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xml"/>
  <Override PartName="/xl/charts/chart6.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charts/chart7.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xml"/>
  <Override PartName="/xl/charts/chart9.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xml"/>
  <Override PartName="/xl/charts/chart12.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xml"/>
  <Override PartName="/xl/charts/chart13.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xml"/>
  <Override PartName="/xl/charts/chart14.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xml"/>
  <Override PartName="/xl/charts/chart15.xml" ContentType="application/vnd.openxmlformats-officedocument.drawingml.chart+xml"/>
  <Override PartName="/xl/theme/themeOverride13.xml" ContentType="application/vnd.openxmlformats-officedocument.themeOverride+xml"/>
  <Override PartName="/xl/drawings/drawing15.xml" ContentType="application/vnd.openxmlformats-officedocument.drawing+xml"/>
  <Override PartName="/xl/charts/chart16.xml" ContentType="application/vnd.openxmlformats-officedocument.drawingml.chart+xml"/>
  <Override PartName="/xl/theme/themeOverride14.xml" ContentType="application/vnd.openxmlformats-officedocument.themeOverride+xml"/>
  <Override PartName="/xl/drawings/drawing16.xml" ContentType="application/vnd.openxmlformats-officedocument.drawing+xml"/>
  <Override PartName="/xl/charts/chart17.xml" ContentType="application/vnd.openxmlformats-officedocument.drawingml.chart+xml"/>
  <Override PartName="/xl/theme/themeOverride15.xml" ContentType="application/vnd.openxmlformats-officedocument.themeOverride+xml"/>
  <Override PartName="/xl/drawings/drawing17.xml" ContentType="application/vnd.openxmlformats-officedocument.drawing+xml"/>
  <Override PartName="/xl/charts/chart18.xml" ContentType="application/vnd.openxmlformats-officedocument.drawingml.chart+xml"/>
  <Override PartName="/xl/theme/themeOverride16.xml" ContentType="application/vnd.openxmlformats-officedocument.themeOverride+xml"/>
  <Override PartName="/xl/drawings/drawing18.xml" ContentType="application/vnd.openxmlformats-officedocument.drawing+xml"/>
  <Override PartName="/xl/charts/chart19.xml" ContentType="application/vnd.openxmlformats-officedocument.drawingml.chart+xml"/>
  <Override PartName="/xl/theme/themeOverride17.xml" ContentType="application/vnd.openxmlformats-officedocument.themeOverride+xml"/>
  <Override PartName="/xl/drawings/drawing19.xml" ContentType="application/vnd.openxmlformats-officedocument.drawing+xml"/>
  <Override PartName="/xl/charts/chart20.xml" ContentType="application/vnd.openxmlformats-officedocument.drawingml.chart+xml"/>
  <Override PartName="/xl/theme/themeOverride18.xml" ContentType="application/vnd.openxmlformats-officedocument.themeOverride+xml"/>
  <Override PartName="/xl/drawings/drawing20.xml" ContentType="application/vnd.openxmlformats-officedocument.drawing+xml"/>
  <Override PartName="/xl/charts/chart21.xml" ContentType="application/vnd.openxmlformats-officedocument.drawingml.chart+xml"/>
  <Override PartName="/xl/theme/themeOverride19.xml" ContentType="application/vnd.openxmlformats-officedocument.themeOverride+xml"/>
  <Override PartName="/xl/drawings/drawing21.xml" ContentType="application/vnd.openxmlformats-officedocument.drawing+xml"/>
  <Override PartName="/xl/charts/chart22.xml" ContentType="application/vnd.openxmlformats-officedocument.drawingml.chart+xml"/>
  <Override PartName="/xl/theme/themeOverride20.xml" ContentType="application/vnd.openxmlformats-officedocument.themeOverride+xml"/>
  <Override PartName="/xl/drawings/drawing22.xml" ContentType="application/vnd.openxmlformats-officedocument.drawing+xml"/>
  <Override PartName="/xl/charts/chart23.xml" ContentType="application/vnd.openxmlformats-officedocument.drawingml.chart+xml"/>
  <Override PartName="/xl/theme/themeOverride21.xml" ContentType="application/vnd.openxmlformats-officedocument.themeOverride+xml"/>
  <Override PartName="/xl/drawings/drawing23.xml" ContentType="application/vnd.openxmlformats-officedocument.drawing+xml"/>
  <Override PartName="/xl/charts/chart24.xml" ContentType="application/vnd.openxmlformats-officedocument.drawingml.chart+xml"/>
  <Override PartName="/xl/theme/themeOverride22.xml" ContentType="application/vnd.openxmlformats-officedocument.themeOverride+xml"/>
  <Override PartName="/xl/drawings/drawing24.xml" ContentType="application/vnd.openxmlformats-officedocument.drawing+xml"/>
  <Override PartName="/xl/charts/chart25.xml" ContentType="application/vnd.openxmlformats-officedocument.drawingml.chart+xml"/>
  <Override PartName="/xl/theme/themeOverride23.xml" ContentType="application/vnd.openxmlformats-officedocument.themeOverride+xml"/>
  <Override PartName="/xl/drawings/drawing25.xml" ContentType="application/vnd.openxmlformats-officedocument.drawing+xml"/>
  <Override PartName="/xl/charts/chart26.xml" ContentType="application/vnd.openxmlformats-officedocument.drawingml.chart+xml"/>
  <Override PartName="/xl/theme/themeOverride24.xml" ContentType="application/vnd.openxmlformats-officedocument.themeOverride+xml"/>
  <Override PartName="/xl/drawings/drawing26.xml" ContentType="application/vnd.openxmlformats-officedocument.drawing+xml"/>
  <Override PartName="/xl/charts/chart27.xml" ContentType="application/vnd.openxmlformats-officedocument.drawingml.chart+xml"/>
  <Override PartName="/xl/theme/themeOverride25.xml" ContentType="application/vnd.openxmlformats-officedocument.themeOverride+xml"/>
  <Override PartName="/xl/drawings/drawing27.xml" ContentType="application/vnd.openxmlformats-officedocument.drawing+xml"/>
  <Override PartName="/xl/charts/chart28.xml" ContentType="application/vnd.openxmlformats-officedocument.drawingml.chart+xml"/>
  <Override PartName="/xl/theme/themeOverride26.xml" ContentType="application/vnd.openxmlformats-officedocument.themeOverride+xml"/>
  <Override PartName="/xl/drawings/drawing28.xml" ContentType="application/vnd.openxmlformats-officedocument.drawing+xml"/>
  <Override PartName="/xl/charts/chart29.xml" ContentType="application/vnd.openxmlformats-officedocument.drawingml.chart+xml"/>
  <Override PartName="/xl/theme/themeOverride27.xml" ContentType="application/vnd.openxmlformats-officedocument.themeOverride+xml"/>
  <Override PartName="/xl/drawings/drawing29.xml" ContentType="application/vnd.openxmlformats-officedocument.drawing+xml"/>
  <Override PartName="/xl/charts/chart30.xml" ContentType="application/vnd.openxmlformats-officedocument.drawingml.chart+xml"/>
  <Override PartName="/xl/theme/themeOverride28.xml" ContentType="application/vnd.openxmlformats-officedocument.themeOverride+xml"/>
  <Override PartName="/xl/drawings/drawing30.xml" ContentType="application/vnd.openxmlformats-officedocument.drawing+xml"/>
  <Override PartName="/xl/charts/chart31.xml" ContentType="application/vnd.openxmlformats-officedocument.drawingml.chart+xml"/>
  <Override PartName="/xl/theme/themeOverride29.xml" ContentType="application/vnd.openxmlformats-officedocument.themeOverride+xml"/>
  <Override PartName="/xl/drawings/drawing31.xml" ContentType="application/vnd.openxmlformats-officedocument.drawing+xml"/>
  <Override PartName="/xl/charts/chart32.xml" ContentType="application/vnd.openxmlformats-officedocument.drawingml.chart+xml"/>
  <Override PartName="/xl/theme/themeOverride30.xml" ContentType="application/vnd.openxmlformats-officedocument.themeOverride+xml"/>
  <Override PartName="/xl/drawings/drawing32.xml" ContentType="application/vnd.openxmlformats-officedocument.drawing+xml"/>
  <Override PartName="/xl/charts/chart33.xml" ContentType="application/vnd.openxmlformats-officedocument.drawingml.chart+xml"/>
  <Override PartName="/xl/theme/themeOverride31.xml" ContentType="application/vnd.openxmlformats-officedocument.themeOverride+xml"/>
  <Override PartName="/xl/drawings/drawing33.xml" ContentType="application/vnd.openxmlformats-officedocument.drawing+xml"/>
  <Override PartName="/xl/charts/chart34.xml" ContentType="application/vnd.openxmlformats-officedocument.drawingml.chart+xml"/>
  <Override PartName="/xl/theme/themeOverride32.xml" ContentType="application/vnd.openxmlformats-officedocument.themeOverride+xml"/>
  <Override PartName="/xl/drawings/drawing34.xml" ContentType="application/vnd.openxmlformats-officedocument.drawing+xml"/>
  <Override PartName="/xl/charts/chart35.xml" ContentType="application/vnd.openxmlformats-officedocument.drawingml.chart+xml"/>
  <Override PartName="/xl/theme/themeOverride33.xml" ContentType="application/vnd.openxmlformats-officedocument.themeOverride+xml"/>
  <Override PartName="/xl/drawings/drawing35.xml" ContentType="application/vnd.openxmlformats-officedocument.drawing+xml"/>
  <Override PartName="/xl/charts/chart36.xml" ContentType="application/vnd.openxmlformats-officedocument.drawingml.chart+xml"/>
  <Override PartName="/xl/theme/themeOverride3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marionatella/Documents/Joined Tool/ext/PROTEUS/InputFiles/input_CRM/"/>
    </mc:Choice>
  </mc:AlternateContent>
  <bookViews>
    <workbookView xWindow="0" yWindow="460" windowWidth="28800" windowHeight="17460" tabRatio="973" firstSheet="11" activeTab="17"/>
  </bookViews>
  <sheets>
    <sheet name="ReadMe" sheetId="6" r:id="rId1"/>
    <sheet name="AircraftData" sheetId="8" r:id="rId2"/>
    <sheet name="WingData" sheetId="7" r:id="rId3"/>
    <sheet name="Wing1g" sheetId="43" r:id="rId4"/>
    <sheet name="ModellingInput" sheetId="17" r:id="rId5"/>
    <sheet name="Stringers" sheetId="19" r:id="rId6"/>
    <sheet name="Ailerons" sheetId="21" r:id="rId7"/>
    <sheet name="Flight Envelope" sheetId="45" r:id="rId8"/>
    <sheet name="Loadcases" sheetId="18" r:id="rId9"/>
    <sheet name="ROM Loadcase" sheetId="44" r:id="rId10"/>
    <sheet name="Loadcase Selection" sheetId="46" r:id="rId11"/>
    <sheet name="Gust" sheetId="20" r:id="rId12"/>
    <sheet name="Twist morphing" sheetId="22" r:id="rId13"/>
    <sheet name="Shear morphing" sheetId="26" r:id="rId14"/>
    <sheet name="Camber morphing" sheetId="27" r:id="rId15"/>
    <sheet name="Span morphing" sheetId="28" r:id="rId16"/>
    <sheet name="Fold morphing" sheetId="29" r:id="rId17"/>
    <sheet name="ExternalForces" sheetId="12" r:id="rId18"/>
    <sheet name="FuelData" sheetId="5" r:id="rId19"/>
    <sheet name="Ribs" sheetId="10" r:id="rId20"/>
    <sheet name="NonStructuralMasses" sheetId="11" r:id="rId21"/>
    <sheet name="ProfileYLocation" sheetId="1" r:id="rId22"/>
    <sheet name="at y = -tip" sheetId="16" r:id="rId23"/>
    <sheet name="at y = -27.54m" sheetId="42" r:id="rId24"/>
    <sheet name="at y = -25.70m" sheetId="41" r:id="rId25"/>
    <sheet name="at y = -23.85m" sheetId="40" r:id="rId26"/>
    <sheet name="at y = -22.00m" sheetId="58" r:id="rId27"/>
    <sheet name="at y = -20.15m" sheetId="57" r:id="rId28"/>
    <sheet name="at y = -18.30m" sheetId="56" r:id="rId29"/>
    <sheet name="at y = -16.44m" sheetId="55" r:id="rId30"/>
    <sheet name="at y = -14.59m" sheetId="54" r:id="rId31"/>
    <sheet name="at y = -12.73m" sheetId="53" r:id="rId32"/>
    <sheet name="at y = -10.87m" sheetId="52" r:id="rId33"/>
    <sheet name="at y = -9.30m" sheetId="51" r:id="rId34"/>
    <sheet name="at y = -7.74m" sheetId="50" r:id="rId35"/>
    <sheet name="at y = -6.18m" sheetId="49" r:id="rId36"/>
    <sheet name="at y = -4.61m" sheetId="48" r:id="rId37"/>
    <sheet name="at y = -3.04m" sheetId="47" r:id="rId38"/>
    <sheet name="at y = 0m" sheetId="23" r:id="rId39"/>
    <sheet name="at y = 3.04m" sheetId="2" r:id="rId40"/>
    <sheet name="at y = 4.61m" sheetId="30" r:id="rId41"/>
    <sheet name="at y = 6.18m" sheetId="31" r:id="rId42"/>
    <sheet name="at y = 7.74m" sheetId="32" r:id="rId43"/>
    <sheet name="at y = 9.30m" sheetId="33" r:id="rId44"/>
    <sheet name="at y = 10.87m" sheetId="15" r:id="rId45"/>
    <sheet name="at y = 12.73m" sheetId="34" r:id="rId46"/>
    <sheet name="at y = 14.59m" sheetId="35" r:id="rId47"/>
    <sheet name="at y = 16.44m" sheetId="36" r:id="rId48"/>
    <sheet name="at y = 18.30m" sheetId="37" r:id="rId49"/>
    <sheet name="at y = 20.15m" sheetId="38" r:id="rId50"/>
    <sheet name="at y = 22.00m" sheetId="39" r:id="rId51"/>
    <sheet name="at y = 23.85m" sheetId="62" r:id="rId52"/>
    <sheet name="at y = 25.70m" sheetId="61" r:id="rId53"/>
    <sheet name="at y = 27.54m" sheetId="60" r:id="rId54"/>
    <sheet name="at y = tip" sheetId="59" r:id="rId5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19" l="1"/>
  <c r="E7" i="19"/>
  <c r="F6" i="19"/>
  <c r="E6" i="19"/>
  <c r="F5" i="19"/>
  <c r="E5" i="19"/>
  <c r="F4" i="19"/>
  <c r="E4" i="19"/>
  <c r="F3" i="19"/>
  <c r="E3" i="19"/>
  <c r="F13" i="19"/>
  <c r="E13" i="19"/>
  <c r="F12" i="19"/>
  <c r="E12" i="19"/>
  <c r="F11" i="19"/>
  <c r="E11" i="19"/>
  <c r="F10" i="19"/>
  <c r="E10" i="19"/>
  <c r="F9" i="19"/>
  <c r="E9" i="19"/>
  <c r="G9" i="5"/>
  <c r="G10" i="5"/>
  <c r="D3" i="11"/>
  <c r="F3" i="11"/>
  <c r="C3" i="11"/>
  <c r="E5" i="7"/>
  <c r="E6" i="7"/>
  <c r="E7" i="7"/>
  <c r="E8" i="7"/>
  <c r="E9" i="7"/>
  <c r="E10" i="7"/>
  <c r="E11" i="7"/>
  <c r="E12" i="7"/>
  <c r="E13" i="7"/>
  <c r="E14" i="7"/>
  <c r="E15" i="7"/>
  <c r="E16" i="7"/>
  <c r="E17" i="7"/>
  <c r="E18" i="7"/>
  <c r="E19" i="7"/>
  <c r="E20" i="7"/>
  <c r="E21" i="7"/>
  <c r="E22" i="7"/>
  <c r="E23" i="7"/>
  <c r="E24" i="7"/>
  <c r="E4" i="7"/>
  <c r="F3" i="8"/>
  <c r="C9" i="8"/>
  <c r="C4" i="11"/>
  <c r="E8" i="19"/>
  <c r="F8" i="19"/>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AE25" i="7"/>
  <c r="AE26" i="7"/>
  <c r="AE27" i="7"/>
  <c r="AE28" i="7"/>
  <c r="AE29" i="7"/>
  <c r="AE30" i="7"/>
  <c r="AE31" i="7"/>
  <c r="AE32" i="7"/>
  <c r="AE33" i="7"/>
  <c r="AE34" i="7"/>
  <c r="AE35" i="7"/>
  <c r="W4" i="7"/>
  <c r="AD4" i="7"/>
  <c r="AE5" i="7"/>
  <c r="AE4" i="7"/>
  <c r="AD25" i="7"/>
  <c r="AD26" i="7"/>
  <c r="AD27" i="7"/>
  <c r="AD28" i="7"/>
  <c r="AD29" i="7"/>
  <c r="AD30" i="7"/>
  <c r="AD31" i="7"/>
  <c r="AD32" i="7"/>
  <c r="AD33" i="7"/>
  <c r="AD34" i="7"/>
  <c r="AD35"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W25" i="7"/>
  <c r="W26" i="7"/>
  <c r="W27" i="7"/>
  <c r="W28" i="7"/>
  <c r="W29" i="7"/>
  <c r="W30" i="7"/>
  <c r="W31" i="7"/>
  <c r="W32" i="7"/>
  <c r="W33" i="7"/>
  <c r="W34" i="7"/>
  <c r="W35"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 r="G5" i="5"/>
  <c r="G6" i="5"/>
  <c r="G7" i="5"/>
  <c r="G8" i="5"/>
  <c r="G11" i="5"/>
  <c r="G12" i="5"/>
  <c r="G13" i="5"/>
  <c r="G14" i="5"/>
  <c r="G15" i="5"/>
  <c r="G16" i="5"/>
  <c r="G17" i="5"/>
  <c r="G18" i="5"/>
  <c r="G19" i="5"/>
  <c r="G20" i="5"/>
  <c r="G21" i="5"/>
  <c r="G22" i="5"/>
  <c r="G23" i="5"/>
  <c r="G24" i="5"/>
  <c r="G25" i="5"/>
  <c r="G26" i="5"/>
  <c r="G27" i="5"/>
  <c r="G28" i="5"/>
  <c r="G29" i="5"/>
  <c r="G30" i="5"/>
  <c r="G31" i="5"/>
  <c r="G32" i="5"/>
  <c r="G4" i="5"/>
</calcChain>
</file>

<file path=xl/sharedStrings.xml><?xml version="1.0" encoding="utf-8"?>
<sst xmlns="http://schemas.openxmlformats.org/spreadsheetml/2006/main" count="600" uniqueCount="255">
  <si>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</si>
  <si>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</si>
  <si>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</si>
  <si>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</si>
  <si>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</si>
  <si>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</si>
  <si>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</si>
  <si>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</si>
  <si>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</si>
  <si>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</si>
  <si>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</si>
  <si>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</si>
  <si>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</si>
  <si>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</si>
  <si>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</si>
  <si>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</si>
  <si>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</si>
  <si>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</si>
  <si>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</si>
  <si>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</si>
  <si>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</si>
  <si>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</si>
  <si>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</si>
  <si>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</si>
  <si>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</si>
  <si>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</si>
  <si>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MLG</t>
  </si>
  <si>
    <t>Engine_Pylon</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</si>
  <si>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</si>
  <si>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</si>
  <si>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</si>
  <si>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</si>
  <si>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</si>
  <si>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</si>
  <si>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</si>
  <si>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</si>
  <si>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</si>
  <si>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</si>
  <si>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</si>
  <si>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</si>
  <si>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</si>
  <si>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</si>
  <si>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</si>
  <si>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</si>
  <si>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</si>
  <si>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</si>
  <si>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</si>
  <si>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</si>
  <si>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</si>
  <si>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</si>
  <si>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</si>
  <si>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</si>
  <si>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</si>
  <si>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</si>
  <si>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</si>
  <si>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</si>
  <si>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</si>
  <si>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</si>
  <si>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</si>
  <si>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</si>
  <si>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</si>
  <si>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</si>
  <si>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</si>
  <si>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</si>
  <si>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</si>
  <si>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</si>
  <si>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</si>
  <si>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</si>
  <si>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</si>
  <si>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</si>
  <si>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</si>
  <si>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</si>
  <si>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</si>
  <si>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</si>
  <si>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</si>
  <si>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</si>
  <si>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</si>
  <si>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</si>
  <si>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</si>
  <si>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</si>
  <si>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</si>
  <si>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</si>
  <si>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</si>
  <si>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</si>
  <si>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</si>
  <si>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</si>
  <si>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</si>
  <si>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</si>
  <si>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</si>
  <si>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</si>
  <si>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</si>
  <si>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</si>
  <si>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</si>
  <si>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</si>
  <si>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</si>
  <si>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</si>
  <si>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</si>
  <si>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</si>
  <si>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</si>
  <si>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</si>
  <si>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</si>
  <si>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</si>
  <si>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</si>
  <si>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</si>
  <si>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</si>
  <si>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</si>
  <si>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</si>
  <si>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Graphic Option</t>
  </si>
  <si>
    <t>['None' 'GCMMA' 'GA']</t>
  </si>
  <si>
    <t>Optimiser</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</si>
  <si>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</si>
  <si>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</si>
  <si>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</si>
  <si>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</si>
  <si>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</si>
  <si>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</si>
  <si>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</si>
  <si>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</si>
  <si>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</si>
  <si>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</si>
  <si>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</si>
  <si>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</si>
  <si>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</si>
  <si>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</si>
  <si>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</si>
  <si>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</si>
  <si>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</si>
  <si>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</si>
  <si>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</si>
  <si>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</si>
  <si>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</si>
  <si>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</si>
  <si>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</si>
  <si>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</si>
  <si>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</si>
  <si>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</si>
  <si>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</si>
  <si>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</si>
  <si>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</si>
  <si>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</si>
  <si>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</si>
  <si>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</si>
  <si>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</si>
  <si>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</si>
  <si>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</si>
  <si>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</si>
  <si>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</si>
  <si>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</si>
  <si>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</si>
  <si>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</si>
  <si>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</si>
  <si>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</si>
  <si>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</si>
  <si>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</si>
  <si>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</si>
  <si>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</si>
  <si>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</si>
  <si>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</si>
  <si>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</si>
  <si>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</si>
  <si>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</si>
  <si>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</si>
  <si>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</si>
  <si>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</si>
  <si>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</si>
  <si>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</si>
  <si>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</si>
  <si>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</si>
  <si>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</si>
  <si>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</si>
  <si>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</si>
  <si>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</si>
  <si>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</si>
  <si>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</si>
  <si>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</si>
  <si>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</si>
  <si>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</si>
  <si>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</si>
  <si>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</si>
  <si>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</si>
  <si>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</si>
  <si>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</si>
  <si>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</si>
  <si>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</si>
  <si>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</si>
  <si>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</si>
  <si>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</si>
  <si>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</si>
  <si>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</si>
  <si>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</si>
  <si>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</si>
  <si>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</si>
  <si>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</si>
  <si>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</si>
  <si>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</si>
  <si>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</si>
  <si>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</si>
  <si>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</si>
  <si>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</si>
  <si>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</si>
  <si>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</si>
  <si>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</si>
  <si>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</si>
  <si>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</si>
  <si>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</si>
  <si>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</si>
  <si>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</si>
  <si>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</si>
  <si>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</si>
  <si>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</si>
  <si>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</si>
  <si>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Min. timesteps per gust</t>
  </si>
  <si>
    <t>Min. distance covered after gust (# of chords)</t>
  </si>
  <si>
    <t>Angle of attack limit</t>
  </si>
  <si>
    <t>LE_Mass</t>
  </si>
  <si>
    <t>TE_Mass</t>
  </si>
  <si>
    <t>None</t>
  </si>
  <si>
    <t>1g Twist</t>
  </si>
  <si>
    <t>2: Critical load case selection, 1: for classic analysis, 0 for obj and constraint</t>
  </si>
  <si>
    <t>TAS (m/s)</t>
  </si>
  <si>
    <t xml:space="preserve">Load factor </t>
  </si>
  <si>
    <t>Alpha0 (if no trim)</t>
  </si>
  <si>
    <t>Gustflag</t>
  </si>
  <si>
    <t>Min fuel level per tank</t>
  </si>
  <si>
    <t>Fuel level step per tank</t>
  </si>
  <si>
    <t>Max fuel level per tank</t>
  </si>
  <si>
    <t>Min TAS</t>
  </si>
  <si>
    <t>TAS step</t>
  </si>
  <si>
    <t>Max TAS</t>
  </si>
  <si>
    <t>Min altitude</t>
  </si>
  <si>
    <t>Altitude step</t>
  </si>
  <si>
    <t>Max altitude</t>
  </si>
  <si>
    <t>Gust</t>
  </si>
  <si>
    <t>Positive</t>
  </si>
  <si>
    <t>Negative</t>
  </si>
  <si>
    <t>Min length</t>
  </si>
  <si>
    <t>Length step</t>
  </si>
  <si>
    <t>Max length</t>
  </si>
  <si>
    <t>Number of chordwise elements for chordwise force distribution</t>
  </si>
  <si>
    <t>Number of chordwise elements for chordwise displacement integral</t>
  </si>
  <si>
    <t>Ixx</t>
  </si>
  <si>
    <t>Iyy</t>
  </si>
  <si>
    <t>Izz</t>
  </si>
  <si>
    <t>Ixy</t>
  </si>
  <si>
    <t>Ixz</t>
  </si>
  <si>
    <t>Iyz</t>
  </si>
  <si>
    <t>Restart</t>
  </si>
  <si>
    <t>Restart flag</t>
  </si>
  <si>
    <t>0: Start from scratch, 1: Restart from previous optimisation</t>
  </si>
  <si>
    <t>Restart file name</t>
  </si>
  <si>
    <t>Filename</t>
  </si>
  <si>
    <t>Specify the run name of the previous optimisation to load those results</t>
  </si>
  <si>
    <t>0: None,1: Detailed,2: Optimisation</t>
  </si>
  <si>
    <t>Force 1</t>
  </si>
  <si>
    <t>Force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</si>
</sst>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00"/>
    <numFmt numFmtId="166" formatCode="0.0000"/>
  </numFmts>
  <fonts count="12" x14ac:knownFonts="1">
    <font>
      <sz val="11"/>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15">
    <xf numFmtId="0" fontId="0" fillId="0" borderId="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Border="1" applyAlignment="1" applyProtection="1">
      <alignment horizontal="center" vertical="center"/>
      <protection locked="0"/>
    </xf>
    <xf numFmtId="0" fontId="0" fillId="2" borderId="0" xfId="0" applyFill="1" applyBorder="1" applyProtection="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5"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5" fontId="0" fillId="0" borderId="0" xfId="0" applyNumberFormat="1" applyFill="1" applyBorder="1" applyProtection="1">
      <protection locked="0"/>
    </xf>
    <xf numFmtId="0" fontId="0" fillId="0" borderId="7" xfId="0" applyNumberFormat="1" applyFill="1" applyBorder="1" applyProtection="1">
      <protection locked="0"/>
    </xf>
    <xf numFmtId="165"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1" fillId="0" borderId="15" xfId="0" applyFont="1" applyFill="1" applyBorder="1" applyAlignment="1">
      <alignment horizontal="center" vertical="center"/>
    </xf>
    <xf numFmtId="0" fontId="1" fillId="0" borderId="15" xfId="0" applyFont="1" applyFill="1" applyBorder="1"/>
    <xf numFmtId="0" fontId="1" fillId="0" borderId="13" xfId="0" applyFont="1" applyFill="1" applyBorder="1"/>
    <xf numFmtId="0" fontId="1"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1" fillId="0" borderId="10" xfId="0" applyFont="1" applyFill="1" applyBorder="1" applyAlignment="1" applyProtection="1">
      <alignment horizontal="center" vertical="center"/>
      <protection locked="0"/>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7" xfId="0" applyFont="1" applyFill="1" applyBorder="1" applyAlignment="1" applyProtection="1">
      <alignment horizontal="center" vertical="center"/>
      <protection locked="0"/>
    </xf>
    <xf numFmtId="11" fontId="1"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1" fillId="0" borderId="1" xfId="0" applyFont="1" applyBorder="1" applyProtection="1">
      <protection locked="0"/>
    </xf>
    <xf numFmtId="0" fontId="1" fillId="0" borderId="2" xfId="0" applyFont="1" applyBorder="1" applyProtection="1">
      <protection locked="0"/>
    </xf>
    <xf numFmtId="0" fontId="1" fillId="0" borderId="6" xfId="0" applyFont="1" applyBorder="1" applyProtection="1">
      <protection locked="0"/>
    </xf>
    <xf numFmtId="11" fontId="1" fillId="0" borderId="3" xfId="0" applyNumberFormat="1" applyFont="1" applyBorder="1" applyProtection="1">
      <protection locked="0"/>
    </xf>
    <xf numFmtId="0" fontId="1" fillId="0" borderId="0" xfId="0" applyFont="1" applyBorder="1" applyProtection="1">
      <protection locked="0"/>
    </xf>
    <xf numFmtId="11" fontId="1" fillId="0" borderId="0" xfId="0" applyNumberFormat="1" applyFont="1" applyBorder="1" applyProtection="1">
      <protection locked="0"/>
    </xf>
    <xf numFmtId="0" fontId="1" fillId="0" borderId="7" xfId="0" applyFont="1" applyBorder="1" applyProtection="1">
      <protection locked="0"/>
    </xf>
    <xf numFmtId="0" fontId="1" fillId="0" borderId="3" xfId="0" applyFont="1" applyBorder="1" applyProtection="1">
      <protection locked="0"/>
    </xf>
    <xf numFmtId="11" fontId="1" fillId="0" borderId="7" xfId="0" applyNumberFormat="1" applyFont="1" applyBorder="1" applyProtection="1">
      <protection locked="0"/>
    </xf>
    <xf numFmtId="0" fontId="0" fillId="0" borderId="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 fillId="2" borderId="0" xfId="0" applyFont="1" applyFill="1"/>
    <xf numFmtId="0" fontId="6" fillId="2" borderId="0" xfId="1" applyFont="1" applyFill="1"/>
    <xf numFmtId="0" fontId="1" fillId="2" borderId="9" xfId="0" applyFont="1" applyFill="1" applyBorder="1"/>
    <xf numFmtId="0" fontId="6" fillId="6" borderId="2"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0" xfId="1" applyFont="1" applyFill="1" applyBorder="1" applyAlignment="1">
      <alignment horizontal="center" vertical="center"/>
    </xf>
    <xf numFmtId="0" fontId="6" fillId="6" borderId="7" xfId="1" applyFont="1" applyFill="1" applyBorder="1" applyAlignment="1">
      <alignment horizontal="center" vertical="center"/>
    </xf>
    <xf numFmtId="0" fontId="6" fillId="6" borderId="5" xfId="1" applyFont="1" applyFill="1" applyBorder="1" applyAlignment="1">
      <alignment horizontal="center" vertical="center"/>
    </xf>
    <xf numFmtId="0" fontId="6" fillId="6" borderId="8" xfId="1" applyFont="1" applyFill="1" applyBorder="1" applyAlignment="1">
      <alignment horizontal="center" vertical="center"/>
    </xf>
    <xf numFmtId="0" fontId="6" fillId="2" borderId="0" xfId="1" applyFont="1" applyFill="1" applyAlignment="1">
      <alignment horizontal="center" vertical="center"/>
    </xf>
    <xf numFmtId="0" fontId="6" fillId="6" borderId="1" xfId="1" applyFont="1" applyFill="1" applyBorder="1" applyAlignment="1">
      <alignment horizontal="center" vertical="center"/>
    </xf>
    <xf numFmtId="0" fontId="6" fillId="6" borderId="3" xfId="1" applyFont="1" applyFill="1" applyBorder="1" applyAlignment="1">
      <alignment horizontal="center" vertical="center"/>
    </xf>
    <xf numFmtId="0" fontId="6" fillId="6" borderId="4" xfId="1" applyFont="1" applyFill="1" applyBorder="1" applyAlignment="1">
      <alignment horizontal="center" vertical="center"/>
    </xf>
    <xf numFmtId="0" fontId="0" fillId="3" borderId="0" xfId="0" applyFill="1"/>
    <xf numFmtId="0" fontId="9" fillId="0" borderId="3"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0" fillId="0" borderId="1" xfId="0" applyFill="1" applyBorder="1"/>
    <xf numFmtId="0" fontId="0" fillId="0" borderId="0" xfId="0" applyFill="1"/>
    <xf numFmtId="0" fontId="5"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5"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9" fillId="2" borderId="0" xfId="0" applyFont="1" applyFill="1" applyBorder="1"/>
    <xf numFmtId="0" fontId="9"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5" fillId="0" borderId="10" xfId="0" applyFont="1" applyFill="1" applyBorder="1"/>
    <xf numFmtId="0" fontId="5" fillId="0" borderId="1" xfId="0" applyFont="1" applyFill="1" applyBorder="1" applyAlignment="1">
      <alignment horizontal="center" vertical="center"/>
    </xf>
    <xf numFmtId="0" fontId="0" fillId="3" borderId="0" xfId="0" applyNumberFormat="1" applyFill="1" applyAlignment="1" applyProtection="1">
      <alignment horizontal="center" vertical="center"/>
      <protection locked="0"/>
    </xf>
    <xf numFmtId="0" fontId="0" fillId="3" borderId="0" xfId="0" applyNumberFormat="1" applyFill="1" applyProtection="1"/>
    <xf numFmtId="0" fontId="1" fillId="0" borderId="10"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0" fontId="1" fillId="0" borderId="12" xfId="0" applyNumberFormat="1" applyFont="1" applyFill="1" applyBorder="1" applyAlignment="1" applyProtection="1">
      <alignment horizontal="center" vertical="center"/>
      <protection locked="0"/>
    </xf>
    <xf numFmtId="0" fontId="1" fillId="0" borderId="1" xfId="0" applyNumberFormat="1" applyFont="1" applyBorder="1" applyProtection="1">
      <protection locked="0"/>
    </xf>
    <xf numFmtId="0" fontId="1" fillId="0" borderId="2" xfId="0" applyNumberFormat="1" applyFont="1" applyBorder="1" applyProtection="1">
      <protection locked="0"/>
    </xf>
    <xf numFmtId="0" fontId="1" fillId="0" borderId="6" xfId="0" applyNumberFormat="1" applyFont="1" applyBorder="1" applyProtection="1">
      <protection locked="0"/>
    </xf>
    <xf numFmtId="0" fontId="1" fillId="0" borderId="0" xfId="0" applyNumberFormat="1" applyFont="1" applyBorder="1" applyProtection="1">
      <protection locked="0"/>
    </xf>
    <xf numFmtId="0" fontId="1" fillId="0" borderId="3" xfId="0" applyNumberFormat="1" applyFont="1" applyBorder="1" applyProtection="1">
      <protection locked="0"/>
    </xf>
    <xf numFmtId="0" fontId="1" fillId="0" borderId="7" xfId="0" applyNumberFormat="1" applyFont="1" applyBorder="1" applyProtection="1">
      <protection locked="0"/>
    </xf>
    <xf numFmtId="0" fontId="0" fillId="0" borderId="3" xfId="0" applyNumberFormat="1" applyFill="1" applyBorder="1" applyAlignment="1" applyProtection="1">
      <alignment horizontal="center" vertical="center"/>
      <protection locked="0"/>
    </xf>
    <xf numFmtId="0" fontId="0" fillId="0" borderId="0" xfId="0" applyNumberFormat="1" applyFill="1" applyBorder="1" applyAlignment="1" applyProtection="1">
      <alignment horizontal="center" vertical="center"/>
      <protection locked="0"/>
    </xf>
    <xf numFmtId="0" fontId="0" fillId="0" borderId="4"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0" fontId="1" fillId="0" borderId="2" xfId="0" applyNumberFormat="1" applyFont="1" applyFill="1" applyBorder="1" applyAlignment="1" applyProtection="1">
      <alignment horizontal="center" vertical="center"/>
      <protection locked="0"/>
    </xf>
    <xf numFmtId="0" fontId="1" fillId="0" borderId="6" xfId="0" applyNumberFormat="1" applyFont="1" applyFill="1" applyBorder="1" applyAlignment="1" applyProtection="1">
      <alignment horizontal="center" vertical="center"/>
      <protection locked="0"/>
    </xf>
    <xf numFmtId="16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5" fillId="2"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6" xfId="0" applyFont="1" applyFill="1" applyBorder="1" applyAlignment="1">
      <alignment horizontal="center" vertical="center"/>
    </xf>
    <xf numFmtId="0" fontId="5" fillId="0" borderId="3" xfId="0" applyFont="1" applyFill="1" applyBorder="1" applyAlignment="1">
      <alignment horizontal="center" vertical="center"/>
    </xf>
    <xf numFmtId="16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5" fontId="0" fillId="0" borderId="3" xfId="0" applyNumberFormat="1" applyFill="1" applyBorder="1" applyAlignment="1" applyProtection="1">
      <alignment horizontal="center" vertical="center"/>
      <protection locked="0"/>
    </xf>
    <xf numFmtId="165" fontId="0" fillId="0" borderId="3" xfId="0" applyNumberFormat="1" applyFill="1" applyBorder="1" applyProtection="1">
      <protection locked="0"/>
    </xf>
    <xf numFmtId="165"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5" fillId="0" borderId="3" xfId="0" applyFont="1" applyFill="1" applyBorder="1"/>
    <xf numFmtId="166" fontId="0" fillId="0" borderId="0" xfId="0" applyNumberFormat="1" applyBorder="1" applyAlignment="1" applyProtection="1">
      <alignment horizontal="center"/>
      <protection locked="0"/>
    </xf>
    <xf numFmtId="0" fontId="0" fillId="0" borderId="1" xfId="0" applyFill="1" applyBorder="1" applyAlignment="1" applyProtection="1">
      <alignment horizontal="center" vertical="center" wrapText="1"/>
      <protection locked="0"/>
    </xf>
    <xf numFmtId="165" fontId="0" fillId="0" borderId="1" xfId="0" applyNumberFormat="1" applyFill="1" applyBorder="1" applyAlignment="1" applyProtection="1">
      <alignment horizontal="center" vertical="center"/>
      <protection locked="0"/>
    </xf>
    <xf numFmtId="165"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Protection="1"/>
    <xf numFmtId="0" fontId="0" fillId="2" borderId="0" xfId="0" applyFill="1"/>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0" xfId="0" applyFill="1" applyBorder="1" applyProtection="1">
      <protection locked="0"/>
    </xf>
    <xf numFmtId="0" fontId="0" fillId="0" borderId="7" xfId="0" applyFill="1" applyBorder="1" applyProtection="1">
      <protection locked="0"/>
    </xf>
    <xf numFmtId="0" fontId="0" fillId="0" borderId="5" xfId="0" applyFill="1" applyBorder="1" applyProtection="1">
      <protection locked="0"/>
    </xf>
    <xf numFmtId="0" fontId="0" fillId="0" borderId="8"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0" fontId="0" fillId="0" borderId="10"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protection locked="0"/>
    </xf>
    <xf numFmtId="0" fontId="0" fillId="0" borderId="6" xfId="0"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1" xfId="0" applyFill="1" applyBorder="1" applyAlignment="1">
      <alignment horizontal="center"/>
    </xf>
    <xf numFmtId="0" fontId="0" fillId="0" borderId="6" xfId="0" applyFill="1" applyBorder="1" applyAlignment="1">
      <alignment horizontal="center"/>
    </xf>
    <xf numFmtId="0" fontId="0" fillId="0" borderId="3" xfId="0" applyFill="1" applyBorder="1" applyAlignment="1">
      <alignment horizontal="center"/>
    </xf>
    <xf numFmtId="0" fontId="0" fillId="0" borderId="7" xfId="0" applyFill="1" applyBorder="1" applyAlignment="1">
      <alignment horizontal="center"/>
    </xf>
    <xf numFmtId="1" fontId="0" fillId="0" borderId="1" xfId="0" applyNumberFormat="1" applyFill="1" applyBorder="1" applyProtection="1"/>
    <xf numFmtId="1" fontId="0" fillId="0" borderId="2" xfId="0" applyNumberFormat="1" applyFill="1" applyBorder="1" applyProtection="1"/>
    <xf numFmtId="1" fontId="0" fillId="0" borderId="3" xfId="0" applyNumberFormat="1" applyFill="1" applyBorder="1" applyProtection="1"/>
    <xf numFmtId="1" fontId="0" fillId="0" borderId="0" xfId="0" applyNumberFormat="1" applyFill="1" applyBorder="1" applyProtection="1"/>
    <xf numFmtId="1" fontId="0" fillId="0" borderId="4" xfId="0" applyNumberFormat="1" applyFill="1" applyBorder="1" applyProtection="1"/>
    <xf numFmtId="1" fontId="0" fillId="0" borderId="5" xfId="0" applyNumberFormat="1" applyFill="1" applyBorder="1" applyProtection="1"/>
    <xf numFmtId="1" fontId="0" fillId="0" borderId="10" xfId="0" applyNumberFormat="1" applyFill="1" applyBorder="1" applyProtection="1"/>
    <xf numFmtId="1" fontId="0" fillId="0" borderId="11" xfId="0" applyNumberFormat="1" applyFill="1" applyBorder="1" applyProtection="1"/>
    <xf numFmtId="0" fontId="0" fillId="0" borderId="11" xfId="0" applyFill="1" applyBorder="1" applyProtection="1"/>
    <xf numFmtId="0" fontId="0" fillId="0" borderId="12" xfId="0" applyFill="1" applyBorder="1" applyProtection="1"/>
    <xf numFmtId="0" fontId="0" fillId="0" borderId="6" xfId="0" applyFill="1" applyBorder="1"/>
    <xf numFmtId="165" fontId="0" fillId="0" borderId="2" xfId="0" applyNumberFormat="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5" fillId="0" borderId="1" xfId="0" applyFont="1" applyFill="1" applyBorder="1" applyAlignment="1" applyProtection="1">
      <alignment horizontal="left"/>
    </xf>
    <xf numFmtId="0" fontId="5" fillId="0" borderId="6" xfId="0" applyFont="1" applyFill="1" applyBorder="1" applyAlignment="1" applyProtection="1">
      <alignment horizontal="left"/>
    </xf>
    <xf numFmtId="0" fontId="5" fillId="0" borderId="1"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5" borderId="10" xfId="0" applyFont="1" applyFill="1" applyBorder="1" applyAlignment="1" applyProtection="1">
      <alignment horizontal="center"/>
    </xf>
    <xf numFmtId="0" fontId="5" fillId="5" borderId="11" xfId="0" applyFont="1" applyFill="1" applyBorder="1" applyAlignment="1" applyProtection="1">
      <alignment horizontal="center"/>
    </xf>
    <xf numFmtId="0" fontId="5" fillId="5" borderId="12" xfId="0" applyFont="1" applyFill="1" applyBorder="1" applyAlignment="1" applyProtection="1">
      <alignment horizontal="center"/>
    </xf>
    <xf numFmtId="0" fontId="5" fillId="0" borderId="1" xfId="0" applyFont="1" applyFill="1" applyBorder="1" applyAlignment="1">
      <alignment horizontal="left" vertical="top"/>
    </xf>
    <xf numFmtId="0" fontId="5" fillId="0" borderId="2" xfId="0" applyFont="1" applyFill="1" applyBorder="1" applyAlignment="1">
      <alignment horizontal="left" vertical="top"/>
    </xf>
    <xf numFmtId="0" fontId="5" fillId="0" borderId="6" xfId="0" applyFont="1" applyFill="1" applyBorder="1" applyAlignment="1">
      <alignment horizontal="left" vertical="top"/>
    </xf>
    <xf numFmtId="0" fontId="5" fillId="0" borderId="1" xfId="0" applyFont="1" applyFill="1" applyBorder="1" applyAlignment="1">
      <alignment horizontal="left"/>
    </xf>
    <xf numFmtId="0" fontId="5" fillId="0" borderId="2" xfId="0" applyFont="1" applyFill="1" applyBorder="1" applyAlignment="1">
      <alignment horizontal="left"/>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0" fillId="3" borderId="0" xfId="0" applyNumberFormat="1" applyFont="1" applyFill="1" applyBorder="1" applyAlignment="1" applyProtection="1">
      <alignment horizontal="center" vertical="center"/>
    </xf>
  </cellXfs>
  <cellStyles count="215">
    <cellStyle name="Currency" xfId="12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31.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32.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33.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4"/>
          <c:y val="0.0394227777777778"/>
          <c:w val="0.814765079536457"/>
          <c:h val="0.792150643769462"/>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WingData!$D$4:$D$24</c:f>
              <c:numCache>
                <c:formatCode>General</c:formatCode>
                <c:ptCount val="21"/>
                <c:pt idx="0">
                  <c:v>0.0</c:v>
                </c:pt>
                <c:pt idx="1">
                  <c:v>2.079999999999998</c:v>
                </c:pt>
                <c:pt idx="2">
                  <c:v>3.140000000000001</c:v>
                </c:pt>
                <c:pt idx="3">
                  <c:v>4.253999999999998</c:v>
                </c:pt>
                <c:pt idx="4">
                  <c:v>5.372</c:v>
                </c:pt>
                <c:pt idx="5">
                  <c:v>6.491</c:v>
                </c:pt>
                <c:pt idx="6">
                  <c:v>7.609999999999999</c:v>
                </c:pt>
                <c:pt idx="7">
                  <c:v>8.058</c:v>
                </c:pt>
                <c:pt idx="8">
                  <c:v>8.729</c:v>
                </c:pt>
                <c:pt idx="9">
                  <c:v>9.847999999999998</c:v>
                </c:pt>
                <c:pt idx="10">
                  <c:v>10.963</c:v>
                </c:pt>
                <c:pt idx="11">
                  <c:v>12.081</c:v>
                </c:pt>
                <c:pt idx="12">
                  <c:v>13.205</c:v>
                </c:pt>
                <c:pt idx="13">
                  <c:v>14.323</c:v>
                </c:pt>
                <c:pt idx="14">
                  <c:v>15.441</c:v>
                </c:pt>
                <c:pt idx="15">
                  <c:v>16.561</c:v>
                </c:pt>
                <c:pt idx="16">
                  <c:v>17.68</c:v>
                </c:pt>
                <c:pt idx="17">
                  <c:v>18.798</c:v>
                </c:pt>
                <c:pt idx="18">
                  <c:v>19.913</c:v>
                </c:pt>
                <c:pt idx="19">
                  <c:v>21.031</c:v>
                </c:pt>
                <c:pt idx="20">
                  <c:v>22.152</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WingData!$W$4:$W$35</c:f>
              <c:numCache>
                <c:formatCode>General</c:formatCode>
                <c:ptCount val="32"/>
                <c:pt idx="0">
                  <c:v>13.5011835443517</c:v>
                </c:pt>
                <c:pt idx="1">
                  <c:v>13.95826157737184</c:v>
                </c:pt>
                <c:pt idx="2">
                  <c:v>14.18060071694612</c:v>
                </c:pt>
                <c:pt idx="3">
                  <c:v>14.43379259850054</c:v>
                </c:pt>
                <c:pt idx="4">
                  <c:v>14.69295920346857</c:v>
                </c:pt>
                <c:pt idx="5">
                  <c:v>14.95315741059894</c:v>
                </c:pt>
                <c:pt idx="6">
                  <c:v>15.21087601336584</c:v>
                </c:pt>
                <c:pt idx="7">
                  <c:v>15.31484547451696</c:v>
                </c:pt>
                <c:pt idx="8">
                  <c:v>15.77081846994072</c:v>
                </c:pt>
                <c:pt idx="9">
                  <c:v>16.53157744039204</c:v>
                </c:pt>
                <c:pt idx="10">
                  <c:v>17.28903341054894</c:v>
                </c:pt>
                <c:pt idx="11">
                  <c:v>18.04773005797133</c:v>
                </c:pt>
                <c:pt idx="12">
                  <c:v>18.81081458397245</c:v>
                </c:pt>
                <c:pt idx="13">
                  <c:v>19.56951047509843</c:v>
                </c:pt>
                <c:pt idx="14">
                  <c:v>20.32827970428649</c:v>
                </c:pt>
                <c:pt idx="15">
                  <c:v>21.08839412361335</c:v>
                </c:pt>
                <c:pt idx="16">
                  <c:v>21.84805046081634</c:v>
                </c:pt>
                <c:pt idx="17">
                  <c:v>22.60733012184086</c:v>
                </c:pt>
                <c:pt idx="18">
                  <c:v>23.3644675201414</c:v>
                </c:pt>
                <c:pt idx="19">
                  <c:v>24.12389891464186</c:v>
                </c:pt>
                <c:pt idx="20">
                  <c:v>24.88522680204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WingData!$X$4:$X$35</c:f>
              <c:numCache>
                <c:formatCode>General</c:formatCode>
                <c:ptCount val="32"/>
                <c:pt idx="0">
                  <c:v>3.439696531594483</c:v>
                </c:pt>
                <c:pt idx="1">
                  <c:v>3.508242172063188</c:v>
                </c:pt>
                <c:pt idx="2">
                  <c:v>4.272544821544334</c:v>
                </c:pt>
                <c:pt idx="3">
                  <c:v>5.158474572376771</c:v>
                </c:pt>
                <c:pt idx="4">
                  <c:v>6.207623992590956</c:v>
                </c:pt>
                <c:pt idx="5">
                  <c:v>7.257586839826159</c:v>
                </c:pt>
                <c:pt idx="6">
                  <c:v>8.307760418026983</c:v>
                </c:pt>
                <c:pt idx="7">
                  <c:v>8.728097111116897</c:v>
                </c:pt>
                <c:pt idx="8">
                  <c:v>9.378185244743834</c:v>
                </c:pt>
                <c:pt idx="9">
                  <c:v>10.4634906464857</c:v>
                </c:pt>
                <c:pt idx="10">
                  <c:v>11.5449950737705</c:v>
                </c:pt>
                <c:pt idx="11">
                  <c:v>12.63286286306177</c:v>
                </c:pt>
                <c:pt idx="12">
                  <c:v>13.72561200041352</c:v>
                </c:pt>
                <c:pt idx="13">
                  <c:v>14.81255189243143</c:v>
                </c:pt>
                <c:pt idx="14">
                  <c:v>15.90030654660885</c:v>
                </c:pt>
                <c:pt idx="15">
                  <c:v>16.98897456650517</c:v>
                </c:pt>
                <c:pt idx="16">
                  <c:v>18.07767369446649</c:v>
                </c:pt>
                <c:pt idx="17">
                  <c:v>19.16422899791378</c:v>
                </c:pt>
                <c:pt idx="18">
                  <c:v>20.24786137880412</c:v>
                </c:pt>
                <c:pt idx="19">
                  <c:v>21.33555775612478</c:v>
                </c:pt>
                <c:pt idx="20">
                  <c:v>22.42567799968826</c:v>
                </c:pt>
                <c:pt idx="21">
                  <c:v>#N/A</c:v>
                </c:pt>
                <c:pt idx="22">
                  <c:v>#N/A</c:v>
                </c:pt>
                <c:pt idx="23">
                  <c:v>#N/A</c:v>
                </c:pt>
                <c:pt idx="24">
                  <c:v>#N/A</c:v>
                </c:pt>
                <c:pt idx="25">
                  <c:v>#N/A</c:v>
                </c:pt>
                <c:pt idx="26">
                  <c:v>#N/A</c:v>
                </c:pt>
                <c:pt idx="27">
                  <c:v>#N/A</c:v>
                </c:pt>
                <c:pt idx="28">
                  <c:v>#N/A</c:v>
                </c:pt>
                <c:pt idx="29">
                  <c:v>#N/A</c:v>
                </c:pt>
                <c:pt idx="30">
                  <c:v>#N/A</c:v>
                </c:pt>
                <c:pt idx="31">
                  <c:v>#N/A</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WingData!$Y$4:$Y$35</c:f>
              <c:numCache>
                <c:formatCode>General</c:formatCode>
                <c:ptCount val="32"/>
                <c:pt idx="0">
                  <c:v>6.96708325030953</c:v>
                </c:pt>
                <c:pt idx="1">
                  <c:v>7.041787426099763</c:v>
                </c:pt>
                <c:pt idx="2">
                  <c:v>7.611884914391856</c:v>
                </c:pt>
                <c:pt idx="3">
                  <c:v>8.277308529742374</c:v>
                </c:pt>
                <c:pt idx="4">
                  <c:v>9.068459396115548</c:v>
                </c:pt>
                <c:pt idx="5">
                  <c:v>9.859742554372385</c:v>
                </c:pt>
                <c:pt idx="6">
                  <c:v>10.649590317745</c:v>
                </c:pt>
                <c:pt idx="7">
                  <c:v>10.96560027627471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WingData!$Z$4:$Z$35</c:f>
              <c:numCache>
                <c:formatCode>General</c:formatCode>
                <c:ptCount val="32"/>
                <c:pt idx="0">
                  <c:v>10.49446996902458</c:v>
                </c:pt>
                <c:pt idx="1">
                  <c:v>10.57533268013634</c:v>
                </c:pt>
                <c:pt idx="2">
                  <c:v>10.95122500723938</c:v>
                </c:pt>
                <c:pt idx="3">
                  <c:v>11.39614248710798</c:v>
                </c:pt>
                <c:pt idx="4">
                  <c:v>11.92929479964014</c:v>
                </c:pt>
                <c:pt idx="5">
                  <c:v>12.46189826891861</c:v>
                </c:pt>
                <c:pt idx="6">
                  <c:v>12.99142021746301</c:v>
                </c:pt>
                <c:pt idx="7">
                  <c:v>13.20310344143253</c:v>
                </c:pt>
                <c:pt idx="8">
                  <c:v>13.70545311270711</c:v>
                </c:pt>
                <c:pt idx="9">
                  <c:v>14.54321315187541</c:v>
                </c:pt>
                <c:pt idx="10">
                  <c:v>15.38616256065582</c:v>
                </c:pt>
                <c:pt idx="11">
                  <c:v>16.25234098352776</c:v>
                </c:pt>
                <c:pt idx="12">
                  <c:v>17.12290381273834</c:v>
                </c:pt>
                <c:pt idx="13">
                  <c:v>17.98873686895127</c:v>
                </c:pt>
                <c:pt idx="14">
                  <c:v>18.85769724126669</c:v>
                </c:pt>
                <c:pt idx="15">
                  <c:v>19.72655397123046</c:v>
                </c:pt>
                <c:pt idx="16">
                  <c:v>20.59638490743319</c:v>
                </c:pt>
                <c:pt idx="17">
                  <c:v>21.46376921926424</c:v>
                </c:pt>
                <c:pt idx="18">
                  <c:v>22.33006270435502</c:v>
                </c:pt>
                <c:pt idx="19">
                  <c:v>23.2003592987298</c:v>
                </c:pt>
                <c:pt idx="20">
                  <c:v>24.07154518307269</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WingData!$AB$4:$AB$35</c:f>
              <c:numCache>
                <c:formatCode>General</c:formatCode>
                <c:ptCount val="32"/>
                <c:pt idx="0">
                  <c:v>6.210544430401782</c:v>
                </c:pt>
                <c:pt idx="1">
                  <c:v>6.237391552080142</c:v>
                </c:pt>
                <c:pt idx="2">
                  <c:v>7.004210250931142</c:v>
                </c:pt>
                <c:pt idx="3">
                  <c:v>7.816927409475187</c:v>
                </c:pt>
                <c:pt idx="4">
                  <c:v>8.634335721213999</c:v>
                </c:pt>
                <c:pt idx="5">
                  <c:v>9.45275509370963</c:v>
                </c:pt>
                <c:pt idx="6">
                  <c:v>10.27030660467804</c:v>
                </c:pt>
                <c:pt idx="7">
                  <c:v>10.59789591608094</c:v>
                </c:pt>
                <c:pt idx="8">
                  <c:v>11.19363646447925</c:v>
                </c:pt>
                <c:pt idx="9">
                  <c:v>12.18725210413721</c:v>
                </c:pt>
                <c:pt idx="10">
                  <c:v>13.17711169369213</c:v>
                </c:pt>
                <c:pt idx="11">
                  <c:v>14.16935552028996</c:v>
                </c:pt>
                <c:pt idx="12">
                  <c:v>15.16703510439036</c:v>
                </c:pt>
                <c:pt idx="13">
                  <c:v>16.15927866628445</c:v>
                </c:pt>
                <c:pt idx="14">
                  <c:v>17.15154789650028</c:v>
                </c:pt>
                <c:pt idx="15">
                  <c:v>18.14558794326467</c:v>
                </c:pt>
                <c:pt idx="16">
                  <c:v>19.13881766128572</c:v>
                </c:pt>
                <c:pt idx="17">
                  <c:v>20.1312655426443</c:v>
                </c:pt>
                <c:pt idx="18">
                  <c:v>21.12101363204949</c:v>
                </c:pt>
                <c:pt idx="19">
                  <c:v>22.11351462012465</c:v>
                </c:pt>
                <c:pt idx="20">
                  <c:v>23.108629380714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WingData!$AD$4:$AD$36</c:f>
              <c:numCache>
                <c:formatCode>General</c:formatCode>
                <c:ptCount val="33"/>
                <c:pt idx="0">
                  <c:v>3.375295886087925</c:v>
                </c:pt>
                <c:pt idx="1">
                  <c:v>5.049565394342957</c:v>
                </c:pt>
                <c:pt idx="2">
                  <c:v>5.90015017923653</c:v>
                </c:pt>
                <c:pt idx="3">
                  <c:v>6.798948149625133</c:v>
                </c:pt>
                <c:pt idx="4">
                  <c:v>7.702239800867142</c:v>
                </c:pt>
                <c:pt idx="5">
                  <c:v>8.606539352649734</c:v>
                </c:pt>
                <c:pt idx="6">
                  <c:v>9.51021900334146</c:v>
                </c:pt>
                <c:pt idx="7">
                  <c:v>9.87221136862924</c:v>
                </c:pt>
                <c:pt idx="8">
                  <c:v>10.48945461748518</c:v>
                </c:pt>
                <c:pt idx="9">
                  <c:v>11.51889436009801</c:v>
                </c:pt>
                <c:pt idx="10">
                  <c:v>12.54450835263724</c:v>
                </c:pt>
                <c:pt idx="11">
                  <c:v>13.57268251449283</c:v>
                </c:pt>
                <c:pt idx="12">
                  <c:v>14.60645364599311</c:v>
                </c:pt>
                <c:pt idx="13">
                  <c:v>15.63462761877461</c:v>
                </c:pt>
                <c:pt idx="14">
                  <c:v>16.66281992607163</c:v>
                </c:pt>
                <c:pt idx="15">
                  <c:v>17.69284853090334</c:v>
                </c:pt>
                <c:pt idx="16">
                  <c:v>18.72201261520409</c:v>
                </c:pt>
                <c:pt idx="17">
                  <c:v>19.75033253046022</c:v>
                </c:pt>
                <c:pt idx="18">
                  <c:v>20.77586688003534</c:v>
                </c:pt>
                <c:pt idx="19">
                  <c:v>21.80422472866046</c:v>
                </c:pt>
                <c:pt idx="20">
                  <c:v>22.83530670051</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111711680"/>
        <c:axId val="-2112153520"/>
      </c:scatterChart>
      <c:valAx>
        <c:axId val="-2111711680"/>
        <c:scaling>
          <c:orientation val="minMax"/>
          <c:max val="30.0"/>
          <c:min val="0.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
              <c:y val="0.916816362363383"/>
            </c:manualLayout>
          </c:layout>
          <c:overlay val="0"/>
        </c:title>
        <c:numFmt formatCode="General" sourceLinked="1"/>
        <c:majorTickMark val="out"/>
        <c:minorTickMark val="none"/>
        <c:tickLblPos val="high"/>
        <c:crossAx val="-2112153520"/>
        <c:crosses val="autoZero"/>
        <c:crossBetween val="midCat"/>
      </c:valAx>
      <c:valAx>
        <c:axId val="-2112153520"/>
        <c:scaling>
          <c:orientation val="maxMin"/>
          <c:max val="25.0"/>
          <c:min val="0.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0.0177441927244699"/>
              <c:y val="0.267506111111111"/>
            </c:manualLayout>
          </c:layout>
          <c:overlay val="0"/>
        </c:title>
        <c:numFmt formatCode="General" sourceLinked="0"/>
        <c:majorTickMark val="out"/>
        <c:minorTickMark val="none"/>
        <c:tickLblPos val="nextTo"/>
        <c:crossAx val="-2111711680"/>
        <c:crosses val="autoZero"/>
        <c:crossBetween val="midCat"/>
      </c:valAx>
    </c:plotArea>
    <c:legend>
      <c:legendPos val="r"/>
      <c:layout>
        <c:manualLayout>
          <c:xMode val="edge"/>
          <c:yMode val="edge"/>
          <c:x val="0.618477430680519"/>
          <c:y val="0.0103120443277924"/>
          <c:w val="0.381522569319482"/>
          <c:h val="0.444192913385827"/>
        </c:manualLayout>
      </c:layout>
      <c:overlay val="0"/>
      <c:spPr>
        <a:solidFill>
          <a:sysClr val="window" lastClr="FFFFFF"/>
        </a:solidFill>
      </c:spPr>
      <c:txPr>
        <a:bodyPr/>
        <a:lstStyle/>
        <a:p>
          <a:pPr>
            <a:defRPr sz="900"/>
          </a:pPr>
          <a:endParaRPr lang="en-US"/>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112147200"/>
        <c:axId val="2102305264"/>
      </c:scatterChart>
      <c:valAx>
        <c:axId val="-211214720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2305264"/>
        <c:crosses val="autoZero"/>
        <c:crossBetween val="midCat"/>
      </c:valAx>
      <c:valAx>
        <c:axId val="21023052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214720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104056848"/>
        <c:axId val="-2094536048"/>
      </c:scatterChart>
      <c:valAx>
        <c:axId val="210405684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4536048"/>
        <c:crosses val="autoZero"/>
        <c:crossBetween val="midCat"/>
      </c:valAx>
      <c:valAx>
        <c:axId val="-20945360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4056848"/>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118093376"/>
        <c:axId val="-2140907888"/>
      </c:scatterChart>
      <c:valAx>
        <c:axId val="-211809337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0907888"/>
        <c:crosses val="autoZero"/>
        <c:crossBetween val="midCat"/>
      </c:valAx>
      <c:valAx>
        <c:axId val="-21409078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8093376"/>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119953072"/>
        <c:axId val="-2109733984"/>
      </c:scatterChart>
      <c:valAx>
        <c:axId val="-211995307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9733984"/>
        <c:crosses val="autoZero"/>
        <c:crossBetween val="midCat"/>
      </c:valAx>
      <c:valAx>
        <c:axId val="-21097339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9953072"/>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093852368"/>
        <c:axId val="-2094783680"/>
      </c:scatterChart>
      <c:valAx>
        <c:axId val="-20938523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4783680"/>
        <c:crosses val="autoZero"/>
        <c:crossBetween val="midCat"/>
      </c:valAx>
      <c:valAx>
        <c:axId val="-20947836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852368"/>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116305888"/>
        <c:axId val="2141879120"/>
      </c:scatterChart>
      <c:valAx>
        <c:axId val="-21163058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1879120"/>
        <c:crosses val="autoZero"/>
        <c:crossBetween val="midCat"/>
      </c:valAx>
      <c:valAx>
        <c:axId val="21418791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6305888"/>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089352384"/>
        <c:axId val="-2089356240"/>
      </c:scatterChart>
      <c:valAx>
        <c:axId val="-208935238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9356240"/>
        <c:crosses val="autoZero"/>
        <c:crossBetween val="midCat"/>
      </c:valAx>
      <c:valAx>
        <c:axId val="-20893562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89352384"/>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120010128"/>
        <c:axId val="-2119221392"/>
      </c:scatterChart>
      <c:valAx>
        <c:axId val="-212001012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9221392"/>
        <c:crosses val="autoZero"/>
        <c:crossBetween val="midCat"/>
      </c:valAx>
      <c:valAx>
        <c:axId val="-211922139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0010128"/>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101232192"/>
        <c:axId val="-2092330528"/>
      </c:scatterChart>
      <c:valAx>
        <c:axId val="210123219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2330528"/>
        <c:crosses val="autoZero"/>
        <c:crossBetween val="midCat"/>
      </c:valAx>
      <c:valAx>
        <c:axId val="-20923305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1232192"/>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118966512"/>
        <c:axId val="-2112039344"/>
      </c:scatterChart>
      <c:valAx>
        <c:axId val="-211896651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2039344"/>
        <c:crosses val="autoZero"/>
        <c:crossBetween val="midCat"/>
      </c:valAx>
      <c:valAx>
        <c:axId val="-211203934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896651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2"/>
          <c:y val="0.069919072615923"/>
          <c:w val="0.730481408573928"/>
          <c:h val="0.748576115485564"/>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WingData!$I$4:$I$24</c:f>
              <c:numCache>
                <c:formatCode>General</c:formatCode>
                <c:ptCount val="21"/>
                <c:pt idx="0">
                  <c:v>6.735</c:v>
                </c:pt>
                <c:pt idx="1">
                  <c:v>4.439</c:v>
                </c:pt>
                <c:pt idx="2">
                  <c:v>3.727</c:v>
                </c:pt>
                <c:pt idx="3">
                  <c:v>3.231</c:v>
                </c:pt>
                <c:pt idx="4">
                  <c:v>2.564</c:v>
                </c:pt>
                <c:pt idx="5">
                  <c:v>1.997</c:v>
                </c:pt>
                <c:pt idx="6">
                  <c:v>1.589</c:v>
                </c:pt>
                <c:pt idx="7">
                  <c:v>1.49</c:v>
                </c:pt>
                <c:pt idx="8">
                  <c:v>1.252</c:v>
                </c:pt>
                <c:pt idx="9">
                  <c:v>0.782</c:v>
                </c:pt>
                <c:pt idx="10">
                  <c:v>0.526</c:v>
                </c:pt>
                <c:pt idx="11">
                  <c:v>0.545</c:v>
                </c:pt>
                <c:pt idx="12">
                  <c:v>0.466</c:v>
                </c:pt>
                <c:pt idx="13">
                  <c:v>0.487</c:v>
                </c:pt>
                <c:pt idx="14">
                  <c:v>0.544</c:v>
                </c:pt>
                <c:pt idx="15">
                  <c:v>0.666</c:v>
                </c:pt>
                <c:pt idx="16">
                  <c:v>0.742</c:v>
                </c:pt>
                <c:pt idx="17">
                  <c:v>0.682</c:v>
                </c:pt>
                <c:pt idx="18">
                  <c:v>0.502</c:v>
                </c:pt>
                <c:pt idx="19">
                  <c:v>-0.048</c:v>
                </c:pt>
                <c:pt idx="20">
                  <c:v>-0.645</c:v>
                </c:pt>
              </c:numCache>
            </c:numRef>
          </c:yVal>
          <c:smooth val="1"/>
        </c:ser>
        <c:dLbls>
          <c:showLegendKey val="0"/>
          <c:showVal val="0"/>
          <c:showCatName val="0"/>
          <c:showSerName val="0"/>
          <c:showPercent val="0"/>
          <c:showBubbleSize val="0"/>
        </c:dLbls>
        <c:axId val="-2107336800"/>
        <c:axId val="-2116667616"/>
      </c:scatterChart>
      <c:scatterChart>
        <c:scatterStyle val="smoothMarker"/>
        <c:varyColors val="0"/>
        <c:ser>
          <c:idx val="1"/>
          <c:order val="1"/>
          <c:tx>
            <c:strRef>
              <c:f>WingData!$AE$3</c:f>
              <c:strCache>
                <c:ptCount val="1"/>
                <c:pt idx="0">
                  <c:v>1/4 Chord Sweep</c:v>
                </c:pt>
              </c:strCache>
            </c:strRef>
          </c:tx>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WingData!$AE$4:$AE$35</c:f>
              <c:numCache>
                <c:formatCode>General</c:formatCode>
                <c:ptCount val="32"/>
                <c:pt idx="0">
                  <c:v>29.67739207759032</c:v>
                </c:pt>
                <c:pt idx="1">
                  <c:v>29.67739207759032</c:v>
                </c:pt>
                <c:pt idx="2">
                  <c:v>30.07182818640396</c:v>
                </c:pt>
                <c:pt idx="3">
                  <c:v>31.46010462279605</c:v>
                </c:pt>
                <c:pt idx="4">
                  <c:v>31.58745880799585</c:v>
                </c:pt>
                <c:pt idx="5">
                  <c:v>31.61597576897476</c:v>
                </c:pt>
                <c:pt idx="6">
                  <c:v>31.58104090599869</c:v>
                </c:pt>
                <c:pt idx="7">
                  <c:v>31.66138979644857</c:v>
                </c:pt>
                <c:pt idx="8">
                  <c:v>34.98518557249469</c:v>
                </c:pt>
                <c:pt idx="9">
                  <c:v>35.02184400305791</c:v>
                </c:pt>
                <c:pt idx="10">
                  <c:v>34.9216490260472</c:v>
                </c:pt>
                <c:pt idx="11">
                  <c:v>34.98872604112164</c:v>
                </c:pt>
                <c:pt idx="12">
                  <c:v>35.1349858122859</c:v>
                </c:pt>
                <c:pt idx="13">
                  <c:v>34.98872109139087</c:v>
                </c:pt>
                <c:pt idx="14">
                  <c:v>34.98920106401505</c:v>
                </c:pt>
                <c:pt idx="15">
                  <c:v>35.03724432421843</c:v>
                </c:pt>
                <c:pt idx="16">
                  <c:v>35.01463280703819</c:v>
                </c:pt>
                <c:pt idx="17">
                  <c:v>34.99254151053031</c:v>
                </c:pt>
                <c:pt idx="18">
                  <c:v>34.91956060132704</c:v>
                </c:pt>
                <c:pt idx="19">
                  <c:v>34.99353445550695</c:v>
                </c:pt>
                <c:pt idx="20">
                  <c:v>35.0464460055557</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119721040"/>
        <c:axId val="-2087154416"/>
      </c:scatterChart>
      <c:valAx>
        <c:axId val="-2107336800"/>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overlay val="0"/>
        </c:title>
        <c:numFmt formatCode="General" sourceLinked="1"/>
        <c:majorTickMark val="out"/>
        <c:minorTickMark val="none"/>
        <c:tickLblPos val="low"/>
        <c:crossAx val="-2116667616"/>
        <c:crosses val="autoZero"/>
        <c:crossBetween val="midCat"/>
      </c:valAx>
      <c:valAx>
        <c:axId val="-2116667616"/>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0.0194444444444444"/>
              <c:y val="0.312910834062409"/>
            </c:manualLayout>
          </c:layout>
          <c:overlay val="0"/>
        </c:title>
        <c:numFmt formatCode="General" sourceLinked="1"/>
        <c:majorTickMark val="out"/>
        <c:minorTickMark val="none"/>
        <c:tickLblPos val="nextTo"/>
        <c:crossAx val="-2107336800"/>
        <c:crosses val="autoZero"/>
        <c:crossBetween val="midCat"/>
      </c:valAx>
      <c:valAx>
        <c:axId val="-2087154416"/>
        <c:scaling>
          <c:orientation val="minMax"/>
          <c:min val="0.0"/>
        </c:scaling>
        <c:delete val="0"/>
        <c:axPos val="r"/>
        <c:title>
          <c:tx>
            <c:rich>
              <a:bodyPr rot="-5400000" vert="horz"/>
              <a:lstStyle/>
              <a:p>
                <a:pPr>
                  <a:defRPr/>
                </a:pPr>
                <a:r>
                  <a:rPr lang="nl-NL"/>
                  <a:t>Sweep (degree)</a:t>
                </a:r>
              </a:p>
            </c:rich>
          </c:tx>
          <c:layout>
            <c:manualLayout>
              <c:xMode val="edge"/>
              <c:yMode val="edge"/>
              <c:x val="0.93975"/>
              <c:y val="0.254068241469816"/>
            </c:manualLayout>
          </c:layout>
          <c:overlay val="0"/>
        </c:title>
        <c:numFmt formatCode="General" sourceLinked="1"/>
        <c:majorTickMark val="out"/>
        <c:minorTickMark val="none"/>
        <c:tickLblPos val="nextTo"/>
        <c:crossAx val="-2119721040"/>
        <c:crosses val="max"/>
        <c:crossBetween val="midCat"/>
      </c:valAx>
      <c:valAx>
        <c:axId val="-2119721040"/>
        <c:scaling>
          <c:orientation val="minMax"/>
        </c:scaling>
        <c:delete val="1"/>
        <c:axPos val="b"/>
        <c:numFmt formatCode="General" sourceLinked="1"/>
        <c:majorTickMark val="out"/>
        <c:minorTickMark val="none"/>
        <c:tickLblPos val="nextTo"/>
        <c:crossAx val="-2087154416"/>
        <c:crosses val="autoZero"/>
        <c:crossBetween val="midCat"/>
      </c:valAx>
    </c:plotArea>
    <c:legend>
      <c:legendPos val="r"/>
      <c:layout>
        <c:manualLayout>
          <c:xMode val="edge"/>
          <c:yMode val="edge"/>
          <c:x val="0.538693569553806"/>
          <c:y val="0.244986512102654"/>
          <c:w val="0.338894154818325"/>
          <c:h val="0.221420587027202"/>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0m'!$C$4:$C$2160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0m'!$E$4:$E$2211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093517360"/>
        <c:axId val="-2090212816"/>
      </c:scatterChart>
      <c:valAx>
        <c:axId val="-209351736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0212816"/>
        <c:crosses val="autoZero"/>
        <c:crossBetween val="midCat"/>
      </c:valAx>
      <c:valAx>
        <c:axId val="-20902128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517360"/>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141033504"/>
        <c:axId val="2141889456"/>
      </c:scatterChart>
      <c:valAx>
        <c:axId val="-214103350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1889456"/>
        <c:crosses val="autoZero"/>
        <c:crossBetween val="midCat"/>
      </c:valAx>
      <c:valAx>
        <c:axId val="21418894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103350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122120992"/>
        <c:axId val="-2121787584"/>
      </c:scatterChart>
      <c:valAx>
        <c:axId val="-212212099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21787584"/>
        <c:crosses val="autoZero"/>
        <c:crossBetween val="midCat"/>
      </c:valAx>
      <c:valAx>
        <c:axId val="-21217875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2120992"/>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092486368"/>
        <c:axId val="-2087941872"/>
      </c:scatterChart>
      <c:valAx>
        <c:axId val="-20924863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7941872"/>
        <c:crosses val="autoZero"/>
        <c:crossBetween val="midCat"/>
      </c:valAx>
      <c:valAx>
        <c:axId val="-20879418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2486368"/>
        <c:crosses val="autoZero"/>
        <c:crossBetween val="midCat"/>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119892992"/>
        <c:axId val="-2119974992"/>
      </c:scatterChart>
      <c:valAx>
        <c:axId val="-211989299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9974992"/>
        <c:crosses val="autoZero"/>
        <c:crossBetween val="midCat"/>
      </c:valAx>
      <c:valAx>
        <c:axId val="-211997499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9892992"/>
        <c:crosses val="autoZero"/>
        <c:crossBetween val="midCat"/>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091458912"/>
        <c:axId val="-2092222768"/>
      </c:scatterChart>
      <c:valAx>
        <c:axId val="-209145891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2222768"/>
        <c:crosses val="autoZero"/>
        <c:crossBetween val="midCat"/>
      </c:valAx>
      <c:valAx>
        <c:axId val="-20922227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1458912"/>
        <c:crosses val="autoZero"/>
        <c:crossBetween val="midCat"/>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093388288"/>
        <c:axId val="-2091810992"/>
      </c:scatterChart>
      <c:valAx>
        <c:axId val="-20933882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1810992"/>
        <c:crosses val="autoZero"/>
        <c:crossBetween val="midCat"/>
      </c:valAx>
      <c:valAx>
        <c:axId val="-209181099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388288"/>
        <c:crosses val="autoZero"/>
        <c:crossBetween val="midCat"/>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094488640"/>
        <c:axId val="-2091967648"/>
      </c:scatterChart>
      <c:valAx>
        <c:axId val="-209448864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1967648"/>
        <c:crosses val="autoZero"/>
        <c:crossBetween val="midCat"/>
      </c:valAx>
      <c:valAx>
        <c:axId val="-20919676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4488640"/>
        <c:crosses val="autoZero"/>
        <c:crossBetween val="midCat"/>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109060512"/>
        <c:axId val="-2106833328"/>
      </c:scatterChart>
      <c:valAx>
        <c:axId val="-210906051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6833328"/>
        <c:crosses val="autoZero"/>
        <c:crossBetween val="midCat"/>
      </c:valAx>
      <c:valAx>
        <c:axId val="-21068333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9060512"/>
        <c:crosses val="autoZero"/>
        <c:crossBetween val="midCat"/>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112797216"/>
        <c:axId val="-2117202128"/>
      </c:scatterChart>
      <c:valAx>
        <c:axId val="-211279721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7202128"/>
        <c:crosses val="autoZero"/>
        <c:crossBetween val="midCat"/>
      </c:valAx>
      <c:valAx>
        <c:axId val="-21172021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279721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Flight Envelope</a:t>
            </a:r>
          </a:p>
        </c:rich>
      </c:tx>
      <c:overlay val="0"/>
    </c:title>
    <c:autoTitleDeleted val="0"/>
    <c:plotArea>
      <c:layout/>
      <c:scatterChart>
        <c:scatterStyle val="lineMarker"/>
        <c:varyColors val="0"/>
        <c:ser>
          <c:idx val="0"/>
          <c:order val="0"/>
          <c:tx>
            <c:strRef>
              <c:f>'Flight Envelope'!$C$2</c:f>
              <c:strCache>
                <c:ptCount val="1"/>
                <c:pt idx="0">
                  <c:v>Altitude (m)</c:v>
                </c:pt>
              </c:strCache>
            </c:strRef>
          </c:tx>
          <c:marker>
            <c:symbol val="none"/>
          </c:marker>
          <c:xVal>
            <c:numRef>
              <c:f>'Flight Envelope'!$B$3:$B$50</c:f>
              <c:numCache>
                <c:formatCode>General</c:formatCode>
                <c:ptCount val="48"/>
                <c:pt idx="0">
                  <c:v>155.65</c:v>
                </c:pt>
                <c:pt idx="1">
                  <c:v>161.5</c:v>
                </c:pt>
                <c:pt idx="2">
                  <c:v>165.83</c:v>
                </c:pt>
                <c:pt idx="3">
                  <c:v>175.34</c:v>
                </c:pt>
                <c:pt idx="4">
                  <c:v>185.28</c:v>
                </c:pt>
                <c:pt idx="5">
                  <c:v>196.53</c:v>
                </c:pt>
                <c:pt idx="6">
                  <c:v>202.15</c:v>
                </c:pt>
                <c:pt idx="7">
                  <c:v>213.4</c:v>
                </c:pt>
                <c:pt idx="8">
                  <c:v>237.63</c:v>
                </c:pt>
                <c:pt idx="9">
                  <c:v>244.12</c:v>
                </c:pt>
                <c:pt idx="10">
                  <c:v>256.38</c:v>
                </c:pt>
                <c:pt idx="11">
                  <c:v>261.27</c:v>
                </c:pt>
                <c:pt idx="12">
                  <c:v>261.03</c:v>
                </c:pt>
                <c:pt idx="13">
                  <c:v>255.34</c:v>
                </c:pt>
                <c:pt idx="14">
                  <c:v>255.33</c:v>
                </c:pt>
                <c:pt idx="15">
                  <c:v>255.38</c:v>
                </c:pt>
                <c:pt idx="16">
                  <c:v>221.24</c:v>
                </c:pt>
                <c:pt idx="17">
                  <c:v>199.33</c:v>
                </c:pt>
                <c:pt idx="18">
                  <c:v>188.61</c:v>
                </c:pt>
                <c:pt idx="19">
                  <c:v>175.56</c:v>
                </c:pt>
                <c:pt idx="20">
                  <c:v>167.61</c:v>
                </c:pt>
                <c:pt idx="21">
                  <c:v>163.72</c:v>
                </c:pt>
                <c:pt idx="22">
                  <c:v>159.39</c:v>
                </c:pt>
                <c:pt idx="23">
                  <c:v>155.51</c:v>
                </c:pt>
                <c:pt idx="24">
                  <c:v>151.62</c:v>
                </c:pt>
                <c:pt idx="25">
                  <c:v>147.29</c:v>
                </c:pt>
                <c:pt idx="26">
                  <c:v>139.52</c:v>
                </c:pt>
                <c:pt idx="27">
                  <c:v>136.06</c:v>
                </c:pt>
                <c:pt idx="28">
                  <c:v>128.72</c:v>
                </c:pt>
                <c:pt idx="29">
                  <c:v>121.81</c:v>
                </c:pt>
                <c:pt idx="30">
                  <c:v>118.35</c:v>
                </c:pt>
                <c:pt idx="31">
                  <c:v>111.45</c:v>
                </c:pt>
                <c:pt idx="32">
                  <c:v>107.99</c:v>
                </c:pt>
                <c:pt idx="33">
                  <c:v>101.95</c:v>
                </c:pt>
                <c:pt idx="34">
                  <c:v>98.5</c:v>
                </c:pt>
                <c:pt idx="35">
                  <c:v>95.481</c:v>
                </c:pt>
                <c:pt idx="36">
                  <c:v>90.306</c:v>
                </c:pt>
                <c:pt idx="37">
                  <c:v>87.718</c:v>
                </c:pt>
                <c:pt idx="38">
                  <c:v>85.13500000000001</c:v>
                </c:pt>
                <c:pt idx="39">
                  <c:v>82.548</c:v>
                </c:pt>
                <c:pt idx="40">
                  <c:v>79.735</c:v>
                </c:pt>
                <c:pt idx="41">
                  <c:v>76.72</c:v>
                </c:pt>
                <c:pt idx="42">
                  <c:v>155.65</c:v>
                </c:pt>
              </c:numCache>
            </c:numRef>
          </c:xVal>
          <c:yVal>
            <c:numRef>
              <c:f>'Flight Envelope'!$C$3:$C$50</c:f>
              <c:numCache>
                <c:formatCode>General</c:formatCode>
                <c:ptCount val="48"/>
                <c:pt idx="0">
                  <c:v>0.0</c:v>
                </c:pt>
                <c:pt idx="1">
                  <c:v>692.04</c:v>
                </c:pt>
                <c:pt idx="2">
                  <c:v>1172.2</c:v>
                </c:pt>
                <c:pt idx="3">
                  <c:v>2154.6</c:v>
                </c:pt>
                <c:pt idx="4">
                  <c:v>3155.2</c:v>
                </c:pt>
                <c:pt idx="5">
                  <c:v>4234.4</c:v>
                </c:pt>
                <c:pt idx="6">
                  <c:v>4744.5</c:v>
                </c:pt>
                <c:pt idx="7">
                  <c:v>5719.7</c:v>
                </c:pt>
                <c:pt idx="8">
                  <c:v>7610.0</c:v>
                </c:pt>
                <c:pt idx="9">
                  <c:v>8096.7</c:v>
                </c:pt>
                <c:pt idx="10">
                  <c:v>8977.0</c:v>
                </c:pt>
                <c:pt idx="11">
                  <c:v>9320.1</c:v>
                </c:pt>
                <c:pt idx="12">
                  <c:v>9403.1</c:v>
                </c:pt>
                <c:pt idx="13">
                  <c:v>12770.0</c:v>
                </c:pt>
                <c:pt idx="14">
                  <c:v>13149.0</c:v>
                </c:pt>
                <c:pt idx="15">
                  <c:v>15120.0</c:v>
                </c:pt>
                <c:pt idx="16">
                  <c:v>15120.0</c:v>
                </c:pt>
                <c:pt idx="17">
                  <c:v>15087.0</c:v>
                </c:pt>
                <c:pt idx="18">
                  <c:v>14982.0</c:v>
                </c:pt>
                <c:pt idx="19">
                  <c:v>14675.0</c:v>
                </c:pt>
                <c:pt idx="20">
                  <c:v>14366.0</c:v>
                </c:pt>
                <c:pt idx="21">
                  <c:v>13944.0</c:v>
                </c:pt>
                <c:pt idx="22">
                  <c:v>13495.0</c:v>
                </c:pt>
                <c:pt idx="23">
                  <c:v>13025.0</c:v>
                </c:pt>
                <c:pt idx="24">
                  <c:v>12570.0</c:v>
                </c:pt>
                <c:pt idx="25">
                  <c:v>12085.0</c:v>
                </c:pt>
                <c:pt idx="26">
                  <c:v>11089.0</c:v>
                </c:pt>
                <c:pt idx="27">
                  <c:v>10588.0</c:v>
                </c:pt>
                <c:pt idx="28">
                  <c:v>9538.2</c:v>
                </c:pt>
                <c:pt idx="29">
                  <c:v>8513.7</c:v>
                </c:pt>
                <c:pt idx="30">
                  <c:v>8034.5</c:v>
                </c:pt>
                <c:pt idx="31">
                  <c:v>6938.3</c:v>
                </c:pt>
                <c:pt idx="32">
                  <c:v>6426.0</c:v>
                </c:pt>
                <c:pt idx="33">
                  <c:v>5329.7</c:v>
                </c:pt>
                <c:pt idx="34">
                  <c:v>4756.8</c:v>
                </c:pt>
                <c:pt idx="35">
                  <c:v>4176.5</c:v>
                </c:pt>
                <c:pt idx="36">
                  <c:v>3148.1</c:v>
                </c:pt>
                <c:pt idx="37">
                  <c:v>2663.3</c:v>
                </c:pt>
                <c:pt idx="38">
                  <c:v>2038.8</c:v>
                </c:pt>
                <c:pt idx="39">
                  <c:v>1487.9</c:v>
                </c:pt>
                <c:pt idx="40">
                  <c:v>750.16</c:v>
                </c:pt>
                <c:pt idx="41">
                  <c:v>0.0</c:v>
                </c:pt>
                <c:pt idx="42">
                  <c:v>0.0</c:v>
                </c:pt>
              </c:numCache>
            </c:numRef>
          </c:yVal>
          <c:smooth val="0"/>
        </c:ser>
        <c:dLbls>
          <c:showLegendKey val="0"/>
          <c:showVal val="0"/>
          <c:showCatName val="0"/>
          <c:showSerName val="0"/>
          <c:showPercent val="0"/>
          <c:showBubbleSize val="0"/>
        </c:dLbls>
        <c:axId val="-2109236592"/>
        <c:axId val="2105262976"/>
      </c:scatterChart>
      <c:valAx>
        <c:axId val="-2109236592"/>
        <c:scaling>
          <c:orientation val="minMax"/>
        </c:scaling>
        <c:delete val="0"/>
        <c:axPos val="b"/>
        <c:title>
          <c:tx>
            <c:rich>
              <a:bodyPr/>
              <a:lstStyle/>
              <a:p>
                <a:pPr>
                  <a:defRPr/>
                </a:pPr>
                <a:r>
                  <a:rPr lang="en-US"/>
                  <a:t>True air</a:t>
                </a:r>
                <a:r>
                  <a:rPr lang="en-US" baseline="0"/>
                  <a:t> speed (m/s)</a:t>
                </a:r>
                <a:endParaRPr lang="en-US"/>
              </a:p>
            </c:rich>
          </c:tx>
          <c:overlay val="0"/>
        </c:title>
        <c:numFmt formatCode="General" sourceLinked="1"/>
        <c:majorTickMark val="out"/>
        <c:minorTickMark val="none"/>
        <c:tickLblPos val="nextTo"/>
        <c:crossAx val="2105262976"/>
        <c:crosses val="autoZero"/>
        <c:crossBetween val="midCat"/>
      </c:valAx>
      <c:valAx>
        <c:axId val="2105262976"/>
        <c:scaling>
          <c:orientation val="minMax"/>
        </c:scaling>
        <c:delete val="0"/>
        <c:axPos val="l"/>
        <c:majorGridlines/>
        <c:title>
          <c:tx>
            <c:rich>
              <a:bodyPr rot="-5400000" vert="horz"/>
              <a:lstStyle/>
              <a:p>
                <a:pPr>
                  <a:defRPr/>
                </a:pPr>
                <a:r>
                  <a:rPr lang="en-US"/>
                  <a:t>Altitude</a:t>
                </a:r>
                <a:r>
                  <a:rPr lang="en-US" baseline="0"/>
                  <a:t> (m)</a:t>
                </a:r>
                <a:endParaRPr lang="en-US"/>
              </a:p>
            </c:rich>
          </c:tx>
          <c:overlay val="0"/>
        </c:title>
        <c:numFmt formatCode="General" sourceLinked="1"/>
        <c:majorTickMark val="out"/>
        <c:minorTickMark val="none"/>
        <c:tickLblPos val="nextTo"/>
        <c:crossAx val="-2109236592"/>
        <c:crosses val="autoZero"/>
        <c:crossBetween val="midCat"/>
      </c:valAx>
    </c:plotArea>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143062304"/>
        <c:axId val="-2108068768"/>
      </c:scatterChart>
      <c:valAx>
        <c:axId val="214306230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8068768"/>
        <c:crosses val="autoZero"/>
        <c:crossBetween val="midCat"/>
      </c:valAx>
      <c:valAx>
        <c:axId val="-21080687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3062304"/>
        <c:crosses val="autoZero"/>
        <c:crossBetween val="midCat"/>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092454080"/>
        <c:axId val="-2094680272"/>
      </c:scatterChart>
      <c:valAx>
        <c:axId val="-20924540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4680272"/>
        <c:crosses val="autoZero"/>
        <c:crossBetween val="midCat"/>
      </c:valAx>
      <c:valAx>
        <c:axId val="-20946802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2454080"/>
        <c:crosses val="autoZero"/>
        <c:crossBetween val="midCat"/>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109106256"/>
        <c:axId val="-2109781648"/>
      </c:scatterChart>
      <c:valAx>
        <c:axId val="-21091062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9781648"/>
        <c:crosses val="autoZero"/>
        <c:crossBetween val="midCat"/>
      </c:valAx>
      <c:valAx>
        <c:axId val="-21097816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9106256"/>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119232048"/>
        <c:axId val="-2111082928"/>
      </c:scatterChart>
      <c:valAx>
        <c:axId val="-211923204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1082928"/>
        <c:crosses val="autoZero"/>
        <c:crossBetween val="midCat"/>
      </c:valAx>
      <c:valAx>
        <c:axId val="-21110829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9232048"/>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092441184"/>
        <c:axId val="-2090564576"/>
      </c:scatterChart>
      <c:valAx>
        <c:axId val="-209244118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0564576"/>
        <c:crosses val="autoZero"/>
        <c:crossBetween val="midCat"/>
      </c:valAx>
      <c:valAx>
        <c:axId val="-20905645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2441184"/>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111521360"/>
        <c:axId val="-2118420064"/>
      </c:scatterChart>
      <c:valAx>
        <c:axId val="-211152136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8420064"/>
        <c:crosses val="autoZero"/>
        <c:crossBetween val="midCat"/>
      </c:valAx>
      <c:valAx>
        <c:axId val="-21184200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1521360"/>
        <c:crosses val="autoZero"/>
        <c:crossBetween val="midCat"/>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093875776"/>
        <c:axId val="-2093872736"/>
      </c:scatterChart>
      <c:valAx>
        <c:axId val="-209387577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3872736"/>
        <c:crosses val="autoZero"/>
        <c:crossBetween val="midCat"/>
      </c:valAx>
      <c:valAx>
        <c:axId val="-209387273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87577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109468256"/>
        <c:axId val="2144181760"/>
      </c:scatterChart>
      <c:valAx>
        <c:axId val="-21094682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4181760"/>
        <c:crosses val="autoZero"/>
        <c:crossBetween val="midCat"/>
      </c:valAx>
      <c:valAx>
        <c:axId val="21441817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946825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106640864"/>
        <c:axId val="-2119719024"/>
      </c:scatterChart>
      <c:valAx>
        <c:axId val="-210664086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9719024"/>
        <c:crosses val="autoZero"/>
        <c:crossBetween val="midCat"/>
      </c:valAx>
      <c:valAx>
        <c:axId val="-211971902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664086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093198256"/>
        <c:axId val="-2094541168"/>
      </c:scatterChart>
      <c:valAx>
        <c:axId val="-20931982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4541168"/>
        <c:crosses val="autoZero"/>
        <c:crossBetween val="midCat"/>
      </c:valAx>
      <c:valAx>
        <c:axId val="-20945411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19825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092037552"/>
        <c:axId val="-2091080656"/>
      </c:scatterChart>
      <c:valAx>
        <c:axId val="-209203755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1080656"/>
        <c:crosses val="autoZero"/>
        <c:crossBetween val="midCat"/>
      </c:valAx>
      <c:valAx>
        <c:axId val="-20910806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2037552"/>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141953968"/>
        <c:axId val="2144710752"/>
      </c:scatterChart>
      <c:valAx>
        <c:axId val="21419539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4710752"/>
        <c:crosses val="autoZero"/>
        <c:crossBetween val="midCat"/>
      </c:valAx>
      <c:valAx>
        <c:axId val="21447107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195396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089438576"/>
        <c:axId val="-2088970128"/>
      </c:scatterChart>
      <c:valAx>
        <c:axId val="-208943857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8970128"/>
        <c:crosses val="autoZero"/>
        <c:crossBetween val="midCat"/>
      </c:valAx>
      <c:valAx>
        <c:axId val="-20889701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8943857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768350</xdr:colOff>
      <xdr:row>3</xdr:row>
      <xdr:rowOff>76200</xdr:rowOff>
    </xdr:from>
    <xdr:to>
      <xdr:col>12</xdr:col>
      <xdr:colOff>88900</xdr:colOff>
      <xdr:row>27</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3203125" defaultRowHeight="15" x14ac:dyDescent="0.2"/>
  <cols>
    <col min="1" max="16384" width="8.83203125" style="131"/>
  </cols>
  <sheetData>
    <row r="1" spans="2:16" ht="16" thickBot="1" x14ac:dyDescent="0.25"/>
    <row r="2" spans="2:16" ht="15" customHeight="1" x14ac:dyDescent="0.2">
      <c r="B2" s="237" t="s">
        <v>89</v>
      </c>
      <c r="C2" s="238"/>
      <c r="D2" s="238"/>
      <c r="E2" s="238"/>
      <c r="F2" s="238"/>
      <c r="G2" s="238"/>
      <c r="H2" s="238"/>
      <c r="I2" s="238"/>
      <c r="J2" s="238"/>
      <c r="K2" s="238"/>
      <c r="L2" s="238"/>
      <c r="M2" s="238"/>
      <c r="N2" s="238"/>
      <c r="O2" s="238"/>
      <c r="P2" s="239"/>
    </row>
    <row r="3" spans="2:16" x14ac:dyDescent="0.2">
      <c r="B3" s="240"/>
      <c r="C3" s="241"/>
      <c r="D3" s="241"/>
      <c r="E3" s="241"/>
      <c r="F3" s="241"/>
      <c r="G3" s="241"/>
      <c r="H3" s="241"/>
      <c r="I3" s="241"/>
      <c r="J3" s="241"/>
      <c r="K3" s="241"/>
      <c r="L3" s="241"/>
      <c r="M3" s="241"/>
      <c r="N3" s="241"/>
      <c r="O3" s="241"/>
      <c r="P3" s="242"/>
    </row>
    <row r="4" spans="2:16" x14ac:dyDescent="0.2">
      <c r="B4" s="240"/>
      <c r="C4" s="241"/>
      <c r="D4" s="241"/>
      <c r="E4" s="241"/>
      <c r="F4" s="241"/>
      <c r="G4" s="241"/>
      <c r="H4" s="241"/>
      <c r="I4" s="241"/>
      <c r="J4" s="241"/>
      <c r="K4" s="241"/>
      <c r="L4" s="241"/>
      <c r="M4" s="241"/>
      <c r="N4" s="241"/>
      <c r="O4" s="241"/>
      <c r="P4" s="242"/>
    </row>
    <row r="5" spans="2:16" x14ac:dyDescent="0.2">
      <c r="B5" s="240"/>
      <c r="C5" s="241"/>
      <c r="D5" s="241"/>
      <c r="E5" s="241"/>
      <c r="F5" s="241"/>
      <c r="G5" s="241"/>
      <c r="H5" s="241"/>
      <c r="I5" s="241"/>
      <c r="J5" s="241"/>
      <c r="K5" s="241"/>
      <c r="L5" s="241"/>
      <c r="M5" s="241"/>
      <c r="N5" s="241"/>
      <c r="O5" s="241"/>
      <c r="P5" s="242"/>
    </row>
    <row r="6" spans="2:16" x14ac:dyDescent="0.2">
      <c r="B6" s="240"/>
      <c r="C6" s="241"/>
      <c r="D6" s="241"/>
      <c r="E6" s="241"/>
      <c r="F6" s="241"/>
      <c r="G6" s="241"/>
      <c r="H6" s="241"/>
      <c r="I6" s="241"/>
      <c r="J6" s="241"/>
      <c r="K6" s="241"/>
      <c r="L6" s="241"/>
      <c r="M6" s="241"/>
      <c r="N6" s="241"/>
      <c r="O6" s="241"/>
      <c r="P6" s="242"/>
    </row>
    <row r="7" spans="2:16" x14ac:dyDescent="0.2">
      <c r="B7" s="240"/>
      <c r="C7" s="241"/>
      <c r="D7" s="241"/>
      <c r="E7" s="241"/>
      <c r="F7" s="241"/>
      <c r="G7" s="241"/>
      <c r="H7" s="241"/>
      <c r="I7" s="241"/>
      <c r="J7" s="241"/>
      <c r="K7" s="241"/>
      <c r="L7" s="241"/>
      <c r="M7" s="241"/>
      <c r="N7" s="241"/>
      <c r="O7" s="241"/>
      <c r="P7" s="242"/>
    </row>
    <row r="8" spans="2:16" x14ac:dyDescent="0.2">
      <c r="B8" s="240"/>
      <c r="C8" s="241"/>
      <c r="D8" s="241"/>
      <c r="E8" s="241"/>
      <c r="F8" s="241"/>
      <c r="G8" s="241"/>
      <c r="H8" s="241"/>
      <c r="I8" s="241"/>
      <c r="J8" s="241"/>
      <c r="K8" s="241"/>
      <c r="L8" s="241"/>
      <c r="M8" s="241"/>
      <c r="N8" s="241"/>
      <c r="O8" s="241"/>
      <c r="P8" s="242"/>
    </row>
    <row r="9" spans="2:16" x14ac:dyDescent="0.2">
      <c r="B9" s="240"/>
      <c r="C9" s="241"/>
      <c r="D9" s="241"/>
      <c r="E9" s="241"/>
      <c r="F9" s="241"/>
      <c r="G9" s="241"/>
      <c r="H9" s="241"/>
      <c r="I9" s="241"/>
      <c r="J9" s="241"/>
      <c r="K9" s="241"/>
      <c r="L9" s="241"/>
      <c r="M9" s="241"/>
      <c r="N9" s="241"/>
      <c r="O9" s="241"/>
      <c r="P9" s="242"/>
    </row>
    <row r="10" spans="2:16" x14ac:dyDescent="0.2">
      <c r="B10" s="240"/>
      <c r="C10" s="241"/>
      <c r="D10" s="241"/>
      <c r="E10" s="241"/>
      <c r="F10" s="241"/>
      <c r="G10" s="241"/>
      <c r="H10" s="241"/>
      <c r="I10" s="241"/>
      <c r="J10" s="241"/>
      <c r="K10" s="241"/>
      <c r="L10" s="241"/>
      <c r="M10" s="241"/>
      <c r="N10" s="241"/>
      <c r="O10" s="241"/>
      <c r="P10" s="242"/>
    </row>
    <row r="11" spans="2:16" x14ac:dyDescent="0.2">
      <c r="B11" s="240"/>
      <c r="C11" s="241"/>
      <c r="D11" s="241"/>
      <c r="E11" s="241"/>
      <c r="F11" s="241"/>
      <c r="G11" s="241"/>
      <c r="H11" s="241"/>
      <c r="I11" s="241"/>
      <c r="J11" s="241"/>
      <c r="K11" s="241"/>
      <c r="L11" s="241"/>
      <c r="M11" s="241"/>
      <c r="N11" s="241"/>
      <c r="O11" s="241"/>
      <c r="P11" s="242"/>
    </row>
    <row r="12" spans="2:16" x14ac:dyDescent="0.2">
      <c r="B12" s="240"/>
      <c r="C12" s="241"/>
      <c r="D12" s="241"/>
      <c r="E12" s="241"/>
      <c r="F12" s="241"/>
      <c r="G12" s="241"/>
      <c r="H12" s="241"/>
      <c r="I12" s="241"/>
      <c r="J12" s="241"/>
      <c r="K12" s="241"/>
      <c r="L12" s="241"/>
      <c r="M12" s="241"/>
      <c r="N12" s="241"/>
      <c r="O12" s="241"/>
      <c r="P12" s="242"/>
    </row>
    <row r="13" spans="2:16" x14ac:dyDescent="0.2">
      <c r="B13" s="240"/>
      <c r="C13" s="241"/>
      <c r="D13" s="241"/>
      <c r="E13" s="241"/>
      <c r="F13" s="241"/>
      <c r="G13" s="241"/>
      <c r="H13" s="241"/>
      <c r="I13" s="241"/>
      <c r="J13" s="241"/>
      <c r="K13" s="241"/>
      <c r="L13" s="241"/>
      <c r="M13" s="241"/>
      <c r="N13" s="241"/>
      <c r="O13" s="241"/>
      <c r="P13" s="242"/>
    </row>
    <row r="14" spans="2:16" x14ac:dyDescent="0.2">
      <c r="B14" s="240"/>
      <c r="C14" s="241"/>
      <c r="D14" s="241"/>
      <c r="E14" s="241"/>
      <c r="F14" s="241"/>
      <c r="G14" s="241"/>
      <c r="H14" s="241"/>
      <c r="I14" s="241"/>
      <c r="J14" s="241"/>
      <c r="K14" s="241"/>
      <c r="L14" s="241"/>
      <c r="M14" s="241"/>
      <c r="N14" s="241"/>
      <c r="O14" s="241"/>
      <c r="P14" s="242"/>
    </row>
    <row r="15" spans="2:16" x14ac:dyDescent="0.2">
      <c r="B15" s="240"/>
      <c r="C15" s="241"/>
      <c r="D15" s="241"/>
      <c r="E15" s="241"/>
      <c r="F15" s="241"/>
      <c r="G15" s="241"/>
      <c r="H15" s="241"/>
      <c r="I15" s="241"/>
      <c r="J15" s="241"/>
      <c r="K15" s="241"/>
      <c r="L15" s="241"/>
      <c r="M15" s="241"/>
      <c r="N15" s="241"/>
      <c r="O15" s="241"/>
      <c r="P15" s="242"/>
    </row>
    <row r="16" spans="2:16" x14ac:dyDescent="0.2">
      <c r="B16" s="240"/>
      <c r="C16" s="241"/>
      <c r="D16" s="241"/>
      <c r="E16" s="241"/>
      <c r="F16" s="241"/>
      <c r="G16" s="241"/>
      <c r="H16" s="241"/>
      <c r="I16" s="241"/>
      <c r="J16" s="241"/>
      <c r="K16" s="241"/>
      <c r="L16" s="241"/>
      <c r="M16" s="241"/>
      <c r="N16" s="241"/>
      <c r="O16" s="241"/>
      <c r="P16" s="242"/>
    </row>
    <row r="17" spans="2:16" x14ac:dyDescent="0.2">
      <c r="B17" s="240"/>
      <c r="C17" s="241"/>
      <c r="D17" s="241"/>
      <c r="E17" s="241"/>
      <c r="F17" s="241"/>
      <c r="G17" s="241"/>
      <c r="H17" s="241"/>
      <c r="I17" s="241"/>
      <c r="J17" s="241"/>
      <c r="K17" s="241"/>
      <c r="L17" s="241"/>
      <c r="M17" s="241"/>
      <c r="N17" s="241"/>
      <c r="O17" s="241"/>
      <c r="P17" s="242"/>
    </row>
    <row r="18" spans="2:16" x14ac:dyDescent="0.2">
      <c r="B18" s="240"/>
      <c r="C18" s="241"/>
      <c r="D18" s="241"/>
      <c r="E18" s="241"/>
      <c r="F18" s="241"/>
      <c r="G18" s="241"/>
      <c r="H18" s="241"/>
      <c r="I18" s="241"/>
      <c r="J18" s="241"/>
      <c r="K18" s="241"/>
      <c r="L18" s="241"/>
      <c r="M18" s="241"/>
      <c r="N18" s="241"/>
      <c r="O18" s="241"/>
      <c r="P18" s="242"/>
    </row>
    <row r="19" spans="2:16" x14ac:dyDescent="0.2">
      <c r="B19" s="240"/>
      <c r="C19" s="241"/>
      <c r="D19" s="241"/>
      <c r="E19" s="241"/>
      <c r="F19" s="241"/>
      <c r="G19" s="241"/>
      <c r="H19" s="241"/>
      <c r="I19" s="241"/>
      <c r="J19" s="241"/>
      <c r="K19" s="241"/>
      <c r="L19" s="241"/>
      <c r="M19" s="241"/>
      <c r="N19" s="241"/>
      <c r="O19" s="241"/>
      <c r="P19" s="242"/>
    </row>
    <row r="20" spans="2:16" x14ac:dyDescent="0.2">
      <c r="B20" s="240"/>
      <c r="C20" s="241"/>
      <c r="D20" s="241"/>
      <c r="E20" s="241"/>
      <c r="F20" s="241"/>
      <c r="G20" s="241"/>
      <c r="H20" s="241"/>
      <c r="I20" s="241"/>
      <c r="J20" s="241"/>
      <c r="K20" s="241"/>
      <c r="L20" s="241"/>
      <c r="M20" s="241"/>
      <c r="N20" s="241"/>
      <c r="O20" s="241"/>
      <c r="P20" s="242"/>
    </row>
    <row r="21" spans="2:16" x14ac:dyDescent="0.2">
      <c r="B21" s="240"/>
      <c r="C21" s="241"/>
      <c r="D21" s="241"/>
      <c r="E21" s="241"/>
      <c r="F21" s="241"/>
      <c r="G21" s="241"/>
      <c r="H21" s="241"/>
      <c r="I21" s="241"/>
      <c r="J21" s="241"/>
      <c r="K21" s="241"/>
      <c r="L21" s="241"/>
      <c r="M21" s="241"/>
      <c r="N21" s="241"/>
      <c r="O21" s="241"/>
      <c r="P21" s="242"/>
    </row>
    <row r="22" spans="2:16" x14ac:dyDescent="0.2">
      <c r="B22" s="240"/>
      <c r="C22" s="241"/>
      <c r="D22" s="241"/>
      <c r="E22" s="241"/>
      <c r="F22" s="241"/>
      <c r="G22" s="241"/>
      <c r="H22" s="241"/>
      <c r="I22" s="241"/>
      <c r="J22" s="241"/>
      <c r="K22" s="241"/>
      <c r="L22" s="241"/>
      <c r="M22" s="241"/>
      <c r="N22" s="241"/>
      <c r="O22" s="241"/>
      <c r="P22" s="242"/>
    </row>
    <row r="23" spans="2:16" x14ac:dyDescent="0.2">
      <c r="B23" s="240"/>
      <c r="C23" s="241"/>
      <c r="D23" s="241"/>
      <c r="E23" s="241"/>
      <c r="F23" s="241"/>
      <c r="G23" s="241"/>
      <c r="H23" s="241"/>
      <c r="I23" s="241"/>
      <c r="J23" s="241"/>
      <c r="K23" s="241"/>
      <c r="L23" s="241"/>
      <c r="M23" s="241"/>
      <c r="N23" s="241"/>
      <c r="O23" s="241"/>
      <c r="P23" s="242"/>
    </row>
    <row r="24" spans="2:16" x14ac:dyDescent="0.2">
      <c r="B24" s="240"/>
      <c r="C24" s="241"/>
      <c r="D24" s="241"/>
      <c r="E24" s="241"/>
      <c r="F24" s="241"/>
      <c r="G24" s="241"/>
      <c r="H24" s="241"/>
      <c r="I24" s="241"/>
      <c r="J24" s="241"/>
      <c r="K24" s="241"/>
      <c r="L24" s="241"/>
      <c r="M24" s="241"/>
      <c r="N24" s="241"/>
      <c r="O24" s="241"/>
      <c r="P24" s="242"/>
    </row>
    <row r="25" spans="2:16" x14ac:dyDescent="0.2">
      <c r="B25" s="240"/>
      <c r="C25" s="241"/>
      <c r="D25" s="241"/>
      <c r="E25" s="241"/>
      <c r="F25" s="241"/>
      <c r="G25" s="241"/>
      <c r="H25" s="241"/>
      <c r="I25" s="241"/>
      <c r="J25" s="241"/>
      <c r="K25" s="241"/>
      <c r="L25" s="241"/>
      <c r="M25" s="241"/>
      <c r="N25" s="241"/>
      <c r="O25" s="241"/>
      <c r="P25" s="242"/>
    </row>
    <row r="26" spans="2:16" x14ac:dyDescent="0.2">
      <c r="B26" s="240"/>
      <c r="C26" s="241"/>
      <c r="D26" s="241"/>
      <c r="E26" s="241"/>
      <c r="F26" s="241"/>
      <c r="G26" s="241"/>
      <c r="H26" s="241"/>
      <c r="I26" s="241"/>
      <c r="J26" s="241"/>
      <c r="K26" s="241"/>
      <c r="L26" s="241"/>
      <c r="M26" s="241"/>
      <c r="N26" s="241"/>
      <c r="O26" s="241"/>
      <c r="P26" s="242"/>
    </row>
    <row r="27" spans="2:16" x14ac:dyDescent="0.2">
      <c r="B27" s="240"/>
      <c r="C27" s="241"/>
      <c r="D27" s="241"/>
      <c r="E27" s="241"/>
      <c r="F27" s="241"/>
      <c r="G27" s="241"/>
      <c r="H27" s="241"/>
      <c r="I27" s="241"/>
      <c r="J27" s="241"/>
      <c r="K27" s="241"/>
      <c r="L27" s="241"/>
      <c r="M27" s="241"/>
      <c r="N27" s="241"/>
      <c r="O27" s="241"/>
      <c r="P27" s="242"/>
    </row>
    <row r="28" spans="2:16" x14ac:dyDescent="0.2">
      <c r="B28" s="240"/>
      <c r="C28" s="241"/>
      <c r="D28" s="241"/>
      <c r="E28" s="241"/>
      <c r="F28" s="241"/>
      <c r="G28" s="241"/>
      <c r="H28" s="241"/>
      <c r="I28" s="241"/>
      <c r="J28" s="241"/>
      <c r="K28" s="241"/>
      <c r="L28" s="241"/>
      <c r="M28" s="241"/>
      <c r="N28" s="241"/>
      <c r="O28" s="241"/>
      <c r="P28" s="242"/>
    </row>
    <row r="29" spans="2:16" x14ac:dyDescent="0.2">
      <c r="B29" s="240"/>
      <c r="C29" s="241"/>
      <c r="D29" s="241"/>
      <c r="E29" s="241"/>
      <c r="F29" s="241"/>
      <c r="G29" s="241"/>
      <c r="H29" s="241"/>
      <c r="I29" s="241"/>
      <c r="J29" s="241"/>
      <c r="K29" s="241"/>
      <c r="L29" s="241"/>
      <c r="M29" s="241"/>
      <c r="N29" s="241"/>
      <c r="O29" s="241"/>
      <c r="P29" s="242"/>
    </row>
    <row r="30" spans="2:16" x14ac:dyDescent="0.2">
      <c r="B30" s="240"/>
      <c r="C30" s="241"/>
      <c r="D30" s="241"/>
      <c r="E30" s="241"/>
      <c r="F30" s="241"/>
      <c r="G30" s="241"/>
      <c r="H30" s="241"/>
      <c r="I30" s="241"/>
      <c r="J30" s="241"/>
      <c r="K30" s="241"/>
      <c r="L30" s="241"/>
      <c r="M30" s="241"/>
      <c r="N30" s="241"/>
      <c r="O30" s="241"/>
      <c r="P30" s="242"/>
    </row>
    <row r="31" spans="2:16" x14ac:dyDescent="0.2">
      <c r="B31" s="240"/>
      <c r="C31" s="241"/>
      <c r="D31" s="241"/>
      <c r="E31" s="241"/>
      <c r="F31" s="241"/>
      <c r="G31" s="241"/>
      <c r="H31" s="241"/>
      <c r="I31" s="241"/>
      <c r="J31" s="241"/>
      <c r="K31" s="241"/>
      <c r="L31" s="241"/>
      <c r="M31" s="241"/>
      <c r="N31" s="241"/>
      <c r="O31" s="241"/>
      <c r="P31" s="242"/>
    </row>
    <row r="32" spans="2:16" x14ac:dyDescent="0.2">
      <c r="B32" s="240"/>
      <c r="C32" s="241"/>
      <c r="D32" s="241"/>
      <c r="E32" s="241"/>
      <c r="F32" s="241"/>
      <c r="G32" s="241"/>
      <c r="H32" s="241"/>
      <c r="I32" s="241"/>
      <c r="J32" s="241"/>
      <c r="K32" s="241"/>
      <c r="L32" s="241"/>
      <c r="M32" s="241"/>
      <c r="N32" s="241"/>
      <c r="O32" s="241"/>
      <c r="P32" s="242"/>
    </row>
    <row r="33" spans="2:16" x14ac:dyDescent="0.2">
      <c r="B33" s="240"/>
      <c r="C33" s="241"/>
      <c r="D33" s="241"/>
      <c r="E33" s="241"/>
      <c r="F33" s="241"/>
      <c r="G33" s="241"/>
      <c r="H33" s="241"/>
      <c r="I33" s="241"/>
      <c r="J33" s="241"/>
      <c r="K33" s="241"/>
      <c r="L33" s="241"/>
      <c r="M33" s="241"/>
      <c r="N33" s="241"/>
      <c r="O33" s="241"/>
      <c r="P33" s="242"/>
    </row>
    <row r="34" spans="2:16" x14ac:dyDescent="0.2">
      <c r="B34" s="240"/>
      <c r="C34" s="241"/>
      <c r="D34" s="241"/>
      <c r="E34" s="241"/>
      <c r="F34" s="241"/>
      <c r="G34" s="241"/>
      <c r="H34" s="241"/>
      <c r="I34" s="241"/>
      <c r="J34" s="241"/>
      <c r="K34" s="241"/>
      <c r="L34" s="241"/>
      <c r="M34" s="241"/>
      <c r="N34" s="241"/>
      <c r="O34" s="241"/>
      <c r="P34" s="242"/>
    </row>
    <row r="35" spans="2:16" x14ac:dyDescent="0.2">
      <c r="B35" s="240"/>
      <c r="C35" s="241"/>
      <c r="D35" s="241"/>
      <c r="E35" s="241"/>
      <c r="F35" s="241"/>
      <c r="G35" s="241"/>
      <c r="H35" s="241"/>
      <c r="I35" s="241"/>
      <c r="J35" s="241"/>
      <c r="K35" s="241"/>
      <c r="L35" s="241"/>
      <c r="M35" s="241"/>
      <c r="N35" s="241"/>
      <c r="O35" s="241"/>
      <c r="P35" s="242"/>
    </row>
    <row r="36" spans="2:16" ht="16" thickBot="1" x14ac:dyDescent="0.25">
      <c r="B36" s="243"/>
      <c r="C36" s="244"/>
      <c r="D36" s="244"/>
      <c r="E36" s="244"/>
      <c r="F36" s="244"/>
      <c r="G36" s="244"/>
      <c r="H36" s="244"/>
      <c r="I36" s="244"/>
      <c r="J36" s="244"/>
      <c r="K36" s="244"/>
      <c r="L36" s="244"/>
      <c r="M36" s="244"/>
      <c r="N36" s="244"/>
      <c r="O36" s="244"/>
      <c r="P36" s="245"/>
    </row>
  </sheetData>
  <mergeCells count="1">
    <mergeCell ref="B2:P3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0"/>
  <sheetViews>
    <sheetView topLeftCell="S1" workbookViewId="0">
      <selection activeCell="L38" sqref="L38"/>
    </sheetView>
  </sheetViews>
  <sheetFormatPr baseColWidth="10" defaultColWidth="8.83203125" defaultRowHeight="15" x14ac:dyDescent="0.2"/>
  <cols>
    <col min="1" max="1" width="8.83203125" style="202"/>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1" ht="16" thickBot="1" x14ac:dyDescent="0.25">
      <c r="B3" s="117">
        <v>1</v>
      </c>
      <c r="C3" s="104">
        <v>0.85</v>
      </c>
      <c r="D3" s="104">
        <v>136</v>
      </c>
      <c r="E3" s="104">
        <v>11000</v>
      </c>
      <c r="F3" s="104"/>
      <c r="G3" s="104">
        <v>1</v>
      </c>
      <c r="H3" s="104">
        <v>0</v>
      </c>
      <c r="I3" s="104">
        <v>1</v>
      </c>
      <c r="J3" s="104">
        <v>3</v>
      </c>
      <c r="K3" s="104">
        <v>0.7</v>
      </c>
      <c r="L3" s="104">
        <v>0.7</v>
      </c>
      <c r="M3" s="104">
        <v>0.7</v>
      </c>
      <c r="N3" s="104"/>
      <c r="O3" s="104"/>
      <c r="P3" s="104"/>
      <c r="Q3" s="104"/>
      <c r="R3" s="104"/>
      <c r="S3" s="104"/>
      <c r="T3" s="113"/>
    </row>
    <row r="4" spans="2:21" x14ac:dyDescent="0.2">
      <c r="B4" s="109"/>
      <c r="C4" s="109"/>
      <c r="D4" s="109"/>
      <c r="E4" s="109"/>
      <c r="F4" s="109"/>
      <c r="G4" s="109"/>
      <c r="H4" s="109"/>
      <c r="I4" s="109"/>
      <c r="J4" s="109"/>
      <c r="K4" s="109"/>
      <c r="L4" s="109"/>
      <c r="M4" s="109"/>
      <c r="N4" s="109"/>
      <c r="O4" s="109"/>
      <c r="P4" s="109"/>
      <c r="Q4" s="109"/>
      <c r="R4" s="109"/>
      <c r="S4" s="109"/>
      <c r="T4" s="109"/>
      <c r="U4" s="107"/>
    </row>
    <row r="5" spans="2:21" x14ac:dyDescent="0.2">
      <c r="B5" s="109"/>
      <c r="C5" s="109"/>
      <c r="D5" s="109"/>
      <c r="E5" s="109"/>
      <c r="F5" s="109"/>
      <c r="G5" s="109"/>
      <c r="H5" s="109"/>
      <c r="I5" s="109"/>
      <c r="J5" s="109"/>
      <c r="K5" s="109"/>
      <c r="L5" s="109"/>
      <c r="M5" s="109"/>
      <c r="N5" s="109"/>
      <c r="O5" s="109"/>
      <c r="P5" s="109"/>
      <c r="Q5" s="109"/>
      <c r="R5" s="109"/>
      <c r="S5" s="109"/>
      <c r="T5" s="109"/>
      <c r="U5" s="107"/>
    </row>
    <row r="6" spans="2:21" x14ac:dyDescent="0.2">
      <c r="B6" s="109"/>
      <c r="C6" s="109"/>
      <c r="D6" s="109"/>
      <c r="E6" s="109"/>
      <c r="F6" s="109"/>
      <c r="G6" s="109"/>
      <c r="H6" s="109"/>
      <c r="I6" s="109"/>
      <c r="J6" s="109"/>
      <c r="K6" s="109"/>
      <c r="L6" s="109"/>
      <c r="M6" s="109"/>
      <c r="N6" s="109"/>
      <c r="O6" s="109"/>
      <c r="P6" s="109"/>
      <c r="Q6" s="109"/>
      <c r="R6" s="109"/>
      <c r="S6" s="109"/>
      <c r="T6" s="109"/>
      <c r="U6" s="107"/>
    </row>
    <row r="7" spans="2:21" x14ac:dyDescent="0.2">
      <c r="B7" s="109"/>
      <c r="C7" s="109"/>
      <c r="D7" s="109"/>
      <c r="E7" s="109"/>
      <c r="F7" s="109"/>
      <c r="G7" s="109"/>
      <c r="H7" s="109"/>
      <c r="I7" s="109"/>
      <c r="J7" s="109"/>
      <c r="K7" s="109"/>
      <c r="L7" s="109"/>
      <c r="M7" s="109"/>
      <c r="N7" s="109"/>
      <c r="O7" s="109"/>
      <c r="P7" s="109"/>
      <c r="Q7" s="109"/>
      <c r="R7" s="109"/>
      <c r="S7" s="109"/>
      <c r="T7" s="109"/>
      <c r="U7" s="107"/>
    </row>
    <row r="8" spans="2:21" x14ac:dyDescent="0.2">
      <c r="B8" s="109"/>
      <c r="C8" s="109"/>
      <c r="D8" s="109"/>
      <c r="E8" s="109"/>
      <c r="F8" s="109"/>
      <c r="G8" s="109"/>
      <c r="H8" s="109"/>
      <c r="I8" s="109"/>
      <c r="J8" s="109"/>
      <c r="K8" s="109"/>
      <c r="L8" s="109"/>
      <c r="M8" s="109"/>
      <c r="N8" s="109"/>
      <c r="O8" s="109"/>
      <c r="P8" s="109"/>
      <c r="Q8" s="109"/>
      <c r="R8" s="109"/>
      <c r="S8" s="109"/>
      <c r="T8" s="109"/>
      <c r="U8" s="107"/>
    </row>
    <row r="9" spans="2:21" x14ac:dyDescent="0.2">
      <c r="B9" s="109"/>
      <c r="C9" s="109"/>
      <c r="D9" s="109"/>
      <c r="E9" s="109"/>
      <c r="F9" s="109"/>
      <c r="G9" s="109"/>
      <c r="H9" s="109"/>
      <c r="I9" s="109"/>
      <c r="J9" s="109"/>
      <c r="K9" s="109"/>
      <c r="L9" s="109"/>
      <c r="M9" s="109"/>
      <c r="N9" s="109"/>
      <c r="O9" s="109"/>
      <c r="P9" s="109"/>
      <c r="Q9" s="109"/>
      <c r="R9" s="109"/>
      <c r="S9" s="109"/>
      <c r="T9" s="109"/>
      <c r="U9" s="107"/>
    </row>
    <row r="10" spans="2:21" x14ac:dyDescent="0.2">
      <c r="B10" s="109"/>
      <c r="C10" s="109"/>
      <c r="D10" s="109"/>
      <c r="E10" s="109"/>
      <c r="F10" s="109"/>
      <c r="G10" s="109"/>
      <c r="H10" s="109"/>
      <c r="I10" s="109"/>
      <c r="J10" s="109"/>
      <c r="K10" s="109"/>
      <c r="L10" s="109"/>
      <c r="M10" s="109"/>
      <c r="N10" s="109"/>
      <c r="O10" s="109"/>
      <c r="P10" s="109"/>
      <c r="Q10" s="109"/>
      <c r="R10" s="109"/>
      <c r="S10" s="109"/>
      <c r="T10" s="109"/>
      <c r="U10" s="107"/>
    </row>
    <row r="11" spans="2:21" x14ac:dyDescent="0.2">
      <c r="B11" s="109"/>
      <c r="C11" s="109"/>
      <c r="D11" s="109"/>
      <c r="E11" s="109"/>
      <c r="F11" s="109"/>
      <c r="G11" s="109"/>
      <c r="H11" s="109"/>
      <c r="I11" s="109"/>
      <c r="J11" s="109"/>
      <c r="K11" s="109"/>
      <c r="L11" s="109"/>
      <c r="M11" s="109"/>
      <c r="N11" s="109"/>
      <c r="O11" s="109"/>
      <c r="P11" s="109"/>
      <c r="Q11" s="109"/>
      <c r="R11" s="109"/>
      <c r="S11" s="109"/>
      <c r="T11" s="109"/>
      <c r="U11" s="107"/>
    </row>
    <row r="12" spans="2:21" x14ac:dyDescent="0.2">
      <c r="B12" s="109"/>
      <c r="C12" s="109"/>
      <c r="D12" s="109"/>
      <c r="E12" s="109"/>
      <c r="F12" s="109"/>
      <c r="G12" s="109"/>
      <c r="H12" s="109"/>
      <c r="I12" s="109"/>
      <c r="J12" s="109"/>
      <c r="K12" s="109"/>
      <c r="L12" s="109"/>
      <c r="M12" s="109"/>
      <c r="N12" s="109"/>
      <c r="O12" s="109"/>
      <c r="P12" s="109"/>
      <c r="Q12" s="109"/>
      <c r="R12" s="109"/>
      <c r="S12" s="109"/>
      <c r="T12" s="109"/>
      <c r="U12" s="107"/>
    </row>
    <row r="13" spans="2:21" x14ac:dyDescent="0.2">
      <c r="B13" s="109"/>
      <c r="C13" s="109"/>
      <c r="D13" s="109"/>
      <c r="E13" s="109"/>
      <c r="F13" s="109"/>
      <c r="G13" s="109"/>
      <c r="H13" s="109"/>
      <c r="I13" s="109"/>
      <c r="J13" s="109"/>
      <c r="K13" s="109"/>
      <c r="L13" s="109"/>
      <c r="M13" s="109"/>
      <c r="N13" s="109"/>
      <c r="O13" s="109"/>
      <c r="P13" s="109"/>
      <c r="Q13" s="109"/>
      <c r="R13" s="109"/>
      <c r="S13" s="109"/>
      <c r="T13" s="109"/>
      <c r="U13" s="107"/>
    </row>
    <row r="14" spans="2:21" x14ac:dyDescent="0.2">
      <c r="B14" s="109"/>
      <c r="C14" s="109"/>
      <c r="D14" s="109"/>
      <c r="E14" s="109"/>
      <c r="F14" s="109"/>
      <c r="G14" s="109"/>
      <c r="H14" s="109"/>
      <c r="I14" s="109"/>
      <c r="J14" s="109"/>
      <c r="K14" s="109"/>
      <c r="L14" s="109"/>
      <c r="M14" s="109"/>
      <c r="N14" s="109"/>
      <c r="O14" s="109"/>
      <c r="P14" s="109"/>
      <c r="Q14" s="109"/>
      <c r="R14" s="109"/>
      <c r="S14" s="109"/>
      <c r="T14" s="109"/>
      <c r="U14" s="107"/>
    </row>
    <row r="15" spans="2:21" x14ac:dyDescent="0.2">
      <c r="B15" s="109"/>
      <c r="C15" s="109"/>
      <c r="D15" s="109"/>
      <c r="E15" s="109"/>
      <c r="F15" s="109"/>
      <c r="G15" s="109"/>
      <c r="H15" s="109"/>
      <c r="I15" s="109"/>
      <c r="J15" s="109"/>
      <c r="K15" s="109"/>
      <c r="L15" s="109"/>
      <c r="M15" s="109"/>
      <c r="N15" s="109"/>
      <c r="O15" s="109"/>
      <c r="P15" s="109"/>
      <c r="Q15" s="109"/>
      <c r="R15" s="109"/>
      <c r="S15" s="109"/>
      <c r="T15" s="109"/>
      <c r="U15" s="107"/>
    </row>
    <row r="16" spans="2:21" x14ac:dyDescent="0.2">
      <c r="B16" s="109"/>
      <c r="C16" s="109"/>
      <c r="D16" s="109"/>
      <c r="E16" s="109"/>
      <c r="F16" s="109"/>
      <c r="G16" s="109"/>
      <c r="H16" s="109"/>
      <c r="I16" s="109"/>
      <c r="J16" s="109"/>
      <c r="K16" s="109"/>
      <c r="L16" s="109"/>
      <c r="M16" s="109"/>
      <c r="N16" s="109"/>
      <c r="O16" s="109"/>
      <c r="P16" s="109"/>
      <c r="Q16" s="109"/>
      <c r="R16" s="109"/>
      <c r="S16" s="109"/>
      <c r="T16" s="109"/>
      <c r="U16" s="107"/>
    </row>
    <row r="17" spans="2:21" x14ac:dyDescent="0.2">
      <c r="B17" s="109"/>
      <c r="C17" s="109"/>
      <c r="D17" s="109"/>
      <c r="E17" s="109"/>
      <c r="F17" s="109"/>
      <c r="G17" s="109"/>
      <c r="H17" s="109"/>
      <c r="I17" s="109"/>
      <c r="J17" s="109"/>
      <c r="K17" s="109"/>
      <c r="L17" s="109"/>
      <c r="M17" s="109"/>
      <c r="N17" s="109"/>
      <c r="O17" s="109"/>
      <c r="P17" s="109"/>
      <c r="Q17" s="109"/>
      <c r="R17" s="109"/>
      <c r="S17" s="109"/>
      <c r="T17" s="109"/>
      <c r="U17" s="107"/>
    </row>
    <row r="18" spans="2:21" x14ac:dyDescent="0.2">
      <c r="B18" s="109"/>
      <c r="C18" s="109"/>
      <c r="D18" s="109"/>
      <c r="E18" s="109"/>
      <c r="F18" s="109"/>
      <c r="G18" s="109"/>
      <c r="H18" s="109"/>
      <c r="I18" s="109"/>
      <c r="J18" s="109"/>
      <c r="K18" s="109"/>
      <c r="L18" s="109"/>
      <c r="M18" s="109"/>
      <c r="N18" s="109"/>
      <c r="O18" s="109"/>
      <c r="P18" s="109"/>
      <c r="Q18" s="109"/>
      <c r="R18" s="109"/>
      <c r="S18" s="109"/>
      <c r="T18" s="109"/>
      <c r="U18" s="107"/>
    </row>
    <row r="19" spans="2:21" x14ac:dyDescent="0.2">
      <c r="B19" s="109"/>
      <c r="C19" s="109"/>
      <c r="D19" s="109"/>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1"/>
  <sheetViews>
    <sheetView workbookViewId="0">
      <selection activeCell="K24" sqref="K24"/>
    </sheetView>
  </sheetViews>
  <sheetFormatPr baseColWidth="10" defaultColWidth="8.83203125" defaultRowHeight="15" x14ac:dyDescent="0.2"/>
  <cols>
    <col min="1" max="1" width="8.83203125" style="202"/>
    <col min="2" max="2" width="18.33203125" style="97" bestFit="1" customWidth="1"/>
    <col min="3" max="3" width="12" style="97" customWidth="1"/>
    <col min="4" max="4" width="11.5" style="97"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220</v>
      </c>
      <c r="C2" s="111">
        <v>1</v>
      </c>
      <c r="D2" s="109"/>
      <c r="E2" s="109"/>
      <c r="F2" s="109"/>
      <c r="G2" s="109"/>
      <c r="H2" s="109"/>
      <c r="I2" s="109"/>
      <c r="J2" s="109"/>
      <c r="K2" s="109"/>
      <c r="L2" s="109"/>
      <c r="M2" s="109"/>
      <c r="N2" s="109"/>
      <c r="O2" s="109"/>
      <c r="P2" s="109"/>
      <c r="Q2" s="109"/>
      <c r="R2" s="109"/>
      <c r="S2" s="109"/>
      <c r="T2" s="109"/>
    </row>
    <row r="3" spans="2:21" x14ac:dyDescent="0.2">
      <c r="B3" s="200" t="s">
        <v>120</v>
      </c>
      <c r="C3" s="112">
        <v>1</v>
      </c>
      <c r="D3" s="109"/>
      <c r="E3" s="109"/>
      <c r="F3" s="109"/>
      <c r="G3" s="109"/>
      <c r="H3" s="109"/>
      <c r="I3" s="109"/>
      <c r="J3" s="109"/>
      <c r="K3" s="109"/>
      <c r="L3" s="109"/>
      <c r="M3" s="109"/>
      <c r="N3" s="109"/>
      <c r="O3" s="109"/>
      <c r="P3" s="109"/>
      <c r="Q3" s="109"/>
      <c r="R3" s="109"/>
      <c r="S3" s="109"/>
      <c r="T3" s="109"/>
    </row>
    <row r="4" spans="2:21" x14ac:dyDescent="0.2">
      <c r="B4" s="200" t="s">
        <v>221</v>
      </c>
      <c r="C4" s="112">
        <v>2</v>
      </c>
      <c r="D4" s="109"/>
      <c r="E4" s="109"/>
      <c r="F4" s="109"/>
      <c r="G4" s="109"/>
      <c r="H4" s="109"/>
      <c r="I4" s="109"/>
      <c r="J4" s="109"/>
      <c r="K4" s="109"/>
      <c r="L4" s="109"/>
      <c r="M4" s="109"/>
      <c r="N4" s="109"/>
      <c r="O4" s="109"/>
      <c r="P4" s="109"/>
      <c r="Q4" s="109"/>
      <c r="R4" s="109"/>
      <c r="S4" s="109"/>
      <c r="T4" s="109"/>
      <c r="U4" s="107"/>
    </row>
    <row r="5" spans="2:21" ht="16" thickBot="1" x14ac:dyDescent="0.25">
      <c r="B5" s="117" t="s">
        <v>222</v>
      </c>
      <c r="C5" s="113">
        <v>1</v>
      </c>
      <c r="D5" s="109"/>
      <c r="E5" s="109"/>
      <c r="F5" s="109"/>
      <c r="G5" s="109"/>
      <c r="H5" s="109"/>
      <c r="I5" s="109"/>
      <c r="J5" s="109"/>
      <c r="K5" s="109"/>
      <c r="L5" s="109"/>
      <c r="M5" s="109"/>
      <c r="N5" s="109"/>
      <c r="O5" s="109"/>
      <c r="P5" s="109"/>
      <c r="Q5" s="109"/>
      <c r="R5" s="109"/>
      <c r="S5" s="109"/>
      <c r="T5" s="109"/>
      <c r="U5" s="107"/>
    </row>
    <row r="6" spans="2:21" ht="16" thickBot="1" x14ac:dyDescent="0.25">
      <c r="B6" s="109"/>
      <c r="C6" s="109"/>
      <c r="D6" s="109"/>
      <c r="E6" s="109"/>
      <c r="F6" s="109"/>
      <c r="G6" s="109"/>
      <c r="H6" s="109"/>
      <c r="I6" s="109"/>
      <c r="J6" s="109"/>
      <c r="K6" s="109"/>
      <c r="L6" s="109"/>
      <c r="M6" s="109"/>
      <c r="N6" s="109"/>
      <c r="O6" s="109"/>
      <c r="P6" s="109"/>
      <c r="Q6" s="109"/>
      <c r="R6" s="109"/>
      <c r="S6" s="109"/>
      <c r="T6" s="109"/>
      <c r="U6" s="107"/>
    </row>
    <row r="7" spans="2:21" x14ac:dyDescent="0.2">
      <c r="B7" s="115" t="s">
        <v>223</v>
      </c>
      <c r="C7" s="98">
        <v>0.7</v>
      </c>
      <c r="D7" s="98">
        <v>0.7</v>
      </c>
      <c r="E7" s="98">
        <v>0.7</v>
      </c>
      <c r="F7" s="98"/>
      <c r="G7" s="98"/>
      <c r="H7" s="98"/>
      <c r="I7" s="98"/>
      <c r="J7" s="98"/>
      <c r="K7" s="98"/>
      <c r="L7" s="98"/>
      <c r="M7" s="98"/>
      <c r="N7" s="98"/>
      <c r="O7" s="98"/>
      <c r="P7" s="98"/>
      <c r="Q7" s="98"/>
      <c r="R7" s="98"/>
      <c r="S7" s="98"/>
      <c r="T7" s="111"/>
      <c r="U7" s="107"/>
    </row>
    <row r="8" spans="2:21" x14ac:dyDescent="0.2">
      <c r="B8" s="200" t="s">
        <v>224</v>
      </c>
      <c r="C8" s="199">
        <v>0.1</v>
      </c>
      <c r="D8" s="199">
        <v>0.1</v>
      </c>
      <c r="E8" s="199">
        <v>0.1</v>
      </c>
      <c r="F8" s="199"/>
      <c r="G8" s="199"/>
      <c r="H8" s="199"/>
      <c r="I8" s="199"/>
      <c r="J8" s="199"/>
      <c r="K8" s="199"/>
      <c r="L8" s="199"/>
      <c r="M8" s="199"/>
      <c r="N8" s="199"/>
      <c r="O8" s="199"/>
      <c r="P8" s="199"/>
      <c r="Q8" s="199"/>
      <c r="R8" s="199"/>
      <c r="S8" s="199"/>
      <c r="T8" s="112"/>
      <c r="U8" s="107"/>
    </row>
    <row r="9" spans="2:21" ht="16" thickBot="1" x14ac:dyDescent="0.25">
      <c r="B9" s="117" t="s">
        <v>225</v>
      </c>
      <c r="C9" s="104">
        <v>0.7</v>
      </c>
      <c r="D9" s="104">
        <v>0.7</v>
      </c>
      <c r="E9" s="104">
        <v>0.7</v>
      </c>
      <c r="F9" s="104"/>
      <c r="G9" s="104"/>
      <c r="H9" s="104"/>
      <c r="I9" s="104"/>
      <c r="J9" s="104"/>
      <c r="K9" s="104"/>
      <c r="L9" s="104"/>
      <c r="M9" s="104"/>
      <c r="N9" s="104"/>
      <c r="O9" s="104"/>
      <c r="P9" s="104"/>
      <c r="Q9" s="104"/>
      <c r="R9" s="104"/>
      <c r="S9" s="104"/>
      <c r="T9" s="113"/>
      <c r="U9" s="107"/>
    </row>
    <row r="10" spans="2:21" x14ac:dyDescent="0.2">
      <c r="B10" s="115" t="s">
        <v>226</v>
      </c>
      <c r="C10" s="111">
        <v>80</v>
      </c>
      <c r="D10" s="109"/>
      <c r="E10" s="109"/>
      <c r="F10" s="109"/>
      <c r="G10" s="109"/>
      <c r="H10" s="109"/>
      <c r="I10" s="109"/>
      <c r="J10" s="109"/>
      <c r="K10" s="109"/>
      <c r="L10" s="109"/>
      <c r="M10" s="109"/>
      <c r="N10" s="109"/>
      <c r="O10" s="109"/>
      <c r="P10" s="109"/>
      <c r="Q10" s="109"/>
      <c r="R10" s="109"/>
      <c r="S10" s="109"/>
      <c r="T10" s="109"/>
      <c r="U10" s="107"/>
    </row>
    <row r="11" spans="2:21" x14ac:dyDescent="0.2">
      <c r="B11" s="200" t="s">
        <v>227</v>
      </c>
      <c r="C11" s="112">
        <v>30</v>
      </c>
      <c r="D11" s="109"/>
      <c r="E11" s="109"/>
      <c r="F11" s="109"/>
      <c r="G11" s="109"/>
      <c r="H11" s="109"/>
      <c r="I11" s="109"/>
      <c r="J11" s="109"/>
      <c r="K11" s="109"/>
      <c r="L11" s="109"/>
      <c r="M11" s="109"/>
      <c r="N11" s="109"/>
      <c r="O11" s="109"/>
      <c r="P11" s="109"/>
      <c r="Q11" s="109"/>
      <c r="R11" s="109"/>
      <c r="S11" s="109"/>
      <c r="T11" s="109"/>
      <c r="U11" s="107"/>
    </row>
    <row r="12" spans="2:21" ht="16" thickBot="1" x14ac:dyDescent="0.25">
      <c r="B12" s="117" t="s">
        <v>228</v>
      </c>
      <c r="C12" s="113">
        <v>260</v>
      </c>
      <c r="D12" s="109"/>
      <c r="E12" s="109"/>
      <c r="F12" s="109"/>
      <c r="G12" s="109"/>
      <c r="H12" s="109"/>
      <c r="I12" s="109"/>
      <c r="J12" s="109"/>
      <c r="K12" s="109"/>
      <c r="L12" s="109"/>
      <c r="M12" s="109"/>
      <c r="N12" s="109"/>
      <c r="O12" s="109"/>
      <c r="P12" s="109"/>
      <c r="Q12" s="109"/>
      <c r="R12" s="109"/>
      <c r="S12" s="109"/>
      <c r="T12" s="109"/>
      <c r="U12" s="107"/>
    </row>
    <row r="13" spans="2:21" x14ac:dyDescent="0.2">
      <c r="B13" s="115" t="s">
        <v>229</v>
      </c>
      <c r="C13" s="111">
        <v>0</v>
      </c>
      <c r="D13" s="109"/>
      <c r="E13" s="109"/>
      <c r="F13" s="109"/>
      <c r="G13" s="109"/>
      <c r="H13" s="109"/>
      <c r="I13" s="109"/>
      <c r="J13" s="109"/>
      <c r="K13" s="109"/>
      <c r="L13" s="109"/>
      <c r="M13" s="109"/>
      <c r="N13" s="109"/>
      <c r="O13" s="109"/>
      <c r="P13" s="109"/>
      <c r="Q13" s="109"/>
      <c r="R13" s="109"/>
      <c r="S13" s="109"/>
      <c r="T13" s="109"/>
      <c r="U13" s="107"/>
    </row>
    <row r="14" spans="2:21" x14ac:dyDescent="0.2">
      <c r="B14" s="200" t="s">
        <v>230</v>
      </c>
      <c r="C14" s="112">
        <v>1000</v>
      </c>
      <c r="D14" s="109"/>
      <c r="E14" s="109"/>
      <c r="F14" s="109"/>
      <c r="G14" s="109"/>
      <c r="H14" s="109"/>
      <c r="I14" s="109"/>
      <c r="J14" s="109"/>
      <c r="K14" s="109"/>
      <c r="L14" s="109"/>
      <c r="M14" s="109"/>
      <c r="N14" s="109"/>
      <c r="O14" s="109"/>
      <c r="P14" s="109"/>
      <c r="Q14" s="109"/>
      <c r="R14" s="109"/>
      <c r="S14" s="109"/>
      <c r="T14" s="109"/>
      <c r="U14" s="107"/>
    </row>
    <row r="15" spans="2:21" ht="16" thickBot="1" x14ac:dyDescent="0.25">
      <c r="B15" s="200" t="s">
        <v>231</v>
      </c>
      <c r="C15" s="112">
        <v>11000</v>
      </c>
      <c r="D15" s="109"/>
      <c r="E15" s="109"/>
      <c r="F15" s="109"/>
      <c r="G15" s="109"/>
      <c r="H15" s="109"/>
      <c r="I15" s="109"/>
      <c r="J15" s="109"/>
      <c r="K15" s="109"/>
      <c r="L15" s="109"/>
      <c r="M15" s="109"/>
      <c r="N15" s="109"/>
      <c r="O15" s="109"/>
      <c r="P15" s="109"/>
      <c r="Q15" s="109"/>
      <c r="R15" s="109"/>
      <c r="S15" s="109"/>
      <c r="T15" s="109"/>
      <c r="U15" s="107"/>
    </row>
    <row r="16" spans="2:21" x14ac:dyDescent="0.2">
      <c r="B16" s="115" t="s">
        <v>232</v>
      </c>
      <c r="C16" s="98" t="s">
        <v>233</v>
      </c>
      <c r="D16" s="111" t="s">
        <v>234</v>
      </c>
      <c r="E16" s="109"/>
      <c r="F16" s="109"/>
      <c r="G16" s="109"/>
      <c r="H16" s="109"/>
      <c r="I16" s="109"/>
      <c r="J16" s="109"/>
      <c r="K16" s="109"/>
      <c r="L16" s="109"/>
      <c r="M16" s="109"/>
      <c r="N16" s="109"/>
      <c r="O16" s="109"/>
      <c r="P16" s="109"/>
      <c r="Q16" s="109"/>
      <c r="R16" s="109"/>
      <c r="S16" s="109"/>
      <c r="T16" s="109"/>
      <c r="U16" s="107"/>
    </row>
    <row r="17" spans="2:21" x14ac:dyDescent="0.2">
      <c r="B17" s="200" t="s">
        <v>235</v>
      </c>
      <c r="C17" s="199">
        <v>10</v>
      </c>
      <c r="D17" s="112">
        <v>-10</v>
      </c>
      <c r="E17" s="109"/>
      <c r="F17" s="109"/>
      <c r="G17" s="109"/>
      <c r="H17" s="109"/>
      <c r="I17" s="109"/>
      <c r="J17" s="109"/>
      <c r="K17" s="109"/>
      <c r="L17" s="109"/>
      <c r="M17" s="109"/>
      <c r="N17" s="109"/>
      <c r="O17" s="109"/>
      <c r="P17" s="109"/>
      <c r="Q17" s="109"/>
      <c r="R17" s="109"/>
      <c r="S17" s="109"/>
      <c r="T17" s="109"/>
      <c r="U17" s="107"/>
    </row>
    <row r="18" spans="2:21" x14ac:dyDescent="0.2">
      <c r="B18" s="200" t="s">
        <v>236</v>
      </c>
      <c r="C18" s="199">
        <v>20</v>
      </c>
      <c r="D18" s="112">
        <v>-20</v>
      </c>
      <c r="E18" s="109"/>
      <c r="F18" s="109"/>
      <c r="G18" s="109"/>
      <c r="H18" s="109"/>
      <c r="I18" s="109"/>
      <c r="J18" s="109"/>
      <c r="K18" s="109"/>
      <c r="L18" s="109"/>
      <c r="M18" s="109"/>
      <c r="N18" s="109"/>
      <c r="O18" s="109"/>
      <c r="P18" s="109"/>
      <c r="Q18" s="109"/>
      <c r="R18" s="109"/>
      <c r="S18" s="109"/>
      <c r="T18" s="109"/>
      <c r="U18" s="107"/>
    </row>
    <row r="19" spans="2:21" ht="16" thickBot="1" x14ac:dyDescent="0.25">
      <c r="B19" s="117" t="s">
        <v>237</v>
      </c>
      <c r="C19" s="104">
        <v>110</v>
      </c>
      <c r="D19" s="113">
        <v>-110</v>
      </c>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row r="41" spans="2:21" x14ac:dyDescent="0.2">
      <c r="B41" s="109"/>
      <c r="C41" s="109"/>
      <c r="D41" s="109"/>
      <c r="E41" s="109"/>
      <c r="F41" s="109"/>
      <c r="G41" s="109"/>
      <c r="H41" s="109"/>
      <c r="I41" s="109"/>
      <c r="J41" s="109"/>
      <c r="K41" s="109"/>
      <c r="L41" s="109"/>
      <c r="M41" s="109"/>
      <c r="N41" s="109"/>
      <c r="O41" s="109"/>
      <c r="P41" s="109"/>
      <c r="Q41" s="109"/>
      <c r="R41" s="109"/>
      <c r="S41" s="109"/>
      <c r="T41" s="109"/>
      <c r="U41" s="107"/>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3203125" defaultRowHeight="15" x14ac:dyDescent="0.2"/>
  <cols>
    <col min="1" max="1" width="8.83203125" style="29"/>
    <col min="2" max="2" width="51.83203125" style="97" bestFit="1" customWidth="1"/>
    <col min="3" max="3" width="11.83203125" style="97" bestFit="1" customWidth="1"/>
    <col min="4" max="4" width="13.5" style="97" bestFit="1" customWidth="1"/>
    <col min="5" max="6" width="11" style="97" customWidth="1"/>
    <col min="7" max="7" width="13.5" style="97" bestFit="1" customWidth="1"/>
    <col min="8" max="16" width="15.83203125" style="97" bestFit="1" customWidth="1"/>
    <col min="17" max="17" width="17.33203125" style="97" customWidth="1"/>
    <col min="18" max="16384" width="8.83203125" style="29"/>
  </cols>
  <sheetData>
    <row r="1" spans="2:17" ht="16" thickBot="1" x14ac:dyDescent="0.25"/>
    <row r="2" spans="2:17" x14ac:dyDescent="0.2">
      <c r="B2" s="253" t="s">
        <v>143</v>
      </c>
      <c r="C2" s="255"/>
      <c r="D2" s="109"/>
      <c r="E2" s="109"/>
      <c r="F2" s="109"/>
      <c r="G2" s="109"/>
      <c r="H2" s="109"/>
      <c r="I2" s="109"/>
      <c r="J2" s="109"/>
      <c r="K2" s="109"/>
      <c r="L2" s="109"/>
      <c r="M2" s="109"/>
      <c r="N2" s="109"/>
      <c r="O2" s="109"/>
      <c r="P2" s="109"/>
      <c r="Q2" s="109"/>
    </row>
    <row r="3" spans="2:17" x14ac:dyDescent="0.2">
      <c r="B3" s="99" t="s">
        <v>146</v>
      </c>
      <c r="C3" s="112">
        <v>2</v>
      </c>
      <c r="D3" s="109"/>
      <c r="E3" s="109"/>
      <c r="F3" s="109"/>
      <c r="G3" s="109"/>
      <c r="H3" s="109"/>
      <c r="I3" s="109"/>
      <c r="J3" s="109"/>
      <c r="K3" s="109"/>
      <c r="L3" s="109"/>
      <c r="M3" s="109"/>
      <c r="N3" s="109"/>
      <c r="O3" s="109"/>
      <c r="P3" s="109"/>
      <c r="Q3" s="109"/>
    </row>
    <row r="4" spans="2:17" x14ac:dyDescent="0.2">
      <c r="B4" s="99" t="s">
        <v>144</v>
      </c>
      <c r="C4" s="112">
        <v>17.07</v>
      </c>
      <c r="D4" s="109"/>
      <c r="E4" s="109"/>
      <c r="F4" s="109"/>
      <c r="G4" s="109"/>
      <c r="H4" s="109"/>
      <c r="I4" s="109"/>
      <c r="J4" s="109"/>
      <c r="K4" s="109"/>
      <c r="L4" s="109"/>
      <c r="M4" s="109"/>
      <c r="N4" s="109"/>
      <c r="O4" s="109"/>
      <c r="P4" s="109"/>
      <c r="Q4" s="109"/>
    </row>
    <row r="5" spans="2:17" x14ac:dyDescent="0.2">
      <c r="B5" s="99" t="s">
        <v>211</v>
      </c>
      <c r="C5" s="112">
        <v>50</v>
      </c>
      <c r="D5" s="109"/>
      <c r="E5" s="109"/>
      <c r="F5" s="109"/>
      <c r="G5" s="109"/>
      <c r="H5" s="109"/>
      <c r="I5" s="109"/>
      <c r="J5" s="109"/>
      <c r="K5" s="109"/>
      <c r="L5" s="109"/>
      <c r="M5" s="109"/>
      <c r="N5" s="109"/>
      <c r="O5" s="109"/>
      <c r="P5" s="109"/>
      <c r="Q5" s="109"/>
    </row>
    <row r="6" spans="2:17" ht="16" thickBot="1" x14ac:dyDescent="0.25">
      <c r="B6" s="99" t="s">
        <v>212</v>
      </c>
      <c r="C6" s="112">
        <v>100</v>
      </c>
      <c r="D6" s="109"/>
      <c r="E6" s="109"/>
      <c r="F6" s="109"/>
      <c r="G6" s="109"/>
      <c r="H6" s="109"/>
      <c r="I6" s="109"/>
      <c r="J6" s="109"/>
      <c r="K6" s="109"/>
      <c r="L6" s="109"/>
      <c r="M6" s="109"/>
      <c r="N6" s="109"/>
      <c r="O6" s="109"/>
      <c r="P6" s="109"/>
      <c r="Q6" s="109"/>
    </row>
    <row r="7" spans="2:17" ht="16" thickBot="1" x14ac:dyDescent="0.25">
      <c r="B7" s="103" t="s">
        <v>145</v>
      </c>
      <c r="C7" s="197">
        <v>50</v>
      </c>
      <c r="D7" s="197">
        <v>70</v>
      </c>
      <c r="E7" s="197">
        <v>90</v>
      </c>
      <c r="F7" s="197">
        <v>110</v>
      </c>
      <c r="G7" s="197">
        <v>-50</v>
      </c>
      <c r="H7" s="197"/>
      <c r="I7" s="198"/>
      <c r="J7" s="149"/>
      <c r="K7" s="149"/>
      <c r="L7" s="150"/>
      <c r="M7" s="109"/>
      <c r="N7" s="109"/>
      <c r="O7" s="109"/>
      <c r="P7" s="109"/>
      <c r="Q7" s="109"/>
    </row>
    <row r="8" spans="2:17" x14ac:dyDescent="0.2">
      <c r="B8" s="107"/>
      <c r="C8" s="109"/>
      <c r="D8" s="109"/>
      <c r="E8" s="109"/>
      <c r="F8" s="109"/>
      <c r="G8" s="109"/>
      <c r="H8" s="109"/>
      <c r="I8" s="109"/>
      <c r="J8" s="109"/>
      <c r="K8" s="109"/>
      <c r="L8" s="109"/>
      <c r="M8" s="109"/>
      <c r="N8" s="109"/>
      <c r="O8" s="109"/>
      <c r="P8" s="109"/>
      <c r="Q8" s="109"/>
    </row>
    <row r="9" spans="2:17" x14ac:dyDescent="0.2">
      <c r="B9" s="107"/>
      <c r="C9" s="109"/>
      <c r="D9" s="109"/>
      <c r="E9" s="109"/>
      <c r="F9" s="109"/>
      <c r="G9" s="109"/>
      <c r="H9" s="109"/>
      <c r="I9" s="109"/>
      <c r="J9" s="109"/>
      <c r="K9" s="109"/>
      <c r="L9" s="109"/>
      <c r="M9" s="109"/>
      <c r="N9" s="109"/>
      <c r="O9" s="109"/>
      <c r="P9" s="109"/>
      <c r="Q9" s="109"/>
    </row>
    <row r="10" spans="2:17" x14ac:dyDescent="0.2">
      <c r="B10" s="107"/>
      <c r="C10" s="109"/>
      <c r="D10" s="109"/>
      <c r="E10" s="109"/>
      <c r="F10" s="109"/>
      <c r="G10" s="109"/>
      <c r="H10" s="109"/>
      <c r="I10" s="109"/>
      <c r="J10" s="109"/>
      <c r="K10" s="109"/>
      <c r="L10" s="109"/>
      <c r="M10" s="109"/>
      <c r="N10" s="109"/>
      <c r="O10" s="109"/>
      <c r="P10" s="109"/>
      <c r="Q10" s="109"/>
    </row>
    <row r="11" spans="2:17" x14ac:dyDescent="0.2">
      <c r="B11" s="147"/>
      <c r="C11" s="148"/>
      <c r="D11" s="109"/>
      <c r="E11" s="109"/>
      <c r="F11" s="109"/>
      <c r="G11" s="109"/>
      <c r="H11" s="109"/>
      <c r="I11" s="109"/>
      <c r="J11" s="109"/>
      <c r="K11" s="109"/>
      <c r="L11" s="109"/>
      <c r="M11" s="109"/>
      <c r="N11" s="109"/>
      <c r="O11" s="109"/>
      <c r="P11" s="109"/>
      <c r="Q11" s="109"/>
    </row>
    <row r="12" spans="2:17" x14ac:dyDescent="0.2">
      <c r="B12" s="107"/>
      <c r="C12" s="109"/>
      <c r="D12" s="109"/>
      <c r="E12" s="109"/>
      <c r="F12" s="109"/>
      <c r="G12" s="109"/>
      <c r="H12" s="109"/>
      <c r="I12" s="109"/>
      <c r="J12" s="109"/>
      <c r="K12" s="109"/>
      <c r="L12" s="109"/>
      <c r="M12" s="109"/>
      <c r="N12" s="109"/>
      <c r="O12" s="109"/>
      <c r="P12" s="109"/>
      <c r="Q12" s="109"/>
    </row>
    <row r="13" spans="2:17" x14ac:dyDescent="0.2">
      <c r="B13" s="107"/>
      <c r="C13" s="109"/>
      <c r="D13" s="109"/>
      <c r="E13" s="109"/>
      <c r="F13" s="109"/>
      <c r="G13" s="109"/>
      <c r="H13" s="109"/>
      <c r="I13" s="109"/>
      <c r="J13" s="109"/>
      <c r="K13" s="109"/>
      <c r="L13" s="109"/>
      <c r="M13" s="109"/>
      <c r="N13" s="109"/>
      <c r="O13" s="109"/>
      <c r="P13" s="109"/>
      <c r="Q13" s="109"/>
    </row>
    <row r="14" spans="2:17" x14ac:dyDescent="0.2">
      <c r="B14" s="107"/>
      <c r="C14" s="109"/>
      <c r="D14" s="109"/>
      <c r="E14" s="109"/>
      <c r="F14" s="109"/>
      <c r="G14" s="109"/>
      <c r="H14" s="109"/>
      <c r="I14" s="109"/>
      <c r="J14" s="109"/>
      <c r="K14" s="109"/>
      <c r="L14" s="109"/>
      <c r="M14" s="109"/>
      <c r="N14" s="109"/>
      <c r="O14" s="109"/>
      <c r="P14" s="109"/>
      <c r="Q14" s="109"/>
    </row>
    <row r="15" spans="2:17" x14ac:dyDescent="0.2">
      <c r="B15" s="107"/>
      <c r="C15" s="109"/>
      <c r="D15" s="109"/>
      <c r="E15" s="109"/>
      <c r="F15" s="109"/>
      <c r="G15" s="109"/>
      <c r="H15" s="109"/>
      <c r="I15" s="109"/>
      <c r="J15" s="109"/>
      <c r="K15" s="109"/>
      <c r="L15" s="109"/>
      <c r="M15" s="109"/>
      <c r="N15" s="109"/>
      <c r="O15" s="109"/>
      <c r="P15" s="109"/>
      <c r="Q15" s="109"/>
    </row>
    <row r="16" spans="2:17" x14ac:dyDescent="0.2">
      <c r="B16" s="107"/>
      <c r="C16" s="109"/>
      <c r="D16" s="109"/>
      <c r="E16" s="109"/>
      <c r="F16" s="109"/>
      <c r="G16" s="109"/>
      <c r="H16" s="109"/>
      <c r="I16" s="109"/>
      <c r="J16" s="109"/>
      <c r="K16" s="109"/>
      <c r="L16" s="109"/>
      <c r="M16" s="109"/>
      <c r="N16" s="109"/>
      <c r="O16" s="109"/>
      <c r="P16" s="109"/>
      <c r="Q16" s="109"/>
    </row>
    <row r="17" spans="2:17" x14ac:dyDescent="0.2">
      <c r="B17" s="107"/>
      <c r="C17" s="109"/>
      <c r="D17" s="109"/>
      <c r="E17" s="109"/>
      <c r="F17" s="109"/>
      <c r="G17" s="109"/>
      <c r="H17" s="109"/>
      <c r="I17" s="109"/>
      <c r="J17" s="109"/>
      <c r="K17" s="109"/>
      <c r="L17" s="109"/>
      <c r="M17" s="109"/>
      <c r="N17" s="109"/>
      <c r="O17" s="109"/>
      <c r="P17" s="109"/>
      <c r="Q17" s="109"/>
    </row>
    <row r="18" spans="2:17" x14ac:dyDescent="0.2">
      <c r="B18" s="107"/>
      <c r="C18" s="109"/>
      <c r="D18" s="109"/>
      <c r="E18" s="109"/>
      <c r="F18" s="109"/>
      <c r="G18" s="109"/>
      <c r="H18" s="109"/>
      <c r="I18" s="109"/>
      <c r="J18" s="109"/>
      <c r="K18" s="109"/>
      <c r="L18" s="109"/>
      <c r="M18" s="109"/>
      <c r="N18" s="109"/>
      <c r="O18" s="109"/>
      <c r="P18" s="109"/>
      <c r="Q18" s="109"/>
    </row>
    <row r="19" spans="2:17" x14ac:dyDescent="0.2">
      <c r="B19" s="147"/>
      <c r="C19" s="148"/>
      <c r="D19" s="109"/>
      <c r="E19" s="109"/>
      <c r="F19" s="109"/>
      <c r="G19" s="109"/>
      <c r="H19" s="109"/>
      <c r="I19" s="109"/>
      <c r="J19" s="109"/>
      <c r="K19" s="109"/>
      <c r="L19" s="109"/>
      <c r="M19" s="109"/>
      <c r="N19" s="109"/>
      <c r="O19" s="109"/>
      <c r="P19" s="109"/>
      <c r="Q19" s="109"/>
    </row>
    <row r="20" spans="2:17" x14ac:dyDescent="0.2">
      <c r="B20" s="107"/>
      <c r="C20" s="109"/>
      <c r="D20" s="109"/>
      <c r="E20" s="109"/>
      <c r="F20" s="109"/>
      <c r="G20" s="109"/>
      <c r="H20" s="109"/>
      <c r="I20" s="109"/>
      <c r="J20" s="109"/>
      <c r="K20" s="109"/>
      <c r="L20" s="109"/>
      <c r="M20" s="109"/>
      <c r="N20" s="109"/>
      <c r="O20" s="109"/>
      <c r="P20" s="109"/>
      <c r="Q20" s="109"/>
    </row>
    <row r="21" spans="2:17" x14ac:dyDescent="0.2">
      <c r="B21" s="107"/>
      <c r="C21" s="109"/>
      <c r="D21" s="109"/>
      <c r="E21" s="109"/>
      <c r="F21" s="109"/>
      <c r="G21" s="109"/>
      <c r="H21" s="109"/>
      <c r="I21" s="109"/>
      <c r="J21" s="109"/>
      <c r="K21" s="109"/>
      <c r="L21" s="109"/>
      <c r="M21" s="109"/>
      <c r="N21" s="109"/>
      <c r="O21" s="109"/>
      <c r="P21" s="109"/>
      <c r="Q21" s="109"/>
    </row>
    <row r="22" spans="2:17" x14ac:dyDescent="0.2">
      <c r="B22" s="107"/>
      <c r="C22" s="109"/>
      <c r="D22" s="109"/>
      <c r="E22" s="109"/>
      <c r="F22" s="109"/>
      <c r="G22" s="109"/>
      <c r="H22" s="109"/>
      <c r="I22" s="109"/>
      <c r="J22" s="109"/>
      <c r="K22" s="109"/>
      <c r="L22" s="109"/>
      <c r="M22" s="109"/>
      <c r="N22" s="109"/>
      <c r="O22" s="109"/>
      <c r="P22" s="109"/>
      <c r="Q22" s="109"/>
    </row>
    <row r="23" spans="2:17" x14ac:dyDescent="0.2">
      <c r="B23" s="107"/>
      <c r="C23" s="109"/>
      <c r="D23" s="109"/>
      <c r="E23" s="109"/>
      <c r="F23" s="109"/>
      <c r="G23" s="109"/>
      <c r="H23" s="109"/>
      <c r="I23" s="109"/>
      <c r="J23" s="109"/>
      <c r="K23" s="109"/>
      <c r="L23" s="109"/>
      <c r="M23" s="109"/>
      <c r="N23" s="109"/>
      <c r="O23" s="109"/>
      <c r="P23" s="109"/>
      <c r="Q23" s="109"/>
    </row>
    <row r="24" spans="2:17" x14ac:dyDescent="0.2">
      <c r="B24" s="107"/>
      <c r="C24" s="109"/>
      <c r="D24" s="109"/>
      <c r="E24" s="109"/>
      <c r="F24" s="109"/>
      <c r="G24" s="109"/>
      <c r="H24" s="109"/>
      <c r="I24" s="109"/>
      <c r="J24" s="109"/>
      <c r="K24" s="109"/>
      <c r="L24" s="109"/>
      <c r="M24" s="109"/>
      <c r="N24" s="109"/>
      <c r="O24" s="109"/>
      <c r="P24" s="109"/>
      <c r="Q24" s="109"/>
    </row>
    <row r="25" spans="2:17" x14ac:dyDescent="0.2">
      <c r="B25" s="107"/>
      <c r="C25" s="109"/>
      <c r="D25" s="109"/>
      <c r="E25" s="109"/>
      <c r="F25" s="109"/>
      <c r="G25" s="109"/>
      <c r="H25" s="109"/>
      <c r="I25" s="109"/>
      <c r="J25" s="109"/>
      <c r="K25" s="109"/>
      <c r="L25" s="109"/>
      <c r="M25" s="109"/>
      <c r="N25" s="109"/>
      <c r="O25" s="109"/>
      <c r="P25" s="109"/>
      <c r="Q25" s="109"/>
    </row>
    <row r="26" spans="2:17" x14ac:dyDescent="0.2">
      <c r="B26" s="107"/>
      <c r="C26" s="109"/>
      <c r="D26" s="109"/>
      <c r="E26" s="109"/>
      <c r="F26" s="109"/>
      <c r="G26" s="109"/>
      <c r="H26" s="109"/>
      <c r="I26" s="109"/>
      <c r="J26" s="109"/>
      <c r="K26" s="109"/>
      <c r="L26" s="109"/>
      <c r="M26" s="109"/>
      <c r="N26" s="109"/>
      <c r="O26" s="109"/>
      <c r="P26" s="109"/>
      <c r="Q26" s="109"/>
    </row>
    <row r="27" spans="2:17" x14ac:dyDescent="0.2">
      <c r="B27" s="107"/>
      <c r="C27" s="109"/>
      <c r="D27" s="109"/>
      <c r="E27" s="109"/>
      <c r="F27" s="109"/>
      <c r="G27" s="109"/>
      <c r="H27" s="109"/>
      <c r="I27" s="109"/>
      <c r="J27" s="109"/>
      <c r="K27" s="109"/>
      <c r="L27" s="109"/>
      <c r="M27" s="109"/>
      <c r="N27" s="109"/>
      <c r="O27" s="109"/>
      <c r="P27" s="109"/>
      <c r="Q27" s="109"/>
    </row>
    <row r="28" spans="2:17" x14ac:dyDescent="0.2">
      <c r="B28" s="109"/>
      <c r="C28" s="109"/>
      <c r="D28" s="109"/>
      <c r="E28" s="109"/>
      <c r="F28" s="109"/>
      <c r="G28" s="109"/>
      <c r="H28" s="109"/>
      <c r="I28" s="109"/>
      <c r="J28" s="109"/>
      <c r="K28" s="109"/>
      <c r="L28" s="109"/>
      <c r="M28" s="109"/>
      <c r="N28" s="109"/>
      <c r="O28" s="109"/>
      <c r="P28" s="109"/>
      <c r="Q28" s="109"/>
    </row>
    <row r="29" spans="2:17" x14ac:dyDescent="0.2">
      <c r="B29" s="109"/>
      <c r="C29" s="109"/>
      <c r="D29" s="109"/>
      <c r="E29" s="109"/>
      <c r="F29" s="109"/>
      <c r="G29" s="109"/>
      <c r="H29" s="109"/>
      <c r="I29" s="109"/>
      <c r="J29" s="109"/>
      <c r="K29" s="109"/>
      <c r="L29" s="109"/>
      <c r="M29" s="109"/>
      <c r="N29" s="109"/>
      <c r="O29" s="109"/>
      <c r="P29" s="109"/>
      <c r="Q29" s="109"/>
    </row>
    <row r="30" spans="2:17" x14ac:dyDescent="0.2">
      <c r="B30" s="109"/>
      <c r="C30" s="109"/>
      <c r="D30" s="109"/>
      <c r="E30" s="109"/>
      <c r="F30" s="109"/>
      <c r="G30" s="109"/>
      <c r="H30" s="109"/>
      <c r="I30" s="109"/>
      <c r="J30" s="109"/>
      <c r="K30" s="109"/>
      <c r="L30" s="109"/>
      <c r="M30" s="109"/>
      <c r="N30" s="109"/>
      <c r="O30" s="109"/>
      <c r="P30" s="109"/>
      <c r="Q30" s="109"/>
    </row>
    <row r="31" spans="2:17" x14ac:dyDescent="0.2">
      <c r="B31" s="109"/>
      <c r="C31" s="109"/>
      <c r="D31" s="109"/>
      <c r="E31" s="109"/>
      <c r="F31" s="109"/>
      <c r="G31" s="109"/>
      <c r="H31" s="109"/>
      <c r="I31" s="109"/>
      <c r="J31" s="109"/>
      <c r="K31" s="109"/>
      <c r="L31" s="109"/>
      <c r="M31" s="109"/>
      <c r="N31" s="109"/>
      <c r="O31" s="109"/>
      <c r="P31" s="109"/>
      <c r="Q31" s="109"/>
    </row>
    <row r="32" spans="2:17" x14ac:dyDescent="0.2">
      <c r="B32" s="109"/>
      <c r="C32" s="109"/>
      <c r="D32" s="109"/>
      <c r="E32" s="109"/>
      <c r="F32" s="109"/>
      <c r="G32" s="109"/>
      <c r="H32" s="109"/>
      <c r="I32" s="109"/>
      <c r="J32" s="109"/>
      <c r="K32" s="109"/>
      <c r="L32" s="109"/>
      <c r="M32" s="109"/>
      <c r="N32" s="109"/>
      <c r="O32" s="109"/>
      <c r="P32" s="109"/>
      <c r="Q32" s="109"/>
    </row>
    <row r="33" spans="2:17" x14ac:dyDescent="0.2">
      <c r="B33" s="109"/>
      <c r="C33" s="109"/>
      <c r="D33" s="109"/>
      <c r="E33" s="109"/>
      <c r="F33" s="109"/>
      <c r="G33" s="109"/>
      <c r="H33" s="109"/>
      <c r="I33" s="109"/>
      <c r="J33" s="109"/>
      <c r="K33" s="109"/>
      <c r="L33" s="109"/>
      <c r="M33" s="109"/>
      <c r="N33" s="109"/>
      <c r="O33" s="109"/>
      <c r="P33" s="109"/>
      <c r="Q33" s="109"/>
    </row>
    <row r="34" spans="2:17" x14ac:dyDescent="0.2">
      <c r="B34" s="109"/>
      <c r="C34" s="109"/>
      <c r="D34" s="109"/>
      <c r="E34" s="109"/>
      <c r="F34" s="109"/>
      <c r="G34" s="109"/>
      <c r="H34" s="109"/>
      <c r="I34" s="109"/>
      <c r="J34" s="109"/>
      <c r="K34" s="109"/>
      <c r="L34" s="109"/>
      <c r="M34" s="109"/>
      <c r="N34" s="109"/>
      <c r="O34" s="109"/>
      <c r="P34" s="109"/>
      <c r="Q34" s="109"/>
    </row>
    <row r="35" spans="2:17" x14ac:dyDescent="0.2">
      <c r="B35" s="109"/>
      <c r="C35" s="109"/>
      <c r="D35" s="109"/>
      <c r="E35" s="109"/>
      <c r="F35" s="109"/>
      <c r="G35" s="109"/>
      <c r="H35" s="109"/>
      <c r="I35" s="109"/>
      <c r="J35" s="109"/>
      <c r="K35" s="109"/>
      <c r="L35" s="109"/>
      <c r="M35" s="109"/>
      <c r="N35" s="109"/>
      <c r="O35" s="109"/>
      <c r="P35" s="109"/>
      <c r="Q35" s="109"/>
    </row>
    <row r="36" spans="2:17" x14ac:dyDescent="0.2">
      <c r="B36" s="109"/>
      <c r="C36" s="109"/>
      <c r="D36" s="109"/>
      <c r="E36" s="109"/>
      <c r="F36" s="109"/>
      <c r="G36" s="109"/>
      <c r="H36" s="109"/>
      <c r="I36" s="109"/>
      <c r="J36" s="109"/>
      <c r="K36" s="109"/>
      <c r="L36" s="109"/>
      <c r="M36" s="109"/>
      <c r="N36" s="109"/>
      <c r="O36" s="109"/>
      <c r="P36" s="109"/>
      <c r="Q36" s="109"/>
    </row>
    <row r="37" spans="2:17" x14ac:dyDescent="0.2">
      <c r="B37" s="109"/>
      <c r="C37" s="109"/>
      <c r="D37" s="109"/>
      <c r="E37" s="109"/>
      <c r="F37" s="109"/>
      <c r="G37" s="109"/>
      <c r="H37" s="109"/>
      <c r="I37" s="109"/>
      <c r="J37" s="109"/>
      <c r="K37" s="109"/>
      <c r="L37" s="109"/>
      <c r="M37" s="109"/>
      <c r="N37" s="109"/>
      <c r="O37" s="109"/>
      <c r="P37" s="109"/>
      <c r="Q37" s="109"/>
    </row>
    <row r="38" spans="2:17" x14ac:dyDescent="0.2">
      <c r="B38" s="109"/>
      <c r="C38" s="109"/>
      <c r="D38" s="109"/>
      <c r="E38" s="109"/>
      <c r="F38" s="109"/>
      <c r="G38" s="109"/>
      <c r="H38" s="109"/>
      <c r="I38" s="109"/>
      <c r="J38" s="109"/>
      <c r="K38" s="109"/>
      <c r="L38" s="109"/>
      <c r="M38" s="109"/>
      <c r="N38" s="109"/>
      <c r="O38" s="109"/>
      <c r="P38" s="109"/>
      <c r="Q38" s="109"/>
    </row>
    <row r="39" spans="2:17" x14ac:dyDescent="0.2">
      <c r="B39" s="109"/>
      <c r="C39" s="109"/>
      <c r="D39" s="109"/>
      <c r="E39" s="109"/>
      <c r="F39" s="109"/>
      <c r="G39" s="109"/>
      <c r="H39" s="109"/>
      <c r="I39" s="109"/>
      <c r="J39" s="109"/>
      <c r="K39" s="109"/>
      <c r="L39" s="109"/>
      <c r="M39" s="109"/>
      <c r="N39" s="109"/>
      <c r="O39" s="109"/>
      <c r="P39" s="109"/>
      <c r="Q39" s="109"/>
    </row>
    <row r="40" spans="2:17" x14ac:dyDescent="0.2">
      <c r="B40" s="109"/>
      <c r="C40" s="109"/>
      <c r="D40" s="109"/>
      <c r="E40" s="109"/>
      <c r="F40" s="109"/>
      <c r="G40" s="109"/>
      <c r="H40" s="109"/>
      <c r="I40" s="109"/>
      <c r="J40" s="109"/>
      <c r="K40" s="109"/>
      <c r="L40" s="109"/>
      <c r="M40" s="109"/>
      <c r="N40" s="109"/>
      <c r="O40" s="109"/>
      <c r="P40" s="109"/>
      <c r="Q40" s="109"/>
    </row>
    <row r="41" spans="2:17" x14ac:dyDescent="0.2">
      <c r="B41" s="109"/>
      <c r="C41" s="109"/>
      <c r="D41" s="109"/>
      <c r="E41" s="109"/>
      <c r="F41" s="109"/>
      <c r="G41" s="109"/>
      <c r="H41" s="109"/>
      <c r="I41" s="109"/>
      <c r="J41" s="109"/>
      <c r="K41" s="109"/>
      <c r="L41" s="109"/>
      <c r="M41" s="109"/>
      <c r="N41" s="109"/>
      <c r="O41" s="109"/>
      <c r="P41" s="109"/>
      <c r="Q41" s="109"/>
    </row>
  </sheetData>
  <mergeCells count="1">
    <mergeCell ref="B2:C2"/>
  </mergeCell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150</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153</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c r="D4" s="100">
        <v>-5</v>
      </c>
      <c r="E4" s="100"/>
      <c r="F4" s="100">
        <v>-5</v>
      </c>
      <c r="G4" s="100">
        <v>-5</v>
      </c>
      <c r="H4" s="100"/>
      <c r="I4" s="100"/>
      <c r="J4" s="100"/>
      <c r="K4" s="100"/>
      <c r="L4" s="100"/>
      <c r="M4" s="100"/>
      <c r="N4" s="100"/>
      <c r="O4" s="100"/>
      <c r="P4" s="100"/>
      <c r="Q4" s="100"/>
      <c r="R4" s="112"/>
    </row>
    <row r="5" spans="2:18" ht="16" thickBot="1" x14ac:dyDescent="0.25">
      <c r="B5" s="117" t="s">
        <v>152</v>
      </c>
      <c r="C5" s="104"/>
      <c r="D5" s="104">
        <v>5</v>
      </c>
      <c r="E5" s="104"/>
      <c r="F5" s="104">
        <v>5</v>
      </c>
      <c r="G5" s="104">
        <v>5</v>
      </c>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c r="D7" s="100">
        <v>0</v>
      </c>
      <c r="E7" s="100"/>
      <c r="F7" s="100">
        <v>0</v>
      </c>
      <c r="G7" s="100">
        <v>0</v>
      </c>
      <c r="H7" s="100"/>
      <c r="I7" s="100"/>
      <c r="J7" s="100"/>
      <c r="K7" s="100"/>
      <c r="L7" s="100"/>
      <c r="M7" s="100"/>
      <c r="N7" s="100"/>
      <c r="O7" s="100"/>
      <c r="P7" s="100"/>
      <c r="Q7" s="100"/>
      <c r="R7" s="112"/>
    </row>
    <row r="8" spans="2:18" x14ac:dyDescent="0.2">
      <c r="B8" s="116" t="s">
        <v>191</v>
      </c>
      <c r="C8" s="100"/>
      <c r="D8" s="100">
        <v>2</v>
      </c>
      <c r="E8" s="100"/>
      <c r="F8" s="100">
        <v>3</v>
      </c>
      <c r="G8" s="100">
        <v>1</v>
      </c>
      <c r="H8" s="100"/>
      <c r="I8" s="100"/>
      <c r="J8" s="100"/>
      <c r="K8" s="100"/>
      <c r="L8" s="100"/>
      <c r="M8" s="100"/>
      <c r="N8" s="100"/>
      <c r="O8" s="100"/>
      <c r="P8" s="100"/>
      <c r="Q8" s="100"/>
      <c r="R8" s="112"/>
    </row>
    <row r="9" spans="2:18" x14ac:dyDescent="0.2">
      <c r="B9" s="116" t="s">
        <v>193</v>
      </c>
      <c r="C9" s="100"/>
      <c r="D9" s="100" t="s">
        <v>201</v>
      </c>
      <c r="E9" s="100"/>
      <c r="F9" s="100" t="s">
        <v>201</v>
      </c>
      <c r="G9" s="100" t="s">
        <v>201</v>
      </c>
      <c r="H9" s="100"/>
      <c r="I9" s="100"/>
      <c r="J9" s="100"/>
      <c r="K9" s="100"/>
      <c r="L9" s="100"/>
      <c r="M9" s="100"/>
      <c r="N9" s="100"/>
      <c r="O9" s="100"/>
      <c r="P9" s="100"/>
      <c r="Q9" s="100"/>
      <c r="R9" s="112"/>
    </row>
    <row r="10" spans="2:18" x14ac:dyDescent="0.2">
      <c r="B10" s="116" t="s">
        <v>194</v>
      </c>
      <c r="C10" s="100"/>
      <c r="D10" s="100">
        <v>1</v>
      </c>
      <c r="E10" s="100"/>
      <c r="F10" s="100">
        <v>3</v>
      </c>
      <c r="G10" s="100">
        <v>0.5</v>
      </c>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row r="26" spans="2:18" s="107" customFormat="1" x14ac:dyDescent="0.2">
      <c r="B26" s="109"/>
      <c r="C26" s="109"/>
      <c r="D26" s="109"/>
      <c r="E26" s="109"/>
      <c r="F26" s="109"/>
      <c r="G26" s="109"/>
      <c r="H26" s="109"/>
      <c r="I26" s="109"/>
      <c r="J26" s="109"/>
      <c r="K26" s="109"/>
      <c r="L26" s="109"/>
      <c r="M26" s="109"/>
      <c r="N26" s="109"/>
      <c r="O26" s="109"/>
      <c r="P26" s="109"/>
      <c r="Q26" s="109"/>
      <c r="R26" s="109"/>
    </row>
    <row r="27" spans="2:18" s="107" customFormat="1" x14ac:dyDescent="0.2">
      <c r="B27" s="109"/>
      <c r="C27" s="109"/>
      <c r="D27" s="109"/>
      <c r="E27" s="109"/>
      <c r="F27" s="109"/>
      <c r="G27" s="109"/>
      <c r="H27" s="109"/>
      <c r="I27" s="109"/>
      <c r="J27" s="109"/>
      <c r="K27" s="109"/>
      <c r="L27" s="109"/>
      <c r="M27" s="109"/>
      <c r="N27" s="109"/>
      <c r="O27" s="109"/>
      <c r="P27" s="109"/>
      <c r="Q27" s="109"/>
      <c r="R27" s="109"/>
    </row>
    <row r="28" spans="2:18" s="107" customFormat="1" x14ac:dyDescent="0.2">
      <c r="B28" s="176"/>
      <c r="C28" s="109"/>
      <c r="D28" s="109"/>
      <c r="E28" s="109"/>
      <c r="F28" s="109"/>
      <c r="G28" s="109"/>
      <c r="H28" s="109"/>
      <c r="I28" s="109"/>
      <c r="J28" s="109"/>
      <c r="K28" s="109"/>
      <c r="L28" s="109"/>
      <c r="M28" s="109"/>
      <c r="N28" s="109"/>
      <c r="O28" s="109"/>
      <c r="P28" s="109"/>
      <c r="Q28" s="109"/>
      <c r="R28" s="109"/>
    </row>
    <row r="29" spans="2:18" s="107" customFormat="1" x14ac:dyDescent="0.2">
      <c r="B29" s="109"/>
      <c r="C29" s="109"/>
      <c r="D29" s="109"/>
      <c r="E29" s="109"/>
      <c r="F29" s="109"/>
      <c r="G29" s="109"/>
      <c r="H29" s="109"/>
      <c r="I29" s="109"/>
      <c r="J29" s="109"/>
      <c r="K29" s="109"/>
      <c r="L29" s="109"/>
      <c r="M29" s="109"/>
      <c r="N29" s="109"/>
      <c r="O29" s="109"/>
      <c r="P29" s="109"/>
      <c r="Q29" s="109"/>
      <c r="R29" s="109"/>
    </row>
    <row r="30" spans="2:18" s="107" customFormat="1" x14ac:dyDescent="0.2">
      <c r="B30" s="109"/>
      <c r="C30" s="109"/>
      <c r="D30" s="109"/>
      <c r="E30" s="109"/>
      <c r="F30" s="109"/>
      <c r="G30" s="109"/>
      <c r="H30" s="109"/>
      <c r="I30" s="109"/>
      <c r="J30" s="109"/>
      <c r="K30" s="109"/>
      <c r="L30" s="109"/>
      <c r="M30" s="109"/>
      <c r="N30" s="109"/>
      <c r="O30" s="109"/>
      <c r="P30" s="109"/>
      <c r="Q30" s="109"/>
      <c r="R30" s="109"/>
    </row>
    <row r="31" spans="2:18" s="107" customFormat="1" x14ac:dyDescent="0.2">
      <c r="B31" s="109"/>
      <c r="C31" s="109"/>
      <c r="D31" s="109"/>
      <c r="E31" s="109"/>
      <c r="F31" s="109"/>
      <c r="G31" s="109"/>
      <c r="H31" s="109"/>
      <c r="I31" s="109"/>
      <c r="J31" s="109"/>
      <c r="K31" s="109"/>
      <c r="L31" s="109"/>
      <c r="M31" s="109"/>
      <c r="N31" s="109"/>
      <c r="O31" s="109"/>
      <c r="P31" s="109"/>
      <c r="Q31" s="109"/>
      <c r="R31" s="109"/>
    </row>
    <row r="32" spans="2:18" s="107" customFormat="1" x14ac:dyDescent="0.2">
      <c r="B32" s="109"/>
      <c r="C32" s="109"/>
      <c r="D32" s="109"/>
      <c r="E32" s="109"/>
      <c r="F32" s="109"/>
      <c r="G32" s="109"/>
      <c r="H32" s="109"/>
      <c r="I32" s="109"/>
      <c r="J32" s="109"/>
      <c r="K32" s="109"/>
      <c r="L32" s="109"/>
      <c r="M32" s="109"/>
      <c r="N32" s="109"/>
      <c r="O32" s="109"/>
      <c r="P32" s="109"/>
      <c r="Q32" s="109"/>
      <c r="R32" s="109"/>
    </row>
    <row r="33" spans="2:18" s="107" customFormat="1" x14ac:dyDescent="0.2">
      <c r="B33" s="109"/>
      <c r="C33" s="109"/>
      <c r="D33" s="109"/>
      <c r="E33" s="109"/>
      <c r="F33" s="109"/>
      <c r="G33" s="109"/>
      <c r="H33" s="109"/>
      <c r="I33" s="109"/>
      <c r="J33" s="109"/>
      <c r="K33" s="109"/>
      <c r="L33" s="109"/>
      <c r="M33" s="109"/>
      <c r="N33" s="109"/>
      <c r="O33" s="109"/>
      <c r="P33" s="109"/>
      <c r="Q33" s="109"/>
      <c r="R33" s="109"/>
    </row>
    <row r="34" spans="2:18" s="107" customFormat="1" x14ac:dyDescent="0.2">
      <c r="B34" s="109"/>
      <c r="C34" s="109"/>
      <c r="D34" s="109"/>
      <c r="E34" s="109"/>
      <c r="F34" s="109"/>
      <c r="G34" s="109"/>
      <c r="H34" s="109"/>
      <c r="I34" s="109"/>
      <c r="J34" s="109"/>
      <c r="K34" s="109"/>
      <c r="L34" s="109"/>
      <c r="M34" s="109"/>
      <c r="N34" s="109"/>
      <c r="O34" s="109"/>
      <c r="P34" s="109"/>
      <c r="Q34" s="109"/>
      <c r="R34" s="109"/>
    </row>
    <row r="35" spans="2:18" s="107" customFormat="1" x14ac:dyDescent="0.2">
      <c r="B35" s="109"/>
      <c r="C35" s="109"/>
      <c r="D35" s="109"/>
      <c r="E35" s="109"/>
      <c r="F35" s="109"/>
      <c r="G35" s="109"/>
      <c r="H35" s="109"/>
      <c r="I35" s="109"/>
      <c r="J35" s="109"/>
      <c r="K35" s="109"/>
      <c r="L35" s="109"/>
      <c r="M35" s="109"/>
      <c r="N35" s="109"/>
      <c r="O35" s="109"/>
      <c r="P35" s="109"/>
      <c r="Q35" s="109"/>
      <c r="R35" s="109"/>
    </row>
    <row r="36" spans="2:18" s="107" customFormat="1" x14ac:dyDescent="0.2">
      <c r="B36" s="109"/>
      <c r="C36" s="109"/>
      <c r="D36" s="109"/>
      <c r="E36" s="109"/>
      <c r="F36" s="109"/>
      <c r="G36" s="109"/>
      <c r="H36" s="109"/>
      <c r="I36" s="109"/>
      <c r="J36" s="109"/>
      <c r="K36" s="109"/>
      <c r="L36" s="109"/>
      <c r="M36" s="109"/>
      <c r="N36" s="109"/>
      <c r="O36" s="109"/>
      <c r="P36" s="109"/>
      <c r="Q36" s="109"/>
      <c r="R36" s="109"/>
    </row>
    <row r="37" spans="2:18" s="107" customFormat="1" x14ac:dyDescent="0.2">
      <c r="B37" s="109"/>
      <c r="C37" s="109"/>
      <c r="D37" s="109"/>
      <c r="E37" s="109"/>
      <c r="F37" s="109"/>
      <c r="G37" s="109"/>
      <c r="H37" s="109"/>
      <c r="I37" s="109"/>
      <c r="J37" s="109"/>
      <c r="K37" s="109"/>
      <c r="L37" s="109"/>
      <c r="M37" s="109"/>
      <c r="N37" s="109"/>
      <c r="O37" s="109"/>
      <c r="P37" s="109"/>
      <c r="Q37" s="109"/>
      <c r="R37" s="109"/>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163</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164</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-45</v>
      </c>
      <c r="D4" s="100"/>
      <c r="E4" s="100">
        <v>-45</v>
      </c>
      <c r="F4" s="100">
        <v>-45</v>
      </c>
      <c r="G4" s="100"/>
      <c r="H4" s="100"/>
      <c r="I4" s="100"/>
      <c r="J4" s="100"/>
      <c r="K4" s="100"/>
      <c r="L4" s="100"/>
      <c r="M4" s="100"/>
      <c r="N4" s="100"/>
      <c r="O4" s="100"/>
      <c r="P4" s="100"/>
      <c r="Q4" s="100"/>
      <c r="R4" s="112"/>
    </row>
    <row r="5" spans="2:18" ht="16" thickBot="1" x14ac:dyDescent="0.25">
      <c r="B5" s="117" t="s">
        <v>152</v>
      </c>
      <c r="C5" s="104">
        <v>45</v>
      </c>
      <c r="D5" s="104"/>
      <c r="E5" s="104">
        <v>45</v>
      </c>
      <c r="F5" s="104">
        <v>45</v>
      </c>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c r="E7" s="100">
        <v>0</v>
      </c>
      <c r="F7" s="100">
        <v>0</v>
      </c>
      <c r="G7" s="100"/>
      <c r="H7" s="100"/>
      <c r="I7" s="100"/>
      <c r="J7" s="100"/>
      <c r="K7" s="100"/>
      <c r="L7" s="100"/>
      <c r="M7" s="100"/>
      <c r="N7" s="100"/>
      <c r="O7" s="100"/>
      <c r="P7" s="100"/>
      <c r="Q7" s="100"/>
      <c r="R7" s="112"/>
    </row>
    <row r="8" spans="2:18" x14ac:dyDescent="0.2">
      <c r="B8" s="116" t="s">
        <v>191</v>
      </c>
      <c r="C8" s="100">
        <v>15</v>
      </c>
      <c r="D8" s="100"/>
      <c r="E8" s="100">
        <v>5</v>
      </c>
      <c r="F8" s="100">
        <v>10</v>
      </c>
      <c r="G8" s="100"/>
      <c r="H8" s="100"/>
      <c r="I8" s="100"/>
      <c r="J8" s="100"/>
      <c r="K8" s="100"/>
      <c r="L8" s="100"/>
      <c r="M8" s="100"/>
      <c r="N8" s="100"/>
      <c r="O8" s="100"/>
      <c r="P8" s="100"/>
      <c r="Q8" s="100"/>
      <c r="R8" s="112"/>
    </row>
    <row r="9" spans="2:18" x14ac:dyDescent="0.2">
      <c r="B9" s="116" t="s">
        <v>193</v>
      </c>
      <c r="C9" s="100" t="s">
        <v>201</v>
      </c>
      <c r="D9" s="100"/>
      <c r="E9" s="100" t="s">
        <v>201</v>
      </c>
      <c r="F9" s="100" t="s">
        <v>201</v>
      </c>
      <c r="G9" s="100"/>
      <c r="H9" s="100"/>
      <c r="I9" s="100"/>
      <c r="J9" s="100"/>
      <c r="K9" s="100"/>
      <c r="L9" s="100"/>
      <c r="M9" s="100"/>
      <c r="N9" s="100"/>
      <c r="O9" s="100"/>
      <c r="P9" s="100"/>
      <c r="Q9" s="100"/>
      <c r="R9" s="112"/>
    </row>
    <row r="10" spans="2:18" x14ac:dyDescent="0.2">
      <c r="B10" s="116" t="s">
        <v>194</v>
      </c>
      <c r="C10" s="100">
        <v>10</v>
      </c>
      <c r="D10" s="100"/>
      <c r="E10" s="100">
        <v>10</v>
      </c>
      <c r="F10" s="100">
        <v>15</v>
      </c>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1"/>
  <sheetViews>
    <sheetView workbookViewId="0">
      <selection activeCell="C4" sqref="C4"/>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s="202" customFormat="1" ht="16" thickBot="1" x14ac:dyDescent="0.25">
      <c r="B1" s="97"/>
      <c r="C1" s="97"/>
      <c r="D1" s="97"/>
      <c r="E1" s="97"/>
      <c r="F1" s="97"/>
      <c r="G1" s="97"/>
      <c r="H1" s="97"/>
      <c r="I1" s="97"/>
      <c r="J1" s="97"/>
      <c r="K1" s="97"/>
      <c r="L1" s="97"/>
      <c r="M1" s="97"/>
      <c r="N1" s="97"/>
      <c r="O1" s="97"/>
      <c r="P1" s="97"/>
      <c r="Q1" s="97"/>
      <c r="R1" s="97"/>
    </row>
    <row r="2" spans="2:18" s="202" customFormat="1" x14ac:dyDescent="0.2">
      <c r="B2" s="153" t="s">
        <v>165</v>
      </c>
      <c r="C2" s="111"/>
      <c r="D2" s="97"/>
      <c r="E2" s="97"/>
      <c r="F2" s="97"/>
      <c r="G2" s="97"/>
      <c r="H2" s="97"/>
      <c r="I2" s="97"/>
      <c r="J2" s="97"/>
      <c r="K2" s="97"/>
      <c r="L2" s="97"/>
      <c r="M2" s="97"/>
      <c r="N2" s="97"/>
      <c r="O2" s="97"/>
      <c r="P2" s="97"/>
      <c r="Q2" s="97"/>
      <c r="R2" s="97"/>
    </row>
    <row r="3" spans="2:18" s="202" customFormat="1" x14ac:dyDescent="0.2">
      <c r="B3" s="200" t="s">
        <v>238</v>
      </c>
      <c r="C3" s="112">
        <v>32</v>
      </c>
      <c r="D3" s="97"/>
      <c r="E3" s="97"/>
      <c r="F3" s="97"/>
      <c r="G3" s="97"/>
      <c r="H3" s="97"/>
      <c r="I3" s="97"/>
      <c r="J3" s="97"/>
      <c r="K3" s="97"/>
      <c r="L3" s="97"/>
      <c r="M3" s="97"/>
      <c r="N3" s="97"/>
      <c r="O3" s="97"/>
      <c r="P3" s="97"/>
      <c r="Q3" s="97"/>
      <c r="R3" s="97"/>
    </row>
    <row r="4" spans="2:18" s="202" customFormat="1" ht="16" thickBot="1" x14ac:dyDescent="0.25">
      <c r="B4" s="117" t="s">
        <v>239</v>
      </c>
      <c r="C4" s="113">
        <v>150</v>
      </c>
      <c r="D4" s="97"/>
      <c r="E4" s="97"/>
      <c r="F4" s="97"/>
      <c r="G4" s="97"/>
      <c r="H4" s="97"/>
      <c r="I4" s="97"/>
      <c r="J4" s="97"/>
      <c r="K4" s="97"/>
      <c r="L4" s="97"/>
      <c r="M4" s="97"/>
      <c r="N4" s="97"/>
      <c r="O4" s="97"/>
      <c r="P4" s="97"/>
      <c r="Q4" s="97"/>
      <c r="R4" s="97"/>
    </row>
    <row r="5" spans="2:18" ht="16" thickBot="1" x14ac:dyDescent="0.25"/>
    <row r="6" spans="2:18" x14ac:dyDescent="0.2">
      <c r="B6" s="153" t="s">
        <v>165</v>
      </c>
      <c r="C6" s="98" t="s">
        <v>167</v>
      </c>
      <c r="D6" s="98" t="s">
        <v>168</v>
      </c>
      <c r="E6" s="98" t="s">
        <v>169</v>
      </c>
      <c r="F6" s="98" t="s">
        <v>170</v>
      </c>
      <c r="G6" s="98" t="s">
        <v>171</v>
      </c>
      <c r="H6" s="98" t="s">
        <v>172</v>
      </c>
      <c r="I6" s="98" t="s">
        <v>173</v>
      </c>
      <c r="J6" s="98" t="s">
        <v>174</v>
      </c>
      <c r="K6" s="98"/>
      <c r="L6" s="98"/>
      <c r="M6" s="98"/>
      <c r="N6" s="98"/>
      <c r="O6" s="98"/>
      <c r="P6" s="98"/>
      <c r="Q6" s="98"/>
      <c r="R6" s="111"/>
    </row>
    <row r="7" spans="2:18" x14ac:dyDescent="0.2">
      <c r="B7" s="116" t="s">
        <v>166</v>
      </c>
      <c r="C7" s="100">
        <v>0</v>
      </c>
      <c r="D7" s="100">
        <v>0</v>
      </c>
      <c r="E7" s="100">
        <v>0</v>
      </c>
      <c r="F7" s="100">
        <v>0</v>
      </c>
      <c r="G7" s="100">
        <v>0</v>
      </c>
      <c r="H7" s="100">
        <v>0</v>
      </c>
      <c r="I7" s="100"/>
      <c r="J7" s="100"/>
      <c r="K7" s="100"/>
      <c r="L7" s="100"/>
      <c r="M7" s="100"/>
      <c r="N7" s="100"/>
      <c r="O7" s="100"/>
      <c r="P7" s="100"/>
      <c r="Q7" s="100"/>
      <c r="R7" s="112"/>
    </row>
    <row r="8" spans="2:18" x14ac:dyDescent="0.2">
      <c r="B8" s="116" t="s">
        <v>203</v>
      </c>
      <c r="C8" s="100"/>
      <c r="D8" s="100">
        <v>0</v>
      </c>
      <c r="E8" s="100">
        <v>0</v>
      </c>
      <c r="F8" s="100">
        <v>0</v>
      </c>
      <c r="G8" s="100"/>
      <c r="H8" s="100">
        <v>0</v>
      </c>
      <c r="I8" s="100"/>
      <c r="J8" s="100"/>
      <c r="K8" s="100"/>
      <c r="L8" s="100"/>
      <c r="M8" s="100"/>
      <c r="N8" s="100"/>
      <c r="O8" s="100"/>
      <c r="P8" s="100"/>
      <c r="Q8" s="100"/>
      <c r="R8" s="112"/>
    </row>
    <row r="9" spans="2:18" x14ac:dyDescent="0.2">
      <c r="B9" s="116" t="s">
        <v>177</v>
      </c>
      <c r="C9" s="100">
        <v>0.3</v>
      </c>
      <c r="D9" s="100">
        <v>0.3</v>
      </c>
      <c r="E9" s="100">
        <v>0.3</v>
      </c>
      <c r="F9" s="100">
        <v>0.3</v>
      </c>
      <c r="G9" s="100">
        <v>0.3</v>
      </c>
      <c r="H9" s="100">
        <v>0.3</v>
      </c>
      <c r="I9" s="100"/>
      <c r="J9" s="100"/>
      <c r="K9" s="100"/>
      <c r="L9" s="100"/>
      <c r="M9" s="100"/>
      <c r="N9" s="100"/>
      <c r="O9" s="100"/>
      <c r="P9" s="100"/>
      <c r="Q9" s="100"/>
      <c r="R9" s="112"/>
    </row>
    <row r="10" spans="2:18" x14ac:dyDescent="0.2">
      <c r="B10" s="116" t="s">
        <v>175</v>
      </c>
      <c r="C10" s="100"/>
      <c r="D10" s="100">
        <v>0.1</v>
      </c>
      <c r="E10" s="100">
        <v>0.5</v>
      </c>
      <c r="F10" s="100">
        <v>0.2</v>
      </c>
      <c r="G10" s="100"/>
      <c r="H10" s="100">
        <v>0.2</v>
      </c>
      <c r="I10" s="100"/>
      <c r="J10" s="100"/>
      <c r="K10" s="100"/>
      <c r="L10" s="100"/>
      <c r="M10" s="100"/>
      <c r="N10" s="100"/>
      <c r="O10" s="100"/>
      <c r="P10" s="100"/>
      <c r="Q10" s="100"/>
      <c r="R10" s="112"/>
    </row>
    <row r="11" spans="2:18" ht="16" thickBot="1" x14ac:dyDescent="0.25">
      <c r="B11" s="117" t="s">
        <v>176</v>
      </c>
      <c r="C11" s="104"/>
      <c r="D11" s="104">
        <v>0.6</v>
      </c>
      <c r="E11" s="104">
        <v>1</v>
      </c>
      <c r="F11" s="104">
        <v>0.95</v>
      </c>
      <c r="G11" s="104"/>
      <c r="H11" s="104">
        <v>0.95</v>
      </c>
      <c r="I11" s="104"/>
      <c r="J11" s="104"/>
      <c r="K11" s="104"/>
      <c r="L11" s="104"/>
      <c r="M11" s="104"/>
      <c r="N11" s="104"/>
      <c r="O11" s="104"/>
      <c r="P11" s="104"/>
      <c r="Q11" s="104"/>
      <c r="R11" s="113"/>
    </row>
    <row r="12" spans="2:18" x14ac:dyDescent="0.2">
      <c r="B12" s="153" t="s">
        <v>190</v>
      </c>
      <c r="C12" s="98" t="s">
        <v>167</v>
      </c>
      <c r="D12" s="98" t="s">
        <v>168</v>
      </c>
      <c r="E12" s="98" t="s">
        <v>169</v>
      </c>
      <c r="F12" s="98" t="s">
        <v>170</v>
      </c>
      <c r="G12" s="98" t="s">
        <v>171</v>
      </c>
      <c r="H12" s="98" t="s">
        <v>172</v>
      </c>
      <c r="I12" s="98" t="s">
        <v>173</v>
      </c>
      <c r="J12" s="98" t="s">
        <v>174</v>
      </c>
      <c r="K12" s="177"/>
      <c r="L12" s="177"/>
      <c r="M12" s="177"/>
      <c r="N12" s="177"/>
      <c r="O12" s="177"/>
      <c r="P12" s="177"/>
      <c r="Q12" s="177"/>
      <c r="R12" s="178"/>
    </row>
    <row r="13" spans="2:18" x14ac:dyDescent="0.2">
      <c r="B13" s="116" t="s">
        <v>192</v>
      </c>
      <c r="C13" s="100"/>
      <c r="D13" s="100">
        <v>0</v>
      </c>
      <c r="E13" s="100">
        <v>0</v>
      </c>
      <c r="F13" s="100">
        <v>0</v>
      </c>
      <c r="G13" s="100"/>
      <c r="H13" s="100">
        <v>0</v>
      </c>
      <c r="I13" s="100"/>
      <c r="J13" s="100"/>
      <c r="K13" s="100"/>
      <c r="L13" s="100"/>
      <c r="M13" s="100"/>
      <c r="N13" s="100"/>
      <c r="O13" s="100"/>
      <c r="P13" s="100"/>
      <c r="Q13" s="100"/>
      <c r="R13" s="112"/>
    </row>
    <row r="14" spans="2:18" x14ac:dyDescent="0.2">
      <c r="B14" s="116" t="s">
        <v>191</v>
      </c>
      <c r="C14" s="100"/>
      <c r="D14" s="100">
        <v>0.4</v>
      </c>
      <c r="E14" s="100">
        <v>0.2</v>
      </c>
      <c r="F14" s="100">
        <v>0.1</v>
      </c>
      <c r="G14" s="100"/>
      <c r="H14" s="100">
        <v>0.1</v>
      </c>
      <c r="I14" s="100"/>
      <c r="J14" s="100"/>
      <c r="K14" s="100"/>
      <c r="L14" s="100"/>
      <c r="M14" s="100"/>
      <c r="N14" s="100"/>
      <c r="O14" s="100"/>
      <c r="P14" s="100"/>
      <c r="Q14" s="100"/>
      <c r="R14" s="112"/>
    </row>
    <row r="15" spans="2:18" x14ac:dyDescent="0.2">
      <c r="B15" s="116" t="s">
        <v>193</v>
      </c>
      <c r="C15" s="100"/>
      <c r="D15" s="100" t="s">
        <v>201</v>
      </c>
      <c r="E15" s="100" t="s">
        <v>201</v>
      </c>
      <c r="F15" s="100" t="s">
        <v>201</v>
      </c>
      <c r="G15" s="100"/>
      <c r="H15" s="100" t="s">
        <v>201</v>
      </c>
      <c r="I15" s="100"/>
      <c r="J15" s="100"/>
      <c r="K15" s="100"/>
      <c r="L15" s="100"/>
      <c r="M15" s="100"/>
      <c r="N15" s="100"/>
      <c r="O15" s="100"/>
      <c r="P15" s="100"/>
      <c r="Q15" s="100"/>
      <c r="R15" s="112"/>
    </row>
    <row r="16" spans="2:18" x14ac:dyDescent="0.2">
      <c r="B16" s="116" t="s">
        <v>194</v>
      </c>
      <c r="C16" s="100"/>
      <c r="D16" s="100">
        <v>0.2</v>
      </c>
      <c r="E16" s="100">
        <v>0.3</v>
      </c>
      <c r="F16" s="100">
        <v>0.2</v>
      </c>
      <c r="G16" s="100"/>
      <c r="H16" s="100">
        <v>0.15</v>
      </c>
      <c r="I16" s="100"/>
      <c r="J16" s="100"/>
      <c r="K16" s="100"/>
      <c r="L16" s="100"/>
      <c r="M16" s="100"/>
      <c r="N16" s="100"/>
      <c r="O16" s="100"/>
      <c r="P16" s="100"/>
      <c r="Q16" s="100"/>
      <c r="R16" s="112"/>
    </row>
    <row r="17" spans="2:18" x14ac:dyDescent="0.2">
      <c r="B17" s="116" t="s">
        <v>195</v>
      </c>
      <c r="C17" s="100"/>
      <c r="D17" s="100"/>
      <c r="E17" s="100"/>
      <c r="F17" s="100"/>
      <c r="G17" s="100"/>
      <c r="H17" s="100"/>
      <c r="I17" s="100"/>
      <c r="J17" s="100"/>
      <c r="K17" s="100"/>
      <c r="L17" s="100"/>
      <c r="M17" s="100"/>
      <c r="N17" s="100"/>
      <c r="O17" s="100"/>
      <c r="P17" s="100"/>
      <c r="Q17" s="100"/>
      <c r="R17" s="112"/>
    </row>
    <row r="18" spans="2:18" x14ac:dyDescent="0.2">
      <c r="B18" s="116" t="s">
        <v>196</v>
      </c>
      <c r="C18" s="100"/>
      <c r="D18" s="100"/>
      <c r="E18" s="100"/>
      <c r="F18" s="100"/>
      <c r="G18" s="100"/>
      <c r="H18" s="100"/>
      <c r="I18" s="100"/>
      <c r="J18" s="100"/>
      <c r="K18" s="100"/>
      <c r="L18" s="100"/>
      <c r="M18" s="100"/>
      <c r="N18" s="100"/>
      <c r="O18" s="100"/>
      <c r="P18" s="100"/>
      <c r="Q18" s="100"/>
      <c r="R18" s="112"/>
    </row>
    <row r="19" spans="2:18" x14ac:dyDescent="0.2">
      <c r="B19" s="116" t="s">
        <v>197</v>
      </c>
      <c r="C19" s="100"/>
      <c r="D19" s="100"/>
      <c r="E19" s="100"/>
      <c r="F19" s="100"/>
      <c r="G19" s="100"/>
      <c r="H19" s="100"/>
      <c r="I19" s="100"/>
      <c r="J19" s="100"/>
      <c r="K19" s="100"/>
      <c r="L19" s="100"/>
      <c r="M19" s="100"/>
      <c r="N19" s="100"/>
      <c r="O19" s="100"/>
      <c r="P19" s="100"/>
      <c r="Q19" s="100"/>
      <c r="R19" s="112"/>
    </row>
    <row r="20" spans="2:18" x14ac:dyDescent="0.2">
      <c r="B20" s="116" t="s">
        <v>198</v>
      </c>
      <c r="C20" s="100"/>
      <c r="D20" s="100"/>
      <c r="E20" s="100"/>
      <c r="F20" s="100"/>
      <c r="G20" s="100"/>
      <c r="H20" s="100"/>
      <c r="I20" s="100"/>
      <c r="J20" s="100"/>
      <c r="K20" s="100"/>
      <c r="L20" s="100"/>
      <c r="M20" s="100"/>
      <c r="N20" s="100"/>
      <c r="O20" s="100"/>
      <c r="P20" s="100"/>
      <c r="Q20" s="100"/>
      <c r="R20" s="112"/>
    </row>
    <row r="21" spans="2:18" x14ac:dyDescent="0.2">
      <c r="B21" s="116" t="s">
        <v>199</v>
      </c>
      <c r="C21" s="100"/>
      <c r="D21" s="100"/>
      <c r="E21" s="100"/>
      <c r="F21" s="100"/>
      <c r="G21" s="100"/>
      <c r="H21" s="100"/>
      <c r="I21" s="100"/>
      <c r="J21" s="100"/>
      <c r="K21" s="100"/>
      <c r="L21" s="100"/>
      <c r="M21" s="100"/>
      <c r="N21" s="100"/>
      <c r="O21" s="100"/>
      <c r="P21" s="100"/>
      <c r="Q21" s="100"/>
      <c r="R21" s="112"/>
    </row>
    <row r="22" spans="2:18" x14ac:dyDescent="0.2">
      <c r="B22" s="116" t="s">
        <v>200</v>
      </c>
      <c r="C22" s="100"/>
      <c r="D22" s="100"/>
      <c r="E22" s="100"/>
      <c r="F22" s="100"/>
      <c r="G22" s="100"/>
      <c r="H22" s="100"/>
      <c r="I22" s="100"/>
      <c r="J22" s="100"/>
      <c r="K22" s="100"/>
      <c r="L22" s="100"/>
      <c r="M22" s="100"/>
      <c r="N22" s="100"/>
      <c r="O22" s="100"/>
      <c r="P22" s="100"/>
      <c r="Q22" s="100"/>
      <c r="R22" s="112"/>
    </row>
    <row r="23" spans="2:18"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x14ac:dyDescent="0.2">
      <c r="B25" s="179"/>
      <c r="C25" s="100"/>
      <c r="D25" s="100"/>
      <c r="E25" s="100"/>
      <c r="F25" s="100"/>
      <c r="G25" s="100"/>
      <c r="H25" s="100"/>
      <c r="I25" s="100"/>
      <c r="J25" s="100"/>
      <c r="K25" s="100"/>
      <c r="L25" s="100"/>
      <c r="M25" s="100"/>
      <c r="N25" s="100"/>
      <c r="O25" s="100"/>
      <c r="P25" s="100"/>
      <c r="Q25" s="100"/>
      <c r="R25" s="112"/>
    </row>
    <row r="26" spans="2:18" s="107" customFormat="1" x14ac:dyDescent="0.2">
      <c r="B26" s="116"/>
      <c r="C26" s="100"/>
      <c r="D26" s="100"/>
      <c r="E26" s="100"/>
      <c r="F26" s="100"/>
      <c r="G26" s="100"/>
      <c r="H26" s="100"/>
      <c r="I26" s="100"/>
      <c r="J26" s="100"/>
      <c r="K26" s="100"/>
      <c r="L26" s="100"/>
      <c r="M26" s="100"/>
      <c r="N26" s="100"/>
      <c r="O26" s="100"/>
      <c r="P26" s="100"/>
      <c r="Q26" s="100"/>
      <c r="R26" s="112"/>
    </row>
    <row r="27" spans="2:18" s="107" customFormat="1" x14ac:dyDescent="0.2">
      <c r="B27" s="116"/>
      <c r="C27" s="100"/>
      <c r="D27" s="100"/>
      <c r="E27" s="100"/>
      <c r="F27" s="100"/>
      <c r="G27" s="100"/>
      <c r="H27" s="100"/>
      <c r="I27" s="100"/>
      <c r="J27" s="100"/>
      <c r="K27" s="100"/>
      <c r="L27" s="100"/>
      <c r="M27" s="100"/>
      <c r="N27" s="100"/>
      <c r="O27" s="100"/>
      <c r="P27" s="100"/>
      <c r="Q27" s="100"/>
      <c r="R27" s="112"/>
    </row>
    <row r="28" spans="2:18" s="107" customFormat="1" x14ac:dyDescent="0.2">
      <c r="B28" s="116"/>
      <c r="C28" s="100"/>
      <c r="D28" s="100"/>
      <c r="E28" s="100"/>
      <c r="F28" s="100"/>
      <c r="G28" s="100"/>
      <c r="H28" s="100"/>
      <c r="I28" s="100"/>
      <c r="J28" s="100"/>
      <c r="K28" s="100"/>
      <c r="L28" s="100"/>
      <c r="M28" s="100"/>
      <c r="N28" s="100"/>
      <c r="O28" s="100"/>
      <c r="P28" s="100"/>
      <c r="Q28" s="100"/>
      <c r="R28" s="112"/>
    </row>
    <row r="29" spans="2:18" s="107" customFormat="1" x14ac:dyDescent="0.2">
      <c r="B29" s="116"/>
      <c r="C29" s="100"/>
      <c r="D29" s="100"/>
      <c r="E29" s="100"/>
      <c r="F29" s="100"/>
      <c r="G29" s="100"/>
      <c r="H29" s="100"/>
      <c r="I29" s="100"/>
      <c r="J29" s="100"/>
      <c r="K29" s="100"/>
      <c r="L29" s="100"/>
      <c r="M29" s="100"/>
      <c r="N29" s="100"/>
      <c r="O29" s="100"/>
      <c r="P29" s="100"/>
      <c r="Q29" s="100"/>
      <c r="R29" s="112"/>
    </row>
    <row r="30" spans="2:18" s="107" customFormat="1" x14ac:dyDescent="0.2">
      <c r="B30" s="116"/>
      <c r="C30" s="100"/>
      <c r="D30" s="100"/>
      <c r="E30" s="100"/>
      <c r="F30" s="100"/>
      <c r="G30" s="100"/>
      <c r="H30" s="100"/>
      <c r="I30" s="100"/>
      <c r="J30" s="100"/>
      <c r="K30" s="100"/>
      <c r="L30" s="100"/>
      <c r="M30" s="100"/>
      <c r="N30" s="100"/>
      <c r="O30" s="100"/>
      <c r="P30" s="100"/>
      <c r="Q30" s="100"/>
      <c r="R30" s="112"/>
    </row>
    <row r="31" spans="2:18" s="107" customFormat="1" ht="16" thickBot="1" x14ac:dyDescent="0.25">
      <c r="B31" s="180"/>
      <c r="C31" s="104"/>
      <c r="D31" s="104"/>
      <c r="E31" s="104"/>
      <c r="F31" s="104"/>
      <c r="G31" s="104"/>
      <c r="H31" s="104"/>
      <c r="I31" s="104"/>
      <c r="J31" s="104"/>
      <c r="K31" s="104"/>
      <c r="L31" s="104"/>
      <c r="M31" s="104"/>
      <c r="N31" s="104"/>
      <c r="O31" s="104"/>
      <c r="P31" s="104"/>
      <c r="Q31" s="104"/>
      <c r="R31" s="113"/>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3203125" defaultRowHeight="15" x14ac:dyDescent="0.2"/>
  <cols>
    <col min="1" max="1" width="8.83203125" style="29"/>
    <col min="2" max="2" width="88.1640625" style="97" bestFit="1" customWidth="1"/>
    <col min="3" max="3" width="9.5" style="97" bestFit="1" customWidth="1"/>
    <col min="4" max="4" width="36.6640625"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178</v>
      </c>
      <c r="C2" s="111"/>
      <c r="D2" s="109"/>
      <c r="E2" s="109"/>
      <c r="F2" s="109"/>
      <c r="G2" s="109"/>
      <c r="H2" s="109"/>
      <c r="I2" s="109"/>
      <c r="J2" s="109"/>
      <c r="K2" s="109"/>
      <c r="L2" s="109"/>
      <c r="M2" s="109"/>
      <c r="N2" s="109"/>
      <c r="O2" s="109"/>
      <c r="P2" s="109"/>
      <c r="Q2" s="109"/>
      <c r="R2" s="109"/>
    </row>
    <row r="3" spans="2:18" ht="16" thickBot="1" x14ac:dyDescent="0.25">
      <c r="B3" s="116" t="s">
        <v>182</v>
      </c>
      <c r="C3" s="112">
        <v>0</v>
      </c>
      <c r="D3" s="109"/>
      <c r="E3" s="109"/>
      <c r="F3" s="109"/>
      <c r="G3" s="109"/>
      <c r="H3" s="109"/>
      <c r="I3" s="109"/>
      <c r="J3" s="109"/>
      <c r="K3" s="109"/>
      <c r="L3" s="109"/>
      <c r="M3" s="109"/>
      <c r="N3" s="109"/>
      <c r="O3" s="109"/>
      <c r="P3" s="109"/>
      <c r="Q3" s="109"/>
      <c r="R3" s="109"/>
    </row>
    <row r="4" spans="2:18" ht="16" thickBot="1" x14ac:dyDescent="0.25">
      <c r="B4" s="116" t="s">
        <v>179</v>
      </c>
      <c r="C4" s="112">
        <v>3</v>
      </c>
      <c r="D4" s="115" t="s">
        <v>185</v>
      </c>
      <c r="E4" s="98">
        <v>0</v>
      </c>
      <c r="F4" s="98">
        <v>45</v>
      </c>
      <c r="G4" s="98">
        <v>-45</v>
      </c>
      <c r="H4" s="98">
        <v>90</v>
      </c>
      <c r="I4" s="98"/>
      <c r="J4" s="98"/>
      <c r="K4" s="98"/>
      <c r="L4" s="98"/>
      <c r="M4" s="98"/>
      <c r="N4" s="98"/>
      <c r="O4" s="98"/>
      <c r="P4" s="98"/>
      <c r="Q4" s="98"/>
      <c r="R4" s="111"/>
    </row>
    <row r="5" spans="2:18" ht="16" thickBot="1" x14ac:dyDescent="0.25">
      <c r="B5" s="116" t="s">
        <v>180</v>
      </c>
      <c r="C5" s="112">
        <v>4</v>
      </c>
      <c r="D5" s="174"/>
      <c r="E5" s="175"/>
      <c r="F5" s="175"/>
      <c r="G5" s="175"/>
      <c r="H5" s="175"/>
      <c r="I5" s="175"/>
      <c r="J5" s="175"/>
      <c r="K5" s="175"/>
      <c r="L5" s="175"/>
      <c r="M5" s="175"/>
      <c r="N5" s="175"/>
      <c r="O5" s="175"/>
      <c r="P5" s="175"/>
      <c r="Q5" s="175"/>
      <c r="R5" s="175"/>
    </row>
    <row r="6" spans="2:18" ht="16" thickBot="1" x14ac:dyDescent="0.25">
      <c r="B6" s="116" t="s">
        <v>181</v>
      </c>
      <c r="C6" s="112">
        <v>5</v>
      </c>
      <c r="D6" s="117" t="s">
        <v>186</v>
      </c>
      <c r="E6" s="104">
        <v>0</v>
      </c>
      <c r="F6" s="104">
        <v>45</v>
      </c>
      <c r="G6" s="104">
        <v>-45</v>
      </c>
      <c r="H6" s="104">
        <v>90</v>
      </c>
      <c r="I6" s="104"/>
      <c r="J6" s="104"/>
      <c r="K6" s="104"/>
      <c r="L6" s="104"/>
      <c r="M6" s="104"/>
      <c r="N6" s="104"/>
      <c r="O6" s="104"/>
      <c r="P6" s="104"/>
      <c r="Q6" s="104"/>
      <c r="R6" s="113"/>
    </row>
    <row r="7" spans="2:18" x14ac:dyDescent="0.2">
      <c r="B7" s="173" t="s">
        <v>184</v>
      </c>
      <c r="C7" s="112">
        <v>0</v>
      </c>
      <c r="D7" s="109"/>
      <c r="E7" s="109"/>
      <c r="F7" s="109"/>
      <c r="G7" s="109"/>
      <c r="H7" s="109"/>
      <c r="I7" s="109"/>
      <c r="J7" s="109"/>
      <c r="K7" s="109"/>
      <c r="L7" s="109"/>
      <c r="M7" s="109"/>
      <c r="N7" s="109"/>
      <c r="O7" s="109"/>
      <c r="P7" s="109"/>
      <c r="Q7" s="109"/>
      <c r="R7" s="109"/>
    </row>
    <row r="8" spans="2:18" ht="16" thickBot="1" x14ac:dyDescent="0.25">
      <c r="B8" s="117" t="s">
        <v>183</v>
      </c>
      <c r="C8" s="113">
        <v>1</v>
      </c>
      <c r="D8" s="109"/>
      <c r="E8" s="109"/>
      <c r="F8" s="109"/>
      <c r="G8" s="109"/>
      <c r="H8" s="109"/>
      <c r="I8" s="109"/>
      <c r="J8" s="109"/>
      <c r="K8" s="109"/>
      <c r="L8" s="109"/>
      <c r="M8" s="109"/>
      <c r="N8" s="109"/>
      <c r="O8" s="109"/>
      <c r="P8" s="109"/>
      <c r="Q8" s="109"/>
      <c r="R8" s="109"/>
    </row>
    <row r="9" spans="2:18" s="107" customFormat="1" x14ac:dyDescent="0.2">
      <c r="B9" s="153" t="s">
        <v>187</v>
      </c>
      <c r="C9" s="111"/>
      <c r="D9" s="109"/>
      <c r="E9" s="109"/>
      <c r="F9" s="109"/>
      <c r="G9" s="109"/>
      <c r="H9" s="109"/>
      <c r="I9" s="109"/>
      <c r="J9" s="109"/>
      <c r="K9" s="109"/>
      <c r="L9" s="109"/>
      <c r="M9" s="109"/>
      <c r="N9" s="109"/>
      <c r="O9" s="109"/>
      <c r="P9" s="109"/>
      <c r="Q9" s="109"/>
      <c r="R9" s="109"/>
    </row>
    <row r="10" spans="2:18" s="107" customFormat="1" x14ac:dyDescent="0.2">
      <c r="B10" s="116" t="s">
        <v>192</v>
      </c>
      <c r="C10" s="112" t="s">
        <v>202</v>
      </c>
      <c r="D10" s="109"/>
      <c r="E10" s="109"/>
      <c r="F10" s="109"/>
      <c r="G10" s="109"/>
      <c r="H10" s="109"/>
      <c r="I10" s="109"/>
      <c r="J10" s="109"/>
      <c r="K10" s="109"/>
      <c r="L10" s="109"/>
      <c r="M10" s="109"/>
      <c r="N10" s="109"/>
      <c r="O10" s="109"/>
      <c r="P10" s="109"/>
      <c r="Q10" s="109"/>
      <c r="R10" s="109"/>
    </row>
    <row r="11" spans="2:18" x14ac:dyDescent="0.2">
      <c r="B11" s="116" t="s">
        <v>191</v>
      </c>
      <c r="C11" s="112">
        <v>0.5</v>
      </c>
    </row>
    <row r="12" spans="2:18" x14ac:dyDescent="0.2">
      <c r="B12" s="116" t="s">
        <v>193</v>
      </c>
      <c r="C12" s="112" t="s">
        <v>201</v>
      </c>
    </row>
    <row r="13" spans="2:18" x14ac:dyDescent="0.2">
      <c r="B13" s="116" t="s">
        <v>194</v>
      </c>
      <c r="C13" s="112">
        <v>0.6</v>
      </c>
    </row>
    <row r="14" spans="2:18" x14ac:dyDescent="0.2">
      <c r="B14" s="116" t="s">
        <v>195</v>
      </c>
      <c r="C14" s="112"/>
    </row>
    <row r="15" spans="2:18" x14ac:dyDescent="0.2">
      <c r="B15" s="116" t="s">
        <v>196</v>
      </c>
      <c r="C15" s="112"/>
    </row>
    <row r="16" spans="2:18" x14ac:dyDescent="0.2">
      <c r="B16" s="116" t="s">
        <v>197</v>
      </c>
      <c r="C16" s="112"/>
    </row>
    <row r="17" spans="2:3" x14ac:dyDescent="0.2">
      <c r="B17" s="116" t="s">
        <v>198</v>
      </c>
      <c r="C17" s="112"/>
    </row>
    <row r="18" spans="2:3" x14ac:dyDescent="0.2">
      <c r="B18" s="116" t="s">
        <v>199</v>
      </c>
      <c r="C18" s="112"/>
    </row>
    <row r="19" spans="2:3" x14ac:dyDescent="0.2">
      <c r="B19" s="116" t="s">
        <v>200</v>
      </c>
      <c r="C19" s="112"/>
    </row>
    <row r="20" spans="2:3" x14ac:dyDescent="0.2">
      <c r="B20" s="116"/>
      <c r="C20" s="112"/>
    </row>
    <row r="21" spans="2:3" x14ac:dyDescent="0.2">
      <c r="B21" s="116"/>
      <c r="C21" s="112"/>
    </row>
    <row r="22" spans="2:3" x14ac:dyDescent="0.2">
      <c r="B22" s="179"/>
      <c r="C22" s="112"/>
    </row>
    <row r="23" spans="2:3" x14ac:dyDescent="0.2">
      <c r="B23" s="116"/>
      <c r="C23" s="112"/>
    </row>
    <row r="24" spans="2:3" x14ac:dyDescent="0.2">
      <c r="B24" s="116"/>
      <c r="C24" s="112"/>
    </row>
    <row r="25" spans="2:3" x14ac:dyDescent="0.2">
      <c r="B25" s="116"/>
      <c r="C25" s="112"/>
    </row>
    <row r="26" spans="2:3" x14ac:dyDescent="0.2">
      <c r="B26" s="116"/>
      <c r="C26" s="112"/>
    </row>
    <row r="27" spans="2:3" x14ac:dyDescent="0.2">
      <c r="B27" s="116"/>
      <c r="C27" s="112"/>
    </row>
    <row r="28" spans="2:3" ht="16" thickBot="1" x14ac:dyDescent="0.25">
      <c r="B28" s="180"/>
      <c r="C28" s="113"/>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189</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188</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-10</v>
      </c>
      <c r="D4" s="100">
        <v>-10</v>
      </c>
      <c r="E4" s="100"/>
      <c r="F4" s="100"/>
      <c r="G4" s="100"/>
      <c r="H4" s="100"/>
      <c r="I4" s="100"/>
      <c r="J4" s="100"/>
      <c r="K4" s="100"/>
      <c r="L4" s="100"/>
      <c r="M4" s="100"/>
      <c r="N4" s="100"/>
      <c r="O4" s="100"/>
      <c r="P4" s="100"/>
      <c r="Q4" s="100"/>
      <c r="R4" s="112"/>
    </row>
    <row r="5" spans="2:18" ht="16" thickBot="1" x14ac:dyDescent="0.25">
      <c r="B5" s="117" t="s">
        <v>152</v>
      </c>
      <c r="C5" s="104">
        <v>10</v>
      </c>
      <c r="D5" s="104">
        <v>10</v>
      </c>
      <c r="E5" s="104"/>
      <c r="F5" s="104"/>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v>0</v>
      </c>
      <c r="E7" s="100"/>
      <c r="F7" s="100"/>
      <c r="G7" s="100"/>
      <c r="H7" s="100"/>
      <c r="I7" s="100"/>
      <c r="J7" s="100"/>
      <c r="K7" s="100"/>
      <c r="L7" s="100"/>
      <c r="M7" s="100"/>
      <c r="N7" s="100"/>
      <c r="O7" s="100"/>
      <c r="P7" s="100"/>
      <c r="Q7" s="100"/>
      <c r="R7" s="112"/>
    </row>
    <row r="8" spans="2:18" x14ac:dyDescent="0.2">
      <c r="B8" s="116" t="s">
        <v>191</v>
      </c>
      <c r="C8" s="100">
        <v>5</v>
      </c>
      <c r="D8" s="100">
        <v>-3</v>
      </c>
      <c r="E8" s="100"/>
      <c r="F8" s="100"/>
      <c r="G8" s="100"/>
      <c r="H8" s="100"/>
      <c r="I8" s="100"/>
      <c r="J8" s="100"/>
      <c r="K8" s="100"/>
      <c r="L8" s="100"/>
      <c r="M8" s="100"/>
      <c r="N8" s="100"/>
      <c r="O8" s="100"/>
      <c r="P8" s="100"/>
      <c r="Q8" s="100"/>
      <c r="R8" s="112"/>
    </row>
    <row r="9" spans="2:18" x14ac:dyDescent="0.2">
      <c r="B9" s="116" t="s">
        <v>193</v>
      </c>
      <c r="C9" s="100" t="s">
        <v>201</v>
      </c>
      <c r="D9" s="100" t="s">
        <v>201</v>
      </c>
      <c r="E9" s="100"/>
      <c r="F9" s="100"/>
      <c r="G9" s="100"/>
      <c r="H9" s="100"/>
      <c r="I9" s="100"/>
      <c r="J9" s="100"/>
      <c r="K9" s="100"/>
      <c r="L9" s="100"/>
      <c r="M9" s="100"/>
      <c r="N9" s="100"/>
      <c r="O9" s="100"/>
      <c r="P9" s="100"/>
      <c r="Q9" s="100"/>
      <c r="R9" s="112"/>
    </row>
    <row r="10" spans="2:18" x14ac:dyDescent="0.2">
      <c r="B10" s="116" t="s">
        <v>194</v>
      </c>
      <c r="C10" s="100">
        <v>3</v>
      </c>
      <c r="D10" s="100">
        <v>2</v>
      </c>
      <c r="E10" s="100"/>
      <c r="F10" s="100"/>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tabSelected="1" workbookViewId="0">
      <selection activeCell="E5" sqref="E5"/>
    </sheetView>
  </sheetViews>
  <sheetFormatPr baseColWidth="10" defaultColWidth="8.83203125" defaultRowHeight="15" x14ac:dyDescent="0.2"/>
  <cols>
    <col min="1" max="1" width="7" style="25" customWidth="1"/>
    <col min="2" max="2" width="11" style="21" customWidth="1"/>
    <col min="3" max="3" width="10.33203125" style="21" bestFit="1" customWidth="1"/>
    <col min="4" max="4" width="9.33203125" style="21" bestFit="1" customWidth="1"/>
    <col min="5" max="5" width="9.83203125" style="21" bestFit="1" customWidth="1"/>
    <col min="6" max="6" width="9" style="21" bestFit="1" customWidth="1"/>
    <col min="7" max="7" width="9.5" style="21" bestFit="1" customWidth="1"/>
    <col min="8" max="8" width="9.33203125" style="21" bestFit="1" customWidth="1"/>
    <col min="9" max="9" width="9" style="21" bestFit="1" customWidth="1"/>
    <col min="10" max="10" width="6.6640625" style="21" bestFit="1" customWidth="1"/>
    <col min="11" max="11" width="5.83203125" style="21" bestFit="1" customWidth="1"/>
    <col min="12" max="13" width="13.1640625" style="21" customWidth="1"/>
    <col min="14" max="34" width="8.83203125" style="25"/>
    <col min="35" max="16384" width="8.83203125" style="21"/>
  </cols>
  <sheetData>
    <row r="1" spans="1:34" s="25" customFormat="1" ht="29.25" customHeight="1" thickBot="1" x14ac:dyDescent="0.25"/>
    <row r="2" spans="1:34" s="40" customFormat="1" ht="34.5" customHeight="1" thickBot="1" x14ac:dyDescent="0.25">
      <c r="A2" s="47"/>
      <c r="B2" s="188" t="s">
        <v>18</v>
      </c>
      <c r="C2" s="191" t="s">
        <v>28</v>
      </c>
      <c r="D2" s="82" t="s">
        <v>29</v>
      </c>
      <c r="E2" s="82" t="s">
        <v>30</v>
      </c>
      <c r="F2" s="82" t="s">
        <v>31</v>
      </c>
      <c r="G2" s="82" t="s">
        <v>32</v>
      </c>
      <c r="H2" s="82" t="s">
        <v>33</v>
      </c>
      <c r="I2" s="82" t="s">
        <v>23</v>
      </c>
      <c r="J2" s="82" t="s">
        <v>24</v>
      </c>
      <c r="K2" s="82" t="s">
        <v>25</v>
      </c>
      <c r="L2" s="82" t="s">
        <v>34</v>
      </c>
      <c r="M2" s="83" t="s">
        <v>204</v>
      </c>
      <c r="N2" s="47"/>
      <c r="O2" s="47"/>
      <c r="P2" s="47"/>
      <c r="Q2" s="47"/>
      <c r="R2" s="47"/>
      <c r="S2" s="47"/>
      <c r="T2" s="47"/>
      <c r="U2" s="47"/>
      <c r="V2" s="47"/>
      <c r="W2" s="47"/>
      <c r="X2" s="47"/>
      <c r="Y2" s="47"/>
      <c r="Z2" s="47"/>
      <c r="AA2" s="47"/>
      <c r="AB2" s="47"/>
      <c r="AC2" s="47"/>
      <c r="AD2" s="47"/>
      <c r="AE2" s="47"/>
      <c r="AF2" s="47"/>
      <c r="AG2" s="47"/>
      <c r="AH2" s="47"/>
    </row>
    <row r="3" spans="1:34" x14ac:dyDescent="0.2">
      <c r="B3" s="61" t="s">
        <v>253</v>
      </c>
      <c r="C3" s="192">
        <v>0</v>
      </c>
      <c r="D3" s="193">
        <v>0</v>
      </c>
      <c r="E3" s="193">
        <v>100000</v>
      </c>
      <c r="F3" s="193">
        <v>0</v>
      </c>
      <c r="G3" s="193">
        <v>0</v>
      </c>
      <c r="H3" s="193">
        <v>0</v>
      </c>
      <c r="I3" s="233">
        <v>22.152000000000001</v>
      </c>
      <c r="J3" s="233">
        <v>29.382000000000001</v>
      </c>
      <c r="K3" s="233">
        <v>-8.0000000000000002E-3</v>
      </c>
      <c r="L3" s="194">
        <v>1</v>
      </c>
      <c r="M3" s="195">
        <v>0</v>
      </c>
    </row>
    <row r="4" spans="1:34" x14ac:dyDescent="0.2">
      <c r="B4" s="61" t="s">
        <v>254</v>
      </c>
      <c r="C4" s="184">
        <v>0</v>
      </c>
      <c r="D4" s="41">
        <v>0</v>
      </c>
      <c r="E4" s="41">
        <v>100000</v>
      </c>
      <c r="F4" s="41">
        <v>0</v>
      </c>
      <c r="G4" s="41">
        <v>0</v>
      </c>
      <c r="H4" s="41">
        <v>0</v>
      </c>
      <c r="I4" s="41">
        <v>22.152000000000001</v>
      </c>
      <c r="J4" s="41">
        <v>-29.382000000000001</v>
      </c>
      <c r="K4" s="41">
        <v>-8.0000000000000002E-3</v>
      </c>
      <c r="L4" s="166">
        <v>1</v>
      </c>
      <c r="M4" s="42">
        <v>0</v>
      </c>
    </row>
    <row r="5" spans="1:34" x14ac:dyDescent="0.2">
      <c r="B5" s="61"/>
      <c r="C5" s="185"/>
      <c r="D5" s="43"/>
      <c r="E5" s="43"/>
      <c r="F5" s="43"/>
      <c r="G5" s="43"/>
      <c r="H5" s="43"/>
      <c r="I5" s="43"/>
      <c r="J5" s="43"/>
      <c r="K5" s="41"/>
      <c r="L5" s="166"/>
      <c r="M5" s="42"/>
    </row>
    <row r="6" spans="1:34" x14ac:dyDescent="0.2">
      <c r="B6" s="61"/>
      <c r="C6" s="185"/>
      <c r="D6" s="43"/>
      <c r="E6" s="43"/>
      <c r="F6" s="43"/>
      <c r="G6" s="43"/>
      <c r="H6" s="43"/>
      <c r="I6" s="43"/>
      <c r="J6" s="43"/>
      <c r="K6" s="41"/>
      <c r="L6" s="166"/>
      <c r="M6" s="42"/>
    </row>
    <row r="7" spans="1:34" x14ac:dyDescent="0.2">
      <c r="B7" s="61"/>
      <c r="C7" s="185"/>
      <c r="D7" s="43"/>
      <c r="E7" s="43"/>
      <c r="F7" s="43"/>
      <c r="G7" s="43"/>
      <c r="H7" s="43"/>
      <c r="I7" s="43"/>
      <c r="J7" s="43"/>
      <c r="K7" s="41"/>
      <c r="L7" s="166"/>
      <c r="M7" s="42"/>
    </row>
    <row r="8" spans="1:34" x14ac:dyDescent="0.2">
      <c r="B8" s="61"/>
      <c r="C8" s="185"/>
      <c r="D8" s="43"/>
      <c r="E8" s="43"/>
      <c r="F8" s="43"/>
      <c r="G8" s="43"/>
      <c r="H8" s="79"/>
      <c r="I8" s="79"/>
      <c r="J8" s="79"/>
      <c r="K8" s="41"/>
      <c r="L8" s="166"/>
      <c r="M8" s="42"/>
    </row>
    <row r="9" spans="1:34" x14ac:dyDescent="0.2">
      <c r="B9" s="181"/>
      <c r="C9" s="185"/>
      <c r="D9" s="43"/>
      <c r="E9" s="43"/>
      <c r="F9" s="43"/>
      <c r="G9" s="43"/>
      <c r="H9" s="43"/>
      <c r="I9" s="43"/>
      <c r="J9" s="43"/>
      <c r="K9" s="43"/>
      <c r="L9" s="183"/>
      <c r="M9" s="44"/>
    </row>
    <row r="10" spans="1:34" x14ac:dyDescent="0.2">
      <c r="B10" s="181"/>
      <c r="C10" s="185"/>
      <c r="D10" s="43"/>
      <c r="E10" s="43"/>
      <c r="F10" s="43"/>
      <c r="G10" s="43"/>
      <c r="H10" s="43"/>
      <c r="I10" s="43"/>
      <c r="J10" s="43"/>
      <c r="K10" s="43"/>
      <c r="L10" s="183"/>
      <c r="M10" s="44"/>
    </row>
    <row r="11" spans="1:34" x14ac:dyDescent="0.2">
      <c r="B11" s="181"/>
      <c r="C11" s="185"/>
      <c r="D11" s="43"/>
      <c r="E11" s="43"/>
      <c r="F11" s="43"/>
      <c r="G11" s="43"/>
      <c r="H11" s="43"/>
      <c r="I11" s="43"/>
      <c r="J11" s="43"/>
      <c r="K11" s="43"/>
      <c r="L11" s="183"/>
      <c r="M11" s="44"/>
    </row>
    <row r="12" spans="1:34" x14ac:dyDescent="0.2">
      <c r="B12" s="181"/>
      <c r="C12" s="185"/>
      <c r="D12" s="43"/>
      <c r="E12" s="43"/>
      <c r="F12" s="43"/>
      <c r="G12" s="43"/>
      <c r="H12" s="43"/>
      <c r="I12" s="43"/>
      <c r="J12" s="43"/>
      <c r="K12" s="43"/>
      <c r="L12" s="183"/>
      <c r="M12" s="44"/>
    </row>
    <row r="13" spans="1:34" x14ac:dyDescent="0.2">
      <c r="B13" s="181"/>
      <c r="C13" s="185"/>
      <c r="D13" s="43"/>
      <c r="E13" s="43"/>
      <c r="F13" s="43"/>
      <c r="G13" s="43"/>
      <c r="H13" s="43"/>
      <c r="I13" s="43"/>
      <c r="J13" s="43"/>
      <c r="K13" s="43"/>
      <c r="L13" s="183"/>
      <c r="M13" s="44"/>
    </row>
    <row r="14" spans="1:34" x14ac:dyDescent="0.2">
      <c r="B14" s="181"/>
      <c r="C14" s="185"/>
      <c r="D14" s="43"/>
      <c r="E14" s="43"/>
      <c r="F14" s="43"/>
      <c r="G14" s="43"/>
      <c r="H14" s="43"/>
      <c r="I14" s="43"/>
      <c r="J14" s="43"/>
      <c r="K14" s="43"/>
      <c r="L14" s="183"/>
      <c r="M14" s="44"/>
    </row>
    <row r="15" spans="1:34" x14ac:dyDescent="0.2">
      <c r="B15" s="181"/>
      <c r="C15" s="185"/>
      <c r="D15" s="43"/>
      <c r="E15" s="43"/>
      <c r="F15" s="43"/>
      <c r="G15" s="43"/>
      <c r="H15" s="43"/>
      <c r="I15" s="43"/>
      <c r="J15" s="43"/>
      <c r="K15" s="43"/>
      <c r="L15" s="183"/>
      <c r="M15" s="44"/>
    </row>
    <row r="16" spans="1:34" x14ac:dyDescent="0.2">
      <c r="B16" s="181"/>
      <c r="C16" s="185"/>
      <c r="D16" s="43"/>
      <c r="E16" s="43"/>
      <c r="F16" s="43"/>
      <c r="G16" s="43"/>
      <c r="H16" s="43"/>
      <c r="I16" s="43"/>
      <c r="J16" s="43"/>
      <c r="K16" s="43"/>
      <c r="L16" s="183"/>
      <c r="M16" s="44"/>
    </row>
    <row r="17" spans="2:13" x14ac:dyDescent="0.2">
      <c r="B17" s="181"/>
      <c r="C17" s="185"/>
      <c r="D17" s="43"/>
      <c r="E17" s="43"/>
      <c r="F17" s="43"/>
      <c r="G17" s="43"/>
      <c r="H17" s="43"/>
      <c r="I17" s="43"/>
      <c r="J17" s="43"/>
      <c r="K17" s="43"/>
      <c r="L17" s="183"/>
      <c r="M17" s="44"/>
    </row>
    <row r="18" spans="2:13" x14ac:dyDescent="0.2">
      <c r="B18" s="181"/>
      <c r="C18" s="185"/>
      <c r="D18" s="43"/>
      <c r="E18" s="43"/>
      <c r="F18" s="43"/>
      <c r="G18" s="43"/>
      <c r="H18" s="43"/>
      <c r="I18" s="43"/>
      <c r="J18" s="43"/>
      <c r="K18" s="43"/>
      <c r="L18" s="183"/>
      <c r="M18" s="44"/>
    </row>
    <row r="19" spans="2:13" x14ac:dyDescent="0.2">
      <c r="B19" s="181"/>
      <c r="C19" s="185"/>
      <c r="D19" s="43"/>
      <c r="E19" s="43"/>
      <c r="F19" s="43"/>
      <c r="G19" s="43"/>
      <c r="H19" s="43"/>
      <c r="I19" s="43"/>
      <c r="J19" s="43"/>
      <c r="K19" s="43"/>
      <c r="L19" s="183"/>
      <c r="M19" s="44"/>
    </row>
    <row r="20" spans="2:13" x14ac:dyDescent="0.2">
      <c r="B20" s="181"/>
      <c r="C20" s="185"/>
      <c r="D20" s="43"/>
      <c r="E20" s="43"/>
      <c r="F20" s="43"/>
      <c r="G20" s="43"/>
      <c r="H20" s="43"/>
      <c r="I20" s="43"/>
      <c r="J20" s="43"/>
      <c r="K20" s="43"/>
      <c r="L20" s="183"/>
      <c r="M20" s="44"/>
    </row>
    <row r="21" spans="2:13" x14ac:dyDescent="0.2">
      <c r="B21" s="181"/>
      <c r="C21" s="185"/>
      <c r="D21" s="43"/>
      <c r="E21" s="43"/>
      <c r="F21" s="43"/>
      <c r="G21" s="43"/>
      <c r="H21" s="43"/>
      <c r="I21" s="43"/>
      <c r="J21" s="43"/>
      <c r="K21" s="43"/>
      <c r="L21" s="183"/>
      <c r="M21" s="44"/>
    </row>
    <row r="22" spans="2:13" ht="16" thickBot="1" x14ac:dyDescent="0.25">
      <c r="B22" s="182"/>
      <c r="C22" s="186"/>
      <c r="D22" s="45"/>
      <c r="E22" s="45"/>
      <c r="F22" s="45"/>
      <c r="G22" s="45"/>
      <c r="H22" s="45"/>
      <c r="I22" s="45"/>
      <c r="J22" s="45"/>
      <c r="K22" s="45"/>
      <c r="L22" s="187"/>
      <c r="M22" s="46"/>
    </row>
  </sheetData>
  <sheetProtection selectLockedCells="1"/>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O22" sqref="O22"/>
    </sheetView>
  </sheetViews>
  <sheetFormatPr baseColWidth="10" defaultColWidth="8.83203125" defaultRowHeight="15" x14ac:dyDescent="0.2"/>
  <cols>
    <col min="1" max="16384" width="8.83203125" style="118"/>
  </cols>
  <sheetData>
    <row r="1" spans="2:8" ht="16" x14ac:dyDescent="0.2">
      <c r="B1" s="119"/>
      <c r="C1" s="119"/>
      <c r="D1" s="119"/>
      <c r="E1" s="119"/>
      <c r="F1" s="119"/>
      <c r="G1" s="119" t="s">
        <v>4</v>
      </c>
      <c r="H1" s="119"/>
    </row>
    <row r="2" spans="2:8" ht="16" x14ac:dyDescent="0.2">
      <c r="B2" s="127" t="s">
        <v>5</v>
      </c>
      <c r="C2" s="127" t="s">
        <v>6</v>
      </c>
      <c r="D2" s="127" t="s">
        <v>7</v>
      </c>
      <c r="E2" s="127" t="s">
        <v>8</v>
      </c>
      <c r="F2" s="127">
        <v>0</v>
      </c>
      <c r="G2" s="127">
        <v>0.5</v>
      </c>
      <c r="H2" s="127">
        <v>1</v>
      </c>
    </row>
    <row r="3" spans="2:8" ht="17" thickBot="1" x14ac:dyDescent="0.25">
      <c r="B3" s="127"/>
      <c r="C3" s="127"/>
      <c r="D3" s="127"/>
      <c r="E3" s="127"/>
      <c r="F3" s="127"/>
      <c r="G3" s="127" t="s">
        <v>9</v>
      </c>
      <c r="H3" s="127"/>
    </row>
    <row r="4" spans="2:8" ht="16" x14ac:dyDescent="0.2">
      <c r="B4" s="128">
        <v>1</v>
      </c>
      <c r="C4" s="121">
        <v>6.5481999999999996</v>
      </c>
      <c r="D4" s="121">
        <v>0</v>
      </c>
      <c r="E4" s="121"/>
      <c r="F4" s="121">
        <v>0</v>
      </c>
      <c r="G4" s="121">
        <f>H4/2</f>
        <v>2165.35</v>
      </c>
      <c r="H4" s="122">
        <v>4330.7</v>
      </c>
    </row>
    <row r="5" spans="2:8" ht="16" x14ac:dyDescent="0.2">
      <c r="B5" s="129">
        <v>1</v>
      </c>
      <c r="C5" s="123">
        <v>6.5842000000000001</v>
      </c>
      <c r="D5" s="123">
        <v>0.67945</v>
      </c>
      <c r="E5" s="123"/>
      <c r="F5" s="123">
        <v>0</v>
      </c>
      <c r="G5" s="123">
        <f t="shared" ref="G5:G32" si="0">H5/2</f>
        <v>3093.35</v>
      </c>
      <c r="H5" s="124">
        <v>6186.7</v>
      </c>
    </row>
    <row r="6" spans="2:8" ht="17" thickBot="1" x14ac:dyDescent="0.25">
      <c r="B6" s="130">
        <v>1</v>
      </c>
      <c r="C6" s="125">
        <v>6.7172000000000001</v>
      </c>
      <c r="D6" s="125">
        <v>2.0383</v>
      </c>
      <c r="E6" s="125"/>
      <c r="F6" s="125">
        <v>0</v>
      </c>
      <c r="G6" s="125">
        <f t="shared" si="0"/>
        <v>3093.35</v>
      </c>
      <c r="H6" s="126">
        <v>6186.7</v>
      </c>
    </row>
    <row r="7" spans="2:8" ht="16" x14ac:dyDescent="0.2">
      <c r="B7" s="129">
        <v>2</v>
      </c>
      <c r="C7" s="123">
        <v>7.0495999999999999</v>
      </c>
      <c r="D7" s="123">
        <v>3.3972000000000002</v>
      </c>
      <c r="E7" s="123"/>
      <c r="F7" s="123">
        <v>0</v>
      </c>
      <c r="G7" s="123">
        <f t="shared" si="0"/>
        <v>3097.7</v>
      </c>
      <c r="H7" s="124">
        <v>6195.4</v>
      </c>
    </row>
    <row r="8" spans="2:8" ht="16" x14ac:dyDescent="0.2">
      <c r="B8" s="129">
        <v>2</v>
      </c>
      <c r="C8" s="123">
        <v>7.6599000000000004</v>
      </c>
      <c r="D8" s="123">
        <v>4.7561</v>
      </c>
      <c r="E8" s="123"/>
      <c r="F8" s="123">
        <v>0</v>
      </c>
      <c r="G8" s="123">
        <f t="shared" si="0"/>
        <v>2603.6999999999998</v>
      </c>
      <c r="H8" s="124">
        <v>5207.3999999999996</v>
      </c>
    </row>
    <row r="9" spans="2:8" ht="16" x14ac:dyDescent="0.2">
      <c r="B9" s="129">
        <v>2</v>
      </c>
      <c r="C9" s="123">
        <v>8.3459000000000003</v>
      </c>
      <c r="D9" s="123">
        <v>6.1150000000000002</v>
      </c>
      <c r="E9" s="123"/>
      <c r="F9" s="123">
        <v>0</v>
      </c>
      <c r="G9" s="123">
        <f t="shared" si="0"/>
        <v>1983.6</v>
      </c>
      <c r="H9" s="124">
        <v>3967.2</v>
      </c>
    </row>
    <row r="10" spans="2:8" ht="16" x14ac:dyDescent="0.2">
      <c r="B10" s="129">
        <v>2</v>
      </c>
      <c r="C10" s="123">
        <v>9.1001999999999992</v>
      </c>
      <c r="D10" s="123">
        <v>7.4739000000000004</v>
      </c>
      <c r="E10" s="123"/>
      <c r="F10" s="123">
        <v>0</v>
      </c>
      <c r="G10" s="123">
        <f t="shared" ref="G10" si="1">H10/2</f>
        <v>1690.65</v>
      </c>
      <c r="H10" s="124">
        <v>3381.3</v>
      </c>
    </row>
    <row r="11" spans="2:8" ht="16" x14ac:dyDescent="0.2">
      <c r="B11" s="129">
        <v>2</v>
      </c>
      <c r="C11" s="123">
        <v>9.8521000000000001</v>
      </c>
      <c r="D11" s="123">
        <v>8.8328000000000007</v>
      </c>
      <c r="E11" s="123"/>
      <c r="F11" s="123">
        <v>0</v>
      </c>
      <c r="G11" s="123">
        <f t="shared" si="0"/>
        <v>1523.9</v>
      </c>
      <c r="H11" s="124">
        <v>3047.8</v>
      </c>
    </row>
    <row r="12" spans="2:8" ht="17" thickBot="1" x14ac:dyDescent="0.25">
      <c r="B12" s="129">
        <v>2</v>
      </c>
      <c r="C12" s="123">
        <v>10.6</v>
      </c>
      <c r="D12" s="123">
        <v>10.192</v>
      </c>
      <c r="E12" s="123"/>
      <c r="F12" s="123">
        <v>0</v>
      </c>
      <c r="G12" s="123">
        <f t="shared" si="0"/>
        <v>1125</v>
      </c>
      <c r="H12" s="124">
        <v>2250</v>
      </c>
    </row>
    <row r="13" spans="2:8" ht="16" x14ac:dyDescent="0.2">
      <c r="B13" s="128">
        <v>3</v>
      </c>
      <c r="C13" s="121">
        <v>11.276999999999999</v>
      </c>
      <c r="D13" s="121">
        <v>11.334</v>
      </c>
      <c r="E13" s="121"/>
      <c r="F13" s="121">
        <v>0</v>
      </c>
      <c r="G13" s="121">
        <f t="shared" si="0"/>
        <v>618.1</v>
      </c>
      <c r="H13" s="122">
        <v>1236.2</v>
      </c>
    </row>
    <row r="14" spans="2:8" ht="16" x14ac:dyDescent="0.2">
      <c r="B14" s="129">
        <v>3</v>
      </c>
      <c r="C14" s="123">
        <v>11.884</v>
      </c>
      <c r="D14" s="123">
        <v>12.259</v>
      </c>
      <c r="E14" s="123"/>
      <c r="F14" s="123">
        <v>0</v>
      </c>
      <c r="G14" s="123">
        <f t="shared" si="0"/>
        <v>573.75</v>
      </c>
      <c r="H14" s="124">
        <v>1147.5</v>
      </c>
    </row>
    <row r="15" spans="2:8" ht="16" x14ac:dyDescent="0.2">
      <c r="B15" s="129">
        <v>3</v>
      </c>
      <c r="C15" s="123">
        <v>12.492000000000001</v>
      </c>
      <c r="D15" s="123">
        <v>13.185</v>
      </c>
      <c r="E15" s="123"/>
      <c r="F15" s="123">
        <v>0</v>
      </c>
      <c r="G15" s="123">
        <f t="shared" si="0"/>
        <v>531.04999999999995</v>
      </c>
      <c r="H15" s="124">
        <v>1062.0999999999999</v>
      </c>
    </row>
    <row r="16" spans="2:8" ht="16" x14ac:dyDescent="0.2">
      <c r="B16" s="129">
        <v>3</v>
      </c>
      <c r="C16" s="123">
        <v>13.1</v>
      </c>
      <c r="D16" s="123">
        <v>14.11</v>
      </c>
      <c r="E16" s="123"/>
      <c r="F16" s="123">
        <v>0</v>
      </c>
      <c r="G16" s="123">
        <f t="shared" si="0"/>
        <v>489.99</v>
      </c>
      <c r="H16" s="124">
        <v>979.98</v>
      </c>
    </row>
    <row r="17" spans="2:12" ht="16" x14ac:dyDescent="0.2">
      <c r="B17" s="129">
        <v>3</v>
      </c>
      <c r="C17" s="123">
        <v>13.71</v>
      </c>
      <c r="D17" s="123">
        <v>15.036</v>
      </c>
      <c r="E17" s="123"/>
      <c r="F17" s="123">
        <v>0</v>
      </c>
      <c r="G17" s="123">
        <f t="shared" si="0"/>
        <v>450.58</v>
      </c>
      <c r="H17" s="124">
        <v>901.16</v>
      </c>
    </row>
    <row r="18" spans="2:12" ht="16" x14ac:dyDescent="0.2">
      <c r="B18" s="129">
        <v>3</v>
      </c>
      <c r="C18" s="123">
        <v>14.324999999999999</v>
      </c>
      <c r="D18" s="123">
        <v>15.962</v>
      </c>
      <c r="E18" s="123"/>
      <c r="F18" s="123">
        <v>0</v>
      </c>
      <c r="G18" s="123">
        <f t="shared" si="0"/>
        <v>412.82499999999999</v>
      </c>
      <c r="H18" s="124">
        <v>825.65</v>
      </c>
    </row>
    <row r="19" spans="2:12" ht="16" x14ac:dyDescent="0.2">
      <c r="B19" s="129">
        <v>3</v>
      </c>
      <c r="C19" s="123">
        <v>14.942</v>
      </c>
      <c r="D19" s="123">
        <v>16.887</v>
      </c>
      <c r="E19" s="123"/>
      <c r="F19" s="123">
        <v>0</v>
      </c>
      <c r="G19" s="123">
        <f t="shared" si="0"/>
        <v>376.72500000000002</v>
      </c>
      <c r="H19" s="124">
        <v>753.45</v>
      </c>
    </row>
    <row r="20" spans="2:12" ht="16" x14ac:dyDescent="0.2">
      <c r="B20" s="129">
        <v>3</v>
      </c>
      <c r="C20" s="123">
        <v>15.558999999999999</v>
      </c>
      <c r="D20" s="123">
        <v>17.812999999999999</v>
      </c>
      <c r="E20" s="123"/>
      <c r="F20" s="123">
        <v>0</v>
      </c>
      <c r="G20" s="123">
        <f t="shared" si="0"/>
        <v>342.29500000000002</v>
      </c>
      <c r="H20" s="124">
        <v>684.59</v>
      </c>
    </row>
    <row r="21" spans="2:12" ht="16" x14ac:dyDescent="0.2">
      <c r="B21" s="129">
        <v>3</v>
      </c>
      <c r="C21" s="123">
        <v>16.172999999999998</v>
      </c>
      <c r="D21" s="123">
        <v>18.738</v>
      </c>
      <c r="E21" s="123"/>
      <c r="F21" s="123">
        <v>0</v>
      </c>
      <c r="G21" s="123">
        <f t="shared" si="0"/>
        <v>309.48500000000001</v>
      </c>
      <c r="H21" s="124">
        <v>618.97</v>
      </c>
    </row>
    <row r="22" spans="2:12" ht="16" x14ac:dyDescent="0.2">
      <c r="B22" s="129">
        <v>3</v>
      </c>
      <c r="C22" s="123">
        <v>16.789000000000001</v>
      </c>
      <c r="D22" s="123">
        <v>19.664000000000001</v>
      </c>
      <c r="E22" s="123"/>
      <c r="F22" s="123">
        <v>0</v>
      </c>
      <c r="G22" s="123">
        <f t="shared" si="0"/>
        <v>278.34500000000003</v>
      </c>
      <c r="H22" s="124">
        <v>556.69000000000005</v>
      </c>
    </row>
    <row r="23" spans="2:12" ht="16" x14ac:dyDescent="0.2">
      <c r="B23" s="129">
        <v>3</v>
      </c>
      <c r="C23" s="123">
        <v>17.404</v>
      </c>
      <c r="D23" s="123">
        <v>20.588999999999999</v>
      </c>
      <c r="E23" s="123"/>
      <c r="F23" s="123">
        <v>0</v>
      </c>
      <c r="G23" s="123">
        <f t="shared" si="0"/>
        <v>248.86</v>
      </c>
      <c r="H23" s="124">
        <v>497.72</v>
      </c>
    </row>
    <row r="24" spans="2:12" ht="17" thickBot="1" x14ac:dyDescent="0.25">
      <c r="B24" s="130">
        <v>3</v>
      </c>
      <c r="C24" s="125">
        <v>18.02</v>
      </c>
      <c r="D24" s="125">
        <v>21.515000000000001</v>
      </c>
      <c r="E24" s="125"/>
      <c r="F24" s="125">
        <v>0</v>
      </c>
      <c r="G24" s="125">
        <f t="shared" si="0"/>
        <v>221.03</v>
      </c>
      <c r="H24" s="126">
        <v>442.06</v>
      </c>
    </row>
    <row r="25" spans="2:12" ht="16" x14ac:dyDescent="0.2">
      <c r="B25" s="128">
        <v>4</v>
      </c>
      <c r="C25" s="121">
        <v>18.635000000000002</v>
      </c>
      <c r="D25" s="121">
        <v>22.44</v>
      </c>
      <c r="E25" s="121"/>
      <c r="F25" s="121">
        <v>0</v>
      </c>
      <c r="G25" s="121">
        <f t="shared" si="0"/>
        <v>214.505</v>
      </c>
      <c r="H25" s="122">
        <v>429.01</v>
      </c>
    </row>
    <row r="26" spans="2:12" ht="17" thickBot="1" x14ac:dyDescent="0.25">
      <c r="B26" s="129">
        <v>4</v>
      </c>
      <c r="C26" s="123">
        <v>19.251000000000001</v>
      </c>
      <c r="D26" s="123">
        <v>23.366</v>
      </c>
      <c r="E26" s="123"/>
      <c r="F26" s="123">
        <v>0</v>
      </c>
      <c r="G26" s="123">
        <f t="shared" si="0"/>
        <v>187.49</v>
      </c>
      <c r="H26" s="124">
        <v>374.98</v>
      </c>
    </row>
    <row r="27" spans="2:12" ht="17" thickBot="1" x14ac:dyDescent="0.25">
      <c r="B27" s="129">
        <v>4</v>
      </c>
      <c r="C27" s="123">
        <v>19.866</v>
      </c>
      <c r="D27" s="123">
        <v>24.291</v>
      </c>
      <c r="E27" s="123"/>
      <c r="F27" s="123">
        <v>0</v>
      </c>
      <c r="G27" s="123">
        <f t="shared" si="0"/>
        <v>162.29499999999999</v>
      </c>
      <c r="H27" s="124">
        <v>324.58999999999997</v>
      </c>
      <c r="L27" s="120"/>
    </row>
    <row r="28" spans="2:12" ht="16" x14ac:dyDescent="0.2">
      <c r="B28" s="129">
        <v>4</v>
      </c>
      <c r="C28" s="123">
        <v>20.481000000000002</v>
      </c>
      <c r="D28" s="123">
        <v>25.216999999999999</v>
      </c>
      <c r="E28" s="123"/>
      <c r="F28" s="123">
        <v>0</v>
      </c>
      <c r="G28" s="123">
        <f t="shared" si="0"/>
        <v>138.93</v>
      </c>
      <c r="H28" s="124">
        <v>277.86</v>
      </c>
    </row>
    <row r="29" spans="2:12" ht="16" x14ac:dyDescent="0.2">
      <c r="B29" s="129">
        <v>4</v>
      </c>
      <c r="C29" s="123">
        <v>21.094000000000001</v>
      </c>
      <c r="D29" s="123">
        <v>26.141999999999999</v>
      </c>
      <c r="E29" s="123"/>
      <c r="F29" s="123">
        <v>0</v>
      </c>
      <c r="G29" s="123">
        <f t="shared" si="0"/>
        <v>117.38</v>
      </c>
      <c r="H29" s="124">
        <v>234.76</v>
      </c>
    </row>
    <row r="30" spans="2:12" ht="16" x14ac:dyDescent="0.2">
      <c r="B30" s="129">
        <v>4</v>
      </c>
      <c r="C30" s="123">
        <v>21.709</v>
      </c>
      <c r="D30" s="123">
        <v>27.068000000000001</v>
      </c>
      <c r="E30" s="123"/>
      <c r="F30" s="123">
        <v>0</v>
      </c>
      <c r="G30" s="123">
        <f t="shared" si="0"/>
        <v>97.64</v>
      </c>
      <c r="H30" s="124">
        <v>195.28</v>
      </c>
    </row>
    <row r="31" spans="2:12" ht="16" x14ac:dyDescent="0.2">
      <c r="B31" s="129">
        <v>4</v>
      </c>
      <c r="C31" s="123">
        <v>22.324999999999999</v>
      </c>
      <c r="D31" s="123">
        <v>27.992999999999999</v>
      </c>
      <c r="E31" s="123"/>
      <c r="F31" s="123">
        <v>0</v>
      </c>
      <c r="G31" s="123">
        <f t="shared" si="0"/>
        <v>79.724999999999994</v>
      </c>
      <c r="H31" s="124">
        <v>159.44999999999999</v>
      </c>
    </row>
    <row r="32" spans="2:12" ht="17" thickBot="1" x14ac:dyDescent="0.25">
      <c r="B32" s="130">
        <v>4</v>
      </c>
      <c r="C32" s="125">
        <v>22.942</v>
      </c>
      <c r="D32" s="125">
        <v>28.919</v>
      </c>
      <c r="E32" s="125"/>
      <c r="F32" s="125">
        <v>0</v>
      </c>
      <c r="G32" s="125">
        <f t="shared" si="0"/>
        <v>63.63</v>
      </c>
      <c r="H32" s="126">
        <v>127.26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workbookViewId="0">
      <selection activeCell="I4" sqref="I4"/>
    </sheetView>
  </sheetViews>
  <sheetFormatPr baseColWidth="10" defaultColWidth="8.83203125" defaultRowHeight="15" x14ac:dyDescent="0.2"/>
  <cols>
    <col min="1" max="1" width="8.83203125" style="25"/>
    <col min="2" max="3" width="8.83203125" style="3"/>
    <col min="4" max="4" width="8.83203125" style="25"/>
    <col min="5" max="5" width="37" style="25" bestFit="1" customWidth="1"/>
    <col min="6" max="7" width="8.83203125" style="25"/>
    <col min="8" max="8" width="17" style="25" bestFit="1" customWidth="1"/>
    <col min="9" max="50" width="8.83203125" style="25"/>
    <col min="51" max="16384" width="8.83203125" style="3"/>
  </cols>
  <sheetData>
    <row r="1" spans="2:50" s="21" customFormat="1" ht="16" thickBot="1" x14ac:dyDescent="0.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2:50" ht="16" thickBot="1" x14ac:dyDescent="0.25">
      <c r="B2" s="248" t="s">
        <v>126</v>
      </c>
      <c r="C2" s="249"/>
      <c r="E2" s="246" t="s">
        <v>125</v>
      </c>
      <c r="F2" s="247"/>
      <c r="H2" s="246" t="s">
        <v>137</v>
      </c>
      <c r="I2" s="247"/>
    </row>
    <row r="3" spans="2:50" ht="16" thickBot="1" x14ac:dyDescent="0.25">
      <c r="B3" s="140" t="s">
        <v>18</v>
      </c>
      <c r="C3" s="34" t="s">
        <v>17</v>
      </c>
      <c r="E3" s="142" t="s">
        <v>130</v>
      </c>
      <c r="F3" s="143">
        <f>0.53*0.45359237*9.81/(4.44822*3600)</f>
        <v>1.4727256753768923E-4</v>
      </c>
      <c r="H3" s="142" t="s">
        <v>206</v>
      </c>
      <c r="I3" s="143">
        <v>1</v>
      </c>
    </row>
    <row r="4" spans="2:50" x14ac:dyDescent="0.2">
      <c r="B4" s="6" t="s">
        <v>16</v>
      </c>
      <c r="C4" s="7">
        <v>25157</v>
      </c>
      <c r="E4" s="84" t="s">
        <v>131</v>
      </c>
      <c r="F4" s="144">
        <v>13140</v>
      </c>
      <c r="H4" s="84" t="s">
        <v>138</v>
      </c>
      <c r="I4" s="144">
        <v>9.75</v>
      </c>
    </row>
    <row r="5" spans="2:50" x14ac:dyDescent="0.2">
      <c r="B5" s="6" t="s">
        <v>11</v>
      </c>
      <c r="C5" s="7">
        <v>2267</v>
      </c>
      <c r="E5" s="84" t="s">
        <v>132</v>
      </c>
      <c r="F5" s="144">
        <v>15000</v>
      </c>
      <c r="H5" s="84" t="s">
        <v>139</v>
      </c>
      <c r="I5" s="144">
        <v>35.6</v>
      </c>
    </row>
    <row r="6" spans="2:50" x14ac:dyDescent="0.2">
      <c r="B6" s="6" t="s">
        <v>12</v>
      </c>
      <c r="C6" s="7">
        <v>1564</v>
      </c>
      <c r="E6" s="84" t="s">
        <v>133</v>
      </c>
      <c r="F6" s="144">
        <v>0.1</v>
      </c>
      <c r="H6" s="84" t="s">
        <v>140</v>
      </c>
      <c r="I6" s="144">
        <v>17.5</v>
      </c>
    </row>
    <row r="7" spans="2:50" ht="16" thickBot="1" x14ac:dyDescent="0.25">
      <c r="B7" s="6" t="s">
        <v>13</v>
      </c>
      <c r="C7" s="7">
        <v>1560</v>
      </c>
      <c r="E7" s="84" t="s">
        <v>205</v>
      </c>
      <c r="F7" s="144">
        <v>1</v>
      </c>
      <c r="H7" s="88" t="s">
        <v>141</v>
      </c>
      <c r="I7" s="145">
        <v>6.2</v>
      </c>
    </row>
    <row r="8" spans="2:50" x14ac:dyDescent="0.2">
      <c r="B8" s="6" t="s">
        <v>14</v>
      </c>
      <c r="C8" s="7">
        <v>44200</v>
      </c>
      <c r="E8" s="84" t="s">
        <v>142</v>
      </c>
      <c r="F8" s="151">
        <v>5.0000000000000001E-3</v>
      </c>
    </row>
    <row r="9" spans="2:50" ht="16" thickBot="1" x14ac:dyDescent="0.25">
      <c r="B9" s="6" t="s">
        <v>15</v>
      </c>
      <c r="C9" s="7">
        <f>25194+30260</f>
        <v>55454</v>
      </c>
      <c r="E9" s="88" t="s">
        <v>147</v>
      </c>
      <c r="F9" s="146">
        <v>1.06</v>
      </c>
    </row>
    <row r="10" spans="2:50" x14ac:dyDescent="0.2">
      <c r="B10" s="1"/>
      <c r="C10" s="8"/>
    </row>
    <row r="11" spans="2:50" x14ac:dyDescent="0.2">
      <c r="B11" s="1"/>
      <c r="C11" s="8"/>
    </row>
    <row r="12" spans="2:50" x14ac:dyDescent="0.2">
      <c r="B12" s="1"/>
      <c r="C12" s="8"/>
    </row>
    <row r="13" spans="2:50" x14ac:dyDescent="0.2">
      <c r="B13" s="1"/>
      <c r="C13" s="8"/>
    </row>
    <row r="14" spans="2:50" x14ac:dyDescent="0.2">
      <c r="B14" s="1"/>
      <c r="C14" s="8"/>
    </row>
    <row r="15" spans="2:50" x14ac:dyDescent="0.2">
      <c r="B15" s="1"/>
      <c r="C15" s="8"/>
    </row>
    <row r="16" spans="2:50" x14ac:dyDescent="0.2">
      <c r="B16" s="1"/>
      <c r="C16" s="8"/>
    </row>
    <row r="17" spans="2:3" x14ac:dyDescent="0.2">
      <c r="B17" s="1"/>
      <c r="C17" s="8"/>
    </row>
    <row r="18" spans="2:3" x14ac:dyDescent="0.2">
      <c r="B18" s="1"/>
      <c r="C18" s="8"/>
    </row>
    <row r="19" spans="2:3" x14ac:dyDescent="0.2">
      <c r="B19" s="1"/>
      <c r="C19" s="8"/>
    </row>
    <row r="20" spans="2:3" x14ac:dyDescent="0.2">
      <c r="B20" s="1"/>
      <c r="C20" s="8"/>
    </row>
    <row r="21" spans="2:3" x14ac:dyDescent="0.2">
      <c r="B21" s="1"/>
      <c r="C21" s="8"/>
    </row>
    <row r="22" spans="2:3" x14ac:dyDescent="0.2">
      <c r="B22" s="1"/>
      <c r="C22" s="8"/>
    </row>
    <row r="23" spans="2:3" x14ac:dyDescent="0.2">
      <c r="B23" s="1"/>
      <c r="C23" s="8"/>
    </row>
    <row r="24" spans="2:3" x14ac:dyDescent="0.2">
      <c r="B24" s="1"/>
      <c r="C24" s="8"/>
    </row>
    <row r="25" spans="2:3" x14ac:dyDescent="0.2">
      <c r="B25" s="1"/>
      <c r="C25" s="8"/>
    </row>
    <row r="26" spans="2:3" x14ac:dyDescent="0.2">
      <c r="B26" s="1"/>
      <c r="C26" s="8"/>
    </row>
    <row r="27" spans="2:3" x14ac:dyDescent="0.2">
      <c r="B27" s="1"/>
      <c r="C27" s="8"/>
    </row>
    <row r="28" spans="2:3" x14ac:dyDescent="0.2">
      <c r="B28" s="1"/>
      <c r="C28" s="8"/>
    </row>
    <row r="29" spans="2:3" x14ac:dyDescent="0.2">
      <c r="B29" s="1"/>
      <c r="C29" s="8"/>
    </row>
    <row r="30" spans="2:3" x14ac:dyDescent="0.2">
      <c r="B30" s="1"/>
      <c r="C30" s="8"/>
    </row>
    <row r="31" spans="2:3" x14ac:dyDescent="0.2">
      <c r="B31" s="1"/>
      <c r="C31" s="8"/>
    </row>
    <row r="32" spans="2:3" x14ac:dyDescent="0.2">
      <c r="B32" s="1"/>
      <c r="C32" s="8"/>
    </row>
    <row r="33" spans="2:3" x14ac:dyDescent="0.2">
      <c r="B33" s="1"/>
      <c r="C33" s="8"/>
    </row>
    <row r="34" spans="2:3" x14ac:dyDescent="0.2">
      <c r="B34" s="1"/>
      <c r="C34" s="8"/>
    </row>
    <row r="35" spans="2:3" x14ac:dyDescent="0.2">
      <c r="B35" s="1"/>
      <c r="C35" s="8"/>
    </row>
    <row r="36" spans="2:3" x14ac:dyDescent="0.2">
      <c r="B36" s="1"/>
      <c r="C36" s="8"/>
    </row>
    <row r="37" spans="2:3" x14ac:dyDescent="0.2">
      <c r="B37" s="1"/>
      <c r="C37" s="8"/>
    </row>
    <row r="38" spans="2:3" x14ac:dyDescent="0.2">
      <c r="B38" s="1"/>
      <c r="C38" s="8"/>
    </row>
    <row r="39" spans="2:3" ht="16" thickBot="1" x14ac:dyDescent="0.25">
      <c r="B39" s="9"/>
      <c r="C39" s="10"/>
    </row>
    <row r="40" spans="2:3" x14ac:dyDescent="0.2">
      <c r="B40" s="21"/>
      <c r="C40" s="21"/>
    </row>
    <row r="41" spans="2:3" x14ac:dyDescent="0.2">
      <c r="B41" s="21"/>
      <c r="C41" s="21"/>
    </row>
    <row r="42" spans="2:3" x14ac:dyDescent="0.2">
      <c r="B42" s="21"/>
      <c r="C42" s="21"/>
    </row>
    <row r="43" spans="2:3" x14ac:dyDescent="0.2">
      <c r="B43" s="21"/>
      <c r="C43" s="21"/>
    </row>
    <row r="44" spans="2:3" x14ac:dyDescent="0.2">
      <c r="B44" s="21"/>
      <c r="C44" s="21"/>
    </row>
    <row r="45" spans="2:3" x14ac:dyDescent="0.2">
      <c r="B45" s="21"/>
      <c r="C45" s="21"/>
    </row>
    <row r="46" spans="2:3" x14ac:dyDescent="0.2">
      <c r="B46" s="21"/>
      <c r="C46" s="21"/>
    </row>
    <row r="47" spans="2:3" x14ac:dyDescent="0.2">
      <c r="B47" s="21"/>
      <c r="C47" s="21"/>
    </row>
    <row r="48" spans="2:3" x14ac:dyDescent="0.2">
      <c r="B48" s="21"/>
      <c r="C48" s="21"/>
    </row>
    <row r="49" spans="2:3" x14ac:dyDescent="0.2">
      <c r="B49" s="21"/>
      <c r="C49" s="21"/>
    </row>
    <row r="50" spans="2:3" x14ac:dyDescent="0.2">
      <c r="B50" s="21"/>
      <c r="C50" s="21"/>
    </row>
    <row r="51" spans="2:3" x14ac:dyDescent="0.2">
      <c r="B51" s="21"/>
      <c r="C51" s="21"/>
    </row>
    <row r="52" spans="2:3" x14ac:dyDescent="0.2">
      <c r="B52" s="21"/>
      <c r="C52" s="21"/>
    </row>
    <row r="53" spans="2:3" x14ac:dyDescent="0.2">
      <c r="B53" s="21"/>
      <c r="C53" s="21"/>
    </row>
    <row r="54" spans="2:3" x14ac:dyDescent="0.2">
      <c r="B54" s="21"/>
      <c r="C54" s="21"/>
    </row>
    <row r="55" spans="2:3" x14ac:dyDescent="0.2">
      <c r="B55" s="21"/>
      <c r="C55" s="21"/>
    </row>
    <row r="56" spans="2:3" x14ac:dyDescent="0.2">
      <c r="B56" s="21"/>
      <c r="C56" s="21"/>
    </row>
    <row r="57" spans="2:3" x14ac:dyDescent="0.2">
      <c r="B57" s="21"/>
      <c r="C57" s="21"/>
    </row>
    <row r="58" spans="2:3" x14ac:dyDescent="0.2">
      <c r="B58" s="21"/>
      <c r="C58" s="21"/>
    </row>
    <row r="59" spans="2:3" x14ac:dyDescent="0.2">
      <c r="B59" s="21"/>
      <c r="C59" s="21"/>
    </row>
    <row r="60" spans="2:3" x14ac:dyDescent="0.2">
      <c r="B60" s="21"/>
      <c r="C60" s="21"/>
    </row>
    <row r="61" spans="2:3" x14ac:dyDescent="0.2">
      <c r="B61" s="21"/>
      <c r="C61" s="21"/>
    </row>
    <row r="62" spans="2:3" x14ac:dyDescent="0.2">
      <c r="B62" s="21"/>
      <c r="C62" s="21"/>
    </row>
    <row r="63" spans="2:3" x14ac:dyDescent="0.2">
      <c r="B63" s="21"/>
      <c r="C63" s="21"/>
    </row>
    <row r="64" spans="2:3" x14ac:dyDescent="0.2">
      <c r="B64" s="21"/>
      <c r="C64" s="21"/>
    </row>
    <row r="65" spans="2:3" x14ac:dyDescent="0.2">
      <c r="B65" s="21"/>
      <c r="C65" s="21"/>
    </row>
    <row r="66" spans="2:3" x14ac:dyDescent="0.2">
      <c r="B66" s="21"/>
      <c r="C66" s="21"/>
    </row>
    <row r="67" spans="2:3" x14ac:dyDescent="0.2">
      <c r="B67" s="21"/>
      <c r="C67" s="21"/>
    </row>
    <row r="68" spans="2:3" x14ac:dyDescent="0.2">
      <c r="B68" s="21"/>
      <c r="C68" s="21"/>
    </row>
    <row r="69" spans="2:3" x14ac:dyDescent="0.2">
      <c r="B69" s="21"/>
      <c r="C69" s="21"/>
    </row>
    <row r="70" spans="2:3" x14ac:dyDescent="0.2">
      <c r="B70" s="21"/>
      <c r="C70" s="21"/>
    </row>
    <row r="71" spans="2:3" x14ac:dyDescent="0.2">
      <c r="B71" s="21"/>
      <c r="C71" s="21"/>
    </row>
    <row r="72" spans="2:3" x14ac:dyDescent="0.2">
      <c r="B72" s="21"/>
      <c r="C72" s="21"/>
    </row>
    <row r="73" spans="2:3" x14ac:dyDescent="0.2">
      <c r="B73" s="21"/>
      <c r="C73" s="21"/>
    </row>
    <row r="74" spans="2:3" x14ac:dyDescent="0.2">
      <c r="B74" s="21"/>
      <c r="C74" s="21"/>
    </row>
    <row r="75" spans="2:3" x14ac:dyDescent="0.2">
      <c r="B75" s="21"/>
      <c r="C75" s="21"/>
    </row>
    <row r="76" spans="2:3" x14ac:dyDescent="0.2">
      <c r="B76" s="21"/>
      <c r="C76" s="21"/>
    </row>
    <row r="77" spans="2:3" x14ac:dyDescent="0.2">
      <c r="B77" s="21"/>
      <c r="C77" s="21"/>
    </row>
    <row r="78" spans="2:3" x14ac:dyDescent="0.2">
      <c r="B78" s="21"/>
      <c r="C78" s="21"/>
    </row>
    <row r="79" spans="2:3" x14ac:dyDescent="0.2">
      <c r="B79" s="21"/>
      <c r="C79" s="21"/>
    </row>
    <row r="80" spans="2:3" x14ac:dyDescent="0.2">
      <c r="B80" s="21"/>
      <c r="C80" s="21"/>
    </row>
    <row r="81" spans="2:3" x14ac:dyDescent="0.2">
      <c r="B81" s="21"/>
      <c r="C81" s="21"/>
    </row>
    <row r="82" spans="2:3" x14ac:dyDescent="0.2">
      <c r="B82" s="21"/>
      <c r="C82" s="21"/>
    </row>
    <row r="83" spans="2:3" x14ac:dyDescent="0.2">
      <c r="B83" s="21"/>
      <c r="C83" s="21"/>
    </row>
    <row r="84" spans="2:3" x14ac:dyDescent="0.2">
      <c r="B84" s="21"/>
      <c r="C84" s="21"/>
    </row>
    <row r="85" spans="2:3" x14ac:dyDescent="0.2">
      <c r="B85" s="21"/>
      <c r="C85" s="21"/>
    </row>
    <row r="86" spans="2:3" x14ac:dyDescent="0.2">
      <c r="B86" s="21"/>
      <c r="C86" s="21"/>
    </row>
    <row r="87" spans="2:3" x14ac:dyDescent="0.2">
      <c r="B87" s="21"/>
      <c r="C87" s="21"/>
    </row>
    <row r="88" spans="2:3" x14ac:dyDescent="0.2">
      <c r="B88" s="21"/>
      <c r="C88" s="21"/>
    </row>
    <row r="89" spans="2:3" x14ac:dyDescent="0.2">
      <c r="B89" s="21"/>
      <c r="C89" s="21"/>
    </row>
    <row r="90" spans="2:3" x14ac:dyDescent="0.2">
      <c r="B90" s="21"/>
      <c r="C90" s="21"/>
    </row>
    <row r="91" spans="2:3" x14ac:dyDescent="0.2">
      <c r="B91" s="21"/>
      <c r="C91" s="21"/>
    </row>
    <row r="92" spans="2:3" x14ac:dyDescent="0.2">
      <c r="B92" s="21"/>
      <c r="C92" s="21"/>
    </row>
    <row r="93" spans="2:3" x14ac:dyDescent="0.2">
      <c r="B93" s="21"/>
      <c r="C93" s="21"/>
    </row>
    <row r="94" spans="2:3" x14ac:dyDescent="0.2">
      <c r="B94" s="21"/>
      <c r="C94" s="21"/>
    </row>
    <row r="95" spans="2:3" x14ac:dyDescent="0.2">
      <c r="B95" s="21"/>
      <c r="C95" s="21"/>
    </row>
    <row r="96" spans="2:3" x14ac:dyDescent="0.2">
      <c r="B96" s="21"/>
      <c r="C96" s="21"/>
    </row>
    <row r="97" spans="2:3" x14ac:dyDescent="0.2">
      <c r="B97" s="21"/>
      <c r="C97" s="21"/>
    </row>
    <row r="98" spans="2:3" x14ac:dyDescent="0.2">
      <c r="B98" s="21"/>
      <c r="C98" s="21"/>
    </row>
    <row r="99" spans="2:3" x14ac:dyDescent="0.2">
      <c r="B99" s="21"/>
      <c r="C99" s="21"/>
    </row>
    <row r="100" spans="2:3" x14ac:dyDescent="0.2">
      <c r="B100" s="21"/>
      <c r="C100" s="21"/>
    </row>
    <row r="101" spans="2:3" x14ac:dyDescent="0.2">
      <c r="B101" s="21"/>
      <c r="C101" s="21"/>
    </row>
    <row r="102" spans="2:3" x14ac:dyDescent="0.2">
      <c r="B102" s="21"/>
      <c r="C102" s="21"/>
    </row>
    <row r="103" spans="2:3" x14ac:dyDescent="0.2">
      <c r="B103" s="21"/>
      <c r="C103" s="21"/>
    </row>
    <row r="104" spans="2:3" x14ac:dyDescent="0.2">
      <c r="B104" s="21"/>
      <c r="C104" s="21"/>
    </row>
    <row r="105" spans="2:3" x14ac:dyDescent="0.2">
      <c r="B105" s="21"/>
      <c r="C105" s="21"/>
    </row>
    <row r="106" spans="2:3" x14ac:dyDescent="0.2">
      <c r="B106" s="21"/>
      <c r="C106" s="21"/>
    </row>
    <row r="107" spans="2:3" x14ac:dyDescent="0.2">
      <c r="B107" s="21"/>
      <c r="C107" s="21"/>
    </row>
    <row r="108" spans="2:3" x14ac:dyDescent="0.2">
      <c r="B108" s="21"/>
      <c r="C108" s="21"/>
    </row>
    <row r="109" spans="2:3" x14ac:dyDescent="0.2">
      <c r="B109" s="21"/>
      <c r="C109" s="21"/>
    </row>
    <row r="110" spans="2:3" x14ac:dyDescent="0.2">
      <c r="B110" s="21"/>
      <c r="C110" s="21"/>
    </row>
    <row r="111" spans="2:3" x14ac:dyDescent="0.2">
      <c r="B111" s="21"/>
      <c r="C111" s="21"/>
    </row>
    <row r="112" spans="2:3" x14ac:dyDescent="0.2">
      <c r="B112" s="21"/>
      <c r="C112" s="21"/>
    </row>
    <row r="113" spans="2:3" x14ac:dyDescent="0.2">
      <c r="B113" s="21"/>
      <c r="C113" s="21"/>
    </row>
    <row r="114" spans="2:3" x14ac:dyDescent="0.2">
      <c r="B114" s="21"/>
      <c r="C114" s="21"/>
    </row>
    <row r="115" spans="2:3" x14ac:dyDescent="0.2">
      <c r="B115" s="21"/>
      <c r="C115" s="21"/>
    </row>
    <row r="116" spans="2:3" x14ac:dyDescent="0.2">
      <c r="B116" s="21"/>
      <c r="C116" s="21"/>
    </row>
    <row r="117" spans="2:3" x14ac:dyDescent="0.2">
      <c r="B117" s="21"/>
      <c r="C117" s="21"/>
    </row>
    <row r="118" spans="2:3" x14ac:dyDescent="0.2">
      <c r="B118" s="21"/>
      <c r="C118" s="21"/>
    </row>
    <row r="119" spans="2:3" x14ac:dyDescent="0.2">
      <c r="B119" s="21"/>
      <c r="C119" s="21"/>
    </row>
    <row r="120" spans="2:3" x14ac:dyDescent="0.2">
      <c r="B120" s="21"/>
      <c r="C120" s="21"/>
    </row>
    <row r="121" spans="2:3" x14ac:dyDescent="0.2">
      <c r="B121" s="21"/>
      <c r="C121" s="21"/>
    </row>
    <row r="122" spans="2:3" x14ac:dyDescent="0.2">
      <c r="B122" s="21"/>
      <c r="C122" s="21"/>
    </row>
    <row r="123" spans="2:3" x14ac:dyDescent="0.2">
      <c r="B123" s="21"/>
      <c r="C123" s="21"/>
    </row>
    <row r="124" spans="2:3" x14ac:dyDescent="0.2">
      <c r="B124" s="21"/>
      <c r="C124" s="21"/>
    </row>
    <row r="125" spans="2:3" x14ac:dyDescent="0.2">
      <c r="B125" s="21"/>
      <c r="C125" s="21"/>
    </row>
    <row r="126" spans="2:3" x14ac:dyDescent="0.2">
      <c r="B126" s="21"/>
      <c r="C126" s="21"/>
    </row>
    <row r="127" spans="2:3" x14ac:dyDescent="0.2">
      <c r="B127" s="21"/>
      <c r="C127" s="21"/>
    </row>
    <row r="128" spans="2:3" x14ac:dyDescent="0.2">
      <c r="B128" s="21"/>
      <c r="C128" s="21"/>
    </row>
    <row r="129" spans="2:3" x14ac:dyDescent="0.2">
      <c r="B129" s="21"/>
      <c r="C129" s="21"/>
    </row>
    <row r="130" spans="2:3" x14ac:dyDescent="0.2">
      <c r="B130" s="21"/>
      <c r="C130" s="21"/>
    </row>
    <row r="131" spans="2:3" x14ac:dyDescent="0.2">
      <c r="B131" s="21"/>
      <c r="C131" s="21"/>
    </row>
    <row r="132" spans="2:3" x14ac:dyDescent="0.2">
      <c r="B132" s="21"/>
      <c r="C132" s="21"/>
    </row>
    <row r="133" spans="2:3" x14ac:dyDescent="0.2">
      <c r="B133" s="21"/>
      <c r="C133" s="21"/>
    </row>
    <row r="134" spans="2:3" x14ac:dyDescent="0.2">
      <c r="B134" s="21"/>
      <c r="C134" s="21"/>
    </row>
    <row r="135" spans="2:3" x14ac:dyDescent="0.2">
      <c r="B135" s="21"/>
      <c r="C135" s="21"/>
    </row>
    <row r="136" spans="2:3" x14ac:dyDescent="0.2">
      <c r="B136" s="21"/>
      <c r="C136" s="21"/>
    </row>
    <row r="137" spans="2:3" x14ac:dyDescent="0.2">
      <c r="B137" s="21"/>
      <c r="C137" s="21"/>
    </row>
    <row r="138" spans="2:3" x14ac:dyDescent="0.2">
      <c r="B138" s="21"/>
      <c r="C138" s="21"/>
    </row>
    <row r="139" spans="2:3" x14ac:dyDescent="0.2">
      <c r="B139" s="21"/>
      <c r="C139" s="21"/>
    </row>
    <row r="140" spans="2:3" x14ac:dyDescent="0.2">
      <c r="B140" s="21"/>
      <c r="C140" s="21"/>
    </row>
    <row r="141" spans="2:3" x14ac:dyDescent="0.2">
      <c r="B141" s="21"/>
      <c r="C141" s="21"/>
    </row>
    <row r="142" spans="2:3" x14ac:dyDescent="0.2">
      <c r="B142" s="21"/>
      <c r="C142" s="21"/>
    </row>
    <row r="143" spans="2:3" x14ac:dyDescent="0.2">
      <c r="B143" s="21"/>
      <c r="C143" s="21"/>
    </row>
    <row r="144" spans="2:3" x14ac:dyDescent="0.2">
      <c r="B144" s="21"/>
      <c r="C144" s="21"/>
    </row>
    <row r="145" spans="2:3" x14ac:dyDescent="0.2">
      <c r="B145" s="21"/>
      <c r="C145" s="21"/>
    </row>
    <row r="146" spans="2:3" x14ac:dyDescent="0.2">
      <c r="B146" s="21"/>
      <c r="C146" s="21"/>
    </row>
    <row r="147" spans="2:3" x14ac:dyDescent="0.2">
      <c r="B147" s="21"/>
      <c r="C147" s="21"/>
    </row>
    <row r="148" spans="2:3" x14ac:dyDescent="0.2">
      <c r="B148" s="21"/>
      <c r="C148" s="21"/>
    </row>
    <row r="149" spans="2:3" x14ac:dyDescent="0.2">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workbookViewId="0">
      <selection activeCell="F4" sqref="F4"/>
    </sheetView>
  </sheetViews>
  <sheetFormatPr baseColWidth="10" defaultColWidth="8.83203125" defaultRowHeight="15" x14ac:dyDescent="0.2"/>
  <cols>
    <col min="1" max="1" width="8.83203125" style="25"/>
    <col min="2" max="2" width="13.5" style="3" customWidth="1"/>
    <col min="3" max="3" width="13.83203125" style="3" bestFit="1" customWidth="1"/>
    <col min="4" max="4" width="11" style="3" customWidth="1"/>
    <col min="5" max="28" width="8.83203125" style="25"/>
    <col min="29" max="35" width="8.83203125" style="21"/>
    <col min="36" max="16384" width="8.83203125" style="3"/>
  </cols>
  <sheetData>
    <row r="1" spans="1:35" s="25" customFormat="1" ht="33" customHeight="1" thickBot="1" x14ac:dyDescent="0.25"/>
    <row r="2" spans="1:35" s="11" customFormat="1" ht="35.25" customHeight="1" thickBot="1" x14ac:dyDescent="0.25">
      <c r="A2" s="26"/>
      <c r="B2" s="234" t="s">
        <v>20</v>
      </c>
      <c r="C2" s="235" t="s">
        <v>19</v>
      </c>
      <c r="D2" s="236" t="s">
        <v>21</v>
      </c>
      <c r="E2" s="26"/>
      <c r="F2" s="26"/>
      <c r="G2" s="26"/>
      <c r="H2" s="26"/>
      <c r="I2" s="26"/>
      <c r="J2" s="26"/>
      <c r="K2" s="26"/>
      <c r="L2" s="26"/>
      <c r="M2" s="26"/>
      <c r="N2" s="26"/>
      <c r="O2" s="26"/>
      <c r="P2" s="26"/>
      <c r="Q2" s="26"/>
      <c r="R2" s="26"/>
      <c r="S2" s="26"/>
      <c r="T2" s="26"/>
      <c r="U2" s="26"/>
      <c r="V2" s="26"/>
      <c r="W2" s="26"/>
      <c r="X2" s="26"/>
      <c r="Y2" s="26"/>
      <c r="Z2" s="26"/>
      <c r="AA2" s="26"/>
      <c r="AB2" s="26"/>
      <c r="AC2" s="22"/>
      <c r="AD2" s="22"/>
      <c r="AE2" s="22"/>
      <c r="AF2" s="22"/>
      <c r="AG2" s="22"/>
      <c r="AH2" s="22"/>
      <c r="AI2" s="22"/>
    </row>
    <row r="3" spans="1:35" x14ac:dyDescent="0.2">
      <c r="B3" s="4">
        <v>-29.15</v>
      </c>
      <c r="C3" s="19">
        <v>1.5870000000000001E-3</v>
      </c>
      <c r="D3" s="5">
        <v>2800</v>
      </c>
    </row>
    <row r="4" spans="1:35" x14ac:dyDescent="0.2">
      <c r="B4" s="6">
        <v>-28.6</v>
      </c>
      <c r="C4" s="15">
        <v>1.5870000000000001E-3</v>
      </c>
      <c r="D4" s="7">
        <v>2800</v>
      </c>
    </row>
    <row r="5" spans="1:35" x14ac:dyDescent="0.2">
      <c r="B5" s="6">
        <v>-28.05</v>
      </c>
      <c r="C5" s="15">
        <v>1.5870000000000001E-3</v>
      </c>
      <c r="D5" s="7">
        <v>2800</v>
      </c>
    </row>
    <row r="6" spans="1:35" x14ac:dyDescent="0.2">
      <c r="B6" s="6">
        <v>-27.5</v>
      </c>
      <c r="C6" s="15">
        <v>1.5870000000000001E-3</v>
      </c>
      <c r="D6" s="7">
        <v>2800</v>
      </c>
    </row>
    <row r="7" spans="1:35" x14ac:dyDescent="0.2">
      <c r="B7" s="6">
        <v>-26.95</v>
      </c>
      <c r="C7" s="15">
        <v>1.5870000000000001E-3</v>
      </c>
      <c r="D7" s="7">
        <v>2800</v>
      </c>
    </row>
    <row r="8" spans="1:35" x14ac:dyDescent="0.2">
      <c r="B8" s="6">
        <v>-26.4</v>
      </c>
      <c r="C8" s="15">
        <v>1.5870000000000001E-3</v>
      </c>
      <c r="D8" s="7">
        <v>2800</v>
      </c>
    </row>
    <row r="9" spans="1:35" x14ac:dyDescent="0.2">
      <c r="B9" s="6">
        <v>-25.85</v>
      </c>
      <c r="C9" s="15">
        <v>1.5870000000000001E-3</v>
      </c>
      <c r="D9" s="7">
        <v>2800</v>
      </c>
    </row>
    <row r="10" spans="1:35" x14ac:dyDescent="0.2">
      <c r="B10" s="6">
        <v>-25.3</v>
      </c>
      <c r="C10" s="15">
        <v>1.5870000000000001E-3</v>
      </c>
      <c r="D10" s="7">
        <v>2800</v>
      </c>
    </row>
    <row r="11" spans="1:35" x14ac:dyDescent="0.2">
      <c r="B11" s="6">
        <v>-24.75</v>
      </c>
      <c r="C11" s="15">
        <v>1.5870000000000001E-3</v>
      </c>
      <c r="D11" s="7">
        <v>2800</v>
      </c>
    </row>
    <row r="12" spans="1:35" x14ac:dyDescent="0.2">
      <c r="B12" s="6">
        <v>-24.2</v>
      </c>
      <c r="C12" s="15">
        <v>1.5870000000000001E-3</v>
      </c>
      <c r="D12" s="7">
        <v>2800</v>
      </c>
    </row>
    <row r="13" spans="1:35" x14ac:dyDescent="0.2">
      <c r="B13" s="6">
        <v>-23.65</v>
      </c>
      <c r="C13" s="15">
        <v>1.5870000000000001E-3</v>
      </c>
      <c r="D13" s="7">
        <v>2800</v>
      </c>
    </row>
    <row r="14" spans="1:35" x14ac:dyDescent="0.2">
      <c r="B14" s="6">
        <v>-23.1</v>
      </c>
      <c r="C14" s="15">
        <v>2.1589999999999999E-3</v>
      </c>
      <c r="D14" s="7">
        <v>2800</v>
      </c>
    </row>
    <row r="15" spans="1:35" x14ac:dyDescent="0.2">
      <c r="B15" s="6">
        <v>-22.55</v>
      </c>
      <c r="C15" s="15">
        <v>2.1589999999999999E-3</v>
      </c>
      <c r="D15" s="7">
        <v>2800</v>
      </c>
    </row>
    <row r="16" spans="1:35" x14ac:dyDescent="0.2">
      <c r="B16" s="6">
        <v>-22</v>
      </c>
      <c r="C16" s="15">
        <v>2.1589999999999999E-3</v>
      </c>
      <c r="D16" s="7">
        <v>2800</v>
      </c>
    </row>
    <row r="17" spans="2:4" x14ac:dyDescent="0.2">
      <c r="B17" s="6">
        <v>-21.45</v>
      </c>
      <c r="C17" s="15">
        <v>2.1589999999999999E-3</v>
      </c>
      <c r="D17" s="7">
        <v>2800</v>
      </c>
    </row>
    <row r="18" spans="2:4" x14ac:dyDescent="0.2">
      <c r="B18" s="6">
        <v>-20.9</v>
      </c>
      <c r="C18" s="15">
        <v>2.1589999999999999E-3</v>
      </c>
      <c r="D18" s="7">
        <v>2800</v>
      </c>
    </row>
    <row r="19" spans="2:4" x14ac:dyDescent="0.2">
      <c r="B19" s="6">
        <v>-20.350000000000001</v>
      </c>
      <c r="C19" s="15">
        <v>2.1589999999999999E-3</v>
      </c>
      <c r="D19" s="7">
        <v>2800</v>
      </c>
    </row>
    <row r="20" spans="2:4" x14ac:dyDescent="0.2">
      <c r="B20" s="6">
        <v>-19.8</v>
      </c>
      <c r="C20" s="15">
        <v>2.1589999999999999E-3</v>
      </c>
      <c r="D20" s="7">
        <v>2800</v>
      </c>
    </row>
    <row r="21" spans="2:4" x14ac:dyDescent="0.2">
      <c r="B21" s="6">
        <v>-19.25</v>
      </c>
      <c r="C21" s="15">
        <v>2.1589999999999999E-3</v>
      </c>
      <c r="D21" s="7">
        <v>2800</v>
      </c>
    </row>
    <row r="22" spans="2:4" x14ac:dyDescent="0.2">
      <c r="B22" s="6">
        <v>-18.7</v>
      </c>
      <c r="C22" s="15">
        <v>2.1589999999999999E-3</v>
      </c>
      <c r="D22" s="7">
        <v>2800</v>
      </c>
    </row>
    <row r="23" spans="2:4" x14ac:dyDescent="0.2">
      <c r="B23" s="6">
        <v>-18.149999999999999</v>
      </c>
      <c r="C23" s="15">
        <v>2.1589999999999999E-3</v>
      </c>
      <c r="D23" s="7">
        <v>2800</v>
      </c>
    </row>
    <row r="24" spans="2:4" x14ac:dyDescent="0.2">
      <c r="B24" s="6">
        <v>-17.600000000000001</v>
      </c>
      <c r="C24" s="15">
        <v>2.1589999999999999E-3</v>
      </c>
      <c r="D24" s="7">
        <v>2800</v>
      </c>
    </row>
    <row r="25" spans="2:4" x14ac:dyDescent="0.2">
      <c r="B25" s="6">
        <v>-17.05</v>
      </c>
      <c r="C25" s="15">
        <v>2.1589999999999999E-3</v>
      </c>
      <c r="D25" s="7">
        <v>2800</v>
      </c>
    </row>
    <row r="26" spans="2:4" x14ac:dyDescent="0.2">
      <c r="B26" s="6">
        <v>-16.5</v>
      </c>
      <c r="C26" s="15">
        <v>2.1589999999999999E-3</v>
      </c>
      <c r="D26" s="7">
        <v>2800</v>
      </c>
    </row>
    <row r="27" spans="2:4" x14ac:dyDescent="0.2">
      <c r="B27" s="6">
        <v>-15.95</v>
      </c>
      <c r="C27" s="15">
        <v>2.1589999999999999E-3</v>
      </c>
      <c r="D27" s="7">
        <v>2800</v>
      </c>
    </row>
    <row r="28" spans="2:4" x14ac:dyDescent="0.2">
      <c r="B28" s="6">
        <v>-15.4</v>
      </c>
      <c r="C28" s="15">
        <v>2.1589999999999999E-3</v>
      </c>
      <c r="D28" s="7">
        <v>2800</v>
      </c>
    </row>
    <row r="29" spans="2:4" x14ac:dyDescent="0.2">
      <c r="B29" s="6">
        <v>-14.85</v>
      </c>
      <c r="C29" s="15">
        <v>2.1589999999999999E-3</v>
      </c>
      <c r="D29" s="7">
        <v>2800</v>
      </c>
    </row>
    <row r="30" spans="2:4" x14ac:dyDescent="0.2">
      <c r="B30" s="6">
        <v>-14.3</v>
      </c>
      <c r="C30" s="15">
        <v>2.1589999999999999E-3</v>
      </c>
      <c r="D30" s="7">
        <v>2800</v>
      </c>
    </row>
    <row r="31" spans="2:4" x14ac:dyDescent="0.2">
      <c r="B31" s="6">
        <v>-13.75</v>
      </c>
      <c r="C31" s="15">
        <v>3.0479999999999999E-3</v>
      </c>
      <c r="D31" s="7">
        <v>2800</v>
      </c>
    </row>
    <row r="32" spans="2:4" x14ac:dyDescent="0.2">
      <c r="B32" s="6">
        <v>-13.2</v>
      </c>
      <c r="C32" s="15">
        <v>3.0479999999999999E-3</v>
      </c>
      <c r="D32" s="7">
        <v>2800</v>
      </c>
    </row>
    <row r="33" spans="2:4" x14ac:dyDescent="0.2">
      <c r="B33" s="6">
        <v>-12.65</v>
      </c>
      <c r="C33" s="15">
        <v>3.0479999999999999E-3</v>
      </c>
      <c r="D33" s="7">
        <v>2800</v>
      </c>
    </row>
    <row r="34" spans="2:4" x14ac:dyDescent="0.2">
      <c r="B34" s="6">
        <v>-12.1</v>
      </c>
      <c r="C34" s="15">
        <v>3.0479999999999999E-3</v>
      </c>
      <c r="D34" s="7">
        <v>2800</v>
      </c>
    </row>
    <row r="35" spans="2:4" x14ac:dyDescent="0.2">
      <c r="B35" s="6">
        <v>-11.55</v>
      </c>
      <c r="C35" s="15">
        <v>3.0479999999999999E-3</v>
      </c>
      <c r="D35" s="7">
        <v>2800</v>
      </c>
    </row>
    <row r="36" spans="2:4" x14ac:dyDescent="0.2">
      <c r="B36" s="6">
        <v>-11</v>
      </c>
      <c r="C36" s="15">
        <v>3.0479999999999999E-3</v>
      </c>
      <c r="D36" s="7">
        <v>2800</v>
      </c>
    </row>
    <row r="37" spans="2:4" x14ac:dyDescent="0.2">
      <c r="B37" s="6">
        <v>-10.45</v>
      </c>
      <c r="C37" s="15">
        <v>3.0479999999999999E-3</v>
      </c>
      <c r="D37" s="7">
        <v>2800</v>
      </c>
    </row>
    <row r="38" spans="2:4" x14ac:dyDescent="0.2">
      <c r="B38" s="6">
        <v>-9.9</v>
      </c>
      <c r="C38" s="15">
        <v>3.0479999999999999E-3</v>
      </c>
      <c r="D38" s="7">
        <v>2800</v>
      </c>
    </row>
    <row r="39" spans="2:4" x14ac:dyDescent="0.2">
      <c r="B39" s="6">
        <v>-9.35</v>
      </c>
      <c r="C39" s="15">
        <v>3.0479999999999999E-3</v>
      </c>
      <c r="D39" s="7">
        <v>2800</v>
      </c>
    </row>
    <row r="40" spans="2:4" x14ac:dyDescent="0.2">
      <c r="B40" s="6">
        <v>-8.8000000000000007</v>
      </c>
      <c r="C40" s="15">
        <v>3.0479999999999999E-3</v>
      </c>
      <c r="D40" s="7">
        <v>2800</v>
      </c>
    </row>
    <row r="41" spans="2:4" x14ac:dyDescent="0.2">
      <c r="B41" s="6">
        <v>-8.25</v>
      </c>
      <c r="C41" s="15">
        <v>3.0479999999999999E-3</v>
      </c>
      <c r="D41" s="7">
        <v>2800</v>
      </c>
    </row>
    <row r="42" spans="2:4" x14ac:dyDescent="0.2">
      <c r="B42" s="6">
        <v>-7.7</v>
      </c>
      <c r="C42" s="15">
        <v>3.0479999999999999E-3</v>
      </c>
      <c r="D42" s="7">
        <v>2800</v>
      </c>
    </row>
    <row r="43" spans="2:4" x14ac:dyDescent="0.2">
      <c r="B43" s="6">
        <v>-7.15</v>
      </c>
      <c r="C43" s="15">
        <v>3.0479999999999999E-3</v>
      </c>
      <c r="D43" s="7">
        <v>2800</v>
      </c>
    </row>
    <row r="44" spans="2:4" x14ac:dyDescent="0.2">
      <c r="B44" s="6">
        <v>-6.6</v>
      </c>
      <c r="C44" s="15">
        <v>3.0479999999999999E-3</v>
      </c>
      <c r="D44" s="7">
        <v>2800</v>
      </c>
    </row>
    <row r="45" spans="2:4" x14ac:dyDescent="0.2">
      <c r="B45" s="6">
        <v>-6.05</v>
      </c>
      <c r="C45" s="15">
        <v>3.0479999999999999E-3</v>
      </c>
      <c r="D45" s="7">
        <v>2800</v>
      </c>
    </row>
    <row r="46" spans="2:4" x14ac:dyDescent="0.2">
      <c r="B46" s="6">
        <v>-5.5</v>
      </c>
      <c r="C46" s="15">
        <v>3.0479999999999999E-3</v>
      </c>
      <c r="D46" s="7">
        <v>2800</v>
      </c>
    </row>
    <row r="47" spans="2:4" x14ac:dyDescent="0.2">
      <c r="B47" s="6">
        <v>-4.95</v>
      </c>
      <c r="C47" s="15">
        <v>3.0479999999999999E-3</v>
      </c>
      <c r="D47" s="7">
        <v>2800</v>
      </c>
    </row>
    <row r="48" spans="2:4" x14ac:dyDescent="0.2">
      <c r="B48" s="6">
        <v>-4.4000000000000004</v>
      </c>
      <c r="C48" s="15">
        <v>3.0479999999999999E-3</v>
      </c>
      <c r="D48" s="7">
        <v>2800</v>
      </c>
    </row>
    <row r="49" spans="2:4" x14ac:dyDescent="0.2">
      <c r="B49" s="6">
        <v>-3.85</v>
      </c>
      <c r="C49" s="15">
        <v>3.0479999999999999E-3</v>
      </c>
      <c r="D49" s="7">
        <v>2800</v>
      </c>
    </row>
    <row r="50" spans="2:4" x14ac:dyDescent="0.2">
      <c r="B50" s="6">
        <v>-3.3</v>
      </c>
      <c r="C50" s="15">
        <v>3.0479999999999999E-3</v>
      </c>
      <c r="D50" s="7">
        <v>2800</v>
      </c>
    </row>
    <row r="51" spans="2:4" x14ac:dyDescent="0.2">
      <c r="B51" s="6">
        <v>-2.75</v>
      </c>
      <c r="C51" s="15">
        <v>3.0479999999999999E-3</v>
      </c>
      <c r="D51" s="7">
        <v>2800</v>
      </c>
    </row>
    <row r="52" spans="2:4" x14ac:dyDescent="0.2">
      <c r="B52" s="6">
        <v>-2.2000000000000002</v>
      </c>
      <c r="C52" s="15">
        <v>3.0479999999999999E-3</v>
      </c>
      <c r="D52" s="7">
        <v>2800</v>
      </c>
    </row>
    <row r="53" spans="2:4" x14ac:dyDescent="0.2">
      <c r="B53" s="6">
        <v>-1.65</v>
      </c>
      <c r="C53" s="15">
        <v>3.0479999999999999E-3</v>
      </c>
      <c r="D53" s="7">
        <v>2800</v>
      </c>
    </row>
    <row r="54" spans="2:4" x14ac:dyDescent="0.2">
      <c r="B54" s="6">
        <v>-1.1000000000000001</v>
      </c>
      <c r="C54" s="15">
        <v>3.0479999999999999E-3</v>
      </c>
      <c r="D54" s="7">
        <v>2800</v>
      </c>
    </row>
    <row r="55" spans="2:4" x14ac:dyDescent="0.2">
      <c r="B55" s="6">
        <v>-0.55000000000000004</v>
      </c>
      <c r="C55" s="15">
        <v>3.0479999999999999E-3</v>
      </c>
      <c r="D55" s="7">
        <v>2800</v>
      </c>
    </row>
    <row r="56" spans="2:4" x14ac:dyDescent="0.2">
      <c r="B56" s="6">
        <v>0</v>
      </c>
      <c r="C56" s="15">
        <v>3.0479999999999999E-3</v>
      </c>
      <c r="D56" s="7">
        <v>2800</v>
      </c>
    </row>
    <row r="57" spans="2:4" x14ac:dyDescent="0.2">
      <c r="B57" s="6">
        <v>0.55000000000000004</v>
      </c>
      <c r="C57" s="15">
        <v>3.0479999999999999E-3</v>
      </c>
      <c r="D57" s="7">
        <v>2800</v>
      </c>
    </row>
    <row r="58" spans="2:4" x14ac:dyDescent="0.2">
      <c r="B58" s="6">
        <v>1.1000000000000001</v>
      </c>
      <c r="C58" s="15">
        <v>3.0479999999999999E-3</v>
      </c>
      <c r="D58" s="7">
        <v>2800</v>
      </c>
    </row>
    <row r="59" spans="2:4" x14ac:dyDescent="0.2">
      <c r="B59" s="6">
        <v>1.65</v>
      </c>
      <c r="C59" s="15">
        <v>3.0479999999999999E-3</v>
      </c>
      <c r="D59" s="7">
        <v>2800</v>
      </c>
    </row>
    <row r="60" spans="2:4" x14ac:dyDescent="0.2">
      <c r="B60" s="6">
        <v>2.2000000000000002</v>
      </c>
      <c r="C60" s="15">
        <v>3.0479999999999999E-3</v>
      </c>
      <c r="D60" s="7">
        <v>2800</v>
      </c>
    </row>
    <row r="61" spans="2:4" x14ac:dyDescent="0.2">
      <c r="B61" s="6">
        <v>2.75</v>
      </c>
      <c r="C61" s="15">
        <v>3.0479999999999999E-3</v>
      </c>
      <c r="D61" s="7">
        <v>2800</v>
      </c>
    </row>
    <row r="62" spans="2:4" x14ac:dyDescent="0.2">
      <c r="B62" s="6">
        <v>3.3</v>
      </c>
      <c r="C62" s="15">
        <v>3.0479999999999999E-3</v>
      </c>
      <c r="D62" s="7">
        <v>2800</v>
      </c>
    </row>
    <row r="63" spans="2:4" x14ac:dyDescent="0.2">
      <c r="B63" s="6">
        <v>3.85</v>
      </c>
      <c r="C63" s="15">
        <v>3.0479999999999999E-3</v>
      </c>
      <c r="D63" s="7">
        <v>2800</v>
      </c>
    </row>
    <row r="64" spans="2:4" x14ac:dyDescent="0.2">
      <c r="B64" s="6">
        <v>4.4000000000000004</v>
      </c>
      <c r="C64" s="15">
        <v>3.0479999999999999E-3</v>
      </c>
      <c r="D64" s="7">
        <v>2800</v>
      </c>
    </row>
    <row r="65" spans="2:4" x14ac:dyDescent="0.2">
      <c r="B65" s="6">
        <v>4.95</v>
      </c>
      <c r="C65" s="15">
        <v>3.0479999999999999E-3</v>
      </c>
      <c r="D65" s="7">
        <v>2800</v>
      </c>
    </row>
    <row r="66" spans="2:4" x14ac:dyDescent="0.2">
      <c r="B66" s="6">
        <v>5.5</v>
      </c>
      <c r="C66" s="15">
        <v>3.0479999999999999E-3</v>
      </c>
      <c r="D66" s="7">
        <v>2800</v>
      </c>
    </row>
    <row r="67" spans="2:4" x14ac:dyDescent="0.2">
      <c r="B67" s="6">
        <v>6.05</v>
      </c>
      <c r="C67" s="15">
        <v>3.0479999999999999E-3</v>
      </c>
      <c r="D67" s="7">
        <v>2800</v>
      </c>
    </row>
    <row r="68" spans="2:4" x14ac:dyDescent="0.2">
      <c r="B68" s="6">
        <v>6.6</v>
      </c>
      <c r="C68" s="15">
        <v>3.0479999999999999E-3</v>
      </c>
      <c r="D68" s="7">
        <v>2800</v>
      </c>
    </row>
    <row r="69" spans="2:4" x14ac:dyDescent="0.2">
      <c r="B69" s="6">
        <v>7.15</v>
      </c>
      <c r="C69" s="15">
        <v>3.0479999999999999E-3</v>
      </c>
      <c r="D69" s="7">
        <v>2800</v>
      </c>
    </row>
    <row r="70" spans="2:4" x14ac:dyDescent="0.2">
      <c r="B70" s="6">
        <v>7.7</v>
      </c>
      <c r="C70" s="15">
        <v>3.0479999999999999E-3</v>
      </c>
      <c r="D70" s="7">
        <v>2800</v>
      </c>
    </row>
    <row r="71" spans="2:4" x14ac:dyDescent="0.2">
      <c r="B71" s="6">
        <v>8.25</v>
      </c>
      <c r="C71" s="15">
        <v>3.0479999999999999E-3</v>
      </c>
      <c r="D71" s="7">
        <v>2800</v>
      </c>
    </row>
    <row r="72" spans="2:4" x14ac:dyDescent="0.2">
      <c r="B72" s="6">
        <v>8.8000000000000007</v>
      </c>
      <c r="C72" s="15">
        <v>3.0479999999999999E-3</v>
      </c>
      <c r="D72" s="7">
        <v>2800</v>
      </c>
    </row>
    <row r="73" spans="2:4" x14ac:dyDescent="0.2">
      <c r="B73" s="6">
        <v>9.35</v>
      </c>
      <c r="C73" s="15">
        <v>3.0479999999999999E-3</v>
      </c>
      <c r="D73" s="7">
        <v>2800</v>
      </c>
    </row>
    <row r="74" spans="2:4" x14ac:dyDescent="0.2">
      <c r="B74" s="6">
        <v>9.9</v>
      </c>
      <c r="C74" s="15">
        <v>3.0479999999999999E-3</v>
      </c>
      <c r="D74" s="7">
        <v>2800</v>
      </c>
    </row>
    <row r="75" spans="2:4" x14ac:dyDescent="0.2">
      <c r="B75" s="6">
        <v>10.45</v>
      </c>
      <c r="C75" s="15">
        <v>3.0479999999999999E-3</v>
      </c>
      <c r="D75" s="7">
        <v>2800</v>
      </c>
    </row>
    <row r="76" spans="2:4" x14ac:dyDescent="0.2">
      <c r="B76" s="6">
        <v>11</v>
      </c>
      <c r="C76" s="15">
        <v>3.0479999999999999E-3</v>
      </c>
      <c r="D76" s="7">
        <v>2800</v>
      </c>
    </row>
    <row r="77" spans="2:4" x14ac:dyDescent="0.2">
      <c r="B77" s="6">
        <v>11.55</v>
      </c>
      <c r="C77" s="15">
        <v>3.0479999999999999E-3</v>
      </c>
      <c r="D77" s="7">
        <v>2800</v>
      </c>
    </row>
    <row r="78" spans="2:4" x14ac:dyDescent="0.2">
      <c r="B78" s="6">
        <v>12.1</v>
      </c>
      <c r="C78" s="15">
        <v>3.0479999999999999E-3</v>
      </c>
      <c r="D78" s="7">
        <v>2800</v>
      </c>
    </row>
    <row r="79" spans="2:4" x14ac:dyDescent="0.2">
      <c r="B79" s="6">
        <v>12.65</v>
      </c>
      <c r="C79" s="15">
        <v>3.0479999999999999E-3</v>
      </c>
      <c r="D79" s="7">
        <v>2800</v>
      </c>
    </row>
    <row r="80" spans="2:4" x14ac:dyDescent="0.2">
      <c r="B80" s="6">
        <v>13.2</v>
      </c>
      <c r="C80" s="15">
        <v>3.0479999999999999E-3</v>
      </c>
      <c r="D80" s="7">
        <v>2800</v>
      </c>
    </row>
    <row r="81" spans="2:4" x14ac:dyDescent="0.2">
      <c r="B81" s="6">
        <v>13.75</v>
      </c>
      <c r="C81" s="15">
        <v>3.0479999999999999E-3</v>
      </c>
      <c r="D81" s="7">
        <v>2800</v>
      </c>
    </row>
    <row r="82" spans="2:4" x14ac:dyDescent="0.2">
      <c r="B82" s="6">
        <v>14.3</v>
      </c>
      <c r="C82" s="15">
        <v>2.1589999999999999E-3</v>
      </c>
      <c r="D82" s="7">
        <v>2800</v>
      </c>
    </row>
    <row r="83" spans="2:4" x14ac:dyDescent="0.2">
      <c r="B83" s="6">
        <v>14.85</v>
      </c>
      <c r="C83" s="15">
        <v>2.1589999999999999E-3</v>
      </c>
      <c r="D83" s="7">
        <v>2800</v>
      </c>
    </row>
    <row r="84" spans="2:4" x14ac:dyDescent="0.2">
      <c r="B84" s="6">
        <v>15.4</v>
      </c>
      <c r="C84" s="15">
        <v>2.1589999999999999E-3</v>
      </c>
      <c r="D84" s="7">
        <v>2800</v>
      </c>
    </row>
    <row r="85" spans="2:4" x14ac:dyDescent="0.2">
      <c r="B85" s="6">
        <v>15.95</v>
      </c>
      <c r="C85" s="15">
        <v>2.1589999999999999E-3</v>
      </c>
      <c r="D85" s="7">
        <v>2800</v>
      </c>
    </row>
    <row r="86" spans="2:4" x14ac:dyDescent="0.2">
      <c r="B86" s="6">
        <v>16.5</v>
      </c>
      <c r="C86" s="15">
        <v>2.1589999999999999E-3</v>
      </c>
      <c r="D86" s="7">
        <v>2800</v>
      </c>
    </row>
    <row r="87" spans="2:4" x14ac:dyDescent="0.2">
      <c r="B87" s="6">
        <v>17.05</v>
      </c>
      <c r="C87" s="15">
        <v>2.1589999999999999E-3</v>
      </c>
      <c r="D87" s="7">
        <v>2800</v>
      </c>
    </row>
    <row r="88" spans="2:4" x14ac:dyDescent="0.2">
      <c r="B88" s="6">
        <v>17.600000000000001</v>
      </c>
      <c r="C88" s="15">
        <v>2.1589999999999999E-3</v>
      </c>
      <c r="D88" s="7">
        <v>2800</v>
      </c>
    </row>
    <row r="89" spans="2:4" x14ac:dyDescent="0.2">
      <c r="B89" s="6">
        <v>18.149999999999999</v>
      </c>
      <c r="C89" s="15">
        <v>2.1589999999999999E-3</v>
      </c>
      <c r="D89" s="7">
        <v>2800</v>
      </c>
    </row>
    <row r="90" spans="2:4" x14ac:dyDescent="0.2">
      <c r="B90" s="6">
        <v>18.7</v>
      </c>
      <c r="C90" s="15">
        <v>2.1589999999999999E-3</v>
      </c>
      <c r="D90" s="7">
        <v>2800</v>
      </c>
    </row>
    <row r="91" spans="2:4" x14ac:dyDescent="0.2">
      <c r="B91" s="6">
        <v>19.25</v>
      </c>
      <c r="C91" s="15">
        <v>2.1589999999999999E-3</v>
      </c>
      <c r="D91" s="7">
        <v>2800</v>
      </c>
    </row>
    <row r="92" spans="2:4" x14ac:dyDescent="0.2">
      <c r="B92" s="6">
        <v>19.8</v>
      </c>
      <c r="C92" s="15">
        <v>2.1589999999999999E-3</v>
      </c>
      <c r="D92" s="7">
        <v>2800</v>
      </c>
    </row>
    <row r="93" spans="2:4" x14ac:dyDescent="0.2">
      <c r="B93" s="6">
        <v>20.350000000000001</v>
      </c>
      <c r="C93" s="15">
        <v>2.1589999999999999E-3</v>
      </c>
      <c r="D93" s="7">
        <v>2800</v>
      </c>
    </row>
    <row r="94" spans="2:4" x14ac:dyDescent="0.2">
      <c r="B94" s="6">
        <v>20.9</v>
      </c>
      <c r="C94" s="15">
        <v>2.1589999999999999E-3</v>
      </c>
      <c r="D94" s="7">
        <v>2800</v>
      </c>
    </row>
    <row r="95" spans="2:4" x14ac:dyDescent="0.2">
      <c r="B95" s="6">
        <v>21.45</v>
      </c>
      <c r="C95" s="15">
        <v>2.1589999999999999E-3</v>
      </c>
      <c r="D95" s="7">
        <v>2800</v>
      </c>
    </row>
    <row r="96" spans="2:4" x14ac:dyDescent="0.2">
      <c r="B96" s="6">
        <v>22</v>
      </c>
      <c r="C96" s="15">
        <v>2.1589999999999999E-3</v>
      </c>
      <c r="D96" s="7">
        <v>2800</v>
      </c>
    </row>
    <row r="97" spans="2:4" x14ac:dyDescent="0.2">
      <c r="B97" s="6">
        <v>22.55</v>
      </c>
      <c r="C97" s="15">
        <v>2.1589999999999999E-3</v>
      </c>
      <c r="D97" s="7">
        <v>2800</v>
      </c>
    </row>
    <row r="98" spans="2:4" x14ac:dyDescent="0.2">
      <c r="B98" s="6">
        <v>23.1</v>
      </c>
      <c r="C98" s="15">
        <v>2.1589999999999999E-3</v>
      </c>
      <c r="D98" s="7">
        <v>2800</v>
      </c>
    </row>
    <row r="99" spans="2:4" x14ac:dyDescent="0.2">
      <c r="B99" s="6">
        <v>23.65</v>
      </c>
      <c r="C99" s="15">
        <v>1.5870000000000001E-3</v>
      </c>
      <c r="D99" s="7">
        <v>2800</v>
      </c>
    </row>
    <row r="100" spans="2:4" x14ac:dyDescent="0.2">
      <c r="B100" s="6">
        <v>24.2</v>
      </c>
      <c r="C100" s="15">
        <v>1.5870000000000001E-3</v>
      </c>
      <c r="D100" s="7">
        <v>2800</v>
      </c>
    </row>
    <row r="101" spans="2:4" x14ac:dyDescent="0.2">
      <c r="B101" s="6">
        <v>24.75</v>
      </c>
      <c r="C101" s="15">
        <v>1.5870000000000001E-3</v>
      </c>
      <c r="D101" s="7">
        <v>2800</v>
      </c>
    </row>
    <row r="102" spans="2:4" x14ac:dyDescent="0.2">
      <c r="B102" s="6">
        <v>25.3</v>
      </c>
      <c r="C102" s="15">
        <v>1.5870000000000001E-3</v>
      </c>
      <c r="D102" s="7">
        <v>2800</v>
      </c>
    </row>
    <row r="103" spans="2:4" x14ac:dyDescent="0.2">
      <c r="B103" s="6">
        <v>25.85</v>
      </c>
      <c r="C103" s="15">
        <v>1.5870000000000001E-3</v>
      </c>
      <c r="D103" s="7">
        <v>2800</v>
      </c>
    </row>
    <row r="104" spans="2:4" x14ac:dyDescent="0.2">
      <c r="B104" s="6">
        <v>26.4</v>
      </c>
      <c r="C104" s="15">
        <v>1.5870000000000001E-3</v>
      </c>
      <c r="D104" s="7">
        <v>2800</v>
      </c>
    </row>
    <row r="105" spans="2:4" x14ac:dyDescent="0.2">
      <c r="B105" s="6">
        <v>26.95</v>
      </c>
      <c r="C105" s="15">
        <v>1.5870000000000001E-3</v>
      </c>
      <c r="D105" s="7">
        <v>2800</v>
      </c>
    </row>
    <row r="106" spans="2:4" x14ac:dyDescent="0.2">
      <c r="B106" s="6">
        <v>27.5</v>
      </c>
      <c r="C106" s="15">
        <v>1.5870000000000001E-3</v>
      </c>
      <c r="D106" s="7">
        <v>2800</v>
      </c>
    </row>
    <row r="107" spans="2:4" x14ac:dyDescent="0.2">
      <c r="B107" s="6">
        <v>28.05</v>
      </c>
      <c r="C107" s="15">
        <v>1.5870000000000001E-3</v>
      </c>
      <c r="D107" s="7">
        <v>2800</v>
      </c>
    </row>
    <row r="108" spans="2:4" x14ac:dyDescent="0.2">
      <c r="B108" s="6">
        <v>28.6</v>
      </c>
      <c r="C108" s="15">
        <v>1.5870000000000001E-3</v>
      </c>
      <c r="D108" s="7">
        <v>2800</v>
      </c>
    </row>
    <row r="109" spans="2:4" x14ac:dyDescent="0.2">
      <c r="B109" s="6">
        <v>29.15</v>
      </c>
      <c r="C109" s="15">
        <v>1.5870000000000001E-3</v>
      </c>
      <c r="D109" s="7">
        <v>2800</v>
      </c>
    </row>
    <row r="110" spans="2:4" ht="16" thickBot="1" x14ac:dyDescent="0.25">
      <c r="B110" s="9"/>
      <c r="C110" s="18"/>
      <c r="D110" s="10"/>
    </row>
    <row r="111" spans="2:4" x14ac:dyDescent="0.2">
      <c r="B111" s="21"/>
      <c r="C111" s="21"/>
      <c r="D111" s="21"/>
    </row>
    <row r="112" spans="2:4" x14ac:dyDescent="0.2">
      <c r="B112" s="21"/>
      <c r="C112" s="21"/>
      <c r="D112" s="21"/>
    </row>
    <row r="113" spans="2:4" x14ac:dyDescent="0.2">
      <c r="B113" s="21"/>
      <c r="C113" s="21"/>
      <c r="D113" s="21"/>
    </row>
    <row r="114" spans="2:4" x14ac:dyDescent="0.2">
      <c r="B114" s="21"/>
      <c r="C114" s="21"/>
      <c r="D114" s="21"/>
    </row>
    <row r="115" spans="2:4" x14ac:dyDescent="0.2">
      <c r="B115" s="21"/>
      <c r="C115" s="21"/>
      <c r="D115" s="21"/>
    </row>
    <row r="116" spans="2:4" x14ac:dyDescent="0.2">
      <c r="B116" s="21"/>
      <c r="C116" s="21"/>
      <c r="D116" s="21"/>
    </row>
    <row r="117" spans="2:4" x14ac:dyDescent="0.2">
      <c r="B117" s="21"/>
      <c r="C117" s="21"/>
      <c r="D117" s="21"/>
    </row>
    <row r="118" spans="2:4" x14ac:dyDescent="0.2">
      <c r="B118" s="21"/>
      <c r="C118" s="21"/>
      <c r="D118" s="21"/>
    </row>
    <row r="119" spans="2:4" x14ac:dyDescent="0.2">
      <c r="B119" s="21"/>
      <c r="C119" s="21"/>
      <c r="D119" s="21"/>
    </row>
    <row r="120" spans="2:4" x14ac:dyDescent="0.2">
      <c r="B120" s="21"/>
      <c r="C120" s="21"/>
      <c r="D120" s="21"/>
    </row>
    <row r="121" spans="2:4" x14ac:dyDescent="0.2">
      <c r="B121" s="21"/>
      <c r="C121" s="21"/>
      <c r="D121" s="21"/>
    </row>
    <row r="122" spans="2:4" x14ac:dyDescent="0.2">
      <c r="B122" s="21"/>
      <c r="C122" s="21"/>
      <c r="D122" s="21"/>
    </row>
    <row r="123" spans="2:4" x14ac:dyDescent="0.2">
      <c r="B123" s="21"/>
      <c r="C123" s="21"/>
      <c r="D123" s="21"/>
    </row>
    <row r="124" spans="2:4" x14ac:dyDescent="0.2">
      <c r="B124" s="21"/>
      <c r="C124" s="21"/>
      <c r="D124" s="21"/>
    </row>
    <row r="125" spans="2:4" x14ac:dyDescent="0.2">
      <c r="B125" s="21"/>
      <c r="C125" s="21"/>
      <c r="D125" s="21"/>
    </row>
    <row r="126" spans="2:4" x14ac:dyDescent="0.2">
      <c r="B126" s="21"/>
      <c r="C126" s="21"/>
      <c r="D126" s="21"/>
    </row>
    <row r="127" spans="2:4" x14ac:dyDescent="0.2">
      <c r="B127" s="21"/>
      <c r="C127" s="21"/>
      <c r="D127" s="21"/>
    </row>
    <row r="128" spans="2:4" x14ac:dyDescent="0.2">
      <c r="B128" s="21"/>
      <c r="C128" s="21"/>
      <c r="D128" s="21"/>
    </row>
    <row r="129" spans="2:4" x14ac:dyDescent="0.2">
      <c r="B129" s="21"/>
      <c r="C129" s="21"/>
      <c r="D129" s="21"/>
    </row>
    <row r="130" spans="2:4" x14ac:dyDescent="0.2">
      <c r="B130" s="21"/>
      <c r="C130" s="21"/>
      <c r="D130" s="21"/>
    </row>
    <row r="131" spans="2:4" x14ac:dyDescent="0.2">
      <c r="B131" s="21"/>
      <c r="C131" s="21"/>
      <c r="D131" s="21"/>
    </row>
    <row r="132" spans="2:4" x14ac:dyDescent="0.2">
      <c r="B132" s="21"/>
      <c r="C132" s="21"/>
      <c r="D132" s="21"/>
    </row>
    <row r="133" spans="2:4" x14ac:dyDescent="0.2">
      <c r="B133" s="21"/>
      <c r="C133" s="21"/>
      <c r="D133" s="21"/>
    </row>
    <row r="134" spans="2:4" x14ac:dyDescent="0.2">
      <c r="B134" s="21"/>
      <c r="C134" s="21"/>
      <c r="D134" s="21"/>
    </row>
    <row r="135" spans="2:4" x14ac:dyDescent="0.2">
      <c r="B135" s="21"/>
      <c r="C135" s="21"/>
      <c r="D135" s="21"/>
    </row>
    <row r="136" spans="2:4" x14ac:dyDescent="0.2">
      <c r="B136" s="21"/>
      <c r="C136" s="21"/>
      <c r="D136" s="21"/>
    </row>
    <row r="137" spans="2:4" x14ac:dyDescent="0.2">
      <c r="B137" s="21"/>
      <c r="C137" s="21"/>
      <c r="D137" s="21"/>
    </row>
    <row r="138" spans="2:4" x14ac:dyDescent="0.2">
      <c r="B138" s="21"/>
      <c r="C138" s="21"/>
      <c r="D138" s="21"/>
    </row>
    <row r="139" spans="2:4" x14ac:dyDescent="0.2">
      <c r="B139" s="21"/>
      <c r="C139" s="21"/>
      <c r="D139" s="21"/>
    </row>
    <row r="140" spans="2:4" x14ac:dyDescent="0.2">
      <c r="B140" s="21"/>
      <c r="C140" s="21"/>
      <c r="D140" s="21"/>
    </row>
    <row r="141" spans="2:4" x14ac:dyDescent="0.2">
      <c r="B141" s="21"/>
      <c r="C141" s="21"/>
      <c r="D141" s="21"/>
    </row>
    <row r="142" spans="2:4" x14ac:dyDescent="0.2">
      <c r="B142" s="21"/>
      <c r="C142" s="21"/>
      <c r="D142" s="21"/>
    </row>
    <row r="143" spans="2:4" x14ac:dyDescent="0.2">
      <c r="B143" s="21"/>
      <c r="C143" s="21"/>
      <c r="D143" s="21"/>
    </row>
    <row r="144" spans="2:4" x14ac:dyDescent="0.2">
      <c r="B144" s="21"/>
      <c r="C144" s="21"/>
      <c r="D144" s="21"/>
    </row>
    <row r="145" spans="2:4" x14ac:dyDescent="0.2">
      <c r="B145" s="21"/>
      <c r="C145" s="21"/>
      <c r="D145" s="21"/>
    </row>
    <row r="146" spans="2:4" x14ac:dyDescent="0.2">
      <c r="B146" s="21"/>
      <c r="C146" s="21"/>
      <c r="D146" s="21"/>
    </row>
    <row r="147" spans="2:4" x14ac:dyDescent="0.2">
      <c r="B147" s="21"/>
      <c r="C147" s="21"/>
      <c r="D147" s="21"/>
    </row>
    <row r="148" spans="2:4" x14ac:dyDescent="0.2">
      <c r="B148" s="21"/>
      <c r="C148" s="21"/>
      <c r="D148" s="21"/>
    </row>
    <row r="149" spans="2:4" x14ac:dyDescent="0.2">
      <c r="B149" s="21"/>
      <c r="C149" s="21"/>
      <c r="D149" s="21"/>
    </row>
    <row r="150" spans="2:4" x14ac:dyDescent="0.2">
      <c r="B150" s="21"/>
      <c r="C150" s="21"/>
      <c r="D150" s="21"/>
    </row>
    <row r="151" spans="2:4" x14ac:dyDescent="0.2">
      <c r="B151" s="21"/>
      <c r="C151" s="21"/>
      <c r="D151" s="21"/>
    </row>
    <row r="152" spans="2:4" x14ac:dyDescent="0.2">
      <c r="B152" s="21"/>
      <c r="C152" s="21"/>
      <c r="D152" s="21"/>
    </row>
    <row r="153" spans="2:4" x14ac:dyDescent="0.2">
      <c r="B153" s="21"/>
      <c r="C153" s="21"/>
      <c r="D153" s="21"/>
    </row>
    <row r="154" spans="2:4" x14ac:dyDescent="0.2">
      <c r="B154" s="21"/>
      <c r="C154" s="21"/>
      <c r="D154" s="21"/>
    </row>
    <row r="155" spans="2:4" x14ac:dyDescent="0.2">
      <c r="B155" s="21"/>
      <c r="C155" s="21"/>
      <c r="D155" s="21"/>
    </row>
    <row r="156" spans="2:4" x14ac:dyDescent="0.2">
      <c r="B156" s="21"/>
      <c r="C156" s="21"/>
      <c r="D156" s="21"/>
    </row>
    <row r="157" spans="2:4" x14ac:dyDescent="0.2">
      <c r="B157" s="21"/>
      <c r="C157" s="21"/>
      <c r="D157" s="21"/>
    </row>
    <row r="158" spans="2:4" x14ac:dyDescent="0.2">
      <c r="B158" s="21"/>
      <c r="C158" s="21"/>
      <c r="D158" s="21"/>
    </row>
    <row r="159" spans="2:4" x14ac:dyDescent="0.2">
      <c r="B159" s="21"/>
      <c r="C159" s="21"/>
      <c r="D159" s="21"/>
    </row>
    <row r="160" spans="2:4" x14ac:dyDescent="0.2">
      <c r="B160" s="21"/>
      <c r="C160" s="21"/>
      <c r="D160" s="21"/>
    </row>
    <row r="161" spans="2:4" x14ac:dyDescent="0.2">
      <c r="B161" s="21"/>
      <c r="C161" s="21"/>
      <c r="D161" s="21"/>
    </row>
    <row r="162" spans="2:4" x14ac:dyDescent="0.2">
      <c r="B162" s="21"/>
      <c r="C162" s="21"/>
      <c r="D162" s="21"/>
    </row>
    <row r="163" spans="2:4" x14ac:dyDescent="0.2">
      <c r="B163" s="21"/>
      <c r="C163" s="21"/>
      <c r="D163" s="21"/>
    </row>
    <row r="164" spans="2:4" x14ac:dyDescent="0.2">
      <c r="B164" s="21"/>
      <c r="C164" s="21"/>
      <c r="D164" s="21"/>
    </row>
    <row r="165" spans="2:4" x14ac:dyDescent="0.2">
      <c r="B165" s="21"/>
      <c r="C165" s="21"/>
      <c r="D165" s="21"/>
    </row>
    <row r="166" spans="2:4" x14ac:dyDescent="0.2">
      <c r="B166" s="21"/>
      <c r="C166" s="21"/>
      <c r="D166" s="21"/>
    </row>
    <row r="167" spans="2:4" x14ac:dyDescent="0.2">
      <c r="B167" s="21"/>
      <c r="C167" s="21"/>
      <c r="D167" s="21"/>
    </row>
    <row r="168" spans="2:4" x14ac:dyDescent="0.2">
      <c r="B168" s="21"/>
      <c r="C168" s="21"/>
      <c r="D168" s="21"/>
    </row>
    <row r="169" spans="2:4" x14ac:dyDescent="0.2">
      <c r="B169" s="21"/>
      <c r="C169" s="21"/>
      <c r="D169" s="21"/>
    </row>
    <row r="170" spans="2:4" x14ac:dyDescent="0.2">
      <c r="B170" s="21"/>
      <c r="C170" s="21"/>
      <c r="D170" s="21"/>
    </row>
    <row r="171" spans="2:4" x14ac:dyDescent="0.2">
      <c r="B171" s="21"/>
      <c r="C171" s="21"/>
      <c r="D171" s="21"/>
    </row>
    <row r="172" spans="2:4" x14ac:dyDescent="0.2">
      <c r="B172" s="21"/>
      <c r="C172" s="21"/>
      <c r="D172" s="21"/>
    </row>
    <row r="173" spans="2:4" x14ac:dyDescent="0.2">
      <c r="B173" s="21"/>
      <c r="C173" s="21"/>
      <c r="D173" s="21"/>
    </row>
    <row r="174" spans="2:4" x14ac:dyDescent="0.2">
      <c r="B174" s="21"/>
      <c r="C174" s="21"/>
      <c r="D174" s="21"/>
    </row>
    <row r="175" spans="2:4" x14ac:dyDescent="0.2">
      <c r="B175" s="21"/>
      <c r="C175" s="21"/>
      <c r="D175" s="21"/>
    </row>
    <row r="176" spans="2:4" x14ac:dyDescent="0.2">
      <c r="B176" s="21"/>
      <c r="C176" s="21"/>
      <c r="D176" s="21"/>
    </row>
    <row r="177" spans="2:4" x14ac:dyDescent="0.2">
      <c r="B177" s="21"/>
      <c r="C177" s="21"/>
      <c r="D177" s="21"/>
    </row>
    <row r="178" spans="2:4" x14ac:dyDescent="0.2">
      <c r="B178" s="21"/>
      <c r="C178" s="21"/>
      <c r="D178" s="21"/>
    </row>
    <row r="179" spans="2:4" x14ac:dyDescent="0.2">
      <c r="B179" s="21"/>
      <c r="C179" s="21"/>
      <c r="D179" s="21"/>
    </row>
    <row r="180" spans="2:4" x14ac:dyDescent="0.2">
      <c r="B180" s="21"/>
      <c r="C180" s="21"/>
      <c r="D180" s="21"/>
    </row>
    <row r="181" spans="2:4" x14ac:dyDescent="0.2">
      <c r="B181" s="21"/>
      <c r="C181" s="21"/>
      <c r="D181" s="21"/>
    </row>
    <row r="182" spans="2:4" x14ac:dyDescent="0.2">
      <c r="B182" s="21"/>
      <c r="C182" s="21"/>
      <c r="D182" s="21"/>
    </row>
    <row r="183" spans="2:4" x14ac:dyDescent="0.2">
      <c r="B183" s="21"/>
      <c r="C183" s="21"/>
      <c r="D183" s="21"/>
    </row>
    <row r="184" spans="2:4" x14ac:dyDescent="0.2">
      <c r="B184" s="21"/>
      <c r="C184" s="21"/>
      <c r="D184" s="21"/>
    </row>
    <row r="185" spans="2:4" x14ac:dyDescent="0.2">
      <c r="B185" s="21"/>
      <c r="C185" s="21"/>
      <c r="D185" s="21"/>
    </row>
    <row r="186" spans="2:4" x14ac:dyDescent="0.2">
      <c r="B186" s="21"/>
      <c r="C186" s="21"/>
      <c r="D186" s="21"/>
    </row>
    <row r="187" spans="2:4" x14ac:dyDescent="0.2">
      <c r="B187" s="21"/>
      <c r="C187" s="21"/>
      <c r="D187" s="21"/>
    </row>
    <row r="188" spans="2:4" x14ac:dyDescent="0.2">
      <c r="B188" s="21"/>
      <c r="C188" s="21"/>
      <c r="D188" s="21"/>
    </row>
    <row r="189" spans="2:4" x14ac:dyDescent="0.2">
      <c r="B189" s="21"/>
      <c r="C189" s="21"/>
      <c r="D189" s="21"/>
    </row>
    <row r="190" spans="2:4" x14ac:dyDescent="0.2">
      <c r="B190" s="21"/>
      <c r="C190" s="21"/>
      <c r="D190" s="21"/>
    </row>
    <row r="191" spans="2:4" x14ac:dyDescent="0.2">
      <c r="B191" s="21"/>
      <c r="C191" s="21"/>
      <c r="D191" s="21"/>
    </row>
    <row r="192" spans="2:4" x14ac:dyDescent="0.2">
      <c r="B192" s="21"/>
      <c r="C192" s="21"/>
      <c r="D192" s="21"/>
    </row>
    <row r="193" spans="2:4" x14ac:dyDescent="0.2">
      <c r="B193" s="21"/>
      <c r="C193" s="21"/>
      <c r="D193" s="21"/>
    </row>
    <row r="194" spans="2:4" x14ac:dyDescent="0.2">
      <c r="B194" s="21"/>
      <c r="C194" s="21"/>
      <c r="D194" s="21"/>
    </row>
    <row r="195" spans="2:4" x14ac:dyDescent="0.2">
      <c r="B195" s="21"/>
      <c r="C195" s="21"/>
      <c r="D195" s="21"/>
    </row>
    <row r="196" spans="2:4" x14ac:dyDescent="0.2">
      <c r="B196" s="21"/>
      <c r="C196" s="21"/>
      <c r="D196" s="21"/>
    </row>
    <row r="197" spans="2:4" x14ac:dyDescent="0.2">
      <c r="B197" s="21"/>
      <c r="C197" s="21"/>
      <c r="D197" s="21"/>
    </row>
    <row r="198" spans="2:4" x14ac:dyDescent="0.2">
      <c r="B198" s="21"/>
      <c r="C198" s="21"/>
      <c r="D198" s="21"/>
    </row>
    <row r="199" spans="2:4" x14ac:dyDescent="0.2">
      <c r="B199" s="21"/>
      <c r="C199" s="21"/>
      <c r="D199" s="21"/>
    </row>
    <row r="200" spans="2:4" x14ac:dyDescent="0.2">
      <c r="B200" s="21"/>
      <c r="C200" s="21"/>
      <c r="D200" s="21"/>
    </row>
    <row r="201" spans="2:4" x14ac:dyDescent="0.2">
      <c r="B201" s="21"/>
      <c r="C201" s="21"/>
      <c r="D201" s="21"/>
    </row>
    <row r="202" spans="2:4" x14ac:dyDescent="0.2">
      <c r="B202" s="21"/>
      <c r="C202" s="21"/>
      <c r="D202" s="21"/>
    </row>
    <row r="203" spans="2:4" x14ac:dyDescent="0.2">
      <c r="B203" s="21"/>
      <c r="C203" s="21"/>
      <c r="D203" s="21"/>
    </row>
    <row r="204" spans="2:4" x14ac:dyDescent="0.2">
      <c r="B204" s="21"/>
      <c r="C204" s="21"/>
      <c r="D204" s="21"/>
    </row>
    <row r="205" spans="2:4" x14ac:dyDescent="0.2">
      <c r="B205" s="21"/>
      <c r="C205" s="21"/>
      <c r="D205" s="21"/>
    </row>
    <row r="206" spans="2:4" x14ac:dyDescent="0.2">
      <c r="B206" s="21"/>
      <c r="C206" s="21"/>
      <c r="D206" s="21"/>
    </row>
    <row r="207" spans="2:4" x14ac:dyDescent="0.2">
      <c r="B207" s="21"/>
      <c r="C207" s="21"/>
      <c r="D207" s="21"/>
    </row>
    <row r="208" spans="2:4" x14ac:dyDescent="0.2">
      <c r="B208" s="21"/>
      <c r="C208" s="21"/>
      <c r="D208" s="21"/>
    </row>
    <row r="209" spans="2:4" x14ac:dyDescent="0.2">
      <c r="B209" s="21"/>
      <c r="C209" s="21"/>
      <c r="D209" s="21"/>
    </row>
    <row r="210" spans="2:4" x14ac:dyDescent="0.2">
      <c r="B210" s="21"/>
      <c r="C210" s="21"/>
      <c r="D210" s="21"/>
    </row>
    <row r="211" spans="2:4" x14ac:dyDescent="0.2">
      <c r="B211" s="21"/>
      <c r="C211" s="21"/>
      <c r="D211" s="21"/>
    </row>
    <row r="212" spans="2:4" x14ac:dyDescent="0.2">
      <c r="B212" s="21"/>
      <c r="C212" s="21"/>
      <c r="D212" s="21"/>
    </row>
    <row r="213" spans="2:4" x14ac:dyDescent="0.2">
      <c r="B213" s="21"/>
      <c r="C213" s="21"/>
      <c r="D213" s="21"/>
    </row>
    <row r="214" spans="2:4" x14ac:dyDescent="0.2">
      <c r="B214" s="21"/>
      <c r="C214" s="21"/>
      <c r="D214" s="21"/>
    </row>
    <row r="215" spans="2:4" x14ac:dyDescent="0.2">
      <c r="B215" s="21"/>
      <c r="C215" s="21"/>
      <c r="D215" s="21"/>
    </row>
    <row r="216" spans="2:4" x14ac:dyDescent="0.2">
      <c r="B216" s="21"/>
      <c r="C216" s="21"/>
      <c r="D216" s="21"/>
    </row>
    <row r="217" spans="2:4" x14ac:dyDescent="0.2">
      <c r="B217" s="21"/>
      <c r="C217" s="21"/>
      <c r="D217" s="21"/>
    </row>
    <row r="218" spans="2:4" x14ac:dyDescent="0.2">
      <c r="B218" s="21"/>
      <c r="C218" s="21"/>
      <c r="D218" s="21"/>
    </row>
    <row r="219" spans="2:4" x14ac:dyDescent="0.2">
      <c r="B219" s="21"/>
      <c r="C219" s="21"/>
      <c r="D219" s="21"/>
    </row>
    <row r="220" spans="2:4" x14ac:dyDescent="0.2">
      <c r="B220" s="21"/>
      <c r="C220" s="21"/>
      <c r="D220" s="21"/>
    </row>
    <row r="221" spans="2:4" x14ac:dyDescent="0.2">
      <c r="B221" s="21"/>
      <c r="C221" s="21"/>
      <c r="D221" s="21"/>
    </row>
    <row r="222" spans="2:4" x14ac:dyDescent="0.2">
      <c r="B222" s="21"/>
      <c r="C222" s="21"/>
      <c r="D222" s="21"/>
    </row>
    <row r="223" spans="2:4" x14ac:dyDescent="0.2">
      <c r="B223" s="21"/>
      <c r="C223" s="21"/>
      <c r="D223" s="21"/>
    </row>
    <row r="224" spans="2:4" x14ac:dyDescent="0.2">
      <c r="B224" s="21"/>
      <c r="C224" s="21"/>
      <c r="D224" s="21"/>
    </row>
    <row r="225" spans="2:4" x14ac:dyDescent="0.2">
      <c r="B225" s="21"/>
      <c r="C225" s="21"/>
      <c r="D225" s="21"/>
    </row>
    <row r="226" spans="2:4" x14ac:dyDescent="0.2">
      <c r="B226" s="21"/>
      <c r="C226" s="21"/>
      <c r="D226" s="21"/>
    </row>
    <row r="227" spans="2:4" x14ac:dyDescent="0.2">
      <c r="B227" s="21"/>
      <c r="C227" s="21"/>
      <c r="D227" s="21"/>
    </row>
    <row r="228" spans="2:4" x14ac:dyDescent="0.2">
      <c r="B228" s="21"/>
      <c r="C228" s="21"/>
      <c r="D228" s="21"/>
    </row>
    <row r="229" spans="2:4" x14ac:dyDescent="0.2">
      <c r="B229" s="21"/>
      <c r="C229" s="21"/>
      <c r="D229" s="21"/>
    </row>
  </sheetData>
  <sheetProtection selectLockedCells="1"/>
  <sortState ref="B3:D56">
    <sortCondition descending="1" ref="B3:B56"/>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9"/>
  <sheetViews>
    <sheetView workbookViewId="0">
      <selection activeCell="D5" sqref="D5"/>
    </sheetView>
  </sheetViews>
  <sheetFormatPr baseColWidth="10" defaultColWidth="8.83203125" defaultRowHeight="15" x14ac:dyDescent="0.2"/>
  <cols>
    <col min="1" max="1" width="8.83203125" style="25"/>
    <col min="2" max="2" width="21.5" style="38" customWidth="1"/>
    <col min="3" max="3" width="12.6640625" style="38" customWidth="1"/>
    <col min="4" max="5" width="7" style="38" customWidth="1"/>
    <col min="6" max="6" width="10.6640625" style="38" customWidth="1"/>
    <col min="7" max="7" width="8.83203125" style="38"/>
    <col min="8" max="33" width="8.83203125" style="25"/>
    <col min="34" max="38" width="8.83203125" style="21"/>
    <col min="39" max="16384" width="8.83203125" style="3"/>
  </cols>
  <sheetData>
    <row r="1" spans="2:12" s="25" customFormat="1" ht="21" customHeight="1" thickBot="1" x14ac:dyDescent="0.25">
      <c r="B1" s="39"/>
      <c r="C1" s="39"/>
      <c r="D1" s="39"/>
      <c r="E1" s="39"/>
      <c r="F1" s="39"/>
    </row>
    <row r="2" spans="2:12" ht="16" thickBot="1" x14ac:dyDescent="0.25">
      <c r="B2" s="31" t="s">
        <v>18</v>
      </c>
      <c r="C2" s="32" t="s">
        <v>22</v>
      </c>
      <c r="D2" s="32" t="s">
        <v>23</v>
      </c>
      <c r="E2" s="32" t="s">
        <v>24</v>
      </c>
      <c r="F2" s="2" t="s">
        <v>25</v>
      </c>
      <c r="G2" s="142" t="s">
        <v>240</v>
      </c>
      <c r="H2" s="201" t="s">
        <v>241</v>
      </c>
      <c r="I2" s="201" t="s">
        <v>242</v>
      </c>
      <c r="J2" s="201" t="s">
        <v>243</v>
      </c>
      <c r="K2" s="201" t="s">
        <v>244</v>
      </c>
      <c r="L2" s="143" t="s">
        <v>245</v>
      </c>
    </row>
    <row r="3" spans="2:12" ht="16" thickBot="1" x14ac:dyDescent="0.25">
      <c r="B3" s="31" t="s">
        <v>26</v>
      </c>
      <c r="C3" s="32">
        <f>9620/2</f>
        <v>4810</v>
      </c>
      <c r="D3" s="32">
        <f>9.1608+2.5</f>
        <v>11.6608</v>
      </c>
      <c r="E3" s="32">
        <v>2.8628</v>
      </c>
      <c r="F3" s="32">
        <f>-D3*SIN(RADIANS(4.4978))</f>
        <v>-0.91444946045234987</v>
      </c>
      <c r="G3" s="222">
        <v>0</v>
      </c>
      <c r="H3" s="223">
        <v>0</v>
      </c>
      <c r="I3" s="223">
        <v>0</v>
      </c>
      <c r="J3" s="201">
        <v>0</v>
      </c>
      <c r="K3" s="201">
        <v>0</v>
      </c>
      <c r="L3" s="143">
        <v>0</v>
      </c>
    </row>
    <row r="4" spans="2:12" ht="16" thickBot="1" x14ac:dyDescent="0.25">
      <c r="B4" s="37" t="s">
        <v>27</v>
      </c>
      <c r="C4" s="17">
        <f>19459/2</f>
        <v>9729.5</v>
      </c>
      <c r="D4" s="17">
        <v>5.4</v>
      </c>
      <c r="E4" s="17">
        <v>9.8000000000000007</v>
      </c>
      <c r="F4" s="34">
        <v>-2.54</v>
      </c>
      <c r="G4" s="228">
        <v>0</v>
      </c>
      <c r="H4" s="229">
        <v>0</v>
      </c>
      <c r="I4" s="229">
        <v>0</v>
      </c>
      <c r="J4" s="230">
        <v>0</v>
      </c>
      <c r="K4" s="230">
        <v>0</v>
      </c>
      <c r="L4" s="231">
        <v>0</v>
      </c>
    </row>
    <row r="5" spans="2:12" x14ac:dyDescent="0.2">
      <c r="B5" s="35" t="s">
        <v>215</v>
      </c>
      <c r="C5" s="196">
        <v>381.01560000000001</v>
      </c>
      <c r="D5" s="36">
        <v>11.712999999999999</v>
      </c>
      <c r="E5" s="36">
        <v>1.4466000000000001</v>
      </c>
      <c r="F5" s="20">
        <v>-0.74229999999999996</v>
      </c>
      <c r="G5" s="222">
        <v>0</v>
      </c>
      <c r="H5" s="223">
        <v>0</v>
      </c>
      <c r="I5" s="223">
        <v>0</v>
      </c>
      <c r="J5" s="201">
        <v>0</v>
      </c>
      <c r="K5" s="201">
        <v>0</v>
      </c>
      <c r="L5" s="143">
        <v>0</v>
      </c>
    </row>
    <row r="6" spans="2:12" x14ac:dyDescent="0.2">
      <c r="B6" s="37" t="s">
        <v>215</v>
      </c>
      <c r="C6" s="1">
        <v>381.01560000000001</v>
      </c>
      <c r="D6" s="16">
        <v>12.077</v>
      </c>
      <c r="E6" s="16">
        <v>4.2592999999999996</v>
      </c>
      <c r="F6" s="8">
        <v>-0.44932</v>
      </c>
      <c r="G6" s="224">
        <v>0</v>
      </c>
      <c r="H6" s="225">
        <v>0</v>
      </c>
      <c r="I6" s="225">
        <v>0</v>
      </c>
      <c r="J6" s="85">
        <v>0</v>
      </c>
      <c r="K6" s="85">
        <v>0</v>
      </c>
      <c r="L6" s="144">
        <v>0</v>
      </c>
    </row>
    <row r="7" spans="2:12" x14ac:dyDescent="0.2">
      <c r="B7" s="37" t="s">
        <v>215</v>
      </c>
      <c r="C7" s="1">
        <v>381.01560000000001</v>
      </c>
      <c r="D7" s="16">
        <v>12.912000000000001</v>
      </c>
      <c r="E7" s="16">
        <v>7.2588999999999997</v>
      </c>
      <c r="F7" s="8">
        <v>-0.22441</v>
      </c>
      <c r="G7" s="224">
        <v>0</v>
      </c>
      <c r="H7" s="225">
        <v>0</v>
      </c>
      <c r="I7" s="225">
        <v>0</v>
      </c>
      <c r="J7" s="85">
        <v>0</v>
      </c>
      <c r="K7" s="85">
        <v>0</v>
      </c>
      <c r="L7" s="144">
        <v>0</v>
      </c>
    </row>
    <row r="8" spans="2:12" x14ac:dyDescent="0.2">
      <c r="B8" s="37" t="s">
        <v>215</v>
      </c>
      <c r="C8" s="1">
        <v>381.01560000000001</v>
      </c>
      <c r="D8" s="16">
        <v>13.78</v>
      </c>
      <c r="E8" s="16">
        <v>10.16</v>
      </c>
      <c r="F8" s="8">
        <v>-7.9087000000000005E-2</v>
      </c>
      <c r="G8" s="224">
        <v>0</v>
      </c>
      <c r="H8" s="225">
        <v>0</v>
      </c>
      <c r="I8" s="225">
        <v>0</v>
      </c>
      <c r="J8" s="85">
        <v>0</v>
      </c>
      <c r="K8" s="85">
        <v>0</v>
      </c>
      <c r="L8" s="144">
        <v>0</v>
      </c>
    </row>
    <row r="9" spans="2:12" x14ac:dyDescent="0.2">
      <c r="B9" s="37" t="s">
        <v>215</v>
      </c>
      <c r="C9" s="1">
        <v>381.01560000000001</v>
      </c>
      <c r="D9" s="16">
        <v>15.239000000000001</v>
      </c>
      <c r="E9" s="16">
        <v>13.156000000000001</v>
      </c>
      <c r="F9" s="8">
        <v>6.0038000000000001E-3</v>
      </c>
      <c r="G9" s="224">
        <v>0</v>
      </c>
      <c r="H9" s="225">
        <v>0</v>
      </c>
      <c r="I9" s="225">
        <v>0</v>
      </c>
      <c r="J9" s="85">
        <v>0</v>
      </c>
      <c r="K9" s="85">
        <v>0</v>
      </c>
      <c r="L9" s="144">
        <v>0</v>
      </c>
    </row>
    <row r="10" spans="2:12" x14ac:dyDescent="0.2">
      <c r="B10" s="37" t="s">
        <v>215</v>
      </c>
      <c r="C10" s="1">
        <v>381.01560000000001</v>
      </c>
      <c r="D10" s="16">
        <v>16.890999999999998</v>
      </c>
      <c r="E10" s="16">
        <v>16.094000000000001</v>
      </c>
      <c r="F10" s="8">
        <v>3.4162999999999999E-2</v>
      </c>
      <c r="G10" s="224">
        <v>0</v>
      </c>
      <c r="H10" s="225">
        <v>0</v>
      </c>
      <c r="I10" s="225">
        <v>0</v>
      </c>
      <c r="J10" s="85">
        <v>0</v>
      </c>
      <c r="K10" s="85">
        <v>0</v>
      </c>
      <c r="L10" s="144">
        <v>0</v>
      </c>
    </row>
    <row r="11" spans="2:12" x14ac:dyDescent="0.2">
      <c r="B11" s="37" t="s">
        <v>215</v>
      </c>
      <c r="C11" s="1">
        <v>381.01560000000001</v>
      </c>
      <c r="D11" s="16">
        <v>18.553000000000001</v>
      </c>
      <c r="E11" s="16">
        <v>19.036000000000001</v>
      </c>
      <c r="F11" s="8">
        <v>4.8253999999999998E-2</v>
      </c>
      <c r="G11" s="224">
        <v>0</v>
      </c>
      <c r="H11" s="225">
        <v>0</v>
      </c>
      <c r="I11" s="225">
        <v>0</v>
      </c>
      <c r="J11" s="85">
        <v>0</v>
      </c>
      <c r="K11" s="85">
        <v>0</v>
      </c>
      <c r="L11" s="144">
        <v>0</v>
      </c>
    </row>
    <row r="12" spans="2:12" x14ac:dyDescent="0.2">
      <c r="B12" s="37" t="s">
        <v>215</v>
      </c>
      <c r="C12" s="1">
        <v>63.502600000000001</v>
      </c>
      <c r="D12" s="16">
        <v>20.204999999999998</v>
      </c>
      <c r="E12" s="16">
        <v>21.957999999999998</v>
      </c>
      <c r="F12" s="8">
        <v>2.9663999999999999E-2</v>
      </c>
      <c r="G12" s="224">
        <v>0</v>
      </c>
      <c r="H12" s="225">
        <v>0</v>
      </c>
      <c r="I12" s="225">
        <v>0</v>
      </c>
      <c r="J12" s="85">
        <v>0</v>
      </c>
      <c r="K12" s="85">
        <v>0</v>
      </c>
      <c r="L12" s="144">
        <v>0</v>
      </c>
    </row>
    <row r="13" spans="2:12" x14ac:dyDescent="0.2">
      <c r="B13" s="37" t="s">
        <v>215</v>
      </c>
      <c r="C13" s="1">
        <v>63.502600000000001</v>
      </c>
      <c r="D13" s="16">
        <v>21.852</v>
      </c>
      <c r="E13" s="16">
        <v>24.879000000000001</v>
      </c>
      <c r="F13" s="8">
        <v>3.0313E-2</v>
      </c>
      <c r="G13" s="224">
        <v>0</v>
      </c>
      <c r="H13" s="225">
        <v>0</v>
      </c>
      <c r="I13" s="225">
        <v>0</v>
      </c>
      <c r="J13" s="85">
        <v>0</v>
      </c>
      <c r="K13" s="85">
        <v>0</v>
      </c>
      <c r="L13" s="144">
        <v>0</v>
      </c>
    </row>
    <row r="14" spans="2:12" ht="16" thickBot="1" x14ac:dyDescent="0.25">
      <c r="B14" s="33" t="s">
        <v>215</v>
      </c>
      <c r="C14" s="9">
        <v>63.502600000000001</v>
      </c>
      <c r="D14" s="18">
        <v>23.492000000000001</v>
      </c>
      <c r="E14" s="18">
        <v>27.783000000000001</v>
      </c>
      <c r="F14" s="10">
        <v>3.465E-2</v>
      </c>
      <c r="G14" s="226">
        <v>0</v>
      </c>
      <c r="H14" s="227">
        <v>0</v>
      </c>
      <c r="I14" s="227">
        <v>0</v>
      </c>
      <c r="J14" s="89">
        <v>0</v>
      </c>
      <c r="K14" s="89">
        <v>0</v>
      </c>
      <c r="L14" s="145">
        <v>0</v>
      </c>
    </row>
    <row r="15" spans="2:12" x14ac:dyDescent="0.2">
      <c r="B15" s="37" t="s">
        <v>214</v>
      </c>
      <c r="C15" s="196">
        <v>145.14879999999999</v>
      </c>
      <c r="D15" s="36">
        <v>3.6223999999999998</v>
      </c>
      <c r="E15" s="36">
        <v>4.2426000000000004</v>
      </c>
      <c r="F15" s="20">
        <v>0.13203999999999999</v>
      </c>
      <c r="G15" s="222">
        <v>0</v>
      </c>
      <c r="H15" s="223">
        <v>0</v>
      </c>
      <c r="I15" s="223">
        <v>0</v>
      </c>
      <c r="J15" s="201">
        <v>0</v>
      </c>
      <c r="K15" s="201">
        <v>0</v>
      </c>
      <c r="L15" s="143">
        <v>0</v>
      </c>
    </row>
    <row r="16" spans="2:12" x14ac:dyDescent="0.2">
      <c r="B16" s="37" t="s">
        <v>214</v>
      </c>
      <c r="C16" s="1">
        <v>145.14879999999999</v>
      </c>
      <c r="D16" s="16">
        <v>2.2118000000000002</v>
      </c>
      <c r="E16" s="16">
        <v>1.0983000000000001</v>
      </c>
      <c r="F16" s="8">
        <v>6.0405E-2</v>
      </c>
      <c r="G16" s="224">
        <v>0</v>
      </c>
      <c r="H16" s="225">
        <v>0</v>
      </c>
      <c r="I16" s="225">
        <v>0</v>
      </c>
      <c r="J16" s="85">
        <v>0</v>
      </c>
      <c r="K16" s="85">
        <v>0</v>
      </c>
      <c r="L16" s="144">
        <v>0</v>
      </c>
    </row>
    <row r="17" spans="2:12" x14ac:dyDescent="0.2">
      <c r="B17" s="37" t="s">
        <v>214</v>
      </c>
      <c r="C17" s="1">
        <v>145.14879999999999</v>
      </c>
      <c r="D17" s="16">
        <v>7.891</v>
      </c>
      <c r="E17" s="16">
        <v>10.154</v>
      </c>
      <c r="F17" s="8">
        <v>5.2757999999999999E-2</v>
      </c>
      <c r="G17" s="224">
        <v>0</v>
      </c>
      <c r="H17" s="225">
        <v>0</v>
      </c>
      <c r="I17" s="225">
        <v>0</v>
      </c>
      <c r="J17" s="85">
        <v>0</v>
      </c>
      <c r="K17" s="85">
        <v>0</v>
      </c>
      <c r="L17" s="144">
        <v>0</v>
      </c>
    </row>
    <row r="18" spans="2:12" x14ac:dyDescent="0.2">
      <c r="B18" s="37" t="s">
        <v>214</v>
      </c>
      <c r="C18" s="1">
        <v>145.14879999999999</v>
      </c>
      <c r="D18" s="16">
        <v>5.7496</v>
      </c>
      <c r="E18" s="16">
        <v>7.2031999999999998</v>
      </c>
      <c r="F18" s="8">
        <v>9.1152999999999998E-2</v>
      </c>
      <c r="G18" s="224">
        <v>0</v>
      </c>
      <c r="H18" s="225">
        <v>0</v>
      </c>
      <c r="I18" s="225">
        <v>0</v>
      </c>
      <c r="J18" s="85">
        <v>0</v>
      </c>
      <c r="K18" s="85">
        <v>0</v>
      </c>
      <c r="L18" s="144">
        <v>0</v>
      </c>
    </row>
    <row r="19" spans="2:12" x14ac:dyDescent="0.2">
      <c r="B19" s="37" t="s">
        <v>214</v>
      </c>
      <c r="C19" s="1">
        <v>145.14879999999999</v>
      </c>
      <c r="D19" s="16">
        <v>12.318</v>
      </c>
      <c r="E19" s="16">
        <v>16.097000000000001</v>
      </c>
      <c r="F19" s="8">
        <v>1.4423E-2</v>
      </c>
      <c r="G19" s="224">
        <v>0</v>
      </c>
      <c r="H19" s="225">
        <v>0</v>
      </c>
      <c r="I19" s="225">
        <v>0</v>
      </c>
      <c r="J19" s="85">
        <v>0</v>
      </c>
      <c r="K19" s="85">
        <v>0</v>
      </c>
      <c r="L19" s="144">
        <v>0</v>
      </c>
    </row>
    <row r="20" spans="2:12" x14ac:dyDescent="0.2">
      <c r="B20" s="37" t="s">
        <v>214</v>
      </c>
      <c r="C20" s="1">
        <v>145.14879999999999</v>
      </c>
      <c r="D20" s="16">
        <v>10.122999999999999</v>
      </c>
      <c r="E20" s="16">
        <v>13.164</v>
      </c>
      <c r="F20" s="8">
        <v>2.1368000000000002E-2</v>
      </c>
      <c r="G20" s="224">
        <v>0</v>
      </c>
      <c r="H20" s="225">
        <v>0</v>
      </c>
      <c r="I20" s="225">
        <v>0</v>
      </c>
      <c r="J20" s="85">
        <v>0</v>
      </c>
      <c r="K20" s="85">
        <v>0</v>
      </c>
      <c r="L20" s="144">
        <v>0</v>
      </c>
    </row>
    <row r="21" spans="2:12" x14ac:dyDescent="0.2">
      <c r="B21" s="37" t="s">
        <v>214</v>
      </c>
      <c r="C21" s="1">
        <v>108.8616</v>
      </c>
      <c r="D21" s="16">
        <v>16.702999999999999</v>
      </c>
      <c r="E21" s="16">
        <v>21.952000000000002</v>
      </c>
      <c r="F21" s="8">
        <v>6.7946999999999999E-3</v>
      </c>
      <c r="G21" s="224">
        <v>0</v>
      </c>
      <c r="H21" s="225">
        <v>0</v>
      </c>
      <c r="I21" s="225">
        <v>0</v>
      </c>
      <c r="J21" s="85">
        <v>0</v>
      </c>
      <c r="K21" s="85">
        <v>0</v>
      </c>
      <c r="L21" s="144">
        <v>0</v>
      </c>
    </row>
    <row r="22" spans="2:12" x14ac:dyDescent="0.2">
      <c r="B22" s="37" t="s">
        <v>214</v>
      </c>
      <c r="C22" s="1">
        <v>145.14879999999999</v>
      </c>
      <c r="D22" s="16">
        <v>14.513999999999999</v>
      </c>
      <c r="E22" s="16">
        <v>19.029</v>
      </c>
      <c r="F22" s="8">
        <v>9.0008999999999992E-3</v>
      </c>
      <c r="G22" s="224">
        <v>0</v>
      </c>
      <c r="H22" s="225">
        <v>0</v>
      </c>
      <c r="I22" s="225">
        <v>0</v>
      </c>
      <c r="J22" s="85">
        <v>0</v>
      </c>
      <c r="K22" s="85">
        <v>0</v>
      </c>
      <c r="L22" s="144">
        <v>0</v>
      </c>
    </row>
    <row r="23" spans="2:12" x14ac:dyDescent="0.2">
      <c r="B23" s="37" t="s">
        <v>214</v>
      </c>
      <c r="C23" s="1">
        <v>108.8616</v>
      </c>
      <c r="D23" s="16">
        <v>21.053999999999998</v>
      </c>
      <c r="E23" s="16">
        <v>27.757999999999999</v>
      </c>
      <c r="F23" s="8">
        <v>-5.5757999999999997E-3</v>
      </c>
      <c r="G23" s="224">
        <v>0</v>
      </c>
      <c r="H23" s="225">
        <v>0</v>
      </c>
      <c r="I23" s="225">
        <v>0</v>
      </c>
      <c r="J23" s="85">
        <v>0</v>
      </c>
      <c r="K23" s="85">
        <v>0</v>
      </c>
      <c r="L23" s="144">
        <v>0</v>
      </c>
    </row>
    <row r="24" spans="2:12" ht="16" thickBot="1" x14ac:dyDescent="0.25">
      <c r="B24" s="33" t="s">
        <v>214</v>
      </c>
      <c r="C24" s="9">
        <v>108.8616</v>
      </c>
      <c r="D24" s="18">
        <v>18.885000000000002</v>
      </c>
      <c r="E24" s="18">
        <v>24.866</v>
      </c>
      <c r="F24" s="10">
        <v>1.1508000000000001E-2</v>
      </c>
      <c r="G24" s="226">
        <v>0</v>
      </c>
      <c r="H24" s="227">
        <v>0</v>
      </c>
      <c r="I24" s="227">
        <v>0</v>
      </c>
      <c r="J24" s="89">
        <v>0</v>
      </c>
      <c r="K24" s="89">
        <v>0</v>
      </c>
      <c r="L24" s="145">
        <v>0</v>
      </c>
    </row>
    <row r="25" spans="2:12" x14ac:dyDescent="0.2">
      <c r="B25" s="37"/>
      <c r="C25" s="15"/>
      <c r="D25" s="15"/>
      <c r="E25" s="15"/>
      <c r="F25" s="7"/>
      <c r="G25" s="84"/>
      <c r="H25" s="85"/>
      <c r="I25" s="85"/>
      <c r="J25" s="85"/>
      <c r="K25" s="85"/>
      <c r="L25" s="144"/>
    </row>
    <row r="26" spans="2:12" x14ac:dyDescent="0.2">
      <c r="B26" s="37"/>
      <c r="C26" s="15"/>
      <c r="D26" s="15"/>
      <c r="E26" s="15"/>
      <c r="F26" s="7"/>
      <c r="G26" s="84"/>
      <c r="H26" s="85"/>
      <c r="I26" s="85"/>
      <c r="J26" s="85"/>
      <c r="K26" s="85"/>
      <c r="L26" s="144"/>
    </row>
    <row r="27" spans="2:12" x14ac:dyDescent="0.2">
      <c r="B27" s="37"/>
      <c r="C27" s="15"/>
      <c r="D27" s="15"/>
      <c r="E27" s="15"/>
      <c r="F27" s="7"/>
      <c r="G27" s="84"/>
      <c r="H27" s="85"/>
      <c r="I27" s="85"/>
      <c r="J27" s="85"/>
      <c r="K27" s="85"/>
      <c r="L27" s="144"/>
    </row>
    <row r="28" spans="2:12" x14ac:dyDescent="0.2">
      <c r="B28" s="37"/>
      <c r="C28" s="15"/>
      <c r="D28" s="15"/>
      <c r="E28" s="15"/>
      <c r="F28" s="7"/>
      <c r="G28" s="84"/>
      <c r="H28" s="85"/>
      <c r="I28" s="85"/>
      <c r="J28" s="85"/>
      <c r="K28" s="85"/>
      <c r="L28" s="144"/>
    </row>
    <row r="29" spans="2:12" x14ac:dyDescent="0.2">
      <c r="B29" s="37"/>
      <c r="C29" s="15"/>
      <c r="D29" s="15"/>
      <c r="E29" s="15"/>
      <c r="F29" s="7"/>
      <c r="G29" s="84"/>
      <c r="H29" s="85"/>
      <c r="I29" s="85"/>
      <c r="J29" s="85"/>
      <c r="K29" s="85"/>
      <c r="L29" s="144"/>
    </row>
    <row r="30" spans="2:12" x14ac:dyDescent="0.2">
      <c r="B30" s="37"/>
      <c r="C30" s="15"/>
      <c r="D30" s="15"/>
      <c r="E30" s="15"/>
      <c r="F30" s="7"/>
      <c r="G30" s="84"/>
      <c r="H30" s="85"/>
      <c r="I30" s="85"/>
      <c r="J30" s="85"/>
      <c r="K30" s="85"/>
      <c r="L30" s="144"/>
    </row>
    <row r="31" spans="2:12" x14ac:dyDescent="0.2">
      <c r="B31" s="37"/>
      <c r="C31" s="15"/>
      <c r="D31" s="15"/>
      <c r="E31" s="15"/>
      <c r="F31" s="7"/>
      <c r="G31" s="84"/>
      <c r="H31" s="85"/>
      <c r="I31" s="85"/>
      <c r="J31" s="85"/>
      <c r="K31" s="85"/>
      <c r="L31" s="144"/>
    </row>
    <row r="32" spans="2:12" x14ac:dyDescent="0.2">
      <c r="B32" s="37"/>
      <c r="C32" s="15"/>
      <c r="D32" s="15"/>
      <c r="E32" s="15"/>
      <c r="F32" s="7"/>
      <c r="G32" s="84"/>
      <c r="H32" s="85"/>
      <c r="I32" s="85"/>
      <c r="J32" s="85"/>
      <c r="K32" s="85"/>
      <c r="L32" s="144"/>
    </row>
    <row r="33" spans="2:12" x14ac:dyDescent="0.2">
      <c r="B33" s="37"/>
      <c r="C33" s="15"/>
      <c r="D33" s="15"/>
      <c r="E33" s="15"/>
      <c r="F33" s="7"/>
      <c r="G33" s="84"/>
      <c r="H33" s="85"/>
      <c r="I33" s="85"/>
      <c r="J33" s="85"/>
      <c r="K33" s="85"/>
      <c r="L33" s="144"/>
    </row>
    <row r="34" spans="2:12" x14ac:dyDescent="0.2">
      <c r="B34" s="37"/>
      <c r="C34" s="15"/>
      <c r="D34" s="15"/>
      <c r="E34" s="15"/>
      <c r="F34" s="7"/>
      <c r="G34" s="84"/>
      <c r="H34" s="85"/>
      <c r="I34" s="85"/>
      <c r="J34" s="85"/>
      <c r="K34" s="85"/>
      <c r="L34" s="144"/>
    </row>
    <row r="35" spans="2:12" x14ac:dyDescent="0.2">
      <c r="B35" s="37"/>
      <c r="C35" s="15"/>
      <c r="D35" s="15"/>
      <c r="E35" s="15"/>
      <c r="F35" s="7"/>
      <c r="G35" s="84"/>
      <c r="H35" s="85"/>
      <c r="I35" s="85"/>
      <c r="J35" s="85"/>
      <c r="K35" s="85"/>
      <c r="L35" s="144"/>
    </row>
    <row r="36" spans="2:12" x14ac:dyDescent="0.2">
      <c r="B36" s="37"/>
      <c r="C36" s="15"/>
      <c r="D36" s="15"/>
      <c r="E36" s="15"/>
      <c r="F36" s="7"/>
      <c r="G36" s="84"/>
      <c r="H36" s="85"/>
      <c r="I36" s="85"/>
      <c r="J36" s="85"/>
      <c r="K36" s="85"/>
      <c r="L36" s="144"/>
    </row>
    <row r="37" spans="2:12" x14ac:dyDescent="0.2">
      <c r="B37" s="37"/>
      <c r="C37" s="15"/>
      <c r="D37" s="15"/>
      <c r="E37" s="15"/>
      <c r="F37" s="7"/>
      <c r="G37" s="84"/>
      <c r="H37" s="85"/>
      <c r="I37" s="85"/>
      <c r="J37" s="85"/>
      <c r="K37" s="85"/>
      <c r="L37" s="144"/>
    </row>
    <row r="38" spans="2:12" ht="16" thickBot="1" x14ac:dyDescent="0.25">
      <c r="B38" s="33"/>
      <c r="C38" s="17"/>
      <c r="D38" s="17"/>
      <c r="E38" s="17"/>
      <c r="F38" s="34"/>
      <c r="G38" s="84"/>
      <c r="H38" s="85"/>
      <c r="I38" s="85"/>
      <c r="J38" s="85"/>
      <c r="K38" s="85"/>
      <c r="L38" s="144"/>
    </row>
    <row r="39" spans="2:12" x14ac:dyDescent="0.2">
      <c r="B39" s="35"/>
      <c r="C39" s="19"/>
      <c r="D39" s="19"/>
      <c r="E39" s="19"/>
      <c r="F39" s="5"/>
      <c r="G39" s="84"/>
      <c r="H39" s="85"/>
      <c r="I39" s="85"/>
      <c r="J39" s="85"/>
      <c r="K39" s="85"/>
      <c r="L39" s="144"/>
    </row>
    <row r="40" spans="2:12" x14ac:dyDescent="0.2">
      <c r="B40" s="37"/>
      <c r="C40" s="15"/>
      <c r="D40" s="15"/>
      <c r="E40" s="15"/>
      <c r="F40" s="7"/>
      <c r="G40" s="84"/>
      <c r="H40" s="85"/>
      <c r="I40" s="85"/>
      <c r="J40" s="85"/>
      <c r="K40" s="85"/>
      <c r="L40" s="144"/>
    </row>
    <row r="41" spans="2:12" x14ac:dyDescent="0.2">
      <c r="B41" s="37"/>
      <c r="C41" s="15"/>
      <c r="D41" s="15"/>
      <c r="E41" s="15"/>
      <c r="F41" s="7"/>
      <c r="G41" s="84"/>
      <c r="H41" s="85"/>
      <c r="I41" s="85"/>
      <c r="J41" s="85"/>
      <c r="K41" s="85"/>
      <c r="L41" s="144"/>
    </row>
    <row r="42" spans="2:12" x14ac:dyDescent="0.2">
      <c r="B42" s="37"/>
      <c r="C42" s="15"/>
      <c r="D42" s="15"/>
      <c r="E42" s="15"/>
      <c r="F42" s="7"/>
      <c r="G42" s="84"/>
      <c r="H42" s="85"/>
      <c r="I42" s="85"/>
      <c r="J42" s="85"/>
      <c r="K42" s="85"/>
      <c r="L42" s="144"/>
    </row>
    <row r="43" spans="2:12" x14ac:dyDescent="0.2">
      <c r="B43" s="37"/>
      <c r="C43" s="15"/>
      <c r="D43" s="15"/>
      <c r="E43" s="15"/>
      <c r="F43" s="7"/>
      <c r="G43" s="84"/>
      <c r="H43" s="85"/>
      <c r="I43" s="85"/>
      <c r="J43" s="85"/>
      <c r="K43" s="85"/>
      <c r="L43" s="144"/>
    </row>
    <row r="44" spans="2:12" x14ac:dyDescent="0.2">
      <c r="B44" s="37"/>
      <c r="C44" s="15"/>
      <c r="D44" s="15"/>
      <c r="E44" s="15"/>
      <c r="F44" s="7"/>
      <c r="G44" s="84"/>
      <c r="H44" s="85"/>
      <c r="I44" s="85"/>
      <c r="J44" s="85"/>
      <c r="K44" s="85"/>
      <c r="L44" s="144"/>
    </row>
    <row r="45" spans="2:12" x14ac:dyDescent="0.2">
      <c r="B45" s="37"/>
      <c r="C45" s="15"/>
      <c r="D45" s="15"/>
      <c r="E45" s="15"/>
      <c r="F45" s="7"/>
      <c r="G45" s="84"/>
      <c r="H45" s="85"/>
      <c r="I45" s="85"/>
      <c r="J45" s="85"/>
      <c r="K45" s="85"/>
      <c r="L45" s="144"/>
    </row>
    <row r="46" spans="2:12" x14ac:dyDescent="0.2">
      <c r="B46" s="37"/>
      <c r="C46" s="15"/>
      <c r="D46" s="15"/>
      <c r="E46" s="15"/>
      <c r="F46" s="7"/>
      <c r="G46" s="84"/>
      <c r="H46" s="85"/>
      <c r="I46" s="85"/>
      <c r="J46" s="85"/>
      <c r="K46" s="85"/>
      <c r="L46" s="144"/>
    </row>
    <row r="47" spans="2:12" x14ac:dyDescent="0.2">
      <c r="B47" s="37"/>
      <c r="C47" s="15"/>
      <c r="D47" s="15"/>
      <c r="E47" s="15"/>
      <c r="F47" s="7"/>
      <c r="G47" s="84"/>
      <c r="H47" s="85"/>
      <c r="I47" s="85"/>
      <c r="J47" s="85"/>
      <c r="K47" s="85"/>
      <c r="L47" s="144"/>
    </row>
    <row r="48" spans="2:12" x14ac:dyDescent="0.2">
      <c r="B48" s="37"/>
      <c r="C48" s="15"/>
      <c r="D48" s="15"/>
      <c r="E48" s="15"/>
      <c r="F48" s="7"/>
      <c r="G48" s="84"/>
      <c r="H48" s="85"/>
      <c r="I48" s="85"/>
      <c r="J48" s="85"/>
      <c r="K48" s="85"/>
      <c r="L48" s="144"/>
    </row>
    <row r="49" spans="2:12" x14ac:dyDescent="0.2">
      <c r="B49" s="37"/>
      <c r="C49" s="15"/>
      <c r="D49" s="15"/>
      <c r="E49" s="15"/>
      <c r="F49" s="7"/>
      <c r="G49" s="84"/>
      <c r="H49" s="85"/>
      <c r="I49" s="85"/>
      <c r="J49" s="85"/>
      <c r="K49" s="85"/>
      <c r="L49" s="144"/>
    </row>
    <row r="50" spans="2:12" x14ac:dyDescent="0.2">
      <c r="B50" s="37"/>
      <c r="C50" s="15"/>
      <c r="D50" s="15"/>
      <c r="E50" s="15"/>
      <c r="F50" s="7"/>
      <c r="G50" s="84"/>
      <c r="H50" s="85"/>
      <c r="I50" s="85"/>
      <c r="J50" s="85"/>
      <c r="K50" s="85"/>
      <c r="L50" s="144"/>
    </row>
    <row r="51" spans="2:12" x14ac:dyDescent="0.2">
      <c r="B51" s="37"/>
      <c r="C51" s="15"/>
      <c r="D51" s="15"/>
      <c r="E51" s="15"/>
      <c r="F51" s="7"/>
      <c r="G51" s="84"/>
      <c r="H51" s="85"/>
      <c r="I51" s="85"/>
      <c r="J51" s="85"/>
      <c r="K51" s="85"/>
      <c r="L51" s="144"/>
    </row>
    <row r="52" spans="2:12" x14ac:dyDescent="0.2">
      <c r="B52" s="37"/>
      <c r="C52" s="15"/>
      <c r="D52" s="15"/>
      <c r="E52" s="15"/>
      <c r="F52" s="7"/>
      <c r="G52" s="84"/>
      <c r="H52" s="85"/>
      <c r="I52" s="85"/>
      <c r="J52" s="85"/>
      <c r="K52" s="85"/>
      <c r="L52" s="144"/>
    </row>
    <row r="53" spans="2:12" x14ac:dyDescent="0.2">
      <c r="B53" s="37"/>
      <c r="C53" s="15"/>
      <c r="D53" s="15"/>
      <c r="E53" s="15"/>
      <c r="F53" s="7"/>
      <c r="G53" s="84"/>
      <c r="H53" s="85"/>
      <c r="I53" s="85"/>
      <c r="J53" s="85"/>
      <c r="K53" s="85"/>
      <c r="L53" s="144"/>
    </row>
    <row r="54" spans="2:12" x14ac:dyDescent="0.2">
      <c r="B54" s="37"/>
      <c r="C54" s="15"/>
      <c r="D54" s="15"/>
      <c r="E54" s="15"/>
      <c r="F54" s="7"/>
      <c r="G54" s="84"/>
      <c r="H54" s="85"/>
      <c r="I54" s="85"/>
      <c r="J54" s="85"/>
      <c r="K54" s="85"/>
      <c r="L54" s="144"/>
    </row>
    <row r="55" spans="2:12" x14ac:dyDescent="0.2">
      <c r="B55" s="37"/>
      <c r="C55" s="15"/>
      <c r="D55" s="15"/>
      <c r="E55" s="15"/>
      <c r="F55" s="7"/>
      <c r="G55" s="84"/>
      <c r="H55" s="85"/>
      <c r="I55" s="85"/>
      <c r="J55" s="85"/>
      <c r="K55" s="85"/>
      <c r="L55" s="144"/>
    </row>
    <row r="56" spans="2:12" x14ac:dyDescent="0.2">
      <c r="B56" s="37"/>
      <c r="C56" s="15"/>
      <c r="D56" s="15"/>
      <c r="E56" s="15"/>
      <c r="F56" s="7"/>
      <c r="G56" s="84"/>
      <c r="H56" s="85"/>
      <c r="I56" s="85"/>
      <c r="J56" s="85"/>
      <c r="K56" s="85"/>
      <c r="L56" s="144"/>
    </row>
    <row r="57" spans="2:12" x14ac:dyDescent="0.2">
      <c r="B57" s="37"/>
      <c r="C57" s="15"/>
      <c r="D57" s="15"/>
      <c r="E57" s="15"/>
      <c r="F57" s="7"/>
      <c r="G57" s="84"/>
      <c r="H57" s="85"/>
      <c r="I57" s="85"/>
      <c r="J57" s="85"/>
      <c r="K57" s="85"/>
      <c r="L57" s="144"/>
    </row>
    <row r="58" spans="2:12" x14ac:dyDescent="0.2">
      <c r="B58" s="37"/>
      <c r="C58" s="15"/>
      <c r="D58" s="15"/>
      <c r="E58" s="15"/>
      <c r="F58" s="7"/>
      <c r="G58" s="84"/>
      <c r="H58" s="85"/>
      <c r="I58" s="85"/>
      <c r="J58" s="85"/>
      <c r="K58" s="85"/>
      <c r="L58" s="144"/>
    </row>
    <row r="59" spans="2:12" x14ac:dyDescent="0.2">
      <c r="B59" s="37"/>
      <c r="C59" s="15"/>
      <c r="D59" s="15"/>
      <c r="E59" s="15"/>
      <c r="F59" s="7"/>
      <c r="G59" s="84"/>
      <c r="H59" s="85"/>
      <c r="I59" s="85"/>
      <c r="J59" s="85"/>
      <c r="K59" s="85"/>
      <c r="L59" s="144"/>
    </row>
    <row r="60" spans="2:12" x14ac:dyDescent="0.2">
      <c r="B60" s="37"/>
      <c r="C60" s="15"/>
      <c r="D60" s="15"/>
      <c r="E60" s="15"/>
      <c r="F60" s="7"/>
      <c r="G60" s="84"/>
      <c r="H60" s="85"/>
      <c r="I60" s="85"/>
      <c r="J60" s="85"/>
      <c r="K60" s="85"/>
      <c r="L60" s="144"/>
    </row>
    <row r="61" spans="2:12" ht="16" thickBot="1" x14ac:dyDescent="0.25">
      <c r="B61" s="33"/>
      <c r="C61" s="17"/>
      <c r="D61" s="17"/>
      <c r="E61" s="17"/>
      <c r="F61" s="34"/>
      <c r="G61" s="88"/>
      <c r="H61" s="89"/>
      <c r="I61" s="89"/>
      <c r="J61" s="89"/>
      <c r="K61" s="89"/>
      <c r="L61" s="145"/>
    </row>
    <row r="62" spans="2:12" x14ac:dyDescent="0.2">
      <c r="B62" s="30"/>
      <c r="C62" s="30"/>
      <c r="D62" s="30"/>
      <c r="E62" s="30"/>
      <c r="F62" s="30"/>
      <c r="G62"/>
      <c r="H62"/>
      <c r="I62"/>
      <c r="J62"/>
      <c r="K62"/>
      <c r="L62"/>
    </row>
    <row r="63" spans="2:12" x14ac:dyDescent="0.2">
      <c r="B63" s="30"/>
      <c r="C63" s="30"/>
      <c r="D63" s="30"/>
      <c r="E63" s="30"/>
      <c r="F63" s="30"/>
      <c r="G63"/>
      <c r="H63"/>
      <c r="I63"/>
      <c r="J63"/>
      <c r="K63"/>
      <c r="L63"/>
    </row>
    <row r="64" spans="2:12" x14ac:dyDescent="0.2">
      <c r="B64" s="30"/>
      <c r="C64" s="30"/>
      <c r="D64" s="30"/>
      <c r="E64" s="30"/>
      <c r="F64" s="30"/>
      <c r="G64"/>
      <c r="H64"/>
      <c r="I64"/>
      <c r="J64"/>
      <c r="K64"/>
      <c r="L64"/>
    </row>
    <row r="65" spans="2:7" x14ac:dyDescent="0.2">
      <c r="B65" s="30"/>
      <c r="C65" s="30"/>
      <c r="D65" s="30"/>
      <c r="E65" s="30"/>
      <c r="F65" s="30"/>
      <c r="G65" s="30"/>
    </row>
    <row r="66" spans="2:7" x14ac:dyDescent="0.2">
      <c r="B66" s="30"/>
      <c r="C66" s="30"/>
      <c r="D66" s="30"/>
      <c r="E66" s="30"/>
      <c r="F66" s="30"/>
      <c r="G66" s="30"/>
    </row>
    <row r="67" spans="2:7" x14ac:dyDescent="0.2">
      <c r="B67" s="30"/>
      <c r="C67" s="30"/>
      <c r="D67" s="30"/>
      <c r="E67" s="30"/>
      <c r="F67" s="30"/>
      <c r="G67" s="30"/>
    </row>
    <row r="68" spans="2:7" x14ac:dyDescent="0.2">
      <c r="B68" s="30"/>
      <c r="C68" s="30"/>
      <c r="D68" s="30"/>
      <c r="E68" s="30"/>
      <c r="F68" s="30"/>
      <c r="G68" s="30"/>
    </row>
    <row r="69" spans="2:7" x14ac:dyDescent="0.2">
      <c r="B69" s="30"/>
      <c r="C69" s="30"/>
      <c r="D69" s="30"/>
      <c r="E69" s="30"/>
      <c r="F69" s="30"/>
      <c r="G69" s="30"/>
    </row>
    <row r="70" spans="2:7" x14ac:dyDescent="0.2">
      <c r="B70" s="30"/>
      <c r="C70" s="30"/>
      <c r="D70" s="30"/>
      <c r="E70" s="30"/>
      <c r="F70" s="30"/>
      <c r="G70" s="30"/>
    </row>
    <row r="71" spans="2:7" x14ac:dyDescent="0.2">
      <c r="B71" s="30"/>
      <c r="C71" s="30"/>
      <c r="D71" s="30"/>
      <c r="E71" s="30"/>
      <c r="F71" s="30"/>
      <c r="G71" s="30"/>
    </row>
    <row r="72" spans="2:7" x14ac:dyDescent="0.2">
      <c r="B72" s="30"/>
      <c r="C72" s="30"/>
      <c r="D72" s="30"/>
      <c r="E72" s="30"/>
      <c r="F72" s="30"/>
      <c r="G72" s="30"/>
    </row>
    <row r="73" spans="2:7" x14ac:dyDescent="0.2">
      <c r="B73" s="30"/>
      <c r="C73" s="30"/>
      <c r="D73" s="30"/>
      <c r="E73" s="30"/>
      <c r="F73" s="30"/>
      <c r="G73" s="30"/>
    </row>
    <row r="74" spans="2:7" x14ac:dyDescent="0.2">
      <c r="B74" s="30"/>
      <c r="C74" s="30"/>
      <c r="D74" s="30"/>
      <c r="E74" s="30"/>
      <c r="F74" s="30"/>
      <c r="G74" s="30"/>
    </row>
    <row r="75" spans="2:7" x14ac:dyDescent="0.2">
      <c r="B75" s="30"/>
      <c r="C75" s="30"/>
      <c r="D75" s="30"/>
      <c r="E75" s="30"/>
      <c r="F75" s="30"/>
      <c r="G75" s="30"/>
    </row>
    <row r="76" spans="2:7" x14ac:dyDescent="0.2">
      <c r="B76" s="30"/>
      <c r="C76" s="30"/>
      <c r="D76" s="30"/>
      <c r="E76" s="30"/>
      <c r="F76" s="30"/>
      <c r="G76" s="30"/>
    </row>
    <row r="77" spans="2:7" x14ac:dyDescent="0.2">
      <c r="B77" s="30"/>
      <c r="C77" s="30"/>
      <c r="D77" s="30"/>
      <c r="E77" s="30"/>
      <c r="F77" s="30"/>
      <c r="G77" s="30"/>
    </row>
    <row r="78" spans="2:7" x14ac:dyDescent="0.2">
      <c r="B78" s="30"/>
      <c r="C78" s="30"/>
      <c r="D78" s="30"/>
      <c r="E78" s="30"/>
      <c r="F78" s="30"/>
      <c r="G78" s="30"/>
    </row>
    <row r="79" spans="2:7" x14ac:dyDescent="0.2">
      <c r="B79" s="30"/>
      <c r="C79" s="30"/>
      <c r="D79" s="30"/>
      <c r="E79" s="30"/>
      <c r="F79" s="30"/>
      <c r="G79" s="30"/>
    </row>
    <row r="80" spans="2:7" x14ac:dyDescent="0.2">
      <c r="B80" s="30"/>
      <c r="C80" s="30"/>
      <c r="D80" s="30"/>
      <c r="E80" s="30"/>
      <c r="F80" s="30"/>
      <c r="G80" s="30"/>
    </row>
    <row r="81" spans="2:7" x14ac:dyDescent="0.2">
      <c r="B81" s="30"/>
      <c r="C81" s="30"/>
      <c r="D81" s="30"/>
      <c r="E81" s="30"/>
      <c r="F81" s="30"/>
      <c r="G81" s="30"/>
    </row>
    <row r="82" spans="2:7" x14ac:dyDescent="0.2">
      <c r="B82" s="30"/>
      <c r="C82" s="30"/>
      <c r="D82" s="30"/>
      <c r="E82" s="30"/>
      <c r="F82" s="30"/>
      <c r="G82" s="30"/>
    </row>
    <row r="83" spans="2:7" x14ac:dyDescent="0.2">
      <c r="B83" s="30"/>
      <c r="C83" s="30"/>
      <c r="D83" s="30"/>
      <c r="E83" s="30"/>
      <c r="F83" s="30"/>
      <c r="G83" s="30"/>
    </row>
    <row r="84" spans="2:7" x14ac:dyDescent="0.2">
      <c r="B84" s="30"/>
      <c r="C84" s="30"/>
      <c r="D84" s="30"/>
      <c r="E84" s="30"/>
      <c r="F84" s="30"/>
      <c r="G84" s="30"/>
    </row>
    <row r="85" spans="2:7" x14ac:dyDescent="0.2">
      <c r="B85" s="30"/>
      <c r="C85" s="30"/>
      <c r="D85" s="30"/>
      <c r="E85" s="30"/>
      <c r="F85" s="30"/>
      <c r="G85" s="30"/>
    </row>
    <row r="86" spans="2:7" x14ac:dyDescent="0.2">
      <c r="B86" s="30"/>
      <c r="C86" s="30"/>
      <c r="D86" s="30"/>
      <c r="E86" s="30"/>
      <c r="F86" s="30"/>
      <c r="G86" s="30"/>
    </row>
    <row r="87" spans="2:7" x14ac:dyDescent="0.2">
      <c r="B87" s="30"/>
      <c r="C87" s="30"/>
      <c r="D87" s="30"/>
      <c r="E87" s="30"/>
      <c r="F87" s="30"/>
      <c r="G87" s="30"/>
    </row>
    <row r="88" spans="2:7" x14ac:dyDescent="0.2">
      <c r="B88" s="30"/>
      <c r="C88" s="30"/>
      <c r="D88" s="30"/>
      <c r="E88" s="30"/>
      <c r="F88" s="30"/>
      <c r="G88" s="30"/>
    </row>
    <row r="89" spans="2:7" x14ac:dyDescent="0.2">
      <c r="B89" s="30"/>
      <c r="C89" s="30"/>
      <c r="D89" s="30"/>
      <c r="E89" s="30"/>
      <c r="F89" s="30"/>
      <c r="G89" s="30"/>
    </row>
    <row r="90" spans="2:7" x14ac:dyDescent="0.2">
      <c r="B90" s="30"/>
      <c r="C90" s="30"/>
      <c r="D90" s="30"/>
      <c r="E90" s="30"/>
      <c r="F90" s="30"/>
      <c r="G90" s="30"/>
    </row>
    <row r="91" spans="2:7" x14ac:dyDescent="0.2">
      <c r="B91" s="30"/>
      <c r="C91" s="30"/>
      <c r="D91" s="30"/>
      <c r="E91" s="30"/>
      <c r="F91" s="30"/>
      <c r="G91" s="30"/>
    </row>
    <row r="92" spans="2:7" x14ac:dyDescent="0.2">
      <c r="B92" s="30"/>
      <c r="C92" s="30"/>
      <c r="D92" s="30"/>
      <c r="E92" s="30"/>
      <c r="F92" s="30"/>
      <c r="G92" s="30"/>
    </row>
    <row r="93" spans="2:7" x14ac:dyDescent="0.2">
      <c r="B93" s="30"/>
      <c r="C93" s="30"/>
      <c r="D93" s="30"/>
      <c r="E93" s="30"/>
      <c r="F93" s="30"/>
      <c r="G93" s="30"/>
    </row>
    <row r="94" spans="2:7" x14ac:dyDescent="0.2">
      <c r="B94" s="30"/>
      <c r="C94" s="30"/>
      <c r="D94" s="30"/>
      <c r="E94" s="30"/>
      <c r="F94" s="30"/>
      <c r="G94" s="30"/>
    </row>
    <row r="95" spans="2:7" x14ac:dyDescent="0.2">
      <c r="B95" s="30"/>
      <c r="C95" s="30"/>
      <c r="D95" s="30"/>
      <c r="E95" s="30"/>
      <c r="F95" s="30"/>
      <c r="G95" s="30"/>
    </row>
    <row r="96" spans="2:7" x14ac:dyDescent="0.2">
      <c r="B96" s="30"/>
      <c r="C96" s="30"/>
      <c r="D96" s="30"/>
      <c r="E96" s="30"/>
      <c r="F96" s="30"/>
      <c r="G96" s="30"/>
    </row>
    <row r="97" spans="2:7" x14ac:dyDescent="0.2">
      <c r="B97" s="30"/>
      <c r="C97" s="30"/>
      <c r="D97" s="30"/>
      <c r="E97" s="30"/>
      <c r="F97" s="30"/>
      <c r="G97" s="30"/>
    </row>
    <row r="98" spans="2:7" x14ac:dyDescent="0.2">
      <c r="B98" s="30"/>
      <c r="C98" s="30"/>
      <c r="D98" s="30"/>
      <c r="E98" s="30"/>
      <c r="F98" s="30"/>
      <c r="G98" s="30"/>
    </row>
    <row r="99" spans="2:7" x14ac:dyDescent="0.2">
      <c r="B99" s="30"/>
      <c r="C99" s="30"/>
      <c r="D99" s="30"/>
      <c r="E99" s="30"/>
      <c r="F99" s="30"/>
      <c r="G99" s="30"/>
    </row>
    <row r="100" spans="2:7" x14ac:dyDescent="0.2">
      <c r="B100" s="30"/>
      <c r="C100" s="30"/>
      <c r="D100" s="30"/>
      <c r="E100" s="30"/>
      <c r="F100" s="30"/>
      <c r="G100" s="30"/>
    </row>
    <row r="101" spans="2:7" x14ac:dyDescent="0.2">
      <c r="B101" s="30"/>
      <c r="C101" s="30"/>
      <c r="D101" s="30"/>
      <c r="E101" s="30"/>
      <c r="F101" s="30"/>
      <c r="G101" s="30"/>
    </row>
    <row r="102" spans="2:7" x14ac:dyDescent="0.2">
      <c r="B102" s="30"/>
      <c r="C102" s="30"/>
      <c r="D102" s="30"/>
      <c r="E102" s="30"/>
      <c r="F102" s="30"/>
      <c r="G102" s="30"/>
    </row>
    <row r="103" spans="2:7" x14ac:dyDescent="0.2">
      <c r="B103" s="30"/>
      <c r="C103" s="30"/>
      <c r="D103" s="30"/>
      <c r="E103" s="30"/>
      <c r="F103" s="30"/>
      <c r="G103" s="30"/>
    </row>
    <row r="104" spans="2:7" x14ac:dyDescent="0.2">
      <c r="B104" s="30"/>
      <c r="C104" s="30"/>
      <c r="D104" s="30"/>
      <c r="E104" s="30"/>
      <c r="F104" s="30"/>
      <c r="G104" s="30"/>
    </row>
    <row r="105" spans="2:7" x14ac:dyDescent="0.2">
      <c r="B105" s="30"/>
      <c r="C105" s="30"/>
      <c r="D105" s="30"/>
      <c r="E105" s="30"/>
      <c r="F105" s="30"/>
      <c r="G105" s="30"/>
    </row>
    <row r="106" spans="2:7" x14ac:dyDescent="0.2">
      <c r="B106" s="30"/>
      <c r="C106" s="30"/>
      <c r="D106" s="30"/>
      <c r="E106" s="30"/>
      <c r="F106" s="30"/>
      <c r="G106" s="30"/>
    </row>
    <row r="107" spans="2:7" x14ac:dyDescent="0.2">
      <c r="B107" s="30"/>
      <c r="C107" s="30"/>
      <c r="D107" s="30"/>
      <c r="E107" s="30"/>
      <c r="F107" s="30"/>
      <c r="G107" s="30"/>
    </row>
    <row r="108" spans="2:7" x14ac:dyDescent="0.2">
      <c r="B108" s="30"/>
      <c r="C108" s="30"/>
      <c r="D108" s="30"/>
      <c r="E108" s="30"/>
      <c r="F108" s="30"/>
      <c r="G108" s="30"/>
    </row>
    <row r="109" spans="2:7" x14ac:dyDescent="0.2">
      <c r="B109" s="30"/>
      <c r="C109" s="30"/>
      <c r="D109" s="30"/>
      <c r="E109" s="30"/>
      <c r="F109" s="30"/>
      <c r="G109" s="30"/>
    </row>
    <row r="110" spans="2:7" x14ac:dyDescent="0.2">
      <c r="B110" s="30"/>
      <c r="C110" s="30"/>
      <c r="D110" s="30"/>
      <c r="E110" s="30"/>
      <c r="F110" s="30"/>
      <c r="G110" s="30"/>
    </row>
    <row r="111" spans="2:7" x14ac:dyDescent="0.2">
      <c r="B111" s="30"/>
      <c r="C111" s="30"/>
      <c r="D111" s="30"/>
      <c r="E111" s="30"/>
      <c r="F111" s="30"/>
      <c r="G111" s="30"/>
    </row>
    <row r="112" spans="2:7" x14ac:dyDescent="0.2">
      <c r="B112" s="30"/>
      <c r="C112" s="30"/>
      <c r="D112" s="30"/>
      <c r="E112" s="30"/>
      <c r="F112" s="30"/>
      <c r="G112" s="30"/>
    </row>
    <row r="113" spans="2:7" x14ac:dyDescent="0.2">
      <c r="B113" s="30"/>
      <c r="C113" s="30"/>
      <c r="D113" s="30"/>
      <c r="E113" s="30"/>
      <c r="F113" s="30"/>
      <c r="G113" s="30"/>
    </row>
    <row r="114" spans="2:7" x14ac:dyDescent="0.2">
      <c r="B114" s="30"/>
      <c r="C114" s="30"/>
      <c r="D114" s="30"/>
      <c r="E114" s="30"/>
      <c r="F114" s="30"/>
      <c r="G114" s="30"/>
    </row>
    <row r="115" spans="2:7" x14ac:dyDescent="0.2">
      <c r="B115" s="30"/>
      <c r="C115" s="30"/>
      <c r="D115" s="30"/>
      <c r="E115" s="30"/>
      <c r="F115" s="30"/>
      <c r="G115" s="30"/>
    </row>
    <row r="116" spans="2:7" x14ac:dyDescent="0.2">
      <c r="B116" s="30"/>
      <c r="C116" s="30"/>
      <c r="D116" s="30"/>
      <c r="E116" s="30"/>
      <c r="F116" s="30"/>
      <c r="G116" s="30"/>
    </row>
    <row r="117" spans="2:7" x14ac:dyDescent="0.2">
      <c r="B117" s="30"/>
      <c r="C117" s="30"/>
      <c r="D117" s="30"/>
      <c r="E117" s="30"/>
      <c r="F117" s="30"/>
      <c r="G117" s="30"/>
    </row>
    <row r="118" spans="2:7" x14ac:dyDescent="0.2">
      <c r="B118" s="30"/>
      <c r="C118" s="30"/>
      <c r="D118" s="30"/>
      <c r="E118" s="30"/>
      <c r="F118" s="30"/>
      <c r="G118" s="30"/>
    </row>
    <row r="119" spans="2:7" x14ac:dyDescent="0.2">
      <c r="B119" s="30"/>
      <c r="C119" s="30"/>
      <c r="D119" s="30"/>
      <c r="E119" s="30"/>
      <c r="F119" s="30"/>
      <c r="G119" s="30"/>
    </row>
    <row r="120" spans="2:7" x14ac:dyDescent="0.2">
      <c r="B120" s="30"/>
      <c r="C120" s="30"/>
      <c r="D120" s="30"/>
      <c r="E120" s="30"/>
      <c r="F120" s="30"/>
      <c r="G120" s="30"/>
    </row>
    <row r="121" spans="2:7" x14ac:dyDescent="0.2">
      <c r="B121" s="30"/>
      <c r="C121" s="30"/>
      <c r="D121" s="30"/>
      <c r="E121" s="30"/>
      <c r="F121" s="30"/>
      <c r="G121" s="30"/>
    </row>
    <row r="122" spans="2:7" x14ac:dyDescent="0.2">
      <c r="B122" s="30"/>
      <c r="C122" s="30"/>
      <c r="D122" s="30"/>
      <c r="E122" s="30"/>
      <c r="F122" s="30"/>
      <c r="G122" s="30"/>
    </row>
    <row r="123" spans="2:7" x14ac:dyDescent="0.2">
      <c r="B123" s="30"/>
      <c r="C123" s="30"/>
      <c r="D123" s="30"/>
      <c r="E123" s="30"/>
      <c r="F123" s="30"/>
      <c r="G123" s="30"/>
    </row>
    <row r="124" spans="2:7" x14ac:dyDescent="0.2">
      <c r="B124" s="30"/>
      <c r="C124" s="30"/>
      <c r="D124" s="30"/>
      <c r="E124" s="30"/>
      <c r="F124" s="30"/>
      <c r="G124" s="30"/>
    </row>
    <row r="125" spans="2:7" x14ac:dyDescent="0.2">
      <c r="B125" s="30"/>
      <c r="C125" s="30"/>
      <c r="D125" s="30"/>
      <c r="E125" s="30"/>
      <c r="F125" s="30"/>
      <c r="G125" s="30"/>
    </row>
    <row r="126" spans="2:7" x14ac:dyDescent="0.2">
      <c r="B126" s="30"/>
      <c r="C126" s="30"/>
      <c r="D126" s="30"/>
      <c r="E126" s="30"/>
      <c r="F126" s="30"/>
      <c r="G126" s="30"/>
    </row>
    <row r="127" spans="2:7" x14ac:dyDescent="0.2">
      <c r="B127" s="30"/>
      <c r="C127" s="30"/>
      <c r="D127" s="30"/>
      <c r="E127" s="30"/>
      <c r="F127" s="30"/>
      <c r="G127" s="30"/>
    </row>
    <row r="128" spans="2:7" x14ac:dyDescent="0.2">
      <c r="B128" s="30"/>
      <c r="C128" s="30"/>
      <c r="D128" s="30"/>
      <c r="E128" s="30"/>
      <c r="F128" s="30"/>
      <c r="G128" s="30"/>
    </row>
    <row r="129" spans="2:7" x14ac:dyDescent="0.2">
      <c r="B129" s="30"/>
      <c r="C129" s="30"/>
      <c r="D129" s="30"/>
      <c r="E129" s="30"/>
      <c r="F129" s="30"/>
      <c r="G129" s="30"/>
    </row>
    <row r="130" spans="2:7" x14ac:dyDescent="0.2">
      <c r="B130" s="30"/>
      <c r="C130" s="30"/>
      <c r="D130" s="30"/>
      <c r="E130" s="30"/>
      <c r="F130" s="30"/>
      <c r="G130" s="30"/>
    </row>
    <row r="131" spans="2:7" x14ac:dyDescent="0.2">
      <c r="B131" s="30"/>
      <c r="C131" s="30"/>
      <c r="D131" s="30"/>
      <c r="E131" s="30"/>
      <c r="F131" s="30"/>
      <c r="G131" s="30"/>
    </row>
    <row r="132" spans="2:7" x14ac:dyDescent="0.2">
      <c r="B132" s="30"/>
      <c r="C132" s="30"/>
      <c r="D132" s="30"/>
      <c r="E132" s="30"/>
      <c r="F132" s="30"/>
      <c r="G132" s="30"/>
    </row>
    <row r="133" spans="2:7" x14ac:dyDescent="0.2">
      <c r="B133" s="30"/>
      <c r="C133" s="30"/>
      <c r="D133" s="30"/>
      <c r="E133" s="30"/>
      <c r="F133" s="30"/>
      <c r="G133" s="30"/>
    </row>
    <row r="134" spans="2:7" x14ac:dyDescent="0.2">
      <c r="B134" s="30"/>
      <c r="C134" s="30"/>
      <c r="D134" s="30"/>
      <c r="E134" s="30"/>
      <c r="F134" s="30"/>
      <c r="G134" s="30"/>
    </row>
    <row r="135" spans="2:7" x14ac:dyDescent="0.2">
      <c r="B135" s="30"/>
      <c r="C135" s="30"/>
      <c r="D135" s="30"/>
      <c r="E135" s="30"/>
      <c r="F135" s="30"/>
      <c r="G135" s="30"/>
    </row>
    <row r="136" spans="2:7" x14ac:dyDescent="0.2">
      <c r="B136" s="30"/>
      <c r="C136" s="30"/>
      <c r="D136" s="30"/>
      <c r="E136" s="30"/>
      <c r="F136" s="30"/>
      <c r="G136" s="30"/>
    </row>
    <row r="137" spans="2:7" x14ac:dyDescent="0.2">
      <c r="B137" s="30"/>
      <c r="C137" s="30"/>
      <c r="D137" s="30"/>
      <c r="E137" s="30"/>
      <c r="F137" s="30"/>
      <c r="G137" s="30"/>
    </row>
    <row r="138" spans="2:7" x14ac:dyDescent="0.2">
      <c r="B138" s="30"/>
      <c r="C138" s="30"/>
      <c r="D138" s="30"/>
      <c r="E138" s="30"/>
      <c r="F138" s="30"/>
      <c r="G138" s="30"/>
    </row>
    <row r="139" spans="2:7" x14ac:dyDescent="0.2">
      <c r="B139" s="30"/>
      <c r="C139" s="30"/>
      <c r="D139" s="30"/>
      <c r="E139" s="30"/>
      <c r="F139" s="30"/>
      <c r="G139" s="30"/>
    </row>
    <row r="140" spans="2:7" x14ac:dyDescent="0.2">
      <c r="B140" s="30"/>
      <c r="C140" s="30"/>
      <c r="D140" s="30"/>
      <c r="E140" s="30"/>
      <c r="F140" s="30"/>
      <c r="G140" s="30"/>
    </row>
    <row r="141" spans="2:7" x14ac:dyDescent="0.2">
      <c r="B141" s="30"/>
      <c r="C141" s="30"/>
      <c r="D141" s="30"/>
      <c r="E141" s="30"/>
      <c r="F141" s="30"/>
      <c r="G141" s="30"/>
    </row>
    <row r="142" spans="2:7" x14ac:dyDescent="0.2">
      <c r="B142" s="30"/>
      <c r="C142" s="30"/>
      <c r="D142" s="30"/>
      <c r="E142" s="30"/>
      <c r="F142" s="30"/>
      <c r="G142" s="30"/>
    </row>
    <row r="143" spans="2:7" x14ac:dyDescent="0.2">
      <c r="B143" s="30"/>
      <c r="C143" s="30"/>
      <c r="D143" s="30"/>
      <c r="E143" s="30"/>
      <c r="F143" s="30"/>
      <c r="G143" s="30"/>
    </row>
    <row r="144" spans="2:7" x14ac:dyDescent="0.2">
      <c r="B144" s="30"/>
      <c r="C144" s="30"/>
      <c r="D144" s="30"/>
      <c r="E144" s="30"/>
      <c r="F144" s="30"/>
      <c r="G144" s="30"/>
    </row>
    <row r="145" spans="2:7" x14ac:dyDescent="0.2">
      <c r="B145" s="30"/>
      <c r="C145" s="30"/>
      <c r="D145" s="30"/>
      <c r="E145" s="30"/>
      <c r="F145" s="30"/>
      <c r="G145" s="30"/>
    </row>
    <row r="146" spans="2:7" x14ac:dyDescent="0.2">
      <c r="B146" s="30"/>
      <c r="C146" s="30"/>
      <c r="D146" s="30"/>
      <c r="E146" s="30"/>
      <c r="F146" s="30"/>
      <c r="G146" s="30"/>
    </row>
    <row r="147" spans="2:7" x14ac:dyDescent="0.2">
      <c r="B147" s="30"/>
      <c r="C147" s="30"/>
      <c r="D147" s="30"/>
      <c r="E147" s="30"/>
      <c r="F147" s="30"/>
      <c r="G147" s="30"/>
    </row>
    <row r="148" spans="2:7" x14ac:dyDescent="0.2">
      <c r="B148" s="30"/>
      <c r="C148" s="30"/>
      <c r="D148" s="30"/>
      <c r="E148" s="30"/>
      <c r="F148" s="30"/>
      <c r="G148" s="30"/>
    </row>
    <row r="149" spans="2:7" x14ac:dyDescent="0.2">
      <c r="B149" s="30"/>
      <c r="C149" s="30"/>
      <c r="D149" s="30"/>
      <c r="E149" s="30"/>
      <c r="F149" s="30"/>
      <c r="G149" s="30"/>
    </row>
  </sheetData>
  <sheetProtection selectLockedCells="1"/>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B4" sqref="B4"/>
    </sheetView>
  </sheetViews>
  <sheetFormatPr baseColWidth="10" defaultColWidth="8.83203125" defaultRowHeight="15" x14ac:dyDescent="0.2"/>
  <cols>
    <col min="1" max="1" width="8.83203125" style="29"/>
    <col min="2" max="2" width="18.83203125" style="29" customWidth="1"/>
    <col min="3" max="16384" width="8.83203125" style="29"/>
  </cols>
  <sheetData>
    <row r="1" spans="2:2" ht="16" thickBot="1" x14ac:dyDescent="0.25"/>
    <row r="2" spans="2:2" ht="16" thickBot="1" x14ac:dyDescent="0.25">
      <c r="B2" s="51" t="s">
        <v>49</v>
      </c>
    </row>
    <row r="3" spans="2:2" x14ac:dyDescent="0.2">
      <c r="B3" s="48">
        <v>-29.382000000000001</v>
      </c>
    </row>
    <row r="4" spans="2:2" x14ac:dyDescent="0.2">
      <c r="B4" s="48">
        <v>-27.5381</v>
      </c>
    </row>
    <row r="5" spans="2:2" x14ac:dyDescent="0.2">
      <c r="B5" s="48">
        <v>-25.695900000000002</v>
      </c>
    </row>
    <row r="6" spans="2:2" x14ac:dyDescent="0.2">
      <c r="B6" s="48">
        <v>-23.8507</v>
      </c>
    </row>
    <row r="7" spans="2:2" x14ac:dyDescent="0.2">
      <c r="B7" s="48">
        <v>-22.002400000000002</v>
      </c>
    </row>
    <row r="8" spans="2:2" x14ac:dyDescent="0.2">
      <c r="B8" s="48">
        <v>-20.151199999999999</v>
      </c>
    </row>
    <row r="9" spans="2:2" x14ac:dyDescent="0.2">
      <c r="B9" s="48">
        <v>-18.297699999999999</v>
      </c>
    </row>
    <row r="10" spans="2:2" x14ac:dyDescent="0.2">
      <c r="B10" s="48">
        <v>-16.442299999999999</v>
      </c>
    </row>
    <row r="11" spans="2:2" x14ac:dyDescent="0.2">
      <c r="B11" s="48">
        <v>-14.585900000000001</v>
      </c>
    </row>
    <row r="12" spans="2:2" x14ac:dyDescent="0.2">
      <c r="B12" s="48">
        <v>-12.7288</v>
      </c>
    </row>
    <row r="13" spans="2:2" x14ac:dyDescent="0.2">
      <c r="B13" s="48">
        <v>-10.8712</v>
      </c>
    </row>
    <row r="14" spans="2:2" x14ac:dyDescent="0.2">
      <c r="B14" s="48">
        <v>-9.3045000000000009</v>
      </c>
    </row>
    <row r="15" spans="2:2" x14ac:dyDescent="0.2">
      <c r="B15" s="48">
        <v>-7.7389999999999999</v>
      </c>
    </row>
    <row r="16" spans="2:2" x14ac:dyDescent="0.2">
      <c r="B16" s="48">
        <v>-6.1756000000000002</v>
      </c>
    </row>
    <row r="17" spans="2:2" x14ac:dyDescent="0.2">
      <c r="B17" s="48">
        <v>-4.6117999999999997</v>
      </c>
    </row>
    <row r="18" spans="2:2" x14ac:dyDescent="0.2">
      <c r="B18" s="48">
        <v>-3.0411000000000001</v>
      </c>
    </row>
    <row r="19" spans="2:2" x14ac:dyDescent="0.2">
      <c r="B19" s="48">
        <v>0</v>
      </c>
    </row>
    <row r="20" spans="2:2" x14ac:dyDescent="0.2">
      <c r="B20" s="48">
        <v>3.0411000000000001</v>
      </c>
    </row>
    <row r="21" spans="2:2" x14ac:dyDescent="0.2">
      <c r="B21" s="48">
        <v>4.6117999999999997</v>
      </c>
    </row>
    <row r="22" spans="2:2" x14ac:dyDescent="0.2">
      <c r="B22" s="48">
        <v>6.1756000000000002</v>
      </c>
    </row>
    <row r="23" spans="2:2" x14ac:dyDescent="0.2">
      <c r="B23" s="48">
        <v>7.7389999999999999</v>
      </c>
    </row>
    <row r="24" spans="2:2" x14ac:dyDescent="0.2">
      <c r="B24" s="48">
        <v>9.3045000000000009</v>
      </c>
    </row>
    <row r="25" spans="2:2" x14ac:dyDescent="0.2">
      <c r="B25" s="48">
        <v>10.8712</v>
      </c>
    </row>
    <row r="26" spans="2:2" x14ac:dyDescent="0.2">
      <c r="B26" s="48">
        <v>12.7288</v>
      </c>
    </row>
    <row r="27" spans="2:2" x14ac:dyDescent="0.2">
      <c r="B27" s="48">
        <v>14.585900000000001</v>
      </c>
    </row>
    <row r="28" spans="2:2" x14ac:dyDescent="0.2">
      <c r="B28" s="48">
        <v>16.442299999999999</v>
      </c>
    </row>
    <row r="29" spans="2:2" x14ac:dyDescent="0.2">
      <c r="B29" s="48">
        <v>18.297699999999999</v>
      </c>
    </row>
    <row r="30" spans="2:2" x14ac:dyDescent="0.2">
      <c r="B30" s="48">
        <v>20.151199999999999</v>
      </c>
    </row>
    <row r="31" spans="2:2" x14ac:dyDescent="0.2">
      <c r="B31" s="48">
        <v>22.002400000000002</v>
      </c>
    </row>
    <row r="32" spans="2:2" x14ac:dyDescent="0.2">
      <c r="B32" s="48">
        <v>23.8507</v>
      </c>
    </row>
    <row r="33" spans="2:2" x14ac:dyDescent="0.2">
      <c r="B33" s="48">
        <v>25.695900000000002</v>
      </c>
    </row>
    <row r="34" spans="2:2" x14ac:dyDescent="0.2">
      <c r="B34" s="48">
        <v>27.5381</v>
      </c>
    </row>
    <row r="35" spans="2:2" x14ac:dyDescent="0.2">
      <c r="B35" s="48">
        <v>29.382000000000001</v>
      </c>
    </row>
    <row r="36" spans="2:2" x14ac:dyDescent="0.2">
      <c r="B36" s="48"/>
    </row>
    <row r="37" spans="2:2" x14ac:dyDescent="0.2">
      <c r="B37" s="48"/>
    </row>
    <row r="38" spans="2:2" x14ac:dyDescent="0.2">
      <c r="B38" s="49"/>
    </row>
    <row r="39" spans="2:2" x14ac:dyDescent="0.2">
      <c r="B39" s="49"/>
    </row>
    <row r="40" spans="2:2" x14ac:dyDescent="0.2">
      <c r="B40" s="49"/>
    </row>
    <row r="41" spans="2:2" x14ac:dyDescent="0.2">
      <c r="B41" s="49"/>
    </row>
    <row r="42" spans="2:2" x14ac:dyDescent="0.2">
      <c r="B42" s="49"/>
    </row>
    <row r="43" spans="2:2" x14ac:dyDescent="0.2">
      <c r="B43" s="49"/>
    </row>
    <row r="44" spans="2:2" x14ac:dyDescent="0.2">
      <c r="B44" s="49"/>
    </row>
    <row r="45" spans="2:2" x14ac:dyDescent="0.2">
      <c r="B45" s="49"/>
    </row>
    <row r="46" spans="2:2" x14ac:dyDescent="0.2">
      <c r="B46" s="49"/>
    </row>
    <row r="47" spans="2:2" x14ac:dyDescent="0.2">
      <c r="B47" s="49"/>
    </row>
    <row r="48" spans="2:2" x14ac:dyDescent="0.2">
      <c r="B48" s="49"/>
    </row>
    <row r="49" spans="2:2" x14ac:dyDescent="0.2">
      <c r="B49" s="49"/>
    </row>
    <row r="50" spans="2:2" x14ac:dyDescent="0.2">
      <c r="B50" s="49"/>
    </row>
    <row r="51" spans="2:2" x14ac:dyDescent="0.2">
      <c r="B51" s="49"/>
    </row>
    <row r="52" spans="2:2" x14ac:dyDescent="0.2">
      <c r="B52" s="49"/>
    </row>
    <row r="53" spans="2:2" x14ac:dyDescent="0.2">
      <c r="B53" s="49"/>
    </row>
    <row r="54" spans="2:2" x14ac:dyDescent="0.2">
      <c r="B54" s="49"/>
    </row>
    <row r="55" spans="2:2" x14ac:dyDescent="0.2">
      <c r="B55" s="49"/>
    </row>
    <row r="56" spans="2:2" x14ac:dyDescent="0.2">
      <c r="B56" s="49"/>
    </row>
    <row r="57" spans="2:2" x14ac:dyDescent="0.2">
      <c r="B57" s="49"/>
    </row>
    <row r="58" spans="2:2" x14ac:dyDescent="0.2">
      <c r="B58" s="49"/>
    </row>
    <row r="59" spans="2:2" x14ac:dyDescent="0.2">
      <c r="B59" s="49"/>
    </row>
    <row r="60" spans="2:2" ht="16" thickBot="1" x14ac:dyDescent="0.25">
      <c r="B60" s="50"/>
    </row>
  </sheetData>
  <sortState ref="B3:B19">
    <sortCondition descending="1" ref="B3:B19"/>
  </sortState>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workbookViewId="0">
      <selection activeCell="C24" sqref="C24:E24"/>
    </sheetView>
  </sheetViews>
  <sheetFormatPr baseColWidth="10" defaultColWidth="8.83203125" defaultRowHeight="15" x14ac:dyDescent="0.2"/>
  <cols>
    <col min="1" max="1" width="8.83203125" style="25"/>
    <col min="2" max="2" width="5.83203125" style="3" bestFit="1" customWidth="1"/>
    <col min="3" max="3" width="12.83203125" style="3" customWidth="1"/>
    <col min="4" max="4" width="12" style="3" customWidth="1"/>
    <col min="5" max="5" width="11.5" style="3" customWidth="1"/>
    <col min="6" max="6" width="8.6640625" style="3" customWidth="1"/>
    <col min="7" max="7" width="11.83203125" style="3" customWidth="1"/>
    <col min="8" max="8" width="12.1640625" style="3" customWidth="1"/>
    <col min="9" max="9" width="10.5" style="3" bestFit="1" customWidth="1"/>
    <col min="10" max="10" width="13.83203125" style="3" customWidth="1"/>
    <col min="11" max="11" width="14.5" style="3" customWidth="1"/>
    <col min="12" max="13" width="12" style="3" customWidth="1"/>
    <col min="14" max="15" width="12.33203125" style="3" customWidth="1"/>
    <col min="16" max="16" width="12.5" style="3" customWidth="1"/>
    <col min="17" max="20" width="12.6640625" style="25" customWidth="1"/>
    <col min="21" max="21" width="1.6640625" style="92" customWidth="1"/>
    <col min="22" max="23" width="12.6640625" style="25" customWidth="1"/>
    <col min="24" max="30" width="8.83203125" style="25"/>
    <col min="31" max="31" width="10.6640625" style="21" customWidth="1"/>
    <col min="32" max="41" width="8.83203125" style="21"/>
    <col min="42" max="16384" width="8.83203125" style="3"/>
  </cols>
  <sheetData>
    <row r="1" spans="1:41" s="25" customFormat="1" ht="16" thickBot="1" x14ac:dyDescent="0.25">
      <c r="U1" s="92"/>
    </row>
    <row r="2" spans="1:41" s="25" customFormat="1" ht="16" thickBot="1" x14ac:dyDescent="0.25">
      <c r="U2" s="92"/>
      <c r="W2" s="250" t="s">
        <v>55</v>
      </c>
      <c r="X2" s="251"/>
      <c r="Y2" s="251"/>
      <c r="Z2" s="251"/>
      <c r="AA2" s="251"/>
      <c r="AB2" s="251"/>
      <c r="AC2" s="251"/>
      <c r="AD2" s="251"/>
      <c r="AE2" s="251"/>
      <c r="AF2" s="252"/>
    </row>
    <row r="3" spans="1:41" s="11" customFormat="1" ht="35.25" customHeight="1" thickBot="1" x14ac:dyDescent="0.25">
      <c r="A3" s="26"/>
      <c r="B3" s="12" t="s">
        <v>10</v>
      </c>
      <c r="C3" s="13" t="s">
        <v>46</v>
      </c>
      <c r="D3" s="13" t="s">
        <v>35</v>
      </c>
      <c r="E3" s="13" t="s">
        <v>36</v>
      </c>
      <c r="F3" s="13" t="s">
        <v>37</v>
      </c>
      <c r="G3" s="13" t="s">
        <v>38</v>
      </c>
      <c r="H3" s="13" t="s">
        <v>39</v>
      </c>
      <c r="I3" s="13" t="s">
        <v>40</v>
      </c>
      <c r="J3" s="13" t="s">
        <v>41</v>
      </c>
      <c r="K3" s="13" t="s">
        <v>42</v>
      </c>
      <c r="L3" s="13" t="s">
        <v>47</v>
      </c>
      <c r="M3" s="13" t="s">
        <v>43</v>
      </c>
      <c r="N3" s="13" t="s">
        <v>48</v>
      </c>
      <c r="O3" s="13" t="s">
        <v>44</v>
      </c>
      <c r="P3" s="14" t="s">
        <v>45</v>
      </c>
      <c r="Q3" s="26"/>
      <c r="R3" s="26"/>
      <c r="S3" s="26"/>
      <c r="T3" s="26"/>
      <c r="U3" s="93"/>
      <c r="V3" s="26"/>
      <c r="W3" s="80" t="s">
        <v>50</v>
      </c>
      <c r="X3" s="81" t="s">
        <v>51</v>
      </c>
      <c r="Y3" s="81" t="s">
        <v>52</v>
      </c>
      <c r="Z3" s="81" t="s">
        <v>54</v>
      </c>
      <c r="AA3" s="81" t="s">
        <v>53</v>
      </c>
      <c r="AB3" s="81" t="s">
        <v>56</v>
      </c>
      <c r="AC3" s="81"/>
      <c r="AD3" s="81" t="s">
        <v>57</v>
      </c>
      <c r="AE3" s="82" t="s">
        <v>58</v>
      </c>
      <c r="AF3" s="83"/>
      <c r="AG3" s="22"/>
      <c r="AH3" s="22"/>
      <c r="AI3" s="22"/>
      <c r="AJ3" s="22"/>
      <c r="AK3" s="22"/>
      <c r="AL3" s="22"/>
      <c r="AM3" s="22"/>
      <c r="AN3" s="22"/>
      <c r="AO3" s="22"/>
    </row>
    <row r="4" spans="1:41" x14ac:dyDescent="0.2">
      <c r="B4" s="4">
        <v>1</v>
      </c>
      <c r="C4" s="78">
        <v>0</v>
      </c>
      <c r="D4" s="79">
        <v>0</v>
      </c>
      <c r="E4" s="190">
        <f>F4*0.25*SIN(I4*PI()/180)</f>
        <v>0.39859659288299076</v>
      </c>
      <c r="F4" s="78">
        <v>13.595000000000001</v>
      </c>
      <c r="G4" s="19">
        <v>0.46</v>
      </c>
      <c r="H4" s="19">
        <v>0</v>
      </c>
      <c r="I4" s="19">
        <v>6.7350000000000003</v>
      </c>
      <c r="J4" s="19">
        <v>0.25477</v>
      </c>
      <c r="K4" s="19">
        <v>0.77729999999999999</v>
      </c>
      <c r="L4" s="19">
        <v>1</v>
      </c>
      <c r="M4" s="19">
        <v>0.25477</v>
      </c>
      <c r="N4" s="15">
        <v>0.51603500000000002</v>
      </c>
      <c r="O4" s="19">
        <v>0.77729999999999999</v>
      </c>
      <c r="P4" s="20"/>
      <c r="R4" s="27"/>
      <c r="S4" s="27"/>
      <c r="T4" s="27"/>
      <c r="U4" s="94"/>
      <c r="W4" s="84">
        <f>IF(ISBLANK(D4),#N/A,D4+COS(RADIANS(I4))*F4)</f>
        <v>13.501183544351701</v>
      </c>
      <c r="X4" s="85">
        <f>IF(ISBLANK(M4),#N/A,(1-M4)*D4+(M4)*W4)</f>
        <v>3.4396965315944827</v>
      </c>
      <c r="Y4" s="85">
        <f t="shared" ref="Y4:Y11" si="0">IF(ISBLANK(N4),#N/A,(1-N4)*D4+(N4)*W4)</f>
        <v>6.9670832503095301</v>
      </c>
      <c r="Z4" s="85">
        <f>IF(ISBLANK(O4),#N/A,(1-O4)*D4+(O4)*W4)</f>
        <v>10.494469969024577</v>
      </c>
      <c r="AA4" s="85" t="e">
        <f>IF(ISBLANK(P4),#N/A,(1-P4)*D4+(P4)*W4)</f>
        <v>#N/A</v>
      </c>
      <c r="AB4" s="85">
        <f>IF(ISBLANK(G4),#N/A,(1-G4)*D4+(G4)*W4)</f>
        <v>6.2105444304017823</v>
      </c>
      <c r="AC4" s="85"/>
      <c r="AD4" s="85">
        <f>IF(ISBLANK(D4),#N/A,(0.75*D4+0.25*W4))</f>
        <v>3.3752958860879252</v>
      </c>
      <c r="AE4" s="86">
        <f>AE5</f>
        <v>29.677392077590323</v>
      </c>
      <c r="AF4" s="87"/>
    </row>
    <row r="5" spans="1:41" x14ac:dyDescent="0.2">
      <c r="B5" s="6">
        <v>2</v>
      </c>
      <c r="C5" s="79">
        <v>2.9380000000000002</v>
      </c>
      <c r="D5" s="79">
        <v>2.0799999999999983</v>
      </c>
      <c r="E5" s="190">
        <f t="shared" ref="E5:E24" si="1">F5*0.25*SIN(I5*PI()/180)</f>
        <v>0.23052899757024251</v>
      </c>
      <c r="F5" s="79">
        <v>11.914</v>
      </c>
      <c r="G5" s="15">
        <v>0.35</v>
      </c>
      <c r="H5" s="15">
        <v>0</v>
      </c>
      <c r="I5" s="15">
        <v>4.4390000000000001</v>
      </c>
      <c r="J5" s="15">
        <v>0.12024</v>
      </c>
      <c r="K5" s="15">
        <v>0.71519999999999995</v>
      </c>
      <c r="L5" s="15">
        <v>1</v>
      </c>
      <c r="M5" s="15">
        <v>0.12024</v>
      </c>
      <c r="N5" s="15">
        <v>0.41771999999999998</v>
      </c>
      <c r="O5" s="15">
        <v>0.71519999999999995</v>
      </c>
      <c r="P5" s="8"/>
      <c r="R5" s="27"/>
      <c r="S5" s="27"/>
      <c r="T5" s="27"/>
      <c r="U5" s="94"/>
      <c r="W5" s="84">
        <f t="shared" ref="W5:W35" si="2">IF(ISBLANK(D5),#N/A,D5+COS(RADIANS(I5))*F5)</f>
        <v>13.958261577371838</v>
      </c>
      <c r="X5" s="85">
        <f t="shared" ref="X5:X35" si="3">IF(ISBLANK(M5),#N/A,(1-M5)*D5+(M5)*W5)</f>
        <v>3.5082421720631882</v>
      </c>
      <c r="Y5" s="85">
        <f t="shared" si="0"/>
        <v>7.0417874260997628</v>
      </c>
      <c r="Z5" s="85">
        <f t="shared" ref="Z5:Z35" si="4">IF(ISBLANK(O5),#N/A,(1-O5)*D5+(O5)*W5)</f>
        <v>10.575332680136336</v>
      </c>
      <c r="AA5" s="85" t="e">
        <f t="shared" ref="AA5:AA35" si="5">IF(ISBLANK(P5),#N/A,(1-P5)*D5+(P5)*W5)</f>
        <v>#N/A</v>
      </c>
      <c r="AB5" s="85">
        <f t="shared" ref="AB5:AB35" si="6">IF(ISBLANK(G5),#N/A,(1-G5)*D5+(G5)*W5)</f>
        <v>6.2373915520801422</v>
      </c>
      <c r="AC5" s="85"/>
      <c r="AD5" s="85">
        <f t="shared" ref="AD5:AD35" si="7">IF(ISBLANK(D5),#N/A,(0.75*D5+0.25*W5))</f>
        <v>5.0495653943429577</v>
      </c>
      <c r="AE5" s="86">
        <f>IF(ISBLANK(D5),#N/A,DEGREES(ATAN((AD5-AD4)/(C5-C4))))</f>
        <v>29.677392077590323</v>
      </c>
      <c r="AF5" s="87"/>
    </row>
    <row r="6" spans="1:41" x14ac:dyDescent="0.2">
      <c r="B6" s="6">
        <v>3</v>
      </c>
      <c r="C6" s="79">
        <v>4.407</v>
      </c>
      <c r="D6" s="79">
        <v>3.1400000000000006</v>
      </c>
      <c r="E6" s="190">
        <f t="shared" si="1"/>
        <v>0.17979707467184311</v>
      </c>
      <c r="F6" s="79">
        <v>11.064</v>
      </c>
      <c r="G6" s="15">
        <v>0.35</v>
      </c>
      <c r="H6" s="15">
        <v>0</v>
      </c>
      <c r="I6" s="15">
        <v>3.7269999999999999</v>
      </c>
      <c r="J6" s="15">
        <v>0.10258</v>
      </c>
      <c r="K6" s="15">
        <v>0.70750000000000002</v>
      </c>
      <c r="L6" s="15">
        <v>0</v>
      </c>
      <c r="M6" s="15">
        <v>0.10258</v>
      </c>
      <c r="N6" s="15">
        <v>0.40504000000000001</v>
      </c>
      <c r="O6" s="15">
        <v>0.70750000000000002</v>
      </c>
      <c r="P6" s="8"/>
      <c r="R6" s="27"/>
      <c r="S6" s="27"/>
      <c r="T6" s="27"/>
      <c r="U6" s="94"/>
      <c r="W6" s="84">
        <f t="shared" si="2"/>
        <v>14.18060071694612</v>
      </c>
      <c r="X6" s="85">
        <f t="shared" si="3"/>
        <v>4.2725448215443338</v>
      </c>
      <c r="Y6" s="85">
        <f t="shared" si="0"/>
        <v>7.6118849143918563</v>
      </c>
      <c r="Z6" s="85">
        <f t="shared" si="4"/>
        <v>10.95122500723938</v>
      </c>
      <c r="AA6" s="85" t="e">
        <f t="shared" si="5"/>
        <v>#N/A</v>
      </c>
      <c r="AB6" s="85">
        <f t="shared" si="6"/>
        <v>7.0042102509311421</v>
      </c>
      <c r="AC6" s="85"/>
      <c r="AD6" s="85">
        <f t="shared" si="7"/>
        <v>5.9001501792365305</v>
      </c>
      <c r="AE6" s="86">
        <f t="shared" ref="AE6:AE35" si="8">IF(ISBLANK(D6),#N/A,DEGREES(ATAN((AD6-AD5)/(C6-C5))))</f>
        <v>30.071828186403959</v>
      </c>
      <c r="AF6" s="87"/>
    </row>
    <row r="7" spans="1:41" x14ac:dyDescent="0.2">
      <c r="B7" s="6">
        <v>4</v>
      </c>
      <c r="C7" s="79">
        <v>5.8760000000000003</v>
      </c>
      <c r="D7" s="79">
        <v>4.2539999999999978</v>
      </c>
      <c r="E7" s="190">
        <f t="shared" si="1"/>
        <v>0.14366598664820104</v>
      </c>
      <c r="F7" s="79">
        <v>10.196</v>
      </c>
      <c r="G7" s="15">
        <v>0.35</v>
      </c>
      <c r="H7" s="15">
        <v>0</v>
      </c>
      <c r="I7" s="15">
        <v>3.2309999999999999</v>
      </c>
      <c r="J7" s="15">
        <v>8.8849999999999998E-2</v>
      </c>
      <c r="K7" s="15">
        <v>0.7016</v>
      </c>
      <c r="L7" s="15">
        <v>0</v>
      </c>
      <c r="M7" s="15">
        <v>8.8849999999999998E-2</v>
      </c>
      <c r="N7" s="15">
        <v>0.39522499999999999</v>
      </c>
      <c r="O7" s="15">
        <v>0.7016</v>
      </c>
      <c r="P7" s="8"/>
      <c r="R7" s="27"/>
      <c r="S7" s="27"/>
      <c r="T7" s="27"/>
      <c r="U7" s="94"/>
      <c r="W7" s="84">
        <f t="shared" si="2"/>
        <v>14.433792598500538</v>
      </c>
      <c r="X7" s="85">
        <f t="shared" si="3"/>
        <v>5.1584745723767709</v>
      </c>
      <c r="Y7" s="85">
        <f t="shared" si="0"/>
        <v>8.2773085297423741</v>
      </c>
      <c r="Z7" s="85">
        <f t="shared" si="4"/>
        <v>11.396142487107976</v>
      </c>
      <c r="AA7" s="85" t="e">
        <f t="shared" si="5"/>
        <v>#N/A</v>
      </c>
      <c r="AB7" s="85">
        <f t="shared" si="6"/>
        <v>7.8169274094751868</v>
      </c>
      <c r="AC7" s="85"/>
      <c r="AD7" s="85">
        <f t="shared" si="7"/>
        <v>6.7989481496251329</v>
      </c>
      <c r="AE7" s="86">
        <f t="shared" si="8"/>
        <v>31.460104622796052</v>
      </c>
      <c r="AF7" s="87"/>
    </row>
    <row r="8" spans="1:41" x14ac:dyDescent="0.2">
      <c r="B8" s="6">
        <v>5</v>
      </c>
      <c r="C8" s="79">
        <v>7.3449999999999998</v>
      </c>
      <c r="D8" s="79">
        <v>5.3719999999999999</v>
      </c>
      <c r="E8" s="190">
        <f t="shared" si="1"/>
        <v>0.10434845988158856</v>
      </c>
      <c r="F8" s="79">
        <v>9.3302999999999994</v>
      </c>
      <c r="G8" s="15">
        <v>0.35</v>
      </c>
      <c r="H8" s="15">
        <v>0</v>
      </c>
      <c r="I8" s="15">
        <v>2.5640000000000001</v>
      </c>
      <c r="J8" s="15">
        <v>8.9649999999999994E-2</v>
      </c>
      <c r="K8" s="15">
        <v>0.70350000000000001</v>
      </c>
      <c r="L8" s="15">
        <v>0</v>
      </c>
      <c r="M8" s="15">
        <v>8.9649999999999994E-2</v>
      </c>
      <c r="N8" s="15">
        <v>0.39657500000000001</v>
      </c>
      <c r="O8" s="15">
        <v>0.70350000000000001</v>
      </c>
      <c r="P8" s="8"/>
      <c r="R8" s="27"/>
      <c r="S8" s="27"/>
      <c r="T8" s="27"/>
      <c r="U8" s="94"/>
      <c r="W8" s="84">
        <f t="shared" si="2"/>
        <v>14.69295920346857</v>
      </c>
      <c r="X8" s="85">
        <f t="shared" si="3"/>
        <v>6.2076239925909569</v>
      </c>
      <c r="Y8" s="85">
        <f t="shared" si="0"/>
        <v>9.0684593961155482</v>
      </c>
      <c r="Z8" s="85">
        <f t="shared" si="4"/>
        <v>11.92929479964014</v>
      </c>
      <c r="AA8" s="85" t="e">
        <f t="shared" si="5"/>
        <v>#N/A</v>
      </c>
      <c r="AB8" s="85">
        <f t="shared" si="6"/>
        <v>8.6343357212139988</v>
      </c>
      <c r="AC8" s="85"/>
      <c r="AD8" s="85">
        <f t="shared" si="7"/>
        <v>7.702239800867142</v>
      </c>
      <c r="AE8" s="86">
        <f t="shared" si="8"/>
        <v>31.587458807995848</v>
      </c>
      <c r="AF8" s="87"/>
    </row>
    <row r="9" spans="1:41" x14ac:dyDescent="0.2">
      <c r="B9" s="6">
        <v>6</v>
      </c>
      <c r="C9" s="79">
        <v>8.8140000000000001</v>
      </c>
      <c r="D9" s="79">
        <v>6.4909999999999997</v>
      </c>
      <c r="E9" s="190">
        <f t="shared" si="1"/>
        <v>7.3765357826960448E-2</v>
      </c>
      <c r="F9" s="79">
        <v>8.4672999999999998</v>
      </c>
      <c r="G9" s="15">
        <v>0.35</v>
      </c>
      <c r="H9" s="15">
        <v>0</v>
      </c>
      <c r="I9" s="15">
        <v>1.9970000000000001</v>
      </c>
      <c r="J9" s="15">
        <v>9.0590000000000004E-2</v>
      </c>
      <c r="K9" s="15">
        <v>0.7056</v>
      </c>
      <c r="L9" s="15">
        <v>0</v>
      </c>
      <c r="M9" s="15">
        <v>9.0590000000000004E-2</v>
      </c>
      <c r="N9" s="15">
        <v>0.39809499999999998</v>
      </c>
      <c r="O9" s="15">
        <v>0.7056</v>
      </c>
      <c r="P9" s="8"/>
      <c r="R9" s="27"/>
      <c r="S9" s="27"/>
      <c r="T9" s="27"/>
      <c r="U9" s="94"/>
      <c r="W9" s="84">
        <f t="shared" si="2"/>
        <v>14.953157410598941</v>
      </c>
      <c r="X9" s="85">
        <f t="shared" si="3"/>
        <v>7.2575868398261587</v>
      </c>
      <c r="Y9" s="85">
        <f t="shared" si="0"/>
        <v>9.8597425543723851</v>
      </c>
      <c r="Z9" s="85">
        <f t="shared" si="4"/>
        <v>12.461898268918613</v>
      </c>
      <c r="AA9" s="85" t="e">
        <f t="shared" si="5"/>
        <v>#N/A</v>
      </c>
      <c r="AB9" s="85">
        <f t="shared" si="6"/>
        <v>9.4527550937096301</v>
      </c>
      <c r="AC9" s="85"/>
      <c r="AD9" s="85">
        <f t="shared" si="7"/>
        <v>8.6065393526497349</v>
      </c>
      <c r="AE9" s="86">
        <f t="shared" si="8"/>
        <v>31.61597576897476</v>
      </c>
      <c r="AF9" s="87"/>
    </row>
    <row r="10" spans="1:41" x14ac:dyDescent="0.2">
      <c r="B10" s="6">
        <v>7</v>
      </c>
      <c r="C10" s="79">
        <v>10.284000000000001</v>
      </c>
      <c r="D10" s="79">
        <v>7.6099999999999994</v>
      </c>
      <c r="E10" s="190">
        <f t="shared" si="1"/>
        <v>5.2712824245982642E-2</v>
      </c>
      <c r="F10" s="79">
        <v>7.6037999999999997</v>
      </c>
      <c r="G10" s="15">
        <v>0.35</v>
      </c>
      <c r="H10" s="15">
        <v>0</v>
      </c>
      <c r="I10" s="15">
        <v>1.589</v>
      </c>
      <c r="J10" s="15">
        <v>9.1800000000000007E-2</v>
      </c>
      <c r="K10" s="15">
        <v>0.70799999999999996</v>
      </c>
      <c r="L10" s="15">
        <v>0</v>
      </c>
      <c r="M10" s="15">
        <v>9.1800000000000007E-2</v>
      </c>
      <c r="N10" s="15">
        <v>0.39989999999999998</v>
      </c>
      <c r="O10" s="15">
        <v>0.70799999999999996</v>
      </c>
      <c r="P10" s="8"/>
      <c r="R10" s="27"/>
      <c r="S10" s="27"/>
      <c r="T10" s="27"/>
      <c r="U10" s="94"/>
      <c r="W10" s="84">
        <f t="shared" si="2"/>
        <v>15.210876013365841</v>
      </c>
      <c r="X10" s="85">
        <f t="shared" si="3"/>
        <v>8.3077604180269837</v>
      </c>
      <c r="Y10" s="85">
        <f t="shared" si="0"/>
        <v>10.649590317745</v>
      </c>
      <c r="Z10" s="85">
        <f t="shared" si="4"/>
        <v>12.991420217463014</v>
      </c>
      <c r="AA10" s="85" t="e">
        <f t="shared" si="5"/>
        <v>#N/A</v>
      </c>
      <c r="AB10" s="85">
        <f t="shared" si="6"/>
        <v>10.270306604678044</v>
      </c>
      <c r="AC10" s="85"/>
      <c r="AD10" s="85">
        <f t="shared" si="7"/>
        <v>9.5102190033414598</v>
      </c>
      <c r="AE10" s="86">
        <f t="shared" si="8"/>
        <v>31.581040905998695</v>
      </c>
      <c r="AF10" s="87"/>
    </row>
    <row r="11" spans="1:41" x14ac:dyDescent="0.2">
      <c r="B11" s="6">
        <v>8</v>
      </c>
      <c r="C11" s="79">
        <v>10.871</v>
      </c>
      <c r="D11" s="79">
        <v>8.0579999999999998</v>
      </c>
      <c r="E11" s="190">
        <f t="shared" si="1"/>
        <v>4.7189941316090431E-2</v>
      </c>
      <c r="F11" s="79">
        <v>7.2592999999999996</v>
      </c>
      <c r="G11" s="15">
        <v>0.35</v>
      </c>
      <c r="H11" s="15">
        <v>0</v>
      </c>
      <c r="I11" s="15">
        <v>1.49</v>
      </c>
      <c r="J11" s="15">
        <v>9.2340000000000005E-2</v>
      </c>
      <c r="K11" s="15">
        <v>0.70899999999999996</v>
      </c>
      <c r="L11" s="15">
        <v>1</v>
      </c>
      <c r="M11" s="15">
        <v>9.2340000000000005E-2</v>
      </c>
      <c r="N11" s="15">
        <v>0.40066999999999997</v>
      </c>
      <c r="O11" s="15">
        <v>0.70899999999999996</v>
      </c>
      <c r="P11" s="8"/>
      <c r="R11" s="27"/>
      <c r="S11" s="27"/>
      <c r="T11" s="27"/>
      <c r="U11" s="94"/>
      <c r="W11" s="84">
        <f t="shared" si="2"/>
        <v>15.314845474516964</v>
      </c>
      <c r="X11" s="85">
        <f t="shared" si="3"/>
        <v>8.728097111116897</v>
      </c>
      <c r="Y11" s="85">
        <f t="shared" si="0"/>
        <v>10.965600276274712</v>
      </c>
      <c r="Z11" s="85">
        <f t="shared" si="4"/>
        <v>13.203103441432528</v>
      </c>
      <c r="AA11" s="85" t="e">
        <f t="shared" si="5"/>
        <v>#N/A</v>
      </c>
      <c r="AB11" s="85">
        <f t="shared" si="6"/>
        <v>10.597895916080937</v>
      </c>
      <c r="AC11" s="85"/>
      <c r="AD11" s="85">
        <f t="shared" si="7"/>
        <v>9.872211368629241</v>
      </c>
      <c r="AE11" s="86">
        <f t="shared" si="8"/>
        <v>31.661389796448567</v>
      </c>
      <c r="AF11" s="87"/>
    </row>
    <row r="12" spans="1:41" x14ac:dyDescent="0.2">
      <c r="B12" s="6">
        <v>9</v>
      </c>
      <c r="C12" s="79">
        <v>11.753</v>
      </c>
      <c r="D12" s="79">
        <v>8.7289999999999992</v>
      </c>
      <c r="E12" s="190">
        <f t="shared" si="1"/>
        <v>3.8474737167474592E-2</v>
      </c>
      <c r="F12" s="79">
        <v>7.0434999999999999</v>
      </c>
      <c r="G12" s="15">
        <v>0.35</v>
      </c>
      <c r="H12" s="15">
        <v>0</v>
      </c>
      <c r="I12" s="15">
        <v>1.252</v>
      </c>
      <c r="J12" s="15">
        <v>9.2189999999999994E-2</v>
      </c>
      <c r="K12" s="15">
        <v>0.70669999999999999</v>
      </c>
      <c r="L12" s="15">
        <v>0</v>
      </c>
      <c r="M12" s="15">
        <v>9.2189999999999994E-2</v>
      </c>
      <c r="N12" s="15"/>
      <c r="O12" s="15">
        <v>0.70669999999999999</v>
      </c>
      <c r="P12" s="8"/>
      <c r="R12" s="27"/>
      <c r="S12" s="27"/>
      <c r="T12" s="27"/>
      <c r="U12" s="94"/>
      <c r="W12" s="84">
        <f t="shared" si="2"/>
        <v>15.770818469940721</v>
      </c>
      <c r="X12" s="85">
        <f t="shared" si="3"/>
        <v>9.3781852447438343</v>
      </c>
      <c r="Y12" s="85" t="e">
        <f>IF(ISBLANK(N12),#N/A,(1-N12)*D12+(N12)*W12)</f>
        <v>#N/A</v>
      </c>
      <c r="Z12" s="85">
        <f t="shared" si="4"/>
        <v>13.705453112707108</v>
      </c>
      <c r="AA12" s="85" t="e">
        <f t="shared" si="5"/>
        <v>#N/A</v>
      </c>
      <c r="AB12" s="85">
        <f t="shared" si="6"/>
        <v>11.193636464479251</v>
      </c>
      <c r="AC12" s="85"/>
      <c r="AD12" s="85">
        <f t="shared" si="7"/>
        <v>10.48945461748518</v>
      </c>
      <c r="AE12" s="86">
        <f t="shared" si="8"/>
        <v>34.985185572494686</v>
      </c>
      <c r="AF12" s="87"/>
    </row>
    <row r="13" spans="1:41" x14ac:dyDescent="0.2">
      <c r="B13" s="6">
        <v>10</v>
      </c>
      <c r="C13" s="79">
        <v>13.222</v>
      </c>
      <c r="D13" s="79">
        <v>9.847999999999999</v>
      </c>
      <c r="E13" s="190">
        <f t="shared" si="1"/>
        <v>2.280657564516194E-2</v>
      </c>
      <c r="F13" s="79">
        <v>6.6841999999999997</v>
      </c>
      <c r="G13" s="15">
        <v>0.35</v>
      </c>
      <c r="H13" s="15">
        <v>0</v>
      </c>
      <c r="I13" s="15">
        <v>0.78200000000000003</v>
      </c>
      <c r="J13" s="15">
        <v>9.2090000000000005E-2</v>
      </c>
      <c r="K13" s="15">
        <v>0.70250000000000001</v>
      </c>
      <c r="L13" s="15">
        <v>0</v>
      </c>
      <c r="M13" s="15">
        <v>9.2090000000000005E-2</v>
      </c>
      <c r="N13" s="15"/>
      <c r="O13" s="15">
        <v>0.70250000000000001</v>
      </c>
      <c r="P13" s="8"/>
      <c r="R13" s="27"/>
      <c r="S13" s="27"/>
      <c r="T13" s="27"/>
      <c r="U13" s="94"/>
      <c r="W13" s="84">
        <f t="shared" si="2"/>
        <v>16.531577440392041</v>
      </c>
      <c r="X13" s="85">
        <f t="shared" si="3"/>
        <v>10.463490646485702</v>
      </c>
      <c r="Y13" s="85" t="e">
        <f t="shared" ref="Y13:Y35" si="9">IF(ISBLANK(N13),#N/A,(1-N13)*D13+(N13)*W13)</f>
        <v>#N/A</v>
      </c>
      <c r="Z13" s="85">
        <f t="shared" si="4"/>
        <v>14.543213151875408</v>
      </c>
      <c r="AA13" s="85" t="e">
        <f t="shared" si="5"/>
        <v>#N/A</v>
      </c>
      <c r="AB13" s="85">
        <f t="shared" si="6"/>
        <v>12.187252104137213</v>
      </c>
      <c r="AC13" s="85"/>
      <c r="AD13" s="85">
        <f t="shared" si="7"/>
        <v>11.51889436009801</v>
      </c>
      <c r="AE13" s="86">
        <f t="shared" si="8"/>
        <v>35.021844003057915</v>
      </c>
      <c r="AF13" s="87"/>
    </row>
    <row r="14" spans="1:41" x14ac:dyDescent="0.2">
      <c r="B14" s="6">
        <v>11</v>
      </c>
      <c r="C14" s="79">
        <v>14.691000000000001</v>
      </c>
      <c r="D14" s="79">
        <v>10.963000000000001</v>
      </c>
      <c r="E14" s="190">
        <f t="shared" si="1"/>
        <v>1.4519337576565356E-2</v>
      </c>
      <c r="F14" s="79">
        <v>6.3262999999999998</v>
      </c>
      <c r="G14" s="15">
        <v>0.35</v>
      </c>
      <c r="H14" s="15">
        <v>0</v>
      </c>
      <c r="I14" s="15">
        <v>0.52600000000000002</v>
      </c>
      <c r="J14" s="15">
        <v>9.1999999999999998E-2</v>
      </c>
      <c r="K14" s="15">
        <v>0.69920000000000004</v>
      </c>
      <c r="L14" s="15">
        <v>0</v>
      </c>
      <c r="M14" s="15">
        <v>9.1999999999999998E-2</v>
      </c>
      <c r="N14" s="15"/>
      <c r="O14" s="15">
        <v>0.69920000000000004</v>
      </c>
      <c r="P14" s="8"/>
      <c r="R14" s="27"/>
      <c r="S14" s="27"/>
      <c r="T14" s="27"/>
      <c r="U14" s="94"/>
      <c r="W14" s="84">
        <f t="shared" si="2"/>
        <v>17.289033410548939</v>
      </c>
      <c r="X14" s="85">
        <f t="shared" si="3"/>
        <v>11.544995073770504</v>
      </c>
      <c r="Y14" s="85" t="e">
        <f t="shared" si="9"/>
        <v>#N/A</v>
      </c>
      <c r="Z14" s="85">
        <f t="shared" si="4"/>
        <v>15.386162560655817</v>
      </c>
      <c r="AA14" s="85" t="e">
        <f t="shared" si="5"/>
        <v>#N/A</v>
      </c>
      <c r="AB14" s="85">
        <f t="shared" si="6"/>
        <v>13.17711169369213</v>
      </c>
      <c r="AC14" s="85"/>
      <c r="AD14" s="85">
        <f t="shared" si="7"/>
        <v>12.544508352637235</v>
      </c>
      <c r="AE14" s="86">
        <f t="shared" si="8"/>
        <v>34.921649026047199</v>
      </c>
      <c r="AF14" s="87"/>
    </row>
    <row r="15" spans="1:41" x14ac:dyDescent="0.2">
      <c r="B15" s="6">
        <v>12</v>
      </c>
      <c r="C15" s="79">
        <v>16.16</v>
      </c>
      <c r="D15" s="79">
        <v>12.080999999999996</v>
      </c>
      <c r="E15" s="190">
        <f t="shared" si="1"/>
        <v>1.4189378292868137E-2</v>
      </c>
      <c r="F15" s="79">
        <v>5.9669999999999996</v>
      </c>
      <c r="G15" s="15">
        <v>0.35</v>
      </c>
      <c r="H15" s="15">
        <v>0</v>
      </c>
      <c r="I15" s="15">
        <v>0.54500000000000004</v>
      </c>
      <c r="J15" s="15">
        <v>9.2490000000000003E-2</v>
      </c>
      <c r="K15" s="15">
        <v>0.69910000000000005</v>
      </c>
      <c r="L15" s="15">
        <v>0</v>
      </c>
      <c r="M15" s="15">
        <v>9.2490000000000003E-2</v>
      </c>
      <c r="N15" s="15"/>
      <c r="O15" s="15">
        <v>0.69910000000000005</v>
      </c>
      <c r="P15" s="8"/>
      <c r="R15" s="27"/>
      <c r="S15" s="27"/>
      <c r="T15" s="27"/>
      <c r="U15" s="94"/>
      <c r="W15" s="84">
        <f t="shared" si="2"/>
        <v>18.047730057971329</v>
      </c>
      <c r="X15" s="85">
        <f t="shared" si="3"/>
        <v>12.632862863061765</v>
      </c>
      <c r="Y15" s="85" t="e">
        <f t="shared" si="9"/>
        <v>#N/A</v>
      </c>
      <c r="Z15" s="85">
        <f t="shared" si="4"/>
        <v>16.252340983527755</v>
      </c>
      <c r="AA15" s="85" t="e">
        <f t="shared" si="5"/>
        <v>#N/A</v>
      </c>
      <c r="AB15" s="85">
        <f t="shared" si="6"/>
        <v>14.169355520289962</v>
      </c>
      <c r="AC15" s="85"/>
      <c r="AD15" s="85">
        <f t="shared" si="7"/>
        <v>13.572682514492829</v>
      </c>
      <c r="AE15" s="86">
        <f t="shared" si="8"/>
        <v>34.988726041121637</v>
      </c>
      <c r="AF15" s="87"/>
    </row>
    <row r="16" spans="1:41" x14ac:dyDescent="0.2">
      <c r="B16" s="6">
        <v>13</v>
      </c>
      <c r="C16" s="79">
        <v>17.629000000000001</v>
      </c>
      <c r="D16" s="79">
        <v>13.204999999999998</v>
      </c>
      <c r="E16" s="190">
        <f t="shared" si="1"/>
        <v>1.1398602221872204E-2</v>
      </c>
      <c r="F16" s="79">
        <v>5.6059999999999999</v>
      </c>
      <c r="G16" s="15">
        <v>0.35</v>
      </c>
      <c r="H16" s="15">
        <v>0</v>
      </c>
      <c r="I16" s="15">
        <v>0.46600000000000003</v>
      </c>
      <c r="J16" s="15">
        <v>9.2869999999999994E-2</v>
      </c>
      <c r="K16" s="15">
        <v>0.69889999999999997</v>
      </c>
      <c r="L16" s="15">
        <v>0</v>
      </c>
      <c r="M16" s="15">
        <v>9.2869999999999994E-2</v>
      </c>
      <c r="N16" s="15"/>
      <c r="O16" s="15">
        <v>0.69889999999999997</v>
      </c>
      <c r="P16" s="8"/>
      <c r="R16" s="27"/>
      <c r="S16" s="27"/>
      <c r="T16" s="27"/>
      <c r="U16" s="94"/>
      <c r="W16" s="84">
        <f t="shared" si="2"/>
        <v>18.810814583972448</v>
      </c>
      <c r="X16" s="85">
        <f t="shared" si="3"/>
        <v>13.72561200041352</v>
      </c>
      <c r="Y16" s="85" t="e">
        <f t="shared" si="9"/>
        <v>#N/A</v>
      </c>
      <c r="Z16" s="85">
        <f t="shared" si="4"/>
        <v>17.122903812738343</v>
      </c>
      <c r="AA16" s="85" t="e">
        <f t="shared" si="5"/>
        <v>#N/A</v>
      </c>
      <c r="AB16" s="85">
        <f t="shared" si="6"/>
        <v>15.167035104390356</v>
      </c>
      <c r="AC16" s="85"/>
      <c r="AD16" s="85">
        <f t="shared" si="7"/>
        <v>14.60645364599311</v>
      </c>
      <c r="AE16" s="86">
        <f t="shared" si="8"/>
        <v>35.134985812285898</v>
      </c>
      <c r="AF16" s="87"/>
    </row>
    <row r="17" spans="1:32" s="3" customFormat="1" x14ac:dyDescent="0.2">
      <c r="A17" s="21"/>
      <c r="B17" s="6">
        <v>14</v>
      </c>
      <c r="C17" s="79">
        <v>19.097999999999999</v>
      </c>
      <c r="D17" s="79">
        <v>14.323</v>
      </c>
      <c r="E17" s="190">
        <f t="shared" si="1"/>
        <v>1.1148779872754328E-2</v>
      </c>
      <c r="F17" s="79">
        <v>5.2466999999999997</v>
      </c>
      <c r="G17" s="15">
        <v>0.35</v>
      </c>
      <c r="H17" s="15">
        <v>0</v>
      </c>
      <c r="I17" s="15">
        <v>0.48699999999999999</v>
      </c>
      <c r="J17" s="15">
        <v>9.3310000000000004E-2</v>
      </c>
      <c r="K17" s="15">
        <v>0.69869999999999999</v>
      </c>
      <c r="L17" s="15">
        <v>0</v>
      </c>
      <c r="M17" s="15">
        <v>9.3310000000000004E-2</v>
      </c>
      <c r="N17" s="15"/>
      <c r="O17" s="15">
        <v>0.69869999999999999</v>
      </c>
      <c r="P17" s="8"/>
      <c r="Q17" s="25"/>
      <c r="R17" s="27"/>
      <c r="S17" s="27"/>
      <c r="T17" s="27"/>
      <c r="U17" s="94"/>
      <c r="V17" s="25"/>
      <c r="W17" s="84">
        <f t="shared" si="2"/>
        <v>19.569510475098433</v>
      </c>
      <c r="X17" s="85">
        <f t="shared" si="3"/>
        <v>14.812551892431435</v>
      </c>
      <c r="Y17" s="85" t="e">
        <f t="shared" si="9"/>
        <v>#N/A</v>
      </c>
      <c r="Z17" s="85">
        <f t="shared" si="4"/>
        <v>17.988736868951275</v>
      </c>
      <c r="AA17" s="85" t="e">
        <f t="shared" si="5"/>
        <v>#N/A</v>
      </c>
      <c r="AB17" s="85">
        <f t="shared" si="6"/>
        <v>16.15927866628445</v>
      </c>
      <c r="AC17" s="85"/>
      <c r="AD17" s="85">
        <f t="shared" si="7"/>
        <v>15.634627618774608</v>
      </c>
      <c r="AE17" s="86">
        <f t="shared" si="8"/>
        <v>34.988721091390872</v>
      </c>
      <c r="AF17" s="87"/>
    </row>
    <row r="18" spans="1:32" s="3" customFormat="1" x14ac:dyDescent="0.2">
      <c r="A18" s="21"/>
      <c r="B18" s="6">
        <v>15</v>
      </c>
      <c r="C18" s="79">
        <v>20.567</v>
      </c>
      <c r="D18" s="79">
        <v>15.441000000000003</v>
      </c>
      <c r="E18" s="190">
        <f t="shared" si="1"/>
        <v>1.1601029236005242E-2</v>
      </c>
      <c r="F18" s="79">
        <v>4.8875000000000002</v>
      </c>
      <c r="G18" s="15">
        <v>0.35</v>
      </c>
      <c r="H18" s="15">
        <v>0</v>
      </c>
      <c r="I18" s="15">
        <v>0.54400000000000004</v>
      </c>
      <c r="J18" s="15">
        <v>9.3979999999999994E-2</v>
      </c>
      <c r="K18" s="15">
        <v>0.69910000000000005</v>
      </c>
      <c r="L18" s="15">
        <v>0</v>
      </c>
      <c r="M18" s="15">
        <v>9.3979999999999994E-2</v>
      </c>
      <c r="N18" s="15"/>
      <c r="O18" s="15">
        <v>0.69910000000000005</v>
      </c>
      <c r="P18" s="8"/>
      <c r="Q18" s="25"/>
      <c r="R18" s="27"/>
      <c r="S18" s="27"/>
      <c r="T18" s="27"/>
      <c r="U18" s="94"/>
      <c r="V18" s="25"/>
      <c r="W18" s="84">
        <f t="shared" si="2"/>
        <v>20.328279704286494</v>
      </c>
      <c r="X18" s="85">
        <f t="shared" si="3"/>
        <v>15.900306546608848</v>
      </c>
      <c r="Y18" s="85" t="e">
        <f t="shared" si="9"/>
        <v>#N/A</v>
      </c>
      <c r="Z18" s="85">
        <f t="shared" si="4"/>
        <v>18.857697241266688</v>
      </c>
      <c r="AA18" s="85" t="e">
        <f t="shared" si="5"/>
        <v>#N/A</v>
      </c>
      <c r="AB18" s="85">
        <f t="shared" si="6"/>
        <v>17.151547896500276</v>
      </c>
      <c r="AC18" s="85"/>
      <c r="AD18" s="85">
        <f t="shared" si="7"/>
        <v>16.662819926071627</v>
      </c>
      <c r="AE18" s="86">
        <f t="shared" si="8"/>
        <v>34.989201064015049</v>
      </c>
      <c r="AF18" s="87"/>
    </row>
    <row r="19" spans="1:32" s="3" customFormat="1" x14ac:dyDescent="0.2">
      <c r="A19" s="21"/>
      <c r="B19" s="6">
        <v>16</v>
      </c>
      <c r="C19" s="79">
        <v>22.036000000000001</v>
      </c>
      <c r="D19" s="79">
        <v>16.561</v>
      </c>
      <c r="E19" s="190">
        <f t="shared" si="1"/>
        <v>1.3157078587471836E-2</v>
      </c>
      <c r="F19" s="79">
        <v>4.5277000000000003</v>
      </c>
      <c r="G19" s="15">
        <v>0.35</v>
      </c>
      <c r="H19" s="15">
        <v>0</v>
      </c>
      <c r="I19" s="15">
        <v>0.66600000000000004</v>
      </c>
      <c r="J19" s="15">
        <v>9.4530000000000003E-2</v>
      </c>
      <c r="K19" s="15">
        <v>0.69920000000000004</v>
      </c>
      <c r="L19" s="15">
        <v>0</v>
      </c>
      <c r="M19" s="15">
        <v>9.4530000000000003E-2</v>
      </c>
      <c r="N19" s="15"/>
      <c r="O19" s="15">
        <v>0.69920000000000004</v>
      </c>
      <c r="P19" s="8"/>
      <c r="Q19" s="25"/>
      <c r="R19" s="27"/>
      <c r="S19" s="27"/>
      <c r="T19" s="27"/>
      <c r="U19" s="94"/>
      <c r="V19" s="25"/>
      <c r="W19" s="84">
        <f t="shared" si="2"/>
        <v>21.088394123613348</v>
      </c>
      <c r="X19" s="85">
        <f t="shared" si="3"/>
        <v>16.988974566505171</v>
      </c>
      <c r="Y19" s="85" t="e">
        <f t="shared" si="9"/>
        <v>#N/A</v>
      </c>
      <c r="Z19" s="85">
        <f t="shared" si="4"/>
        <v>19.726553971230455</v>
      </c>
      <c r="AA19" s="85" t="e">
        <f t="shared" si="5"/>
        <v>#N/A</v>
      </c>
      <c r="AB19" s="85">
        <f t="shared" si="6"/>
        <v>18.145587943264673</v>
      </c>
      <c r="AC19" s="85"/>
      <c r="AD19" s="85">
        <f t="shared" si="7"/>
        <v>17.692848530903337</v>
      </c>
      <c r="AE19" s="86">
        <f t="shared" si="8"/>
        <v>35.037244324218427</v>
      </c>
      <c r="AF19" s="87"/>
    </row>
    <row r="20" spans="1:32" s="3" customFormat="1" x14ac:dyDescent="0.2">
      <c r="A20" s="21"/>
      <c r="B20" s="6">
        <v>17</v>
      </c>
      <c r="C20" s="79">
        <v>23.504999999999999</v>
      </c>
      <c r="D20" s="79">
        <v>17.68</v>
      </c>
      <c r="E20" s="190">
        <f t="shared" si="1"/>
        <v>1.3495175269057452E-2</v>
      </c>
      <c r="F20" s="79">
        <v>4.1684000000000001</v>
      </c>
      <c r="G20" s="15">
        <v>0.35</v>
      </c>
      <c r="H20" s="15">
        <v>0</v>
      </c>
      <c r="I20" s="15">
        <v>0.74199999999999999</v>
      </c>
      <c r="J20" s="15">
        <v>9.5409999999999995E-2</v>
      </c>
      <c r="K20" s="15">
        <v>0.69969999999999999</v>
      </c>
      <c r="L20" s="15">
        <v>0</v>
      </c>
      <c r="M20" s="15">
        <v>9.5409999999999995E-2</v>
      </c>
      <c r="N20" s="15"/>
      <c r="O20" s="15">
        <v>0.69969999999999999</v>
      </c>
      <c r="P20" s="8"/>
      <c r="Q20" s="25"/>
      <c r="R20" s="27"/>
      <c r="S20" s="27"/>
      <c r="T20" s="27"/>
      <c r="U20" s="94"/>
      <c r="V20" s="25"/>
      <c r="W20" s="84">
        <f t="shared" si="2"/>
        <v>21.848050460816342</v>
      </c>
      <c r="X20" s="85">
        <f t="shared" si="3"/>
        <v>18.077673694466487</v>
      </c>
      <c r="Y20" s="85" t="e">
        <f t="shared" si="9"/>
        <v>#N/A</v>
      </c>
      <c r="Z20" s="85">
        <f t="shared" si="4"/>
        <v>20.596384907433194</v>
      </c>
      <c r="AA20" s="85" t="e">
        <f t="shared" si="5"/>
        <v>#N/A</v>
      </c>
      <c r="AB20" s="85">
        <f t="shared" si="6"/>
        <v>19.138817661285721</v>
      </c>
      <c r="AC20" s="85"/>
      <c r="AD20" s="85">
        <f t="shared" si="7"/>
        <v>18.722012615204086</v>
      </c>
      <c r="AE20" s="86">
        <f t="shared" si="8"/>
        <v>35.01463280703819</v>
      </c>
      <c r="AF20" s="87"/>
    </row>
    <row r="21" spans="1:32" s="3" customFormat="1" x14ac:dyDescent="0.2">
      <c r="A21" s="21"/>
      <c r="B21" s="6">
        <v>18</v>
      </c>
      <c r="C21" s="79">
        <v>24.974</v>
      </c>
      <c r="D21" s="79">
        <v>18.798000000000002</v>
      </c>
      <c r="E21" s="190">
        <f t="shared" si="1"/>
        <v>1.1336288071687335E-2</v>
      </c>
      <c r="F21" s="79">
        <v>3.8096000000000001</v>
      </c>
      <c r="G21" s="15">
        <v>0.35</v>
      </c>
      <c r="H21" s="15">
        <v>0</v>
      </c>
      <c r="I21" s="15">
        <v>0.68200000000000005</v>
      </c>
      <c r="J21" s="15">
        <v>9.6140000000000003E-2</v>
      </c>
      <c r="K21" s="15">
        <v>0.69979999999999998</v>
      </c>
      <c r="L21" s="15">
        <v>0</v>
      </c>
      <c r="M21" s="15">
        <v>9.6140000000000003E-2</v>
      </c>
      <c r="N21" s="15"/>
      <c r="O21" s="15">
        <v>0.69979999999999998</v>
      </c>
      <c r="P21" s="8"/>
      <c r="Q21" s="25"/>
      <c r="R21" s="27"/>
      <c r="S21" s="27"/>
      <c r="T21" s="27"/>
      <c r="U21" s="94"/>
      <c r="V21" s="25"/>
      <c r="W21" s="84">
        <f t="shared" si="2"/>
        <v>22.60733012184086</v>
      </c>
      <c r="X21" s="85">
        <f t="shared" si="3"/>
        <v>19.164228997913781</v>
      </c>
      <c r="Y21" s="85" t="e">
        <f t="shared" si="9"/>
        <v>#N/A</v>
      </c>
      <c r="Z21" s="85">
        <f t="shared" si="4"/>
        <v>21.463769219264236</v>
      </c>
      <c r="AA21" s="85" t="e">
        <f t="shared" si="5"/>
        <v>#N/A</v>
      </c>
      <c r="AB21" s="85">
        <f t="shared" si="6"/>
        <v>20.131265542644304</v>
      </c>
      <c r="AC21" s="85"/>
      <c r="AD21" s="85">
        <f t="shared" si="7"/>
        <v>19.750332530460216</v>
      </c>
      <c r="AE21" s="86">
        <f t="shared" si="8"/>
        <v>34.992541510530309</v>
      </c>
      <c r="AF21" s="87"/>
    </row>
    <row r="22" spans="1:32" s="3" customFormat="1" x14ac:dyDescent="0.2">
      <c r="A22" s="21"/>
      <c r="B22" s="6">
        <v>19</v>
      </c>
      <c r="C22" s="79">
        <v>26.443000000000001</v>
      </c>
      <c r="D22" s="79">
        <v>19.912999999999997</v>
      </c>
      <c r="E22" s="190">
        <f t="shared" si="1"/>
        <v>7.5602472222727731E-3</v>
      </c>
      <c r="F22" s="79">
        <v>3.4516</v>
      </c>
      <c r="G22" s="15">
        <v>0.35</v>
      </c>
      <c r="H22" s="15">
        <v>0</v>
      </c>
      <c r="I22" s="15">
        <v>0.502</v>
      </c>
      <c r="J22" s="15">
        <v>9.7019999999999995E-2</v>
      </c>
      <c r="K22" s="15">
        <v>0.70030000000000003</v>
      </c>
      <c r="L22" s="15">
        <v>0</v>
      </c>
      <c r="M22" s="15">
        <v>9.7019999999999995E-2</v>
      </c>
      <c r="N22" s="15"/>
      <c r="O22" s="15">
        <v>0.70030000000000003</v>
      </c>
      <c r="P22" s="8"/>
      <c r="Q22" s="25"/>
      <c r="R22" s="27"/>
      <c r="S22" s="27"/>
      <c r="T22" s="27"/>
      <c r="U22" s="94"/>
      <c r="V22" s="25"/>
      <c r="W22" s="84">
        <f t="shared" si="2"/>
        <v>23.364467520141396</v>
      </c>
      <c r="X22" s="85">
        <f t="shared" si="3"/>
        <v>20.247861378804117</v>
      </c>
      <c r="Y22" s="85" t="e">
        <f t="shared" si="9"/>
        <v>#N/A</v>
      </c>
      <c r="Z22" s="85">
        <f t="shared" si="4"/>
        <v>22.330062704355015</v>
      </c>
      <c r="AA22" s="85" t="e">
        <f t="shared" si="5"/>
        <v>#N/A</v>
      </c>
      <c r="AB22" s="85">
        <f t="shared" si="6"/>
        <v>21.121013632049486</v>
      </c>
      <c r="AC22" s="85"/>
      <c r="AD22" s="85">
        <f t="shared" si="7"/>
        <v>20.775866880035345</v>
      </c>
      <c r="AE22" s="86">
        <f t="shared" si="8"/>
        <v>34.919560601327042</v>
      </c>
      <c r="AF22" s="87"/>
    </row>
    <row r="23" spans="1:32" s="3" customFormat="1" x14ac:dyDescent="0.2">
      <c r="A23" s="21"/>
      <c r="B23" s="6">
        <v>20</v>
      </c>
      <c r="C23" s="79">
        <v>27.911999999999999</v>
      </c>
      <c r="D23" s="79">
        <v>21.030999999999999</v>
      </c>
      <c r="E23" s="190">
        <f t="shared" si="1"/>
        <v>-6.4777538544689734E-4</v>
      </c>
      <c r="F23" s="79">
        <v>3.0929000000000002</v>
      </c>
      <c r="G23" s="15">
        <v>0.35</v>
      </c>
      <c r="H23" s="15">
        <v>0</v>
      </c>
      <c r="I23" s="15">
        <v>-4.8000000000000001E-2</v>
      </c>
      <c r="J23" s="15">
        <v>9.8470000000000002E-2</v>
      </c>
      <c r="K23" s="15">
        <v>0.70140000000000002</v>
      </c>
      <c r="L23" s="15">
        <v>0</v>
      </c>
      <c r="M23" s="15">
        <v>9.8470000000000002E-2</v>
      </c>
      <c r="N23" s="15"/>
      <c r="O23" s="15">
        <v>0.70140000000000002</v>
      </c>
      <c r="P23" s="8"/>
      <c r="Q23" s="25"/>
      <c r="R23" s="27"/>
      <c r="S23" s="27"/>
      <c r="T23" s="27"/>
      <c r="U23" s="94"/>
      <c r="V23" s="25"/>
      <c r="W23" s="84">
        <f t="shared" si="2"/>
        <v>24.12389891464186</v>
      </c>
      <c r="X23" s="85">
        <f t="shared" si="3"/>
        <v>21.335557756124782</v>
      </c>
      <c r="Y23" s="85" t="e">
        <f t="shared" si="9"/>
        <v>#N/A</v>
      </c>
      <c r="Z23" s="85">
        <f t="shared" si="4"/>
        <v>23.200359298729801</v>
      </c>
      <c r="AA23" s="85" t="e">
        <f t="shared" si="5"/>
        <v>#N/A</v>
      </c>
      <c r="AB23" s="85">
        <f t="shared" si="6"/>
        <v>22.113514620124651</v>
      </c>
      <c r="AC23" s="85"/>
      <c r="AD23" s="85">
        <f t="shared" si="7"/>
        <v>21.804224728660465</v>
      </c>
      <c r="AE23" s="86">
        <f t="shared" si="8"/>
        <v>34.993534455506946</v>
      </c>
      <c r="AF23" s="87"/>
    </row>
    <row r="24" spans="1:32" s="3" customFormat="1" x14ac:dyDescent="0.2">
      <c r="A24" s="21"/>
      <c r="B24" s="6">
        <v>21</v>
      </c>
      <c r="C24" s="79">
        <v>29.382000000000001</v>
      </c>
      <c r="D24" s="79">
        <v>22.152000000000001</v>
      </c>
      <c r="E24" s="190">
        <f t="shared" si="1"/>
        <v>-7.6925638208602716E-3</v>
      </c>
      <c r="F24" s="79">
        <v>2.7334000000000001</v>
      </c>
      <c r="G24" s="15">
        <v>0.35</v>
      </c>
      <c r="H24" s="15">
        <v>0</v>
      </c>
      <c r="I24" s="15">
        <v>-0.64500000000000002</v>
      </c>
      <c r="J24" s="15">
        <v>0.10013</v>
      </c>
      <c r="K24" s="15">
        <v>0.70230000000000004</v>
      </c>
      <c r="L24" s="15">
        <v>1</v>
      </c>
      <c r="M24" s="15">
        <v>0.10013</v>
      </c>
      <c r="N24" s="15"/>
      <c r="O24" s="15">
        <v>0.70230000000000004</v>
      </c>
      <c r="P24" s="8"/>
      <c r="Q24" s="25"/>
      <c r="R24" s="27"/>
      <c r="S24" s="27"/>
      <c r="T24" s="27"/>
      <c r="U24" s="94"/>
      <c r="V24" s="25"/>
      <c r="W24" s="84">
        <f t="shared" si="2"/>
        <v>24.885226802039998</v>
      </c>
      <c r="X24" s="85">
        <f t="shared" si="3"/>
        <v>22.425677999688265</v>
      </c>
      <c r="Y24" s="85" t="e">
        <f t="shared" si="9"/>
        <v>#N/A</v>
      </c>
      <c r="Z24" s="85">
        <f t="shared" si="4"/>
        <v>24.07154518307269</v>
      </c>
      <c r="AA24" s="85" t="e">
        <f t="shared" si="5"/>
        <v>#N/A</v>
      </c>
      <c r="AB24" s="85">
        <f t="shared" si="6"/>
        <v>23.108629380714</v>
      </c>
      <c r="AC24" s="85"/>
      <c r="AD24" s="85">
        <f t="shared" si="7"/>
        <v>22.835306700509999</v>
      </c>
      <c r="AE24" s="86">
        <f t="shared" si="8"/>
        <v>35.046446005555701</v>
      </c>
      <c r="AF24" s="87"/>
    </row>
    <row r="25" spans="1:32" s="3" customFormat="1" x14ac:dyDescent="0.2">
      <c r="A25" s="21"/>
      <c r="B25" s="1"/>
      <c r="C25" s="16"/>
      <c r="D25" s="16"/>
      <c r="E25" s="16"/>
      <c r="F25" s="16"/>
      <c r="G25" s="15"/>
      <c r="H25" s="15"/>
      <c r="I25" s="16"/>
      <c r="J25" s="16"/>
      <c r="K25" s="16"/>
      <c r="L25" s="16"/>
      <c r="M25" s="15"/>
      <c r="N25" s="15"/>
      <c r="O25" s="15"/>
      <c r="P25" s="8"/>
      <c r="Q25" s="25"/>
      <c r="R25" s="28"/>
      <c r="S25" s="28"/>
      <c r="T25" s="28"/>
      <c r="U25" s="95"/>
      <c r="V25" s="25"/>
      <c r="W25" s="84" t="e">
        <f t="shared" si="2"/>
        <v>#N/A</v>
      </c>
      <c r="X25" s="85" t="e">
        <f t="shared" si="3"/>
        <v>#N/A</v>
      </c>
      <c r="Y25" s="85" t="e">
        <f t="shared" si="9"/>
        <v>#N/A</v>
      </c>
      <c r="Z25" s="85" t="e">
        <f t="shared" si="4"/>
        <v>#N/A</v>
      </c>
      <c r="AA25" s="85" t="e">
        <f t="shared" si="5"/>
        <v>#N/A</v>
      </c>
      <c r="AB25" s="85" t="e">
        <f t="shared" si="6"/>
        <v>#N/A</v>
      </c>
      <c r="AC25" s="85"/>
      <c r="AD25" s="85" t="e">
        <f t="shared" si="7"/>
        <v>#N/A</v>
      </c>
      <c r="AE25" s="86" t="e">
        <f t="shared" si="8"/>
        <v>#N/A</v>
      </c>
      <c r="AF25" s="87"/>
    </row>
    <row r="26" spans="1:32" s="3" customFormat="1" x14ac:dyDescent="0.2">
      <c r="A26" s="21"/>
      <c r="B26" s="1"/>
      <c r="C26" s="16"/>
      <c r="D26" s="16"/>
      <c r="E26" s="16"/>
      <c r="F26" s="16"/>
      <c r="G26" s="15"/>
      <c r="H26" s="15"/>
      <c r="I26" s="16"/>
      <c r="J26" s="16"/>
      <c r="K26" s="16"/>
      <c r="L26" s="16"/>
      <c r="M26" s="15"/>
      <c r="N26" s="15"/>
      <c r="O26" s="15"/>
      <c r="P26" s="8"/>
      <c r="Q26" s="25"/>
      <c r="R26" s="28"/>
      <c r="S26" s="28"/>
      <c r="T26" s="28"/>
      <c r="U26" s="95"/>
      <c r="V26" s="25"/>
      <c r="W26" s="84" t="e">
        <f t="shared" si="2"/>
        <v>#N/A</v>
      </c>
      <c r="X26" s="85" t="e">
        <f t="shared" si="3"/>
        <v>#N/A</v>
      </c>
      <c r="Y26" s="85" t="e">
        <f t="shared" si="9"/>
        <v>#N/A</v>
      </c>
      <c r="Z26" s="85" t="e">
        <f t="shared" si="4"/>
        <v>#N/A</v>
      </c>
      <c r="AA26" s="85" t="e">
        <f t="shared" si="5"/>
        <v>#N/A</v>
      </c>
      <c r="AB26" s="85" t="e">
        <f t="shared" si="6"/>
        <v>#N/A</v>
      </c>
      <c r="AC26" s="85"/>
      <c r="AD26" s="85" t="e">
        <f t="shared" si="7"/>
        <v>#N/A</v>
      </c>
      <c r="AE26" s="86" t="e">
        <f t="shared" si="8"/>
        <v>#N/A</v>
      </c>
      <c r="AF26" s="87"/>
    </row>
    <row r="27" spans="1:32" s="3" customFormat="1" x14ac:dyDescent="0.2">
      <c r="A27" s="21"/>
      <c r="B27" s="1"/>
      <c r="C27" s="16"/>
      <c r="D27" s="16"/>
      <c r="E27" s="16"/>
      <c r="F27" s="16"/>
      <c r="G27" s="15"/>
      <c r="H27" s="15"/>
      <c r="I27" s="16"/>
      <c r="J27" s="16"/>
      <c r="K27" s="16"/>
      <c r="L27" s="16"/>
      <c r="M27" s="15"/>
      <c r="N27" s="15"/>
      <c r="O27" s="15"/>
      <c r="P27" s="8"/>
      <c r="Q27" s="25"/>
      <c r="R27" s="28"/>
      <c r="S27" s="28"/>
      <c r="T27" s="28"/>
      <c r="U27" s="95"/>
      <c r="V27" s="25"/>
      <c r="W27" s="84" t="e">
        <f t="shared" si="2"/>
        <v>#N/A</v>
      </c>
      <c r="X27" s="85" t="e">
        <f t="shared" si="3"/>
        <v>#N/A</v>
      </c>
      <c r="Y27" s="85" t="e">
        <f t="shared" si="9"/>
        <v>#N/A</v>
      </c>
      <c r="Z27" s="85" t="e">
        <f t="shared" si="4"/>
        <v>#N/A</v>
      </c>
      <c r="AA27" s="85" t="e">
        <f t="shared" si="5"/>
        <v>#N/A</v>
      </c>
      <c r="AB27" s="85" t="e">
        <f t="shared" si="6"/>
        <v>#N/A</v>
      </c>
      <c r="AC27" s="85"/>
      <c r="AD27" s="85" t="e">
        <f t="shared" si="7"/>
        <v>#N/A</v>
      </c>
      <c r="AE27" s="86" t="e">
        <f t="shared" si="8"/>
        <v>#N/A</v>
      </c>
      <c r="AF27" s="87"/>
    </row>
    <row r="28" spans="1:32" s="3" customFormat="1" x14ac:dyDescent="0.2">
      <c r="A28" s="21"/>
      <c r="B28" s="1"/>
      <c r="C28" s="16"/>
      <c r="D28" s="16"/>
      <c r="E28" s="16"/>
      <c r="F28" s="16"/>
      <c r="G28" s="15"/>
      <c r="H28" s="15"/>
      <c r="I28" s="16"/>
      <c r="J28" s="16"/>
      <c r="K28" s="16"/>
      <c r="L28" s="16"/>
      <c r="M28" s="15"/>
      <c r="N28" s="15"/>
      <c r="O28" s="15"/>
      <c r="P28" s="8"/>
      <c r="Q28" s="25"/>
      <c r="R28" s="25"/>
      <c r="S28" s="25"/>
      <c r="T28" s="25"/>
      <c r="U28" s="92"/>
      <c r="V28" s="25"/>
      <c r="W28" s="84" t="e">
        <f t="shared" si="2"/>
        <v>#N/A</v>
      </c>
      <c r="X28" s="85" t="e">
        <f t="shared" si="3"/>
        <v>#N/A</v>
      </c>
      <c r="Y28" s="85" t="e">
        <f t="shared" si="9"/>
        <v>#N/A</v>
      </c>
      <c r="Z28" s="85" t="e">
        <f t="shared" si="4"/>
        <v>#N/A</v>
      </c>
      <c r="AA28" s="85" t="e">
        <f t="shared" si="5"/>
        <v>#N/A</v>
      </c>
      <c r="AB28" s="85" t="e">
        <f t="shared" si="6"/>
        <v>#N/A</v>
      </c>
      <c r="AC28" s="85"/>
      <c r="AD28" s="85" t="e">
        <f t="shared" si="7"/>
        <v>#N/A</v>
      </c>
      <c r="AE28" s="86" t="e">
        <f t="shared" si="8"/>
        <v>#N/A</v>
      </c>
      <c r="AF28" s="87"/>
    </row>
    <row r="29" spans="1:32" s="3" customFormat="1" x14ac:dyDescent="0.2">
      <c r="A29" s="21"/>
      <c r="B29" s="1"/>
      <c r="C29" s="16"/>
      <c r="D29" s="16"/>
      <c r="E29" s="16"/>
      <c r="F29" s="16"/>
      <c r="G29" s="15"/>
      <c r="H29" s="15"/>
      <c r="I29" s="16"/>
      <c r="J29" s="16"/>
      <c r="K29" s="16"/>
      <c r="L29" s="16"/>
      <c r="M29" s="15"/>
      <c r="N29" s="15"/>
      <c r="O29" s="15"/>
      <c r="P29" s="8"/>
      <c r="Q29" s="25"/>
      <c r="R29" s="25"/>
      <c r="S29" s="25"/>
      <c r="T29" s="25"/>
      <c r="U29" s="92"/>
      <c r="V29" s="25"/>
      <c r="W29" s="84" t="e">
        <f t="shared" si="2"/>
        <v>#N/A</v>
      </c>
      <c r="X29" s="85" t="e">
        <f t="shared" si="3"/>
        <v>#N/A</v>
      </c>
      <c r="Y29" s="85" t="e">
        <f t="shared" si="9"/>
        <v>#N/A</v>
      </c>
      <c r="Z29" s="85" t="e">
        <f t="shared" si="4"/>
        <v>#N/A</v>
      </c>
      <c r="AA29" s="85" t="e">
        <f t="shared" si="5"/>
        <v>#N/A</v>
      </c>
      <c r="AB29" s="85" t="e">
        <f t="shared" si="6"/>
        <v>#N/A</v>
      </c>
      <c r="AC29" s="85"/>
      <c r="AD29" s="85" t="e">
        <f t="shared" si="7"/>
        <v>#N/A</v>
      </c>
      <c r="AE29" s="86" t="e">
        <f t="shared" si="8"/>
        <v>#N/A</v>
      </c>
      <c r="AF29" s="87"/>
    </row>
    <row r="30" spans="1:32" s="3" customFormat="1" x14ac:dyDescent="0.2">
      <c r="A30" s="21"/>
      <c r="B30" s="1"/>
      <c r="C30" s="16"/>
      <c r="D30" s="16"/>
      <c r="E30" s="16"/>
      <c r="F30" s="16"/>
      <c r="G30" s="15"/>
      <c r="H30" s="15"/>
      <c r="I30" s="16"/>
      <c r="J30" s="16"/>
      <c r="K30" s="16"/>
      <c r="L30" s="16"/>
      <c r="M30" s="15"/>
      <c r="N30" s="15"/>
      <c r="O30" s="15"/>
      <c r="P30" s="8"/>
      <c r="Q30" s="25"/>
      <c r="R30" s="25"/>
      <c r="S30" s="25"/>
      <c r="T30" s="25"/>
      <c r="U30" s="92"/>
      <c r="V30" s="25"/>
      <c r="W30" s="84" t="e">
        <f t="shared" si="2"/>
        <v>#N/A</v>
      </c>
      <c r="X30" s="85" t="e">
        <f t="shared" si="3"/>
        <v>#N/A</v>
      </c>
      <c r="Y30" s="85" t="e">
        <f t="shared" si="9"/>
        <v>#N/A</v>
      </c>
      <c r="Z30" s="85" t="e">
        <f t="shared" si="4"/>
        <v>#N/A</v>
      </c>
      <c r="AA30" s="85" t="e">
        <f t="shared" si="5"/>
        <v>#N/A</v>
      </c>
      <c r="AB30" s="85" t="e">
        <f t="shared" si="6"/>
        <v>#N/A</v>
      </c>
      <c r="AC30" s="85"/>
      <c r="AD30" s="85" t="e">
        <f t="shared" si="7"/>
        <v>#N/A</v>
      </c>
      <c r="AE30" s="86" t="e">
        <f t="shared" si="8"/>
        <v>#N/A</v>
      </c>
      <c r="AF30" s="87"/>
    </row>
    <row r="31" spans="1:32" s="3" customFormat="1" x14ac:dyDescent="0.2">
      <c r="A31" s="21"/>
      <c r="B31" s="1"/>
      <c r="C31" s="16"/>
      <c r="D31" s="16"/>
      <c r="E31" s="16"/>
      <c r="F31" s="16"/>
      <c r="G31" s="15"/>
      <c r="H31" s="15"/>
      <c r="I31" s="16"/>
      <c r="J31" s="16"/>
      <c r="K31" s="16"/>
      <c r="L31" s="16"/>
      <c r="M31" s="15"/>
      <c r="N31" s="15"/>
      <c r="O31" s="15"/>
      <c r="P31" s="8"/>
      <c r="Q31" s="25"/>
      <c r="R31" s="25"/>
      <c r="S31" s="25"/>
      <c r="T31" s="25"/>
      <c r="U31" s="92"/>
      <c r="V31" s="25"/>
      <c r="W31" s="84" t="e">
        <f t="shared" si="2"/>
        <v>#N/A</v>
      </c>
      <c r="X31" s="85" t="e">
        <f t="shared" si="3"/>
        <v>#N/A</v>
      </c>
      <c r="Y31" s="85" t="e">
        <f t="shared" si="9"/>
        <v>#N/A</v>
      </c>
      <c r="Z31" s="85" t="e">
        <f t="shared" si="4"/>
        <v>#N/A</v>
      </c>
      <c r="AA31" s="85" t="e">
        <f t="shared" si="5"/>
        <v>#N/A</v>
      </c>
      <c r="AB31" s="85" t="e">
        <f t="shared" si="6"/>
        <v>#N/A</v>
      </c>
      <c r="AC31" s="85"/>
      <c r="AD31" s="85" t="e">
        <f t="shared" si="7"/>
        <v>#N/A</v>
      </c>
      <c r="AE31" s="86" t="e">
        <f t="shared" si="8"/>
        <v>#N/A</v>
      </c>
      <c r="AF31" s="87"/>
    </row>
    <row r="32" spans="1:32" s="3" customFormat="1" x14ac:dyDescent="0.2">
      <c r="A32" s="21"/>
      <c r="B32" s="1"/>
      <c r="C32" s="16"/>
      <c r="D32" s="16"/>
      <c r="E32" s="16"/>
      <c r="F32" s="16"/>
      <c r="G32" s="15"/>
      <c r="H32" s="15"/>
      <c r="I32" s="16"/>
      <c r="J32" s="16"/>
      <c r="K32" s="16"/>
      <c r="L32" s="16"/>
      <c r="M32" s="15"/>
      <c r="N32" s="15"/>
      <c r="O32" s="15"/>
      <c r="P32" s="8"/>
      <c r="Q32" s="25"/>
      <c r="R32" s="25"/>
      <c r="S32" s="25"/>
      <c r="T32" s="25"/>
      <c r="U32" s="92"/>
      <c r="V32" s="25"/>
      <c r="W32" s="84" t="e">
        <f t="shared" si="2"/>
        <v>#N/A</v>
      </c>
      <c r="X32" s="85" t="e">
        <f t="shared" si="3"/>
        <v>#N/A</v>
      </c>
      <c r="Y32" s="85" t="e">
        <f t="shared" si="9"/>
        <v>#N/A</v>
      </c>
      <c r="Z32" s="85" t="e">
        <f t="shared" si="4"/>
        <v>#N/A</v>
      </c>
      <c r="AA32" s="85" t="e">
        <f t="shared" si="5"/>
        <v>#N/A</v>
      </c>
      <c r="AB32" s="85" t="e">
        <f t="shared" si="6"/>
        <v>#N/A</v>
      </c>
      <c r="AC32" s="85"/>
      <c r="AD32" s="85" t="e">
        <f t="shared" si="7"/>
        <v>#N/A</v>
      </c>
      <c r="AE32" s="86" t="e">
        <f t="shared" si="8"/>
        <v>#N/A</v>
      </c>
      <c r="AF32" s="87"/>
    </row>
    <row r="33" spans="1:32" s="3" customFormat="1" x14ac:dyDescent="0.2">
      <c r="A33" s="25"/>
      <c r="B33" s="1"/>
      <c r="C33" s="16"/>
      <c r="D33" s="16"/>
      <c r="E33" s="16"/>
      <c r="F33" s="16"/>
      <c r="G33" s="15"/>
      <c r="H33" s="15"/>
      <c r="I33" s="16"/>
      <c r="J33" s="16"/>
      <c r="K33" s="16"/>
      <c r="L33" s="16"/>
      <c r="M33" s="15"/>
      <c r="N33" s="15"/>
      <c r="O33" s="15"/>
      <c r="P33" s="8"/>
      <c r="Q33" s="25"/>
      <c r="R33" s="25"/>
      <c r="S33" s="25"/>
      <c r="T33" s="25"/>
      <c r="U33" s="92"/>
      <c r="V33" s="25"/>
      <c r="W33" s="84" t="e">
        <f t="shared" si="2"/>
        <v>#N/A</v>
      </c>
      <c r="X33" s="85" t="e">
        <f t="shared" si="3"/>
        <v>#N/A</v>
      </c>
      <c r="Y33" s="85" t="e">
        <f t="shared" si="9"/>
        <v>#N/A</v>
      </c>
      <c r="Z33" s="85" t="e">
        <f t="shared" si="4"/>
        <v>#N/A</v>
      </c>
      <c r="AA33" s="85" t="e">
        <f t="shared" si="5"/>
        <v>#N/A</v>
      </c>
      <c r="AB33" s="85" t="e">
        <f t="shared" si="6"/>
        <v>#N/A</v>
      </c>
      <c r="AC33" s="85"/>
      <c r="AD33" s="85" t="e">
        <f t="shared" si="7"/>
        <v>#N/A</v>
      </c>
      <c r="AE33" s="86" t="e">
        <f t="shared" si="8"/>
        <v>#N/A</v>
      </c>
      <c r="AF33" s="87"/>
    </row>
    <row r="34" spans="1:32" s="3" customFormat="1" x14ac:dyDescent="0.2">
      <c r="A34" s="25"/>
      <c r="B34" s="1"/>
      <c r="C34" s="16"/>
      <c r="D34" s="16"/>
      <c r="E34" s="16"/>
      <c r="F34" s="16"/>
      <c r="G34" s="15"/>
      <c r="H34" s="15"/>
      <c r="I34" s="16"/>
      <c r="J34" s="16"/>
      <c r="K34" s="16"/>
      <c r="L34" s="16"/>
      <c r="M34" s="15"/>
      <c r="N34" s="15"/>
      <c r="O34" s="15"/>
      <c r="P34" s="8"/>
      <c r="Q34" s="25"/>
      <c r="R34" s="25"/>
      <c r="S34" s="25"/>
      <c r="T34" s="25"/>
      <c r="U34" s="92"/>
      <c r="V34" s="25"/>
      <c r="W34" s="84" t="e">
        <f t="shared" si="2"/>
        <v>#N/A</v>
      </c>
      <c r="X34" s="85" t="e">
        <f t="shared" si="3"/>
        <v>#N/A</v>
      </c>
      <c r="Y34" s="85" t="e">
        <f t="shared" si="9"/>
        <v>#N/A</v>
      </c>
      <c r="Z34" s="85" t="e">
        <f t="shared" si="4"/>
        <v>#N/A</v>
      </c>
      <c r="AA34" s="85" t="e">
        <f t="shared" si="5"/>
        <v>#N/A</v>
      </c>
      <c r="AB34" s="85" t="e">
        <f t="shared" si="6"/>
        <v>#N/A</v>
      </c>
      <c r="AC34" s="85"/>
      <c r="AD34" s="85" t="e">
        <f t="shared" si="7"/>
        <v>#N/A</v>
      </c>
      <c r="AE34" s="86" t="e">
        <f t="shared" si="8"/>
        <v>#N/A</v>
      </c>
      <c r="AF34" s="87"/>
    </row>
    <row r="35" spans="1:32" s="3" customFormat="1" ht="16" thickBot="1" x14ac:dyDescent="0.25">
      <c r="A35" s="25"/>
      <c r="B35" s="9"/>
      <c r="C35" s="18"/>
      <c r="D35" s="18"/>
      <c r="E35" s="18"/>
      <c r="F35" s="18"/>
      <c r="G35" s="17"/>
      <c r="H35" s="17"/>
      <c r="I35" s="18"/>
      <c r="J35" s="18"/>
      <c r="K35" s="18"/>
      <c r="L35" s="18"/>
      <c r="M35" s="17"/>
      <c r="N35" s="17"/>
      <c r="O35" s="17"/>
      <c r="P35" s="10"/>
      <c r="Q35" s="25"/>
      <c r="R35" s="25"/>
      <c r="S35" s="25"/>
      <c r="T35" s="25"/>
      <c r="U35" s="92"/>
      <c r="V35" s="25"/>
      <c r="W35" s="88" t="e">
        <f t="shared" si="2"/>
        <v>#N/A</v>
      </c>
      <c r="X35" s="89" t="e">
        <f t="shared" si="3"/>
        <v>#N/A</v>
      </c>
      <c r="Y35" s="89" t="e">
        <f t="shared" si="9"/>
        <v>#N/A</v>
      </c>
      <c r="Z35" s="89" t="e">
        <f t="shared" si="4"/>
        <v>#N/A</v>
      </c>
      <c r="AA35" s="89" t="e">
        <f t="shared" si="5"/>
        <v>#N/A</v>
      </c>
      <c r="AB35" s="89" t="e">
        <f t="shared" si="6"/>
        <v>#N/A</v>
      </c>
      <c r="AC35" s="89"/>
      <c r="AD35" s="89" t="e">
        <f t="shared" si="7"/>
        <v>#N/A</v>
      </c>
      <c r="AE35" s="90" t="e">
        <f t="shared" si="8"/>
        <v>#N/A</v>
      </c>
      <c r="AF35" s="91"/>
    </row>
    <row r="36" spans="1:32" s="21" customFormat="1" x14ac:dyDescent="0.2">
      <c r="A36" s="25"/>
      <c r="Q36" s="25"/>
      <c r="R36" s="25"/>
      <c r="S36" s="25"/>
      <c r="T36" s="25"/>
      <c r="U36" s="92"/>
      <c r="V36" s="25"/>
      <c r="W36" s="25"/>
      <c r="X36" s="25"/>
      <c r="Y36" s="25"/>
      <c r="Z36" s="25"/>
      <c r="AA36" s="25"/>
      <c r="AB36" s="25"/>
      <c r="AC36" s="25"/>
      <c r="AD36" s="25"/>
    </row>
    <row r="37" spans="1:32" s="21" customFormat="1" x14ac:dyDescent="0.2">
      <c r="A37" s="25"/>
      <c r="Q37" s="25"/>
      <c r="R37" s="25"/>
      <c r="S37" s="25"/>
      <c r="T37" s="25"/>
      <c r="U37" s="92"/>
      <c r="V37" s="25"/>
      <c r="W37" s="25"/>
      <c r="X37" s="25"/>
      <c r="Y37" s="25"/>
      <c r="Z37" s="25"/>
      <c r="AA37" s="25"/>
      <c r="AB37" s="25"/>
      <c r="AC37" s="25"/>
      <c r="AD37" s="25"/>
    </row>
    <row r="38" spans="1:32" s="21" customFormat="1" x14ac:dyDescent="0.2">
      <c r="A38" s="25"/>
      <c r="Q38" s="25"/>
      <c r="R38" s="25"/>
      <c r="S38" s="25"/>
      <c r="T38" s="25"/>
      <c r="U38" s="92"/>
      <c r="V38" s="25"/>
      <c r="W38" s="25"/>
      <c r="X38" s="25"/>
      <c r="Y38" s="25"/>
      <c r="Z38" s="25"/>
      <c r="AA38" s="25"/>
      <c r="AB38" s="25"/>
      <c r="AC38" s="25"/>
      <c r="AD38" s="25"/>
    </row>
    <row r="39" spans="1:32" s="21" customFormat="1" x14ac:dyDescent="0.2">
      <c r="A39" s="25"/>
      <c r="J39" s="24"/>
      <c r="Q39" s="25"/>
      <c r="R39" s="25"/>
      <c r="S39" s="25"/>
      <c r="T39" s="25"/>
      <c r="U39" s="92"/>
      <c r="V39" s="25"/>
      <c r="W39" s="25"/>
      <c r="X39" s="25"/>
      <c r="Y39" s="25"/>
      <c r="Z39" s="25"/>
      <c r="AA39" s="25"/>
      <c r="AB39" s="25"/>
      <c r="AC39" s="25"/>
      <c r="AD39" s="25"/>
    </row>
    <row r="40" spans="1:32" s="21" customFormat="1" x14ac:dyDescent="0.2">
      <c r="A40" s="25"/>
      <c r="J40" s="23"/>
      <c r="Q40" s="25"/>
      <c r="R40" s="25"/>
      <c r="S40" s="25"/>
      <c r="T40" s="25"/>
      <c r="U40" s="92"/>
      <c r="V40" s="25"/>
      <c r="W40" s="25"/>
      <c r="X40" s="25"/>
      <c r="Y40" s="25"/>
      <c r="Z40" s="25"/>
      <c r="AA40" s="25"/>
      <c r="AB40" s="25"/>
      <c r="AC40" s="25"/>
      <c r="AD40" s="25"/>
    </row>
    <row r="41" spans="1:32" s="21" customFormat="1" x14ac:dyDescent="0.2">
      <c r="A41" s="25"/>
      <c r="J41" s="23"/>
      <c r="Q41" s="25"/>
      <c r="R41" s="25"/>
      <c r="S41" s="25"/>
      <c r="T41" s="25"/>
      <c r="U41" s="92"/>
      <c r="V41" s="25"/>
      <c r="W41" s="25"/>
      <c r="X41" s="25"/>
      <c r="Y41" s="25"/>
      <c r="Z41" s="25"/>
      <c r="AA41" s="25"/>
      <c r="AB41" s="25"/>
      <c r="AC41" s="25"/>
      <c r="AD41" s="25"/>
    </row>
    <row r="42" spans="1:32" s="21" customFormat="1" x14ac:dyDescent="0.2">
      <c r="A42" s="25"/>
      <c r="J42" s="23"/>
      <c r="Q42" s="25"/>
      <c r="R42" s="25"/>
      <c r="S42" s="25"/>
      <c r="T42" s="25"/>
      <c r="U42" s="92"/>
      <c r="V42" s="25"/>
      <c r="W42" s="25"/>
      <c r="X42" s="25"/>
      <c r="Y42" s="25"/>
      <c r="Z42" s="25"/>
      <c r="AA42" s="25"/>
      <c r="AB42" s="25"/>
      <c r="AC42" s="25"/>
      <c r="AD42" s="25"/>
    </row>
    <row r="43" spans="1:32" s="21" customFormat="1" x14ac:dyDescent="0.2">
      <c r="A43" s="25"/>
      <c r="J43" s="23"/>
      <c r="Q43" s="25"/>
      <c r="R43" s="25"/>
      <c r="S43" s="25"/>
      <c r="T43" s="25"/>
      <c r="U43" s="92"/>
      <c r="V43" s="25"/>
      <c r="W43" s="25"/>
      <c r="X43" s="25"/>
      <c r="Y43" s="25"/>
      <c r="Z43" s="25"/>
      <c r="AA43" s="25"/>
      <c r="AB43" s="25"/>
      <c r="AC43" s="25"/>
      <c r="AD43" s="25"/>
    </row>
    <row r="44" spans="1:32" s="21" customFormat="1" x14ac:dyDescent="0.2">
      <c r="A44" s="25"/>
      <c r="J44" s="23"/>
      <c r="Q44" s="25"/>
      <c r="R44" s="25"/>
      <c r="S44" s="25"/>
      <c r="T44" s="25"/>
      <c r="U44" s="92"/>
      <c r="V44" s="25"/>
      <c r="W44" s="25"/>
      <c r="X44" s="25"/>
      <c r="Y44" s="25"/>
      <c r="Z44" s="25"/>
      <c r="AA44" s="25"/>
      <c r="AB44" s="25"/>
      <c r="AC44" s="25"/>
      <c r="AD44" s="25"/>
    </row>
    <row r="45" spans="1:32" s="21" customFormat="1" x14ac:dyDescent="0.2">
      <c r="A45" s="25"/>
      <c r="J45" s="23"/>
      <c r="Q45" s="25"/>
      <c r="R45" s="25"/>
      <c r="S45" s="25"/>
      <c r="T45" s="25"/>
      <c r="U45" s="92"/>
      <c r="V45" s="25"/>
      <c r="W45" s="25"/>
      <c r="X45" s="25"/>
      <c r="Y45" s="25"/>
      <c r="Z45" s="25"/>
      <c r="AA45" s="25"/>
      <c r="AB45" s="25"/>
      <c r="AC45" s="25"/>
      <c r="AD45" s="25"/>
    </row>
    <row r="46" spans="1:32" s="21" customFormat="1" x14ac:dyDescent="0.2">
      <c r="A46" s="25"/>
      <c r="J46" s="23"/>
      <c r="Q46" s="25"/>
      <c r="R46" s="25"/>
      <c r="S46" s="25"/>
      <c r="T46" s="25"/>
      <c r="U46" s="92"/>
      <c r="V46" s="25"/>
      <c r="W46" s="25"/>
      <c r="X46" s="25"/>
      <c r="Y46" s="25"/>
      <c r="Z46" s="25"/>
      <c r="AA46" s="25"/>
      <c r="AB46" s="25"/>
      <c r="AC46" s="25"/>
      <c r="AD46" s="25"/>
    </row>
    <row r="47" spans="1:32" s="21" customFormat="1" x14ac:dyDescent="0.2">
      <c r="A47" s="25"/>
      <c r="J47" s="23"/>
      <c r="Q47" s="25"/>
      <c r="R47" s="25"/>
      <c r="S47" s="25"/>
      <c r="T47" s="25"/>
      <c r="U47" s="92"/>
      <c r="V47" s="25"/>
      <c r="W47" s="25"/>
      <c r="X47" s="25"/>
      <c r="Y47" s="25"/>
      <c r="Z47" s="25"/>
      <c r="AA47" s="25"/>
      <c r="AB47" s="25"/>
      <c r="AC47" s="25"/>
      <c r="AD47" s="25"/>
    </row>
    <row r="48" spans="1:32" s="21" customFormat="1" x14ac:dyDescent="0.2">
      <c r="A48" s="25"/>
      <c r="J48" s="23"/>
      <c r="Q48" s="25"/>
      <c r="R48" s="25"/>
      <c r="S48" s="25"/>
      <c r="T48" s="25"/>
      <c r="U48" s="92"/>
      <c r="V48" s="25"/>
      <c r="W48" s="25"/>
      <c r="X48" s="25"/>
      <c r="Y48" s="25"/>
      <c r="Z48" s="25"/>
      <c r="AA48" s="25"/>
      <c r="AB48" s="25"/>
      <c r="AC48" s="25"/>
      <c r="AD48" s="25"/>
    </row>
    <row r="49" spans="1:30" s="21" customFormat="1" x14ac:dyDescent="0.2">
      <c r="A49" s="25"/>
      <c r="J49" s="23"/>
      <c r="Q49" s="25"/>
      <c r="R49" s="25"/>
      <c r="S49" s="25"/>
      <c r="T49" s="25"/>
      <c r="U49" s="92"/>
      <c r="V49" s="25"/>
      <c r="W49" s="25"/>
      <c r="X49" s="25"/>
      <c r="Y49" s="25"/>
      <c r="Z49" s="25"/>
      <c r="AA49" s="25"/>
      <c r="AB49" s="25"/>
      <c r="AC49" s="25"/>
      <c r="AD49" s="25"/>
    </row>
    <row r="50" spans="1:30" s="21" customFormat="1" x14ac:dyDescent="0.2">
      <c r="A50" s="25"/>
      <c r="J50" s="23"/>
      <c r="Q50" s="25"/>
      <c r="R50" s="25"/>
      <c r="S50" s="25"/>
      <c r="T50" s="25"/>
      <c r="U50" s="92"/>
      <c r="V50" s="25"/>
      <c r="W50" s="25"/>
      <c r="X50" s="25"/>
      <c r="Y50" s="25"/>
      <c r="Z50" s="25"/>
      <c r="AA50" s="25"/>
      <c r="AB50" s="25"/>
      <c r="AC50" s="25"/>
      <c r="AD50" s="25"/>
    </row>
    <row r="51" spans="1:30" s="21" customFormat="1" x14ac:dyDescent="0.2">
      <c r="A51" s="25"/>
      <c r="J51" s="23"/>
      <c r="Q51" s="25"/>
      <c r="R51" s="25"/>
      <c r="S51" s="25"/>
      <c r="T51" s="25"/>
      <c r="U51" s="92"/>
      <c r="V51" s="25"/>
      <c r="W51" s="25"/>
      <c r="X51" s="25"/>
      <c r="Y51" s="25"/>
      <c r="Z51" s="25"/>
      <c r="AA51" s="25"/>
      <c r="AB51" s="25"/>
      <c r="AC51" s="25"/>
      <c r="AD51" s="25"/>
    </row>
    <row r="52" spans="1:30" s="21" customFormat="1" x14ac:dyDescent="0.2">
      <c r="A52" s="25"/>
      <c r="J52" s="23"/>
      <c r="Q52" s="25"/>
      <c r="R52" s="25"/>
      <c r="S52" s="25"/>
      <c r="T52" s="25"/>
      <c r="U52" s="92"/>
      <c r="V52" s="25"/>
      <c r="W52" s="25"/>
      <c r="X52" s="25"/>
      <c r="Y52" s="25"/>
      <c r="Z52" s="25"/>
      <c r="AA52" s="25"/>
      <c r="AB52" s="25"/>
      <c r="AC52" s="25"/>
      <c r="AD52" s="25"/>
    </row>
    <row r="53" spans="1:30" s="21" customFormat="1" x14ac:dyDescent="0.2">
      <c r="A53" s="25"/>
      <c r="J53" s="23"/>
      <c r="Q53" s="25"/>
      <c r="R53" s="25"/>
      <c r="S53" s="25"/>
      <c r="T53" s="25"/>
      <c r="U53" s="92"/>
      <c r="V53" s="25"/>
      <c r="W53" s="25"/>
      <c r="X53" s="25"/>
      <c r="Y53" s="25"/>
      <c r="Z53" s="25"/>
      <c r="AA53" s="25"/>
      <c r="AB53" s="25"/>
      <c r="AC53" s="25"/>
      <c r="AD53" s="25"/>
    </row>
    <row r="54" spans="1:30" s="21" customFormat="1" x14ac:dyDescent="0.2">
      <c r="A54" s="25"/>
      <c r="J54" s="23"/>
      <c r="Q54" s="25"/>
      <c r="R54" s="25"/>
      <c r="S54" s="25"/>
      <c r="T54" s="25"/>
      <c r="U54" s="92"/>
      <c r="V54" s="25"/>
      <c r="W54" s="25"/>
      <c r="X54" s="25"/>
      <c r="Y54" s="25"/>
      <c r="Z54" s="25"/>
      <c r="AA54" s="25"/>
      <c r="AB54" s="25"/>
      <c r="AC54" s="25"/>
      <c r="AD54" s="25"/>
    </row>
    <row r="55" spans="1:30" s="21" customFormat="1" x14ac:dyDescent="0.2">
      <c r="A55" s="25"/>
      <c r="J55" s="23"/>
      <c r="Q55" s="25"/>
      <c r="R55" s="25"/>
      <c r="S55" s="25"/>
      <c r="T55" s="25"/>
      <c r="U55" s="92"/>
      <c r="V55" s="25"/>
      <c r="W55" s="25"/>
      <c r="X55" s="25"/>
      <c r="Y55" s="25"/>
      <c r="Z55" s="25"/>
      <c r="AA55" s="25"/>
      <c r="AB55" s="25"/>
      <c r="AC55" s="25"/>
      <c r="AD55" s="25"/>
    </row>
    <row r="56" spans="1:30" s="21" customFormat="1" x14ac:dyDescent="0.2">
      <c r="A56" s="25"/>
      <c r="J56" s="23"/>
      <c r="Q56" s="25"/>
      <c r="R56" s="25"/>
      <c r="S56" s="25"/>
      <c r="T56" s="25"/>
      <c r="U56" s="92"/>
      <c r="V56" s="25"/>
      <c r="W56" s="25"/>
      <c r="X56" s="25"/>
      <c r="Y56" s="25"/>
      <c r="Z56" s="25"/>
      <c r="AA56" s="25"/>
      <c r="AB56" s="25"/>
      <c r="AC56" s="25"/>
      <c r="AD56" s="25"/>
    </row>
    <row r="57" spans="1:30" s="21" customFormat="1" x14ac:dyDescent="0.2">
      <c r="A57" s="25"/>
      <c r="J57" s="23"/>
      <c r="Q57" s="25"/>
      <c r="R57" s="25"/>
      <c r="S57" s="25"/>
      <c r="T57" s="25"/>
      <c r="U57" s="92"/>
      <c r="V57" s="25"/>
      <c r="W57" s="25"/>
      <c r="X57" s="25"/>
      <c r="Y57" s="25"/>
      <c r="Z57" s="25"/>
      <c r="AA57" s="25"/>
      <c r="AB57" s="25"/>
      <c r="AC57" s="25"/>
      <c r="AD57" s="25"/>
    </row>
    <row r="58" spans="1:30" s="21" customFormat="1" x14ac:dyDescent="0.2">
      <c r="A58" s="25"/>
      <c r="J58" s="23"/>
      <c r="Q58" s="25"/>
      <c r="R58" s="25"/>
      <c r="S58" s="25"/>
      <c r="T58" s="25"/>
      <c r="U58" s="92"/>
      <c r="V58" s="25"/>
      <c r="W58" s="25"/>
      <c r="X58" s="25"/>
      <c r="Y58" s="25"/>
      <c r="Z58" s="25"/>
      <c r="AA58" s="25"/>
      <c r="AB58" s="25"/>
      <c r="AC58" s="25"/>
      <c r="AD58" s="25"/>
    </row>
    <row r="59" spans="1:30" s="21" customFormat="1" x14ac:dyDescent="0.2">
      <c r="A59" s="25"/>
      <c r="J59" s="23"/>
      <c r="Q59" s="25"/>
      <c r="R59" s="25"/>
      <c r="S59" s="25"/>
      <c r="T59" s="25"/>
      <c r="U59" s="92"/>
      <c r="V59" s="25"/>
      <c r="W59" s="25"/>
      <c r="X59" s="25"/>
      <c r="Y59" s="25"/>
      <c r="Z59" s="25"/>
      <c r="AA59" s="25"/>
      <c r="AB59" s="25"/>
      <c r="AC59" s="25"/>
      <c r="AD59" s="25"/>
    </row>
    <row r="60" spans="1:30" s="21" customFormat="1" x14ac:dyDescent="0.2">
      <c r="A60" s="25"/>
      <c r="J60" s="23"/>
      <c r="Q60" s="25"/>
      <c r="R60" s="25"/>
      <c r="S60" s="25"/>
      <c r="T60" s="25"/>
      <c r="U60" s="92"/>
      <c r="V60" s="25"/>
      <c r="W60" s="25"/>
      <c r="X60" s="25"/>
      <c r="Y60" s="25"/>
      <c r="Z60" s="25"/>
      <c r="AA60" s="25"/>
      <c r="AB60" s="25"/>
      <c r="AC60" s="25"/>
      <c r="AD60" s="25"/>
    </row>
    <row r="61" spans="1:30" s="21" customFormat="1" x14ac:dyDescent="0.2">
      <c r="A61" s="25"/>
      <c r="Q61" s="25"/>
      <c r="R61" s="25"/>
      <c r="S61" s="25"/>
      <c r="T61" s="25"/>
      <c r="U61" s="92"/>
      <c r="V61" s="25"/>
      <c r="W61" s="25"/>
      <c r="X61" s="25"/>
      <c r="Y61" s="25"/>
      <c r="Z61" s="25"/>
      <c r="AA61" s="25"/>
      <c r="AB61" s="25"/>
      <c r="AC61" s="25"/>
      <c r="AD61" s="25"/>
    </row>
    <row r="62" spans="1:30" s="21" customFormat="1" x14ac:dyDescent="0.2">
      <c r="A62" s="25"/>
      <c r="Q62" s="25"/>
      <c r="R62" s="25"/>
      <c r="S62" s="25"/>
      <c r="T62" s="25"/>
      <c r="U62" s="92"/>
      <c r="V62" s="25"/>
      <c r="W62" s="25"/>
      <c r="X62" s="25"/>
      <c r="Y62" s="25"/>
      <c r="Z62" s="25"/>
      <c r="AA62" s="25"/>
      <c r="AB62" s="25"/>
      <c r="AC62" s="25"/>
      <c r="AD62" s="25"/>
    </row>
    <row r="63" spans="1:30" s="21" customFormat="1" x14ac:dyDescent="0.2">
      <c r="A63" s="25"/>
      <c r="Q63" s="25"/>
      <c r="R63" s="25"/>
      <c r="S63" s="25"/>
      <c r="T63" s="25"/>
      <c r="U63" s="92"/>
      <c r="V63" s="25"/>
      <c r="W63" s="25"/>
      <c r="X63" s="25"/>
      <c r="Y63" s="25"/>
      <c r="Z63" s="25"/>
      <c r="AA63" s="25"/>
      <c r="AB63" s="25"/>
      <c r="AC63" s="25"/>
      <c r="AD63" s="25"/>
    </row>
    <row r="64" spans="1:30" s="21" customFormat="1" x14ac:dyDescent="0.2">
      <c r="A64" s="25"/>
      <c r="Q64" s="25"/>
      <c r="R64" s="25"/>
      <c r="S64" s="25"/>
      <c r="T64" s="25"/>
      <c r="U64" s="92"/>
      <c r="V64" s="25"/>
      <c r="W64" s="25"/>
      <c r="X64" s="25"/>
      <c r="Y64" s="25"/>
      <c r="Z64" s="25"/>
      <c r="AA64" s="25"/>
      <c r="AB64" s="25"/>
      <c r="AC64" s="25"/>
      <c r="AD64" s="25"/>
    </row>
    <row r="65" spans="1:30" s="21" customFormat="1" x14ac:dyDescent="0.2">
      <c r="A65" s="25"/>
      <c r="Q65" s="25"/>
      <c r="R65" s="25"/>
      <c r="S65" s="25"/>
      <c r="T65" s="25"/>
      <c r="U65" s="92"/>
      <c r="V65" s="25"/>
      <c r="W65" s="25"/>
      <c r="X65" s="25"/>
      <c r="Y65" s="25"/>
      <c r="Z65" s="25"/>
      <c r="AA65" s="25"/>
      <c r="AB65" s="25"/>
      <c r="AC65" s="25"/>
      <c r="AD65" s="25"/>
    </row>
    <row r="66" spans="1:30" s="21" customFormat="1" x14ac:dyDescent="0.2">
      <c r="A66" s="25"/>
      <c r="Q66" s="25"/>
      <c r="R66" s="25"/>
      <c r="S66" s="25"/>
      <c r="T66" s="25"/>
      <c r="U66" s="92"/>
      <c r="V66" s="25"/>
      <c r="W66" s="25"/>
      <c r="X66" s="25"/>
      <c r="Y66" s="25"/>
      <c r="Z66" s="25"/>
      <c r="AA66" s="25"/>
      <c r="AB66" s="25"/>
      <c r="AC66" s="25"/>
      <c r="AD66" s="25"/>
    </row>
    <row r="67" spans="1:30" s="21" customFormat="1" x14ac:dyDescent="0.2">
      <c r="A67" s="25"/>
      <c r="Q67" s="25"/>
      <c r="R67" s="25"/>
      <c r="S67" s="25"/>
      <c r="T67" s="25"/>
      <c r="U67" s="92"/>
      <c r="V67" s="25"/>
      <c r="W67" s="25"/>
      <c r="X67" s="25"/>
      <c r="Y67" s="25"/>
      <c r="Z67" s="25"/>
      <c r="AA67" s="25"/>
      <c r="AB67" s="25"/>
      <c r="AC67" s="25"/>
      <c r="AD67" s="25"/>
    </row>
    <row r="68" spans="1:30" s="21" customFormat="1" x14ac:dyDescent="0.2">
      <c r="A68" s="25"/>
      <c r="Q68" s="25"/>
      <c r="R68" s="25"/>
      <c r="S68" s="25"/>
      <c r="T68" s="25"/>
      <c r="U68" s="92"/>
      <c r="V68" s="25"/>
      <c r="W68" s="25"/>
      <c r="X68" s="25"/>
      <c r="Y68" s="25"/>
      <c r="Z68" s="25"/>
      <c r="AA68" s="25"/>
      <c r="AB68" s="25"/>
      <c r="AC68" s="25"/>
      <c r="AD68" s="25"/>
    </row>
    <row r="69" spans="1:30" s="21" customFormat="1" x14ac:dyDescent="0.2">
      <c r="A69" s="25"/>
      <c r="Q69" s="25"/>
      <c r="R69" s="25"/>
      <c r="S69" s="25"/>
      <c r="T69" s="25"/>
      <c r="U69" s="92"/>
      <c r="V69" s="25"/>
      <c r="W69" s="25"/>
      <c r="X69" s="25"/>
      <c r="Y69" s="25"/>
      <c r="Z69" s="25"/>
      <c r="AA69" s="25"/>
      <c r="AB69" s="25"/>
      <c r="AC69" s="25"/>
      <c r="AD69" s="25"/>
    </row>
    <row r="70" spans="1:30" s="21" customFormat="1" x14ac:dyDescent="0.2">
      <c r="A70" s="25"/>
      <c r="Q70" s="25"/>
      <c r="R70" s="25"/>
      <c r="S70" s="25"/>
      <c r="T70" s="25"/>
      <c r="U70" s="92"/>
      <c r="V70" s="25"/>
      <c r="W70" s="25"/>
      <c r="X70" s="25"/>
      <c r="Y70" s="25"/>
      <c r="Z70" s="25"/>
      <c r="AA70" s="25"/>
      <c r="AB70" s="25"/>
      <c r="AC70" s="25"/>
      <c r="AD70" s="25"/>
    </row>
    <row r="71" spans="1:30" s="21" customFormat="1" x14ac:dyDescent="0.2">
      <c r="A71" s="25"/>
      <c r="Q71" s="25"/>
      <c r="R71" s="25"/>
      <c r="S71" s="25"/>
      <c r="T71" s="25"/>
      <c r="U71" s="92"/>
      <c r="V71" s="25"/>
      <c r="W71" s="25"/>
      <c r="X71" s="25"/>
      <c r="Y71" s="25"/>
      <c r="Z71" s="25"/>
      <c r="AA71" s="25"/>
      <c r="AB71" s="25"/>
      <c r="AC71" s="25"/>
      <c r="AD71" s="25"/>
    </row>
    <row r="72" spans="1:30" s="21" customFormat="1" x14ac:dyDescent="0.2">
      <c r="A72" s="25"/>
      <c r="Q72" s="25"/>
      <c r="R72" s="25"/>
      <c r="S72" s="25"/>
      <c r="T72" s="25"/>
      <c r="U72" s="92"/>
      <c r="V72" s="25"/>
      <c r="W72" s="25"/>
      <c r="X72" s="25"/>
      <c r="Y72" s="25"/>
      <c r="Z72" s="25"/>
      <c r="AA72" s="25"/>
      <c r="AB72" s="25"/>
      <c r="AC72" s="25"/>
      <c r="AD72" s="25"/>
    </row>
    <row r="73" spans="1:30" s="21" customFormat="1" x14ac:dyDescent="0.2">
      <c r="A73" s="25"/>
      <c r="Q73" s="25"/>
      <c r="R73" s="25"/>
      <c r="S73" s="25"/>
      <c r="T73" s="25"/>
      <c r="U73" s="92"/>
      <c r="V73" s="25"/>
      <c r="W73" s="25"/>
      <c r="X73" s="25"/>
      <c r="Y73" s="25"/>
      <c r="Z73" s="25"/>
      <c r="AA73" s="25"/>
      <c r="AB73" s="25"/>
      <c r="AC73" s="25"/>
      <c r="AD73" s="25"/>
    </row>
    <row r="74" spans="1:30" s="21" customFormat="1" x14ac:dyDescent="0.2">
      <c r="A74" s="25"/>
      <c r="Q74" s="25"/>
      <c r="R74" s="25"/>
      <c r="S74" s="25"/>
      <c r="T74" s="25"/>
      <c r="U74" s="92"/>
      <c r="V74" s="25"/>
      <c r="W74" s="25"/>
      <c r="X74" s="25"/>
      <c r="Y74" s="25"/>
      <c r="Z74" s="25"/>
      <c r="AA74" s="25"/>
      <c r="AB74" s="25"/>
      <c r="AC74" s="25"/>
      <c r="AD74" s="25"/>
    </row>
    <row r="75" spans="1:30" s="21" customFormat="1" x14ac:dyDescent="0.2">
      <c r="A75" s="25"/>
      <c r="Q75" s="25"/>
      <c r="R75" s="25"/>
      <c r="S75" s="25"/>
      <c r="T75" s="25"/>
      <c r="U75" s="92"/>
      <c r="V75" s="25"/>
      <c r="W75" s="25"/>
      <c r="X75" s="25"/>
      <c r="Y75" s="25"/>
      <c r="Z75" s="25"/>
      <c r="AA75" s="25"/>
      <c r="AB75" s="25"/>
      <c r="AC75" s="25"/>
      <c r="AD75" s="25"/>
    </row>
    <row r="76" spans="1:30" s="21" customFormat="1" x14ac:dyDescent="0.2">
      <c r="A76" s="25"/>
      <c r="Q76" s="25"/>
      <c r="R76" s="25"/>
      <c r="S76" s="25"/>
      <c r="T76" s="25"/>
      <c r="U76" s="92"/>
      <c r="V76" s="25"/>
      <c r="W76" s="25"/>
      <c r="X76" s="25"/>
      <c r="Y76" s="25"/>
      <c r="Z76" s="25"/>
      <c r="AA76" s="25"/>
      <c r="AB76" s="25"/>
      <c r="AC76" s="25"/>
      <c r="AD76" s="25"/>
    </row>
    <row r="77" spans="1:30" s="21" customFormat="1" x14ac:dyDescent="0.2">
      <c r="A77" s="25"/>
      <c r="Q77" s="25"/>
      <c r="R77" s="25"/>
      <c r="S77" s="25"/>
      <c r="T77" s="25"/>
      <c r="U77" s="92"/>
      <c r="V77" s="25"/>
      <c r="W77" s="25"/>
      <c r="X77" s="25"/>
      <c r="Y77" s="25"/>
      <c r="Z77" s="25"/>
      <c r="AA77" s="25"/>
      <c r="AB77" s="25"/>
      <c r="AC77" s="25"/>
      <c r="AD77" s="25"/>
    </row>
    <row r="78" spans="1:30" s="21" customFormat="1" x14ac:dyDescent="0.2">
      <c r="A78" s="25"/>
      <c r="Q78" s="25"/>
      <c r="R78" s="25"/>
      <c r="S78" s="25"/>
      <c r="T78" s="25"/>
      <c r="U78" s="92"/>
      <c r="V78" s="25"/>
      <c r="W78" s="25"/>
      <c r="X78" s="25"/>
      <c r="Y78" s="25"/>
      <c r="Z78" s="25"/>
      <c r="AA78" s="25"/>
      <c r="AB78" s="25"/>
      <c r="AC78" s="25"/>
      <c r="AD78" s="25"/>
    </row>
    <row r="79" spans="1:30" s="21" customFormat="1" x14ac:dyDescent="0.2">
      <c r="A79" s="25"/>
      <c r="Q79" s="25"/>
      <c r="R79" s="25"/>
      <c r="S79" s="25"/>
      <c r="T79" s="25"/>
      <c r="U79" s="92"/>
      <c r="V79" s="25"/>
      <c r="W79" s="25"/>
      <c r="X79" s="25"/>
      <c r="Y79" s="25"/>
      <c r="Z79" s="25"/>
      <c r="AA79" s="25"/>
      <c r="AB79" s="25"/>
      <c r="AC79" s="25"/>
      <c r="AD79" s="25"/>
    </row>
    <row r="80" spans="1:30" s="21" customFormat="1" x14ac:dyDescent="0.2">
      <c r="A80" s="25"/>
      <c r="Q80" s="25"/>
      <c r="R80" s="25"/>
      <c r="S80" s="25"/>
      <c r="T80" s="25"/>
      <c r="U80" s="92"/>
      <c r="V80" s="25"/>
      <c r="W80" s="25"/>
      <c r="X80" s="25"/>
      <c r="Y80" s="25"/>
      <c r="Z80" s="25"/>
      <c r="AA80" s="25"/>
      <c r="AB80" s="25"/>
      <c r="AC80" s="25"/>
      <c r="AD80" s="25"/>
    </row>
    <row r="81" spans="1:30" s="21" customFormat="1" x14ac:dyDescent="0.2">
      <c r="A81" s="25"/>
      <c r="Q81" s="25"/>
      <c r="R81" s="25"/>
      <c r="S81" s="25"/>
      <c r="T81" s="25"/>
      <c r="U81" s="92"/>
      <c r="V81" s="25"/>
      <c r="W81" s="25"/>
      <c r="X81" s="25"/>
      <c r="Y81" s="25"/>
      <c r="Z81" s="25"/>
      <c r="AA81" s="25"/>
      <c r="AB81" s="25"/>
      <c r="AC81" s="25"/>
      <c r="AD81" s="25"/>
    </row>
    <row r="82" spans="1:30" s="21" customFormat="1" x14ac:dyDescent="0.2">
      <c r="A82" s="25"/>
      <c r="Q82" s="25"/>
      <c r="R82" s="25"/>
      <c r="S82" s="25"/>
      <c r="T82" s="25"/>
      <c r="U82" s="92"/>
      <c r="V82" s="25"/>
      <c r="W82" s="25"/>
      <c r="X82" s="25"/>
      <c r="Y82" s="25"/>
      <c r="Z82" s="25"/>
      <c r="AA82" s="25"/>
      <c r="AB82" s="25"/>
      <c r="AC82" s="25"/>
      <c r="AD82" s="25"/>
    </row>
    <row r="83" spans="1:30" s="21" customFormat="1" x14ac:dyDescent="0.2">
      <c r="A83" s="25"/>
      <c r="Q83" s="25"/>
      <c r="R83" s="25"/>
      <c r="S83" s="25"/>
      <c r="T83" s="25"/>
      <c r="U83" s="92"/>
      <c r="V83" s="25"/>
      <c r="W83" s="25"/>
      <c r="X83" s="25"/>
      <c r="Y83" s="25"/>
      <c r="Z83" s="25"/>
      <c r="AA83" s="25"/>
      <c r="AB83" s="25"/>
      <c r="AC83" s="25"/>
      <c r="AD83" s="25"/>
    </row>
    <row r="84" spans="1:30" s="21" customFormat="1" x14ac:dyDescent="0.2">
      <c r="A84" s="25"/>
      <c r="Q84" s="25"/>
      <c r="R84" s="25"/>
      <c r="S84" s="25"/>
      <c r="T84" s="25"/>
      <c r="U84" s="92"/>
      <c r="V84" s="25"/>
      <c r="W84" s="25"/>
      <c r="X84" s="25"/>
      <c r="Y84" s="25"/>
      <c r="Z84" s="25"/>
      <c r="AA84" s="25"/>
      <c r="AB84" s="25"/>
      <c r="AC84" s="25"/>
      <c r="AD84" s="25"/>
    </row>
    <row r="85" spans="1:30" s="21" customFormat="1" x14ac:dyDescent="0.2">
      <c r="A85" s="25"/>
      <c r="Q85" s="25"/>
      <c r="R85" s="25"/>
      <c r="S85" s="25"/>
      <c r="T85" s="25"/>
      <c r="U85" s="92"/>
      <c r="V85" s="25"/>
      <c r="W85" s="25"/>
      <c r="X85" s="25"/>
      <c r="Y85" s="25"/>
      <c r="Z85" s="25"/>
      <c r="AA85" s="25"/>
      <c r="AB85" s="25"/>
      <c r="AC85" s="25"/>
      <c r="AD85" s="25"/>
    </row>
    <row r="86" spans="1:30" s="21" customFormat="1" x14ac:dyDescent="0.2">
      <c r="A86" s="25"/>
      <c r="Q86" s="25"/>
      <c r="R86" s="25"/>
      <c r="S86" s="25"/>
      <c r="T86" s="25"/>
      <c r="U86" s="92"/>
      <c r="V86" s="25"/>
      <c r="W86" s="25"/>
      <c r="X86" s="25"/>
      <c r="Y86" s="25"/>
      <c r="Z86" s="25"/>
      <c r="AA86" s="25"/>
      <c r="AB86" s="25"/>
      <c r="AC86" s="25"/>
      <c r="AD86" s="25"/>
    </row>
    <row r="87" spans="1:30" s="21" customFormat="1" x14ac:dyDescent="0.2">
      <c r="A87" s="25"/>
      <c r="Q87" s="25"/>
      <c r="R87" s="25"/>
      <c r="S87" s="25"/>
      <c r="T87" s="25"/>
      <c r="U87" s="92"/>
      <c r="V87" s="25"/>
      <c r="W87" s="25"/>
      <c r="X87" s="25"/>
      <c r="Y87" s="25"/>
      <c r="Z87" s="25"/>
      <c r="AA87" s="25"/>
      <c r="AB87" s="25"/>
      <c r="AC87" s="25"/>
      <c r="AD87" s="25"/>
    </row>
    <row r="88" spans="1:30" s="21" customFormat="1" x14ac:dyDescent="0.2">
      <c r="A88" s="25"/>
      <c r="Q88" s="25"/>
      <c r="R88" s="25"/>
      <c r="S88" s="25"/>
      <c r="T88" s="25"/>
      <c r="U88" s="92"/>
      <c r="V88" s="25"/>
      <c r="W88" s="25"/>
      <c r="X88" s="25"/>
      <c r="Y88" s="25"/>
      <c r="Z88" s="25"/>
      <c r="AA88" s="25"/>
      <c r="AB88" s="25"/>
      <c r="AC88" s="25"/>
      <c r="AD88" s="25"/>
    </row>
    <row r="89" spans="1:30" s="21" customFormat="1" x14ac:dyDescent="0.2">
      <c r="A89" s="25"/>
      <c r="Q89" s="25"/>
      <c r="R89" s="25"/>
      <c r="S89" s="25"/>
      <c r="T89" s="25"/>
      <c r="U89" s="92"/>
      <c r="V89" s="25"/>
      <c r="W89" s="25"/>
      <c r="X89" s="25"/>
      <c r="Y89" s="25"/>
      <c r="Z89" s="25"/>
      <c r="AA89" s="25"/>
      <c r="AB89" s="25"/>
      <c r="AC89" s="25"/>
      <c r="AD89" s="25"/>
    </row>
    <row r="90" spans="1:30" s="21" customFormat="1" x14ac:dyDescent="0.2">
      <c r="A90" s="25"/>
      <c r="Q90" s="25"/>
      <c r="R90" s="25"/>
      <c r="S90" s="25"/>
      <c r="T90" s="25"/>
      <c r="U90" s="92"/>
      <c r="V90" s="25"/>
      <c r="W90" s="25"/>
      <c r="X90" s="25"/>
      <c r="Y90" s="25"/>
      <c r="Z90" s="25"/>
      <c r="AA90" s="25"/>
      <c r="AB90" s="25"/>
      <c r="AC90" s="25"/>
      <c r="AD90" s="25"/>
    </row>
    <row r="91" spans="1:30" s="21" customFormat="1" x14ac:dyDescent="0.2">
      <c r="A91" s="25"/>
      <c r="Q91" s="25"/>
      <c r="R91" s="25"/>
      <c r="S91" s="25"/>
      <c r="T91" s="25"/>
      <c r="U91" s="92"/>
      <c r="V91" s="25"/>
      <c r="W91" s="25"/>
      <c r="X91" s="25"/>
      <c r="Y91" s="25"/>
      <c r="Z91" s="25"/>
      <c r="AA91" s="25"/>
      <c r="AB91" s="25"/>
      <c r="AC91" s="25"/>
      <c r="AD91" s="25"/>
    </row>
    <row r="92" spans="1:30" s="21" customFormat="1" x14ac:dyDescent="0.2">
      <c r="A92" s="25"/>
      <c r="Q92" s="25"/>
      <c r="R92" s="25"/>
      <c r="S92" s="25"/>
      <c r="T92" s="25"/>
      <c r="U92" s="92"/>
      <c r="V92" s="25"/>
      <c r="W92" s="25"/>
      <c r="X92" s="25"/>
      <c r="Y92" s="25"/>
      <c r="Z92" s="25"/>
      <c r="AA92" s="25"/>
      <c r="AB92" s="25"/>
      <c r="AC92" s="25"/>
      <c r="AD92" s="25"/>
    </row>
    <row r="93" spans="1:30" s="21" customFormat="1" x14ac:dyDescent="0.2">
      <c r="A93" s="25"/>
      <c r="Q93" s="25"/>
      <c r="R93" s="25"/>
      <c r="S93" s="25"/>
      <c r="T93" s="25"/>
      <c r="U93" s="92"/>
      <c r="V93" s="25"/>
      <c r="W93" s="25"/>
      <c r="X93" s="25"/>
      <c r="Y93" s="25"/>
      <c r="Z93" s="25"/>
      <c r="AA93" s="25"/>
      <c r="AB93" s="25"/>
      <c r="AC93" s="25"/>
      <c r="AD93" s="25"/>
    </row>
    <row r="94" spans="1:30" s="21" customFormat="1" x14ac:dyDescent="0.2">
      <c r="A94" s="25"/>
      <c r="Q94" s="25"/>
      <c r="R94" s="25"/>
      <c r="S94" s="25"/>
      <c r="T94" s="25"/>
      <c r="U94" s="92"/>
      <c r="V94" s="25"/>
      <c r="W94" s="25"/>
      <c r="X94" s="25"/>
      <c r="Y94" s="25"/>
      <c r="Z94" s="25"/>
      <c r="AA94" s="25"/>
      <c r="AB94" s="25"/>
      <c r="AC94" s="25"/>
      <c r="AD94" s="25"/>
    </row>
    <row r="95" spans="1:30" s="21" customFormat="1" x14ac:dyDescent="0.2">
      <c r="A95" s="25"/>
      <c r="Q95" s="25"/>
      <c r="R95" s="25"/>
      <c r="S95" s="25"/>
      <c r="T95" s="25"/>
      <c r="U95" s="92"/>
      <c r="V95" s="25"/>
      <c r="W95" s="25"/>
      <c r="X95" s="25"/>
      <c r="Y95" s="25"/>
      <c r="Z95" s="25"/>
      <c r="AA95" s="25"/>
      <c r="AB95" s="25"/>
      <c r="AC95" s="25"/>
      <c r="AD95" s="25"/>
    </row>
    <row r="96" spans="1:30" s="21" customFormat="1" x14ac:dyDescent="0.2">
      <c r="A96" s="25"/>
      <c r="Q96" s="25"/>
      <c r="R96" s="25"/>
      <c r="S96" s="25"/>
      <c r="T96" s="25"/>
      <c r="U96" s="92"/>
      <c r="V96" s="25"/>
      <c r="W96" s="25"/>
      <c r="X96" s="25"/>
      <c r="Y96" s="25"/>
      <c r="Z96" s="25"/>
      <c r="AA96" s="25"/>
      <c r="AB96" s="25"/>
      <c r="AC96" s="25"/>
      <c r="AD96" s="25"/>
    </row>
    <row r="97" spans="1:30" s="21" customFormat="1" x14ac:dyDescent="0.2">
      <c r="A97" s="25"/>
      <c r="Q97" s="25"/>
      <c r="R97" s="25"/>
      <c r="S97" s="25"/>
      <c r="T97" s="25"/>
      <c r="U97" s="92"/>
      <c r="V97" s="25"/>
      <c r="W97" s="25"/>
      <c r="X97" s="25"/>
      <c r="Y97" s="25"/>
      <c r="Z97" s="25"/>
      <c r="AA97" s="25"/>
      <c r="AB97" s="25"/>
      <c r="AC97" s="25"/>
      <c r="AD97" s="25"/>
    </row>
    <row r="98" spans="1:30" s="21" customFormat="1" x14ac:dyDescent="0.2">
      <c r="A98" s="25"/>
      <c r="Q98" s="25"/>
      <c r="R98" s="25"/>
      <c r="S98" s="25"/>
      <c r="T98" s="25"/>
      <c r="U98" s="92"/>
      <c r="V98" s="25"/>
      <c r="W98" s="25"/>
      <c r="X98" s="25"/>
      <c r="Y98" s="25"/>
      <c r="Z98" s="25"/>
      <c r="AA98" s="25"/>
      <c r="AB98" s="25"/>
      <c r="AC98" s="25"/>
      <c r="AD98" s="25"/>
    </row>
    <row r="99" spans="1:30" s="21" customFormat="1" x14ac:dyDescent="0.2">
      <c r="A99" s="25"/>
      <c r="Q99" s="25"/>
      <c r="R99" s="25"/>
      <c r="S99" s="25"/>
      <c r="T99" s="25"/>
      <c r="U99" s="92"/>
      <c r="V99" s="25"/>
      <c r="W99" s="25"/>
      <c r="X99" s="25"/>
      <c r="Y99" s="25"/>
      <c r="Z99" s="25"/>
      <c r="AA99" s="25"/>
      <c r="AB99" s="25"/>
      <c r="AC99" s="25"/>
      <c r="AD99" s="25"/>
    </row>
    <row r="100" spans="1:30" s="96" customFormat="1" ht="7.5" customHeight="1" x14ac:dyDescent="0.2">
      <c r="A100" s="92"/>
      <c r="Q100" s="92"/>
      <c r="R100" s="92"/>
      <c r="S100" s="92"/>
      <c r="T100" s="92"/>
      <c r="U100" s="92"/>
      <c r="V100" s="92"/>
      <c r="W100" s="92"/>
      <c r="X100" s="92"/>
      <c r="Y100" s="92"/>
      <c r="Z100" s="92"/>
      <c r="AA100" s="92"/>
      <c r="AB100" s="92"/>
      <c r="AC100" s="92"/>
      <c r="AD100" s="92"/>
    </row>
    <row r="101" spans="1:30" s="21" customFormat="1" x14ac:dyDescent="0.2">
      <c r="A101" s="25"/>
      <c r="Q101" s="25"/>
      <c r="R101" s="25"/>
      <c r="S101" s="25"/>
      <c r="T101" s="25"/>
      <c r="U101" s="92"/>
      <c r="V101" s="25"/>
      <c r="W101" s="25"/>
      <c r="X101" s="25"/>
      <c r="Y101" s="25"/>
      <c r="Z101" s="25"/>
      <c r="AA101" s="25"/>
      <c r="AB101" s="25"/>
      <c r="AC101" s="25"/>
      <c r="AD101" s="25"/>
    </row>
    <row r="102" spans="1:30" s="21" customFormat="1" x14ac:dyDescent="0.2">
      <c r="A102" s="25"/>
      <c r="Q102" s="25"/>
      <c r="R102" s="25"/>
      <c r="S102" s="25"/>
      <c r="T102" s="25"/>
      <c r="U102" s="92"/>
      <c r="V102" s="25"/>
      <c r="W102" s="25"/>
      <c r="X102" s="25"/>
      <c r="Y102" s="25"/>
      <c r="Z102" s="25"/>
      <c r="AA102" s="25"/>
      <c r="AB102" s="25"/>
      <c r="AC102" s="25"/>
      <c r="AD102" s="25"/>
    </row>
    <row r="103" spans="1:30" s="21" customFormat="1" x14ac:dyDescent="0.2">
      <c r="A103" s="25"/>
      <c r="Q103" s="25"/>
      <c r="R103" s="25"/>
      <c r="S103" s="25"/>
      <c r="T103" s="25"/>
      <c r="U103" s="92"/>
      <c r="V103" s="25"/>
      <c r="W103" s="25"/>
      <c r="X103" s="25"/>
      <c r="Y103" s="25"/>
      <c r="Z103" s="25"/>
      <c r="AA103" s="25"/>
      <c r="AB103" s="25"/>
      <c r="AC103" s="25"/>
      <c r="AD103" s="25"/>
    </row>
    <row r="104" spans="1:30" s="21" customFormat="1" x14ac:dyDescent="0.2">
      <c r="A104" s="25"/>
      <c r="Q104" s="25"/>
      <c r="R104" s="25"/>
      <c r="S104" s="25"/>
      <c r="T104" s="25"/>
      <c r="U104" s="92"/>
      <c r="V104" s="25"/>
      <c r="W104" s="25"/>
      <c r="X104" s="25"/>
      <c r="Y104" s="25"/>
      <c r="Z104" s="25"/>
      <c r="AA104" s="25"/>
      <c r="AB104" s="25"/>
      <c r="AC104" s="25"/>
      <c r="AD104" s="25"/>
    </row>
    <row r="105" spans="1:30" s="21" customFormat="1" x14ac:dyDescent="0.2">
      <c r="A105" s="25"/>
      <c r="Q105" s="25"/>
      <c r="R105" s="25"/>
      <c r="S105" s="25"/>
      <c r="T105" s="25"/>
      <c r="U105" s="92"/>
      <c r="V105" s="25"/>
      <c r="W105" s="25"/>
      <c r="X105" s="25"/>
      <c r="Y105" s="25"/>
      <c r="Z105" s="25"/>
      <c r="AA105" s="25"/>
      <c r="AB105" s="25"/>
      <c r="AC105" s="25"/>
      <c r="AD105" s="25"/>
    </row>
    <row r="106" spans="1:30" s="21" customFormat="1" x14ac:dyDescent="0.2">
      <c r="A106" s="25"/>
      <c r="Q106" s="25"/>
      <c r="R106" s="25"/>
      <c r="S106" s="25"/>
      <c r="T106" s="25"/>
      <c r="U106" s="92"/>
      <c r="V106" s="25"/>
      <c r="W106" s="25"/>
      <c r="X106" s="25"/>
      <c r="Y106" s="25"/>
      <c r="Z106" s="25"/>
      <c r="AA106" s="25"/>
      <c r="AB106" s="25"/>
      <c r="AC106" s="25"/>
      <c r="AD106" s="25"/>
    </row>
    <row r="107" spans="1:30" s="21" customFormat="1" x14ac:dyDescent="0.2">
      <c r="A107" s="25"/>
      <c r="Q107" s="25"/>
      <c r="R107" s="25"/>
      <c r="S107" s="25"/>
      <c r="T107" s="25"/>
      <c r="U107" s="92"/>
      <c r="V107" s="25"/>
      <c r="W107" s="25"/>
      <c r="X107" s="25"/>
      <c r="Y107" s="25"/>
      <c r="Z107" s="25"/>
      <c r="AA107" s="25"/>
      <c r="AB107" s="25"/>
      <c r="AC107" s="25"/>
      <c r="AD107" s="25"/>
    </row>
    <row r="108" spans="1:30" s="21" customFormat="1" x14ac:dyDescent="0.2">
      <c r="A108" s="25"/>
      <c r="Q108" s="25"/>
      <c r="R108" s="25"/>
      <c r="S108" s="25"/>
      <c r="T108" s="25"/>
      <c r="U108" s="92"/>
      <c r="V108" s="25"/>
      <c r="W108" s="25"/>
      <c r="X108" s="25"/>
      <c r="Y108" s="25"/>
      <c r="Z108" s="25"/>
      <c r="AA108" s="25"/>
      <c r="AB108" s="25"/>
      <c r="AC108" s="25"/>
      <c r="AD108" s="25"/>
    </row>
  </sheetData>
  <sheetProtection selectLockedCells="1"/>
  <dataConsolidate/>
  <mergeCells count="1">
    <mergeCell ref="W2:AF2"/>
  </mergeCells>
  <dataValidations count="16">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5">
      <formula1>J4</formula1>
      <formula2>K4</formula2>
    </dataValidation>
    <dataValidation type="decimal" allowBlank="1" showInputMessage="1" showErrorMessage="1" sqref="N25:N35">
      <formula1>J25</formula1>
      <formula2>K25</formula2>
    </dataValidation>
    <dataValidation allowBlank="1" showInputMessage="1" showErrorMessage="1" prompt="The Spar Data must be in-between X Skin leading edge and Trailing edge Values" sqref="P3"/>
    <dataValidation type="decimal" allowBlank="1" showInputMessage="1" showErrorMessage="1" sqref="G4:H35">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error="The input value must be in-between the X skin leading edge and trailing edge value." sqref="O6:O35">
      <formula1>M6</formula1>
      <formula2>N6</formula2>
    </dataValidation>
    <dataValidation type="decimal" allowBlank="1" showInputMessage="1" showErrorMessage="1" sqref="P4:P35">
      <formula1>O4</formula1>
      <formula2>N4</formula2>
    </dataValidation>
    <dataValidation type="decimal" allowBlank="1" showInputMessage="1" showErrorMessage="1" error="The input value must be in-between the X skin leading edge and trailing edge value." sqref="N4:N2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
      <formula1>M5</formula1>
      <formula2>N5</formula2>
    </dataValidation>
  </dataValidations>
  <pageMargins left="0.7" right="0.7" top="0.75" bottom="0.75" header="0.3" footer="0.3"/>
  <pageSetup paperSize="9" orientation="portrait"/>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P35" sqref="P35"/>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G110" sqref="G110"/>
    </sheetView>
  </sheetViews>
  <sheetFormatPr baseColWidth="10" defaultColWidth="8.83203125" defaultRowHeight="15" x14ac:dyDescent="0.2"/>
  <cols>
    <col min="1" max="1" width="8.83203125" style="67"/>
    <col min="2"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s="67" customFormat="1" ht="16" thickBot="1" x14ac:dyDescent="0.25">
      <c r="B3" s="54" t="s">
        <v>0</v>
      </c>
      <c r="C3" s="55" t="s">
        <v>1</v>
      </c>
      <c r="D3" s="55" t="s">
        <v>2</v>
      </c>
      <c r="E3" s="56" t="s">
        <v>3</v>
      </c>
      <c r="F3" s="54"/>
      <c r="G3" s="157"/>
      <c r="H3" s="55"/>
      <c r="I3" s="158"/>
      <c r="J3" s="54"/>
      <c r="K3" s="171"/>
      <c r="L3" s="55"/>
      <c r="M3" s="172"/>
    </row>
    <row r="4" spans="2:21" s="67" customFormat="1" x14ac:dyDescent="0.2">
      <c r="B4" s="57">
        <v>0</v>
      </c>
      <c r="C4" s="58">
        <v>0</v>
      </c>
      <c r="D4" s="58">
        <v>0</v>
      </c>
      <c r="E4" s="59">
        <v>0</v>
      </c>
      <c r="F4" s="57"/>
      <c r="G4" s="162"/>
      <c r="H4" s="58"/>
      <c r="I4" s="162"/>
      <c r="J4" s="57"/>
      <c r="K4" s="160"/>
      <c r="L4" s="58"/>
      <c r="M4" s="161"/>
    </row>
    <row r="5" spans="2:21" s="67" customFormat="1" x14ac:dyDescent="0.2">
      <c r="B5" s="60">
        <v>4.2009999999999999E-3</v>
      </c>
      <c r="C5" s="58">
        <v>1.0222999999999999E-2</v>
      </c>
      <c r="D5" s="58">
        <v>5.0879999999999996E-3</v>
      </c>
      <c r="E5" s="59">
        <v>-1.1006E-2</v>
      </c>
      <c r="F5" s="60"/>
      <c r="G5" s="162"/>
      <c r="H5" s="58"/>
      <c r="I5" s="162"/>
      <c r="J5" s="60"/>
      <c r="K5" s="162"/>
      <c r="L5" s="58"/>
      <c r="M5" s="164"/>
    </row>
    <row r="6" spans="2:21" s="67" customFormat="1" x14ac:dyDescent="0.2">
      <c r="B6" s="57">
        <v>1.2309E-2</v>
      </c>
      <c r="C6" s="58">
        <v>1.7346E-2</v>
      </c>
      <c r="D6" s="58">
        <v>1.3667E-2</v>
      </c>
      <c r="E6" s="59">
        <v>-1.8435E-2</v>
      </c>
      <c r="F6" s="57"/>
      <c r="G6" s="162"/>
      <c r="H6" s="58"/>
      <c r="I6" s="162"/>
      <c r="J6" s="57"/>
      <c r="K6" s="162"/>
      <c r="L6" s="58"/>
      <c r="M6" s="164"/>
    </row>
    <row r="7" spans="2:21" s="67" customFormat="1" x14ac:dyDescent="0.2">
      <c r="B7" s="57">
        <v>2.1451000000000001E-2</v>
      </c>
      <c r="C7" s="58">
        <v>2.2665999999999999E-2</v>
      </c>
      <c r="D7" s="58">
        <v>2.2932999999999999E-2</v>
      </c>
      <c r="E7" s="59">
        <v>-2.4348999999999999E-2</v>
      </c>
      <c r="F7" s="57"/>
      <c r="G7" s="162"/>
      <c r="H7" s="58"/>
      <c r="I7" s="162"/>
      <c r="J7" s="57"/>
      <c r="K7" s="162"/>
      <c r="L7" s="58"/>
      <c r="M7" s="164"/>
    </row>
    <row r="8" spans="2:21" s="67" customFormat="1" x14ac:dyDescent="0.2">
      <c r="B8" s="57">
        <v>3.0995999999999999E-2</v>
      </c>
      <c r="C8" s="58">
        <v>2.6925999999999999E-2</v>
      </c>
      <c r="D8" s="58">
        <v>3.2461999999999998E-2</v>
      </c>
      <c r="E8" s="59">
        <v>-2.9444000000000001E-2</v>
      </c>
      <c r="F8" s="57"/>
      <c r="G8" s="162"/>
      <c r="H8" s="58"/>
      <c r="I8" s="162"/>
      <c r="J8" s="57"/>
      <c r="K8" s="162"/>
      <c r="L8" s="58"/>
      <c r="M8" s="164"/>
    </row>
    <row r="9" spans="2:21" s="67" customFormat="1" x14ac:dyDescent="0.2">
      <c r="B9" s="57">
        <v>4.0765999999999997E-2</v>
      </c>
      <c r="C9" s="58">
        <v>3.0471000000000002E-2</v>
      </c>
      <c r="D9" s="58">
        <v>4.2158000000000001E-2</v>
      </c>
      <c r="E9" s="59">
        <v>-3.3975999999999999E-2</v>
      </c>
      <c r="F9" s="57"/>
      <c r="G9" s="162"/>
      <c r="H9" s="58"/>
      <c r="I9" s="162"/>
      <c r="J9" s="57"/>
      <c r="K9" s="162"/>
      <c r="L9" s="58"/>
      <c r="M9" s="164"/>
    </row>
    <row r="10" spans="2:21" s="67" customFormat="1" x14ac:dyDescent="0.2">
      <c r="B10" s="57">
        <v>5.0679000000000002E-2</v>
      </c>
      <c r="C10" s="58">
        <v>3.3487999999999997E-2</v>
      </c>
      <c r="D10" s="58">
        <v>5.1936000000000003E-2</v>
      </c>
      <c r="E10" s="59">
        <v>-3.8086000000000002E-2</v>
      </c>
      <c r="F10" s="57"/>
      <c r="G10" s="162"/>
      <c r="H10" s="58"/>
      <c r="I10" s="162"/>
      <c r="J10" s="57"/>
      <c r="K10" s="162"/>
      <c r="L10" s="58"/>
      <c r="M10" s="164"/>
    </row>
    <row r="11" spans="2:21" s="67" customFormat="1" x14ac:dyDescent="0.2">
      <c r="B11" s="57">
        <v>6.0682E-2</v>
      </c>
      <c r="C11" s="58">
        <v>3.6088000000000002E-2</v>
      </c>
      <c r="D11" s="58">
        <v>6.1786000000000001E-2</v>
      </c>
      <c r="E11" s="59">
        <v>-4.1845E-2</v>
      </c>
      <c r="F11" s="57"/>
      <c r="G11" s="162"/>
      <c r="H11" s="58"/>
      <c r="I11" s="162"/>
      <c r="J11" s="57"/>
      <c r="K11" s="162"/>
      <c r="L11" s="58"/>
      <c r="M11" s="164"/>
    </row>
    <row r="12" spans="2:21" s="67" customFormat="1" x14ac:dyDescent="0.2">
      <c r="B12" s="57">
        <v>7.0743E-2</v>
      </c>
      <c r="C12" s="58">
        <v>3.8345999999999998E-2</v>
      </c>
      <c r="D12" s="58">
        <v>7.1680999999999995E-2</v>
      </c>
      <c r="E12" s="59">
        <v>-4.5312999999999999E-2</v>
      </c>
      <c r="F12" s="57"/>
      <c r="G12" s="162"/>
      <c r="H12" s="58"/>
      <c r="I12" s="162"/>
      <c r="J12" s="57"/>
      <c r="K12" s="162"/>
      <c r="L12" s="58"/>
      <c r="M12" s="164"/>
    </row>
    <row r="13" spans="2:21" s="67" customFormat="1" x14ac:dyDescent="0.2">
      <c r="B13" s="57">
        <v>8.0839999999999995E-2</v>
      </c>
      <c r="C13" s="58">
        <v>4.0312000000000001E-2</v>
      </c>
      <c r="D13" s="58">
        <v>8.1627000000000005E-2</v>
      </c>
      <c r="E13" s="59">
        <v>-4.8524999999999999E-2</v>
      </c>
      <c r="F13" s="57"/>
      <c r="G13" s="162"/>
      <c r="H13" s="58"/>
      <c r="I13" s="162"/>
      <c r="J13" s="57"/>
      <c r="K13" s="162"/>
      <c r="L13" s="58"/>
      <c r="M13" s="164"/>
    </row>
    <row r="14" spans="2:21" s="67" customFormat="1" x14ac:dyDescent="0.2">
      <c r="B14" s="57">
        <v>9.0963000000000002E-2</v>
      </c>
      <c r="C14" s="58">
        <v>4.2025E-2</v>
      </c>
      <c r="D14" s="58">
        <v>9.1623999999999997E-2</v>
      </c>
      <c r="E14" s="59">
        <v>-5.1514999999999998E-2</v>
      </c>
      <c r="F14" s="57"/>
      <c r="G14" s="162"/>
      <c r="H14" s="58"/>
      <c r="I14" s="162"/>
      <c r="J14" s="57"/>
      <c r="K14" s="162"/>
      <c r="L14" s="58"/>
      <c r="M14" s="164"/>
    </row>
    <row r="15" spans="2:21" s="67" customFormat="1" x14ac:dyDescent="0.2">
      <c r="B15" s="57">
        <v>0.101104</v>
      </c>
      <c r="C15" s="58">
        <v>4.3517E-2</v>
      </c>
      <c r="D15" s="58">
        <v>0.101672</v>
      </c>
      <c r="E15" s="59">
        <v>-5.4310999999999998E-2</v>
      </c>
      <c r="F15" s="57"/>
      <c r="G15" s="162"/>
      <c r="H15" s="58"/>
      <c r="I15" s="162"/>
      <c r="J15" s="57"/>
      <c r="K15" s="162"/>
      <c r="L15" s="58"/>
      <c r="M15" s="164"/>
    </row>
    <row r="16" spans="2:21" s="67" customFormat="1" x14ac:dyDescent="0.2">
      <c r="B16" s="57">
        <v>0.11126</v>
      </c>
      <c r="C16" s="58">
        <v>4.4810000000000003E-2</v>
      </c>
      <c r="D16" s="58">
        <v>0.11176</v>
      </c>
      <c r="E16" s="59">
        <v>-5.6939999999999998E-2</v>
      </c>
      <c r="F16" s="57"/>
      <c r="G16" s="162"/>
      <c r="H16" s="58"/>
      <c r="I16" s="162"/>
      <c r="J16" s="57"/>
      <c r="K16" s="162"/>
      <c r="L16" s="58"/>
      <c r="M16" s="164"/>
    </row>
    <row r="17" spans="2:13" s="67" customFormat="1" x14ac:dyDescent="0.2">
      <c r="B17" s="57">
        <v>0.12142600000000001</v>
      </c>
      <c r="C17" s="58">
        <v>4.5924E-2</v>
      </c>
      <c r="D17" s="58">
        <v>0.12187000000000001</v>
      </c>
      <c r="E17" s="59">
        <v>-5.9429000000000003E-2</v>
      </c>
      <c r="F17" s="57"/>
      <c r="G17" s="162"/>
      <c r="H17" s="58"/>
      <c r="I17" s="162"/>
      <c r="J17" s="57"/>
      <c r="K17" s="162"/>
      <c r="L17" s="58"/>
      <c r="M17" s="164"/>
    </row>
    <row r="18" spans="2:13" s="67" customFormat="1" x14ac:dyDescent="0.2">
      <c r="B18" s="57">
        <v>0.131601</v>
      </c>
      <c r="C18" s="58">
        <v>4.6878999999999997E-2</v>
      </c>
      <c r="D18" s="58">
        <v>0.13200000000000001</v>
      </c>
      <c r="E18" s="59">
        <v>-6.1795999999999997E-2</v>
      </c>
      <c r="F18" s="57"/>
      <c r="G18" s="162"/>
      <c r="H18" s="58"/>
      <c r="I18" s="162"/>
      <c r="J18" s="57"/>
      <c r="K18" s="162"/>
      <c r="L18" s="58"/>
      <c r="M18" s="164"/>
    </row>
    <row r="19" spans="2:13" s="67" customFormat="1" x14ac:dyDescent="0.2">
      <c r="B19" s="57">
        <v>0.14178099999999999</v>
      </c>
      <c r="C19" s="58">
        <v>4.7689000000000002E-2</v>
      </c>
      <c r="D19" s="58">
        <v>0.142147</v>
      </c>
      <c r="E19" s="59">
        <v>-6.4055000000000001E-2</v>
      </c>
      <c r="F19" s="57"/>
      <c r="G19" s="162"/>
      <c r="H19" s="58"/>
      <c r="I19" s="162"/>
      <c r="J19" s="57"/>
      <c r="K19" s="162"/>
      <c r="L19" s="58"/>
      <c r="M19" s="164"/>
    </row>
    <row r="20" spans="2:13" s="67" customFormat="1" x14ac:dyDescent="0.2">
      <c r="B20" s="57">
        <v>0.15196499999999999</v>
      </c>
      <c r="C20" s="58">
        <v>4.8367E-2</v>
      </c>
      <c r="D20" s="58">
        <v>0.152309</v>
      </c>
      <c r="E20" s="59">
        <v>-6.6216999999999998E-2</v>
      </c>
      <c r="F20" s="57"/>
      <c r="G20" s="162"/>
      <c r="H20" s="58"/>
      <c r="I20" s="162"/>
      <c r="J20" s="57"/>
      <c r="K20" s="162"/>
      <c r="L20" s="58"/>
      <c r="M20" s="164"/>
    </row>
    <row r="21" spans="2:13" s="67" customFormat="1" x14ac:dyDescent="0.2">
      <c r="B21" s="57">
        <v>0.16215299999999999</v>
      </c>
      <c r="C21" s="58">
        <v>4.8926999999999998E-2</v>
      </c>
      <c r="D21" s="58">
        <v>0.16248299999999999</v>
      </c>
      <c r="E21" s="59">
        <v>-6.8288000000000001E-2</v>
      </c>
      <c r="F21" s="57"/>
      <c r="G21" s="162"/>
      <c r="H21" s="58"/>
      <c r="I21" s="162"/>
      <c r="J21" s="57"/>
      <c r="K21" s="162"/>
      <c r="L21" s="58"/>
      <c r="M21" s="164"/>
    </row>
    <row r="22" spans="2:13" s="67" customFormat="1" x14ac:dyDescent="0.2">
      <c r="B22" s="57">
        <v>0.172344</v>
      </c>
      <c r="C22" s="58">
        <v>4.9381000000000001E-2</v>
      </c>
      <c r="D22" s="58">
        <v>0.17266999999999999</v>
      </c>
      <c r="E22" s="59">
        <v>-7.0271E-2</v>
      </c>
      <c r="F22" s="57"/>
      <c r="G22" s="162"/>
      <c r="H22" s="58"/>
      <c r="I22" s="162"/>
      <c r="J22" s="57"/>
      <c r="K22" s="162"/>
      <c r="L22" s="58"/>
      <c r="M22" s="164"/>
    </row>
    <row r="23" spans="2:13" s="67" customFormat="1" x14ac:dyDescent="0.2">
      <c r="B23" s="57">
        <v>0.182537</v>
      </c>
      <c r="C23" s="58">
        <v>4.9737000000000003E-2</v>
      </c>
      <c r="D23" s="58">
        <v>0.182867</v>
      </c>
      <c r="E23" s="59">
        <v>-7.2168999999999997E-2</v>
      </c>
      <c r="F23" s="57"/>
      <c r="G23" s="162"/>
      <c r="H23" s="58"/>
      <c r="I23" s="162"/>
      <c r="J23" s="57"/>
      <c r="K23" s="162"/>
      <c r="L23" s="58"/>
      <c r="M23" s="164"/>
    </row>
    <row r="24" spans="2:13" s="67" customFormat="1" x14ac:dyDescent="0.2">
      <c r="B24" s="57">
        <v>0.19273199999999999</v>
      </c>
      <c r="C24" s="58">
        <v>5.0005000000000001E-2</v>
      </c>
      <c r="D24" s="58">
        <v>0.193074</v>
      </c>
      <c r="E24" s="59">
        <v>-7.3979000000000003E-2</v>
      </c>
      <c r="F24" s="57"/>
      <c r="G24" s="162"/>
      <c r="H24" s="58"/>
      <c r="I24" s="162"/>
      <c r="J24" s="57"/>
      <c r="K24" s="162"/>
      <c r="L24" s="58"/>
      <c r="M24" s="164"/>
    </row>
    <row r="25" spans="2:13" s="67" customFormat="1" x14ac:dyDescent="0.2">
      <c r="B25" s="57">
        <v>0.202928</v>
      </c>
      <c r="C25" s="58">
        <v>5.0194000000000003E-2</v>
      </c>
      <c r="D25" s="58">
        <v>0.20329</v>
      </c>
      <c r="E25" s="59">
        <v>-7.5700000000000003E-2</v>
      </c>
      <c r="F25" s="57"/>
      <c r="G25" s="162"/>
      <c r="H25" s="58"/>
      <c r="I25" s="162"/>
      <c r="J25" s="57"/>
      <c r="K25" s="162"/>
      <c r="L25" s="58"/>
      <c r="M25" s="164"/>
    </row>
    <row r="26" spans="2:13" s="67" customFormat="1" x14ac:dyDescent="0.2">
      <c r="B26" s="57">
        <v>0.21312600000000001</v>
      </c>
      <c r="C26" s="58">
        <v>5.0313999999999998E-2</v>
      </c>
      <c r="D26" s="58">
        <v>0.21351300000000001</v>
      </c>
      <c r="E26" s="59">
        <v>-7.7328999999999995E-2</v>
      </c>
      <c r="F26" s="57"/>
      <c r="G26" s="162"/>
      <c r="H26" s="58"/>
      <c r="I26" s="162"/>
      <c r="J26" s="57"/>
      <c r="K26" s="162"/>
      <c r="L26" s="58"/>
      <c r="M26" s="164"/>
    </row>
    <row r="27" spans="2:13" s="67" customFormat="1" x14ac:dyDescent="0.2">
      <c r="B27" s="57">
        <v>0.22332399999999999</v>
      </c>
      <c r="C27" s="58">
        <v>5.0367000000000002E-2</v>
      </c>
      <c r="D27" s="58">
        <v>0.223744</v>
      </c>
      <c r="E27" s="59">
        <v>-7.8863000000000003E-2</v>
      </c>
      <c r="F27" s="57"/>
      <c r="G27" s="162"/>
      <c r="H27" s="58"/>
      <c r="I27" s="162"/>
      <c r="J27" s="57"/>
      <c r="K27" s="162"/>
      <c r="L27" s="58"/>
      <c r="M27" s="164"/>
    </row>
    <row r="28" spans="2:13" s="67" customFormat="1" x14ac:dyDescent="0.2">
      <c r="B28" s="57">
        <v>0.23352400000000001</v>
      </c>
      <c r="C28" s="58">
        <v>5.0363999999999999E-2</v>
      </c>
      <c r="D28" s="58">
        <v>0.23398099999999999</v>
      </c>
      <c r="E28" s="59">
        <v>-8.0296000000000006E-2</v>
      </c>
      <c r="F28" s="57"/>
      <c r="G28" s="162"/>
      <c r="H28" s="58"/>
      <c r="I28" s="162"/>
      <c r="J28" s="57"/>
      <c r="K28" s="162"/>
      <c r="L28" s="58"/>
      <c r="M28" s="164"/>
    </row>
    <row r="29" spans="2:13" s="67" customFormat="1" x14ac:dyDescent="0.2">
      <c r="B29" s="57">
        <v>0.243725</v>
      </c>
      <c r="C29" s="58">
        <v>5.0309E-2</v>
      </c>
      <c r="D29" s="58">
        <v>0.244224</v>
      </c>
      <c r="E29" s="59">
        <v>-8.1626000000000004E-2</v>
      </c>
      <c r="F29" s="57"/>
      <c r="G29" s="162"/>
      <c r="H29" s="58"/>
      <c r="I29" s="162"/>
      <c r="J29" s="57"/>
      <c r="K29" s="162"/>
      <c r="L29" s="58"/>
      <c r="M29" s="164"/>
    </row>
    <row r="30" spans="2:13" s="67" customFormat="1" x14ac:dyDescent="0.2">
      <c r="B30" s="57">
        <v>0.25392700000000001</v>
      </c>
      <c r="C30" s="58">
        <v>5.0207000000000002E-2</v>
      </c>
      <c r="D30" s="58">
        <v>0.254473</v>
      </c>
      <c r="E30" s="59">
        <v>-8.2849999999999993E-2</v>
      </c>
      <c r="F30" s="57"/>
      <c r="G30" s="162"/>
      <c r="H30" s="58"/>
      <c r="I30" s="162"/>
      <c r="J30" s="57"/>
      <c r="K30" s="162"/>
      <c r="L30" s="58"/>
      <c r="M30" s="164"/>
    </row>
    <row r="31" spans="2:13" s="67" customFormat="1" x14ac:dyDescent="0.2">
      <c r="B31" s="57">
        <v>0.264131</v>
      </c>
      <c r="C31" s="58">
        <v>5.0063999999999997E-2</v>
      </c>
      <c r="D31" s="58">
        <v>0.26472800000000002</v>
      </c>
      <c r="E31" s="59">
        <v>-8.3967E-2</v>
      </c>
      <c r="F31" s="57"/>
      <c r="G31" s="162"/>
      <c r="H31" s="58"/>
      <c r="I31" s="162"/>
      <c r="J31" s="57"/>
      <c r="K31" s="162"/>
      <c r="L31" s="58"/>
      <c r="M31" s="164"/>
    </row>
    <row r="32" spans="2:13" s="67" customFormat="1" x14ac:dyDescent="0.2">
      <c r="B32" s="57">
        <v>0.274337</v>
      </c>
      <c r="C32" s="58">
        <v>4.9884999999999999E-2</v>
      </c>
      <c r="D32" s="58">
        <v>0.27499000000000001</v>
      </c>
      <c r="E32" s="59">
        <v>-8.4971000000000005E-2</v>
      </c>
      <c r="F32" s="57"/>
      <c r="G32" s="162"/>
      <c r="H32" s="58"/>
      <c r="I32" s="162"/>
      <c r="J32" s="57"/>
      <c r="K32" s="162"/>
      <c r="L32" s="58"/>
      <c r="M32" s="164"/>
    </row>
    <row r="33" spans="2:13" s="67" customFormat="1" x14ac:dyDescent="0.2">
      <c r="B33" s="57">
        <v>0.28454699999999999</v>
      </c>
      <c r="C33" s="58">
        <v>4.9674999999999997E-2</v>
      </c>
      <c r="D33" s="58">
        <v>0.28525699999999998</v>
      </c>
      <c r="E33" s="59">
        <v>-8.5862999999999995E-2</v>
      </c>
      <c r="F33" s="57"/>
      <c r="G33" s="162"/>
      <c r="H33" s="58"/>
      <c r="I33" s="162"/>
      <c r="J33" s="57"/>
      <c r="K33" s="162"/>
      <c r="L33" s="58"/>
      <c r="M33" s="164"/>
    </row>
    <row r="34" spans="2:13" s="67" customFormat="1" x14ac:dyDescent="0.2">
      <c r="B34" s="57">
        <v>0.29476000000000002</v>
      </c>
      <c r="C34" s="58">
        <v>4.9437000000000002E-2</v>
      </c>
      <c r="D34" s="58">
        <v>0.29552800000000001</v>
      </c>
      <c r="E34" s="59">
        <v>-8.6641999999999997E-2</v>
      </c>
      <c r="F34" s="57"/>
      <c r="G34" s="162"/>
      <c r="H34" s="58"/>
      <c r="I34" s="162"/>
      <c r="J34" s="57"/>
      <c r="K34" s="162"/>
      <c r="L34" s="58"/>
      <c r="M34" s="164"/>
    </row>
    <row r="35" spans="2:13" s="67" customFormat="1" x14ac:dyDescent="0.2">
      <c r="B35" s="57">
        <v>0.30497600000000002</v>
      </c>
      <c r="C35" s="58">
        <v>4.9175000000000003E-2</v>
      </c>
      <c r="D35" s="58">
        <v>0.30580200000000002</v>
      </c>
      <c r="E35" s="59">
        <v>-8.7313000000000002E-2</v>
      </c>
      <c r="F35" s="57"/>
      <c r="G35" s="162"/>
      <c r="H35" s="58"/>
      <c r="I35" s="162"/>
      <c r="J35" s="57"/>
      <c r="K35" s="162"/>
      <c r="L35" s="58"/>
      <c r="M35" s="164"/>
    </row>
    <row r="36" spans="2:13" s="67" customFormat="1" x14ac:dyDescent="0.2">
      <c r="B36" s="57">
        <v>0.31519599999999998</v>
      </c>
      <c r="C36" s="58">
        <v>4.8894E-2</v>
      </c>
      <c r="D36" s="58">
        <v>0.316079</v>
      </c>
      <c r="E36" s="59">
        <v>-8.7873999999999994E-2</v>
      </c>
      <c r="F36" s="57"/>
      <c r="G36" s="162"/>
      <c r="H36" s="58"/>
      <c r="I36" s="162"/>
      <c r="J36" s="57"/>
      <c r="K36" s="162"/>
      <c r="L36" s="58"/>
      <c r="M36" s="164"/>
    </row>
    <row r="37" spans="2:13" s="67" customFormat="1" x14ac:dyDescent="0.2">
      <c r="B37" s="57">
        <v>0.32541799999999999</v>
      </c>
      <c r="C37" s="58">
        <v>4.8594999999999999E-2</v>
      </c>
      <c r="D37" s="58">
        <v>0.32635799999999998</v>
      </c>
      <c r="E37" s="59">
        <v>-8.8320999999999997E-2</v>
      </c>
      <c r="F37" s="57"/>
      <c r="G37" s="162"/>
      <c r="H37" s="58"/>
      <c r="I37" s="162"/>
      <c r="J37" s="57"/>
      <c r="K37" s="162"/>
      <c r="L37" s="58"/>
      <c r="M37" s="164"/>
    </row>
    <row r="38" spans="2:13" s="67" customFormat="1" x14ac:dyDescent="0.2">
      <c r="B38" s="57">
        <v>0.33564300000000002</v>
      </c>
      <c r="C38" s="58">
        <v>4.8280999999999998E-2</v>
      </c>
      <c r="D38" s="58">
        <v>0.33663799999999999</v>
      </c>
      <c r="E38" s="59">
        <v>-8.8659000000000002E-2</v>
      </c>
      <c r="F38" s="57"/>
      <c r="G38" s="162"/>
      <c r="H38" s="58"/>
      <c r="I38" s="162"/>
      <c r="J38" s="57"/>
      <c r="K38" s="162"/>
      <c r="L38" s="58"/>
      <c r="M38" s="164"/>
    </row>
    <row r="39" spans="2:13" s="67" customFormat="1" x14ac:dyDescent="0.2">
      <c r="B39" s="57">
        <v>0.34586800000000001</v>
      </c>
      <c r="C39" s="58">
        <v>4.7954999999999998E-2</v>
      </c>
      <c r="D39" s="58">
        <v>0.34691899999999998</v>
      </c>
      <c r="E39" s="59">
        <v>-8.8890999999999998E-2</v>
      </c>
      <c r="F39" s="57"/>
      <c r="G39" s="162"/>
      <c r="H39" s="58"/>
      <c r="I39" s="162"/>
      <c r="J39" s="57"/>
      <c r="K39" s="162"/>
      <c r="L39" s="58"/>
      <c r="M39" s="164"/>
    </row>
    <row r="40" spans="2:13" s="67" customFormat="1" x14ac:dyDescent="0.2">
      <c r="B40" s="57">
        <v>0.35609499999999999</v>
      </c>
      <c r="C40" s="58">
        <v>4.7617E-2</v>
      </c>
      <c r="D40" s="58">
        <v>0.35719800000000002</v>
      </c>
      <c r="E40" s="59">
        <v>-8.9025000000000007E-2</v>
      </c>
      <c r="F40" s="57"/>
      <c r="G40" s="162"/>
      <c r="H40" s="58"/>
      <c r="I40" s="162"/>
      <c r="J40" s="57"/>
      <c r="K40" s="162"/>
      <c r="L40" s="58"/>
      <c r="M40" s="164"/>
    </row>
    <row r="41" spans="2:13" s="67" customFormat="1" x14ac:dyDescent="0.2">
      <c r="B41" s="57">
        <v>0.36632100000000001</v>
      </c>
      <c r="C41" s="58">
        <v>4.7268999999999999E-2</v>
      </c>
      <c r="D41" s="58">
        <v>0.367477</v>
      </c>
      <c r="E41" s="59">
        <v>-8.9048000000000002E-2</v>
      </c>
      <c r="F41" s="57"/>
      <c r="G41" s="162"/>
      <c r="H41" s="58"/>
      <c r="I41" s="162"/>
      <c r="J41" s="57"/>
      <c r="K41" s="162"/>
      <c r="L41" s="58"/>
      <c r="M41" s="164"/>
    </row>
    <row r="42" spans="2:13" s="67" customFormat="1" x14ac:dyDescent="0.2">
      <c r="B42" s="57">
        <v>0.37654700000000002</v>
      </c>
      <c r="C42" s="58">
        <v>4.6912000000000002E-2</v>
      </c>
      <c r="D42" s="58">
        <v>0.37775599999999998</v>
      </c>
      <c r="E42" s="59">
        <v>-8.8974999999999999E-2</v>
      </c>
      <c r="F42" s="57"/>
      <c r="G42" s="162"/>
      <c r="H42" s="58"/>
      <c r="I42" s="162"/>
      <c r="J42" s="57"/>
      <c r="K42" s="162"/>
      <c r="L42" s="58"/>
      <c r="M42" s="164"/>
    </row>
    <row r="43" spans="2:13" s="67" customFormat="1" x14ac:dyDescent="0.2">
      <c r="B43" s="57">
        <v>0.38677400000000001</v>
      </c>
      <c r="C43" s="58">
        <v>4.6546999999999998E-2</v>
      </c>
      <c r="D43" s="58">
        <v>0.38803199999999999</v>
      </c>
      <c r="E43" s="59">
        <v>-8.8806999999999997E-2</v>
      </c>
      <c r="F43" s="57"/>
      <c r="G43" s="162"/>
      <c r="H43" s="58"/>
      <c r="I43" s="162"/>
      <c r="J43" s="57"/>
      <c r="K43" s="162"/>
      <c r="L43" s="58"/>
      <c r="M43" s="164"/>
    </row>
    <row r="44" spans="2:13" s="67" customFormat="1" x14ac:dyDescent="0.2">
      <c r="B44" s="57">
        <v>0.39700099999999999</v>
      </c>
      <c r="C44" s="58">
        <v>4.6174E-2</v>
      </c>
      <c r="D44" s="58">
        <v>0.39830599999999999</v>
      </c>
      <c r="E44" s="59">
        <v>-8.8539999999999994E-2</v>
      </c>
      <c r="F44" s="57"/>
      <c r="G44" s="162"/>
      <c r="H44" s="58"/>
      <c r="I44" s="162"/>
      <c r="J44" s="57"/>
      <c r="K44" s="162"/>
      <c r="L44" s="58"/>
      <c r="M44" s="164"/>
    </row>
    <row r="45" spans="2:13" s="67" customFormat="1" x14ac:dyDescent="0.2">
      <c r="B45" s="57">
        <v>0.40722999999999998</v>
      </c>
      <c r="C45" s="58">
        <v>4.5794000000000001E-2</v>
      </c>
      <c r="D45" s="58">
        <v>0.40857700000000002</v>
      </c>
      <c r="E45" s="59">
        <v>-8.8175000000000003E-2</v>
      </c>
      <c r="F45" s="57"/>
      <c r="G45" s="162"/>
      <c r="H45" s="58"/>
      <c r="I45" s="162"/>
      <c r="J45" s="57"/>
      <c r="K45" s="162"/>
      <c r="L45" s="58"/>
      <c r="M45" s="164"/>
    </row>
    <row r="46" spans="2:13" s="67" customFormat="1" x14ac:dyDescent="0.2">
      <c r="B46" s="57">
        <v>0.41745900000000002</v>
      </c>
      <c r="C46" s="58">
        <v>4.5407000000000003E-2</v>
      </c>
      <c r="D46" s="58">
        <v>0.418846</v>
      </c>
      <c r="E46" s="59">
        <v>-8.7719000000000005E-2</v>
      </c>
      <c r="F46" s="57"/>
      <c r="G46" s="162"/>
      <c r="H46" s="58"/>
      <c r="I46" s="162"/>
      <c r="J46" s="57"/>
      <c r="K46" s="162"/>
      <c r="L46" s="58"/>
      <c r="M46" s="164"/>
    </row>
    <row r="47" spans="2:13" s="67" customFormat="1" x14ac:dyDescent="0.2">
      <c r="B47" s="57">
        <v>0.42768899999999999</v>
      </c>
      <c r="C47" s="58">
        <v>4.5012999999999997E-2</v>
      </c>
      <c r="D47" s="58">
        <v>0.429114</v>
      </c>
      <c r="E47" s="59">
        <v>-8.7177000000000004E-2</v>
      </c>
      <c r="F47" s="57"/>
      <c r="G47" s="162"/>
      <c r="H47" s="58"/>
      <c r="I47" s="162"/>
      <c r="J47" s="57"/>
      <c r="K47" s="162"/>
      <c r="L47" s="58"/>
      <c r="M47" s="164"/>
    </row>
    <row r="48" spans="2:13" s="67" customFormat="1" x14ac:dyDescent="0.2">
      <c r="B48" s="57">
        <v>0.43791999999999998</v>
      </c>
      <c r="C48" s="58">
        <v>4.4611999999999999E-2</v>
      </c>
      <c r="D48" s="58">
        <v>0.43937900000000002</v>
      </c>
      <c r="E48" s="59">
        <v>-8.6548E-2</v>
      </c>
      <c r="F48" s="57"/>
      <c r="G48" s="162"/>
      <c r="H48" s="58"/>
      <c r="I48" s="162"/>
      <c r="J48" s="57"/>
      <c r="K48" s="162"/>
      <c r="L48" s="58"/>
      <c r="M48" s="164"/>
    </row>
    <row r="49" spans="2:13" s="67" customFormat="1" x14ac:dyDescent="0.2">
      <c r="B49" s="57">
        <v>0.44815300000000002</v>
      </c>
      <c r="C49" s="58">
        <v>4.4204E-2</v>
      </c>
      <c r="D49" s="58">
        <v>0.44964199999999999</v>
      </c>
      <c r="E49" s="59">
        <v>-8.5833999999999994E-2</v>
      </c>
      <c r="F49" s="57"/>
      <c r="G49" s="162"/>
      <c r="H49" s="58"/>
      <c r="I49" s="162"/>
      <c r="J49" s="57"/>
      <c r="K49" s="162"/>
      <c r="L49" s="58"/>
      <c r="M49" s="164"/>
    </row>
    <row r="50" spans="2:13" s="67" customFormat="1" x14ac:dyDescent="0.2">
      <c r="B50" s="57">
        <v>0.45838600000000002</v>
      </c>
      <c r="C50" s="58">
        <v>4.3789000000000002E-2</v>
      </c>
      <c r="D50" s="58">
        <v>0.45990300000000001</v>
      </c>
      <c r="E50" s="59">
        <v>-8.5037000000000001E-2</v>
      </c>
      <c r="F50" s="57"/>
      <c r="G50" s="162"/>
      <c r="H50" s="58"/>
      <c r="I50" s="162"/>
      <c r="J50" s="57"/>
      <c r="K50" s="162"/>
      <c r="L50" s="58"/>
      <c r="M50" s="164"/>
    </row>
    <row r="51" spans="2:13" s="67" customFormat="1" x14ac:dyDescent="0.2">
      <c r="B51" s="57">
        <v>0.46861900000000001</v>
      </c>
      <c r="C51" s="58">
        <v>4.3367000000000003E-2</v>
      </c>
      <c r="D51" s="58">
        <v>0.47016200000000002</v>
      </c>
      <c r="E51" s="59">
        <v>-8.4164000000000003E-2</v>
      </c>
      <c r="F51" s="57"/>
      <c r="G51" s="162"/>
      <c r="H51" s="58"/>
      <c r="I51" s="162"/>
      <c r="J51" s="57"/>
      <c r="K51" s="162"/>
      <c r="L51" s="58"/>
      <c r="M51" s="164"/>
    </row>
    <row r="52" spans="2:13" s="67" customFormat="1" x14ac:dyDescent="0.2">
      <c r="B52" s="57">
        <v>0.478854</v>
      </c>
      <c r="C52" s="58">
        <v>4.2937000000000003E-2</v>
      </c>
      <c r="D52" s="58">
        <v>0.48041699999999998</v>
      </c>
      <c r="E52" s="59">
        <v>-8.3219000000000001E-2</v>
      </c>
      <c r="F52" s="57"/>
      <c r="G52" s="162"/>
      <c r="H52" s="58"/>
      <c r="I52" s="162"/>
      <c r="J52" s="57"/>
      <c r="K52" s="162"/>
      <c r="L52" s="58"/>
      <c r="M52" s="164"/>
    </row>
    <row r="53" spans="2:13" s="67" customFormat="1" x14ac:dyDescent="0.2">
      <c r="B53" s="57">
        <v>0.489089</v>
      </c>
      <c r="C53" s="58">
        <v>4.2500000000000003E-2</v>
      </c>
      <c r="D53" s="58">
        <v>0.49066900000000002</v>
      </c>
      <c r="E53" s="59">
        <v>-8.2206000000000001E-2</v>
      </c>
      <c r="F53" s="57"/>
      <c r="G53" s="162"/>
      <c r="H53" s="58"/>
      <c r="I53" s="162"/>
      <c r="J53" s="57"/>
      <c r="K53" s="162"/>
      <c r="L53" s="58"/>
      <c r="M53" s="164"/>
    </row>
    <row r="54" spans="2:13" s="67" customFormat="1" x14ac:dyDescent="0.2">
      <c r="B54" s="57">
        <v>0.49932500000000002</v>
      </c>
      <c r="C54" s="58">
        <v>4.2055000000000002E-2</v>
      </c>
      <c r="D54" s="58">
        <v>0.50091699999999995</v>
      </c>
      <c r="E54" s="59">
        <v>-8.1126000000000004E-2</v>
      </c>
      <c r="F54" s="57"/>
      <c r="G54" s="162"/>
      <c r="H54" s="58"/>
      <c r="I54" s="162"/>
      <c r="J54" s="57"/>
      <c r="K54" s="162"/>
      <c r="L54" s="58"/>
      <c r="M54" s="164"/>
    </row>
    <row r="55" spans="2:13" s="67" customFormat="1" x14ac:dyDescent="0.2">
      <c r="B55" s="57">
        <v>0.50956199999999996</v>
      </c>
      <c r="C55" s="58">
        <v>4.1603000000000001E-2</v>
      </c>
      <c r="D55" s="58">
        <v>0.51115999999999995</v>
      </c>
      <c r="E55" s="59">
        <v>-7.9984E-2</v>
      </c>
      <c r="F55" s="57"/>
      <c r="G55" s="162"/>
      <c r="H55" s="58"/>
      <c r="I55" s="162"/>
      <c r="J55" s="57"/>
      <c r="K55" s="162"/>
      <c r="L55" s="58"/>
      <c r="M55" s="164"/>
    </row>
    <row r="56" spans="2:13" s="67" customFormat="1" x14ac:dyDescent="0.2">
      <c r="B56" s="57">
        <v>0.51979900000000001</v>
      </c>
      <c r="C56" s="58">
        <v>4.1141999999999998E-2</v>
      </c>
      <c r="D56" s="58">
        <v>0.52139800000000003</v>
      </c>
      <c r="E56" s="59">
        <v>-7.8785999999999995E-2</v>
      </c>
      <c r="F56" s="57"/>
      <c r="G56" s="162"/>
      <c r="H56" s="58"/>
      <c r="I56" s="162"/>
      <c r="J56" s="57"/>
      <c r="K56" s="162"/>
      <c r="L56" s="58"/>
      <c r="M56" s="164"/>
    </row>
    <row r="57" spans="2:13" s="67" customFormat="1" x14ac:dyDescent="0.2">
      <c r="B57" s="57">
        <v>0.53003599999999995</v>
      </c>
      <c r="C57" s="58">
        <v>4.0674000000000002E-2</v>
      </c>
      <c r="D57" s="58">
        <v>0.53163000000000005</v>
      </c>
      <c r="E57" s="59">
        <v>-7.7535999999999994E-2</v>
      </c>
      <c r="F57" s="57"/>
      <c r="G57" s="162"/>
      <c r="H57" s="58"/>
      <c r="I57" s="162"/>
      <c r="J57" s="57"/>
      <c r="K57" s="162"/>
      <c r="L57" s="58"/>
      <c r="M57" s="164"/>
    </row>
    <row r="58" spans="2:13" s="67" customFormat="1" x14ac:dyDescent="0.2">
      <c r="B58" s="57">
        <v>0.54027400000000003</v>
      </c>
      <c r="C58" s="58">
        <v>4.0196999999999997E-2</v>
      </c>
      <c r="D58" s="58">
        <v>0.54185700000000003</v>
      </c>
      <c r="E58" s="59">
        <v>-7.6236999999999999E-2</v>
      </c>
      <c r="F58" s="57"/>
      <c r="G58" s="162"/>
      <c r="H58" s="58"/>
      <c r="I58" s="162"/>
      <c r="J58" s="57"/>
      <c r="K58" s="162"/>
      <c r="L58" s="58"/>
      <c r="M58" s="164"/>
    </row>
    <row r="59" spans="2:13" s="67" customFormat="1" x14ac:dyDescent="0.2">
      <c r="B59" s="57">
        <v>0.55051300000000003</v>
      </c>
      <c r="C59" s="58">
        <v>3.9711999999999997E-2</v>
      </c>
      <c r="D59" s="58">
        <v>0.55207899999999999</v>
      </c>
      <c r="E59" s="59">
        <v>-7.4890999999999999E-2</v>
      </c>
      <c r="F59" s="57"/>
      <c r="G59" s="162"/>
      <c r="H59" s="58"/>
      <c r="I59" s="162"/>
      <c r="J59" s="57"/>
      <c r="K59" s="162"/>
      <c r="L59" s="58"/>
      <c r="M59" s="164"/>
    </row>
    <row r="60" spans="2:13" s="67" customFormat="1" x14ac:dyDescent="0.2">
      <c r="B60" s="57">
        <v>0.560751</v>
      </c>
      <c r="C60" s="58">
        <v>3.9216000000000001E-2</v>
      </c>
      <c r="D60" s="58">
        <v>0.56229499999999999</v>
      </c>
      <c r="E60" s="59">
        <v>-7.3502999999999999E-2</v>
      </c>
      <c r="F60" s="57"/>
      <c r="G60" s="162"/>
      <c r="H60" s="58"/>
      <c r="I60" s="162"/>
      <c r="J60" s="57"/>
      <c r="K60" s="162"/>
      <c r="L60" s="58"/>
      <c r="M60" s="164"/>
    </row>
    <row r="61" spans="2:13" s="67" customFormat="1" x14ac:dyDescent="0.2">
      <c r="B61" s="57">
        <v>0.57099</v>
      </c>
      <c r="C61" s="58">
        <v>3.8711000000000002E-2</v>
      </c>
      <c r="D61" s="58">
        <v>0.57250599999999996</v>
      </c>
      <c r="E61" s="59">
        <v>-7.2075E-2</v>
      </c>
      <c r="F61" s="57"/>
      <c r="G61" s="162"/>
      <c r="H61" s="58"/>
      <c r="I61" s="162"/>
      <c r="J61" s="57"/>
      <c r="K61" s="162"/>
      <c r="L61" s="58"/>
      <c r="M61" s="164"/>
    </row>
    <row r="62" spans="2:13" s="67" customFormat="1" x14ac:dyDescent="0.2">
      <c r="B62" s="57">
        <v>0.58122799999999997</v>
      </c>
      <c r="C62" s="58">
        <v>3.8193999999999999E-2</v>
      </c>
      <c r="D62" s="58">
        <v>0.58271200000000001</v>
      </c>
      <c r="E62" s="59">
        <v>-7.0610999999999993E-2</v>
      </c>
      <c r="F62" s="57"/>
      <c r="G62" s="162"/>
      <c r="H62" s="58"/>
      <c r="I62" s="162"/>
      <c r="J62" s="57"/>
      <c r="K62" s="162"/>
      <c r="L62" s="58"/>
      <c r="M62" s="164"/>
    </row>
    <row r="63" spans="2:13" s="67" customFormat="1" x14ac:dyDescent="0.2">
      <c r="B63" s="57">
        <v>0.59146699999999996</v>
      </c>
      <c r="C63" s="58">
        <v>3.7665999999999998E-2</v>
      </c>
      <c r="D63" s="58">
        <v>0.59291199999999999</v>
      </c>
      <c r="E63" s="59">
        <v>-6.9113999999999995E-2</v>
      </c>
      <c r="F63" s="57"/>
      <c r="G63" s="162"/>
      <c r="H63" s="58"/>
      <c r="I63" s="162"/>
      <c r="J63" s="57"/>
      <c r="K63" s="162"/>
      <c r="L63" s="58"/>
      <c r="M63" s="164"/>
    </row>
    <row r="64" spans="2:13" s="67" customFormat="1" x14ac:dyDescent="0.2">
      <c r="B64" s="57">
        <v>0.60170599999999996</v>
      </c>
      <c r="C64" s="58">
        <v>3.7124999999999998E-2</v>
      </c>
      <c r="D64" s="58">
        <v>0.60310699999999995</v>
      </c>
      <c r="E64" s="59">
        <v>-6.7585000000000006E-2</v>
      </c>
      <c r="F64" s="57"/>
      <c r="G64" s="162"/>
      <c r="H64" s="58"/>
      <c r="I64" s="162"/>
      <c r="J64" s="57"/>
      <c r="K64" s="162"/>
      <c r="L64" s="58"/>
      <c r="M64" s="164"/>
    </row>
    <row r="65" spans="2:13" s="67" customFormat="1" x14ac:dyDescent="0.2">
      <c r="B65" s="57">
        <v>0.61194400000000004</v>
      </c>
      <c r="C65" s="58">
        <v>3.6569999999999998E-2</v>
      </c>
      <c r="D65" s="58">
        <v>0.61329599999999995</v>
      </c>
      <c r="E65" s="59">
        <v>-6.6026000000000001E-2</v>
      </c>
      <c r="F65" s="57"/>
      <c r="G65" s="162"/>
      <c r="H65" s="58"/>
      <c r="I65" s="162"/>
      <c r="J65" s="57"/>
      <c r="K65" s="162"/>
      <c r="L65" s="58"/>
      <c r="M65" s="164"/>
    </row>
    <row r="66" spans="2:13" s="67" customFormat="1" x14ac:dyDescent="0.2">
      <c r="B66" s="57">
        <v>0.62218200000000001</v>
      </c>
      <c r="C66" s="58">
        <v>3.6000999999999998E-2</v>
      </c>
      <c r="D66" s="58">
        <v>0.62348099999999995</v>
      </c>
      <c r="E66" s="59">
        <v>-6.4440999999999998E-2</v>
      </c>
      <c r="F66" s="57"/>
      <c r="G66" s="162"/>
      <c r="H66" s="58"/>
      <c r="I66" s="162"/>
      <c r="J66" s="57"/>
      <c r="K66" s="162"/>
      <c r="L66" s="58"/>
      <c r="M66" s="164"/>
    </row>
    <row r="67" spans="2:13" s="67" customFormat="1" x14ac:dyDescent="0.2">
      <c r="B67" s="57">
        <v>0.63241899999999995</v>
      </c>
      <c r="C67" s="58">
        <v>3.5416999999999997E-2</v>
      </c>
      <c r="D67" s="58">
        <v>0.63366</v>
      </c>
      <c r="E67" s="59">
        <v>-6.2829999999999997E-2</v>
      </c>
      <c r="F67" s="57"/>
      <c r="G67" s="162"/>
      <c r="H67" s="58"/>
      <c r="I67" s="162"/>
      <c r="J67" s="57"/>
      <c r="K67" s="162"/>
      <c r="L67" s="58"/>
      <c r="M67" s="164"/>
    </row>
    <row r="68" spans="2:13" s="67" customFormat="1" x14ac:dyDescent="0.2">
      <c r="B68" s="57">
        <v>0.64265600000000001</v>
      </c>
      <c r="C68" s="58">
        <v>3.4818000000000002E-2</v>
      </c>
      <c r="D68" s="58">
        <v>0.64383400000000002</v>
      </c>
      <c r="E68" s="59">
        <v>-6.1194999999999999E-2</v>
      </c>
      <c r="F68" s="57"/>
      <c r="G68" s="162"/>
      <c r="H68" s="58"/>
      <c r="I68" s="162"/>
      <c r="J68" s="57"/>
      <c r="K68" s="162"/>
      <c r="L68" s="58"/>
      <c r="M68" s="164"/>
    </row>
    <row r="69" spans="2:13" s="67" customFormat="1" x14ac:dyDescent="0.2">
      <c r="B69" s="57">
        <v>0.65289299999999995</v>
      </c>
      <c r="C69" s="58">
        <v>3.4201000000000002E-2</v>
      </c>
      <c r="D69" s="58">
        <v>0.65400400000000003</v>
      </c>
      <c r="E69" s="59">
        <v>-5.9537E-2</v>
      </c>
      <c r="F69" s="57"/>
      <c r="G69" s="162"/>
      <c r="H69" s="58"/>
      <c r="I69" s="162"/>
      <c r="J69" s="57"/>
      <c r="K69" s="162"/>
      <c r="L69" s="58"/>
      <c r="M69" s="164"/>
    </row>
    <row r="70" spans="2:13" s="67" customFormat="1" x14ac:dyDescent="0.2">
      <c r="B70" s="57">
        <v>0.66312800000000005</v>
      </c>
      <c r="C70" s="58">
        <v>3.3568000000000001E-2</v>
      </c>
      <c r="D70" s="58">
        <v>0.66416900000000001</v>
      </c>
      <c r="E70" s="59">
        <v>-5.7859000000000001E-2</v>
      </c>
      <c r="F70" s="57"/>
      <c r="G70" s="162"/>
      <c r="H70" s="58"/>
      <c r="I70" s="162"/>
      <c r="J70" s="57"/>
      <c r="K70" s="162"/>
      <c r="L70" s="58"/>
      <c r="M70" s="164"/>
    </row>
    <row r="71" spans="2:13" s="67" customFormat="1" x14ac:dyDescent="0.2">
      <c r="B71" s="57">
        <v>0.67336300000000004</v>
      </c>
      <c r="C71" s="58">
        <v>3.2918000000000003E-2</v>
      </c>
      <c r="D71" s="58">
        <v>0.67432899999999996</v>
      </c>
      <c r="E71" s="59">
        <v>-5.6160000000000002E-2</v>
      </c>
      <c r="F71" s="57"/>
      <c r="G71" s="162"/>
      <c r="H71" s="58"/>
      <c r="I71" s="162"/>
      <c r="J71" s="57"/>
      <c r="K71" s="162"/>
      <c r="L71" s="58"/>
      <c r="M71" s="164"/>
    </row>
    <row r="72" spans="2:13" s="67" customFormat="1" x14ac:dyDescent="0.2">
      <c r="B72" s="57">
        <v>0.68359700000000001</v>
      </c>
      <c r="C72" s="58">
        <v>3.2250000000000001E-2</v>
      </c>
      <c r="D72" s="58">
        <v>0.68448500000000001</v>
      </c>
      <c r="E72" s="59">
        <v>-5.4441000000000003E-2</v>
      </c>
      <c r="F72" s="57"/>
      <c r="G72" s="162"/>
      <c r="H72" s="58"/>
      <c r="I72" s="162"/>
      <c r="J72" s="57"/>
      <c r="K72" s="162"/>
      <c r="L72" s="58"/>
      <c r="M72" s="164"/>
    </row>
    <row r="73" spans="2:13" s="67" customFormat="1" x14ac:dyDescent="0.2">
      <c r="B73" s="57">
        <v>0.69382999999999995</v>
      </c>
      <c r="C73" s="58">
        <v>3.1565000000000003E-2</v>
      </c>
      <c r="D73" s="58">
        <v>0.69463799999999998</v>
      </c>
      <c r="E73" s="59">
        <v>-5.2703E-2</v>
      </c>
      <c r="F73" s="57"/>
      <c r="G73" s="162"/>
      <c r="H73" s="58"/>
      <c r="I73" s="162"/>
      <c r="J73" s="57"/>
      <c r="K73" s="162"/>
      <c r="L73" s="58"/>
      <c r="M73" s="164"/>
    </row>
    <row r="74" spans="2:13" s="67" customFormat="1" x14ac:dyDescent="0.2">
      <c r="B74" s="57">
        <v>0.70406199999999997</v>
      </c>
      <c r="C74" s="58">
        <v>3.0863000000000002E-2</v>
      </c>
      <c r="D74" s="58">
        <v>0.70478700000000005</v>
      </c>
      <c r="E74" s="59">
        <v>-5.0944999999999997E-2</v>
      </c>
      <c r="F74" s="57"/>
      <c r="G74" s="162"/>
      <c r="H74" s="58"/>
      <c r="I74" s="162"/>
      <c r="J74" s="57"/>
      <c r="K74" s="162"/>
      <c r="L74" s="58"/>
      <c r="M74" s="164"/>
    </row>
    <row r="75" spans="2:13" s="67" customFormat="1" x14ac:dyDescent="0.2">
      <c r="B75" s="57">
        <v>0.71429299999999996</v>
      </c>
      <c r="C75" s="58">
        <v>3.0144000000000001E-2</v>
      </c>
      <c r="D75" s="58">
        <v>0.71493399999999996</v>
      </c>
      <c r="E75" s="59">
        <v>-4.9168999999999997E-2</v>
      </c>
      <c r="F75" s="57"/>
      <c r="G75" s="162"/>
      <c r="H75" s="58"/>
      <c r="I75" s="162"/>
      <c r="J75" s="57"/>
      <c r="K75" s="162"/>
      <c r="L75" s="58"/>
      <c r="M75" s="164"/>
    </row>
    <row r="76" spans="2:13" s="67" customFormat="1" x14ac:dyDescent="0.2">
      <c r="B76" s="57">
        <v>0.72452399999999995</v>
      </c>
      <c r="C76" s="58">
        <v>2.9406999999999999E-2</v>
      </c>
      <c r="D76" s="58">
        <v>0.725078</v>
      </c>
      <c r="E76" s="59">
        <v>-4.7372999999999998E-2</v>
      </c>
      <c r="F76" s="57"/>
      <c r="G76" s="162"/>
      <c r="H76" s="58"/>
      <c r="I76" s="162"/>
      <c r="J76" s="57"/>
      <c r="K76" s="162"/>
      <c r="L76" s="58"/>
      <c r="M76" s="164"/>
    </row>
    <row r="77" spans="2:13" s="67" customFormat="1" x14ac:dyDescent="0.2">
      <c r="B77" s="57">
        <v>0.73475299999999999</v>
      </c>
      <c r="C77" s="58">
        <v>2.8653000000000001E-2</v>
      </c>
      <c r="D77" s="58">
        <v>0.73521999999999998</v>
      </c>
      <c r="E77" s="59">
        <v>-4.5558000000000001E-2</v>
      </c>
      <c r="F77" s="57"/>
      <c r="G77" s="162"/>
      <c r="H77" s="58"/>
      <c r="I77" s="162"/>
      <c r="J77" s="57"/>
      <c r="K77" s="162"/>
      <c r="L77" s="58"/>
      <c r="M77" s="164"/>
    </row>
    <row r="78" spans="2:13" s="67" customFormat="1" x14ac:dyDescent="0.2">
      <c r="B78" s="57">
        <v>0.744981</v>
      </c>
      <c r="C78" s="58">
        <v>2.7883000000000002E-2</v>
      </c>
      <c r="D78" s="58">
        <v>0.74536000000000002</v>
      </c>
      <c r="E78" s="59">
        <v>-4.3722999999999998E-2</v>
      </c>
      <c r="F78" s="57"/>
      <c r="G78" s="162"/>
      <c r="H78" s="58"/>
      <c r="I78" s="162"/>
      <c r="J78" s="57"/>
      <c r="K78" s="162"/>
      <c r="L78" s="58"/>
      <c r="M78" s="164"/>
    </row>
    <row r="79" spans="2:13" s="67" customFormat="1" x14ac:dyDescent="0.2">
      <c r="B79" s="57">
        <v>0.75520799999999999</v>
      </c>
      <c r="C79" s="58">
        <v>2.7095999999999999E-2</v>
      </c>
      <c r="D79" s="58">
        <v>0.75549999999999995</v>
      </c>
      <c r="E79" s="59">
        <v>-4.1868000000000002E-2</v>
      </c>
      <c r="F79" s="57"/>
      <c r="G79" s="162"/>
      <c r="H79" s="58"/>
      <c r="I79" s="162"/>
      <c r="J79" s="57"/>
      <c r="K79" s="162"/>
      <c r="L79" s="58"/>
      <c r="M79" s="164"/>
    </row>
    <row r="80" spans="2:13" s="67" customFormat="1" x14ac:dyDescent="0.2">
      <c r="B80" s="57">
        <v>0.76543399999999995</v>
      </c>
      <c r="C80" s="58">
        <v>2.6291999999999999E-2</v>
      </c>
      <c r="D80" s="58">
        <v>0.76563899999999996</v>
      </c>
      <c r="E80" s="59">
        <v>-3.9994000000000002E-2</v>
      </c>
      <c r="F80" s="57"/>
      <c r="G80" s="162"/>
      <c r="H80" s="58"/>
      <c r="I80" s="162"/>
      <c r="J80" s="57"/>
      <c r="K80" s="162"/>
      <c r="L80" s="58"/>
      <c r="M80" s="164"/>
    </row>
    <row r="81" spans="2:13" s="67" customFormat="1" x14ac:dyDescent="0.2">
      <c r="B81" s="57">
        <v>0.77565899999999999</v>
      </c>
      <c r="C81" s="58">
        <v>2.5471000000000001E-2</v>
      </c>
      <c r="D81" s="58">
        <v>0.77577700000000005</v>
      </c>
      <c r="E81" s="59">
        <v>-3.8100000000000002E-2</v>
      </c>
      <c r="F81" s="57"/>
      <c r="G81" s="162"/>
      <c r="H81" s="58"/>
      <c r="I81" s="162"/>
      <c r="J81" s="57"/>
      <c r="K81" s="162"/>
      <c r="L81" s="58"/>
      <c r="M81" s="164"/>
    </row>
    <row r="82" spans="2:13" s="67" customFormat="1" x14ac:dyDescent="0.2">
      <c r="B82" s="57">
        <v>0.785883</v>
      </c>
      <c r="C82" s="58">
        <v>2.4634E-2</v>
      </c>
      <c r="D82" s="58">
        <v>0.78591599999999995</v>
      </c>
      <c r="E82" s="59">
        <v>-3.6186999999999997E-2</v>
      </c>
      <c r="F82" s="57"/>
      <c r="G82" s="162"/>
      <c r="H82" s="58"/>
      <c r="I82" s="162"/>
      <c r="J82" s="57"/>
      <c r="K82" s="162"/>
      <c r="L82" s="58"/>
      <c r="M82" s="164"/>
    </row>
    <row r="83" spans="2:13" s="67" customFormat="1" x14ac:dyDescent="0.2">
      <c r="B83" s="57">
        <v>0.79610700000000001</v>
      </c>
      <c r="C83" s="58">
        <v>2.3779999999999999E-2</v>
      </c>
      <c r="D83" s="58">
        <v>0.79605499999999996</v>
      </c>
      <c r="E83" s="59">
        <v>-3.4257000000000003E-2</v>
      </c>
      <c r="F83" s="57"/>
      <c r="G83" s="162"/>
      <c r="H83" s="58"/>
      <c r="I83" s="162"/>
      <c r="J83" s="57"/>
      <c r="K83" s="162"/>
      <c r="L83" s="58"/>
      <c r="M83" s="164"/>
    </row>
    <row r="84" spans="2:13" s="67" customFormat="1" x14ac:dyDescent="0.2">
      <c r="B84" s="57">
        <v>0.80633100000000002</v>
      </c>
      <c r="C84" s="58">
        <v>2.2908999999999999E-2</v>
      </c>
      <c r="D84" s="58">
        <v>0.80619600000000002</v>
      </c>
      <c r="E84" s="59">
        <v>-3.2309999999999998E-2</v>
      </c>
      <c r="F84" s="57"/>
      <c r="G84" s="162"/>
      <c r="H84" s="58"/>
      <c r="I84" s="162"/>
      <c r="J84" s="57"/>
      <c r="K84" s="162"/>
      <c r="L84" s="58"/>
      <c r="M84" s="164"/>
    </row>
    <row r="85" spans="2:13" s="67" customFormat="1" x14ac:dyDescent="0.2">
      <c r="B85" s="57">
        <v>0.81655500000000003</v>
      </c>
      <c r="C85" s="58">
        <v>2.2020999999999999E-2</v>
      </c>
      <c r="D85" s="58">
        <v>0.81633800000000001</v>
      </c>
      <c r="E85" s="59">
        <v>-3.0349999999999999E-2</v>
      </c>
      <c r="F85" s="57"/>
      <c r="G85" s="162"/>
      <c r="H85" s="58"/>
      <c r="I85" s="162"/>
      <c r="J85" s="57"/>
      <c r="K85" s="162"/>
      <c r="L85" s="58"/>
      <c r="M85" s="164"/>
    </row>
    <row r="86" spans="2:13" s="67" customFormat="1" x14ac:dyDescent="0.2">
      <c r="B86" s="57">
        <v>0.82677800000000001</v>
      </c>
      <c r="C86" s="58">
        <v>2.1114000000000001E-2</v>
      </c>
      <c r="D86" s="58">
        <v>0.82648200000000005</v>
      </c>
      <c r="E86" s="59">
        <v>-2.8381E-2</v>
      </c>
      <c r="F86" s="57"/>
      <c r="G86" s="162"/>
      <c r="H86" s="58"/>
      <c r="I86" s="162"/>
      <c r="J86" s="57"/>
      <c r="K86" s="162"/>
      <c r="L86" s="58"/>
      <c r="M86" s="164"/>
    </row>
    <row r="87" spans="2:13" s="67" customFormat="1" x14ac:dyDescent="0.2">
      <c r="B87" s="57">
        <v>0.83699999999999997</v>
      </c>
      <c r="C87" s="58">
        <v>2.0188999999999999E-2</v>
      </c>
      <c r="D87" s="58">
        <v>0.83662800000000004</v>
      </c>
      <c r="E87" s="59">
        <v>-2.6405999999999999E-2</v>
      </c>
      <c r="F87" s="57"/>
      <c r="G87" s="162"/>
      <c r="H87" s="58"/>
      <c r="I87" s="162"/>
      <c r="J87" s="57"/>
      <c r="K87" s="162"/>
      <c r="L87" s="58"/>
      <c r="M87" s="164"/>
    </row>
    <row r="88" spans="2:13" s="67" customFormat="1" x14ac:dyDescent="0.2">
      <c r="B88" s="57">
        <v>0.84722200000000003</v>
      </c>
      <c r="C88" s="58">
        <v>1.9244000000000001E-2</v>
      </c>
      <c r="D88" s="58">
        <v>0.846777</v>
      </c>
      <c r="E88" s="59">
        <v>-2.4431999999999999E-2</v>
      </c>
      <c r="F88" s="57"/>
      <c r="G88" s="162"/>
      <c r="H88" s="58"/>
      <c r="I88" s="162"/>
      <c r="J88" s="57"/>
      <c r="K88" s="162"/>
      <c r="L88" s="58"/>
      <c r="M88" s="164"/>
    </row>
    <row r="89" spans="2:13" s="67" customFormat="1" x14ac:dyDescent="0.2">
      <c r="B89" s="57">
        <v>0.85743999999999998</v>
      </c>
      <c r="C89" s="58">
        <v>1.8275E-2</v>
      </c>
      <c r="D89" s="58">
        <v>0.85692900000000005</v>
      </c>
      <c r="E89" s="59">
        <v>-2.2464000000000001E-2</v>
      </c>
      <c r="F89" s="57"/>
      <c r="G89" s="162"/>
      <c r="H89" s="58"/>
      <c r="I89" s="162"/>
      <c r="J89" s="57"/>
      <c r="K89" s="162"/>
      <c r="L89" s="58"/>
      <c r="M89" s="164"/>
    </row>
    <row r="90" spans="2:13" s="67" customFormat="1" x14ac:dyDescent="0.2">
      <c r="B90" s="57">
        <v>0.86765800000000004</v>
      </c>
      <c r="C90" s="58">
        <v>1.7284999999999998E-2</v>
      </c>
      <c r="D90" s="58">
        <v>0.86708600000000002</v>
      </c>
      <c r="E90" s="59">
        <v>-2.0511000000000001E-2</v>
      </c>
      <c r="F90" s="57"/>
      <c r="G90" s="162"/>
      <c r="H90" s="58"/>
      <c r="I90" s="162"/>
      <c r="J90" s="57"/>
      <c r="K90" s="162"/>
      <c r="L90" s="58"/>
      <c r="M90" s="164"/>
    </row>
    <row r="91" spans="2:13" s="67" customFormat="1" x14ac:dyDescent="0.2">
      <c r="B91" s="57">
        <v>0.87787999999999999</v>
      </c>
      <c r="C91" s="58">
        <v>1.6275000000000001E-2</v>
      </c>
      <c r="D91" s="58">
        <v>0.87724999999999997</v>
      </c>
      <c r="E91" s="59">
        <v>-1.8575999999999999E-2</v>
      </c>
      <c r="F91" s="57"/>
      <c r="G91" s="162"/>
      <c r="H91" s="58"/>
      <c r="I91" s="162"/>
      <c r="J91" s="57"/>
      <c r="K91" s="162"/>
      <c r="L91" s="58"/>
      <c r="M91" s="164"/>
    </row>
    <row r="92" spans="2:13" s="67" customFormat="1" x14ac:dyDescent="0.2">
      <c r="B92" s="57">
        <v>0.88810800000000001</v>
      </c>
      <c r="C92" s="58">
        <v>1.5247E-2</v>
      </c>
      <c r="D92" s="58">
        <v>0.88742600000000005</v>
      </c>
      <c r="E92" s="59">
        <v>-1.6662E-2</v>
      </c>
      <c r="F92" s="57"/>
      <c r="G92" s="162"/>
      <c r="H92" s="58"/>
      <c r="I92" s="162"/>
      <c r="J92" s="57"/>
      <c r="K92" s="162"/>
      <c r="L92" s="58"/>
      <c r="M92" s="164"/>
    </row>
    <row r="93" spans="2:13" s="67" customFormat="1" x14ac:dyDescent="0.2">
      <c r="B93" s="57">
        <v>0.898339</v>
      </c>
      <c r="C93" s="58">
        <v>1.4198000000000001E-2</v>
      </c>
      <c r="D93" s="58">
        <v>0.89761500000000005</v>
      </c>
      <c r="E93" s="59">
        <v>-1.4781000000000001E-2</v>
      </c>
      <c r="F93" s="57"/>
      <c r="G93" s="162"/>
      <c r="H93" s="58"/>
      <c r="I93" s="162"/>
      <c r="J93" s="57"/>
      <c r="K93" s="162"/>
      <c r="L93" s="58"/>
      <c r="M93" s="164"/>
    </row>
    <row r="94" spans="2:13" s="67" customFormat="1" x14ac:dyDescent="0.2">
      <c r="B94" s="57">
        <v>0.90857699999999997</v>
      </c>
      <c r="C94" s="58">
        <v>1.3129999999999999E-2</v>
      </c>
      <c r="D94" s="58">
        <v>0.90781999999999996</v>
      </c>
      <c r="E94" s="59">
        <v>-1.294E-2</v>
      </c>
      <c r="F94" s="57"/>
      <c r="G94" s="162"/>
      <c r="H94" s="58"/>
      <c r="I94" s="162"/>
      <c r="J94" s="57"/>
      <c r="K94" s="162"/>
      <c r="L94" s="58"/>
      <c r="M94" s="164"/>
    </row>
    <row r="95" spans="2:13" s="67" customFormat="1" x14ac:dyDescent="0.2">
      <c r="B95" s="57">
        <v>0.91881699999999999</v>
      </c>
      <c r="C95" s="58">
        <v>1.2038E-2</v>
      </c>
      <c r="D95" s="58">
        <v>0.918041</v>
      </c>
      <c r="E95" s="59">
        <v>-1.115E-2</v>
      </c>
      <c r="F95" s="57"/>
      <c r="G95" s="162"/>
      <c r="H95" s="58"/>
      <c r="I95" s="162"/>
      <c r="J95" s="57"/>
      <c r="K95" s="162"/>
      <c r="L95" s="58"/>
      <c r="M95" s="164"/>
    </row>
    <row r="96" spans="2:13" s="67" customFormat="1" x14ac:dyDescent="0.2">
      <c r="B96" s="57">
        <v>0.92904900000000001</v>
      </c>
      <c r="C96" s="58">
        <v>1.091E-2</v>
      </c>
      <c r="D96" s="58">
        <v>0.92827400000000004</v>
      </c>
      <c r="E96" s="59">
        <v>-9.4330000000000004E-3</v>
      </c>
      <c r="F96" s="57"/>
      <c r="G96" s="162"/>
      <c r="H96" s="58"/>
      <c r="I96" s="162"/>
      <c r="J96" s="57"/>
      <c r="K96" s="162"/>
      <c r="L96" s="58"/>
      <c r="M96" s="164"/>
    </row>
    <row r="97" spans="2:13" s="67" customFormat="1" x14ac:dyDescent="0.2">
      <c r="B97" s="57">
        <v>0.93926900000000002</v>
      </c>
      <c r="C97" s="58">
        <v>9.7370000000000009E-3</v>
      </c>
      <c r="D97" s="58">
        <v>0.93851700000000005</v>
      </c>
      <c r="E97" s="59">
        <v>-7.8110000000000002E-3</v>
      </c>
      <c r="F97" s="57"/>
      <c r="G97" s="162"/>
      <c r="H97" s="58"/>
      <c r="I97" s="162"/>
      <c r="J97" s="57"/>
      <c r="K97" s="162"/>
      <c r="L97" s="58"/>
      <c r="M97" s="164"/>
    </row>
    <row r="98" spans="2:13" s="67" customFormat="1" x14ac:dyDescent="0.2">
      <c r="B98" s="57">
        <v>0.94947499999999996</v>
      </c>
      <c r="C98" s="58">
        <v>8.5120000000000005E-3</v>
      </c>
      <c r="D98" s="58">
        <v>0.94876799999999994</v>
      </c>
      <c r="E98" s="59">
        <v>-6.2950000000000002E-3</v>
      </c>
      <c r="F98" s="57"/>
      <c r="G98" s="162"/>
      <c r="H98" s="58"/>
      <c r="I98" s="162"/>
      <c r="J98" s="57"/>
      <c r="K98" s="162"/>
      <c r="L98" s="58"/>
      <c r="M98" s="164"/>
    </row>
    <row r="99" spans="2:13" s="67" customFormat="1" x14ac:dyDescent="0.2">
      <c r="B99" s="57">
        <v>0.95966499999999999</v>
      </c>
      <c r="C99" s="58">
        <v>7.2230000000000003E-3</v>
      </c>
      <c r="D99" s="58">
        <v>0.95902799999999999</v>
      </c>
      <c r="E99" s="59">
        <v>-4.901E-3</v>
      </c>
      <c r="F99" s="57"/>
      <c r="G99" s="162"/>
      <c r="H99" s="58"/>
      <c r="I99" s="162"/>
      <c r="J99" s="57"/>
      <c r="K99" s="162"/>
      <c r="L99" s="58"/>
      <c r="M99" s="164"/>
    </row>
    <row r="100" spans="2:13" s="67" customFormat="1"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s="67" customFormat="1" x14ac:dyDescent="0.2">
      <c r="B101" s="57">
        <v>0.979962</v>
      </c>
      <c r="C101" s="58">
        <v>4.3579999999999999E-3</v>
      </c>
      <c r="D101" s="58">
        <v>0.97955099999999995</v>
      </c>
      <c r="E101" s="59">
        <v>-2.5270000000000002E-3</v>
      </c>
      <c r="F101" s="57"/>
      <c r="G101" s="162"/>
      <c r="H101" s="58"/>
      <c r="I101" s="162"/>
      <c r="J101" s="57"/>
      <c r="K101" s="162"/>
      <c r="L101" s="58"/>
      <c r="M101" s="164"/>
    </row>
    <row r="102" spans="2:13" s="67" customFormat="1" x14ac:dyDescent="0.2">
      <c r="B102" s="57">
        <v>0.99004099999999995</v>
      </c>
      <c r="C102" s="58">
        <v>2.6749999999999999E-3</v>
      </c>
      <c r="D102" s="58">
        <v>0.98979700000000004</v>
      </c>
      <c r="E102" s="59">
        <v>-1.539E-3</v>
      </c>
      <c r="F102" s="57"/>
      <c r="G102" s="162"/>
      <c r="H102" s="58"/>
      <c r="I102" s="162"/>
      <c r="J102" s="57"/>
      <c r="K102" s="162"/>
      <c r="L102" s="58"/>
      <c r="M102" s="164"/>
    </row>
    <row r="103" spans="2:13" s="67" customFormat="1" x14ac:dyDescent="0.2">
      <c r="B103" s="57">
        <v>1</v>
      </c>
      <c r="C103" s="58">
        <v>5.6099999999999998E-4</v>
      </c>
      <c r="D103" s="58">
        <v>1</v>
      </c>
      <c r="E103" s="59">
        <v>-5.6099999999999998E-4</v>
      </c>
      <c r="F103" s="57"/>
      <c r="G103" s="162"/>
      <c r="H103" s="58"/>
      <c r="I103" s="162"/>
      <c r="J103" s="57"/>
      <c r="K103" s="162"/>
      <c r="L103" s="58"/>
      <c r="M103" s="164"/>
    </row>
    <row r="104" spans="2:13" s="67" customFormat="1" x14ac:dyDescent="0.2">
      <c r="B104" s="57"/>
      <c r="C104" s="58"/>
      <c r="D104" s="58"/>
      <c r="E104" s="59"/>
      <c r="F104" s="57"/>
      <c r="G104" s="162"/>
      <c r="H104" s="58"/>
      <c r="I104" s="162"/>
      <c r="J104" s="57"/>
      <c r="K104" s="162"/>
      <c r="L104" s="58"/>
      <c r="M104" s="164"/>
    </row>
    <row r="105" spans="2:13" s="67" customFormat="1" x14ac:dyDescent="0.2">
      <c r="B105" s="57"/>
      <c r="C105" s="58"/>
      <c r="D105" s="58"/>
      <c r="E105" s="59"/>
      <c r="F105" s="57"/>
      <c r="G105" s="162"/>
      <c r="H105" s="58"/>
      <c r="I105" s="162"/>
      <c r="J105" s="57"/>
      <c r="K105" s="162"/>
      <c r="L105" s="58"/>
      <c r="M105" s="164"/>
    </row>
    <row r="106" spans="2:13" s="67" customFormat="1" x14ac:dyDescent="0.2">
      <c r="B106" s="57"/>
      <c r="C106" s="58"/>
      <c r="D106" s="58"/>
      <c r="E106" s="59"/>
      <c r="F106" s="57"/>
      <c r="G106" s="162"/>
      <c r="H106" s="58"/>
      <c r="I106" s="162"/>
      <c r="J106" s="57"/>
      <c r="K106" s="162"/>
      <c r="L106" s="58"/>
      <c r="M106" s="164"/>
    </row>
    <row r="107" spans="2:13" s="67" customFormat="1" x14ac:dyDescent="0.2">
      <c r="B107" s="57"/>
      <c r="C107" s="58"/>
      <c r="D107" s="58"/>
      <c r="E107" s="59"/>
      <c r="F107" s="57"/>
      <c r="G107" s="162"/>
      <c r="H107" s="58"/>
      <c r="I107" s="162"/>
      <c r="J107" s="57"/>
      <c r="K107" s="162"/>
      <c r="L107" s="58"/>
      <c r="M107" s="164"/>
    </row>
    <row r="108" spans="2:13" s="67" customFormat="1" x14ac:dyDescent="0.2">
      <c r="B108" s="57"/>
      <c r="C108" s="58"/>
      <c r="D108" s="58"/>
      <c r="E108" s="59"/>
      <c r="F108" s="57"/>
      <c r="G108" s="162"/>
      <c r="H108" s="58"/>
      <c r="I108" s="162"/>
      <c r="J108" s="57"/>
      <c r="K108" s="162"/>
      <c r="L108" s="58"/>
      <c r="M108" s="164"/>
    </row>
    <row r="109" spans="2:13" s="67" customFormat="1" x14ac:dyDescent="0.2">
      <c r="B109" s="57"/>
      <c r="C109" s="58"/>
      <c r="D109" s="58"/>
      <c r="E109" s="59"/>
      <c r="F109" s="57"/>
      <c r="G109" s="162"/>
      <c r="H109" s="58"/>
      <c r="I109" s="162"/>
      <c r="J109" s="57"/>
      <c r="K109" s="162"/>
      <c r="L109" s="58"/>
      <c r="M109" s="164"/>
    </row>
    <row r="110" spans="2:13" s="67" customFormat="1" x14ac:dyDescent="0.2">
      <c r="B110" s="57"/>
      <c r="C110" s="58"/>
      <c r="D110" s="58"/>
      <c r="E110" s="59"/>
      <c r="F110" s="57"/>
      <c r="G110" s="162"/>
      <c r="H110" s="58"/>
      <c r="I110" s="162"/>
      <c r="J110" s="57"/>
      <c r="K110" s="162"/>
      <c r="L110" s="58"/>
      <c r="M110" s="164"/>
    </row>
    <row r="111" spans="2:13" s="67" customFormat="1" x14ac:dyDescent="0.2">
      <c r="B111" s="57"/>
      <c r="C111" s="58"/>
      <c r="D111" s="58"/>
      <c r="E111" s="59"/>
      <c r="F111" s="57"/>
      <c r="G111" s="162"/>
      <c r="H111" s="58"/>
      <c r="I111" s="162"/>
      <c r="J111" s="57"/>
      <c r="K111" s="162"/>
      <c r="L111" s="58"/>
      <c r="M111" s="164"/>
    </row>
    <row r="112" spans="2:13" s="67" customFormat="1" x14ac:dyDescent="0.2">
      <c r="B112" s="57"/>
      <c r="C112" s="58"/>
      <c r="D112" s="58"/>
      <c r="E112" s="59"/>
      <c r="F112" s="57"/>
      <c r="G112" s="162"/>
      <c r="H112" s="58"/>
      <c r="I112" s="162"/>
      <c r="J112" s="57"/>
      <c r="K112" s="162"/>
      <c r="L112" s="58"/>
      <c r="M112" s="164"/>
    </row>
    <row r="113" spans="2:13" s="67" customFormat="1" x14ac:dyDescent="0.2">
      <c r="B113" s="57"/>
      <c r="C113" s="58"/>
      <c r="D113" s="58"/>
      <c r="E113" s="59"/>
      <c r="F113" s="57"/>
      <c r="G113" s="162"/>
      <c r="H113" s="58"/>
      <c r="I113" s="162"/>
      <c r="J113" s="57"/>
      <c r="K113" s="162"/>
      <c r="L113" s="58"/>
      <c r="M113" s="164"/>
    </row>
    <row r="114" spans="2:13" s="67" customFormat="1" x14ac:dyDescent="0.2">
      <c r="B114" s="57"/>
      <c r="C114" s="58"/>
      <c r="D114" s="58"/>
      <c r="E114" s="59"/>
      <c r="F114" s="57"/>
      <c r="G114" s="162"/>
      <c r="H114" s="58"/>
      <c r="I114" s="162"/>
      <c r="J114" s="57"/>
      <c r="K114" s="162"/>
      <c r="L114" s="58"/>
      <c r="M114" s="164"/>
    </row>
    <row r="115" spans="2:13" s="67" customFormat="1" x14ac:dyDescent="0.2">
      <c r="B115" s="57"/>
      <c r="C115" s="58"/>
      <c r="D115" s="58"/>
      <c r="E115" s="59"/>
      <c r="F115" s="57"/>
      <c r="G115" s="162"/>
      <c r="H115" s="58"/>
      <c r="I115" s="162"/>
      <c r="J115" s="57"/>
      <c r="K115" s="162"/>
      <c r="L115" s="58"/>
      <c r="M115" s="164"/>
    </row>
    <row r="116" spans="2:13" s="67" customFormat="1" x14ac:dyDescent="0.2">
      <c r="B116" s="57"/>
      <c r="C116" s="58"/>
      <c r="D116" s="58"/>
      <c r="E116" s="59"/>
      <c r="F116" s="57"/>
      <c r="G116" s="162"/>
      <c r="H116" s="58"/>
      <c r="I116" s="162"/>
      <c r="J116" s="57"/>
      <c r="K116" s="162"/>
      <c r="L116" s="58"/>
      <c r="M116" s="164"/>
    </row>
    <row r="117" spans="2:13" s="67" customFormat="1" x14ac:dyDescent="0.2">
      <c r="B117" s="57"/>
      <c r="C117" s="58"/>
      <c r="D117" s="58"/>
      <c r="E117" s="59"/>
      <c r="F117" s="57"/>
      <c r="G117" s="162"/>
      <c r="H117" s="58"/>
      <c r="I117" s="162"/>
      <c r="J117" s="57"/>
      <c r="K117" s="162"/>
      <c r="L117" s="58"/>
      <c r="M117" s="164"/>
    </row>
    <row r="118" spans="2:13" s="67" customFormat="1" x14ac:dyDescent="0.2">
      <c r="B118" s="57"/>
      <c r="C118" s="58"/>
      <c r="D118" s="58"/>
      <c r="E118" s="59"/>
      <c r="F118" s="57"/>
      <c r="G118" s="162"/>
      <c r="H118" s="58"/>
      <c r="I118" s="162"/>
      <c r="J118" s="57"/>
      <c r="K118" s="162"/>
      <c r="L118" s="58"/>
      <c r="M118" s="164"/>
    </row>
    <row r="119" spans="2:13" s="67" customFormat="1" x14ac:dyDescent="0.2">
      <c r="B119" s="57"/>
      <c r="C119" s="58"/>
      <c r="D119" s="58"/>
      <c r="E119" s="59"/>
      <c r="F119" s="57"/>
      <c r="G119" s="162"/>
      <c r="H119" s="58"/>
      <c r="I119" s="162"/>
      <c r="J119" s="57"/>
      <c r="K119" s="162"/>
      <c r="L119" s="58"/>
      <c r="M119" s="164"/>
    </row>
    <row r="120" spans="2:13" s="67" customFormat="1" x14ac:dyDescent="0.2">
      <c r="B120" s="57"/>
      <c r="C120" s="58"/>
      <c r="D120" s="58"/>
      <c r="E120" s="59"/>
      <c r="F120" s="57"/>
      <c r="G120" s="162"/>
      <c r="H120" s="58"/>
      <c r="I120" s="162"/>
      <c r="J120" s="57"/>
      <c r="K120" s="162"/>
      <c r="L120" s="58"/>
      <c r="M120" s="164"/>
    </row>
    <row r="121" spans="2:13" s="67" customFormat="1" x14ac:dyDescent="0.2">
      <c r="B121" s="57"/>
      <c r="C121" s="58"/>
      <c r="D121" s="58"/>
      <c r="E121" s="59"/>
      <c r="F121" s="57"/>
      <c r="G121" s="162"/>
      <c r="H121" s="58"/>
      <c r="I121" s="162"/>
      <c r="J121" s="57"/>
      <c r="K121" s="162"/>
      <c r="L121" s="58"/>
      <c r="M121" s="164"/>
    </row>
    <row r="122" spans="2:13" s="67" customFormat="1" x14ac:dyDescent="0.2">
      <c r="B122" s="57"/>
      <c r="C122" s="58"/>
      <c r="D122" s="58"/>
      <c r="E122" s="59"/>
      <c r="F122" s="57"/>
      <c r="G122" s="162"/>
      <c r="H122" s="58"/>
      <c r="I122" s="162"/>
      <c r="J122" s="57"/>
      <c r="K122" s="162"/>
      <c r="L122" s="58"/>
      <c r="M122" s="164"/>
    </row>
    <row r="123" spans="2:13" s="67" customFormat="1" x14ac:dyDescent="0.2">
      <c r="B123" s="57"/>
      <c r="C123" s="58"/>
      <c r="D123" s="58"/>
      <c r="E123" s="59"/>
      <c r="F123" s="57"/>
      <c r="G123" s="162"/>
      <c r="H123" s="58"/>
      <c r="I123" s="162"/>
      <c r="J123" s="57"/>
      <c r="K123" s="162"/>
      <c r="L123" s="58"/>
      <c r="M123" s="164"/>
    </row>
    <row r="124" spans="2:13" s="67" customFormat="1" x14ac:dyDescent="0.2">
      <c r="B124" s="57"/>
      <c r="C124" s="58"/>
      <c r="D124" s="58"/>
      <c r="E124" s="59"/>
      <c r="F124" s="57"/>
      <c r="G124" s="162"/>
      <c r="H124" s="58"/>
      <c r="I124" s="162"/>
      <c r="J124" s="57"/>
      <c r="K124" s="162"/>
      <c r="L124" s="58"/>
      <c r="M124" s="164"/>
    </row>
    <row r="125" spans="2:13" s="67" customFormat="1" x14ac:dyDescent="0.2">
      <c r="B125" s="57"/>
      <c r="C125" s="58"/>
      <c r="D125" s="58"/>
      <c r="E125" s="59"/>
      <c r="F125" s="57"/>
      <c r="G125" s="162"/>
      <c r="H125" s="58"/>
      <c r="I125" s="162"/>
      <c r="J125" s="57"/>
      <c r="K125" s="162"/>
      <c r="L125" s="58"/>
      <c r="M125" s="164"/>
    </row>
    <row r="126" spans="2:13" s="67" customFormat="1" x14ac:dyDescent="0.2">
      <c r="B126" s="57"/>
      <c r="C126" s="58"/>
      <c r="D126" s="58"/>
      <c r="E126" s="59"/>
      <c r="F126" s="57"/>
      <c r="G126" s="162"/>
      <c r="H126" s="58"/>
      <c r="I126" s="162"/>
      <c r="J126" s="57"/>
      <c r="K126" s="162"/>
      <c r="L126" s="58"/>
      <c r="M126" s="164"/>
    </row>
    <row r="127" spans="2:13" s="67" customFormat="1" x14ac:dyDescent="0.2">
      <c r="B127" s="57"/>
      <c r="C127" s="58"/>
      <c r="D127" s="58"/>
      <c r="E127" s="59"/>
      <c r="F127" s="57"/>
      <c r="G127" s="162"/>
      <c r="H127" s="58"/>
      <c r="I127" s="162"/>
      <c r="J127" s="57"/>
      <c r="K127" s="162"/>
      <c r="L127" s="58"/>
      <c r="M127" s="164"/>
    </row>
    <row r="128" spans="2:13" s="67" customFormat="1" x14ac:dyDescent="0.2">
      <c r="B128" s="57"/>
      <c r="C128" s="58"/>
      <c r="D128" s="58"/>
      <c r="E128" s="59"/>
      <c r="F128" s="57"/>
      <c r="G128" s="162"/>
      <c r="H128" s="58"/>
      <c r="I128" s="162"/>
      <c r="J128" s="57"/>
      <c r="K128" s="162"/>
      <c r="L128" s="58"/>
      <c r="M128" s="164"/>
    </row>
    <row r="129" spans="2:13" s="67" customFormat="1" x14ac:dyDescent="0.2">
      <c r="B129" s="57"/>
      <c r="C129" s="58"/>
      <c r="D129" s="58"/>
      <c r="E129" s="59"/>
      <c r="F129" s="57"/>
      <c r="G129" s="162"/>
      <c r="H129" s="58"/>
      <c r="I129" s="162"/>
      <c r="J129" s="57"/>
      <c r="K129" s="162"/>
      <c r="L129" s="58"/>
      <c r="M129" s="164"/>
    </row>
    <row r="130" spans="2:13" s="67" customFormat="1" x14ac:dyDescent="0.2">
      <c r="B130" s="57"/>
      <c r="C130" s="58"/>
      <c r="D130" s="58"/>
      <c r="E130" s="59"/>
      <c r="F130" s="57"/>
      <c r="G130" s="162"/>
      <c r="H130" s="58"/>
      <c r="I130" s="162"/>
      <c r="J130" s="57"/>
      <c r="K130" s="162"/>
      <c r="L130" s="58"/>
      <c r="M130" s="164"/>
    </row>
    <row r="131" spans="2:13" s="67" customFormat="1" x14ac:dyDescent="0.2">
      <c r="B131" s="57"/>
      <c r="C131" s="58"/>
      <c r="D131" s="58"/>
      <c r="E131" s="59"/>
      <c r="F131" s="57"/>
      <c r="G131" s="162"/>
      <c r="H131" s="58"/>
      <c r="I131" s="162"/>
      <c r="J131" s="57"/>
      <c r="K131" s="162"/>
      <c r="L131" s="58"/>
      <c r="M131" s="164"/>
    </row>
    <row r="132" spans="2:13" s="67" customFormat="1" x14ac:dyDescent="0.2">
      <c r="B132" s="57"/>
      <c r="C132" s="58"/>
      <c r="D132" s="58"/>
      <c r="E132" s="59"/>
      <c r="F132" s="57"/>
      <c r="G132" s="162"/>
      <c r="H132" s="58"/>
      <c r="I132" s="162"/>
      <c r="J132" s="57"/>
      <c r="K132" s="162"/>
      <c r="L132" s="58"/>
      <c r="M132" s="164"/>
    </row>
    <row r="133" spans="2:13" s="67" customFormat="1" x14ac:dyDescent="0.2">
      <c r="B133" s="57"/>
      <c r="C133" s="58"/>
      <c r="D133" s="58"/>
      <c r="E133" s="59"/>
      <c r="F133" s="57"/>
      <c r="G133" s="162"/>
      <c r="H133" s="58"/>
      <c r="I133" s="162"/>
      <c r="J133" s="57"/>
      <c r="K133" s="162"/>
      <c r="L133" s="58"/>
      <c r="M133" s="164"/>
    </row>
    <row r="134" spans="2:13" s="67" customFormat="1" x14ac:dyDescent="0.2">
      <c r="B134" s="57"/>
      <c r="C134" s="58"/>
      <c r="D134" s="58"/>
      <c r="E134" s="59"/>
      <c r="F134" s="57"/>
      <c r="G134" s="162"/>
      <c r="H134" s="58"/>
      <c r="I134" s="162"/>
      <c r="J134" s="57"/>
      <c r="K134" s="162"/>
      <c r="L134" s="58"/>
      <c r="M134" s="164"/>
    </row>
    <row r="135" spans="2:13" s="67" customFormat="1" x14ac:dyDescent="0.2">
      <c r="B135" s="57"/>
      <c r="C135" s="58"/>
      <c r="D135" s="58"/>
      <c r="E135" s="59"/>
      <c r="F135" s="57"/>
      <c r="G135" s="162"/>
      <c r="H135" s="58"/>
      <c r="I135" s="162"/>
      <c r="J135" s="57"/>
      <c r="K135" s="162"/>
      <c r="L135" s="58"/>
      <c r="M135" s="164"/>
    </row>
    <row r="136" spans="2:13" s="67" customFormat="1" x14ac:dyDescent="0.2">
      <c r="B136" s="57"/>
      <c r="C136" s="58"/>
      <c r="D136" s="58"/>
      <c r="E136" s="59"/>
      <c r="F136" s="57"/>
      <c r="G136" s="162"/>
      <c r="H136" s="58"/>
      <c r="I136" s="162"/>
      <c r="J136" s="57"/>
      <c r="K136" s="162"/>
      <c r="L136" s="58"/>
      <c r="M136" s="164"/>
    </row>
    <row r="137" spans="2:13" s="67" customFormat="1" x14ac:dyDescent="0.2">
      <c r="B137" s="57"/>
      <c r="C137" s="58"/>
      <c r="D137" s="58"/>
      <c r="E137" s="59"/>
      <c r="F137" s="57"/>
      <c r="G137" s="162"/>
      <c r="H137" s="58"/>
      <c r="I137" s="162"/>
      <c r="J137" s="57"/>
      <c r="K137" s="162"/>
      <c r="L137" s="58"/>
      <c r="M137" s="164"/>
    </row>
    <row r="138" spans="2:13" s="67" customFormat="1" x14ac:dyDescent="0.2">
      <c r="B138" s="57"/>
      <c r="C138" s="58"/>
      <c r="D138" s="58"/>
      <c r="E138" s="59"/>
      <c r="F138" s="57"/>
      <c r="G138" s="162"/>
      <c r="H138" s="58"/>
      <c r="I138" s="162"/>
      <c r="J138" s="57"/>
      <c r="K138" s="162"/>
      <c r="L138" s="58"/>
      <c r="M138" s="164"/>
    </row>
    <row r="139" spans="2:13" s="67" customFormat="1" x14ac:dyDescent="0.2">
      <c r="B139" s="57"/>
      <c r="C139" s="58"/>
      <c r="D139" s="58"/>
      <c r="E139" s="59"/>
      <c r="F139" s="57"/>
      <c r="G139" s="162"/>
      <c r="H139" s="58"/>
      <c r="I139" s="162"/>
      <c r="J139" s="57"/>
      <c r="K139" s="162"/>
      <c r="L139" s="58"/>
      <c r="M139" s="164"/>
    </row>
    <row r="140" spans="2:13" s="67" customFormat="1" x14ac:dyDescent="0.2">
      <c r="B140" s="57"/>
      <c r="C140" s="58"/>
      <c r="D140" s="58"/>
      <c r="E140" s="59"/>
      <c r="F140" s="57"/>
      <c r="G140" s="162"/>
      <c r="H140" s="58"/>
      <c r="I140" s="162"/>
      <c r="J140" s="57"/>
      <c r="K140" s="162"/>
      <c r="L140" s="58"/>
      <c r="M140" s="164"/>
    </row>
    <row r="141" spans="2:13" s="67" customFormat="1" x14ac:dyDescent="0.2">
      <c r="B141" s="57"/>
      <c r="C141" s="58"/>
      <c r="D141" s="58"/>
      <c r="E141" s="59"/>
      <c r="F141" s="57"/>
      <c r="G141" s="162"/>
      <c r="H141" s="58"/>
      <c r="I141" s="162"/>
      <c r="J141" s="57"/>
      <c r="K141" s="162"/>
      <c r="L141" s="58"/>
      <c r="M141" s="164"/>
    </row>
    <row r="142" spans="2:13" s="67" customFormat="1" x14ac:dyDescent="0.2">
      <c r="B142" s="57"/>
      <c r="C142" s="58"/>
      <c r="D142" s="58"/>
      <c r="E142" s="59"/>
      <c r="F142" s="57"/>
      <c r="G142" s="162"/>
      <c r="H142" s="58"/>
      <c r="I142" s="162"/>
      <c r="J142" s="57"/>
      <c r="K142" s="162"/>
      <c r="L142" s="58"/>
      <c r="M142" s="164"/>
    </row>
    <row r="143" spans="2:13" s="67" customFormat="1" x14ac:dyDescent="0.2">
      <c r="B143" s="61"/>
      <c r="C143" s="62"/>
      <c r="D143" s="62"/>
      <c r="E143" s="63"/>
      <c r="F143" s="61"/>
      <c r="G143" s="162"/>
      <c r="H143" s="62"/>
      <c r="I143" s="162"/>
      <c r="J143" s="61"/>
      <c r="K143" s="162"/>
      <c r="L143" s="62"/>
      <c r="M143" s="164"/>
    </row>
    <row r="144" spans="2:13" s="67" customFormat="1" x14ac:dyDescent="0.2">
      <c r="B144" s="61"/>
      <c r="C144" s="62"/>
      <c r="D144" s="62"/>
      <c r="E144" s="63"/>
      <c r="F144" s="61"/>
      <c r="G144" s="162"/>
      <c r="H144" s="62"/>
      <c r="I144" s="162"/>
      <c r="J144" s="61"/>
      <c r="K144" s="162"/>
      <c r="L144" s="62"/>
      <c r="M144" s="164"/>
    </row>
    <row r="145" spans="2:13" s="67" customFormat="1" x14ac:dyDescent="0.2">
      <c r="B145" s="61"/>
      <c r="C145" s="62"/>
      <c r="D145" s="62"/>
      <c r="E145" s="63"/>
      <c r="F145" s="61"/>
      <c r="G145" s="162"/>
      <c r="H145" s="62"/>
      <c r="I145" s="162"/>
      <c r="J145" s="61"/>
      <c r="K145" s="162"/>
      <c r="L145" s="62"/>
      <c r="M145" s="164"/>
    </row>
    <row r="146" spans="2:13" s="67" customFormat="1" x14ac:dyDescent="0.2">
      <c r="B146" s="61"/>
      <c r="C146" s="62"/>
      <c r="D146" s="62"/>
      <c r="E146" s="63"/>
      <c r="F146" s="61"/>
      <c r="G146" s="162"/>
      <c r="H146" s="62"/>
      <c r="I146" s="162"/>
      <c r="J146" s="61"/>
      <c r="K146" s="162"/>
      <c r="L146" s="62"/>
      <c r="M146" s="164"/>
    </row>
    <row r="147" spans="2:13" s="67" customFormat="1" x14ac:dyDescent="0.2">
      <c r="B147" s="61"/>
      <c r="C147" s="62"/>
      <c r="D147" s="62"/>
      <c r="E147" s="63"/>
      <c r="F147" s="61"/>
      <c r="G147" s="162"/>
      <c r="H147" s="62"/>
      <c r="I147" s="162"/>
      <c r="J147" s="61"/>
      <c r="K147" s="162"/>
      <c r="L147" s="62"/>
      <c r="M147" s="164"/>
    </row>
    <row r="148" spans="2:13" s="67" customFormat="1" x14ac:dyDescent="0.2">
      <c r="B148" s="61"/>
      <c r="C148" s="62"/>
      <c r="D148" s="62"/>
      <c r="E148" s="63"/>
      <c r="F148" s="61"/>
      <c r="G148" s="162"/>
      <c r="H148" s="62"/>
      <c r="I148" s="162"/>
      <c r="J148" s="61"/>
      <c r="K148" s="162"/>
      <c r="L148" s="62"/>
      <c r="M148" s="164"/>
    </row>
    <row r="149" spans="2:13" s="67" customFormat="1" x14ac:dyDescent="0.2">
      <c r="B149" s="61"/>
      <c r="C149" s="62"/>
      <c r="D149" s="62"/>
      <c r="E149" s="63"/>
      <c r="F149" s="61"/>
      <c r="G149" s="162"/>
      <c r="H149" s="62"/>
      <c r="I149" s="162"/>
      <c r="J149" s="61"/>
      <c r="K149" s="162"/>
      <c r="L149" s="62"/>
      <c r="M149" s="164"/>
    </row>
    <row r="150" spans="2:13" s="67" customFormat="1" x14ac:dyDescent="0.2">
      <c r="B150" s="61"/>
      <c r="C150" s="62"/>
      <c r="D150" s="62"/>
      <c r="E150" s="63"/>
      <c r="F150" s="61"/>
      <c r="G150" s="162"/>
      <c r="H150" s="62"/>
      <c r="I150" s="162"/>
      <c r="J150" s="61"/>
      <c r="K150" s="162"/>
      <c r="L150" s="62"/>
      <c r="M150" s="164"/>
    </row>
    <row r="151" spans="2:13" s="67" customFormat="1" x14ac:dyDescent="0.2">
      <c r="B151" s="61"/>
      <c r="C151" s="62"/>
      <c r="D151" s="62"/>
      <c r="E151" s="63"/>
      <c r="F151" s="61"/>
      <c r="G151" s="162"/>
      <c r="H151" s="62"/>
      <c r="I151" s="162"/>
      <c r="J151" s="61"/>
      <c r="K151" s="162"/>
      <c r="L151" s="62"/>
      <c r="M151" s="164"/>
    </row>
    <row r="152" spans="2:13" s="67" customFormat="1" x14ac:dyDescent="0.2">
      <c r="B152" s="61"/>
      <c r="C152" s="62"/>
      <c r="D152" s="62"/>
      <c r="E152" s="63"/>
      <c r="F152" s="61"/>
      <c r="G152" s="162"/>
      <c r="H152" s="62"/>
      <c r="I152" s="162"/>
      <c r="J152" s="61"/>
      <c r="K152" s="162"/>
      <c r="L152" s="62"/>
      <c r="M152" s="164"/>
    </row>
    <row r="153" spans="2:13" s="67" customFormat="1" x14ac:dyDescent="0.2">
      <c r="B153" s="61"/>
      <c r="C153" s="62"/>
      <c r="D153" s="62"/>
      <c r="E153" s="63"/>
      <c r="F153" s="61"/>
      <c r="G153" s="162"/>
      <c r="H153" s="62"/>
      <c r="I153" s="162"/>
      <c r="J153" s="61"/>
      <c r="K153" s="162"/>
      <c r="L153" s="62"/>
      <c r="M153" s="164"/>
    </row>
    <row r="154" spans="2:13" s="67" customFormat="1" x14ac:dyDescent="0.2">
      <c r="B154" s="61"/>
      <c r="C154" s="62"/>
      <c r="D154" s="62"/>
      <c r="E154" s="63"/>
      <c r="F154" s="61"/>
      <c r="G154" s="162"/>
      <c r="H154" s="62"/>
      <c r="I154" s="162"/>
      <c r="J154" s="61"/>
      <c r="K154" s="162"/>
      <c r="L154" s="62"/>
      <c r="M154" s="164"/>
    </row>
    <row r="155" spans="2:13" s="67" customFormat="1" x14ac:dyDescent="0.2">
      <c r="B155" s="61"/>
      <c r="C155" s="62"/>
      <c r="D155" s="62"/>
      <c r="E155" s="63"/>
      <c r="F155" s="61"/>
      <c r="G155" s="162"/>
      <c r="H155" s="62"/>
      <c r="I155" s="162"/>
      <c r="J155" s="61"/>
      <c r="K155" s="162"/>
      <c r="L155" s="62"/>
      <c r="M155" s="164"/>
    </row>
    <row r="156" spans="2:13" s="67" customFormat="1" x14ac:dyDescent="0.2">
      <c r="B156" s="61"/>
      <c r="C156" s="62"/>
      <c r="D156" s="62"/>
      <c r="E156" s="63"/>
      <c r="F156" s="61"/>
      <c r="G156" s="162"/>
      <c r="H156" s="62"/>
      <c r="I156" s="162"/>
      <c r="J156" s="61"/>
      <c r="K156" s="162"/>
      <c r="L156" s="62"/>
      <c r="M156" s="164"/>
    </row>
    <row r="157" spans="2:13" s="67" customFormat="1" x14ac:dyDescent="0.2">
      <c r="B157" s="61"/>
      <c r="C157" s="62"/>
      <c r="D157" s="62"/>
      <c r="E157" s="63"/>
      <c r="F157" s="61"/>
      <c r="G157" s="162"/>
      <c r="H157" s="62"/>
      <c r="I157" s="162"/>
      <c r="J157" s="61"/>
      <c r="K157" s="162"/>
      <c r="L157" s="62"/>
      <c r="M157" s="164"/>
    </row>
    <row r="158" spans="2:13" s="67" customFormat="1" x14ac:dyDescent="0.2">
      <c r="B158" s="61"/>
      <c r="C158" s="62"/>
      <c r="D158" s="62"/>
      <c r="E158" s="63"/>
      <c r="F158" s="61"/>
      <c r="G158" s="162"/>
      <c r="H158" s="62"/>
      <c r="I158" s="162"/>
      <c r="J158" s="61"/>
      <c r="K158" s="162"/>
      <c r="L158" s="62"/>
      <c r="M158" s="164"/>
    </row>
    <row r="159" spans="2:13" s="67" customFormat="1" x14ac:dyDescent="0.2">
      <c r="B159" s="61"/>
      <c r="C159" s="62"/>
      <c r="D159" s="62"/>
      <c r="E159" s="63"/>
      <c r="F159" s="61"/>
      <c r="G159" s="162"/>
      <c r="H159" s="62"/>
      <c r="I159" s="162"/>
      <c r="J159" s="61"/>
      <c r="K159" s="162"/>
      <c r="L159" s="62"/>
      <c r="M159" s="164"/>
    </row>
    <row r="160" spans="2:13" s="67" customFormat="1" x14ac:dyDescent="0.2">
      <c r="B160" s="61"/>
      <c r="C160" s="62"/>
      <c r="D160" s="62"/>
      <c r="E160" s="63"/>
      <c r="F160" s="61"/>
      <c r="G160" s="162"/>
      <c r="H160" s="62"/>
      <c r="I160" s="162"/>
      <c r="J160" s="61"/>
      <c r="K160" s="162"/>
      <c r="L160" s="62"/>
      <c r="M160" s="164"/>
    </row>
    <row r="161" spans="2:13" s="67" customFormat="1" x14ac:dyDescent="0.2">
      <c r="B161" s="61"/>
      <c r="C161" s="62"/>
      <c r="D161" s="62"/>
      <c r="E161" s="63"/>
      <c r="F161" s="61"/>
      <c r="G161" s="162"/>
      <c r="H161" s="62"/>
      <c r="I161" s="162"/>
      <c r="J161" s="61"/>
      <c r="K161" s="162"/>
      <c r="L161" s="62"/>
      <c r="M161" s="164"/>
    </row>
    <row r="162" spans="2:13" s="67" customFormat="1" x14ac:dyDescent="0.2">
      <c r="B162" s="61"/>
      <c r="C162" s="62"/>
      <c r="D162" s="62"/>
      <c r="E162" s="63"/>
      <c r="F162" s="61"/>
      <c r="G162" s="162"/>
      <c r="H162" s="62"/>
      <c r="I162" s="162"/>
      <c r="J162" s="61"/>
      <c r="K162" s="162"/>
      <c r="L162" s="62"/>
      <c r="M162" s="164"/>
    </row>
    <row r="163" spans="2:13" s="67" customFormat="1" x14ac:dyDescent="0.2">
      <c r="B163" s="61"/>
      <c r="C163" s="62"/>
      <c r="D163" s="62"/>
      <c r="E163" s="63"/>
      <c r="F163" s="61"/>
      <c r="G163" s="162"/>
      <c r="H163" s="62"/>
      <c r="I163" s="162"/>
      <c r="J163" s="61"/>
      <c r="K163" s="162"/>
      <c r="L163" s="62"/>
      <c r="M163" s="164"/>
    </row>
    <row r="164" spans="2:13" s="67" customFormat="1" x14ac:dyDescent="0.2">
      <c r="B164" s="61"/>
      <c r="C164" s="62"/>
      <c r="D164" s="62"/>
      <c r="E164" s="63"/>
      <c r="F164" s="61"/>
      <c r="G164" s="162"/>
      <c r="H164" s="62"/>
      <c r="I164" s="162"/>
      <c r="J164" s="61"/>
      <c r="K164" s="162"/>
      <c r="L164" s="62"/>
      <c r="M164" s="164"/>
    </row>
    <row r="165" spans="2:13" s="67" customFormat="1" x14ac:dyDescent="0.2">
      <c r="B165" s="61"/>
      <c r="C165" s="62"/>
      <c r="D165" s="62"/>
      <c r="E165" s="63"/>
      <c r="F165" s="61"/>
      <c r="G165" s="162"/>
      <c r="H165" s="62"/>
      <c r="I165" s="162"/>
      <c r="J165" s="61"/>
      <c r="K165" s="162"/>
      <c r="L165" s="62"/>
      <c r="M165" s="164"/>
    </row>
    <row r="166" spans="2:13" s="67" customFormat="1" x14ac:dyDescent="0.2">
      <c r="B166" s="61"/>
      <c r="C166" s="62"/>
      <c r="D166" s="62"/>
      <c r="E166" s="63"/>
      <c r="F166" s="61"/>
      <c r="G166" s="162"/>
      <c r="H166" s="62"/>
      <c r="I166" s="162"/>
      <c r="J166" s="61"/>
      <c r="K166" s="162"/>
      <c r="L166" s="62"/>
      <c r="M166" s="164"/>
    </row>
    <row r="167" spans="2:13" s="67" customFormat="1" x14ac:dyDescent="0.2">
      <c r="B167" s="61"/>
      <c r="C167" s="62"/>
      <c r="D167" s="62"/>
      <c r="E167" s="63"/>
      <c r="F167" s="61"/>
      <c r="G167" s="162"/>
      <c r="H167" s="62"/>
      <c r="I167" s="162"/>
      <c r="J167" s="61"/>
      <c r="K167" s="162"/>
      <c r="L167" s="62"/>
      <c r="M167" s="164"/>
    </row>
    <row r="168" spans="2:13" s="67" customFormat="1" x14ac:dyDescent="0.2">
      <c r="B168" s="61"/>
      <c r="C168" s="62"/>
      <c r="D168" s="62"/>
      <c r="E168" s="63"/>
      <c r="F168" s="61"/>
      <c r="G168" s="162"/>
      <c r="H168" s="62"/>
      <c r="I168" s="162"/>
      <c r="J168" s="61"/>
      <c r="K168" s="162"/>
      <c r="L168" s="62"/>
      <c r="M168" s="164"/>
    </row>
    <row r="169" spans="2:13" s="67" customFormat="1" x14ac:dyDescent="0.2">
      <c r="B169" s="61"/>
      <c r="C169" s="62"/>
      <c r="D169" s="62"/>
      <c r="E169" s="63"/>
      <c r="F169" s="61"/>
      <c r="G169" s="162"/>
      <c r="H169" s="62"/>
      <c r="I169" s="162"/>
      <c r="J169" s="61"/>
      <c r="K169" s="162"/>
      <c r="L169" s="62"/>
      <c r="M169" s="164"/>
    </row>
    <row r="170" spans="2:13" s="67" customFormat="1" x14ac:dyDescent="0.2">
      <c r="B170" s="61"/>
      <c r="C170" s="62"/>
      <c r="D170" s="62"/>
      <c r="E170" s="63"/>
      <c r="F170" s="61"/>
      <c r="G170" s="162"/>
      <c r="H170" s="62"/>
      <c r="I170" s="162"/>
      <c r="J170" s="61"/>
      <c r="K170" s="162"/>
      <c r="L170" s="62"/>
      <c r="M170" s="164"/>
    </row>
    <row r="171" spans="2:13" s="67" customFormat="1" x14ac:dyDescent="0.2">
      <c r="B171" s="61"/>
      <c r="C171" s="62"/>
      <c r="D171" s="62"/>
      <c r="E171" s="63"/>
      <c r="F171" s="61"/>
      <c r="G171" s="162"/>
      <c r="H171" s="62"/>
      <c r="I171" s="162"/>
      <c r="J171" s="61"/>
      <c r="K171" s="162"/>
      <c r="L171" s="62"/>
      <c r="M171" s="164"/>
    </row>
    <row r="172" spans="2:13" s="67" customFormat="1" x14ac:dyDescent="0.2">
      <c r="B172" s="61"/>
      <c r="C172" s="62"/>
      <c r="D172" s="62"/>
      <c r="E172" s="63"/>
      <c r="F172" s="61"/>
      <c r="G172" s="162"/>
      <c r="H172" s="62"/>
      <c r="I172" s="162"/>
      <c r="J172" s="61"/>
      <c r="K172" s="162"/>
      <c r="L172" s="62"/>
      <c r="M172" s="164"/>
    </row>
    <row r="173" spans="2:13" s="67" customFormat="1" x14ac:dyDescent="0.2">
      <c r="B173" s="61"/>
      <c r="C173" s="62"/>
      <c r="D173" s="62"/>
      <c r="E173" s="63"/>
      <c r="F173" s="61"/>
      <c r="G173" s="162"/>
      <c r="H173" s="62"/>
      <c r="I173" s="162"/>
      <c r="J173" s="61"/>
      <c r="K173" s="162"/>
      <c r="L173" s="62"/>
      <c r="M173" s="164"/>
    </row>
    <row r="174" spans="2:13" s="67" customFormat="1" x14ac:dyDescent="0.2">
      <c r="B174" s="61"/>
      <c r="C174" s="62"/>
      <c r="D174" s="62"/>
      <c r="E174" s="63"/>
      <c r="F174" s="61"/>
      <c r="G174" s="162"/>
      <c r="H174" s="62"/>
      <c r="I174" s="162"/>
      <c r="J174" s="61"/>
      <c r="K174" s="162"/>
      <c r="L174" s="62"/>
      <c r="M174" s="164"/>
    </row>
    <row r="175" spans="2:13" s="67" customFormat="1" x14ac:dyDescent="0.2">
      <c r="B175" s="61"/>
      <c r="C175" s="62"/>
      <c r="D175" s="62"/>
      <c r="E175" s="63"/>
      <c r="F175" s="61"/>
      <c r="G175" s="162"/>
      <c r="H175" s="62"/>
      <c r="I175" s="162"/>
      <c r="J175" s="61"/>
      <c r="K175" s="162"/>
      <c r="L175" s="62"/>
      <c r="M175" s="164"/>
    </row>
    <row r="176" spans="2:13" s="67" customFormat="1" x14ac:dyDescent="0.2">
      <c r="B176" s="61"/>
      <c r="C176" s="62"/>
      <c r="D176" s="62"/>
      <c r="E176" s="63"/>
      <c r="F176" s="61"/>
      <c r="G176" s="162"/>
      <c r="H176" s="62"/>
      <c r="I176" s="162"/>
      <c r="J176" s="61"/>
      <c r="K176" s="162"/>
      <c r="L176" s="62"/>
      <c r="M176" s="164"/>
    </row>
    <row r="177" spans="2:13" s="67" customFormat="1" x14ac:dyDescent="0.2">
      <c r="B177" s="61"/>
      <c r="C177" s="62"/>
      <c r="D177" s="62"/>
      <c r="E177" s="63"/>
      <c r="F177" s="61"/>
      <c r="G177" s="162"/>
      <c r="H177" s="62"/>
      <c r="I177" s="162"/>
      <c r="J177" s="61"/>
      <c r="K177" s="162"/>
      <c r="L177" s="62"/>
      <c r="M177" s="164"/>
    </row>
    <row r="178" spans="2:13" s="67" customFormat="1" x14ac:dyDescent="0.2">
      <c r="B178" s="61"/>
      <c r="C178" s="62"/>
      <c r="D178" s="62"/>
      <c r="E178" s="63"/>
      <c r="F178" s="61"/>
      <c r="G178" s="162"/>
      <c r="H178" s="62"/>
      <c r="I178" s="162"/>
      <c r="J178" s="61"/>
      <c r="K178" s="162"/>
      <c r="L178" s="62"/>
      <c r="M178" s="164"/>
    </row>
    <row r="179" spans="2:13" s="67" customFormat="1" x14ac:dyDescent="0.2">
      <c r="B179" s="61"/>
      <c r="C179" s="62"/>
      <c r="D179" s="62"/>
      <c r="E179" s="63"/>
      <c r="F179" s="61"/>
      <c r="G179" s="162"/>
      <c r="H179" s="62"/>
      <c r="I179" s="162"/>
      <c r="J179" s="61"/>
      <c r="K179" s="162"/>
      <c r="L179" s="62"/>
      <c r="M179" s="164"/>
    </row>
    <row r="180" spans="2:13" s="67" customFormat="1" x14ac:dyDescent="0.2">
      <c r="B180" s="61"/>
      <c r="C180" s="62"/>
      <c r="D180" s="62"/>
      <c r="E180" s="63"/>
      <c r="F180" s="61"/>
      <c r="G180" s="162"/>
      <c r="H180" s="62"/>
      <c r="I180" s="162"/>
      <c r="J180" s="61"/>
      <c r="K180" s="162"/>
      <c r="L180" s="62"/>
      <c r="M180" s="164"/>
    </row>
    <row r="181" spans="2:13" s="67" customFormat="1" x14ac:dyDescent="0.2">
      <c r="B181" s="61"/>
      <c r="C181" s="62"/>
      <c r="D181" s="62"/>
      <c r="E181" s="63"/>
      <c r="F181" s="61"/>
      <c r="G181" s="162"/>
      <c r="H181" s="62"/>
      <c r="I181" s="162"/>
      <c r="J181" s="61"/>
      <c r="K181" s="162"/>
      <c r="L181" s="62"/>
      <c r="M181" s="164"/>
    </row>
    <row r="182" spans="2:13" s="67" customFormat="1" x14ac:dyDescent="0.2">
      <c r="B182" s="61"/>
      <c r="C182" s="62"/>
      <c r="D182" s="62"/>
      <c r="E182" s="63"/>
      <c r="F182" s="61"/>
      <c r="G182" s="166"/>
      <c r="H182" s="62"/>
      <c r="I182" s="166"/>
      <c r="J182" s="61"/>
      <c r="K182" s="166"/>
      <c r="L182" s="62"/>
      <c r="M182" s="42"/>
    </row>
    <row r="183" spans="2:13" s="67" customFormat="1" x14ac:dyDescent="0.2">
      <c r="B183" s="61"/>
      <c r="C183" s="62"/>
      <c r="D183" s="62"/>
      <c r="E183" s="63"/>
      <c r="F183" s="61"/>
      <c r="G183" s="166"/>
      <c r="H183" s="62"/>
      <c r="I183" s="166"/>
      <c r="J183" s="61"/>
      <c r="K183" s="166"/>
      <c r="L183" s="62"/>
      <c r="M183" s="42"/>
    </row>
    <row r="184" spans="2:13" s="67" customFormat="1" x14ac:dyDescent="0.2">
      <c r="B184" s="61"/>
      <c r="C184" s="62"/>
      <c r="D184" s="62"/>
      <c r="E184" s="63"/>
      <c r="F184" s="61"/>
      <c r="G184" s="166"/>
      <c r="H184" s="62"/>
      <c r="I184" s="166"/>
      <c r="J184" s="61"/>
      <c r="K184" s="166"/>
      <c r="L184" s="62"/>
      <c r="M184" s="42"/>
    </row>
    <row r="185" spans="2:13" s="67" customFormat="1" x14ac:dyDescent="0.2">
      <c r="B185" s="61"/>
      <c r="C185" s="62"/>
      <c r="D185" s="62"/>
      <c r="E185" s="63"/>
      <c r="F185" s="61"/>
      <c r="G185" s="166"/>
      <c r="H185" s="62"/>
      <c r="I185" s="166"/>
      <c r="J185" s="61"/>
      <c r="K185" s="166"/>
      <c r="L185" s="62"/>
      <c r="M185" s="42"/>
    </row>
    <row r="186" spans="2:13" s="67" customFormat="1" x14ac:dyDescent="0.2">
      <c r="B186" s="61"/>
      <c r="C186" s="62"/>
      <c r="D186" s="62"/>
      <c r="E186" s="63"/>
      <c r="F186" s="61"/>
      <c r="G186" s="166"/>
      <c r="H186" s="62"/>
      <c r="I186" s="166"/>
      <c r="J186" s="61"/>
      <c r="K186" s="166"/>
      <c r="L186" s="62"/>
      <c r="M186" s="42"/>
    </row>
    <row r="187" spans="2:13" s="67" customFormat="1" x14ac:dyDescent="0.2">
      <c r="B187" s="61"/>
      <c r="C187" s="62"/>
      <c r="D187" s="62"/>
      <c r="E187" s="63"/>
      <c r="F187" s="61"/>
      <c r="G187" s="166"/>
      <c r="H187" s="62"/>
      <c r="I187" s="166"/>
      <c r="J187" s="61"/>
      <c r="K187" s="166"/>
      <c r="L187" s="62"/>
      <c r="M187" s="42"/>
    </row>
    <row r="188" spans="2:13" s="67" customFormat="1" x14ac:dyDescent="0.2">
      <c r="B188" s="61"/>
      <c r="C188" s="62"/>
      <c r="D188" s="62"/>
      <c r="E188" s="63"/>
      <c r="F188" s="61"/>
      <c r="G188" s="166"/>
      <c r="H188" s="62"/>
      <c r="I188" s="166"/>
      <c r="J188" s="61"/>
      <c r="K188" s="166"/>
      <c r="L188" s="62"/>
      <c r="M188" s="42"/>
    </row>
    <row r="189" spans="2:13" s="67" customFormat="1" x14ac:dyDescent="0.2">
      <c r="B189" s="61"/>
      <c r="C189" s="62"/>
      <c r="D189" s="62"/>
      <c r="E189" s="63"/>
      <c r="F189" s="61"/>
      <c r="G189" s="166"/>
      <c r="H189" s="62"/>
      <c r="I189" s="166"/>
      <c r="J189" s="61"/>
      <c r="K189" s="166"/>
      <c r="L189" s="62"/>
      <c r="M189" s="42"/>
    </row>
    <row r="190" spans="2:13" s="67" customFormat="1" x14ac:dyDescent="0.2">
      <c r="B190" s="61"/>
      <c r="C190" s="62"/>
      <c r="D190" s="62"/>
      <c r="E190" s="63"/>
      <c r="F190" s="61"/>
      <c r="G190" s="166"/>
      <c r="H190" s="62"/>
      <c r="I190" s="166"/>
      <c r="J190" s="61"/>
      <c r="K190" s="166"/>
      <c r="L190" s="62"/>
      <c r="M190" s="42"/>
    </row>
    <row r="191" spans="2:13" s="67" customFormat="1" x14ac:dyDescent="0.2">
      <c r="B191" s="61"/>
      <c r="C191" s="62"/>
      <c r="D191" s="62"/>
      <c r="E191" s="63"/>
      <c r="F191" s="61"/>
      <c r="G191" s="166"/>
      <c r="H191" s="62"/>
      <c r="I191" s="166"/>
      <c r="J191" s="61"/>
      <c r="K191" s="166"/>
      <c r="L191" s="62"/>
      <c r="M191" s="42"/>
    </row>
    <row r="192" spans="2:13" s="67" customFormat="1" x14ac:dyDescent="0.2">
      <c r="B192" s="61"/>
      <c r="C192" s="62"/>
      <c r="D192" s="62"/>
      <c r="E192" s="63"/>
      <c r="F192" s="61"/>
      <c r="G192" s="166"/>
      <c r="H192" s="62"/>
      <c r="I192" s="166"/>
      <c r="J192" s="61"/>
      <c r="K192" s="166"/>
      <c r="L192" s="62"/>
      <c r="M192" s="42"/>
    </row>
    <row r="193" spans="2:13" s="67" customFormat="1" x14ac:dyDescent="0.2">
      <c r="B193" s="61"/>
      <c r="C193" s="62"/>
      <c r="D193" s="62"/>
      <c r="E193" s="63"/>
      <c r="F193" s="61"/>
      <c r="G193" s="166"/>
      <c r="H193" s="62"/>
      <c r="I193" s="166"/>
      <c r="J193" s="61"/>
      <c r="K193" s="166"/>
      <c r="L193" s="62"/>
      <c r="M193" s="42"/>
    </row>
    <row r="194" spans="2:13" s="67" customFormat="1" x14ac:dyDescent="0.2">
      <c r="B194" s="61"/>
      <c r="C194" s="62"/>
      <c r="D194" s="62"/>
      <c r="E194" s="63"/>
      <c r="F194" s="61"/>
      <c r="G194" s="166"/>
      <c r="H194" s="62"/>
      <c r="I194" s="166"/>
      <c r="J194" s="61"/>
      <c r="K194" s="166"/>
      <c r="L194" s="62"/>
      <c r="M194" s="42"/>
    </row>
    <row r="195" spans="2:13" s="67" customFormat="1" x14ac:dyDescent="0.2">
      <c r="B195" s="61"/>
      <c r="C195" s="62"/>
      <c r="D195" s="62"/>
      <c r="E195" s="63"/>
      <c r="F195" s="61"/>
      <c r="G195" s="166"/>
      <c r="H195" s="62"/>
      <c r="I195" s="166"/>
      <c r="J195" s="61"/>
      <c r="K195" s="166"/>
      <c r="L195" s="62"/>
      <c r="M195" s="42"/>
    </row>
    <row r="196" spans="2:13" s="67" customFormat="1" x14ac:dyDescent="0.2">
      <c r="B196" s="61"/>
      <c r="C196" s="62"/>
      <c r="D196" s="62"/>
      <c r="E196" s="63"/>
      <c r="F196" s="61"/>
      <c r="G196" s="166"/>
      <c r="H196" s="62"/>
      <c r="I196" s="166"/>
      <c r="J196" s="61"/>
      <c r="K196" s="166"/>
      <c r="L196" s="62"/>
      <c r="M196" s="42"/>
    </row>
    <row r="197" spans="2:13" s="67" customFormat="1" x14ac:dyDescent="0.2">
      <c r="B197" s="61"/>
      <c r="C197" s="62"/>
      <c r="D197" s="62"/>
      <c r="E197" s="63"/>
      <c r="F197" s="61"/>
      <c r="G197" s="166"/>
      <c r="H197" s="62"/>
      <c r="I197" s="166"/>
      <c r="J197" s="61"/>
      <c r="K197" s="166"/>
      <c r="L197" s="62"/>
      <c r="M197" s="42"/>
    </row>
    <row r="198" spans="2:13" s="67" customFormat="1" x14ac:dyDescent="0.2">
      <c r="B198" s="61"/>
      <c r="C198" s="62"/>
      <c r="D198" s="62"/>
      <c r="E198" s="63"/>
      <c r="F198" s="61"/>
      <c r="G198" s="166"/>
      <c r="H198" s="62"/>
      <c r="I198" s="166"/>
      <c r="J198" s="61"/>
      <c r="K198" s="166"/>
      <c r="L198" s="62"/>
      <c r="M198" s="42"/>
    </row>
    <row r="199" spans="2:13" s="67" customFormat="1" x14ac:dyDescent="0.2">
      <c r="B199" s="61"/>
      <c r="C199" s="62"/>
      <c r="D199" s="62"/>
      <c r="E199" s="63"/>
      <c r="F199" s="61"/>
      <c r="G199" s="166"/>
      <c r="H199" s="62"/>
      <c r="I199" s="166"/>
      <c r="J199" s="61"/>
      <c r="K199" s="166"/>
      <c r="L199" s="62"/>
      <c r="M199" s="42"/>
    </row>
    <row r="200" spans="2:13" s="67" customFormat="1" x14ac:dyDescent="0.2">
      <c r="B200" s="61"/>
      <c r="C200" s="62"/>
      <c r="D200" s="62"/>
      <c r="E200" s="63"/>
      <c r="F200" s="61"/>
      <c r="G200" s="166"/>
      <c r="H200" s="62"/>
      <c r="I200" s="166"/>
      <c r="J200" s="61"/>
      <c r="K200" s="166"/>
      <c r="L200" s="62"/>
      <c r="M200" s="42"/>
    </row>
    <row r="201" spans="2:13" s="67" customFormat="1" x14ac:dyDescent="0.2">
      <c r="B201" s="61"/>
      <c r="C201" s="62"/>
      <c r="D201" s="62"/>
      <c r="E201" s="63"/>
      <c r="F201" s="61"/>
      <c r="G201" s="166"/>
      <c r="H201" s="62"/>
      <c r="I201" s="166"/>
      <c r="J201" s="61"/>
      <c r="K201" s="166"/>
      <c r="L201" s="62"/>
      <c r="M201" s="42"/>
    </row>
    <row r="202" spans="2:13" s="67" customFormat="1" x14ac:dyDescent="0.2">
      <c r="B202" s="61"/>
      <c r="C202" s="62"/>
      <c r="D202" s="62"/>
      <c r="E202" s="63"/>
      <c r="F202" s="61"/>
      <c r="G202" s="166"/>
      <c r="H202" s="62"/>
      <c r="I202" s="166"/>
      <c r="J202" s="61"/>
      <c r="K202" s="166"/>
      <c r="L202" s="62"/>
      <c r="M202" s="42"/>
    </row>
    <row r="203" spans="2:13" s="67" customFormat="1" x14ac:dyDescent="0.2">
      <c r="B203" s="61"/>
      <c r="C203" s="62"/>
      <c r="D203" s="62"/>
      <c r="E203" s="63"/>
      <c r="F203" s="61"/>
      <c r="G203" s="166"/>
      <c r="H203" s="62"/>
      <c r="I203" s="166"/>
      <c r="J203" s="61"/>
      <c r="K203" s="166"/>
      <c r="L203" s="62"/>
      <c r="M203" s="42"/>
    </row>
    <row r="204" spans="2:13" s="67" customFormat="1" x14ac:dyDescent="0.2">
      <c r="B204" s="61"/>
      <c r="C204" s="62"/>
      <c r="D204" s="62"/>
      <c r="E204" s="63"/>
      <c r="F204" s="61"/>
      <c r="G204" s="166"/>
      <c r="H204" s="62"/>
      <c r="I204" s="166"/>
      <c r="J204" s="61"/>
      <c r="K204" s="166"/>
      <c r="L204" s="62"/>
      <c r="M204" s="42"/>
    </row>
    <row r="205" spans="2:13" s="67" customFormat="1" x14ac:dyDescent="0.2">
      <c r="B205" s="61"/>
      <c r="C205" s="62"/>
      <c r="D205" s="62"/>
      <c r="E205" s="63"/>
      <c r="F205" s="61"/>
      <c r="G205" s="166"/>
      <c r="H205" s="62"/>
      <c r="I205" s="166"/>
      <c r="J205" s="61"/>
      <c r="K205" s="166"/>
      <c r="L205" s="62"/>
      <c r="M205" s="42"/>
    </row>
    <row r="206" spans="2:13" s="67" customFormat="1" x14ac:dyDescent="0.2">
      <c r="B206" s="61"/>
      <c r="C206" s="62"/>
      <c r="D206" s="62"/>
      <c r="E206" s="63"/>
      <c r="F206" s="61"/>
      <c r="G206" s="166"/>
      <c r="H206" s="62"/>
      <c r="I206" s="166"/>
      <c r="J206" s="61"/>
      <c r="K206" s="166"/>
      <c r="L206" s="62"/>
      <c r="M206" s="42"/>
    </row>
    <row r="207" spans="2:13" s="67" customFormat="1" x14ac:dyDescent="0.2">
      <c r="B207" s="61"/>
      <c r="C207" s="62"/>
      <c r="D207" s="62"/>
      <c r="E207" s="63"/>
      <c r="F207" s="61"/>
      <c r="G207" s="166"/>
      <c r="H207" s="62"/>
      <c r="I207" s="166"/>
      <c r="J207" s="61"/>
      <c r="K207" s="166"/>
      <c r="L207" s="62"/>
      <c r="M207" s="42"/>
    </row>
    <row r="208" spans="2:13" s="67" customFormat="1" x14ac:dyDescent="0.2">
      <c r="B208" s="61"/>
      <c r="C208" s="62"/>
      <c r="D208" s="62"/>
      <c r="E208" s="63"/>
      <c r="F208" s="61"/>
      <c r="G208" s="166"/>
      <c r="H208" s="62"/>
      <c r="I208" s="166"/>
      <c r="J208" s="61"/>
      <c r="K208" s="166"/>
      <c r="L208" s="62"/>
      <c r="M208" s="42"/>
    </row>
    <row r="209" spans="2:13" s="67" customFormat="1" x14ac:dyDescent="0.2">
      <c r="B209" s="61"/>
      <c r="C209" s="62"/>
      <c r="D209" s="62"/>
      <c r="E209" s="63"/>
      <c r="F209" s="61"/>
      <c r="G209" s="166"/>
      <c r="H209" s="62"/>
      <c r="I209" s="166"/>
      <c r="J209" s="61"/>
      <c r="K209" s="166"/>
      <c r="L209" s="62"/>
      <c r="M209" s="42"/>
    </row>
    <row r="210" spans="2:13" s="67" customFormat="1" x14ac:dyDescent="0.2">
      <c r="B210" s="61"/>
      <c r="C210" s="62"/>
      <c r="D210" s="62"/>
      <c r="E210" s="63"/>
      <c r="F210" s="61"/>
      <c r="G210" s="166"/>
      <c r="H210" s="62"/>
      <c r="I210" s="166"/>
      <c r="J210" s="61"/>
      <c r="K210" s="166"/>
      <c r="L210" s="62"/>
      <c r="M210" s="42"/>
    </row>
    <row r="211" spans="2:13" s="67" customFormat="1" x14ac:dyDescent="0.2">
      <c r="B211" s="61"/>
      <c r="C211" s="62"/>
      <c r="D211" s="62"/>
      <c r="E211" s="63"/>
      <c r="F211" s="61"/>
      <c r="G211" s="166"/>
      <c r="H211" s="62"/>
      <c r="I211" s="166"/>
      <c r="J211" s="61"/>
      <c r="K211" s="166"/>
      <c r="L211" s="62"/>
      <c r="M211" s="42"/>
    </row>
    <row r="212" spans="2:13" s="67" customFormat="1" x14ac:dyDescent="0.2">
      <c r="B212" s="61"/>
      <c r="C212" s="62"/>
      <c r="D212" s="62"/>
      <c r="E212" s="63"/>
      <c r="F212" s="61"/>
      <c r="G212" s="166"/>
      <c r="H212" s="62"/>
      <c r="I212" s="166"/>
      <c r="J212" s="61"/>
      <c r="K212" s="166"/>
      <c r="L212" s="62"/>
      <c r="M212" s="42"/>
    </row>
    <row r="213" spans="2:13" s="67" customFormat="1" x14ac:dyDescent="0.2">
      <c r="B213" s="61"/>
      <c r="C213" s="62"/>
      <c r="D213" s="62"/>
      <c r="E213" s="63"/>
      <c r="F213" s="61"/>
      <c r="G213" s="166"/>
      <c r="H213" s="62"/>
      <c r="I213" s="166"/>
      <c r="J213" s="61"/>
      <c r="K213" s="166"/>
      <c r="L213" s="62"/>
      <c r="M213" s="42"/>
    </row>
    <row r="214" spans="2:13" s="67" customFormat="1" x14ac:dyDescent="0.2">
      <c r="B214" s="61"/>
      <c r="C214" s="62"/>
      <c r="D214" s="62"/>
      <c r="E214" s="63"/>
      <c r="F214" s="61"/>
      <c r="G214" s="166"/>
      <c r="H214" s="62"/>
      <c r="I214" s="166"/>
      <c r="J214" s="61"/>
      <c r="K214" s="166"/>
      <c r="L214" s="62"/>
      <c r="M214" s="42"/>
    </row>
    <row r="215" spans="2:13" s="67" customFormat="1" x14ac:dyDescent="0.2">
      <c r="B215" s="61"/>
      <c r="C215" s="62"/>
      <c r="D215" s="62"/>
      <c r="E215" s="63"/>
      <c r="F215" s="61"/>
      <c r="G215" s="166"/>
      <c r="H215" s="62"/>
      <c r="I215" s="166"/>
      <c r="J215" s="61"/>
      <c r="K215" s="166"/>
      <c r="L215" s="62"/>
      <c r="M215" s="42"/>
    </row>
    <row r="216" spans="2:13" s="67" customFormat="1" x14ac:dyDescent="0.2">
      <c r="B216" s="61"/>
      <c r="C216" s="62"/>
      <c r="D216" s="62"/>
      <c r="E216" s="63"/>
      <c r="F216" s="61"/>
      <c r="G216" s="166"/>
      <c r="H216" s="62"/>
      <c r="I216" s="166"/>
      <c r="J216" s="61"/>
      <c r="K216" s="166"/>
      <c r="L216" s="62"/>
      <c r="M216" s="42"/>
    </row>
    <row r="217" spans="2:13" s="67" customFormat="1" x14ac:dyDescent="0.2">
      <c r="B217" s="61"/>
      <c r="C217" s="62"/>
      <c r="D217" s="62"/>
      <c r="E217" s="63"/>
      <c r="F217" s="61"/>
      <c r="G217" s="166"/>
      <c r="H217" s="62"/>
      <c r="I217" s="166"/>
      <c r="J217" s="61"/>
      <c r="K217" s="166"/>
      <c r="L217" s="62"/>
      <c r="M217" s="42"/>
    </row>
    <row r="218" spans="2:13" s="67" customFormat="1" x14ac:dyDescent="0.2">
      <c r="B218" s="61"/>
      <c r="C218" s="62"/>
      <c r="D218" s="62"/>
      <c r="E218" s="63"/>
      <c r="F218" s="61"/>
      <c r="G218" s="166"/>
      <c r="H218" s="62"/>
      <c r="I218" s="166"/>
      <c r="J218" s="61"/>
      <c r="K218" s="166"/>
      <c r="L218" s="62"/>
      <c r="M218" s="42"/>
    </row>
    <row r="219" spans="2:13" s="67" customFormat="1" x14ac:dyDescent="0.2">
      <c r="B219" s="61"/>
      <c r="C219" s="62"/>
      <c r="D219" s="62"/>
      <c r="E219" s="63"/>
      <c r="F219" s="61"/>
      <c r="G219" s="166"/>
      <c r="H219" s="62"/>
      <c r="I219" s="166"/>
      <c r="J219" s="61"/>
      <c r="K219" s="166"/>
      <c r="L219" s="62"/>
      <c r="M219" s="42"/>
    </row>
    <row r="220" spans="2:13" s="67" customFormat="1" x14ac:dyDescent="0.2">
      <c r="B220" s="61"/>
      <c r="C220" s="62"/>
      <c r="D220" s="62"/>
      <c r="E220" s="63"/>
      <c r="F220" s="61"/>
      <c r="G220" s="166"/>
      <c r="H220" s="62"/>
      <c r="I220" s="166"/>
      <c r="J220" s="61"/>
      <c r="K220" s="166"/>
      <c r="L220" s="62"/>
      <c r="M220" s="42"/>
    </row>
    <row r="221" spans="2:13" s="67" customFormat="1" x14ac:dyDescent="0.2">
      <c r="B221" s="61"/>
      <c r="C221" s="62"/>
      <c r="D221" s="62"/>
      <c r="E221" s="63"/>
      <c r="F221" s="61"/>
      <c r="G221" s="166"/>
      <c r="H221" s="62"/>
      <c r="I221" s="166"/>
      <c r="J221" s="61"/>
      <c r="K221" s="166"/>
      <c r="L221" s="62"/>
      <c r="M221" s="42"/>
    </row>
    <row r="222" spans="2:13" s="67" customFormat="1" x14ac:dyDescent="0.2">
      <c r="B222" s="61"/>
      <c r="C222" s="62"/>
      <c r="D222" s="62"/>
      <c r="E222" s="63"/>
      <c r="F222" s="61"/>
      <c r="G222" s="166"/>
      <c r="H222" s="62"/>
      <c r="I222" s="166"/>
      <c r="J222" s="61"/>
      <c r="K222" s="166"/>
      <c r="L222" s="62"/>
      <c r="M222" s="42"/>
    </row>
    <row r="223" spans="2:13" s="67" customFormat="1" x14ac:dyDescent="0.2">
      <c r="B223" s="61"/>
      <c r="C223" s="62"/>
      <c r="D223" s="62"/>
      <c r="E223" s="63"/>
      <c r="F223" s="61"/>
      <c r="G223" s="166"/>
      <c r="H223" s="62"/>
      <c r="I223" s="166"/>
      <c r="J223" s="61"/>
      <c r="K223" s="166"/>
      <c r="L223" s="62"/>
      <c r="M223" s="42"/>
    </row>
    <row r="224" spans="2:13" s="67" customFormat="1" x14ac:dyDescent="0.2">
      <c r="B224" s="61"/>
      <c r="C224" s="62"/>
      <c r="D224" s="62"/>
      <c r="E224" s="63"/>
      <c r="F224" s="61"/>
      <c r="G224" s="166"/>
      <c r="H224" s="62"/>
      <c r="I224" s="166"/>
      <c r="J224" s="61"/>
      <c r="K224" s="166"/>
      <c r="L224" s="62"/>
      <c r="M224" s="42"/>
    </row>
    <row r="225" spans="2:13" s="67" customFormat="1" x14ac:dyDescent="0.2">
      <c r="B225" s="61"/>
      <c r="C225" s="62"/>
      <c r="D225" s="62"/>
      <c r="E225" s="63"/>
      <c r="F225" s="61"/>
      <c r="G225" s="166"/>
      <c r="H225" s="62"/>
      <c r="I225" s="166"/>
      <c r="J225" s="61"/>
      <c r="K225" s="166"/>
      <c r="L225" s="62"/>
      <c r="M225" s="42"/>
    </row>
    <row r="226" spans="2:13" s="67" customFormat="1" x14ac:dyDescent="0.2">
      <c r="B226" s="61"/>
      <c r="C226" s="62"/>
      <c r="D226" s="62"/>
      <c r="E226" s="63"/>
      <c r="F226" s="61"/>
      <c r="G226" s="166"/>
      <c r="H226" s="62"/>
      <c r="I226" s="166"/>
      <c r="J226" s="61"/>
      <c r="K226" s="166"/>
      <c r="L226" s="62"/>
      <c r="M226" s="42"/>
    </row>
    <row r="227" spans="2:13" s="67" customFormat="1" x14ac:dyDescent="0.2">
      <c r="B227" s="61"/>
      <c r="C227" s="62"/>
      <c r="D227" s="62"/>
      <c r="E227" s="63"/>
      <c r="F227" s="61"/>
      <c r="G227" s="166"/>
      <c r="H227" s="62"/>
      <c r="I227" s="166"/>
      <c r="J227" s="61"/>
      <c r="K227" s="166"/>
      <c r="L227" s="62"/>
      <c r="M227" s="42"/>
    </row>
    <row r="228" spans="2:13" s="67" customFormat="1" x14ac:dyDescent="0.2">
      <c r="B228" s="61"/>
      <c r="C228" s="62"/>
      <c r="D228" s="62"/>
      <c r="E228" s="63"/>
      <c r="F228" s="61"/>
      <c r="G228" s="166"/>
      <c r="H228" s="62"/>
      <c r="I228" s="166"/>
      <c r="J228" s="61"/>
      <c r="K228" s="166"/>
      <c r="L228" s="62"/>
      <c r="M228" s="42"/>
    </row>
    <row r="229" spans="2:13" s="67" customFormat="1" x14ac:dyDescent="0.2">
      <c r="B229" s="61"/>
      <c r="C229" s="62"/>
      <c r="D229" s="62"/>
      <c r="E229" s="63"/>
      <c r="F229" s="61"/>
      <c r="G229" s="166"/>
      <c r="H229" s="62"/>
      <c r="I229" s="166"/>
      <c r="J229" s="61"/>
      <c r="K229" s="166"/>
      <c r="L229" s="62"/>
      <c r="M229" s="42"/>
    </row>
    <row r="230" spans="2:13" s="67" customFormat="1" x14ac:dyDescent="0.2">
      <c r="B230" s="61"/>
      <c r="C230" s="62"/>
      <c r="D230" s="62"/>
      <c r="E230" s="63"/>
      <c r="F230" s="61"/>
      <c r="G230" s="166"/>
      <c r="H230" s="62"/>
      <c r="I230" s="166"/>
      <c r="J230" s="61"/>
      <c r="K230" s="166"/>
      <c r="L230" s="62"/>
      <c r="M230" s="42"/>
    </row>
    <row r="231" spans="2:13" s="67" customFormat="1" x14ac:dyDescent="0.2">
      <c r="B231" s="61"/>
      <c r="C231" s="62"/>
      <c r="D231" s="62"/>
      <c r="E231" s="63"/>
      <c r="F231" s="61"/>
      <c r="G231" s="166"/>
      <c r="H231" s="62"/>
      <c r="I231" s="166"/>
      <c r="J231" s="61"/>
      <c r="K231" s="166"/>
      <c r="L231" s="62"/>
      <c r="M231" s="42"/>
    </row>
    <row r="232" spans="2:13" s="67" customFormat="1" x14ac:dyDescent="0.2">
      <c r="B232" s="61"/>
      <c r="C232" s="62"/>
      <c r="D232" s="62"/>
      <c r="E232" s="63"/>
      <c r="F232" s="61"/>
      <c r="G232" s="166"/>
      <c r="H232" s="62"/>
      <c r="I232" s="166"/>
      <c r="J232" s="61"/>
      <c r="K232" s="166"/>
      <c r="L232" s="62"/>
      <c r="M232" s="42"/>
    </row>
    <row r="233" spans="2:13" s="67" customFormat="1" x14ac:dyDescent="0.2">
      <c r="B233" s="61"/>
      <c r="C233" s="62"/>
      <c r="D233" s="62"/>
      <c r="E233" s="63"/>
      <c r="F233" s="61"/>
      <c r="G233" s="166"/>
      <c r="H233" s="62"/>
      <c r="I233" s="166"/>
      <c r="J233" s="61"/>
      <c r="K233" s="166"/>
      <c r="L233" s="62"/>
      <c r="M233" s="42"/>
    </row>
    <row r="234" spans="2:13" s="67" customFormat="1" x14ac:dyDescent="0.2">
      <c r="B234" s="61"/>
      <c r="C234" s="62"/>
      <c r="D234" s="62"/>
      <c r="E234" s="63"/>
      <c r="F234" s="61"/>
      <c r="G234" s="166"/>
      <c r="H234" s="62"/>
      <c r="I234" s="166"/>
      <c r="J234" s="61"/>
      <c r="K234" s="166"/>
      <c r="L234" s="62"/>
      <c r="M234" s="42"/>
    </row>
    <row r="235" spans="2:13" s="67" customFormat="1" x14ac:dyDescent="0.2">
      <c r="B235" s="61"/>
      <c r="C235" s="62"/>
      <c r="D235" s="62"/>
      <c r="E235" s="63"/>
      <c r="F235" s="61"/>
      <c r="G235" s="166"/>
      <c r="H235" s="62"/>
      <c r="I235" s="166"/>
      <c r="J235" s="61"/>
      <c r="K235" s="166"/>
      <c r="L235" s="62"/>
      <c r="M235" s="42"/>
    </row>
    <row r="236" spans="2:13" s="67" customFormat="1" x14ac:dyDescent="0.2">
      <c r="B236" s="61"/>
      <c r="C236" s="62"/>
      <c r="D236" s="62"/>
      <c r="E236" s="63"/>
      <c r="F236" s="61"/>
      <c r="G236" s="166"/>
      <c r="H236" s="62"/>
      <c r="I236" s="166"/>
      <c r="J236" s="61"/>
      <c r="K236" s="166"/>
      <c r="L236" s="62"/>
      <c r="M236" s="42"/>
    </row>
    <row r="237" spans="2:13" s="67" customFormat="1" ht="16" thickBot="1" x14ac:dyDescent="0.25">
      <c r="B237" s="64"/>
      <c r="C237" s="65"/>
      <c r="D237" s="65"/>
      <c r="E237" s="66"/>
      <c r="F237" s="64"/>
      <c r="G237" s="168"/>
      <c r="H237" s="65"/>
      <c r="I237" s="168"/>
      <c r="J237" s="64"/>
      <c r="K237" s="168"/>
      <c r="L237" s="65"/>
      <c r="M237" s="169"/>
    </row>
  </sheetData>
  <sheetProtection selectLockedCells="1"/>
  <mergeCells count="10">
    <mergeCell ref="B2:C2"/>
    <mergeCell ref="D2:E2"/>
    <mergeCell ref="N2:O2"/>
    <mergeCell ref="P2:Q2"/>
    <mergeCell ref="R2:S2"/>
    <mergeCell ref="T2:U2"/>
    <mergeCell ref="F2:G2"/>
    <mergeCell ref="H2:I2"/>
    <mergeCell ref="J2:K2"/>
    <mergeCell ref="L2:M2"/>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workbookViewId="0">
      <selection activeCell="D9" sqref="D9"/>
    </sheetView>
  </sheetViews>
  <sheetFormatPr baseColWidth="10" defaultColWidth="8.83203125" defaultRowHeight="15" x14ac:dyDescent="0.2"/>
  <cols>
    <col min="1" max="1" width="8.83203125" style="202"/>
    <col min="2" max="2" width="5.83203125" style="202" bestFit="1" customWidth="1"/>
    <col min="3" max="3" width="18.5" style="202" bestFit="1" customWidth="1"/>
    <col min="4" max="4" width="10.83203125" style="202" bestFit="1" customWidth="1"/>
    <col min="5" max="16384" width="8.83203125" style="202"/>
  </cols>
  <sheetData>
    <row r="2" spans="2:4" ht="16" thickBot="1" x14ac:dyDescent="0.25"/>
    <row r="3" spans="2:4" ht="16" thickBot="1" x14ac:dyDescent="0.25">
      <c r="B3" s="213" t="s">
        <v>10</v>
      </c>
      <c r="C3" s="203" t="s">
        <v>46</v>
      </c>
      <c r="D3" s="204" t="s">
        <v>40</v>
      </c>
    </row>
    <row r="4" spans="2:4" x14ac:dyDescent="0.2">
      <c r="B4" s="214">
        <v>1</v>
      </c>
      <c r="C4" s="215">
        <v>0</v>
      </c>
      <c r="D4" s="216">
        <v>6.7350000000000003</v>
      </c>
    </row>
    <row r="5" spans="2:4" x14ac:dyDescent="0.2">
      <c r="B5" s="205">
        <v>2</v>
      </c>
      <c r="C5" s="217">
        <v>2.9380000000000002</v>
      </c>
      <c r="D5" s="206">
        <v>4.4401999999999999</v>
      </c>
    </row>
    <row r="6" spans="2:4" x14ac:dyDescent="0.2">
      <c r="B6" s="205">
        <v>3</v>
      </c>
      <c r="C6" s="217">
        <v>4.407</v>
      </c>
      <c r="D6" s="206">
        <v>3.6063000000000001</v>
      </c>
    </row>
    <row r="7" spans="2:4" x14ac:dyDescent="0.2">
      <c r="B7" s="205">
        <v>4</v>
      </c>
      <c r="C7" s="217">
        <v>5.8760000000000003</v>
      </c>
      <c r="D7" s="206">
        <v>3.0131000000000001</v>
      </c>
    </row>
    <row r="8" spans="2:4" x14ac:dyDescent="0.2">
      <c r="B8" s="205">
        <v>5</v>
      </c>
      <c r="C8" s="217">
        <v>7.3449999999999998</v>
      </c>
      <c r="D8" s="206">
        <v>2.2418999999999998</v>
      </c>
    </row>
    <row r="9" spans="2:4" x14ac:dyDescent="0.2">
      <c r="B9" s="205">
        <v>6</v>
      </c>
      <c r="C9" s="217">
        <v>8.8140000000000001</v>
      </c>
      <c r="D9" s="206">
        <v>1.5251999999999999</v>
      </c>
    </row>
    <row r="10" spans="2:4" x14ac:dyDescent="0.2">
      <c r="B10" s="205">
        <v>7</v>
      </c>
      <c r="C10" s="217">
        <v>10.284000000000001</v>
      </c>
      <c r="D10" s="206">
        <v>0.93789999999999996</v>
      </c>
    </row>
    <row r="11" spans="2:4" x14ac:dyDescent="0.2">
      <c r="B11" s="205">
        <v>8</v>
      </c>
      <c r="C11" s="217">
        <v>10.871</v>
      </c>
      <c r="D11" s="206">
        <v>0.76349999999999996</v>
      </c>
    </row>
    <row r="12" spans="2:4" x14ac:dyDescent="0.2">
      <c r="B12" s="205">
        <v>9</v>
      </c>
      <c r="C12" s="217">
        <v>11.753</v>
      </c>
      <c r="D12" s="206">
        <v>0.42849999999999999</v>
      </c>
    </row>
    <row r="13" spans="2:4" x14ac:dyDescent="0.2">
      <c r="B13" s="205">
        <v>10</v>
      </c>
      <c r="C13" s="217">
        <v>13.222</v>
      </c>
      <c r="D13" s="206">
        <v>-0.2621</v>
      </c>
    </row>
    <row r="14" spans="2:4" x14ac:dyDescent="0.2">
      <c r="B14" s="205">
        <v>11</v>
      </c>
      <c r="C14" s="217">
        <v>14.691000000000001</v>
      </c>
      <c r="D14" s="206">
        <v>-0.67820000000000003</v>
      </c>
    </row>
    <row r="15" spans="2:4" x14ac:dyDescent="0.2">
      <c r="B15" s="205">
        <v>12</v>
      </c>
      <c r="C15" s="217">
        <v>16.16</v>
      </c>
      <c r="D15" s="206">
        <v>-0.94359999999999999</v>
      </c>
    </row>
    <row r="16" spans="2:4" x14ac:dyDescent="0.2">
      <c r="B16" s="205">
        <v>13</v>
      </c>
      <c r="C16" s="217">
        <v>17.629000000000001</v>
      </c>
      <c r="D16" s="206">
        <v>-1.2067000000000001</v>
      </c>
    </row>
    <row r="17" spans="2:4" x14ac:dyDescent="0.2">
      <c r="B17" s="205">
        <v>14</v>
      </c>
      <c r="C17" s="217">
        <v>19.097999999999999</v>
      </c>
      <c r="D17" s="206">
        <v>-1.4525999999999999</v>
      </c>
    </row>
    <row r="18" spans="2:4" x14ac:dyDescent="0.2">
      <c r="B18" s="205">
        <v>15</v>
      </c>
      <c r="C18" s="217">
        <v>20.567</v>
      </c>
      <c r="D18" s="206">
        <v>-1.635</v>
      </c>
    </row>
    <row r="19" spans="2:4" x14ac:dyDescent="0.2">
      <c r="B19" s="205">
        <v>16</v>
      </c>
      <c r="C19" s="217">
        <v>22.036000000000001</v>
      </c>
      <c r="D19" s="206">
        <v>-1.8158000000000001</v>
      </c>
    </row>
    <row r="20" spans="2:4" x14ac:dyDescent="0.2">
      <c r="B20" s="205">
        <v>17</v>
      </c>
      <c r="C20" s="217">
        <v>23.504999999999999</v>
      </c>
      <c r="D20" s="206">
        <v>-2.0301</v>
      </c>
    </row>
    <row r="21" spans="2:4" x14ac:dyDescent="0.2">
      <c r="B21" s="205">
        <v>18</v>
      </c>
      <c r="C21" s="217">
        <v>24.974</v>
      </c>
      <c r="D21" s="206">
        <v>-2.2772000000000001</v>
      </c>
    </row>
    <row r="22" spans="2:4" x14ac:dyDescent="0.2">
      <c r="B22" s="205">
        <v>19</v>
      </c>
      <c r="C22" s="217">
        <v>26.443000000000001</v>
      </c>
      <c r="D22" s="206">
        <v>-2.5773000000000001</v>
      </c>
    </row>
    <row r="23" spans="2:4" x14ac:dyDescent="0.2">
      <c r="B23" s="205">
        <v>20</v>
      </c>
      <c r="C23" s="217">
        <v>27.911999999999999</v>
      </c>
      <c r="D23" s="206">
        <v>-3.1248</v>
      </c>
    </row>
    <row r="24" spans="2:4" x14ac:dyDescent="0.2">
      <c r="B24" s="205">
        <v>21</v>
      </c>
      <c r="C24" s="217">
        <v>29.382000000000001</v>
      </c>
      <c r="D24" s="206">
        <v>-3.75</v>
      </c>
    </row>
    <row r="25" spans="2:4" x14ac:dyDescent="0.2">
      <c r="B25" s="211"/>
      <c r="C25" s="207"/>
      <c r="D25" s="208"/>
    </row>
    <row r="26" spans="2:4" x14ac:dyDescent="0.2">
      <c r="B26" s="211"/>
      <c r="C26" s="207"/>
      <c r="D26" s="208"/>
    </row>
    <row r="27" spans="2:4" x14ac:dyDescent="0.2">
      <c r="B27" s="211"/>
      <c r="C27" s="207"/>
      <c r="D27" s="208"/>
    </row>
    <row r="28" spans="2:4" x14ac:dyDescent="0.2">
      <c r="B28" s="211"/>
      <c r="C28" s="207"/>
      <c r="D28" s="208"/>
    </row>
    <row r="29" spans="2:4" x14ac:dyDescent="0.2">
      <c r="B29" s="211"/>
      <c r="C29" s="207"/>
      <c r="D29" s="208"/>
    </row>
    <row r="30" spans="2:4" x14ac:dyDescent="0.2">
      <c r="B30" s="211"/>
      <c r="C30" s="207"/>
      <c r="D30" s="208"/>
    </row>
    <row r="31" spans="2:4" x14ac:dyDescent="0.2">
      <c r="B31" s="211"/>
      <c r="C31" s="207"/>
      <c r="D31" s="208"/>
    </row>
    <row r="32" spans="2:4" x14ac:dyDescent="0.2">
      <c r="B32" s="211"/>
      <c r="C32" s="207"/>
      <c r="D32" s="208"/>
    </row>
    <row r="33" spans="2:4" x14ac:dyDescent="0.2">
      <c r="B33" s="211"/>
      <c r="C33" s="207"/>
      <c r="D33" s="208"/>
    </row>
    <row r="34" spans="2:4" x14ac:dyDescent="0.2">
      <c r="B34" s="211"/>
      <c r="C34" s="207"/>
      <c r="D34" s="208"/>
    </row>
    <row r="35" spans="2:4" ht="16" thickBot="1" x14ac:dyDescent="0.25">
      <c r="B35" s="212"/>
      <c r="C35" s="209"/>
      <c r="D35" s="21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B2:C2"/>
    <mergeCell ref="D2:E2"/>
    <mergeCell ref="N2:O2"/>
    <mergeCell ref="P2:Q2"/>
    <mergeCell ref="R2:S2"/>
    <mergeCell ref="T2:U2"/>
    <mergeCell ref="F2:G2"/>
    <mergeCell ref="H2:I2"/>
    <mergeCell ref="J2:K2"/>
    <mergeCell ref="L2:M2"/>
  </mergeCells>
  <pageMargins left="0.7" right="0.7" top="0.75" bottom="0.75" header="0.3" footer="0.3"/>
  <pageSetup paperSize="9" orientation="portrait"/>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B2:C2"/>
    <mergeCell ref="D2:E2"/>
    <mergeCell ref="N2:O2"/>
    <mergeCell ref="P2:Q2"/>
    <mergeCell ref="R2:S2"/>
    <mergeCell ref="T2:U2"/>
    <mergeCell ref="F2:G2"/>
    <mergeCell ref="H2:I2"/>
    <mergeCell ref="J2:K2"/>
    <mergeCell ref="L2:M2"/>
  </mergeCells>
  <pageMargins left="0.7" right="0.7" top="0.75" bottom="0.75" header="0.3" footer="0.3"/>
  <pageSetup paperSize="9" orientation="portrait"/>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workbookViewId="0">
      <selection activeCell="D35" sqref="D35"/>
    </sheetView>
  </sheetViews>
  <sheetFormatPr baseColWidth="10" defaultColWidth="8.83203125" defaultRowHeight="15" x14ac:dyDescent="0.2"/>
  <cols>
    <col min="1" max="1" width="8.83203125" style="97"/>
    <col min="2" max="2" width="61.5" style="29" customWidth="1"/>
    <col min="3" max="3" width="10.1640625" style="97" customWidth="1"/>
    <col min="4" max="4" width="14.83203125" style="97" bestFit="1" customWidth="1"/>
    <col min="5" max="5" width="83.6640625" style="29" bestFit="1" customWidth="1"/>
    <col min="6" max="16384" width="8.83203125" style="29"/>
  </cols>
  <sheetData>
    <row r="1" spans="1:33" ht="16" thickBot="1" x14ac:dyDescent="0.25">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row>
    <row r="2" spans="1:33" ht="16" thickBot="1" x14ac:dyDescent="0.25">
      <c r="B2" s="253" t="s">
        <v>71</v>
      </c>
      <c r="C2" s="254"/>
      <c r="D2" s="255"/>
      <c r="E2" s="114"/>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row>
    <row r="3" spans="1:33" x14ac:dyDescent="0.2">
      <c r="B3" s="99" t="s">
        <v>59</v>
      </c>
      <c r="C3" s="100" t="s">
        <v>65</v>
      </c>
      <c r="D3" s="100">
        <v>1</v>
      </c>
      <c r="E3" s="101">
        <v>3</v>
      </c>
      <c r="F3" s="101">
        <v>6</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row>
    <row r="4" spans="1:33" ht="16" thickBot="1" x14ac:dyDescent="0.25">
      <c r="B4" s="99" t="s">
        <v>60</v>
      </c>
      <c r="C4" s="100" t="s">
        <v>65</v>
      </c>
      <c r="D4" s="100">
        <v>1</v>
      </c>
      <c r="E4" s="105">
        <v>1</v>
      </c>
      <c r="F4" s="105">
        <v>1</v>
      </c>
      <c r="G4" s="105">
        <v>1</v>
      </c>
      <c r="H4" s="105">
        <v>1</v>
      </c>
      <c r="I4" s="105">
        <v>1</v>
      </c>
      <c r="J4" s="105">
        <v>1</v>
      </c>
      <c r="K4" s="105">
        <v>1</v>
      </c>
      <c r="L4" s="105">
        <v>1</v>
      </c>
      <c r="M4" s="105">
        <v>1</v>
      </c>
      <c r="N4" s="105"/>
      <c r="O4" s="105"/>
      <c r="P4" s="105"/>
      <c r="Q4" s="105"/>
      <c r="R4" s="105"/>
      <c r="S4" s="105"/>
      <c r="T4" s="105"/>
      <c r="U4" s="105"/>
      <c r="V4" s="105"/>
      <c r="W4" s="105"/>
      <c r="X4" s="105"/>
      <c r="Y4" s="105"/>
      <c r="Z4" s="105"/>
      <c r="AA4" s="105"/>
      <c r="AB4" s="105"/>
      <c r="AC4" s="105"/>
      <c r="AD4" s="105"/>
      <c r="AE4" s="105"/>
      <c r="AF4" s="105"/>
      <c r="AG4" s="106"/>
    </row>
    <row r="5" spans="1:33" x14ac:dyDescent="0.2">
      <c r="B5" s="99" t="s">
        <v>61</v>
      </c>
      <c r="C5" s="100" t="s">
        <v>74</v>
      </c>
      <c r="D5" s="112">
        <v>16</v>
      </c>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10"/>
    </row>
    <row r="6" spans="1:33" x14ac:dyDescent="0.2">
      <c r="B6" s="99" t="s">
        <v>62</v>
      </c>
      <c r="C6" s="100" t="s">
        <v>74</v>
      </c>
      <c r="D6" s="112">
        <v>10</v>
      </c>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row>
    <row r="7" spans="1:33" x14ac:dyDescent="0.2">
      <c r="B7" s="99" t="s">
        <v>63</v>
      </c>
      <c r="C7" s="100" t="s">
        <v>74</v>
      </c>
      <c r="D7" s="112">
        <v>8</v>
      </c>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row>
    <row r="8" spans="1:33" x14ac:dyDescent="0.2">
      <c r="B8" s="99" t="s">
        <v>66</v>
      </c>
      <c r="C8" s="100" t="s">
        <v>74</v>
      </c>
      <c r="D8" s="112">
        <v>10</v>
      </c>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row>
    <row r="9" spans="1:33" x14ac:dyDescent="0.2">
      <c r="B9" s="132" t="s">
        <v>93</v>
      </c>
      <c r="C9" s="133" t="s">
        <v>74</v>
      </c>
      <c r="D9" s="134">
        <v>2</v>
      </c>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row>
    <row r="10" spans="1:33" x14ac:dyDescent="0.2">
      <c r="B10" s="99" t="s">
        <v>67</v>
      </c>
      <c r="C10" s="100" t="s">
        <v>74</v>
      </c>
      <c r="D10" s="112">
        <v>150</v>
      </c>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row>
    <row r="11" spans="1:33" x14ac:dyDescent="0.2">
      <c r="B11" s="99" t="s">
        <v>68</v>
      </c>
      <c r="C11" s="100" t="s">
        <v>64</v>
      </c>
      <c r="D11" s="112">
        <v>1E-3</v>
      </c>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row>
    <row r="12" spans="1:33" ht="16" thickBot="1" x14ac:dyDescent="0.25">
      <c r="A12" s="109"/>
      <c r="B12" s="103" t="s">
        <v>69</v>
      </c>
      <c r="C12" s="104" t="s">
        <v>64</v>
      </c>
      <c r="D12" s="113">
        <v>0.05</v>
      </c>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row>
    <row r="13" spans="1:33" x14ac:dyDescent="0.2">
      <c r="A13" s="109"/>
      <c r="B13" s="189" t="s">
        <v>96</v>
      </c>
      <c r="C13" s="100"/>
      <c r="D13" s="100"/>
      <c r="E13" s="99" t="s">
        <v>99</v>
      </c>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row>
    <row r="14" spans="1:33" x14ac:dyDescent="0.2">
      <c r="B14" s="99" t="s">
        <v>98</v>
      </c>
      <c r="C14" s="100" t="s">
        <v>100</v>
      </c>
      <c r="D14" s="112">
        <v>1</v>
      </c>
      <c r="E14" s="99" t="s">
        <v>101</v>
      </c>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row>
    <row r="15" spans="1:33" x14ac:dyDescent="0.2">
      <c r="A15" s="29"/>
      <c r="B15" s="99" t="s">
        <v>103</v>
      </c>
      <c r="C15" s="100" t="s">
        <v>74</v>
      </c>
      <c r="D15" s="112">
        <v>1</v>
      </c>
      <c r="E15" s="99" t="s">
        <v>102</v>
      </c>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row>
    <row r="16" spans="1:33" x14ac:dyDescent="0.2">
      <c r="B16" s="99" t="s">
        <v>105</v>
      </c>
      <c r="C16" s="100" t="s">
        <v>100</v>
      </c>
      <c r="D16" s="112">
        <v>0</v>
      </c>
      <c r="E16" s="99" t="s">
        <v>104</v>
      </c>
    </row>
    <row r="17" spans="2:5" x14ac:dyDescent="0.2">
      <c r="B17" s="132" t="s">
        <v>106</v>
      </c>
      <c r="C17" s="100" t="s">
        <v>100</v>
      </c>
      <c r="D17" s="134">
        <v>1</v>
      </c>
      <c r="E17" s="132"/>
    </row>
    <row r="18" spans="2:5" x14ac:dyDescent="0.2">
      <c r="B18" s="99" t="s">
        <v>107</v>
      </c>
      <c r="C18" s="100" t="s">
        <v>74</v>
      </c>
      <c r="D18" s="112">
        <v>1</v>
      </c>
      <c r="E18" s="99" t="s">
        <v>252</v>
      </c>
    </row>
    <row r="19" spans="2:5" x14ac:dyDescent="0.2">
      <c r="B19" s="99" t="s">
        <v>109</v>
      </c>
      <c r="C19" s="100" t="s">
        <v>97</v>
      </c>
      <c r="D19" s="112" t="s">
        <v>216</v>
      </c>
      <c r="E19" s="99" t="s">
        <v>108</v>
      </c>
    </row>
    <row r="20" spans="2:5" ht="16" thickBot="1" x14ac:dyDescent="0.25">
      <c r="B20" s="99" t="s">
        <v>110</v>
      </c>
      <c r="C20" s="100" t="s">
        <v>100</v>
      </c>
      <c r="D20" s="112">
        <v>1</v>
      </c>
      <c r="E20" s="103" t="s">
        <v>218</v>
      </c>
    </row>
    <row r="21" spans="2:5" x14ac:dyDescent="0.2">
      <c r="B21" s="135" t="s">
        <v>209</v>
      </c>
      <c r="C21" s="98" t="s">
        <v>100</v>
      </c>
      <c r="D21" s="111">
        <v>1</v>
      </c>
      <c r="E21" s="101" t="s">
        <v>111</v>
      </c>
    </row>
    <row r="22" spans="2:5" x14ac:dyDescent="0.2">
      <c r="B22" s="99" t="s">
        <v>210</v>
      </c>
      <c r="C22" s="100" t="s">
        <v>100</v>
      </c>
      <c r="D22" s="112">
        <v>0</v>
      </c>
      <c r="E22" s="101" t="s">
        <v>112</v>
      </c>
    </row>
    <row r="23" spans="2:5" x14ac:dyDescent="0.2">
      <c r="B23" s="99" t="s">
        <v>116</v>
      </c>
      <c r="C23" s="100" t="s">
        <v>100</v>
      </c>
      <c r="D23" s="112">
        <v>0</v>
      </c>
      <c r="E23" s="101" t="s">
        <v>113</v>
      </c>
    </row>
    <row r="24" spans="2:5" x14ac:dyDescent="0.2">
      <c r="B24" s="99" t="s">
        <v>115</v>
      </c>
      <c r="C24" s="100" t="s">
        <v>100</v>
      </c>
      <c r="D24" s="112">
        <v>0</v>
      </c>
      <c r="E24" s="101" t="s">
        <v>114</v>
      </c>
    </row>
    <row r="25" spans="2:5" ht="16" thickBot="1" x14ac:dyDescent="0.25">
      <c r="B25" s="103" t="s">
        <v>117</v>
      </c>
      <c r="C25" s="104" t="s">
        <v>97</v>
      </c>
      <c r="D25" s="113" t="s">
        <v>118</v>
      </c>
      <c r="E25" s="101"/>
    </row>
    <row r="26" spans="2:5" ht="16" thickBot="1" x14ac:dyDescent="0.25"/>
    <row r="27" spans="2:5" x14ac:dyDescent="0.2">
      <c r="B27" s="141" t="s">
        <v>127</v>
      </c>
      <c r="C27" s="98"/>
      <c r="D27" s="111"/>
      <c r="E27" s="136"/>
    </row>
    <row r="28" spans="2:5" ht="16" thickBot="1" x14ac:dyDescent="0.25">
      <c r="B28" s="103" t="s">
        <v>18</v>
      </c>
      <c r="C28" s="104" t="s">
        <v>129</v>
      </c>
      <c r="D28" s="113">
        <v>2</v>
      </c>
      <c r="E28" s="136" t="s">
        <v>128</v>
      </c>
    </row>
    <row r="29" spans="2:5" ht="16" thickBot="1" x14ac:dyDescent="0.25"/>
    <row r="30" spans="2:5" x14ac:dyDescent="0.2">
      <c r="B30" s="256" t="s">
        <v>70</v>
      </c>
      <c r="C30" s="257"/>
      <c r="D30" s="257"/>
      <c r="E30" s="137" t="s">
        <v>123</v>
      </c>
    </row>
    <row r="31" spans="2:5" x14ac:dyDescent="0.2">
      <c r="B31" s="99" t="s">
        <v>72</v>
      </c>
      <c r="C31" s="100" t="s">
        <v>74</v>
      </c>
      <c r="D31" s="100">
        <v>10</v>
      </c>
      <c r="E31" s="138" t="s">
        <v>124</v>
      </c>
    </row>
    <row r="32" spans="2:5" x14ac:dyDescent="0.2">
      <c r="B32" s="99" t="s">
        <v>213</v>
      </c>
      <c r="C32" s="100" t="s">
        <v>100</v>
      </c>
      <c r="D32" s="100">
        <v>1</v>
      </c>
      <c r="E32" s="138">
        <v>15</v>
      </c>
    </row>
    <row r="33" spans="1:5" x14ac:dyDescent="0.2">
      <c r="B33" s="99" t="s">
        <v>73</v>
      </c>
      <c r="C33" s="100" t="s">
        <v>100</v>
      </c>
      <c r="D33" s="100">
        <v>0</v>
      </c>
      <c r="E33" s="138" t="s">
        <v>124</v>
      </c>
    </row>
    <row r="34" spans="1:5" x14ac:dyDescent="0.2">
      <c r="B34" s="99" t="s">
        <v>122</v>
      </c>
      <c r="C34" s="100" t="s">
        <v>100</v>
      </c>
      <c r="D34" s="100">
        <v>0</v>
      </c>
      <c r="E34" s="138">
        <v>0.15</v>
      </c>
    </row>
    <row r="35" spans="1:5" x14ac:dyDescent="0.2">
      <c r="B35" s="99" t="s">
        <v>162</v>
      </c>
      <c r="C35" s="199" t="s">
        <v>100</v>
      </c>
      <c r="D35" s="112">
        <v>0</v>
      </c>
      <c r="E35" s="138" t="s">
        <v>124</v>
      </c>
    </row>
    <row r="36" spans="1:5" s="202" customFormat="1" ht="16" thickBot="1" x14ac:dyDescent="0.25">
      <c r="A36" s="97"/>
      <c r="B36" s="103" t="s">
        <v>217</v>
      </c>
      <c r="C36" s="104" t="s">
        <v>100</v>
      </c>
      <c r="D36" s="113">
        <v>1</v>
      </c>
      <c r="E36" s="139">
        <v>0.1</v>
      </c>
    </row>
    <row r="37" spans="1:5" ht="16" thickBot="1" x14ac:dyDescent="0.25"/>
    <row r="38" spans="1:5" ht="16" thickBot="1" x14ac:dyDescent="0.25">
      <c r="B38" s="152" t="s">
        <v>148</v>
      </c>
      <c r="C38" s="149" t="s">
        <v>129</v>
      </c>
      <c r="D38" s="150">
        <v>1</v>
      </c>
      <c r="E38" s="136" t="s">
        <v>149</v>
      </c>
    </row>
    <row r="39" spans="1:5" ht="16" thickBot="1" x14ac:dyDescent="0.25"/>
    <row r="40" spans="1:5" x14ac:dyDescent="0.2">
      <c r="B40" s="141" t="s">
        <v>246</v>
      </c>
      <c r="C40" s="98"/>
      <c r="D40" s="111"/>
      <c r="E40" s="232"/>
    </row>
    <row r="41" spans="1:5" x14ac:dyDescent="0.2">
      <c r="B41" s="99" t="s">
        <v>247</v>
      </c>
      <c r="C41" s="199" t="s">
        <v>100</v>
      </c>
      <c r="D41" s="112">
        <v>0</v>
      </c>
      <c r="E41" s="102" t="s">
        <v>248</v>
      </c>
    </row>
    <row r="42" spans="1:5" ht="16" thickBot="1" x14ac:dyDescent="0.25">
      <c r="B42" s="103" t="s">
        <v>249</v>
      </c>
      <c r="C42" s="104" t="s">
        <v>97</v>
      </c>
      <c r="D42" s="113" t="s">
        <v>250</v>
      </c>
      <c r="E42" s="106" t="s">
        <v>251</v>
      </c>
    </row>
  </sheetData>
  <mergeCells count="2">
    <mergeCell ref="B2:D2"/>
    <mergeCell ref="B30:D30"/>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X123" sqref="X12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B8" sqref="B8"/>
    </sheetView>
  </sheetViews>
  <sheetFormatPr baseColWidth="10" defaultColWidth="8.83203125" defaultRowHeight="15" x14ac:dyDescent="0.2"/>
  <cols>
    <col min="1" max="1" width="10.5" style="29" customWidth="1"/>
    <col min="2" max="2" width="11" style="97" customWidth="1"/>
    <col min="3" max="3" width="21.33203125" style="97" bestFit="1" customWidth="1"/>
    <col min="4" max="4" width="10.5" style="97" customWidth="1"/>
    <col min="5" max="5" width="11.1640625" style="97" customWidth="1"/>
    <col min="6" max="6" width="11.5" style="97" customWidth="1"/>
    <col min="7" max="16384" width="8.83203125" style="29"/>
  </cols>
  <sheetData>
    <row r="1" spans="2:6" ht="16" thickBot="1" x14ac:dyDescent="0.25"/>
    <row r="2" spans="2:6" x14ac:dyDescent="0.2">
      <c r="B2" s="115" t="s">
        <v>90</v>
      </c>
      <c r="C2" s="98" t="s">
        <v>94</v>
      </c>
      <c r="D2" s="98" t="s">
        <v>91</v>
      </c>
      <c r="E2" s="98" t="s">
        <v>95</v>
      </c>
      <c r="F2" s="111" t="s">
        <v>92</v>
      </c>
    </row>
    <row r="3" spans="2:6" x14ac:dyDescent="0.2">
      <c r="B3" s="200">
        <v>-29.382000000000001</v>
      </c>
      <c r="C3" s="199">
        <v>0.03</v>
      </c>
      <c r="D3" s="199">
        <v>6.0999999999999999E-2</v>
      </c>
      <c r="E3" s="199">
        <f>68950000000*0.0001636</f>
        <v>11280220</v>
      </c>
      <c r="F3" s="112">
        <f>2795*0.0001636</f>
        <v>0.457262</v>
      </c>
    </row>
    <row r="4" spans="2:6" x14ac:dyDescent="0.2">
      <c r="B4" s="200">
        <v>-21.45</v>
      </c>
      <c r="C4" s="199">
        <v>0.03</v>
      </c>
      <c r="D4" s="199">
        <v>9.2999999999999999E-2</v>
      </c>
      <c r="E4" s="199">
        <f>68950000000*0.0001636</f>
        <v>11280220</v>
      </c>
      <c r="F4" s="112">
        <f>2795*0.0001636</f>
        <v>0.457262</v>
      </c>
    </row>
    <row r="5" spans="2:6" x14ac:dyDescent="0.2">
      <c r="B5" s="200">
        <v>-21.45</v>
      </c>
      <c r="C5" s="199">
        <v>0.03</v>
      </c>
      <c r="D5" s="199">
        <v>9.2999999999999999E-2</v>
      </c>
      <c r="E5" s="199">
        <f>68950000000*0.0003403</f>
        <v>23463685</v>
      </c>
      <c r="F5" s="112">
        <f>2795*0.0003403</f>
        <v>0.95113849999999989</v>
      </c>
    </row>
    <row r="6" spans="2:6" x14ac:dyDescent="0.2">
      <c r="B6" s="200">
        <v>-12.1</v>
      </c>
      <c r="C6" s="199">
        <v>0.03</v>
      </c>
      <c r="D6" s="199">
        <v>0.14099999999999999</v>
      </c>
      <c r="E6" s="199">
        <f>68950000000*0.0003403</f>
        <v>23463685</v>
      </c>
      <c r="F6" s="112">
        <f>2795*0.0003403</f>
        <v>0.95113849999999989</v>
      </c>
    </row>
    <row r="7" spans="2:6" x14ac:dyDescent="0.2">
      <c r="B7" s="200">
        <v>-12.1</v>
      </c>
      <c r="C7" s="199">
        <v>0.03</v>
      </c>
      <c r="D7" s="199">
        <v>0.14099999999999999</v>
      </c>
      <c r="E7" s="199">
        <f>68950000000*0.001135</f>
        <v>78258250</v>
      </c>
      <c r="F7" s="112">
        <f>2795*0.001135</f>
        <v>3.1723249999999998</v>
      </c>
    </row>
    <row r="8" spans="2:6" x14ac:dyDescent="0.2">
      <c r="B8" s="116">
        <v>0</v>
      </c>
      <c r="C8" s="100">
        <v>0.03</v>
      </c>
      <c r="D8" s="100">
        <v>0.27900000000000003</v>
      </c>
      <c r="E8" s="100">
        <f>68950000000*0.001135</f>
        <v>78258250</v>
      </c>
      <c r="F8" s="112">
        <f>2795*0.001135</f>
        <v>3.1723249999999998</v>
      </c>
    </row>
    <row r="9" spans="2:6" x14ac:dyDescent="0.2">
      <c r="B9" s="200">
        <v>12.1</v>
      </c>
      <c r="C9" s="199">
        <v>0.03</v>
      </c>
      <c r="D9" s="199">
        <v>0.14099999999999999</v>
      </c>
      <c r="E9" s="199">
        <f>68950000000*0.001135</f>
        <v>78258250</v>
      </c>
      <c r="F9" s="112">
        <f>2795*0.001135</f>
        <v>3.1723249999999998</v>
      </c>
    </row>
    <row r="10" spans="2:6" x14ac:dyDescent="0.2">
      <c r="B10" s="200">
        <v>12.1</v>
      </c>
      <c r="C10" s="199">
        <v>0.03</v>
      </c>
      <c r="D10" s="199">
        <v>0.14099999999999999</v>
      </c>
      <c r="E10" s="199">
        <f>68950000000*0.0003403</f>
        <v>23463685</v>
      </c>
      <c r="F10" s="112">
        <f>2795*0.0003403</f>
        <v>0.95113849999999989</v>
      </c>
    </row>
    <row r="11" spans="2:6" x14ac:dyDescent="0.2">
      <c r="B11" s="200">
        <v>21.45</v>
      </c>
      <c r="C11" s="199">
        <v>0.03</v>
      </c>
      <c r="D11" s="199">
        <v>9.2999999999999999E-2</v>
      </c>
      <c r="E11" s="199">
        <f>68950000000*0.0003403</f>
        <v>23463685</v>
      </c>
      <c r="F11" s="112">
        <f>2795*0.0003403</f>
        <v>0.95113849999999989</v>
      </c>
    </row>
    <row r="12" spans="2:6" x14ac:dyDescent="0.2">
      <c r="B12" s="200">
        <v>21.45</v>
      </c>
      <c r="C12" s="199">
        <v>0.03</v>
      </c>
      <c r="D12" s="199">
        <v>9.2999999999999999E-2</v>
      </c>
      <c r="E12" s="199">
        <f>68950000000*0.0001636</f>
        <v>11280220</v>
      </c>
      <c r="F12" s="112">
        <f>2795*0.0001636</f>
        <v>0.457262</v>
      </c>
    </row>
    <row r="13" spans="2:6" x14ac:dyDescent="0.2">
      <c r="B13" s="200">
        <v>29.382000000000001</v>
      </c>
      <c r="C13" s="199">
        <v>0.03</v>
      </c>
      <c r="D13" s="199">
        <v>6.0999999999999999E-2</v>
      </c>
      <c r="E13" s="199">
        <f>68950000000*0.0001636</f>
        <v>11280220</v>
      </c>
      <c r="F13" s="112">
        <f>2795*0.0001636</f>
        <v>0.457262</v>
      </c>
    </row>
    <row r="14" spans="2:6" x14ac:dyDescent="0.2">
      <c r="B14" s="200"/>
      <c r="C14" s="199"/>
      <c r="D14" s="199"/>
      <c r="E14" s="199"/>
      <c r="F14" s="112"/>
    </row>
    <row r="15" spans="2:6" x14ac:dyDescent="0.2">
      <c r="B15" s="116"/>
      <c r="C15" s="100"/>
      <c r="D15" s="100"/>
      <c r="E15" s="100"/>
      <c r="F15" s="112"/>
    </row>
    <row r="16" spans="2:6" x14ac:dyDescent="0.2">
      <c r="B16" s="116"/>
      <c r="C16" s="100"/>
      <c r="D16" s="100"/>
      <c r="E16" s="100"/>
      <c r="F16" s="112"/>
    </row>
    <row r="17" spans="2:6" x14ac:dyDescent="0.2">
      <c r="B17" s="116"/>
      <c r="C17" s="100"/>
      <c r="D17" s="100"/>
      <c r="E17" s="100"/>
      <c r="F17" s="112"/>
    </row>
    <row r="18" spans="2:6" x14ac:dyDescent="0.2">
      <c r="B18" s="116"/>
      <c r="C18" s="100"/>
      <c r="D18" s="100"/>
      <c r="E18" s="100"/>
      <c r="F18" s="112"/>
    </row>
    <row r="19" spans="2:6" x14ac:dyDescent="0.2">
      <c r="B19" s="116"/>
      <c r="C19" s="100"/>
      <c r="D19" s="100"/>
      <c r="E19" s="100"/>
      <c r="F19" s="112"/>
    </row>
    <row r="20" spans="2:6" x14ac:dyDescent="0.2">
      <c r="B20" s="116"/>
      <c r="C20" s="100"/>
      <c r="D20" s="100"/>
      <c r="E20" s="100"/>
      <c r="F20" s="112"/>
    </row>
    <row r="21" spans="2:6" x14ac:dyDescent="0.2">
      <c r="B21" s="116"/>
      <c r="C21" s="100"/>
      <c r="D21" s="100"/>
      <c r="E21" s="100"/>
      <c r="F21" s="112"/>
    </row>
    <row r="22" spans="2:6" x14ac:dyDescent="0.2">
      <c r="B22" s="116"/>
      <c r="C22" s="100"/>
      <c r="D22" s="100"/>
      <c r="E22" s="100"/>
      <c r="F22" s="112"/>
    </row>
    <row r="23" spans="2:6" x14ac:dyDescent="0.2">
      <c r="B23" s="116"/>
      <c r="C23" s="100"/>
      <c r="D23" s="100"/>
      <c r="E23" s="100"/>
      <c r="F23" s="112"/>
    </row>
    <row r="24" spans="2:6" x14ac:dyDescent="0.2">
      <c r="B24" s="116"/>
      <c r="C24" s="100"/>
      <c r="D24" s="100"/>
      <c r="E24" s="100"/>
      <c r="F24" s="112"/>
    </row>
    <row r="25" spans="2:6" x14ac:dyDescent="0.2">
      <c r="B25" s="116"/>
      <c r="C25" s="100"/>
      <c r="D25" s="100"/>
      <c r="E25" s="100"/>
      <c r="F25" s="112"/>
    </row>
    <row r="26" spans="2:6" x14ac:dyDescent="0.2">
      <c r="B26" s="116"/>
      <c r="C26" s="100"/>
      <c r="D26" s="100"/>
      <c r="E26" s="100"/>
      <c r="F26" s="112"/>
    </row>
    <row r="27" spans="2:6" x14ac:dyDescent="0.2">
      <c r="B27" s="116"/>
      <c r="C27" s="100"/>
      <c r="D27" s="100"/>
      <c r="E27" s="100"/>
      <c r="F27" s="112"/>
    </row>
    <row r="28" spans="2:6" x14ac:dyDescent="0.2">
      <c r="B28" s="116"/>
      <c r="C28" s="100"/>
      <c r="D28" s="100"/>
      <c r="E28" s="100"/>
      <c r="F28" s="112"/>
    </row>
    <row r="29" spans="2:6" x14ac:dyDescent="0.2">
      <c r="B29" s="116"/>
      <c r="C29" s="100"/>
      <c r="D29" s="100"/>
      <c r="E29" s="100"/>
      <c r="F29" s="112"/>
    </row>
    <row r="30" spans="2:6" x14ac:dyDescent="0.2">
      <c r="B30" s="116"/>
      <c r="C30" s="100"/>
      <c r="D30" s="100"/>
      <c r="E30" s="100"/>
      <c r="F30" s="112"/>
    </row>
    <row r="31" spans="2:6" x14ac:dyDescent="0.2">
      <c r="B31" s="116"/>
      <c r="C31" s="100"/>
      <c r="D31" s="100"/>
      <c r="E31" s="100"/>
      <c r="F31" s="112"/>
    </row>
    <row r="32" spans="2:6" x14ac:dyDescent="0.2">
      <c r="B32" s="116"/>
      <c r="C32" s="100"/>
      <c r="D32" s="100"/>
      <c r="E32" s="100"/>
      <c r="F32" s="112"/>
    </row>
    <row r="33" spans="2:6" x14ac:dyDescent="0.2">
      <c r="B33" s="116"/>
      <c r="C33" s="100"/>
      <c r="D33" s="100"/>
      <c r="E33" s="100"/>
      <c r="F33" s="112"/>
    </row>
    <row r="34" spans="2:6" x14ac:dyDescent="0.2">
      <c r="B34" s="116"/>
      <c r="C34" s="100"/>
      <c r="D34" s="100"/>
      <c r="E34" s="100"/>
      <c r="F34" s="112"/>
    </row>
    <row r="35" spans="2:6" x14ac:dyDescent="0.2">
      <c r="B35" s="116"/>
      <c r="C35" s="100"/>
      <c r="D35" s="100"/>
      <c r="E35" s="100"/>
      <c r="F35" s="112"/>
    </row>
    <row r="36" spans="2:6" x14ac:dyDescent="0.2">
      <c r="B36" s="116"/>
      <c r="C36" s="100"/>
      <c r="D36" s="100"/>
      <c r="E36" s="100"/>
      <c r="F36" s="112"/>
    </row>
    <row r="37" spans="2:6" x14ac:dyDescent="0.2">
      <c r="B37" s="116"/>
      <c r="C37" s="100"/>
      <c r="D37" s="100"/>
      <c r="E37" s="100"/>
      <c r="F37" s="112"/>
    </row>
    <row r="38" spans="2:6" x14ac:dyDescent="0.2">
      <c r="B38" s="116"/>
      <c r="C38" s="100"/>
      <c r="D38" s="100"/>
      <c r="E38" s="100"/>
      <c r="F38" s="112"/>
    </row>
    <row r="39" spans="2:6" x14ac:dyDescent="0.2">
      <c r="B39" s="116"/>
      <c r="C39" s="100"/>
      <c r="D39" s="100"/>
      <c r="E39" s="100"/>
      <c r="F39" s="112"/>
    </row>
    <row r="40" spans="2:6" x14ac:dyDescent="0.2">
      <c r="B40" s="116"/>
      <c r="C40" s="100"/>
      <c r="D40" s="100"/>
      <c r="E40" s="100"/>
      <c r="F40" s="112"/>
    </row>
    <row r="41" spans="2:6" x14ac:dyDescent="0.2">
      <c r="B41" s="116"/>
      <c r="C41" s="100"/>
      <c r="D41" s="100"/>
      <c r="E41" s="100"/>
      <c r="F41" s="112"/>
    </row>
    <row r="42" spans="2:6" x14ac:dyDescent="0.2">
      <c r="B42" s="116"/>
      <c r="C42" s="100"/>
      <c r="D42" s="100"/>
      <c r="E42" s="100"/>
      <c r="F42" s="112"/>
    </row>
    <row r="43" spans="2:6" x14ac:dyDescent="0.2">
      <c r="B43" s="116"/>
      <c r="C43" s="100"/>
      <c r="D43" s="100"/>
      <c r="E43" s="100"/>
      <c r="F43" s="112"/>
    </row>
    <row r="44" spans="2:6" x14ac:dyDescent="0.2">
      <c r="B44" s="116"/>
      <c r="C44" s="100"/>
      <c r="D44" s="100"/>
      <c r="E44" s="100"/>
      <c r="F44" s="112"/>
    </row>
    <row r="45" spans="2:6" x14ac:dyDescent="0.2">
      <c r="B45" s="116"/>
      <c r="C45" s="100"/>
      <c r="D45" s="100"/>
      <c r="E45" s="100"/>
      <c r="F45" s="112"/>
    </row>
    <row r="46" spans="2:6" x14ac:dyDescent="0.2">
      <c r="B46" s="116"/>
      <c r="C46" s="100"/>
      <c r="D46" s="100"/>
      <c r="E46" s="100"/>
      <c r="F46" s="112"/>
    </row>
    <row r="47" spans="2:6" x14ac:dyDescent="0.2">
      <c r="B47" s="116"/>
      <c r="C47" s="100"/>
      <c r="D47" s="100"/>
      <c r="E47" s="100"/>
      <c r="F47" s="112"/>
    </row>
    <row r="48" spans="2:6" x14ac:dyDescent="0.2">
      <c r="B48" s="116"/>
      <c r="C48" s="100"/>
      <c r="D48" s="100"/>
      <c r="E48" s="100"/>
      <c r="F48" s="112"/>
    </row>
    <row r="49" spans="2:6" x14ac:dyDescent="0.2">
      <c r="B49" s="116"/>
      <c r="C49" s="100"/>
      <c r="D49" s="100"/>
      <c r="E49" s="100"/>
      <c r="F49" s="112"/>
    </row>
    <row r="50" spans="2:6" x14ac:dyDescent="0.2">
      <c r="B50" s="116"/>
      <c r="C50" s="100"/>
      <c r="D50" s="100"/>
      <c r="E50" s="100"/>
      <c r="F50" s="112"/>
    </row>
    <row r="51" spans="2:6" x14ac:dyDescent="0.2">
      <c r="B51" s="116"/>
      <c r="C51" s="100"/>
      <c r="D51" s="100"/>
      <c r="E51" s="100"/>
      <c r="F51" s="112"/>
    </row>
    <row r="52" spans="2:6" x14ac:dyDescent="0.2">
      <c r="B52" s="116"/>
      <c r="C52" s="100"/>
      <c r="D52" s="100"/>
      <c r="E52" s="100"/>
      <c r="F52" s="112"/>
    </row>
    <row r="53" spans="2:6" x14ac:dyDescent="0.2">
      <c r="B53" s="116"/>
      <c r="C53" s="100"/>
      <c r="D53" s="100"/>
      <c r="E53" s="100"/>
      <c r="F53" s="112"/>
    </row>
    <row r="54" spans="2:6" x14ac:dyDescent="0.2">
      <c r="B54" s="116"/>
      <c r="C54" s="100"/>
      <c r="D54" s="100"/>
      <c r="E54" s="100"/>
      <c r="F54" s="112"/>
    </row>
    <row r="55" spans="2:6" x14ac:dyDescent="0.2">
      <c r="B55" s="116"/>
      <c r="C55" s="100"/>
      <c r="D55" s="100"/>
      <c r="E55" s="100"/>
      <c r="F55" s="112"/>
    </row>
    <row r="56" spans="2:6" x14ac:dyDescent="0.2">
      <c r="B56" s="116"/>
      <c r="C56" s="100"/>
      <c r="D56" s="100"/>
      <c r="E56" s="100"/>
      <c r="F56" s="112"/>
    </row>
    <row r="57" spans="2:6" x14ac:dyDescent="0.2">
      <c r="B57" s="116"/>
      <c r="C57" s="100"/>
      <c r="D57" s="100"/>
      <c r="E57" s="100"/>
      <c r="F57" s="112"/>
    </row>
    <row r="58" spans="2:6" x14ac:dyDescent="0.2">
      <c r="B58" s="116"/>
      <c r="C58" s="100"/>
      <c r="D58" s="100"/>
      <c r="E58" s="100"/>
      <c r="F58" s="112"/>
    </row>
    <row r="59" spans="2:6" x14ac:dyDescent="0.2">
      <c r="B59" s="116"/>
      <c r="C59" s="100"/>
      <c r="D59" s="100"/>
      <c r="E59" s="100"/>
      <c r="F59" s="112"/>
    </row>
    <row r="60" spans="2:6" x14ac:dyDescent="0.2">
      <c r="B60" s="116"/>
      <c r="C60" s="100"/>
      <c r="D60" s="100"/>
      <c r="E60" s="100"/>
      <c r="F60" s="112"/>
    </row>
    <row r="61" spans="2:6" x14ac:dyDescent="0.2">
      <c r="B61" s="116"/>
      <c r="C61" s="100"/>
      <c r="D61" s="100"/>
      <c r="E61" s="100"/>
      <c r="F61" s="112"/>
    </row>
    <row r="62" spans="2:6" x14ac:dyDescent="0.2">
      <c r="B62" s="116"/>
      <c r="C62" s="100"/>
      <c r="D62" s="100"/>
      <c r="E62" s="100"/>
      <c r="F62" s="112"/>
    </row>
    <row r="63" spans="2:6" x14ac:dyDescent="0.2">
      <c r="B63" s="116"/>
      <c r="C63" s="100"/>
      <c r="D63" s="100"/>
      <c r="E63" s="100"/>
      <c r="F63" s="112"/>
    </row>
    <row r="64" spans="2:6" x14ac:dyDescent="0.2">
      <c r="B64" s="116"/>
      <c r="C64" s="100"/>
      <c r="D64" s="100"/>
      <c r="E64" s="100"/>
      <c r="F64" s="112"/>
    </row>
    <row r="65" spans="2:6" x14ac:dyDescent="0.2">
      <c r="B65" s="116"/>
      <c r="C65" s="100"/>
      <c r="D65" s="100"/>
      <c r="E65" s="100"/>
      <c r="F65" s="112"/>
    </row>
    <row r="66" spans="2:6" x14ac:dyDescent="0.2">
      <c r="B66" s="116"/>
      <c r="C66" s="100"/>
      <c r="D66" s="100"/>
      <c r="E66" s="100"/>
      <c r="F66" s="112"/>
    </row>
    <row r="67" spans="2:6" x14ac:dyDescent="0.2">
      <c r="B67" s="116"/>
      <c r="C67" s="100"/>
      <c r="D67" s="100"/>
      <c r="E67" s="100"/>
      <c r="F67" s="112"/>
    </row>
    <row r="68" spans="2:6" x14ac:dyDescent="0.2">
      <c r="B68" s="116"/>
      <c r="C68" s="100"/>
      <c r="D68" s="100"/>
      <c r="E68" s="100"/>
      <c r="F68" s="112"/>
    </row>
    <row r="69" spans="2:6" x14ac:dyDescent="0.2">
      <c r="B69" s="116"/>
      <c r="C69" s="100"/>
      <c r="D69" s="100"/>
      <c r="E69" s="100"/>
      <c r="F69" s="112"/>
    </row>
    <row r="70" spans="2:6" x14ac:dyDescent="0.2">
      <c r="B70" s="116"/>
      <c r="C70" s="100"/>
      <c r="D70" s="100"/>
      <c r="E70" s="100"/>
      <c r="F70" s="112"/>
    </row>
    <row r="71" spans="2:6" x14ac:dyDescent="0.2">
      <c r="B71" s="116"/>
      <c r="C71" s="100"/>
      <c r="D71" s="100"/>
      <c r="E71" s="100"/>
      <c r="F71" s="112"/>
    </row>
    <row r="72" spans="2:6" x14ac:dyDescent="0.2">
      <c r="B72" s="116"/>
      <c r="C72" s="100"/>
      <c r="D72" s="100"/>
      <c r="E72" s="100"/>
      <c r="F72" s="112"/>
    </row>
    <row r="73" spans="2:6" x14ac:dyDescent="0.2">
      <c r="B73" s="116"/>
      <c r="C73" s="100"/>
      <c r="D73" s="100"/>
      <c r="E73" s="100"/>
      <c r="F73" s="112"/>
    </row>
    <row r="74" spans="2:6" x14ac:dyDescent="0.2">
      <c r="B74" s="116"/>
      <c r="C74" s="100"/>
      <c r="D74" s="100"/>
      <c r="E74" s="100"/>
      <c r="F74" s="112"/>
    </row>
    <row r="75" spans="2:6" x14ac:dyDescent="0.2">
      <c r="B75" s="116"/>
      <c r="C75" s="100"/>
      <c r="D75" s="100"/>
      <c r="E75" s="100"/>
      <c r="F75" s="112"/>
    </row>
    <row r="76" spans="2:6" x14ac:dyDescent="0.2">
      <c r="B76" s="116"/>
      <c r="C76" s="100"/>
      <c r="D76" s="100"/>
      <c r="E76" s="100"/>
      <c r="F76" s="112"/>
    </row>
    <row r="77" spans="2:6" x14ac:dyDescent="0.2">
      <c r="B77" s="116"/>
      <c r="C77" s="100"/>
      <c r="D77" s="100"/>
      <c r="E77" s="100"/>
      <c r="F77" s="112"/>
    </row>
    <row r="78" spans="2:6" x14ac:dyDescent="0.2">
      <c r="B78" s="116"/>
      <c r="C78" s="100"/>
      <c r="D78" s="100"/>
      <c r="E78" s="100"/>
      <c r="F78" s="112"/>
    </row>
    <row r="79" spans="2:6" x14ac:dyDescent="0.2">
      <c r="B79" s="116"/>
      <c r="C79" s="100"/>
      <c r="D79" s="100"/>
      <c r="E79" s="100"/>
      <c r="F79" s="112"/>
    </row>
    <row r="80" spans="2:6" x14ac:dyDescent="0.2">
      <c r="B80" s="116"/>
      <c r="C80" s="100"/>
      <c r="D80" s="100"/>
      <c r="E80" s="100"/>
      <c r="F80" s="112"/>
    </row>
    <row r="81" spans="2:6" x14ac:dyDescent="0.2">
      <c r="B81" s="116"/>
      <c r="C81" s="100"/>
      <c r="D81" s="100"/>
      <c r="E81" s="100"/>
      <c r="F81" s="112"/>
    </row>
    <row r="82" spans="2:6" x14ac:dyDescent="0.2">
      <c r="B82" s="116"/>
      <c r="C82" s="100"/>
      <c r="D82" s="100"/>
      <c r="E82" s="100"/>
      <c r="F82" s="112"/>
    </row>
    <row r="83" spans="2:6" x14ac:dyDescent="0.2">
      <c r="B83" s="116"/>
      <c r="C83" s="100"/>
      <c r="D83" s="100"/>
      <c r="E83" s="100"/>
      <c r="F83" s="112"/>
    </row>
    <row r="84" spans="2:6" x14ac:dyDescent="0.2">
      <c r="B84" s="116"/>
      <c r="C84" s="100"/>
      <c r="D84" s="100"/>
      <c r="E84" s="100"/>
      <c r="F84" s="112"/>
    </row>
    <row r="85" spans="2:6" x14ac:dyDescent="0.2">
      <c r="B85" s="116"/>
      <c r="C85" s="100"/>
      <c r="D85" s="100"/>
      <c r="E85" s="100"/>
      <c r="F85" s="112"/>
    </row>
    <row r="86" spans="2:6" x14ac:dyDescent="0.2">
      <c r="B86" s="116"/>
      <c r="C86" s="100"/>
      <c r="D86" s="100"/>
      <c r="E86" s="100"/>
      <c r="F86" s="112"/>
    </row>
    <row r="87" spans="2:6" x14ac:dyDescent="0.2">
      <c r="B87" s="116"/>
      <c r="C87" s="100"/>
      <c r="D87" s="100"/>
      <c r="E87" s="100"/>
      <c r="F87" s="112"/>
    </row>
    <row r="88" spans="2:6" x14ac:dyDescent="0.2">
      <c r="B88" s="116"/>
      <c r="C88" s="100"/>
      <c r="D88" s="100"/>
      <c r="E88" s="100"/>
      <c r="F88" s="112"/>
    </row>
    <row r="89" spans="2:6" x14ac:dyDescent="0.2">
      <c r="B89" s="116"/>
      <c r="C89" s="100"/>
      <c r="D89" s="100"/>
      <c r="E89" s="100"/>
      <c r="F89" s="112"/>
    </row>
    <row r="90" spans="2:6" x14ac:dyDescent="0.2">
      <c r="B90" s="116"/>
      <c r="C90" s="100"/>
      <c r="D90" s="100"/>
      <c r="E90" s="100"/>
      <c r="F90" s="112"/>
    </row>
    <row r="91" spans="2:6" x14ac:dyDescent="0.2">
      <c r="B91" s="116"/>
      <c r="C91" s="100"/>
      <c r="D91" s="100"/>
      <c r="E91" s="100"/>
      <c r="F91" s="112"/>
    </row>
    <row r="92" spans="2:6" x14ac:dyDescent="0.2">
      <c r="B92" s="116"/>
      <c r="C92" s="100"/>
      <c r="D92" s="100"/>
      <c r="E92" s="100"/>
      <c r="F92" s="112"/>
    </row>
    <row r="93" spans="2:6" x14ac:dyDescent="0.2">
      <c r="B93" s="116"/>
      <c r="C93" s="100"/>
      <c r="D93" s="100"/>
      <c r="E93" s="100"/>
      <c r="F93" s="112"/>
    </row>
    <row r="94" spans="2:6" x14ac:dyDescent="0.2">
      <c r="B94" s="116"/>
      <c r="C94" s="100"/>
      <c r="D94" s="100"/>
      <c r="E94" s="100"/>
      <c r="F94" s="112"/>
    </row>
    <row r="95" spans="2:6" x14ac:dyDescent="0.2">
      <c r="B95" s="116"/>
      <c r="C95" s="100"/>
      <c r="D95" s="100"/>
      <c r="E95" s="100"/>
      <c r="F95" s="112"/>
    </row>
    <row r="96" spans="2:6" x14ac:dyDescent="0.2">
      <c r="B96" s="116"/>
      <c r="C96" s="100"/>
      <c r="D96" s="100"/>
      <c r="E96" s="100"/>
      <c r="F96" s="112"/>
    </row>
    <row r="97" spans="2:6" x14ac:dyDescent="0.2">
      <c r="B97" s="116"/>
      <c r="C97" s="100"/>
      <c r="D97" s="100"/>
      <c r="E97" s="100"/>
      <c r="F97" s="112"/>
    </row>
    <row r="98" spans="2:6" x14ac:dyDescent="0.2">
      <c r="B98" s="116"/>
      <c r="C98" s="100"/>
      <c r="D98" s="100"/>
      <c r="E98" s="100"/>
      <c r="F98" s="112"/>
    </row>
    <row r="99" spans="2:6" x14ac:dyDescent="0.2">
      <c r="B99" s="116"/>
      <c r="C99" s="100"/>
      <c r="D99" s="100"/>
      <c r="E99" s="100"/>
      <c r="F99" s="112"/>
    </row>
    <row r="100" spans="2:6" x14ac:dyDescent="0.2">
      <c r="B100" s="116"/>
      <c r="C100" s="100"/>
      <c r="D100" s="100"/>
      <c r="E100" s="100"/>
      <c r="F100" s="112"/>
    </row>
    <row r="101" spans="2:6" x14ac:dyDescent="0.2">
      <c r="B101" s="116"/>
      <c r="C101" s="100"/>
      <c r="D101" s="100"/>
      <c r="E101" s="100"/>
      <c r="F101" s="112"/>
    </row>
    <row r="102" spans="2:6" x14ac:dyDescent="0.2">
      <c r="B102" s="116"/>
      <c r="C102" s="100"/>
      <c r="D102" s="100"/>
      <c r="E102" s="100"/>
      <c r="F102" s="112"/>
    </row>
    <row r="103" spans="2:6" x14ac:dyDescent="0.2">
      <c r="B103" s="116"/>
      <c r="C103" s="100"/>
      <c r="D103" s="100"/>
      <c r="E103" s="100"/>
      <c r="F103" s="112"/>
    </row>
    <row r="104" spans="2:6" x14ac:dyDescent="0.2">
      <c r="B104" s="116"/>
      <c r="C104" s="100"/>
      <c r="D104" s="100"/>
      <c r="E104" s="100"/>
      <c r="F104" s="112"/>
    </row>
    <row r="105" spans="2:6" x14ac:dyDescent="0.2">
      <c r="B105" s="116"/>
      <c r="C105" s="100"/>
      <c r="D105" s="100"/>
      <c r="E105" s="100"/>
      <c r="F105" s="112"/>
    </row>
    <row r="106" spans="2:6" x14ac:dyDescent="0.2">
      <c r="B106" s="116"/>
      <c r="C106" s="100"/>
      <c r="D106" s="100"/>
      <c r="E106" s="100"/>
      <c r="F106" s="112"/>
    </row>
    <row r="107" spans="2:6" x14ac:dyDescent="0.2">
      <c r="B107" s="116"/>
      <c r="C107" s="100"/>
      <c r="D107" s="100"/>
      <c r="E107" s="100"/>
      <c r="F107" s="112"/>
    </row>
    <row r="108" spans="2:6" x14ac:dyDescent="0.2">
      <c r="B108" s="116"/>
      <c r="C108" s="100"/>
      <c r="D108" s="100"/>
      <c r="E108" s="100"/>
      <c r="F108" s="112"/>
    </row>
    <row r="109" spans="2:6" x14ac:dyDescent="0.2">
      <c r="B109" s="116"/>
      <c r="C109" s="100"/>
      <c r="D109" s="100"/>
      <c r="E109" s="100"/>
      <c r="F109" s="112"/>
    </row>
    <row r="110" spans="2:6" x14ac:dyDescent="0.2">
      <c r="B110" s="116"/>
      <c r="C110" s="100"/>
      <c r="D110" s="100"/>
      <c r="E110" s="100"/>
      <c r="F110" s="112"/>
    </row>
    <row r="111" spans="2:6" x14ac:dyDescent="0.2">
      <c r="B111" s="116"/>
      <c r="C111" s="100"/>
      <c r="D111" s="100"/>
      <c r="E111" s="100"/>
      <c r="F111" s="112"/>
    </row>
    <row r="112" spans="2:6" x14ac:dyDescent="0.2">
      <c r="B112" s="116"/>
      <c r="C112" s="100"/>
      <c r="D112" s="100"/>
      <c r="E112" s="100"/>
      <c r="F112" s="112"/>
    </row>
    <row r="113" spans="2:6" x14ac:dyDescent="0.2">
      <c r="B113" s="116"/>
      <c r="C113" s="100"/>
      <c r="D113" s="100"/>
      <c r="E113" s="100"/>
      <c r="F113" s="112"/>
    </row>
    <row r="114" spans="2:6" x14ac:dyDescent="0.2">
      <c r="B114" s="116"/>
      <c r="C114" s="100"/>
      <c r="D114" s="100"/>
      <c r="E114" s="100"/>
      <c r="F114" s="112"/>
    </row>
    <row r="115" spans="2:6" x14ac:dyDescent="0.2">
      <c r="B115" s="116"/>
      <c r="C115" s="100"/>
      <c r="D115" s="100"/>
      <c r="E115" s="100"/>
      <c r="F115" s="112"/>
    </row>
    <row r="116" spans="2:6" x14ac:dyDescent="0.2">
      <c r="B116" s="116"/>
      <c r="C116" s="100"/>
      <c r="D116" s="100"/>
      <c r="E116" s="100"/>
      <c r="F116" s="112"/>
    </row>
    <row r="117" spans="2:6" x14ac:dyDescent="0.2">
      <c r="B117" s="116"/>
      <c r="C117" s="100"/>
      <c r="D117" s="100"/>
      <c r="E117" s="100"/>
      <c r="F117" s="112"/>
    </row>
    <row r="118" spans="2:6" x14ac:dyDescent="0.2">
      <c r="B118" s="116"/>
      <c r="C118" s="100"/>
      <c r="D118" s="100"/>
      <c r="E118" s="100"/>
      <c r="F118" s="112"/>
    </row>
    <row r="119" spans="2:6" x14ac:dyDescent="0.2">
      <c r="B119" s="116"/>
      <c r="C119" s="100"/>
      <c r="D119" s="100"/>
      <c r="E119" s="100"/>
      <c r="F119" s="112"/>
    </row>
    <row r="120" spans="2:6" x14ac:dyDescent="0.2">
      <c r="B120" s="116"/>
      <c r="C120" s="100"/>
      <c r="D120" s="100"/>
      <c r="E120" s="100"/>
      <c r="F120" s="112"/>
    </row>
    <row r="121" spans="2:6" x14ac:dyDescent="0.2">
      <c r="B121" s="116"/>
      <c r="C121" s="100"/>
      <c r="D121" s="100"/>
      <c r="E121" s="100"/>
      <c r="F121" s="112"/>
    </row>
    <row r="122" spans="2:6" x14ac:dyDescent="0.2">
      <c r="B122" s="116"/>
      <c r="C122" s="100"/>
      <c r="D122" s="100"/>
      <c r="E122" s="100"/>
      <c r="F122" s="112"/>
    </row>
    <row r="123" spans="2:6" x14ac:dyDescent="0.2">
      <c r="B123" s="116"/>
      <c r="C123" s="100"/>
      <c r="D123" s="100"/>
      <c r="E123" s="100"/>
      <c r="F123" s="112"/>
    </row>
    <row r="124" spans="2:6" x14ac:dyDescent="0.2">
      <c r="B124" s="116"/>
      <c r="C124" s="100"/>
      <c r="D124" s="100"/>
      <c r="E124" s="100"/>
      <c r="F124" s="112"/>
    </row>
    <row r="125" spans="2:6" x14ac:dyDescent="0.2">
      <c r="B125" s="116"/>
      <c r="C125" s="100"/>
      <c r="D125" s="100"/>
      <c r="E125" s="100"/>
      <c r="F125" s="112"/>
    </row>
    <row r="126" spans="2:6" x14ac:dyDescent="0.2">
      <c r="B126" s="116"/>
      <c r="C126" s="100"/>
      <c r="D126" s="100"/>
      <c r="E126" s="100"/>
      <c r="F126" s="112"/>
    </row>
    <row r="127" spans="2:6" x14ac:dyDescent="0.2">
      <c r="B127" s="116"/>
      <c r="C127" s="100"/>
      <c r="D127" s="100"/>
      <c r="E127" s="100"/>
      <c r="F127" s="112"/>
    </row>
    <row r="128" spans="2:6" x14ac:dyDescent="0.2">
      <c r="B128" s="116"/>
      <c r="C128" s="100"/>
      <c r="D128" s="100"/>
      <c r="E128" s="100"/>
      <c r="F128" s="112"/>
    </row>
    <row r="129" spans="2:6" ht="16" thickBot="1" x14ac:dyDescent="0.25">
      <c r="B129" s="117"/>
      <c r="C129" s="104"/>
      <c r="D129" s="104"/>
      <c r="E129" s="104"/>
      <c r="F129" s="113"/>
    </row>
  </sheetData>
  <sortState ref="B3:F7">
    <sortCondition descending="1" ref="B3:B8"/>
  </sortState>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B3" sqref="B3"/>
    </sheetView>
  </sheetViews>
  <sheetFormatPr baseColWidth="10" defaultColWidth="8.83203125" defaultRowHeight="15" x14ac:dyDescent="0.2"/>
  <cols>
    <col min="1" max="1" width="10.5" style="29" customWidth="1"/>
    <col min="2" max="2" width="16.1640625" style="97" bestFit="1" customWidth="1"/>
    <col min="3" max="3" width="21.33203125" style="97" bestFit="1" customWidth="1"/>
    <col min="4" max="4" width="17" style="97" bestFit="1" customWidth="1"/>
    <col min="5" max="16384" width="8.83203125" style="29"/>
  </cols>
  <sheetData>
    <row r="1" spans="2:4" ht="16" thickBot="1" x14ac:dyDescent="0.25"/>
    <row r="2" spans="2:4" x14ac:dyDescent="0.2">
      <c r="B2" s="115" t="s">
        <v>135</v>
      </c>
      <c r="C2" s="98" t="s">
        <v>134</v>
      </c>
      <c r="D2" s="111" t="s">
        <v>136</v>
      </c>
    </row>
    <row r="3" spans="2:4" x14ac:dyDescent="0.2">
      <c r="B3" s="116">
        <v>0.75</v>
      </c>
      <c r="C3" s="100">
        <v>0.85</v>
      </c>
      <c r="D3" s="112">
        <v>0.75</v>
      </c>
    </row>
    <row r="4" spans="2:4" x14ac:dyDescent="0.2">
      <c r="B4" s="116">
        <v>0.85</v>
      </c>
      <c r="C4" s="100">
        <v>0.95</v>
      </c>
      <c r="D4" s="112">
        <v>0.75</v>
      </c>
    </row>
    <row r="5" spans="2:4" x14ac:dyDescent="0.2">
      <c r="B5" s="116"/>
      <c r="C5" s="100"/>
      <c r="D5" s="112"/>
    </row>
    <row r="6" spans="2:4" x14ac:dyDescent="0.2">
      <c r="B6" s="116"/>
      <c r="C6" s="100"/>
      <c r="D6" s="112"/>
    </row>
    <row r="7" spans="2:4" x14ac:dyDescent="0.2">
      <c r="B7" s="116"/>
      <c r="C7" s="100"/>
      <c r="D7" s="112"/>
    </row>
    <row r="8" spans="2:4" x14ac:dyDescent="0.2">
      <c r="B8" s="116"/>
      <c r="C8" s="100"/>
      <c r="D8" s="112"/>
    </row>
    <row r="9" spans="2:4" x14ac:dyDescent="0.2">
      <c r="B9" s="116"/>
      <c r="C9" s="100"/>
      <c r="D9" s="112"/>
    </row>
    <row r="10" spans="2:4" x14ac:dyDescent="0.2">
      <c r="B10" s="116"/>
      <c r="C10" s="100"/>
      <c r="D10" s="112"/>
    </row>
    <row r="11" spans="2:4" x14ac:dyDescent="0.2">
      <c r="B11" s="116"/>
      <c r="C11" s="100"/>
      <c r="D11" s="112"/>
    </row>
    <row r="12" spans="2:4" x14ac:dyDescent="0.2">
      <c r="B12" s="116"/>
      <c r="C12" s="100"/>
      <c r="D12" s="112"/>
    </row>
    <row r="13" spans="2:4" x14ac:dyDescent="0.2">
      <c r="B13" s="116"/>
      <c r="C13" s="100"/>
      <c r="D13" s="112"/>
    </row>
    <row r="14" spans="2:4" x14ac:dyDescent="0.2">
      <c r="B14" s="116"/>
      <c r="C14" s="100"/>
      <c r="D14" s="112"/>
    </row>
    <row r="15" spans="2:4" x14ac:dyDescent="0.2">
      <c r="B15" s="116"/>
      <c r="C15" s="100"/>
      <c r="D15" s="112"/>
    </row>
    <row r="16" spans="2:4" x14ac:dyDescent="0.2">
      <c r="B16" s="116"/>
      <c r="C16" s="100"/>
      <c r="D16" s="112"/>
    </row>
    <row r="17" spans="2:4" x14ac:dyDescent="0.2">
      <c r="B17" s="116"/>
      <c r="C17" s="100"/>
      <c r="D17" s="112"/>
    </row>
    <row r="18" spans="2:4" x14ac:dyDescent="0.2">
      <c r="B18" s="116"/>
      <c r="C18" s="100"/>
      <c r="D18" s="112"/>
    </row>
    <row r="19" spans="2:4" x14ac:dyDescent="0.2">
      <c r="B19" s="116"/>
      <c r="C19" s="100"/>
      <c r="D19" s="112"/>
    </row>
    <row r="20" spans="2:4" x14ac:dyDescent="0.2">
      <c r="B20" s="116"/>
      <c r="C20" s="100"/>
      <c r="D20" s="112"/>
    </row>
    <row r="21" spans="2:4" x14ac:dyDescent="0.2">
      <c r="B21" s="116"/>
      <c r="C21" s="100"/>
      <c r="D21" s="112"/>
    </row>
    <row r="22" spans="2:4" x14ac:dyDescent="0.2">
      <c r="B22" s="116"/>
      <c r="C22" s="100"/>
      <c r="D22" s="112"/>
    </row>
    <row r="23" spans="2:4" x14ac:dyDescent="0.2">
      <c r="B23" s="116"/>
      <c r="C23" s="100"/>
      <c r="D23" s="112"/>
    </row>
    <row r="24" spans="2:4" x14ac:dyDescent="0.2">
      <c r="B24" s="116"/>
      <c r="C24" s="100"/>
      <c r="D24" s="112"/>
    </row>
    <row r="25" spans="2:4" x14ac:dyDescent="0.2">
      <c r="B25" s="116"/>
      <c r="C25" s="100"/>
      <c r="D25" s="112"/>
    </row>
    <row r="26" spans="2:4" x14ac:dyDescent="0.2">
      <c r="B26" s="116"/>
      <c r="C26" s="100"/>
      <c r="D26" s="112"/>
    </row>
    <row r="27" spans="2:4" x14ac:dyDescent="0.2">
      <c r="B27" s="116"/>
      <c r="C27" s="100"/>
      <c r="D27" s="112"/>
    </row>
    <row r="28" spans="2:4" x14ac:dyDescent="0.2">
      <c r="B28" s="116"/>
      <c r="C28" s="100"/>
      <c r="D28" s="112"/>
    </row>
    <row r="29" spans="2:4" x14ac:dyDescent="0.2">
      <c r="B29" s="116"/>
      <c r="C29" s="100"/>
      <c r="D29" s="112"/>
    </row>
    <row r="30" spans="2:4" x14ac:dyDescent="0.2">
      <c r="B30" s="116"/>
      <c r="C30" s="100"/>
      <c r="D30" s="112"/>
    </row>
    <row r="31" spans="2:4" x14ac:dyDescent="0.2">
      <c r="B31" s="116"/>
      <c r="C31" s="100"/>
      <c r="D31" s="112"/>
    </row>
    <row r="32" spans="2:4" x14ac:dyDescent="0.2">
      <c r="B32" s="116"/>
      <c r="C32" s="100"/>
      <c r="D32" s="112"/>
    </row>
    <row r="33" spans="2:4" x14ac:dyDescent="0.2">
      <c r="B33" s="116"/>
      <c r="C33" s="100"/>
      <c r="D33" s="112"/>
    </row>
    <row r="34" spans="2:4" x14ac:dyDescent="0.2">
      <c r="B34" s="116"/>
      <c r="C34" s="100"/>
      <c r="D34" s="112"/>
    </row>
    <row r="35" spans="2:4" x14ac:dyDescent="0.2">
      <c r="B35" s="116"/>
      <c r="C35" s="100"/>
      <c r="D35" s="112"/>
    </row>
    <row r="36" spans="2:4" x14ac:dyDescent="0.2">
      <c r="B36" s="116"/>
      <c r="C36" s="100"/>
      <c r="D36" s="112"/>
    </row>
    <row r="37" spans="2:4" x14ac:dyDescent="0.2">
      <c r="B37" s="116"/>
      <c r="C37" s="100"/>
      <c r="D37" s="112"/>
    </row>
    <row r="38" spans="2:4" x14ac:dyDescent="0.2">
      <c r="B38" s="116"/>
      <c r="C38" s="100"/>
      <c r="D38" s="112"/>
    </row>
    <row r="39" spans="2:4" x14ac:dyDescent="0.2">
      <c r="B39" s="116"/>
      <c r="C39" s="100"/>
      <c r="D39" s="112"/>
    </row>
    <row r="40" spans="2:4" x14ac:dyDescent="0.2">
      <c r="B40" s="116"/>
      <c r="C40" s="100"/>
      <c r="D40" s="112"/>
    </row>
    <row r="41" spans="2:4" x14ac:dyDescent="0.2">
      <c r="B41" s="116"/>
      <c r="C41" s="100"/>
      <c r="D41" s="112"/>
    </row>
    <row r="42" spans="2:4" x14ac:dyDescent="0.2">
      <c r="B42" s="116"/>
      <c r="C42" s="100"/>
      <c r="D42" s="112"/>
    </row>
    <row r="43" spans="2:4" x14ac:dyDescent="0.2">
      <c r="B43" s="116"/>
      <c r="C43" s="100"/>
      <c r="D43" s="112"/>
    </row>
    <row r="44" spans="2:4" x14ac:dyDescent="0.2">
      <c r="B44" s="116"/>
      <c r="C44" s="100"/>
      <c r="D44" s="112"/>
    </row>
    <row r="45" spans="2:4" x14ac:dyDescent="0.2">
      <c r="B45" s="116"/>
      <c r="C45" s="100"/>
      <c r="D45" s="112"/>
    </row>
    <row r="46" spans="2:4" x14ac:dyDescent="0.2">
      <c r="B46" s="116"/>
      <c r="C46" s="100"/>
      <c r="D46" s="112"/>
    </row>
    <row r="47" spans="2:4" x14ac:dyDescent="0.2">
      <c r="B47" s="116"/>
      <c r="C47" s="100"/>
      <c r="D47" s="112"/>
    </row>
    <row r="48" spans="2:4" x14ac:dyDescent="0.2">
      <c r="B48" s="116"/>
      <c r="C48" s="100"/>
      <c r="D48" s="112"/>
    </row>
    <row r="49" spans="2:4" x14ac:dyDescent="0.2">
      <c r="B49" s="116"/>
      <c r="C49" s="100"/>
      <c r="D49" s="112"/>
    </row>
    <row r="50" spans="2:4" x14ac:dyDescent="0.2">
      <c r="B50" s="116"/>
      <c r="C50" s="100"/>
      <c r="D50" s="112"/>
    </row>
    <row r="51" spans="2:4" x14ac:dyDescent="0.2">
      <c r="B51" s="116"/>
      <c r="C51" s="100"/>
      <c r="D51" s="112"/>
    </row>
    <row r="52" spans="2:4" x14ac:dyDescent="0.2">
      <c r="B52" s="116"/>
      <c r="C52" s="100"/>
      <c r="D52" s="112"/>
    </row>
    <row r="53" spans="2:4" x14ac:dyDescent="0.2">
      <c r="B53" s="116"/>
      <c r="C53" s="100"/>
      <c r="D53" s="112"/>
    </row>
    <row r="54" spans="2:4" x14ac:dyDescent="0.2">
      <c r="B54" s="116"/>
      <c r="C54" s="100"/>
      <c r="D54" s="112"/>
    </row>
    <row r="55" spans="2:4" x14ac:dyDescent="0.2">
      <c r="B55" s="116"/>
      <c r="C55" s="100"/>
      <c r="D55" s="112"/>
    </row>
    <row r="56" spans="2:4" x14ac:dyDescent="0.2">
      <c r="B56" s="116"/>
      <c r="C56" s="100"/>
      <c r="D56" s="112"/>
    </row>
    <row r="57" spans="2:4" x14ac:dyDescent="0.2">
      <c r="B57" s="116"/>
      <c r="C57" s="100"/>
      <c r="D57" s="112"/>
    </row>
    <row r="58" spans="2:4" x14ac:dyDescent="0.2">
      <c r="B58" s="116"/>
      <c r="C58" s="100"/>
      <c r="D58" s="112"/>
    </row>
    <row r="59" spans="2:4" x14ac:dyDescent="0.2">
      <c r="B59" s="116"/>
      <c r="C59" s="100"/>
      <c r="D59" s="112"/>
    </row>
    <row r="60" spans="2:4" x14ac:dyDescent="0.2">
      <c r="B60" s="116"/>
      <c r="C60" s="100"/>
      <c r="D60" s="112"/>
    </row>
    <row r="61" spans="2:4" x14ac:dyDescent="0.2">
      <c r="B61" s="116"/>
      <c r="C61" s="100"/>
      <c r="D61" s="112"/>
    </row>
    <row r="62" spans="2:4" x14ac:dyDescent="0.2">
      <c r="B62" s="116"/>
      <c r="C62" s="100"/>
      <c r="D62" s="112"/>
    </row>
    <row r="63" spans="2:4" x14ac:dyDescent="0.2">
      <c r="B63" s="116"/>
      <c r="C63" s="100"/>
      <c r="D63" s="112"/>
    </row>
    <row r="64" spans="2:4" x14ac:dyDescent="0.2">
      <c r="B64" s="116"/>
      <c r="C64" s="100"/>
      <c r="D64" s="112"/>
    </row>
    <row r="65" spans="2:4" x14ac:dyDescent="0.2">
      <c r="B65" s="116"/>
      <c r="C65" s="100"/>
      <c r="D65" s="112"/>
    </row>
    <row r="66" spans="2:4" x14ac:dyDescent="0.2">
      <c r="B66" s="116"/>
      <c r="C66" s="100"/>
      <c r="D66" s="112"/>
    </row>
    <row r="67" spans="2:4" x14ac:dyDescent="0.2">
      <c r="B67" s="116"/>
      <c r="C67" s="100"/>
      <c r="D67" s="112"/>
    </row>
    <row r="68" spans="2:4" x14ac:dyDescent="0.2">
      <c r="B68" s="116"/>
      <c r="C68" s="100"/>
      <c r="D68" s="112"/>
    </row>
    <row r="69" spans="2:4" x14ac:dyDescent="0.2">
      <c r="B69" s="116"/>
      <c r="C69" s="100"/>
      <c r="D69" s="112"/>
    </row>
    <row r="70" spans="2:4" x14ac:dyDescent="0.2">
      <c r="B70" s="116"/>
      <c r="C70" s="100"/>
      <c r="D70" s="112"/>
    </row>
    <row r="71" spans="2:4" x14ac:dyDescent="0.2">
      <c r="B71" s="116"/>
      <c r="C71" s="100"/>
      <c r="D71" s="112"/>
    </row>
    <row r="72" spans="2:4" x14ac:dyDescent="0.2">
      <c r="B72" s="116"/>
      <c r="C72" s="100"/>
      <c r="D72" s="112"/>
    </row>
    <row r="73" spans="2:4" x14ac:dyDescent="0.2">
      <c r="B73" s="116"/>
      <c r="C73" s="100"/>
      <c r="D73" s="112"/>
    </row>
    <row r="74" spans="2:4" x14ac:dyDescent="0.2">
      <c r="B74" s="116"/>
      <c r="C74" s="100"/>
      <c r="D74" s="112"/>
    </row>
    <row r="75" spans="2:4" x14ac:dyDescent="0.2">
      <c r="B75" s="116"/>
      <c r="C75" s="100"/>
      <c r="D75" s="112"/>
    </row>
    <row r="76" spans="2:4" x14ac:dyDescent="0.2">
      <c r="B76" s="116"/>
      <c r="C76" s="100"/>
      <c r="D76" s="112"/>
    </row>
    <row r="77" spans="2:4" x14ac:dyDescent="0.2">
      <c r="B77" s="116"/>
      <c r="C77" s="100"/>
      <c r="D77" s="112"/>
    </row>
    <row r="78" spans="2:4" x14ac:dyDescent="0.2">
      <c r="B78" s="116"/>
      <c r="C78" s="100"/>
      <c r="D78" s="112"/>
    </row>
    <row r="79" spans="2:4" x14ac:dyDescent="0.2">
      <c r="B79" s="116"/>
      <c r="C79" s="100"/>
      <c r="D79" s="112"/>
    </row>
    <row r="80" spans="2:4" x14ac:dyDescent="0.2">
      <c r="B80" s="116"/>
      <c r="C80" s="100"/>
      <c r="D80" s="112"/>
    </row>
    <row r="81" spans="2:4" x14ac:dyDescent="0.2">
      <c r="B81" s="116"/>
      <c r="C81" s="100"/>
      <c r="D81" s="112"/>
    </row>
    <row r="82" spans="2:4" x14ac:dyDescent="0.2">
      <c r="B82" s="116"/>
      <c r="C82" s="100"/>
      <c r="D82" s="112"/>
    </row>
    <row r="83" spans="2:4" x14ac:dyDescent="0.2">
      <c r="B83" s="116"/>
      <c r="C83" s="100"/>
      <c r="D83" s="112"/>
    </row>
    <row r="84" spans="2:4" x14ac:dyDescent="0.2">
      <c r="B84" s="116"/>
      <c r="C84" s="100"/>
      <c r="D84" s="112"/>
    </row>
    <row r="85" spans="2:4" x14ac:dyDescent="0.2">
      <c r="B85" s="116"/>
      <c r="C85" s="100"/>
      <c r="D85" s="112"/>
    </row>
    <row r="86" spans="2:4" x14ac:dyDescent="0.2">
      <c r="B86" s="116"/>
      <c r="C86" s="100"/>
      <c r="D86" s="112"/>
    </row>
    <row r="87" spans="2:4" x14ac:dyDescent="0.2">
      <c r="B87" s="116"/>
      <c r="C87" s="100"/>
      <c r="D87" s="112"/>
    </row>
    <row r="88" spans="2:4" x14ac:dyDescent="0.2">
      <c r="B88" s="116"/>
      <c r="C88" s="100"/>
      <c r="D88" s="112"/>
    </row>
    <row r="89" spans="2:4" x14ac:dyDescent="0.2">
      <c r="B89" s="116"/>
      <c r="C89" s="100"/>
      <c r="D89" s="112"/>
    </row>
    <row r="90" spans="2:4" x14ac:dyDescent="0.2">
      <c r="B90" s="116"/>
      <c r="C90" s="100"/>
      <c r="D90" s="112"/>
    </row>
    <row r="91" spans="2:4" x14ac:dyDescent="0.2">
      <c r="B91" s="116"/>
      <c r="C91" s="100"/>
      <c r="D91" s="112"/>
    </row>
    <row r="92" spans="2:4" x14ac:dyDescent="0.2">
      <c r="B92" s="116"/>
      <c r="C92" s="100"/>
      <c r="D92" s="112"/>
    </row>
    <row r="93" spans="2:4" x14ac:dyDescent="0.2">
      <c r="B93" s="116"/>
      <c r="C93" s="100"/>
      <c r="D93" s="112"/>
    </row>
    <row r="94" spans="2:4" x14ac:dyDescent="0.2">
      <c r="B94" s="116"/>
      <c r="C94" s="100"/>
      <c r="D94" s="112"/>
    </row>
    <row r="95" spans="2:4" x14ac:dyDescent="0.2">
      <c r="B95" s="116"/>
      <c r="C95" s="100"/>
      <c r="D95" s="112"/>
    </row>
    <row r="96" spans="2:4" x14ac:dyDescent="0.2">
      <c r="B96" s="116"/>
      <c r="C96" s="100"/>
      <c r="D96" s="112"/>
    </row>
    <row r="97" spans="2:4" x14ac:dyDescent="0.2">
      <c r="B97" s="116"/>
      <c r="C97" s="100"/>
      <c r="D97" s="112"/>
    </row>
    <row r="98" spans="2:4" x14ac:dyDescent="0.2">
      <c r="B98" s="116"/>
      <c r="C98" s="100"/>
      <c r="D98" s="112"/>
    </row>
    <row r="99" spans="2:4" x14ac:dyDescent="0.2">
      <c r="B99" s="116"/>
      <c r="C99" s="100"/>
      <c r="D99" s="112"/>
    </row>
    <row r="100" spans="2:4" x14ac:dyDescent="0.2">
      <c r="B100" s="116"/>
      <c r="C100" s="100"/>
      <c r="D100" s="112"/>
    </row>
    <row r="101" spans="2:4" x14ac:dyDescent="0.2">
      <c r="B101" s="116"/>
      <c r="C101" s="100"/>
      <c r="D101" s="112"/>
    </row>
    <row r="102" spans="2:4" x14ac:dyDescent="0.2">
      <c r="B102" s="116"/>
      <c r="C102" s="100"/>
      <c r="D102" s="112"/>
    </row>
    <row r="103" spans="2:4" x14ac:dyDescent="0.2">
      <c r="B103" s="116"/>
      <c r="C103" s="100"/>
      <c r="D103" s="112"/>
    </row>
    <row r="104" spans="2:4" x14ac:dyDescent="0.2">
      <c r="B104" s="116"/>
      <c r="C104" s="100"/>
      <c r="D104" s="112"/>
    </row>
    <row r="105" spans="2:4" x14ac:dyDescent="0.2">
      <c r="B105" s="116"/>
      <c r="C105" s="100"/>
      <c r="D105" s="112"/>
    </row>
    <row r="106" spans="2:4" x14ac:dyDescent="0.2">
      <c r="B106" s="116"/>
      <c r="C106" s="100"/>
      <c r="D106" s="112"/>
    </row>
    <row r="107" spans="2:4" x14ac:dyDescent="0.2">
      <c r="B107" s="116"/>
      <c r="C107" s="100"/>
      <c r="D107" s="112"/>
    </row>
    <row r="108" spans="2:4" x14ac:dyDescent="0.2">
      <c r="B108" s="116"/>
      <c r="C108" s="100"/>
      <c r="D108" s="112"/>
    </row>
    <row r="109" spans="2:4" x14ac:dyDescent="0.2">
      <c r="B109" s="116"/>
      <c r="C109" s="100"/>
      <c r="D109" s="112"/>
    </row>
    <row r="110" spans="2:4" x14ac:dyDescent="0.2">
      <c r="B110" s="116"/>
      <c r="C110" s="100"/>
      <c r="D110" s="112"/>
    </row>
    <row r="111" spans="2:4" x14ac:dyDescent="0.2">
      <c r="B111" s="116"/>
      <c r="C111" s="100"/>
      <c r="D111" s="112"/>
    </row>
    <row r="112" spans="2:4" x14ac:dyDescent="0.2">
      <c r="B112" s="116"/>
      <c r="C112" s="100"/>
      <c r="D112" s="112"/>
    </row>
    <row r="113" spans="2:4" x14ac:dyDescent="0.2">
      <c r="B113" s="116"/>
      <c r="C113" s="100"/>
      <c r="D113" s="112"/>
    </row>
    <row r="114" spans="2:4" x14ac:dyDescent="0.2">
      <c r="B114" s="116"/>
      <c r="C114" s="100"/>
      <c r="D114" s="112"/>
    </row>
    <row r="115" spans="2:4" x14ac:dyDescent="0.2">
      <c r="B115" s="116"/>
      <c r="C115" s="100"/>
      <c r="D115" s="112"/>
    </row>
    <row r="116" spans="2:4" x14ac:dyDescent="0.2">
      <c r="B116" s="116"/>
      <c r="C116" s="100"/>
      <c r="D116" s="112"/>
    </row>
    <row r="117" spans="2:4" x14ac:dyDescent="0.2">
      <c r="B117" s="116"/>
      <c r="C117" s="100"/>
      <c r="D117" s="112"/>
    </row>
    <row r="118" spans="2:4" x14ac:dyDescent="0.2">
      <c r="B118" s="116"/>
      <c r="C118" s="100"/>
      <c r="D118" s="112"/>
    </row>
    <row r="119" spans="2:4" x14ac:dyDescent="0.2">
      <c r="B119" s="116"/>
      <c r="C119" s="100"/>
      <c r="D119" s="112"/>
    </row>
    <row r="120" spans="2:4" x14ac:dyDescent="0.2">
      <c r="B120" s="116"/>
      <c r="C120" s="100"/>
      <c r="D120" s="112"/>
    </row>
    <row r="121" spans="2:4" x14ac:dyDescent="0.2">
      <c r="B121" s="116"/>
      <c r="C121" s="100"/>
      <c r="D121" s="112"/>
    </row>
    <row r="122" spans="2:4" x14ac:dyDescent="0.2">
      <c r="B122" s="116"/>
      <c r="C122" s="100"/>
      <c r="D122" s="112"/>
    </row>
    <row r="123" spans="2:4" x14ac:dyDescent="0.2">
      <c r="B123" s="116"/>
      <c r="C123" s="100"/>
      <c r="D123" s="112"/>
    </row>
    <row r="124" spans="2:4" x14ac:dyDescent="0.2">
      <c r="B124" s="116"/>
      <c r="C124" s="100"/>
      <c r="D124" s="112"/>
    </row>
    <row r="125" spans="2:4" x14ac:dyDescent="0.2">
      <c r="B125" s="116"/>
      <c r="C125" s="100"/>
      <c r="D125" s="112"/>
    </row>
    <row r="126" spans="2:4" x14ac:dyDescent="0.2">
      <c r="B126" s="116"/>
      <c r="C126" s="100"/>
      <c r="D126" s="112"/>
    </row>
    <row r="127" spans="2:4" x14ac:dyDescent="0.2">
      <c r="B127" s="116"/>
      <c r="C127" s="100"/>
      <c r="D127" s="112"/>
    </row>
    <row r="128" spans="2:4" x14ac:dyDescent="0.2">
      <c r="B128" s="116"/>
      <c r="C128" s="100"/>
      <c r="D128" s="112"/>
    </row>
    <row r="129" spans="2:4" ht="16" thickBot="1" x14ac:dyDescent="0.25">
      <c r="B129" s="117"/>
      <c r="C129" s="104"/>
      <c r="D129" s="113"/>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0"/>
  <sheetViews>
    <sheetView workbookViewId="0">
      <selection activeCell="P27" sqref="P27"/>
    </sheetView>
  </sheetViews>
  <sheetFormatPr baseColWidth="10" defaultRowHeight="15" x14ac:dyDescent="0.2"/>
  <cols>
    <col min="1" max="16384" width="10.83203125" style="202"/>
  </cols>
  <sheetData>
    <row r="1" spans="2:3" ht="16" thickBot="1" x14ac:dyDescent="0.25"/>
    <row r="2" spans="2:3" x14ac:dyDescent="0.2">
      <c r="B2" s="218" t="s">
        <v>219</v>
      </c>
      <c r="C2" s="219" t="s">
        <v>77</v>
      </c>
    </row>
    <row r="3" spans="2:3" x14ac:dyDescent="0.2">
      <c r="B3" s="220">
        <v>155.65</v>
      </c>
      <c r="C3" s="221">
        <v>0</v>
      </c>
    </row>
    <row r="4" spans="2:3" x14ac:dyDescent="0.2">
      <c r="B4" s="220">
        <v>161.5</v>
      </c>
      <c r="C4" s="221">
        <v>692.04</v>
      </c>
    </row>
    <row r="5" spans="2:3" x14ac:dyDescent="0.2">
      <c r="B5" s="220">
        <v>165.83</v>
      </c>
      <c r="C5" s="221">
        <v>1172.2</v>
      </c>
    </row>
    <row r="6" spans="2:3" x14ac:dyDescent="0.2">
      <c r="B6" s="220">
        <v>175.34</v>
      </c>
      <c r="C6" s="221">
        <v>2154.6</v>
      </c>
    </row>
    <row r="7" spans="2:3" x14ac:dyDescent="0.2">
      <c r="B7" s="220">
        <v>185.28</v>
      </c>
      <c r="C7" s="221">
        <v>3155.2</v>
      </c>
    </row>
    <row r="8" spans="2:3" x14ac:dyDescent="0.2">
      <c r="B8" s="220">
        <v>196.53</v>
      </c>
      <c r="C8" s="221">
        <v>4234.3999999999996</v>
      </c>
    </row>
    <row r="9" spans="2:3" x14ac:dyDescent="0.2">
      <c r="B9" s="220">
        <v>202.15</v>
      </c>
      <c r="C9" s="221">
        <v>4744.5</v>
      </c>
    </row>
    <row r="10" spans="2:3" x14ac:dyDescent="0.2">
      <c r="B10" s="220">
        <v>213.4</v>
      </c>
      <c r="C10" s="221">
        <v>5719.7</v>
      </c>
    </row>
    <row r="11" spans="2:3" x14ac:dyDescent="0.2">
      <c r="B11" s="220">
        <v>237.63</v>
      </c>
      <c r="C11" s="221">
        <v>7610</v>
      </c>
    </row>
    <row r="12" spans="2:3" x14ac:dyDescent="0.2">
      <c r="B12" s="220">
        <v>244.12</v>
      </c>
      <c r="C12" s="221">
        <v>8096.7</v>
      </c>
    </row>
    <row r="13" spans="2:3" x14ac:dyDescent="0.2">
      <c r="B13" s="220">
        <v>256.38</v>
      </c>
      <c r="C13" s="221">
        <v>8977</v>
      </c>
    </row>
    <row r="14" spans="2:3" x14ac:dyDescent="0.2">
      <c r="B14" s="220">
        <v>261.27</v>
      </c>
      <c r="C14" s="221">
        <v>9320.1</v>
      </c>
    </row>
    <row r="15" spans="2:3" x14ac:dyDescent="0.2">
      <c r="B15" s="220">
        <v>261.02999999999997</v>
      </c>
      <c r="C15" s="221">
        <v>9403.1</v>
      </c>
    </row>
    <row r="16" spans="2:3" x14ac:dyDescent="0.2">
      <c r="B16" s="220">
        <v>255.34</v>
      </c>
      <c r="C16" s="221">
        <v>12770</v>
      </c>
    </row>
    <row r="17" spans="2:3" x14ac:dyDescent="0.2">
      <c r="B17" s="220">
        <v>255.33</v>
      </c>
      <c r="C17" s="221">
        <v>13149</v>
      </c>
    </row>
    <row r="18" spans="2:3" x14ac:dyDescent="0.2">
      <c r="B18" s="220">
        <v>255.38</v>
      </c>
      <c r="C18" s="221">
        <v>15120</v>
      </c>
    </row>
    <row r="19" spans="2:3" x14ac:dyDescent="0.2">
      <c r="B19" s="220">
        <v>221.24</v>
      </c>
      <c r="C19" s="221">
        <v>15120</v>
      </c>
    </row>
    <row r="20" spans="2:3" x14ac:dyDescent="0.2">
      <c r="B20" s="220">
        <v>199.33</v>
      </c>
      <c r="C20" s="221">
        <v>15087</v>
      </c>
    </row>
    <row r="21" spans="2:3" x14ac:dyDescent="0.2">
      <c r="B21" s="220">
        <v>188.61</v>
      </c>
      <c r="C21" s="221">
        <v>14982</v>
      </c>
    </row>
    <row r="22" spans="2:3" x14ac:dyDescent="0.2">
      <c r="B22" s="220">
        <v>175.56</v>
      </c>
      <c r="C22" s="221">
        <v>14675</v>
      </c>
    </row>
    <row r="23" spans="2:3" x14ac:dyDescent="0.2">
      <c r="B23" s="220">
        <v>167.61</v>
      </c>
      <c r="C23" s="221">
        <v>14366</v>
      </c>
    </row>
    <row r="24" spans="2:3" x14ac:dyDescent="0.2">
      <c r="B24" s="220">
        <v>163.72</v>
      </c>
      <c r="C24" s="221">
        <v>13944</v>
      </c>
    </row>
    <row r="25" spans="2:3" x14ac:dyDescent="0.2">
      <c r="B25" s="220">
        <v>159.38999999999999</v>
      </c>
      <c r="C25" s="221">
        <v>13495</v>
      </c>
    </row>
    <row r="26" spans="2:3" x14ac:dyDescent="0.2">
      <c r="B26" s="220">
        <v>155.51</v>
      </c>
      <c r="C26" s="221">
        <v>13025</v>
      </c>
    </row>
    <row r="27" spans="2:3" x14ac:dyDescent="0.2">
      <c r="B27" s="220">
        <v>151.62</v>
      </c>
      <c r="C27" s="221">
        <v>12570</v>
      </c>
    </row>
    <row r="28" spans="2:3" x14ac:dyDescent="0.2">
      <c r="B28" s="220">
        <v>147.29</v>
      </c>
      <c r="C28" s="221">
        <v>12085</v>
      </c>
    </row>
    <row r="29" spans="2:3" x14ac:dyDescent="0.2">
      <c r="B29" s="220">
        <v>139.52000000000001</v>
      </c>
      <c r="C29" s="221">
        <v>11089</v>
      </c>
    </row>
    <row r="30" spans="2:3" x14ac:dyDescent="0.2">
      <c r="B30" s="220">
        <v>136.06</v>
      </c>
      <c r="C30" s="221">
        <v>10588</v>
      </c>
    </row>
    <row r="31" spans="2:3" x14ac:dyDescent="0.2">
      <c r="B31" s="220">
        <v>128.72</v>
      </c>
      <c r="C31" s="221">
        <v>9538.2000000000007</v>
      </c>
    </row>
    <row r="32" spans="2:3" x14ac:dyDescent="0.2">
      <c r="B32" s="220">
        <v>121.81</v>
      </c>
      <c r="C32" s="221">
        <v>8513.7000000000007</v>
      </c>
    </row>
    <row r="33" spans="2:3" x14ac:dyDescent="0.2">
      <c r="B33" s="220">
        <v>118.35</v>
      </c>
      <c r="C33" s="221">
        <v>8034.5</v>
      </c>
    </row>
    <row r="34" spans="2:3" x14ac:dyDescent="0.2">
      <c r="B34" s="220">
        <v>111.45</v>
      </c>
      <c r="C34" s="221">
        <v>6938.3</v>
      </c>
    </row>
    <row r="35" spans="2:3" x14ac:dyDescent="0.2">
      <c r="B35" s="220">
        <v>107.99</v>
      </c>
      <c r="C35" s="221">
        <v>6426</v>
      </c>
    </row>
    <row r="36" spans="2:3" x14ac:dyDescent="0.2">
      <c r="B36" s="220">
        <v>101.95</v>
      </c>
      <c r="C36" s="221">
        <v>5329.7</v>
      </c>
    </row>
    <row r="37" spans="2:3" x14ac:dyDescent="0.2">
      <c r="B37" s="220">
        <v>98.5</v>
      </c>
      <c r="C37" s="221">
        <v>4756.8</v>
      </c>
    </row>
    <row r="38" spans="2:3" x14ac:dyDescent="0.2">
      <c r="B38" s="220">
        <v>95.480999999999995</v>
      </c>
      <c r="C38" s="221">
        <v>4176.5</v>
      </c>
    </row>
    <row r="39" spans="2:3" x14ac:dyDescent="0.2">
      <c r="B39" s="220">
        <v>90.305999999999997</v>
      </c>
      <c r="C39" s="221">
        <v>3148.1</v>
      </c>
    </row>
    <row r="40" spans="2:3" x14ac:dyDescent="0.2">
      <c r="B40" s="220">
        <v>87.718000000000004</v>
      </c>
      <c r="C40" s="221">
        <v>2663.3</v>
      </c>
    </row>
    <row r="41" spans="2:3" x14ac:dyDescent="0.2">
      <c r="B41" s="220">
        <v>85.135000000000005</v>
      </c>
      <c r="C41" s="221">
        <v>2038.8</v>
      </c>
    </row>
    <row r="42" spans="2:3" x14ac:dyDescent="0.2">
      <c r="B42" s="220">
        <v>82.548000000000002</v>
      </c>
      <c r="C42" s="221">
        <v>1487.9</v>
      </c>
    </row>
    <row r="43" spans="2:3" x14ac:dyDescent="0.2">
      <c r="B43" s="220">
        <v>79.734999999999999</v>
      </c>
      <c r="C43" s="221">
        <v>750.16</v>
      </c>
    </row>
    <row r="44" spans="2:3" x14ac:dyDescent="0.2">
      <c r="B44" s="220">
        <v>76.72</v>
      </c>
      <c r="C44" s="221">
        <v>0</v>
      </c>
    </row>
    <row r="45" spans="2:3" x14ac:dyDescent="0.2">
      <c r="B45" s="220">
        <v>155.65</v>
      </c>
      <c r="C45" s="221">
        <v>0</v>
      </c>
    </row>
    <row r="46" spans="2:3" x14ac:dyDescent="0.2">
      <c r="B46" s="99"/>
      <c r="C46" s="102"/>
    </row>
    <row r="47" spans="2:3" x14ac:dyDescent="0.2">
      <c r="B47" s="99"/>
      <c r="C47" s="102"/>
    </row>
    <row r="48" spans="2:3" x14ac:dyDescent="0.2">
      <c r="B48" s="99"/>
      <c r="C48" s="102"/>
    </row>
    <row r="49" spans="2:3" x14ac:dyDescent="0.2">
      <c r="B49" s="99"/>
      <c r="C49" s="102"/>
    </row>
    <row r="50" spans="2:3" ht="16" thickBot="1" x14ac:dyDescent="0.25">
      <c r="B50" s="103"/>
      <c r="C50" s="106"/>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M16" sqref="M16"/>
    </sheetView>
  </sheetViews>
  <sheetFormatPr baseColWidth="10" defaultColWidth="8.83203125" defaultRowHeight="15" x14ac:dyDescent="0.2"/>
  <cols>
    <col min="1" max="1" width="8.83203125" style="29"/>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9"/>
  </cols>
  <sheetData>
    <row r="1" spans="2:20" ht="16" thickBot="1" x14ac:dyDescent="0.25"/>
    <row r="2" spans="2:20"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0" x14ac:dyDescent="0.2">
      <c r="B3" s="200">
        <v>1</v>
      </c>
      <c r="C3" s="199">
        <v>0.85</v>
      </c>
      <c r="D3" s="199">
        <v>136</v>
      </c>
      <c r="E3" s="199">
        <v>11000</v>
      </c>
      <c r="F3" s="199"/>
      <c r="G3" s="199">
        <v>1</v>
      </c>
      <c r="H3" s="199">
        <v>0</v>
      </c>
      <c r="I3" s="199">
        <v>1</v>
      </c>
      <c r="J3" s="199">
        <v>3</v>
      </c>
      <c r="K3" s="199">
        <v>0.7</v>
      </c>
      <c r="L3" s="199">
        <v>0.7</v>
      </c>
      <c r="M3" s="199">
        <v>0.7</v>
      </c>
      <c r="N3" s="199">
        <v>0.7</v>
      </c>
      <c r="O3" s="100"/>
      <c r="P3" s="100"/>
      <c r="Q3" s="100"/>
      <c r="R3" s="100"/>
      <c r="S3" s="100"/>
      <c r="T3" s="112"/>
    </row>
    <row r="4" spans="2:20" x14ac:dyDescent="0.2">
      <c r="B4" s="200">
        <v>2</v>
      </c>
      <c r="C4" s="199">
        <v>0.85</v>
      </c>
      <c r="D4" s="199">
        <v>240</v>
      </c>
      <c r="E4" s="199">
        <v>3000</v>
      </c>
      <c r="F4" s="199">
        <v>1</v>
      </c>
      <c r="G4" s="199">
        <v>2.5</v>
      </c>
      <c r="H4" s="199">
        <v>0</v>
      </c>
      <c r="I4" s="199">
        <v>1</v>
      </c>
      <c r="J4" s="199">
        <v>3</v>
      </c>
      <c r="K4" s="199">
        <v>0.8</v>
      </c>
      <c r="L4" s="199">
        <v>0.8</v>
      </c>
      <c r="M4" s="199">
        <v>0.8</v>
      </c>
      <c r="N4" s="199">
        <v>0.8</v>
      </c>
      <c r="O4" s="100"/>
      <c r="P4" s="100"/>
      <c r="Q4" s="100"/>
      <c r="R4" s="100"/>
      <c r="S4" s="100"/>
      <c r="T4" s="112"/>
    </row>
    <row r="5" spans="2:20" x14ac:dyDescent="0.2">
      <c r="B5" s="200">
        <v>3</v>
      </c>
      <c r="C5" s="199">
        <v>0.6</v>
      </c>
      <c r="D5" s="199">
        <v>198</v>
      </c>
      <c r="E5" s="199">
        <v>0</v>
      </c>
      <c r="F5" s="199"/>
      <c r="G5" s="199">
        <v>-1</v>
      </c>
      <c r="H5" s="199">
        <v>0</v>
      </c>
      <c r="I5" s="199">
        <v>1</v>
      </c>
      <c r="J5" s="199">
        <v>3</v>
      </c>
      <c r="K5" s="199">
        <v>0.8</v>
      </c>
      <c r="L5" s="199">
        <v>0.8</v>
      </c>
      <c r="M5" s="199">
        <v>0.8</v>
      </c>
      <c r="N5" s="199">
        <v>0.8</v>
      </c>
      <c r="O5" s="100"/>
      <c r="P5" s="100"/>
      <c r="Q5" s="100"/>
      <c r="R5" s="100"/>
      <c r="S5" s="100"/>
      <c r="T5" s="112"/>
    </row>
    <row r="6" spans="2:20" x14ac:dyDescent="0.2">
      <c r="B6" s="200">
        <v>4</v>
      </c>
      <c r="C6" s="199">
        <v>0</v>
      </c>
      <c r="D6" s="199">
        <v>0.5</v>
      </c>
      <c r="E6" s="199">
        <v>0</v>
      </c>
      <c r="F6" s="199"/>
      <c r="G6" s="199">
        <v>3</v>
      </c>
      <c r="H6" s="199">
        <v>0</v>
      </c>
      <c r="I6" s="199">
        <v>0</v>
      </c>
      <c r="J6" s="199">
        <v>3</v>
      </c>
      <c r="K6" s="199">
        <v>0</v>
      </c>
      <c r="L6" s="199">
        <v>0</v>
      </c>
      <c r="M6" s="199">
        <v>0</v>
      </c>
      <c r="N6" s="199">
        <v>0</v>
      </c>
      <c r="O6" s="100"/>
      <c r="P6" s="100"/>
      <c r="Q6" s="100"/>
      <c r="R6" s="100"/>
      <c r="S6" s="100"/>
      <c r="T6" s="112"/>
    </row>
    <row r="7" spans="2:20" x14ac:dyDescent="0.2">
      <c r="B7" s="200"/>
      <c r="C7" s="199"/>
      <c r="D7" s="199"/>
      <c r="E7" s="199"/>
      <c r="F7" s="199"/>
      <c r="G7" s="199"/>
      <c r="H7" s="199"/>
      <c r="I7" s="199"/>
      <c r="J7" s="199"/>
      <c r="K7" s="199"/>
      <c r="L7" s="199"/>
      <c r="M7" s="199"/>
      <c r="N7" s="100"/>
      <c r="O7" s="100"/>
      <c r="P7" s="100"/>
      <c r="Q7" s="100"/>
      <c r="R7" s="100"/>
      <c r="S7" s="100"/>
      <c r="T7" s="112"/>
    </row>
    <row r="8" spans="2:20" x14ac:dyDescent="0.2">
      <c r="B8" s="200"/>
      <c r="C8" s="199"/>
      <c r="D8" s="199"/>
      <c r="E8" s="199"/>
      <c r="F8" s="199"/>
      <c r="G8" s="199"/>
      <c r="H8" s="199"/>
      <c r="I8" s="199"/>
      <c r="J8" s="199"/>
      <c r="K8" s="199"/>
      <c r="L8" s="199"/>
      <c r="M8" s="199"/>
      <c r="N8" s="100"/>
      <c r="O8" s="100"/>
      <c r="P8" s="100"/>
      <c r="Q8" s="100"/>
      <c r="R8" s="100"/>
      <c r="S8" s="100"/>
      <c r="T8" s="112"/>
    </row>
    <row r="9" spans="2:20" x14ac:dyDescent="0.2">
      <c r="B9" s="200"/>
      <c r="C9" s="199"/>
      <c r="D9" s="199"/>
      <c r="E9" s="199"/>
      <c r="F9" s="199"/>
      <c r="G9" s="199"/>
      <c r="H9" s="199"/>
      <c r="I9" s="199"/>
      <c r="J9" s="199"/>
      <c r="K9" s="199"/>
      <c r="L9" s="199"/>
      <c r="M9" s="199"/>
      <c r="N9" s="100"/>
      <c r="O9" s="100"/>
      <c r="P9" s="100"/>
      <c r="Q9" s="100"/>
      <c r="R9" s="100"/>
      <c r="S9" s="100"/>
      <c r="T9" s="112"/>
    </row>
    <row r="10" spans="2:20" x14ac:dyDescent="0.2">
      <c r="B10" s="200"/>
      <c r="C10" s="199"/>
      <c r="D10" s="199"/>
      <c r="E10" s="199"/>
      <c r="F10" s="199"/>
      <c r="G10" s="199"/>
      <c r="H10" s="199"/>
      <c r="I10" s="199"/>
      <c r="J10" s="199"/>
      <c r="K10" s="199"/>
      <c r="L10" s="199"/>
      <c r="M10" s="199"/>
      <c r="N10" s="100"/>
      <c r="O10" s="100"/>
      <c r="P10" s="100"/>
      <c r="Q10" s="100"/>
      <c r="R10" s="100"/>
      <c r="S10" s="100"/>
      <c r="T10" s="112"/>
    </row>
    <row r="11" spans="2:20" x14ac:dyDescent="0.2">
      <c r="B11" s="116"/>
      <c r="C11" s="100"/>
      <c r="D11" s="100"/>
      <c r="E11" s="100"/>
      <c r="F11" s="100"/>
      <c r="G11" s="100"/>
      <c r="H11" s="100"/>
      <c r="I11" s="100"/>
      <c r="J11" s="100"/>
      <c r="K11" s="100"/>
      <c r="L11" s="100"/>
      <c r="M11" s="100"/>
      <c r="N11" s="100"/>
      <c r="O11" s="100"/>
      <c r="P11" s="100"/>
      <c r="Q11" s="100"/>
      <c r="R11" s="100"/>
      <c r="S11" s="100"/>
      <c r="T11" s="112"/>
    </row>
    <row r="12" spans="2:20" x14ac:dyDescent="0.2">
      <c r="B12" s="116"/>
      <c r="C12" s="100"/>
      <c r="D12" s="100"/>
      <c r="E12" s="100"/>
      <c r="F12" s="100"/>
      <c r="G12" s="100"/>
      <c r="H12" s="100"/>
      <c r="I12" s="100"/>
      <c r="J12" s="100"/>
      <c r="K12" s="100"/>
      <c r="L12" s="100"/>
      <c r="M12" s="100"/>
      <c r="N12" s="100"/>
      <c r="O12" s="100"/>
      <c r="P12" s="100"/>
      <c r="Q12" s="100"/>
      <c r="R12" s="100"/>
      <c r="S12" s="100"/>
      <c r="T12" s="112"/>
    </row>
    <row r="13" spans="2:20" x14ac:dyDescent="0.2">
      <c r="B13" s="116"/>
      <c r="C13" s="100"/>
      <c r="D13" s="100"/>
      <c r="E13" s="100"/>
      <c r="F13" s="100"/>
      <c r="G13" s="100"/>
      <c r="H13" s="100"/>
      <c r="I13" s="100"/>
      <c r="J13" s="100"/>
      <c r="K13" s="100"/>
      <c r="L13" s="100"/>
      <c r="M13" s="100"/>
      <c r="N13" s="100"/>
      <c r="O13" s="100"/>
      <c r="P13" s="100"/>
      <c r="Q13" s="100"/>
      <c r="R13" s="100"/>
      <c r="S13" s="100"/>
      <c r="T13" s="112"/>
    </row>
    <row r="14" spans="2:20" x14ac:dyDescent="0.2">
      <c r="B14" s="116"/>
      <c r="C14" s="100"/>
      <c r="D14" s="100"/>
      <c r="E14" s="100"/>
      <c r="F14" s="100"/>
      <c r="G14" s="100"/>
      <c r="H14" s="100"/>
      <c r="I14" s="100"/>
      <c r="J14" s="100"/>
      <c r="K14" s="100"/>
      <c r="L14" s="100"/>
      <c r="M14" s="100"/>
      <c r="N14" s="100"/>
      <c r="O14" s="100"/>
      <c r="P14" s="100"/>
      <c r="Q14" s="100"/>
      <c r="R14" s="100"/>
      <c r="S14" s="100"/>
      <c r="T14" s="112"/>
    </row>
    <row r="15" spans="2:20" x14ac:dyDescent="0.2">
      <c r="B15" s="116"/>
      <c r="C15" s="100"/>
      <c r="D15" s="100"/>
      <c r="E15" s="100"/>
      <c r="F15" s="100"/>
      <c r="G15" s="100"/>
      <c r="H15" s="100"/>
      <c r="I15" s="100"/>
      <c r="J15" s="100"/>
      <c r="K15" s="100"/>
      <c r="L15" s="100"/>
      <c r="M15" s="100"/>
      <c r="N15" s="100"/>
      <c r="O15" s="100"/>
      <c r="P15" s="100"/>
      <c r="Q15" s="100"/>
      <c r="R15" s="100"/>
      <c r="S15" s="100"/>
      <c r="T15" s="112"/>
    </row>
    <row r="16" spans="2:20" x14ac:dyDescent="0.2">
      <c r="B16" s="116"/>
      <c r="C16" s="100"/>
      <c r="D16" s="100"/>
      <c r="E16" s="100"/>
      <c r="F16" s="100"/>
      <c r="G16" s="100"/>
      <c r="H16" s="100"/>
      <c r="I16" s="100"/>
      <c r="J16" s="100"/>
      <c r="K16" s="100"/>
      <c r="L16" s="100"/>
      <c r="M16" s="100"/>
      <c r="N16" s="100"/>
      <c r="O16" s="100"/>
      <c r="P16" s="100"/>
      <c r="Q16" s="100"/>
      <c r="R16" s="100"/>
      <c r="S16" s="100"/>
      <c r="T16" s="112"/>
    </row>
    <row r="17" spans="2:20" x14ac:dyDescent="0.2">
      <c r="B17" s="116"/>
      <c r="C17" s="100"/>
      <c r="D17" s="100"/>
      <c r="E17" s="100"/>
      <c r="F17" s="100"/>
      <c r="G17" s="100"/>
      <c r="H17" s="100"/>
      <c r="I17" s="100"/>
      <c r="J17" s="100"/>
      <c r="K17" s="100"/>
      <c r="L17" s="100"/>
      <c r="M17" s="100"/>
      <c r="N17" s="100"/>
      <c r="O17" s="100"/>
      <c r="P17" s="100"/>
      <c r="Q17" s="100"/>
      <c r="R17" s="100"/>
      <c r="S17" s="100"/>
      <c r="T17" s="112"/>
    </row>
    <row r="18" spans="2:20" x14ac:dyDescent="0.2">
      <c r="B18" s="116"/>
      <c r="C18" s="100"/>
      <c r="D18" s="100"/>
      <c r="E18" s="100"/>
      <c r="F18" s="100"/>
      <c r="G18" s="100"/>
      <c r="H18" s="100"/>
      <c r="I18" s="100"/>
      <c r="J18" s="100"/>
      <c r="K18" s="100"/>
      <c r="L18" s="100"/>
      <c r="M18" s="100"/>
      <c r="N18" s="100"/>
      <c r="O18" s="100"/>
      <c r="P18" s="100"/>
      <c r="Q18" s="100"/>
      <c r="R18" s="100"/>
      <c r="S18" s="100"/>
      <c r="T18" s="112"/>
    </row>
    <row r="19" spans="2:20" x14ac:dyDescent="0.2">
      <c r="B19" s="116"/>
      <c r="C19" s="100"/>
      <c r="D19" s="100"/>
      <c r="E19" s="100"/>
      <c r="F19" s="100"/>
      <c r="G19" s="100"/>
      <c r="H19" s="100"/>
      <c r="I19" s="100"/>
      <c r="J19" s="100"/>
      <c r="K19" s="100"/>
      <c r="L19" s="100"/>
      <c r="M19" s="100"/>
      <c r="N19" s="100"/>
      <c r="O19" s="100"/>
      <c r="P19" s="100"/>
      <c r="Q19" s="100"/>
      <c r="R19" s="100"/>
      <c r="S19" s="100"/>
      <c r="T19" s="112"/>
    </row>
    <row r="20" spans="2:20" x14ac:dyDescent="0.2">
      <c r="B20" s="116"/>
      <c r="C20" s="100"/>
      <c r="D20" s="100"/>
      <c r="E20" s="100"/>
      <c r="F20" s="100"/>
      <c r="G20" s="100"/>
      <c r="H20" s="100"/>
      <c r="I20" s="100"/>
      <c r="J20" s="100"/>
      <c r="K20" s="100"/>
      <c r="L20" s="100"/>
      <c r="M20" s="100"/>
      <c r="N20" s="100"/>
      <c r="O20" s="100"/>
      <c r="P20" s="100"/>
      <c r="Q20" s="100"/>
      <c r="R20" s="100"/>
      <c r="S20" s="100"/>
      <c r="T20" s="112"/>
    </row>
    <row r="21" spans="2:20" x14ac:dyDescent="0.2">
      <c r="B21" s="116"/>
      <c r="C21" s="100"/>
      <c r="D21" s="100"/>
      <c r="E21" s="100"/>
      <c r="F21" s="100"/>
      <c r="G21" s="100"/>
      <c r="H21" s="100"/>
      <c r="I21" s="100"/>
      <c r="J21" s="100"/>
      <c r="K21" s="100"/>
      <c r="L21" s="100"/>
      <c r="M21" s="100"/>
      <c r="N21" s="100"/>
      <c r="O21" s="100"/>
      <c r="P21" s="100"/>
      <c r="Q21" s="100"/>
      <c r="R21" s="100"/>
      <c r="S21" s="100"/>
      <c r="T21" s="112"/>
    </row>
    <row r="22" spans="2:20" x14ac:dyDescent="0.2">
      <c r="B22" s="116"/>
      <c r="C22" s="100"/>
      <c r="D22" s="100"/>
      <c r="E22" s="100"/>
      <c r="F22" s="100"/>
      <c r="G22" s="100"/>
      <c r="H22" s="100"/>
      <c r="I22" s="100"/>
      <c r="J22" s="100"/>
      <c r="K22" s="100"/>
      <c r="L22" s="100"/>
      <c r="M22" s="100"/>
      <c r="N22" s="100"/>
      <c r="O22" s="100"/>
      <c r="P22" s="100"/>
      <c r="Q22" s="100"/>
      <c r="R22" s="100"/>
      <c r="S22" s="100"/>
      <c r="T22" s="112"/>
    </row>
    <row r="23" spans="2:20" x14ac:dyDescent="0.2">
      <c r="B23" s="116"/>
      <c r="C23" s="100"/>
      <c r="D23" s="100"/>
      <c r="E23" s="100"/>
      <c r="F23" s="100"/>
      <c r="G23" s="100"/>
      <c r="H23" s="100"/>
      <c r="I23" s="100"/>
      <c r="J23" s="100"/>
      <c r="K23" s="100"/>
      <c r="L23" s="100"/>
      <c r="M23" s="100"/>
      <c r="N23" s="100"/>
      <c r="O23" s="100"/>
      <c r="P23" s="100"/>
      <c r="Q23" s="100"/>
      <c r="R23" s="100"/>
      <c r="S23" s="100"/>
      <c r="T23" s="112"/>
    </row>
    <row r="24" spans="2:20" x14ac:dyDescent="0.2">
      <c r="B24" s="116"/>
      <c r="C24" s="100"/>
      <c r="D24" s="100"/>
      <c r="E24" s="100"/>
      <c r="F24" s="100"/>
      <c r="G24" s="100"/>
      <c r="H24" s="100"/>
      <c r="I24" s="100"/>
      <c r="J24" s="100"/>
      <c r="K24" s="100"/>
      <c r="L24" s="100"/>
      <c r="M24" s="100"/>
      <c r="N24" s="100"/>
      <c r="O24" s="100"/>
      <c r="P24" s="100"/>
      <c r="Q24" s="100"/>
      <c r="R24" s="100"/>
      <c r="S24" s="100"/>
      <c r="T24" s="112"/>
    </row>
    <row r="25" spans="2:20" x14ac:dyDescent="0.2">
      <c r="B25" s="116"/>
      <c r="C25" s="100"/>
      <c r="D25" s="100"/>
      <c r="E25" s="100"/>
      <c r="F25" s="100"/>
      <c r="G25" s="100"/>
      <c r="H25" s="100"/>
      <c r="I25" s="100"/>
      <c r="J25" s="100"/>
      <c r="K25" s="100"/>
      <c r="L25" s="100"/>
      <c r="M25" s="100"/>
      <c r="N25" s="100"/>
      <c r="O25" s="100"/>
      <c r="P25" s="100"/>
      <c r="Q25" s="100"/>
      <c r="R25" s="100"/>
      <c r="S25" s="100"/>
      <c r="T25" s="112"/>
    </row>
    <row r="26" spans="2:20" x14ac:dyDescent="0.2">
      <c r="B26" s="116"/>
      <c r="C26" s="100"/>
      <c r="D26" s="100"/>
      <c r="E26" s="100"/>
      <c r="F26" s="100"/>
      <c r="G26" s="100"/>
      <c r="H26" s="100"/>
      <c r="I26" s="100"/>
      <c r="J26" s="100"/>
      <c r="K26" s="100"/>
      <c r="L26" s="100"/>
      <c r="M26" s="100"/>
      <c r="N26" s="100"/>
      <c r="O26" s="100"/>
      <c r="P26" s="100"/>
      <c r="Q26" s="100"/>
      <c r="R26" s="100"/>
      <c r="S26" s="100"/>
      <c r="T26" s="112"/>
    </row>
    <row r="27" spans="2:20" x14ac:dyDescent="0.2">
      <c r="B27" s="116"/>
      <c r="C27" s="100"/>
      <c r="D27" s="100"/>
      <c r="E27" s="100"/>
      <c r="F27" s="100"/>
      <c r="G27" s="100"/>
      <c r="H27" s="100"/>
      <c r="I27" s="100"/>
      <c r="J27" s="100"/>
      <c r="K27" s="100"/>
      <c r="L27" s="100"/>
      <c r="M27" s="100"/>
      <c r="N27" s="100"/>
      <c r="O27" s="100"/>
      <c r="P27" s="100"/>
      <c r="Q27" s="100"/>
      <c r="R27" s="100"/>
      <c r="S27" s="100"/>
      <c r="T27" s="112"/>
    </row>
    <row r="28" spans="2:20" x14ac:dyDescent="0.2">
      <c r="B28" s="116"/>
      <c r="C28" s="100"/>
      <c r="D28" s="100"/>
      <c r="E28" s="100"/>
      <c r="F28" s="100"/>
      <c r="G28" s="100"/>
      <c r="H28" s="100"/>
      <c r="I28" s="100"/>
      <c r="J28" s="100"/>
      <c r="K28" s="100"/>
      <c r="L28" s="100"/>
      <c r="M28" s="100"/>
      <c r="N28" s="100"/>
      <c r="O28" s="100"/>
      <c r="P28" s="100"/>
      <c r="Q28" s="100"/>
      <c r="R28" s="100"/>
      <c r="S28" s="100"/>
      <c r="T28" s="112"/>
    </row>
    <row r="29" spans="2:20" x14ac:dyDescent="0.2">
      <c r="B29" s="116"/>
      <c r="C29" s="100"/>
      <c r="D29" s="100"/>
      <c r="E29" s="100"/>
      <c r="F29" s="100"/>
      <c r="G29" s="100"/>
      <c r="H29" s="100"/>
      <c r="I29" s="100"/>
      <c r="J29" s="100"/>
      <c r="K29" s="100"/>
      <c r="L29" s="100"/>
      <c r="M29" s="100"/>
      <c r="N29" s="100"/>
      <c r="O29" s="100"/>
      <c r="P29" s="100"/>
      <c r="Q29" s="100"/>
      <c r="R29" s="100"/>
      <c r="S29" s="100"/>
      <c r="T29" s="112"/>
    </row>
    <row r="30" spans="2:20" x14ac:dyDescent="0.2">
      <c r="B30" s="116"/>
      <c r="C30" s="100"/>
      <c r="D30" s="100"/>
      <c r="E30" s="100"/>
      <c r="F30" s="100"/>
      <c r="G30" s="100"/>
      <c r="H30" s="100"/>
      <c r="I30" s="100"/>
      <c r="J30" s="100"/>
      <c r="K30" s="100"/>
      <c r="L30" s="100"/>
      <c r="M30" s="100"/>
      <c r="N30" s="100"/>
      <c r="O30" s="100"/>
      <c r="P30" s="100"/>
      <c r="Q30" s="100"/>
      <c r="R30" s="100"/>
      <c r="S30" s="100"/>
      <c r="T30" s="112"/>
    </row>
    <row r="31" spans="2:20" x14ac:dyDescent="0.2">
      <c r="B31" s="116"/>
      <c r="C31" s="100"/>
      <c r="D31" s="100"/>
      <c r="E31" s="100"/>
      <c r="F31" s="100"/>
      <c r="G31" s="100"/>
      <c r="H31" s="100"/>
      <c r="I31" s="100"/>
      <c r="J31" s="100"/>
      <c r="K31" s="100"/>
      <c r="L31" s="100"/>
      <c r="M31" s="100"/>
      <c r="N31" s="100"/>
      <c r="O31" s="100"/>
      <c r="P31" s="100"/>
      <c r="Q31" s="100"/>
      <c r="R31" s="100"/>
      <c r="S31" s="100"/>
      <c r="T31" s="112"/>
    </row>
    <row r="32" spans="2:20" x14ac:dyDescent="0.2">
      <c r="B32" s="116"/>
      <c r="C32" s="100"/>
      <c r="D32" s="100"/>
      <c r="E32" s="100"/>
      <c r="F32" s="100"/>
      <c r="G32" s="100"/>
      <c r="H32" s="100"/>
      <c r="I32" s="100"/>
      <c r="J32" s="100"/>
      <c r="K32" s="100"/>
      <c r="L32" s="100"/>
      <c r="M32" s="100"/>
      <c r="N32" s="100"/>
      <c r="O32" s="100"/>
      <c r="P32" s="100"/>
      <c r="Q32" s="100"/>
      <c r="R32" s="100"/>
      <c r="S32" s="100"/>
      <c r="T32" s="112"/>
    </row>
    <row r="33" spans="2:20" x14ac:dyDescent="0.2">
      <c r="B33" s="116"/>
      <c r="C33" s="100"/>
      <c r="D33" s="100"/>
      <c r="E33" s="100"/>
      <c r="F33" s="100"/>
      <c r="G33" s="100"/>
      <c r="H33" s="100"/>
      <c r="I33" s="100"/>
      <c r="J33" s="100"/>
      <c r="K33" s="100"/>
      <c r="L33" s="100"/>
      <c r="M33" s="100"/>
      <c r="N33" s="100"/>
      <c r="O33" s="100"/>
      <c r="P33" s="100"/>
      <c r="Q33" s="100"/>
      <c r="R33" s="100"/>
      <c r="S33" s="100"/>
      <c r="T33" s="112"/>
    </row>
    <row r="34" spans="2:20" x14ac:dyDescent="0.2">
      <c r="B34" s="116"/>
      <c r="C34" s="100"/>
      <c r="D34" s="100"/>
      <c r="E34" s="100"/>
      <c r="F34" s="100"/>
      <c r="G34" s="100"/>
      <c r="H34" s="100"/>
      <c r="I34" s="100"/>
      <c r="J34" s="100"/>
      <c r="K34" s="100"/>
      <c r="L34" s="100"/>
      <c r="M34" s="100"/>
      <c r="N34" s="100"/>
      <c r="O34" s="100"/>
      <c r="P34" s="100"/>
      <c r="Q34" s="100"/>
      <c r="R34" s="100"/>
      <c r="S34" s="100"/>
      <c r="T34" s="112"/>
    </row>
    <row r="35" spans="2:20" x14ac:dyDescent="0.2">
      <c r="B35" s="116"/>
      <c r="C35" s="100"/>
      <c r="D35" s="100"/>
      <c r="E35" s="100"/>
      <c r="F35" s="100"/>
      <c r="G35" s="100"/>
      <c r="H35" s="100"/>
      <c r="I35" s="100"/>
      <c r="J35" s="100"/>
      <c r="K35" s="100"/>
      <c r="L35" s="100"/>
      <c r="M35" s="100"/>
      <c r="N35" s="100"/>
      <c r="O35" s="100"/>
      <c r="P35" s="100"/>
      <c r="Q35" s="100"/>
      <c r="R35" s="100"/>
      <c r="S35" s="100"/>
      <c r="T35" s="112"/>
    </row>
    <row r="36" spans="2:20" x14ac:dyDescent="0.2">
      <c r="B36" s="116"/>
      <c r="C36" s="100"/>
      <c r="D36" s="100"/>
      <c r="E36" s="100"/>
      <c r="F36" s="100"/>
      <c r="G36" s="100"/>
      <c r="H36" s="100"/>
      <c r="I36" s="100"/>
      <c r="J36" s="100"/>
      <c r="K36" s="100"/>
      <c r="L36" s="100"/>
      <c r="M36" s="100"/>
      <c r="N36" s="100"/>
      <c r="O36" s="100"/>
      <c r="P36" s="100"/>
      <c r="Q36" s="100"/>
      <c r="R36" s="100"/>
      <c r="S36" s="100"/>
      <c r="T36" s="112"/>
    </row>
    <row r="37" spans="2:20" x14ac:dyDescent="0.2">
      <c r="B37" s="116"/>
      <c r="C37" s="100"/>
      <c r="D37" s="100"/>
      <c r="E37" s="100"/>
      <c r="F37" s="100"/>
      <c r="G37" s="100"/>
      <c r="H37" s="100"/>
      <c r="I37" s="100"/>
      <c r="J37" s="100"/>
      <c r="K37" s="100"/>
      <c r="L37" s="100"/>
      <c r="M37" s="100"/>
      <c r="N37" s="100"/>
      <c r="O37" s="100"/>
      <c r="P37" s="100"/>
      <c r="Q37" s="100"/>
      <c r="R37" s="100"/>
      <c r="S37" s="100"/>
      <c r="T37" s="112"/>
    </row>
    <row r="38" spans="2:20" x14ac:dyDescent="0.2">
      <c r="B38" s="116"/>
      <c r="C38" s="100"/>
      <c r="D38" s="100"/>
      <c r="E38" s="100"/>
      <c r="F38" s="100"/>
      <c r="G38" s="100"/>
      <c r="H38" s="100"/>
      <c r="I38" s="100"/>
      <c r="J38" s="100"/>
      <c r="K38" s="100"/>
      <c r="L38" s="100"/>
      <c r="M38" s="100"/>
      <c r="N38" s="100"/>
      <c r="O38" s="100"/>
      <c r="P38" s="100"/>
      <c r="Q38" s="100"/>
      <c r="R38" s="100"/>
      <c r="S38" s="100"/>
      <c r="T38" s="112"/>
    </row>
    <row r="39" spans="2:20" ht="16" thickBot="1" x14ac:dyDescent="0.25">
      <c r="B39" s="117"/>
      <c r="C39" s="104"/>
      <c r="D39" s="104"/>
      <c r="E39" s="104"/>
      <c r="F39" s="104"/>
      <c r="G39" s="104"/>
      <c r="H39" s="104"/>
      <c r="I39" s="104"/>
      <c r="J39" s="104"/>
      <c r="K39" s="104"/>
      <c r="L39" s="104"/>
      <c r="M39" s="104"/>
      <c r="N39" s="104"/>
      <c r="O39" s="104"/>
      <c r="P39" s="104"/>
      <c r="Q39" s="104"/>
      <c r="R39" s="104"/>
      <c r="S39" s="104"/>
      <c r="T39" s="11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ReadMe</vt:lpstr>
      <vt:lpstr>AircraftData</vt:lpstr>
      <vt:lpstr>WingData</vt:lpstr>
      <vt:lpstr>Wing1g</vt:lpstr>
      <vt:lpstr>ModellingInput</vt:lpstr>
      <vt:lpstr>Stringers</vt:lpstr>
      <vt:lpstr>Ailerons</vt:lpstr>
      <vt:lpstr>Flight Envelope</vt:lpstr>
      <vt:lpstr>Loadcases</vt:lpstr>
      <vt:lpstr>ROM Loadcase</vt:lpstr>
      <vt:lpstr>Loadcase Selection</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-tip</vt:lpstr>
      <vt:lpstr>at y = -27.54m</vt:lpstr>
      <vt:lpstr>at y = -25.70m</vt:lpstr>
      <vt:lpstr>at y = -23.85m</vt:lpstr>
      <vt:lpstr>at y = -22.00m</vt:lpstr>
      <vt:lpstr>at y = -20.15m</vt:lpstr>
      <vt:lpstr>at y = -18.30m</vt:lpstr>
      <vt:lpstr>at y = -16.44m</vt:lpstr>
      <vt:lpstr>at y = -14.59m</vt:lpstr>
      <vt:lpstr>at y = -12.73m</vt:lpstr>
      <vt:lpstr>at y = -10.87m</vt:lpstr>
      <vt:lpstr>at y = -9.30m</vt:lpstr>
      <vt:lpstr>at y = -7.74m</vt:lpstr>
      <vt:lpstr>at y = -6.18m</vt:lpstr>
      <vt:lpstr>at y = -4.61m</vt:lpstr>
      <vt:lpstr>at y = -3.04m</vt:lpstr>
      <vt:lpstr>at y = 0m</vt:lpstr>
      <vt:lpstr>at y = 3.04m</vt:lpstr>
      <vt:lpstr>at y = 4.61m</vt:lpstr>
      <vt:lpstr>at y = 6.18m</vt:lpstr>
      <vt:lpstr>at y = 7.74m</vt:lpstr>
      <vt:lpstr>at y = 9.30m</vt:lpstr>
      <vt:lpstr>at y = 10.87m</vt:lpstr>
      <vt:lpstr>at y = 12.73m</vt:lpstr>
      <vt:lpstr>at y = 14.59m</vt:lpstr>
      <vt:lpstr>at y = 16.44m</vt:lpstr>
      <vt:lpstr>at y = 18.30m</vt:lpstr>
      <vt:lpstr>at y = 20.15m</vt:lpstr>
      <vt:lpstr>at y = 22.00m</vt:lpstr>
      <vt:lpstr>at y = 23.85m</vt:lpstr>
      <vt:lpstr>at y = 25.70m</vt:lpstr>
      <vt:lpstr>at y = 27.54m</vt:lpstr>
      <vt:lpstr>at y = tip</vt:lpstr>
    </vt:vector>
  </TitlesOfParts>
  <Company>TU Delft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Microsoft Office User</cp:lastModifiedBy>
  <dcterms:created xsi:type="dcterms:W3CDTF">2015-09-14T12:16:46Z</dcterms:created>
  <dcterms:modified xsi:type="dcterms:W3CDTF">2017-02-06T13:52:25Z</dcterms:modified>
</cp:coreProperties>
</file>