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CS\ZERITEC\RAPPORT OPC\reportingshebdomadaires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03" i="1"/>
  <c r="B93" i="1"/>
  <c r="C52" i="1"/>
  <c r="B52" i="1"/>
  <c r="D49" i="1"/>
  <c r="D48" i="1"/>
  <c r="D47" i="1"/>
  <c r="D46" i="1"/>
  <c r="D45" i="1"/>
  <c r="D44" i="1"/>
  <c r="D43" i="1"/>
  <c r="D40" i="1"/>
  <c r="C40" i="1"/>
  <c r="B40" i="1"/>
  <c r="C35" i="1"/>
  <c r="B35" i="1"/>
  <c r="C34" i="1"/>
  <c r="B34" i="1"/>
  <c r="D30" i="1"/>
  <c r="D27" i="1"/>
  <c r="C27" i="1"/>
  <c r="B27" i="1"/>
  <c r="D14" i="1"/>
  <c r="D52" i="1" l="1"/>
  <c r="D34" i="1"/>
  <c r="D35" i="1" l="1"/>
  <c r="D53" i="1"/>
  <c r="D79" i="1" l="1"/>
  <c r="D82" i="1" l="1"/>
  <c r="D88" i="1" s="1"/>
  <c r="E79" i="1" s="1"/>
  <c r="C107" i="1" l="1"/>
  <c r="E32" i="1"/>
  <c r="B123" i="1"/>
  <c r="C106" i="1"/>
  <c r="E46" i="1"/>
  <c r="E80" i="1"/>
  <c r="C112" i="1"/>
  <c r="E50" i="1"/>
  <c r="E40" i="1"/>
  <c r="E41" i="1"/>
  <c r="C111" i="1"/>
  <c r="D89" i="1"/>
  <c r="E49" i="1"/>
  <c r="E45" i="1"/>
  <c r="C110" i="1"/>
  <c r="C108" i="1"/>
  <c r="E33" i="1"/>
  <c r="E51" i="1"/>
  <c r="C109" i="1"/>
  <c r="E30" i="1"/>
  <c r="E47" i="1"/>
  <c r="E48" i="1"/>
  <c r="E43" i="1"/>
  <c r="E44" i="1"/>
  <c r="E34" i="1"/>
  <c r="E52" i="1"/>
  <c r="E53" i="1"/>
  <c r="E35" i="1"/>
  <c r="E82" i="1" l="1"/>
  <c r="E88" i="1" s="1"/>
  <c r="C123" i="1" s="1"/>
</calcChain>
</file>

<file path=xl/sharedStrings.xml><?xml version="1.0" encoding="utf-8"?>
<sst xmlns="http://schemas.openxmlformats.org/spreadsheetml/2006/main" count="125" uniqueCount="112">
  <si>
    <t>REPORTING HEBDOMADAIRE COSUMAF FCP ASCA HORIZON</t>
  </si>
  <si>
    <t>Caractéristiques de l'OPCVM</t>
  </si>
  <si>
    <t>Nom ou Dénomination</t>
  </si>
  <si>
    <t>FCP ASCA HORIZON</t>
  </si>
  <si>
    <t>Date d'agrément</t>
  </si>
  <si>
    <t>Numéro d'agrément</t>
  </si>
  <si>
    <t xml:space="preserve">Société de Gestion </t>
  </si>
  <si>
    <t>ASCA ASSET MANAGEMENT</t>
  </si>
  <si>
    <t>Dépositaire</t>
  </si>
  <si>
    <t>CREDIT DU CONGO</t>
  </si>
  <si>
    <t>Commissaire aux Comptes</t>
  </si>
  <si>
    <t>ECA S.A</t>
  </si>
  <si>
    <t>Réseau distributeur</t>
  </si>
  <si>
    <t>Classification</t>
  </si>
  <si>
    <t>OPCVM OBLIGATAIRE</t>
  </si>
  <si>
    <t>Politique de distribution*</t>
  </si>
  <si>
    <t>OPCVM DE CAPITALISATION</t>
  </si>
  <si>
    <t>Actifs</t>
  </si>
  <si>
    <t>Nombre</t>
  </si>
  <si>
    <t>Cours</t>
  </si>
  <si>
    <t>%</t>
  </si>
  <si>
    <t>ACTIONS</t>
  </si>
  <si>
    <t>Actions, VA et DA 1</t>
  </si>
  <si>
    <t>Actions, VA et DA 2</t>
  </si>
  <si>
    <t>Actions, VA et DA 3</t>
  </si>
  <si>
    <t>Actions, VA et DA x…......</t>
  </si>
  <si>
    <t>Total ACTIONS</t>
  </si>
  <si>
    <t>OBLIGATIONS ET AUTRES TITRES DE CREANCES</t>
  </si>
  <si>
    <t>Titres du MFAC de maturité initiale / résiduelle &gt; 2 ans</t>
  </si>
  <si>
    <t>Sous-total Titres du MFAC</t>
  </si>
  <si>
    <t>Titres du marché des titres publics (BEAC) de maturité initiale / résiduelle &gt; 2 ans</t>
  </si>
  <si>
    <t>OTA GAB 6,25% 05-AOU-2027</t>
  </si>
  <si>
    <t>Sous-total Titres du marché des titres publics (BEAC)</t>
  </si>
  <si>
    <t>Total OBLIGATIONS ET AUTRES TITRES DE CREANCES</t>
  </si>
  <si>
    <t>MONETAIRE</t>
  </si>
  <si>
    <t>Titres du MFAC de maturité initiale / résiduelle &lt; 2 ans</t>
  </si>
  <si>
    <t>Sous-Total Titres du MFAC de maturité initiale / résiduelle &lt; 2 ans</t>
  </si>
  <si>
    <t>Titres du marché des titres publics (BEAC) de maturité initiale / résiduelle &lt; 2 ans</t>
  </si>
  <si>
    <t>BTA RCA 14-AOU-2024</t>
  </si>
  <si>
    <t>OTA CGO 5,60% 02-NOV-2025</t>
  </si>
  <si>
    <t>OTA GAB 5,00% 16-JUN-2025</t>
  </si>
  <si>
    <t>BTA GEQ 28-NOV-2024</t>
  </si>
  <si>
    <t>OTA TCH 6,50% 16-JUN-2025</t>
  </si>
  <si>
    <t>OTA TCH 6,00% 19-JAN-2026</t>
  </si>
  <si>
    <t>OTA TCH 6,50% 14-OCT-2025</t>
  </si>
  <si>
    <t>Sous-Total Titres du marché des titres publics (BEAC) de maturité initiale / résiduelle &lt; 2 ans</t>
  </si>
  <si>
    <t>TOTAL MONETAIRE</t>
  </si>
  <si>
    <t>PARTS OU ACTIONS D'OPCVM</t>
  </si>
  <si>
    <t>Parts ou actions d'OPCVM 1</t>
  </si>
  <si>
    <t>Parts ou actions d'OPCVM 2</t>
  </si>
  <si>
    <t>Parts ou actions d'OPCVM x.....</t>
  </si>
  <si>
    <t>Total PARTS OU ACTIONS D'OPCVM</t>
  </si>
  <si>
    <t>PARTS OU ACTIONS DE FIA</t>
  </si>
  <si>
    <t>Parts ou actions de FIA 1</t>
  </si>
  <si>
    <t>Parts ou actions de FIA 2</t>
  </si>
  <si>
    <t>Parts ou actions de FIA x.....</t>
  </si>
  <si>
    <t>Total PARTS OU ACTIONS DE FIA</t>
  </si>
  <si>
    <t>TITRES EMIS SUR UN MARCHE SITUE HORS CEMAC</t>
  </si>
  <si>
    <t>Titres 1</t>
  </si>
  <si>
    <t>Titres 2</t>
  </si>
  <si>
    <t>Titres x…......</t>
  </si>
  <si>
    <t>Total TITRES EMIS SUR UN MARCHE SITUE HORS CEMAC</t>
  </si>
  <si>
    <t>Titres NON COTES</t>
  </si>
  <si>
    <t>Total Titres NON COTES</t>
  </si>
  <si>
    <t>Total INSTRUMENTS FINANCIERS</t>
  </si>
  <si>
    <t>Liquidités des investisseurs</t>
  </si>
  <si>
    <t>TOTAL DES ACTIFS SOUS GESTION</t>
  </si>
  <si>
    <t>Autres avoirs détenus par l'OPCVM</t>
  </si>
  <si>
    <t>Dettes de l'OPCVM</t>
  </si>
  <si>
    <t>VALEUR DE L'ACTIF NET</t>
  </si>
  <si>
    <t>VALEUR LIQUIDATIVE</t>
  </si>
  <si>
    <t>REGLES D'INVESTISSESSEMENT</t>
  </si>
  <si>
    <t>ACTIFS PAR EMETTEURS PRIVES</t>
  </si>
  <si>
    <t>SEMC</t>
  </si>
  <si>
    <t>SAFACAM</t>
  </si>
  <si>
    <t>SOCAPALM</t>
  </si>
  <si>
    <t>BANGE</t>
  </si>
  <si>
    <t>SCG-RE</t>
  </si>
  <si>
    <t>BDEAC</t>
  </si>
  <si>
    <t>ALIOS FINANCE CAMEROUN</t>
  </si>
  <si>
    <t>LA REGIONALE</t>
  </si>
  <si>
    <t>Total ACTIFS PAR EMETTEURS PRIVES</t>
  </si>
  <si>
    <t>ACTIFS PAR EMETTEURS ETATIQUES</t>
  </si>
  <si>
    <t>CAMEROUN</t>
  </si>
  <si>
    <t>CENTRAFRIQUE</t>
  </si>
  <si>
    <t>CONGO</t>
  </si>
  <si>
    <t>GABON</t>
  </si>
  <si>
    <t>GUINEE EQUATORIALE</t>
  </si>
  <si>
    <t>TCHAD</t>
  </si>
  <si>
    <t>Total ACTIFS PAR EMETTEURS ETATIQUES</t>
  </si>
  <si>
    <t>ACTIFS PAR EMETTEURS PRIVES APPARTENANT AU MEME GROUPE</t>
  </si>
  <si>
    <t>Groupe 1</t>
  </si>
  <si>
    <t>Groupe 2</t>
  </si>
  <si>
    <t>Groupe x…...........</t>
  </si>
  <si>
    <t>Total ACTIFS PAR EMETTEURS PRIVES APPARTENANT AU MEME GROUPE</t>
  </si>
  <si>
    <t>INVESTISSEURS</t>
  </si>
  <si>
    <t>Valeur</t>
  </si>
  <si>
    <t>Nombre total de parts/actions</t>
  </si>
  <si>
    <t>Dont détenues en propre par la SGO</t>
  </si>
  <si>
    <t>(+liste détaillée à joindre en annexe : qualité du détenteur et nombre de parts/actions détenues)</t>
  </si>
  <si>
    <t>Dont détenues par les administrateurs et/ou  dirigeants de la SGO</t>
  </si>
  <si>
    <t>Dont détenues par les salariés de la SGO</t>
  </si>
  <si>
    <t>Qualifiés</t>
  </si>
  <si>
    <t>Non Qualifiés</t>
  </si>
  <si>
    <t>Nombre total d'investisseurs dans l'OPCVM</t>
  </si>
  <si>
    <t>Liste des investisseurs détenant plus de 10% des participations (en nombre de parts/actions)</t>
  </si>
  <si>
    <t>NYAMAT BANTSIVA ARISTIDE PACOME</t>
  </si>
  <si>
    <t>OUI</t>
  </si>
  <si>
    <r>
      <t>VA</t>
    </r>
    <r>
      <rPr>
        <i/>
        <sz val="12"/>
        <color theme="1"/>
        <rFont val="Book Antiqua"/>
        <family val="1"/>
      </rPr>
      <t xml:space="preserve"> = Valeurs Assimilées</t>
    </r>
  </si>
  <si>
    <r>
      <t xml:space="preserve">DA </t>
    </r>
    <r>
      <rPr>
        <i/>
        <sz val="12"/>
        <color theme="1"/>
        <rFont val="Book Antiqua"/>
        <family val="1"/>
      </rPr>
      <t>= Droits Assimilés</t>
    </r>
  </si>
  <si>
    <t>Politique de distribution (OPC de capitalisation ou de distribution)</t>
  </si>
  <si>
    <t>COSUMAF-FCP-02/2021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</si>
</sst>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&quot;Au &quot;\ dd/mm/yyyy"/>
    <numFmt numFmtId="165" formatCode="&quot;Valeur au &quot;dd/mm/yyyy"/>
    <numFmt numFmtId="166" formatCode="0.0%"/>
    <numFmt numFmtId="167" formatCode="&quot;Valeur au &quot;\ dd/mm/yyyy"/>
    <numFmt numFmtId="168" formatCode="_ * #,##0_)_ ;_ * \(#,##0\)_ ;_ * &quot;-&quot;_)_ ;_ @_ 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b/>
      <sz val="12"/>
      <color theme="0"/>
      <name val="Book Antiqua"/>
      <family val="1"/>
    </font>
    <font>
      <sz val="12"/>
      <color theme="0"/>
      <name val="Book Antiqua"/>
      <family val="1"/>
    </font>
    <font>
      <sz val="11"/>
      <color theme="0"/>
      <name val="Book Antiqua"/>
      <family val="1"/>
    </font>
    <font>
      <b/>
      <i/>
      <sz val="12"/>
      <color theme="1"/>
      <name val="Book Antiqua"/>
      <family val="1"/>
    </font>
    <font>
      <b/>
      <sz val="11"/>
      <color theme="1"/>
      <name val="Book Antiqua"/>
      <family val="1"/>
    </font>
    <font>
      <i/>
      <sz val="12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 vertical="center"/>
    </xf>
    <xf numFmtId="0" fontId="5" fillId="0" borderId="0" xfId="0" applyFont="1"/>
    <xf numFmtId="0" fontId="6" fillId="2" borderId="2" xfId="0" applyFont="1" applyFill="1" applyBorder="1"/>
    <xf numFmtId="0" fontId="7" fillId="2" borderId="3" xfId="0" applyFont="1" applyFill="1" applyBorder="1"/>
    <xf numFmtId="0" fontId="6" fillId="2" borderId="6" xfId="0" applyFont="1" applyFill="1" applyBorder="1"/>
    <xf numFmtId="0" fontId="7" fillId="2" borderId="7" xfId="0" applyFont="1" applyFill="1" applyBorder="1"/>
    <xf numFmtId="0" fontId="8" fillId="2" borderId="8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4" fontId="6" fillId="3" borderId="6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4" fontId="3" fillId="4" borderId="6" xfId="0" applyNumberFormat="1" applyFont="1" applyFill="1" applyBorder="1"/>
    <xf numFmtId="4" fontId="5" fillId="4" borderId="7" xfId="0" applyNumberFormat="1" applyFont="1" applyFill="1" applyBorder="1"/>
    <xf numFmtId="0" fontId="4" fillId="4" borderId="8" xfId="0" applyFont="1" applyFill="1" applyBorder="1"/>
    <xf numFmtId="0" fontId="5" fillId="0" borderId="9" xfId="0" applyFont="1" applyBorder="1"/>
    <xf numFmtId="4" fontId="5" fillId="0" borderId="6" xfId="0" applyNumberFormat="1" applyFont="1" applyBorder="1"/>
    <xf numFmtId="0" fontId="5" fillId="0" borderId="10" xfId="0" applyFont="1" applyBorder="1"/>
    <xf numFmtId="0" fontId="9" fillId="4" borderId="9" xfId="0" applyFont="1" applyFill="1" applyBorder="1"/>
    <xf numFmtId="4" fontId="9" fillId="4" borderId="6" xfId="0" applyNumberFormat="1" applyFont="1" applyFill="1" applyBorder="1"/>
    <xf numFmtId="0" fontId="9" fillId="4" borderId="10" xfId="0" applyFont="1" applyFill="1" applyBorder="1"/>
    <xf numFmtId="0" fontId="9" fillId="0" borderId="9" xfId="0" applyFont="1" applyBorder="1"/>
    <xf numFmtId="4" fontId="9" fillId="0" borderId="6" xfId="0" applyNumberFormat="1" applyFont="1" applyBorder="1"/>
    <xf numFmtId="4" fontId="9" fillId="0" borderId="7" xfId="0" applyNumberFormat="1" applyFont="1" applyBorder="1"/>
    <xf numFmtId="0" fontId="9" fillId="0" borderId="8" xfId="0" applyFont="1" applyBorder="1"/>
    <xf numFmtId="0" fontId="3" fillId="0" borderId="9" xfId="0" applyFont="1" applyBorder="1"/>
    <xf numFmtId="4" fontId="3" fillId="0" borderId="6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5" fillId="0" borderId="6" xfId="0" applyNumberFormat="1" applyFont="1" applyBorder="1" applyAlignment="1">
      <alignment horizontal="right"/>
    </xf>
    <xf numFmtId="9" fontId="5" fillId="0" borderId="10" xfId="0" applyNumberFormat="1" applyFont="1" applyBorder="1" applyAlignment="1">
      <alignment horizontal="right"/>
    </xf>
    <xf numFmtId="4" fontId="3" fillId="0" borderId="6" xfId="0" applyNumberFormat="1" applyFont="1" applyBorder="1"/>
    <xf numFmtId="0" fontId="3" fillId="0" borderId="10" xfId="0" applyFont="1" applyBorder="1"/>
    <xf numFmtId="166" fontId="5" fillId="0" borderId="10" xfId="0" applyNumberFormat="1" applyFont="1" applyBorder="1"/>
    <xf numFmtId="166" fontId="3" fillId="0" borderId="10" xfId="0" applyNumberFormat="1" applyFont="1" applyBorder="1"/>
    <xf numFmtId="166" fontId="9" fillId="0" borderId="8" xfId="0" applyNumberFormat="1" applyFont="1" applyBorder="1"/>
    <xf numFmtId="0" fontId="3" fillId="4" borderId="9" xfId="0" applyFont="1" applyFill="1" applyBorder="1"/>
    <xf numFmtId="166" fontId="9" fillId="4" borderId="10" xfId="0" applyNumberFormat="1" applyFont="1" applyFill="1" applyBorder="1"/>
    <xf numFmtId="166" fontId="3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4" fontId="5" fillId="4" borderId="6" xfId="0" applyNumberFormat="1" applyFont="1" applyFill="1" applyBorder="1"/>
    <xf numFmtId="0" fontId="5" fillId="4" borderId="10" xfId="0" applyFont="1" applyFill="1" applyBorder="1"/>
    <xf numFmtId="0" fontId="3" fillId="4" borderId="10" xfId="0" applyFont="1" applyFill="1" applyBorder="1"/>
    <xf numFmtId="0" fontId="3" fillId="5" borderId="9" xfId="0" applyFont="1" applyFill="1" applyBorder="1" applyAlignment="1">
      <alignment vertical="center"/>
    </xf>
    <xf numFmtId="4" fontId="5" fillId="5" borderId="6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horizontal="left" vertical="center"/>
    </xf>
    <xf numFmtId="4" fontId="3" fillId="5" borderId="6" xfId="0" applyNumberFormat="1" applyFont="1" applyFill="1" applyBorder="1" applyAlignment="1">
      <alignment horizontal="left" vertical="center"/>
    </xf>
    <xf numFmtId="4" fontId="10" fillId="5" borderId="6" xfId="0" applyNumberFormat="1" applyFont="1" applyFill="1" applyBorder="1" applyAlignment="1">
      <alignment horizontal="right" vertical="center"/>
    </xf>
    <xf numFmtId="9" fontId="10" fillId="5" borderId="6" xfId="0" applyNumberFormat="1" applyFont="1" applyFill="1" applyBorder="1" applyAlignment="1">
      <alignment horizontal="right" vertical="center"/>
    </xf>
    <xf numFmtId="4" fontId="4" fillId="0" borderId="6" xfId="0" applyNumberFormat="1" applyFont="1" applyBorder="1"/>
    <xf numFmtId="4" fontId="3" fillId="5" borderId="6" xfId="0" applyNumberFormat="1" applyFont="1" applyFill="1" applyBorder="1" applyAlignment="1">
      <alignment vertical="center"/>
    </xf>
    <xf numFmtId="9" fontId="3" fillId="5" borderId="10" xfId="0" applyNumberFormat="1" applyFont="1" applyFill="1" applyBorder="1" applyAlignment="1">
      <alignment horizontal="right" vertical="center"/>
    </xf>
    <xf numFmtId="0" fontId="3" fillId="5" borderId="11" xfId="0" applyFont="1" applyFill="1" applyBorder="1"/>
    <xf numFmtId="4" fontId="5" fillId="5" borderId="12" xfId="0" applyNumberFormat="1" applyFont="1" applyFill="1" applyBorder="1"/>
    <xf numFmtId="4" fontId="3" fillId="5" borderId="12" xfId="0" applyNumberFormat="1" applyFont="1" applyFill="1" applyBorder="1"/>
    <xf numFmtId="0" fontId="5" fillId="5" borderId="13" xfId="0" applyFont="1" applyFill="1" applyBorder="1"/>
    <xf numFmtId="0" fontId="3" fillId="0" borderId="0" xfId="0" applyFont="1" applyAlignment="1">
      <alignment vertical="center"/>
    </xf>
    <xf numFmtId="0" fontId="6" fillId="3" borderId="14" xfId="0" applyFont="1" applyFill="1" applyBorder="1" applyAlignment="1">
      <alignment horizontal="center"/>
    </xf>
    <xf numFmtId="167" fontId="6" fillId="3" borderId="15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4" borderId="7" xfId="0" applyFont="1" applyFill="1" applyBorder="1"/>
    <xf numFmtId="0" fontId="4" fillId="0" borderId="9" xfId="0" applyFont="1" applyBorder="1"/>
    <xf numFmtId="41" fontId="4" fillId="0" borderId="6" xfId="1" applyFont="1" applyBorder="1"/>
    <xf numFmtId="9" fontId="4" fillId="0" borderId="10" xfId="0" applyNumberFormat="1" applyFont="1" applyBorder="1"/>
    <xf numFmtId="0" fontId="4" fillId="0" borderId="10" xfId="0" applyFont="1" applyBorder="1"/>
    <xf numFmtId="0" fontId="4" fillId="0" borderId="6" xfId="0" applyFont="1" applyBorder="1"/>
    <xf numFmtId="168" fontId="9" fillId="4" borderId="6" xfId="0" applyNumberFormat="1" applyFont="1" applyFill="1" applyBorder="1"/>
    <xf numFmtId="9" fontId="9" fillId="4" borderId="10" xfId="0" applyNumberFormat="1" applyFont="1" applyFill="1" applyBorder="1"/>
    <xf numFmtId="4" fontId="0" fillId="0" borderId="17" xfId="0" applyNumberFormat="1" applyBorder="1"/>
    <xf numFmtId="166" fontId="4" fillId="0" borderId="10" xfId="2" applyNumberFormat="1" applyFont="1" applyBorder="1"/>
    <xf numFmtId="0" fontId="3" fillId="4" borderId="9" xfId="0" applyFont="1" applyFill="1" applyBorder="1" applyAlignment="1">
      <alignment horizontal="left" wrapText="1"/>
    </xf>
    <xf numFmtId="0" fontId="9" fillId="4" borderId="9" xfId="0" applyFont="1" applyFill="1" applyBorder="1" applyAlignment="1">
      <alignment wrapText="1"/>
    </xf>
    <xf numFmtId="0" fontId="9" fillId="4" borderId="6" xfId="0" applyFont="1" applyFill="1" applyBorder="1"/>
    <xf numFmtId="0" fontId="3" fillId="5" borderId="11" xfId="0" applyFont="1" applyFill="1" applyBorder="1" applyAlignment="1">
      <alignment vertical="center"/>
    </xf>
    <xf numFmtId="41" fontId="3" fillId="5" borderId="12" xfId="1" applyFont="1" applyFill="1" applyBorder="1" applyAlignment="1">
      <alignment vertical="center"/>
    </xf>
    <xf numFmtId="9" fontId="3" fillId="5" borderId="13" xfId="0" applyNumberFormat="1" applyFont="1" applyFill="1" applyBorder="1" applyAlignment="1">
      <alignment vertical="center"/>
    </xf>
    <xf numFmtId="41" fontId="3" fillId="0" borderId="0" xfId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9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right" vertical="center"/>
    </xf>
    <xf numFmtId="0" fontId="5" fillId="4" borderId="6" xfId="0" applyFont="1" applyFill="1" applyBorder="1"/>
    <xf numFmtId="0" fontId="5" fillId="4" borderId="21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right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4" fontId="3" fillId="4" borderId="6" xfId="0" applyNumberFormat="1" applyFont="1" applyFill="1" applyBorder="1" applyAlignment="1">
      <alignment horizontal="left" vertical="center"/>
    </xf>
    <xf numFmtId="4" fontId="3" fillId="0" borderId="6" xfId="0" applyNumberFormat="1" applyFont="1" applyBorder="1" applyAlignment="1">
      <alignment horizontal="left" vertical="center"/>
    </xf>
    <xf numFmtId="4" fontId="5" fillId="0" borderId="10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/>
    <xf numFmtId="0" fontId="11" fillId="0" borderId="9" xfId="0" applyFont="1" applyBorder="1" applyAlignment="1">
      <alignment horizontal="right" wrapText="1"/>
    </xf>
    <xf numFmtId="0" fontId="3" fillId="4" borderId="6" xfId="0" applyFont="1" applyFill="1" applyBorder="1"/>
    <xf numFmtId="0" fontId="3" fillId="0" borderId="6" xfId="0" applyFont="1" applyBorder="1"/>
    <xf numFmtId="0" fontId="5" fillId="4" borderId="6" xfId="0" applyFont="1" applyFill="1" applyBorder="1" applyAlignment="1">
      <alignment horizontal="center"/>
    </xf>
    <xf numFmtId="9" fontId="5" fillId="4" borderId="6" xfId="2" applyFont="1" applyFill="1" applyBorder="1" applyAlignment="1">
      <alignment horizontal="center"/>
    </xf>
    <xf numFmtId="0" fontId="5" fillId="0" borderId="11" xfId="0" applyFont="1" applyBorder="1"/>
    <xf numFmtId="0" fontId="5" fillId="4" borderId="12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3" xfId="0" applyFont="1" applyFill="1" applyBorder="1"/>
    <xf numFmtId="0" fontId="8" fillId="2" borderId="4" xfId="0" applyFont="1" applyFill="1" applyBorder="1"/>
    <xf numFmtId="14" fontId="7" fillId="2" borderId="7" xfId="0" applyNumberFormat="1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7" fillId="2" borderId="7" xfId="0" applyFont="1" applyFill="1" applyBorder="1"/>
    <xf numFmtId="0" fontId="8" fillId="2" borderId="8" xfId="0" applyFont="1" applyFill="1" applyBorder="1"/>
  </cellXfs>
  <cellStyles count="3">
    <cellStyle name="Milliers [0]" xfId="1" builtinId="6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workbookViewId="0">
      <selection activeCell="D7" sqref="D7"/>
    </sheetView>
  </sheetViews>
  <sheetFormatPr baseColWidth="10" defaultColWidth="11.5" defaultRowHeight="16.5"/>
  <cols>
    <col min="1" max="1" width="76.5" style="3" bestFit="1" customWidth="1"/>
    <col min="2" max="2" width="37.5" style="3" customWidth="1"/>
    <col min="3" max="3" width="29.125" style="3" customWidth="1"/>
    <col min="4" max="4" width="28.125" style="3" customWidth="1"/>
    <col min="5" max="5" width="16.625" style="3" customWidth="1"/>
    <col min="6" max="16384" width="11.5" style="3"/>
  </cols>
  <sheetData>
    <row r="1" spans="1:5">
      <c r="A1" s="1" t="s">
        <v>0</v>
      </c>
      <c r="B1" s="2"/>
      <c r="C1" s="2"/>
      <c r="D1" s="2"/>
      <c r="E1" s="2"/>
    </row>
    <row r="2" spans="1:5">
      <c r="A2" s="4">
        <v>45324</v>
      </c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5" ht="17.25" thickBot="1">
      <c r="A4" s="5"/>
      <c r="B4" s="5"/>
      <c r="C4" s="5"/>
      <c r="D4" s="5"/>
      <c r="E4" s="5"/>
    </row>
    <row r="5" spans="1:5">
      <c r="A5" s="124" t="s">
        <v>1</v>
      </c>
      <c r="B5" s="6" t="s">
        <v>2</v>
      </c>
      <c r="C5" s="7"/>
      <c r="D5" s="126" t="s">
        <v>3</v>
      </c>
      <c r="E5" s="127"/>
    </row>
    <row r="6" spans="1:5">
      <c r="A6" s="125"/>
      <c r="B6" s="8" t="s">
        <v>4</v>
      </c>
      <c r="C6" s="9"/>
      <c r="D6" s="128">
        <v>42711</v>
      </c>
      <c r="E6" s="129"/>
    </row>
    <row r="7" spans="1:5">
      <c r="A7" s="125"/>
      <c r="B7" s="8" t="s">
        <v>5</v>
      </c>
      <c r="C7" s="9"/>
      <c r="D7" s="9" t="s">
        <v>111</v>
      </c>
      <c r="E7" s="10"/>
    </row>
    <row r="8" spans="1:5">
      <c r="A8" s="125"/>
      <c r="B8" s="8" t="s">
        <v>6</v>
      </c>
      <c r="C8" s="9"/>
      <c r="D8" s="9" t="s">
        <v>7</v>
      </c>
      <c r="E8" s="10"/>
    </row>
    <row r="9" spans="1:5">
      <c r="A9" s="125"/>
      <c r="B9" s="8" t="s">
        <v>8</v>
      </c>
      <c r="C9" s="9"/>
      <c r="D9" s="130" t="s">
        <v>9</v>
      </c>
      <c r="E9" s="131"/>
    </row>
    <row r="10" spans="1:5">
      <c r="A10" s="125"/>
      <c r="B10" s="8" t="s">
        <v>10</v>
      </c>
      <c r="C10" s="9"/>
      <c r="D10" s="130" t="s">
        <v>11</v>
      </c>
      <c r="E10" s="131"/>
    </row>
    <row r="11" spans="1:5">
      <c r="A11" s="125"/>
      <c r="B11" s="8" t="s">
        <v>12</v>
      </c>
      <c r="C11" s="9"/>
      <c r="D11" s="130" t="s">
        <v>9</v>
      </c>
      <c r="E11" s="131"/>
    </row>
    <row r="12" spans="1:5">
      <c r="A12" s="125"/>
      <c r="B12" s="8" t="s">
        <v>13</v>
      </c>
      <c r="C12" s="9"/>
      <c r="D12" s="9" t="s">
        <v>14</v>
      </c>
      <c r="E12" s="10"/>
    </row>
    <row r="13" spans="1:5">
      <c r="A13" s="11"/>
      <c r="B13" s="8" t="s">
        <v>15</v>
      </c>
      <c r="C13" s="9"/>
      <c r="D13" s="9" t="s">
        <v>16</v>
      </c>
      <c r="E13" s="10"/>
    </row>
    <row r="14" spans="1:5">
      <c r="A14" s="12" t="s">
        <v>17</v>
      </c>
      <c r="B14" s="13" t="s">
        <v>18</v>
      </c>
      <c r="C14" s="13" t="s">
        <v>19</v>
      </c>
      <c r="D14" s="14">
        <f>$A$2</f>
        <v>45324</v>
      </c>
      <c r="E14" s="15" t="s">
        <v>20</v>
      </c>
    </row>
    <row r="15" spans="1:5">
      <c r="A15" s="16" t="s">
        <v>21</v>
      </c>
      <c r="B15" s="17"/>
      <c r="C15" s="18"/>
      <c r="D15" s="18"/>
      <c r="E15" s="19"/>
    </row>
    <row r="16" spans="1:5">
      <c r="A16" s="20" t="s">
        <v>22</v>
      </c>
      <c r="B16" s="21"/>
      <c r="C16" s="21"/>
      <c r="D16" s="21"/>
      <c r="E16" s="22"/>
    </row>
    <row r="17" spans="1:5">
      <c r="A17" s="20" t="s">
        <v>23</v>
      </c>
      <c r="B17" s="21"/>
      <c r="C17" s="21"/>
      <c r="D17" s="21"/>
      <c r="E17" s="22"/>
    </row>
    <row r="18" spans="1:5">
      <c r="A18" s="20" t="s">
        <v>24</v>
      </c>
      <c r="B18" s="21"/>
      <c r="C18" s="21"/>
      <c r="D18" s="21"/>
      <c r="E18" s="22"/>
    </row>
    <row r="19" spans="1:5">
      <c r="A19" s="20" t="s">
        <v>25</v>
      </c>
      <c r="B19" s="21"/>
      <c r="C19" s="21"/>
      <c r="D19" s="21"/>
      <c r="E19" s="22"/>
    </row>
    <row r="20" spans="1:5">
      <c r="A20" s="23" t="s">
        <v>26</v>
      </c>
      <c r="B20" s="24"/>
      <c r="C20" s="24"/>
      <c r="D20" s="24"/>
      <c r="E20" s="25"/>
    </row>
    <row r="21" spans="1:5">
      <c r="A21" s="26"/>
      <c r="B21" s="27"/>
      <c r="C21" s="28"/>
      <c r="D21" s="28"/>
      <c r="E21" s="29"/>
    </row>
    <row r="22" spans="1:5">
      <c r="A22" s="16" t="s">
        <v>27</v>
      </c>
      <c r="B22" s="17"/>
      <c r="C22" s="18"/>
      <c r="D22" s="18"/>
      <c r="E22" s="19"/>
    </row>
    <row r="23" spans="1:5">
      <c r="A23" s="30" t="s">
        <v>28</v>
      </c>
      <c r="B23" s="31"/>
      <c r="C23" s="31"/>
      <c r="D23" s="31"/>
      <c r="E23" s="32"/>
    </row>
    <row r="24" spans="1:5">
      <c r="A24" s="20"/>
      <c r="B24" s="33"/>
      <c r="C24" s="33"/>
      <c r="D24" s="33"/>
      <c r="E24" s="34"/>
    </row>
    <row r="25" spans="1:5">
      <c r="A25" s="20"/>
      <c r="B25" s="33"/>
      <c r="C25" s="33"/>
      <c r="D25" s="33"/>
      <c r="E25" s="34"/>
    </row>
    <row r="26" spans="1:5">
      <c r="A26" s="20"/>
      <c r="B26" s="33"/>
      <c r="C26" s="33"/>
      <c r="D26" s="33"/>
      <c r="E26" s="34"/>
    </row>
    <row r="27" spans="1:5">
      <c r="A27" s="30" t="s">
        <v>29</v>
      </c>
      <c r="B27" s="35">
        <f>SUM(B25:B25)</f>
        <v>0</v>
      </c>
      <c r="C27" s="35">
        <f>SUM(C25:C25)</f>
        <v>0</v>
      </c>
      <c r="D27" s="35">
        <f>SUM(D25:D25)</f>
        <v>0</v>
      </c>
      <c r="E27" s="36"/>
    </row>
    <row r="28" spans="1:5">
      <c r="A28" s="30"/>
      <c r="B28" s="35"/>
      <c r="C28" s="35"/>
      <c r="D28" s="35"/>
      <c r="E28" s="36"/>
    </row>
    <row r="29" spans="1:5">
      <c r="A29" s="30" t="s">
        <v>30</v>
      </c>
      <c r="B29" s="31"/>
      <c r="C29" s="31"/>
      <c r="D29" s="31"/>
      <c r="E29" s="32"/>
    </row>
    <row r="30" spans="1:5">
      <c r="A30" s="20" t="s">
        <v>31</v>
      </c>
      <c r="B30" s="21">
        <v>7000</v>
      </c>
      <c r="C30" s="21">
        <v>10309.08</v>
      </c>
      <c r="D30" s="21">
        <f>B30*C30</f>
        <v>72163560</v>
      </c>
      <c r="E30" s="37">
        <f>D30/$D$88</f>
        <v>4.2457363013619867E-2</v>
      </c>
    </row>
    <row r="31" spans="1:5">
      <c r="A31" s="20"/>
      <c r="B31" s="21"/>
      <c r="C31" s="21"/>
      <c r="D31" s="21"/>
      <c r="E31" s="37"/>
    </row>
    <row r="32" spans="1:5">
      <c r="A32" s="20"/>
      <c r="B32" s="21"/>
      <c r="C32" s="21"/>
      <c r="D32" s="21"/>
      <c r="E32" s="37">
        <f t="shared" ref="E32:E33" si="0">D32/$D$88</f>
        <v>0</v>
      </c>
    </row>
    <row r="33" spans="1:5">
      <c r="A33" s="20"/>
      <c r="B33" s="21"/>
      <c r="C33" s="21"/>
      <c r="D33" s="21"/>
      <c r="E33" s="37">
        <f t="shared" si="0"/>
        <v>0</v>
      </c>
    </row>
    <row r="34" spans="1:5">
      <c r="A34" s="30" t="s">
        <v>32</v>
      </c>
      <c r="B34" s="35">
        <f>SUM(B30:B33)</f>
        <v>7000</v>
      </c>
      <c r="C34" s="35">
        <f t="shared" ref="C34:D34" si="1">SUM(C30:C33)</f>
        <v>10309.08</v>
      </c>
      <c r="D34" s="35">
        <f t="shared" si="1"/>
        <v>72163560</v>
      </c>
      <c r="E34" s="38">
        <f>D34/$D$88</f>
        <v>4.2457363013619867E-2</v>
      </c>
    </row>
    <row r="35" spans="1:5">
      <c r="A35" s="23" t="s">
        <v>33</v>
      </c>
      <c r="B35" s="24">
        <f>B34+B27</f>
        <v>7000</v>
      </c>
      <c r="C35" s="24">
        <f>C34+C27</f>
        <v>10309.08</v>
      </c>
      <c r="D35" s="24">
        <f>D34+D27</f>
        <v>72163560</v>
      </c>
      <c r="E35" s="38">
        <f>D35/$D$88</f>
        <v>4.2457363013619867E-2</v>
      </c>
    </row>
    <row r="36" spans="1:5">
      <c r="A36" s="26"/>
      <c r="B36" s="27"/>
      <c r="C36" s="28"/>
      <c r="D36" s="28"/>
      <c r="E36" s="39"/>
    </row>
    <row r="37" spans="1:5">
      <c r="A37" s="40" t="s">
        <v>34</v>
      </c>
      <c r="B37" s="24"/>
      <c r="C37" s="24"/>
      <c r="D37" s="24"/>
      <c r="E37" s="41"/>
    </row>
    <row r="38" spans="1:5">
      <c r="A38" s="30" t="s">
        <v>35</v>
      </c>
      <c r="B38" s="31"/>
      <c r="C38" s="31"/>
      <c r="D38" s="31"/>
      <c r="E38" s="42"/>
    </row>
    <row r="39" spans="1:5">
      <c r="A39" s="20"/>
      <c r="B39" s="21"/>
      <c r="C39" s="21"/>
      <c r="D39" s="21"/>
      <c r="E39" s="37"/>
    </row>
    <row r="40" spans="1:5">
      <c r="A40" s="26" t="s">
        <v>36</v>
      </c>
      <c r="B40" s="27">
        <f>SUM(B39:B39)</f>
        <v>0</v>
      </c>
      <c r="C40" s="27">
        <f>SUM(C39:C39)</f>
        <v>0</v>
      </c>
      <c r="D40" s="27">
        <f>SUM(D39:D39)</f>
        <v>0</v>
      </c>
      <c r="E40" s="37">
        <f>D40/$D$88</f>
        <v>0</v>
      </c>
    </row>
    <row r="41" spans="1:5">
      <c r="A41" s="26"/>
      <c r="B41" s="27"/>
      <c r="C41" s="27"/>
      <c r="D41" s="27"/>
      <c r="E41" s="37">
        <f>D41/$D$88</f>
        <v>0</v>
      </c>
    </row>
    <row r="42" spans="1:5">
      <c r="A42" s="43" t="s">
        <v>37</v>
      </c>
      <c r="B42" s="21"/>
      <c r="C42" s="21"/>
      <c r="D42" s="21"/>
      <c r="E42" s="37"/>
    </row>
    <row r="43" spans="1:5">
      <c r="A43" s="20" t="s">
        <v>38</v>
      </c>
      <c r="B43" s="21">
        <v>150</v>
      </c>
      <c r="C43" s="21">
        <v>962277.78</v>
      </c>
      <c r="D43" s="21">
        <f>B43*C43</f>
        <v>144341667</v>
      </c>
      <c r="E43" s="37">
        <f>D43/$D$88</f>
        <v>8.4923284741080338E-2</v>
      </c>
    </row>
    <row r="44" spans="1:5">
      <c r="A44" s="20" t="s">
        <v>39</v>
      </c>
      <c r="B44" s="21">
        <v>50000</v>
      </c>
      <c r="C44" s="21">
        <v>10140.77</v>
      </c>
      <c r="D44" s="21">
        <f t="shared" ref="D44:D49" si="2">B44*C44</f>
        <v>507038500</v>
      </c>
      <c r="E44" s="37">
        <f t="shared" ref="E44:E53" si="3">D44/$D$88</f>
        <v>0.29831562711680659</v>
      </c>
    </row>
    <row r="45" spans="1:5">
      <c r="A45" s="20" t="s">
        <v>40</v>
      </c>
      <c r="B45" s="21">
        <v>12000</v>
      </c>
      <c r="C45" s="21">
        <v>10315.57</v>
      </c>
      <c r="D45" s="21">
        <f t="shared" si="2"/>
        <v>123786840</v>
      </c>
      <c r="E45" s="37">
        <f t="shared" si="3"/>
        <v>7.2829871505630819E-2</v>
      </c>
    </row>
    <row r="46" spans="1:5">
      <c r="A46" s="20" t="s">
        <v>41</v>
      </c>
      <c r="B46" s="21">
        <v>200</v>
      </c>
      <c r="C46" s="21">
        <v>946666.67</v>
      </c>
      <c r="D46" s="21">
        <f t="shared" si="2"/>
        <v>189333334</v>
      </c>
      <c r="E46" s="37">
        <f t="shared" si="3"/>
        <v>0.11139408992872493</v>
      </c>
    </row>
    <row r="47" spans="1:5">
      <c r="A47" s="20" t="s">
        <v>42</v>
      </c>
      <c r="B47" s="21">
        <v>15000</v>
      </c>
      <c r="C47" s="21">
        <v>10410.25</v>
      </c>
      <c r="D47" s="21">
        <f t="shared" si="2"/>
        <v>156153750</v>
      </c>
      <c r="E47" s="37">
        <f t="shared" si="3"/>
        <v>9.1872912723375111E-2</v>
      </c>
    </row>
    <row r="48" spans="1:5">
      <c r="A48" s="20" t="s">
        <v>43</v>
      </c>
      <c r="B48" s="21">
        <v>1500</v>
      </c>
      <c r="C48" s="21">
        <v>10022.950000000001</v>
      </c>
      <c r="D48" s="21">
        <f t="shared" si="2"/>
        <v>15034425.000000002</v>
      </c>
      <c r="E48" s="37">
        <f t="shared" si="3"/>
        <v>8.8454898833433653E-3</v>
      </c>
    </row>
    <row r="49" spans="1:5">
      <c r="A49" s="20" t="s">
        <v>44</v>
      </c>
      <c r="B49" s="21">
        <v>30000</v>
      </c>
      <c r="C49" s="21">
        <v>10197.129999999999</v>
      </c>
      <c r="D49" s="21">
        <f t="shared" si="2"/>
        <v>305913900</v>
      </c>
      <c r="E49" s="37">
        <f t="shared" si="3"/>
        <v>0.17998415686826158</v>
      </c>
    </row>
    <row r="50" spans="1:5">
      <c r="A50" s="20"/>
      <c r="B50" s="21"/>
      <c r="C50" s="21"/>
      <c r="D50" s="21"/>
      <c r="E50" s="37">
        <f t="shared" si="3"/>
        <v>0</v>
      </c>
    </row>
    <row r="51" spans="1:5">
      <c r="A51" s="20"/>
      <c r="B51" s="21"/>
      <c r="C51" s="21"/>
      <c r="D51" s="21"/>
      <c r="E51" s="37">
        <f t="shared" si="3"/>
        <v>0</v>
      </c>
    </row>
    <row r="52" spans="1:5" ht="32.25">
      <c r="A52" s="44" t="s">
        <v>45</v>
      </c>
      <c r="B52" s="35">
        <f>SUM(B43:B51)</f>
        <v>108850</v>
      </c>
      <c r="C52" s="35">
        <f t="shared" ref="C52:D52" si="4">SUM(C43:C51)</f>
        <v>1960031.1199999999</v>
      </c>
      <c r="D52" s="35">
        <f t="shared" si="4"/>
        <v>1441602416</v>
      </c>
      <c r="E52" s="38">
        <f t="shared" si="3"/>
        <v>0.84816543276722267</v>
      </c>
    </row>
    <row r="53" spans="1:5">
      <c r="A53" s="23" t="s">
        <v>46</v>
      </c>
      <c r="B53" s="24"/>
      <c r="C53" s="24"/>
      <c r="D53" s="24">
        <f>D52+D40</f>
        <v>1441602416</v>
      </c>
      <c r="E53" s="38">
        <f t="shared" si="3"/>
        <v>0.84816543276722267</v>
      </c>
    </row>
    <row r="54" spans="1:5">
      <c r="A54" s="26"/>
      <c r="B54" s="27"/>
      <c r="C54" s="28"/>
      <c r="D54" s="28"/>
      <c r="E54" s="29"/>
    </row>
    <row r="55" spans="1:5">
      <c r="A55" s="40" t="s">
        <v>47</v>
      </c>
      <c r="B55" s="24"/>
      <c r="C55" s="24"/>
      <c r="D55" s="24"/>
      <c r="E55" s="25"/>
    </row>
    <row r="56" spans="1:5">
      <c r="A56" s="20" t="s">
        <v>48</v>
      </c>
      <c r="B56" s="21"/>
      <c r="C56" s="21"/>
      <c r="D56" s="21"/>
      <c r="E56" s="22"/>
    </row>
    <row r="57" spans="1:5">
      <c r="A57" s="20" t="s">
        <v>49</v>
      </c>
      <c r="B57" s="21"/>
      <c r="C57" s="21"/>
      <c r="D57" s="21"/>
      <c r="E57" s="22"/>
    </row>
    <row r="58" spans="1:5">
      <c r="A58" s="20" t="s">
        <v>50</v>
      </c>
      <c r="B58" s="21"/>
      <c r="C58" s="21"/>
      <c r="D58" s="21"/>
      <c r="E58" s="22"/>
    </row>
    <row r="59" spans="1:5">
      <c r="A59" s="23" t="s">
        <v>51</v>
      </c>
      <c r="B59" s="45"/>
      <c r="C59" s="45"/>
      <c r="D59" s="45"/>
      <c r="E59" s="46"/>
    </row>
    <row r="60" spans="1:5">
      <c r="A60" s="26"/>
      <c r="B60" s="21"/>
      <c r="C60" s="21"/>
      <c r="D60" s="21"/>
      <c r="E60" s="22"/>
    </row>
    <row r="61" spans="1:5">
      <c r="A61" s="40" t="s">
        <v>52</v>
      </c>
      <c r="B61" s="24"/>
      <c r="C61" s="24"/>
      <c r="D61" s="24"/>
      <c r="E61" s="25"/>
    </row>
    <row r="62" spans="1:5">
      <c r="A62" s="20" t="s">
        <v>53</v>
      </c>
      <c r="B62" s="21"/>
      <c r="C62" s="21"/>
      <c r="D62" s="21"/>
      <c r="E62" s="22"/>
    </row>
    <row r="63" spans="1:5">
      <c r="A63" s="20" t="s">
        <v>54</v>
      </c>
      <c r="B63" s="21"/>
      <c r="C63" s="21"/>
      <c r="D63" s="21"/>
      <c r="E63" s="22"/>
    </row>
    <row r="64" spans="1:5">
      <c r="A64" s="20" t="s">
        <v>55</v>
      </c>
      <c r="B64" s="21"/>
      <c r="C64" s="21"/>
      <c r="D64" s="21"/>
      <c r="E64" s="22"/>
    </row>
    <row r="65" spans="1:5">
      <c r="A65" s="23" t="s">
        <v>56</v>
      </c>
      <c r="B65" s="45"/>
      <c r="C65" s="45"/>
      <c r="D65" s="45"/>
      <c r="E65" s="46"/>
    </row>
    <row r="66" spans="1:5">
      <c r="A66" s="20"/>
      <c r="B66" s="21"/>
      <c r="C66" s="21"/>
      <c r="D66" s="21"/>
      <c r="E66" s="22"/>
    </row>
    <row r="67" spans="1:5">
      <c r="A67" s="40" t="s">
        <v>57</v>
      </c>
      <c r="B67" s="45"/>
      <c r="C67" s="45"/>
      <c r="D67" s="45"/>
      <c r="E67" s="46"/>
    </row>
    <row r="68" spans="1:5">
      <c r="A68" s="20" t="s">
        <v>58</v>
      </c>
      <c r="B68" s="21"/>
      <c r="C68" s="21"/>
      <c r="D68" s="21"/>
      <c r="E68" s="22"/>
    </row>
    <row r="69" spans="1:5">
      <c r="A69" s="20" t="s">
        <v>59</v>
      </c>
      <c r="B69" s="21"/>
      <c r="C69" s="21"/>
      <c r="D69" s="21"/>
      <c r="E69" s="22"/>
    </row>
    <row r="70" spans="1:5">
      <c r="A70" s="20" t="s">
        <v>60</v>
      </c>
      <c r="B70" s="21"/>
      <c r="C70" s="21"/>
      <c r="D70" s="21"/>
      <c r="E70" s="22"/>
    </row>
    <row r="71" spans="1:5">
      <c r="A71" s="23" t="s">
        <v>61</v>
      </c>
      <c r="B71" s="17"/>
      <c r="C71" s="17"/>
      <c r="D71" s="17"/>
      <c r="E71" s="47"/>
    </row>
    <row r="72" spans="1:5">
      <c r="A72" s="20"/>
      <c r="B72" s="21"/>
      <c r="C72" s="21"/>
      <c r="D72" s="21"/>
      <c r="E72" s="22"/>
    </row>
    <row r="73" spans="1:5">
      <c r="A73" s="40" t="s">
        <v>62</v>
      </c>
      <c r="B73" s="45"/>
      <c r="C73" s="45"/>
      <c r="D73" s="45"/>
      <c r="E73" s="46"/>
    </row>
    <row r="74" spans="1:5">
      <c r="A74" s="20" t="s">
        <v>58</v>
      </c>
      <c r="B74" s="21"/>
      <c r="C74" s="21"/>
      <c r="D74" s="21"/>
      <c r="E74" s="22"/>
    </row>
    <row r="75" spans="1:5">
      <c r="A75" s="20" t="s">
        <v>59</v>
      </c>
      <c r="B75" s="21"/>
      <c r="C75" s="21"/>
      <c r="D75" s="21"/>
      <c r="E75" s="22"/>
    </row>
    <row r="76" spans="1:5">
      <c r="A76" s="20" t="s">
        <v>60</v>
      </c>
      <c r="B76" s="21"/>
      <c r="C76" s="21"/>
      <c r="D76" s="21"/>
      <c r="E76" s="22"/>
    </row>
    <row r="77" spans="1:5">
      <c r="A77" s="40" t="s">
        <v>63</v>
      </c>
      <c r="B77" s="17"/>
      <c r="C77" s="17"/>
      <c r="D77" s="17"/>
      <c r="E77" s="47"/>
    </row>
    <row r="78" spans="1:5">
      <c r="A78" s="26"/>
      <c r="B78" s="21"/>
      <c r="C78" s="21"/>
      <c r="D78" s="21"/>
      <c r="E78" s="22"/>
    </row>
    <row r="79" spans="1:5">
      <c r="A79" s="48" t="s">
        <v>64</v>
      </c>
      <c r="B79" s="49"/>
      <c r="C79" s="49"/>
      <c r="D79" s="49">
        <f>D35+D53</f>
        <v>1513765976</v>
      </c>
      <c r="E79" s="37">
        <f t="shared" ref="E79:E80" si="5">D79/$D$88</f>
        <v>0.89062279578084258</v>
      </c>
    </row>
    <row r="80" spans="1:5">
      <c r="A80" s="20" t="s">
        <v>65</v>
      </c>
      <c r="B80" s="21"/>
      <c r="C80" s="21"/>
      <c r="D80" s="21">
        <v>185905291.30999997</v>
      </c>
      <c r="E80" s="37">
        <f t="shared" si="5"/>
        <v>0.10937720421915742</v>
      </c>
    </row>
    <row r="81" spans="1:5">
      <c r="A81" s="20"/>
      <c r="B81" s="21"/>
      <c r="C81" s="21"/>
      <c r="D81" s="21"/>
      <c r="E81" s="22"/>
    </row>
    <row r="82" spans="1:5">
      <c r="A82" s="50" t="s">
        <v>66</v>
      </c>
      <c r="B82" s="51"/>
      <c r="C82" s="51"/>
      <c r="D82" s="52">
        <f>D79+D80</f>
        <v>1699671267.3099999</v>
      </c>
      <c r="E82" s="53">
        <f>E80+E53+E35</f>
        <v>1</v>
      </c>
    </row>
    <row r="83" spans="1:5">
      <c r="A83" s="20"/>
      <c r="B83" s="21"/>
      <c r="C83" s="21"/>
      <c r="D83" s="21"/>
      <c r="E83" s="22"/>
    </row>
    <row r="84" spans="1:5">
      <c r="A84" s="20" t="s">
        <v>67</v>
      </c>
      <c r="B84" s="21"/>
      <c r="C84" s="21"/>
      <c r="D84" s="54"/>
      <c r="E84" s="22"/>
    </row>
    <row r="85" spans="1:5">
      <c r="A85" s="20"/>
      <c r="B85" s="21"/>
      <c r="C85" s="21"/>
      <c r="D85" s="21"/>
      <c r="E85" s="22"/>
    </row>
    <row r="86" spans="1:5">
      <c r="A86" s="20" t="s">
        <v>68</v>
      </c>
      <c r="B86" s="21"/>
      <c r="C86" s="21"/>
      <c r="D86" s="21"/>
      <c r="E86" s="22"/>
    </row>
    <row r="87" spans="1:5">
      <c r="A87" s="20"/>
      <c r="B87" s="21"/>
      <c r="C87" s="21"/>
      <c r="D87" s="21"/>
      <c r="E87" s="22"/>
    </row>
    <row r="88" spans="1:5">
      <c r="A88" s="48" t="s">
        <v>69</v>
      </c>
      <c r="B88" s="55"/>
      <c r="C88" s="55"/>
      <c r="D88" s="55">
        <f>D82+D84-D86</f>
        <v>1699671267.3099999</v>
      </c>
      <c r="E88" s="56">
        <f>E82+E84-E86</f>
        <v>1</v>
      </c>
    </row>
    <row r="89" spans="1:5" ht="17.25" thickBot="1">
      <c r="A89" s="57" t="s">
        <v>70</v>
      </c>
      <c r="B89" s="58"/>
      <c r="C89" s="58"/>
      <c r="D89" s="59">
        <f>D88/D128</f>
        <v>13030.791331391114</v>
      </c>
      <c r="E89" s="60"/>
    </row>
    <row r="90" spans="1:5">
      <c r="A90" s="2"/>
      <c r="B90" s="5"/>
      <c r="C90" s="5"/>
      <c r="D90" s="5"/>
      <c r="E90" s="5"/>
    </row>
    <row r="91" spans="1:5">
      <c r="A91" s="2"/>
      <c r="B91" s="5"/>
      <c r="C91" s="5"/>
      <c r="D91" s="5"/>
      <c r="E91" s="5"/>
    </row>
    <row r="92" spans="1:5">
      <c r="A92" s="120" t="s">
        <v>71</v>
      </c>
      <c r="B92" s="120"/>
      <c r="C92" s="120"/>
      <c r="D92" s="61"/>
      <c r="E92" s="61"/>
    </row>
    <row r="93" spans="1:5">
      <c r="A93" s="62" t="s">
        <v>17</v>
      </c>
      <c r="B93" s="63">
        <f>$A$2</f>
        <v>45324</v>
      </c>
      <c r="C93" s="64" t="s">
        <v>20</v>
      </c>
    </row>
    <row r="94" spans="1:5">
      <c r="A94" s="16" t="s">
        <v>72</v>
      </c>
      <c r="B94" s="65"/>
      <c r="C94" s="19"/>
    </row>
    <row r="95" spans="1:5">
      <c r="A95" s="66" t="s">
        <v>73</v>
      </c>
      <c r="B95" s="67"/>
      <c r="C95" s="68"/>
    </row>
    <row r="96" spans="1:5">
      <c r="A96" s="66" t="s">
        <v>74</v>
      </c>
      <c r="B96" s="67"/>
      <c r="C96" s="69"/>
    </row>
    <row r="97" spans="1:3">
      <c r="A97" s="66" t="s">
        <v>75</v>
      </c>
      <c r="B97" s="70"/>
      <c r="C97" s="69"/>
    </row>
    <row r="98" spans="1:3">
      <c r="A98" s="66" t="s">
        <v>76</v>
      </c>
      <c r="B98" s="70"/>
      <c r="C98" s="69"/>
    </row>
    <row r="99" spans="1:3">
      <c r="A99" s="66" t="s">
        <v>77</v>
      </c>
      <c r="B99" s="70"/>
      <c r="C99" s="69"/>
    </row>
    <row r="100" spans="1:3">
      <c r="A100" s="66" t="s">
        <v>78</v>
      </c>
      <c r="B100" s="70"/>
      <c r="C100" s="69"/>
    </row>
    <row r="101" spans="1:3">
      <c r="A101" s="66" t="s">
        <v>79</v>
      </c>
      <c r="B101" s="70"/>
      <c r="C101" s="69"/>
    </row>
    <row r="102" spans="1:3">
      <c r="A102" s="66" t="s">
        <v>80</v>
      </c>
      <c r="B102" s="70"/>
      <c r="C102" s="69"/>
    </row>
    <row r="103" spans="1:3">
      <c r="A103" s="23" t="s">
        <v>81</v>
      </c>
      <c r="B103" s="71">
        <f>SUM(B95:B102)</f>
        <v>0</v>
      </c>
      <c r="C103" s="72"/>
    </row>
    <row r="104" spans="1:3">
      <c r="A104" s="66"/>
      <c r="B104" s="70"/>
      <c r="C104" s="69"/>
    </row>
    <row r="105" spans="1:3">
      <c r="A105" s="16" t="s">
        <v>82</v>
      </c>
      <c r="B105" s="65"/>
      <c r="C105" s="19"/>
    </row>
    <row r="106" spans="1:3">
      <c r="A106" s="66" t="s">
        <v>83</v>
      </c>
      <c r="B106" s="73"/>
      <c r="C106" s="74">
        <f t="shared" ref="C106:C112" si="6">B106/$D$88</f>
        <v>0</v>
      </c>
    </row>
    <row r="107" spans="1:3">
      <c r="A107" s="66" t="s">
        <v>84</v>
      </c>
      <c r="B107" s="70">
        <v>144341667</v>
      </c>
      <c r="C107" s="74">
        <f t="shared" si="6"/>
        <v>8.4923284741080338E-2</v>
      </c>
    </row>
    <row r="108" spans="1:3">
      <c r="A108" s="66" t="s">
        <v>85</v>
      </c>
      <c r="B108" s="70">
        <v>507038500</v>
      </c>
      <c r="C108" s="74">
        <f t="shared" si="6"/>
        <v>0.29831562711680659</v>
      </c>
    </row>
    <row r="109" spans="1:3">
      <c r="A109" s="66" t="s">
        <v>86</v>
      </c>
      <c r="B109" s="70">
        <v>195950400</v>
      </c>
      <c r="C109" s="74">
        <f t="shared" si="6"/>
        <v>0.1152872345192507</v>
      </c>
    </row>
    <row r="110" spans="1:3">
      <c r="A110" s="66" t="s">
        <v>87</v>
      </c>
      <c r="B110" s="70">
        <v>189333334</v>
      </c>
      <c r="C110" s="74">
        <f t="shared" si="6"/>
        <v>0.11139408992872493</v>
      </c>
    </row>
    <row r="111" spans="1:3">
      <c r="A111" s="66" t="s">
        <v>88</v>
      </c>
      <c r="B111" s="70">
        <v>477102075</v>
      </c>
      <c r="C111" s="74">
        <f t="shared" si="6"/>
        <v>0.28070255947498007</v>
      </c>
    </row>
    <row r="112" spans="1:3">
      <c r="A112" s="23" t="s">
        <v>89</v>
      </c>
      <c r="B112" s="24">
        <f>SUM(B106:B111)</f>
        <v>1513765976</v>
      </c>
      <c r="C112" s="74">
        <f t="shared" si="6"/>
        <v>0.89062279578084258</v>
      </c>
    </row>
    <row r="113" spans="1:7">
      <c r="A113" s="66"/>
      <c r="B113" s="70"/>
      <c r="C113" s="69"/>
    </row>
    <row r="114" spans="1:7">
      <c r="A114" s="40" t="s">
        <v>47</v>
      </c>
      <c r="B114" s="65"/>
      <c r="C114" s="19"/>
    </row>
    <row r="115" spans="1:7">
      <c r="A115" s="66"/>
      <c r="B115" s="70"/>
      <c r="C115" s="69"/>
    </row>
    <row r="116" spans="1:7">
      <c r="A116" s="66"/>
      <c r="B116" s="70"/>
      <c r="C116" s="69"/>
    </row>
    <row r="117" spans="1:7">
      <c r="A117" s="66"/>
      <c r="B117" s="70"/>
      <c r="C117" s="69"/>
    </row>
    <row r="118" spans="1:7">
      <c r="A118" s="75" t="s">
        <v>90</v>
      </c>
      <c r="B118" s="65"/>
      <c r="C118" s="19"/>
    </row>
    <row r="119" spans="1:7">
      <c r="A119" s="66" t="s">
        <v>91</v>
      </c>
      <c r="B119" s="70"/>
      <c r="C119" s="69"/>
    </row>
    <row r="120" spans="1:7">
      <c r="A120" s="66" t="s">
        <v>92</v>
      </c>
      <c r="B120" s="70"/>
      <c r="C120" s="69"/>
    </row>
    <row r="121" spans="1:7">
      <c r="A121" s="66" t="s">
        <v>93</v>
      </c>
      <c r="B121" s="70"/>
      <c r="C121" s="69"/>
    </row>
    <row r="122" spans="1:7">
      <c r="A122" s="76" t="s">
        <v>94</v>
      </c>
      <c r="B122" s="77"/>
      <c r="C122" s="25"/>
    </row>
    <row r="123" spans="1:7" ht="17.25" thickBot="1">
      <c r="A123" s="78" t="s">
        <v>69</v>
      </c>
      <c r="B123" s="79">
        <f>D88</f>
        <v>1699671267.3099999</v>
      </c>
      <c r="C123" s="80">
        <f>E88</f>
        <v>1</v>
      </c>
    </row>
    <row r="124" spans="1:7">
      <c r="A124" s="61"/>
      <c r="B124" s="81"/>
      <c r="C124" s="61"/>
    </row>
    <row r="125" spans="1:7" ht="17.25" thickBot="1">
      <c r="A125" s="61"/>
      <c r="B125" s="81"/>
      <c r="C125" s="61"/>
    </row>
    <row r="126" spans="1:7" s="5" customFormat="1" ht="27.75" customHeight="1" thickBot="1">
      <c r="A126" s="121" t="s">
        <v>95</v>
      </c>
      <c r="B126" s="122"/>
      <c r="C126" s="122"/>
      <c r="D126" s="122"/>
      <c r="E126" s="123"/>
      <c r="G126" s="82"/>
    </row>
    <row r="127" spans="1:7" s="5" customFormat="1" ht="27.75" customHeight="1">
      <c r="A127" s="83"/>
      <c r="B127" s="84"/>
      <c r="C127" s="84"/>
      <c r="D127" s="84" t="s">
        <v>96</v>
      </c>
      <c r="E127" s="85" t="s">
        <v>20</v>
      </c>
      <c r="G127" s="82"/>
    </row>
    <row r="128" spans="1:7" s="61" customFormat="1" ht="20.25" customHeight="1">
      <c r="A128" s="86" t="s">
        <v>97</v>
      </c>
      <c r="B128" s="87"/>
      <c r="C128" s="88"/>
      <c r="D128" s="89">
        <v>130435</v>
      </c>
      <c r="E128" s="90">
        <v>1</v>
      </c>
      <c r="G128" s="91"/>
    </row>
    <row r="129" spans="1:7" s="2" customFormat="1" ht="65.25" customHeight="1">
      <c r="A129" s="92" t="s">
        <v>98</v>
      </c>
      <c r="B129" s="93"/>
      <c r="C129" s="94"/>
      <c r="D129" s="95" t="s">
        <v>99</v>
      </c>
      <c r="E129" s="36"/>
      <c r="G129" s="91"/>
    </row>
    <row r="130" spans="1:7" s="91" customFormat="1" ht="63">
      <c r="A130" s="96" t="s">
        <v>100</v>
      </c>
      <c r="B130" s="97"/>
      <c r="C130" s="98"/>
      <c r="D130" s="95" t="s">
        <v>99</v>
      </c>
      <c r="E130" s="99"/>
    </row>
    <row r="131" spans="1:7" s="2" customFormat="1" ht="63">
      <c r="A131" s="92" t="s">
        <v>101</v>
      </c>
      <c r="B131" s="93"/>
      <c r="C131" s="94"/>
      <c r="D131" s="95" t="s">
        <v>99</v>
      </c>
      <c r="E131" s="36"/>
      <c r="G131" s="91"/>
    </row>
    <row r="132" spans="1:7" s="5" customFormat="1">
      <c r="A132" s="20"/>
      <c r="B132" s="93" t="s">
        <v>96</v>
      </c>
      <c r="C132" s="93" t="s">
        <v>20</v>
      </c>
      <c r="D132" s="100" t="s">
        <v>102</v>
      </c>
      <c r="E132" s="101" t="s">
        <v>103</v>
      </c>
      <c r="G132" s="82"/>
    </row>
    <row r="133" spans="1:7" s="107" customFormat="1" ht="25.5" customHeight="1">
      <c r="A133" s="102" t="s">
        <v>104</v>
      </c>
      <c r="B133" s="103"/>
      <c r="C133" s="104"/>
      <c r="D133" s="105"/>
      <c r="E133" s="106"/>
    </row>
    <row r="134" spans="1:7" s="5" customFormat="1" ht="15.75">
      <c r="A134" s="20"/>
      <c r="B134" s="93"/>
      <c r="C134" s="93"/>
      <c r="D134" s="108"/>
      <c r="E134" s="22"/>
      <c r="G134" s="82"/>
    </row>
    <row r="135" spans="1:7" s="2" customFormat="1" ht="35.25" customHeight="1">
      <c r="A135" s="109" t="s">
        <v>105</v>
      </c>
      <c r="B135" s="110"/>
      <c r="C135" s="110"/>
      <c r="D135" s="111"/>
      <c r="E135" s="36"/>
      <c r="G135" s="91"/>
    </row>
    <row r="136" spans="1:7" s="5" customFormat="1" ht="15.75">
      <c r="A136" s="20" t="s">
        <v>106</v>
      </c>
      <c r="B136" s="112">
        <v>15470</v>
      </c>
      <c r="C136" s="113">
        <v>0.11995967741935484</v>
      </c>
      <c r="D136" s="108"/>
      <c r="E136" s="22" t="s">
        <v>107</v>
      </c>
      <c r="G136" s="82"/>
    </row>
    <row r="137" spans="1:7" s="5" customFormat="1" ht="15.75">
      <c r="A137" s="20"/>
      <c r="B137" s="112"/>
      <c r="C137" s="113"/>
      <c r="D137" s="108"/>
      <c r="E137" s="22"/>
      <c r="G137" s="82"/>
    </row>
    <row r="138" spans="1:7" s="5" customFormat="1" ht="15.75">
      <c r="A138" s="20"/>
      <c r="B138" s="112"/>
      <c r="C138" s="113"/>
      <c r="D138" s="108"/>
      <c r="E138" s="22"/>
      <c r="G138" s="82"/>
    </row>
    <row r="139" spans="1:7" s="5" customFormat="1" ht="15.75">
      <c r="A139" s="20"/>
      <c r="B139" s="93"/>
      <c r="C139" s="93"/>
      <c r="D139" s="108"/>
      <c r="E139" s="22"/>
      <c r="G139" s="82"/>
    </row>
    <row r="140" spans="1:7" s="5" customFormat="1" ht="15.75">
      <c r="A140" s="20"/>
      <c r="B140" s="93"/>
      <c r="C140" s="93"/>
      <c r="D140" s="108"/>
      <c r="E140" s="22"/>
      <c r="G140" s="82"/>
    </row>
    <row r="141" spans="1:7" s="5" customFormat="1" thickBot="1">
      <c r="A141" s="114"/>
      <c r="B141" s="115"/>
      <c r="C141" s="115"/>
      <c r="D141" s="116"/>
      <c r="E141" s="117"/>
      <c r="G141" s="82"/>
    </row>
    <row r="142" spans="1:7">
      <c r="A142" s="5"/>
      <c r="B142" s="5"/>
      <c r="C142" s="5"/>
      <c r="D142" s="5"/>
      <c r="E142" s="5"/>
    </row>
    <row r="143" spans="1:7">
      <c r="A143" s="5"/>
      <c r="B143" s="5"/>
      <c r="C143" s="5"/>
      <c r="D143" s="5"/>
      <c r="E143" s="5"/>
    </row>
    <row r="145" spans="1:5">
      <c r="A145" s="118" t="s">
        <v>108</v>
      </c>
      <c r="B145" s="5"/>
      <c r="C145" s="5"/>
      <c r="D145" s="5"/>
      <c r="E145" s="5"/>
    </row>
    <row r="146" spans="1:5">
      <c r="A146" s="118" t="s">
        <v>109</v>
      </c>
      <c r="B146" s="5"/>
      <c r="C146" s="5"/>
      <c r="D146" s="5"/>
      <c r="E146" s="5"/>
    </row>
    <row r="147" spans="1:5">
      <c r="A147" s="119" t="s">
        <v>110</v>
      </c>
      <c r="B147" s="5"/>
      <c r="C147" s="5"/>
      <c r="D147" s="5"/>
      <c r="E147" s="5"/>
    </row>
  </sheetData>
  <mergeCells count="8">
    <mergeCell ref="A92:C92"/>
    <mergeCell ref="A126:E126"/>
    <mergeCell ref="A5:A12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MALONGA epouse OTELE</dc:creator>
  <cp:lastModifiedBy>home</cp:lastModifiedBy>
  <dcterms:created xsi:type="dcterms:W3CDTF">2025-01-23T08:09:02Z</dcterms:created>
  <dcterms:modified xsi:type="dcterms:W3CDTF">2025-02-06T11:00:38Z</dcterms:modified>
</cp:coreProperties>
</file>