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ud\work\future skill\Excel\"/>
    </mc:Choice>
  </mc:AlternateContent>
  <xr:revisionPtr revIDLastSave="0" documentId="13_ncr:1_{72AFFA42-898A-48B8-B407-F2639F6B2CEB}" xr6:coauthVersionLast="47" xr6:coauthVersionMax="47" xr10:uidLastSave="{00000000-0000-0000-0000-000000000000}"/>
  <bookViews>
    <workbookView xWindow="-110" yWindow="-110" windowWidth="19420" windowHeight="10420" firstSheet="4" activeTab="10" xr2:uid="{D0792F81-3A95-472A-BA10-0977CAFAFC1E}"/>
  </bookViews>
  <sheets>
    <sheet name="Basic1" sheetId="1" r:id="rId1"/>
    <sheet name="Date-Lock" sheetId="2" r:id="rId2"/>
    <sheet name="Basic2" sheetId="3" r:id="rId3"/>
    <sheet name="IF1" sheetId="4" r:id="rId4"/>
    <sheet name="calculate1" sheetId="5" r:id="rId5"/>
    <sheet name="calculate2" sheetId="6" r:id="rId6"/>
    <sheet name="conditionl formatting" sheetId="7" r:id="rId7"/>
    <sheet name="insert Chart" sheetId="8" r:id="rId8"/>
    <sheet name="IF2" sheetId="9" r:id="rId9"/>
    <sheet name="V-lookup" sheetId="10" r:id="rId10"/>
    <sheet name="Work sheet" sheetId="11" r:id="rId11"/>
  </sheets>
  <externalReferences>
    <externalReference r:id="rId12"/>
    <externalReference r:id="rId13"/>
  </externalReferences>
  <definedNames>
    <definedName name="รายการอาหาร">[1]Sheet1!$B$4:$B$13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6" l="1"/>
  <c r="M6" i="7"/>
  <c r="G5" i="10"/>
  <c r="E86" i="9"/>
  <c r="D117" i="9"/>
  <c r="H7" i="4"/>
  <c r="D8" i="5"/>
  <c r="I13" i="4"/>
  <c r="D8" i="11"/>
  <c r="E8" i="11" s="1"/>
  <c r="D7" i="11"/>
  <c r="E7" i="11" s="1"/>
  <c r="E6" i="11"/>
  <c r="D6" i="11"/>
  <c r="D5" i="11"/>
  <c r="E5" i="11" s="1"/>
  <c r="D147" i="9"/>
  <c r="B147" i="9"/>
  <c r="D146" i="9"/>
  <c r="B146" i="9"/>
  <c r="D145" i="9"/>
  <c r="B145" i="9"/>
  <c r="D144" i="9"/>
  <c r="B144" i="9"/>
  <c r="D143" i="9"/>
  <c r="B143" i="9"/>
  <c r="D142" i="9"/>
  <c r="B142" i="9"/>
  <c r="D141" i="9"/>
  <c r="B141" i="9"/>
  <c r="D135" i="9"/>
  <c r="B135" i="9"/>
  <c r="D134" i="9"/>
  <c r="B134" i="9"/>
  <c r="D133" i="9"/>
  <c r="B133" i="9"/>
  <c r="D132" i="9"/>
  <c r="B132" i="9"/>
  <c r="D131" i="9"/>
  <c r="B131" i="9"/>
  <c r="D130" i="9"/>
  <c r="B130" i="9"/>
  <c r="D129" i="9"/>
  <c r="B129" i="9"/>
  <c r="D123" i="9"/>
  <c r="B123" i="9"/>
  <c r="D122" i="9"/>
  <c r="B122" i="9"/>
  <c r="D121" i="9"/>
  <c r="B121" i="9"/>
  <c r="D120" i="9"/>
  <c r="B120" i="9"/>
  <c r="D119" i="9"/>
  <c r="B119" i="9"/>
  <c r="D118" i="9"/>
  <c r="B118" i="9"/>
  <c r="B117" i="9"/>
  <c r="D110" i="9"/>
  <c r="D109" i="9"/>
  <c r="D108" i="9"/>
  <c r="D107" i="9"/>
  <c r="D106" i="9"/>
  <c r="D105" i="9"/>
  <c r="D104" i="9"/>
  <c r="D100" i="9"/>
  <c r="B100" i="9"/>
  <c r="D99" i="9"/>
  <c r="B99" i="9"/>
  <c r="D98" i="9"/>
  <c r="B98" i="9"/>
  <c r="D97" i="9"/>
  <c r="B97" i="9"/>
  <c r="D96" i="9"/>
  <c r="B96" i="9"/>
  <c r="D95" i="9"/>
  <c r="B95" i="9"/>
  <c r="D94" i="9"/>
  <c r="B94" i="9"/>
  <c r="D89" i="9"/>
  <c r="E89" i="9" s="1"/>
  <c r="D88" i="9"/>
  <c r="E88" i="9" s="1"/>
  <c r="D87" i="9"/>
  <c r="E87" i="9" s="1"/>
  <c r="D86" i="9"/>
  <c r="D82" i="9"/>
  <c r="D81" i="9"/>
  <c r="D80" i="9"/>
  <c r="D79" i="9"/>
  <c r="D78" i="9"/>
  <c r="D77" i="9"/>
  <c r="D76" i="9"/>
  <c r="D75" i="9"/>
  <c r="D74" i="9"/>
  <c r="D73" i="9"/>
  <c r="C66" i="9"/>
  <c r="C65" i="9"/>
  <c r="E65" i="9" s="1"/>
  <c r="F65" i="9" s="1"/>
  <c r="E64" i="9"/>
  <c r="F64" i="9" s="1"/>
  <c r="C64" i="9"/>
  <c r="C63" i="9"/>
  <c r="E63" i="9" s="1"/>
  <c r="F63" i="9" s="1"/>
  <c r="C62" i="9"/>
  <c r="E62" i="9" s="1"/>
  <c r="F62" i="9" s="1"/>
  <c r="C61" i="9"/>
  <c r="E61" i="9" s="1"/>
  <c r="F61" i="9" s="1"/>
  <c r="C60" i="9"/>
  <c r="C59" i="9"/>
  <c r="E59" i="9" s="1"/>
  <c r="F59" i="9" s="1"/>
  <c r="E58" i="9"/>
  <c r="F58" i="9" s="1"/>
  <c r="C58" i="9"/>
  <c r="C57" i="9"/>
  <c r="E57" i="9" s="1"/>
  <c r="F57" i="9" s="1"/>
  <c r="C54" i="9"/>
  <c r="E66" i="9" s="1"/>
  <c r="F66" i="9" s="1"/>
  <c r="C43" i="9"/>
  <c r="D43" i="9" s="1"/>
  <c r="D42" i="9"/>
  <c r="C42" i="9"/>
  <c r="D41" i="9"/>
  <c r="D37" i="9"/>
  <c r="D36" i="9"/>
  <c r="D35" i="9"/>
  <c r="D34" i="9"/>
  <c r="D33" i="9"/>
  <c r="D32" i="9"/>
  <c r="D31" i="9"/>
  <c r="D30" i="9"/>
  <c r="D29" i="9"/>
  <c r="D28" i="9"/>
  <c r="D24" i="9"/>
  <c r="D23" i="9"/>
  <c r="D22" i="9"/>
  <c r="D21" i="9"/>
  <c r="D20" i="9"/>
  <c r="D19" i="9"/>
  <c r="D18" i="9"/>
  <c r="D17" i="9"/>
  <c r="D16" i="9"/>
  <c r="D15" i="9"/>
  <c r="G11" i="9"/>
  <c r="F11" i="9"/>
  <c r="E11" i="9"/>
  <c r="D11" i="9"/>
  <c r="G10" i="9"/>
  <c r="F10" i="9"/>
  <c r="E10" i="9"/>
  <c r="D10" i="9"/>
  <c r="G9" i="9"/>
  <c r="F9" i="9"/>
  <c r="E9" i="9"/>
  <c r="D9" i="9"/>
  <c r="C44" i="9" l="1"/>
  <c r="E60" i="9"/>
  <c r="F60" i="9" s="1"/>
  <c r="C45" i="9" l="1"/>
  <c r="D44" i="9"/>
  <c r="C46" i="9" l="1"/>
  <c r="D45" i="9"/>
  <c r="C47" i="9" l="1"/>
  <c r="D46" i="9"/>
  <c r="C48" i="9" l="1"/>
  <c r="D47" i="9"/>
  <c r="C49" i="9" l="1"/>
  <c r="D48" i="9"/>
  <c r="C50" i="9" l="1"/>
  <c r="D50" i="9" s="1"/>
  <c r="D49" i="9"/>
  <c r="M7" i="8" l="1"/>
  <c r="L7" i="8"/>
  <c r="K7" i="8"/>
  <c r="J7" i="8"/>
  <c r="I7" i="8"/>
  <c r="H7" i="8"/>
  <c r="G7" i="8"/>
  <c r="F7" i="8"/>
  <c r="E7" i="8"/>
  <c r="D7" i="8"/>
  <c r="C7" i="8"/>
  <c r="B7" i="8"/>
  <c r="N6" i="8"/>
  <c r="N5" i="8"/>
  <c r="N4" i="8"/>
  <c r="N3" i="8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B16" i="6"/>
  <c r="B15" i="6"/>
  <c r="B14" i="6"/>
  <c r="B13" i="6"/>
  <c r="B12" i="6"/>
  <c r="D7" i="6"/>
  <c r="D6" i="6"/>
  <c r="C6" i="6"/>
  <c r="D5" i="6"/>
  <c r="C5" i="6"/>
  <c r="D4" i="6"/>
  <c r="C4" i="6"/>
  <c r="D3" i="6"/>
  <c r="D2" i="5"/>
  <c r="D5" i="5"/>
  <c r="E3" i="4"/>
  <c r="F3" i="4"/>
  <c r="G3" i="4"/>
  <c r="H3" i="4"/>
  <c r="I3" i="4"/>
  <c r="F7" i="4"/>
  <c r="G7" i="4"/>
  <c r="F8" i="4"/>
  <c r="G8" i="4"/>
  <c r="H8" i="4"/>
  <c r="G13" i="4"/>
  <c r="H13" i="4"/>
  <c r="G14" i="4"/>
  <c r="H14" i="4"/>
  <c r="I14" i="4"/>
  <c r="H19" i="4"/>
  <c r="I19" i="4"/>
  <c r="J19" i="4"/>
  <c r="H20" i="4"/>
  <c r="I20" i="4"/>
  <c r="J20" i="4"/>
  <c r="H21" i="4"/>
  <c r="I21" i="4"/>
  <c r="J21" i="4"/>
  <c r="B1" i="2"/>
  <c r="B2" i="2"/>
  <c r="B3" i="2"/>
  <c r="F4" i="2"/>
  <c r="J4" i="2"/>
  <c r="K4" i="2"/>
  <c r="L4" i="2"/>
  <c r="M4" i="2"/>
  <c r="F5" i="2"/>
  <c r="J5" i="2"/>
  <c r="K5" i="2"/>
  <c r="L5" i="2"/>
  <c r="M5" i="2"/>
  <c r="F6" i="2"/>
  <c r="J6" i="2"/>
  <c r="K6" i="2"/>
  <c r="L6" i="2"/>
  <c r="M6" i="2"/>
  <c r="B9" i="2"/>
  <c r="B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" authorId="0" shapeId="0" xr:uid="{A97C0B85-29B0-4FDD-8FD6-FC2EA27A33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กดขวา+insert comment</t>
        </r>
      </text>
    </comment>
  </commentList>
</comments>
</file>

<file path=xl/sharedStrings.xml><?xml version="1.0" encoding="utf-8"?>
<sst xmlns="http://schemas.openxmlformats.org/spreadsheetml/2006/main" count="464" uniqueCount="302">
  <si>
    <t xml:space="preserve">copy1 </t>
  </si>
  <si>
    <t>ให้ลากมุมขวาล่างลง</t>
  </si>
  <si>
    <t xml:space="preserve">ลำดับ1 </t>
  </si>
  <si>
    <t>ให้กดctrlและลากมุมขวาล่างลง</t>
  </si>
  <si>
    <t xml:space="preserve">copyเดือน </t>
  </si>
  <si>
    <t>Jan</t>
  </si>
  <si>
    <t>Feb</t>
  </si>
  <si>
    <t>Mar</t>
  </si>
  <si>
    <t>Apr</t>
  </si>
  <si>
    <t>May</t>
  </si>
  <si>
    <t>Jun</t>
  </si>
  <si>
    <t>Jul</t>
  </si>
  <si>
    <t>Aug</t>
  </si>
  <si>
    <t>ลำดับเดือน</t>
  </si>
  <si>
    <t>ลำดับวันซ้ำ</t>
  </si>
  <si>
    <t>Mon</t>
  </si>
  <si>
    <t>Tue</t>
  </si>
  <si>
    <t>Wed</t>
  </si>
  <si>
    <t>Thu</t>
  </si>
  <si>
    <t>Fri</t>
  </si>
  <si>
    <t>Sat</t>
  </si>
  <si>
    <t>Sun</t>
  </si>
  <si>
    <t>ลำดับพร้อมกัน2column</t>
  </si>
  <si>
    <t>กดshift2columnให้ลากมุมขวาล่างลง</t>
  </si>
  <si>
    <t>mon</t>
  </si>
  <si>
    <t>tue</t>
  </si>
  <si>
    <t>wed</t>
  </si>
  <si>
    <t>thu</t>
  </si>
  <si>
    <t>fri</t>
  </si>
  <si>
    <t>sat</t>
  </si>
  <si>
    <t>sun</t>
  </si>
  <si>
    <r>
      <rPr>
        <sz val="11"/>
        <color theme="2"/>
        <rFont val="Calibri"/>
        <family val="2"/>
        <scheme val="minor"/>
      </rPr>
      <t>#</t>
    </r>
    <r>
      <rPr>
        <sz val="11"/>
        <color rgb="FFFF0000"/>
        <rFont val="Calibri"/>
        <family val="2"/>
        <scheme val="minor"/>
      </rPr>
      <t xml:space="preserve"> =date+จนวัน</t>
    </r>
  </si>
  <si>
    <t>วันสิ้นสุด</t>
  </si>
  <si>
    <t>วันเรื่มต้น</t>
  </si>
  <si>
    <t>5. ระยะสัญญา 120 วัน</t>
  </si>
  <si>
    <r>
      <rPr>
        <sz val="11"/>
        <color theme="2"/>
        <rFont val="Calibri"/>
        <family val="2"/>
        <scheme val="minor"/>
      </rPr>
      <t>#</t>
    </r>
    <r>
      <rPr>
        <sz val="11"/>
        <color rgb="FFFF0000"/>
        <rFont val="Calibri"/>
        <family val="2"/>
        <scheme val="minor"/>
      </rPr>
      <t xml:space="preserve"> =date(year, month, day)</t>
    </r>
  </si>
  <si>
    <t>วันที่</t>
  </si>
  <si>
    <t>ปี</t>
  </si>
  <si>
    <t>เดือน</t>
  </si>
  <si>
    <t>วัน</t>
  </si>
  <si>
    <t>4. รวมวันเดือนปี</t>
  </si>
  <si>
    <t># =ราคาlockcolumn *ส่วนลดlockแถว</t>
  </si>
  <si>
    <t># =ราคา*ส่วนลดlock</t>
  </si>
  <si>
    <t>20%</t>
  </si>
  <si>
    <t>15%</t>
  </si>
  <si>
    <t>10%</t>
  </si>
  <si>
    <t>5%</t>
  </si>
  <si>
    <t>Price</t>
  </si>
  <si>
    <t>Discount(5%)</t>
  </si>
  <si>
    <r>
      <rPr>
        <sz val="11"/>
        <color theme="2"/>
        <rFont val="Calibri"/>
        <family val="2"/>
        <scheme val="minor"/>
      </rPr>
      <t>#</t>
    </r>
    <r>
      <rPr>
        <sz val="11"/>
        <color rgb="FFFF0000"/>
        <rFont val="Calibri"/>
        <family val="2"/>
        <scheme val="minor"/>
      </rPr>
      <t xml:space="preserve"> =Today()-1</t>
    </r>
  </si>
  <si>
    <t>3.เมื่อวานวันที่เท่าไหร่</t>
  </si>
  <si>
    <r>
      <rPr>
        <sz val="11"/>
        <color theme="2"/>
        <rFont val="Calibri"/>
        <family val="2"/>
        <scheme val="minor"/>
      </rPr>
      <t xml:space="preserve"># </t>
    </r>
    <r>
      <rPr>
        <sz val="11"/>
        <color rgb="FFFF0000"/>
        <rFont val="Calibri"/>
        <family val="2"/>
        <scheme val="minor"/>
      </rPr>
      <t>=Today()+1</t>
    </r>
  </si>
  <si>
    <t>2.พรุ่งนี้วันที่เท่าไหร่</t>
  </si>
  <si>
    <t>6. Discount</t>
  </si>
  <si>
    <r>
      <rPr>
        <sz val="11"/>
        <color theme="2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=Today()</t>
    </r>
  </si>
  <si>
    <t>1.วันนี้วันที่เท่าไหร่</t>
  </si>
  <si>
    <t>A029</t>
  </si>
  <si>
    <t>A028</t>
  </si>
  <si>
    <t>A027</t>
  </si>
  <si>
    <t>A026</t>
  </si>
  <si>
    <t>A025</t>
  </si>
  <si>
    <t>A024</t>
  </si>
  <si>
    <t>A023</t>
  </si>
  <si>
    <t>A022</t>
  </si>
  <si>
    <t>A021</t>
  </si>
  <si>
    <t>A020</t>
  </si>
  <si>
    <t>A019</t>
  </si>
  <si>
    <t>A018</t>
  </si>
  <si>
    <t>A017</t>
  </si>
  <si>
    <t>A016</t>
  </si>
  <si>
    <t>A015</t>
  </si>
  <si>
    <t>A014</t>
  </si>
  <si>
    <t>A013</t>
  </si>
  <si>
    <t>A012</t>
  </si>
  <si>
    <t>A011</t>
  </si>
  <si>
    <t>A010</t>
  </si>
  <si>
    <t>กดขวา+insert comment</t>
  </si>
  <si>
    <t>A009</t>
  </si>
  <si>
    <t>A008</t>
  </si>
  <si>
    <t>Select</t>
  </si>
  <si>
    <t>A007</t>
  </si>
  <si>
    <t>Move</t>
  </si>
  <si>
    <t>A006</t>
  </si>
  <si>
    <t>A005</t>
  </si>
  <si>
    <t>A004</t>
  </si>
  <si>
    <t>ครอปยาวๆ (รวมblockว่างด้วย)</t>
  </si>
  <si>
    <t>Ctrl+Shift+ลูกศร</t>
  </si>
  <si>
    <t>A003</t>
  </si>
  <si>
    <t>ครอปที่ละ1block</t>
  </si>
  <si>
    <t>Shift+ลูกศร</t>
  </si>
  <si>
    <t>A002</t>
  </si>
  <si>
    <t>ย้ายตำแหน่งลูกศร</t>
  </si>
  <si>
    <t>Ctrl+ลูกศร</t>
  </si>
  <si>
    <t>A001</t>
  </si>
  <si>
    <t>Item</t>
  </si>
  <si>
    <t>&lt;=2000</t>
  </si>
  <si>
    <t>&gt;=1502</t>
  </si>
  <si>
    <t>1501-2000</t>
  </si>
  <si>
    <t>&lt;=1500</t>
  </si>
  <si>
    <t>&gt;=1001</t>
  </si>
  <si>
    <t>1001-1500</t>
  </si>
  <si>
    <t>&lt;=1000</t>
  </si>
  <si>
    <t>&gt;=500</t>
  </si>
  <si>
    <t>500-1000</t>
  </si>
  <si>
    <t>ifs หลายเงื่อนไข+Criteria</t>
  </si>
  <si>
    <t>Average</t>
  </si>
  <si>
    <t>Count</t>
  </si>
  <si>
    <t>Sum</t>
  </si>
  <si>
    <t>Criteria 2</t>
  </si>
  <si>
    <t>Criteria 1</t>
  </si>
  <si>
    <t>Period</t>
  </si>
  <si>
    <t>Pencil</t>
  </si>
  <si>
    <t>South</t>
  </si>
  <si>
    <t>Pen</t>
  </si>
  <si>
    <t>North</t>
  </si>
  <si>
    <t>Book</t>
  </si>
  <si>
    <t>ifs หลายเงือนไข</t>
  </si>
  <si>
    <t>Product</t>
  </si>
  <si>
    <t>Region</t>
  </si>
  <si>
    <t>if เงื่อนไขเดียว</t>
  </si>
  <si>
    <t>Max</t>
  </si>
  <si>
    <t>Min</t>
  </si>
  <si>
    <t>Amount</t>
  </si>
  <si>
    <t>COUNTBLANK</t>
  </si>
  <si>
    <t>3. นับเฉพาะช่องว่าง</t>
  </si>
  <si>
    <t>FF</t>
  </si>
  <si>
    <t>COUNTA</t>
  </si>
  <si>
    <t>2. นับตัวเลขและข้อมูล</t>
  </si>
  <si>
    <t>A</t>
  </si>
  <si>
    <t>COUNT</t>
  </si>
  <si>
    <t>1.นับเฉพาะตัวเลข</t>
  </si>
  <si>
    <t>Data</t>
  </si>
  <si>
    <t>1.รวม Data1 กับ Data 2 เข้าด้วยกัน</t>
  </si>
  <si>
    <t>Data1</t>
  </si>
  <si>
    <t>Data2</t>
  </si>
  <si>
    <t>&amp;</t>
  </si>
  <si>
    <t>Concatenate</t>
  </si>
  <si>
    <t xml:space="preserve">Tina </t>
  </si>
  <si>
    <t>Wa</t>
  </si>
  <si>
    <t>TinaWa</t>
  </si>
  <si>
    <t>KK</t>
  </si>
  <si>
    <t>JJ</t>
  </si>
  <si>
    <t>Anu</t>
  </si>
  <si>
    <t>Ket</t>
  </si>
  <si>
    <t>Sasa</t>
  </si>
  <si>
    <t>Kaku</t>
  </si>
  <si>
    <t>Nene</t>
  </si>
  <si>
    <t>Mumu</t>
  </si>
  <si>
    <t># =Data1&amp;Data2</t>
  </si>
  <si>
    <t># =Data1," ", Data2</t>
  </si>
  <si>
    <t>2.นับจำนวนอักษร</t>
  </si>
  <si>
    <t>จำนวน</t>
  </si>
  <si>
    <t>Namu</t>
  </si>
  <si>
    <t>kat katty</t>
  </si>
  <si>
    <t>Phanum</t>
  </si>
  <si>
    <t>Mahanakorn</t>
  </si>
  <si>
    <t>Susisusy</t>
  </si>
  <si>
    <t># = LEN(Data)</t>
  </si>
  <si>
    <t>3. ตัดตัวอักษร</t>
  </si>
  <si>
    <t>Left</t>
  </si>
  <si>
    <t>Right</t>
  </si>
  <si>
    <t>Mid</t>
  </si>
  <si>
    <t>Don Mueang</t>
  </si>
  <si>
    <t>Chiang mai</t>
  </si>
  <si>
    <t>Phuket</t>
  </si>
  <si>
    <t>Hat Yai</t>
  </si>
  <si>
    <t>BrightSky</t>
  </si>
  <si>
    <t># =left(Data,จนตัวอักษร)</t>
  </si>
  <si>
    <t># =right(Data,จนตัวอักษร)</t>
  </si>
  <si>
    <t># =mid(Data,เริ่มที่จนเท่าไหร่, จนตัวอักษร)</t>
  </si>
  <si>
    <t>กดขวา+Hide</t>
  </si>
  <si>
    <t>กดขวา+Unhide</t>
  </si>
  <si>
    <t>No.</t>
  </si>
  <si>
    <t>Name</t>
  </si>
  <si>
    <t>Surname</t>
  </si>
  <si>
    <t>Province</t>
  </si>
  <si>
    <t>DOB</t>
  </si>
  <si>
    <t>Test1</t>
  </si>
  <si>
    <t>Test2</t>
  </si>
  <si>
    <t>Test3</t>
  </si>
  <si>
    <t>Test4</t>
  </si>
  <si>
    <t>Test5</t>
  </si>
  <si>
    <t>Total</t>
  </si>
  <si>
    <t>Remark</t>
  </si>
  <si>
    <t>Graph</t>
  </si>
  <si>
    <t>Add</t>
  </si>
  <si>
    <t>SS</t>
  </si>
  <si>
    <t>Bangkok</t>
  </si>
  <si>
    <t>xxxxxxxxxxxxxxxx</t>
  </si>
  <si>
    <t>Bas</t>
  </si>
  <si>
    <t>BB</t>
  </si>
  <si>
    <t>Joe</t>
  </si>
  <si>
    <t>Kana</t>
  </si>
  <si>
    <t>Lily</t>
  </si>
  <si>
    <t>LL</t>
  </si>
  <si>
    <t>Ole</t>
  </si>
  <si>
    <t>OO</t>
  </si>
  <si>
    <t>Natee</t>
  </si>
  <si>
    <t>NN</t>
  </si>
  <si>
    <t>Changmai</t>
  </si>
  <si>
    <t>Lala</t>
  </si>
  <si>
    <t>New</t>
  </si>
  <si>
    <t>Nam</t>
  </si>
  <si>
    <t>Sep</t>
  </si>
  <si>
    <t>Oct</t>
  </si>
  <si>
    <t>Nov</t>
  </si>
  <si>
    <t>Dec</t>
  </si>
  <si>
    <t>การทำบัญชีรายรับรายจ่าย/การตัดเกรด</t>
  </si>
  <si>
    <t>condition</t>
  </si>
  <si>
    <t>=</t>
  </si>
  <si>
    <t>&lt;&gt;</t>
  </si>
  <si>
    <t>&gt;</t>
  </si>
  <si>
    <t>&lt;</t>
  </si>
  <si>
    <t>&gt;=</t>
  </si>
  <si>
    <t>&lt;=</t>
  </si>
  <si>
    <t>เท่ากับ</t>
  </si>
  <si>
    <t>ไม่เท่ากับ</t>
  </si>
  <si>
    <t>มากกว่า</t>
  </si>
  <si>
    <t>น้อยกว่า</t>
  </si>
  <si>
    <t>มากกว่าหรือเท่ากับ</t>
  </si>
  <si>
    <t>น้อยกว่าหรือเท่ากับ</t>
  </si>
  <si>
    <t>Result</t>
  </si>
  <si>
    <t>TRUE กับ FALSE</t>
  </si>
  <si>
    <t>ABC</t>
  </si>
  <si>
    <t>MKL</t>
  </si>
  <si>
    <t>21/10/18</t>
  </si>
  <si>
    <t>22/10/18</t>
  </si>
  <si>
    <t>1.ถ้าScore มากกว่าเท่ากับ 60 ให้แสดงคำว่า Pass นอกจากนั้นให้แสดงคำว่าFail</t>
  </si>
  <si>
    <t>Score</t>
  </si>
  <si>
    <t>Grade</t>
  </si>
  <si>
    <t>Mark</t>
  </si>
  <si>
    <t>KB</t>
  </si>
  <si>
    <t>Sak</t>
  </si>
  <si>
    <t>Kasa</t>
  </si>
  <si>
    <t>Bank</t>
  </si>
  <si>
    <t>Koy</t>
  </si>
  <si>
    <t>Nut</t>
  </si>
  <si>
    <t>Kie</t>
  </si>
  <si>
    <t>Iko</t>
  </si>
  <si>
    <t>2.ถ้า Gender เท่ากับ M ให้แสดงคำว่า Male นอกจากนั้นให้แสดงคำว่า Female</t>
  </si>
  <si>
    <t>Gender</t>
  </si>
  <si>
    <t>Gender(N)</t>
  </si>
  <si>
    <t>M</t>
  </si>
  <si>
    <t>F</t>
  </si>
  <si>
    <t>3. ถ้าสินค้ามีStock ต่ำกว่า 300 ชิ้น ให้แสดงคำว่าOrder นอกจากนั้นให้แสดงว่า Not Order</t>
  </si>
  <si>
    <t>Stock</t>
  </si>
  <si>
    <t>Order</t>
  </si>
  <si>
    <t>B</t>
  </si>
  <si>
    <t>C</t>
  </si>
  <si>
    <t>D</t>
  </si>
  <si>
    <t>E</t>
  </si>
  <si>
    <t>G</t>
  </si>
  <si>
    <t>H</t>
  </si>
  <si>
    <t>I</t>
  </si>
  <si>
    <t>J</t>
  </si>
  <si>
    <t>4. ถ้าสั่งสินค้าก่อนวันที่... ให้ส่วนลด20% หลังจากนั้นให้ส่วนลด 10%</t>
  </si>
  <si>
    <t>Order Date</t>
  </si>
  <si>
    <t>Discount</t>
  </si>
  <si>
    <t>Net Amount</t>
  </si>
  <si>
    <t>Su</t>
  </si>
  <si>
    <t>Kol</t>
  </si>
  <si>
    <t>Lee</t>
  </si>
  <si>
    <t>Sarah</t>
  </si>
  <si>
    <t>London</t>
  </si>
  <si>
    <t>Mama</t>
  </si>
  <si>
    <t>5. ถ้าพนักงานเข้างานหลัง 8:30 ให้แสดงคำว่า late นอกจากนั้นให้แสดงคำว่า Not Late</t>
  </si>
  <si>
    <t>Start Time</t>
  </si>
  <si>
    <t>Time</t>
  </si>
  <si>
    <t>Late or Not</t>
  </si>
  <si>
    <t>6. ถ้า Actual มากกว่า Budgeted ให้แสดงคำว่า Over Budget นอกนั้นให้แสดงคำว่า Within Budget</t>
  </si>
  <si>
    <t>Budgeted</t>
  </si>
  <si>
    <t>Actual</t>
  </si>
  <si>
    <t>Status</t>
  </si>
  <si>
    <t>Amount Over</t>
  </si>
  <si>
    <t>If/If or/If and</t>
  </si>
  <si>
    <t>Date</t>
  </si>
  <si>
    <t>Month</t>
  </si>
  <si>
    <t>Quarter</t>
  </si>
  <si>
    <t>Richard</t>
  </si>
  <si>
    <t>Benjamin</t>
  </si>
  <si>
    <t>Ken</t>
  </si>
  <si>
    <t>การใช้ V-lookup ในโปรแกรม Microsoft Excel</t>
  </si>
  <si>
    <t>ที่</t>
  </si>
  <si>
    <t>รายการอาหาร</t>
  </si>
  <si>
    <t>ราคา</t>
  </si>
  <si>
    <t>ข้าวกระเพราไก่</t>
  </si>
  <si>
    <t>ข้าวกระเพราหมู</t>
  </si>
  <si>
    <t>ข้าวผัดกุ้ง</t>
  </si>
  <si>
    <t>ข้าวมันไก่</t>
  </si>
  <si>
    <t>ข้าวแกงกระหรี่</t>
  </si>
  <si>
    <t>ข้าวไข่เจียว</t>
  </si>
  <si>
    <t>ข้าวไข่ดาว</t>
  </si>
  <si>
    <t>มาม่ายำ</t>
  </si>
  <si>
    <t>มาม่าผัดขี้เมา</t>
  </si>
  <si>
    <t>ต้มยำกุ้ง</t>
  </si>
  <si>
    <t>การสร้างการเข้าถึง Worksheet ของเรา</t>
  </si>
  <si>
    <t>1. ต้องการให้ข้อมูลแก้ไขไม่ได้</t>
  </si>
  <si>
    <t>Score1</t>
  </si>
  <si>
    <t>Score2</t>
  </si>
  <si>
    <t>Amy</t>
  </si>
  <si>
    <t>Lacky</t>
  </si>
  <si>
    <t>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</si>
</sst>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d/mm/yy;@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EC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14" fontId="5" fillId="0" borderId="0" xfId="0" applyNumberFormat="1" applyFont="1"/>
    <xf numFmtId="14" fontId="0" fillId="0" borderId="0" xfId="0" applyNumberFormat="1"/>
    <xf numFmtId="0" fontId="3" fillId="0" borderId="0" xfId="0" applyFont="1"/>
    <xf numFmtId="9" fontId="6" fillId="2" borderId="0" xfId="0" applyNumberFormat="1" applyFont="1" applyFill="1"/>
    <xf numFmtId="0" fontId="6" fillId="2" borderId="0" xfId="0" applyFont="1" applyFill="1"/>
    <xf numFmtId="9" fontId="0" fillId="3" borderId="0" xfId="0" applyNumberFormat="1" applyFill="1"/>
    <xf numFmtId="0" fontId="0" fillId="3" borderId="0" xfId="0" applyFill="1"/>
    <xf numFmtId="0" fontId="5" fillId="0" borderId="0" xfId="0" applyFont="1"/>
    <xf numFmtId="0" fontId="0" fillId="2" borderId="0" xfId="0" applyFill="1"/>
    <xf numFmtId="0" fontId="0" fillId="4" borderId="1" xfId="0" applyFill="1" applyBorder="1"/>
    <xf numFmtId="0" fontId="0" fillId="4" borderId="0" xfId="0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6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/>
    <xf numFmtId="3" fontId="0" fillId="0" borderId="2" xfId="0" applyNumberFormat="1" applyBorder="1"/>
    <xf numFmtId="3" fontId="3" fillId="0" borderId="2" xfId="0" applyNumberFormat="1" applyFont="1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0" borderId="2" xfId="0" applyFont="1" applyBorder="1"/>
    <xf numFmtId="0" fontId="0" fillId="2" borderId="0" xfId="0" applyFill="1" applyAlignment="1">
      <alignment horizontal="center"/>
    </xf>
    <xf numFmtId="165" fontId="0" fillId="4" borderId="0" xfId="0" applyNumberFormat="1" applyFill="1"/>
    <xf numFmtId="165" fontId="0" fillId="0" borderId="0" xfId="0" applyNumberFormat="1"/>
    <xf numFmtId="3" fontId="0" fillId="0" borderId="0" xfId="0" applyNumberFormat="1"/>
    <xf numFmtId="3" fontId="5" fillId="0" borderId="0" xfId="0" applyNumberFormat="1" applyFont="1"/>
    <xf numFmtId="20" fontId="0" fillId="4" borderId="0" xfId="0" applyNumberFormat="1" applyFill="1"/>
    <xf numFmtId="20" fontId="0" fillId="0" borderId="0" xfId="0" applyNumberFormat="1"/>
    <xf numFmtId="0" fontId="3" fillId="5" borderId="0" xfId="0" applyFont="1" applyFill="1"/>
    <xf numFmtId="0" fontId="0" fillId="6" borderId="0" xfId="0" applyFill="1"/>
    <xf numFmtId="0" fontId="0" fillId="2" borderId="2" xfId="0" applyFill="1" applyBorder="1"/>
    <xf numFmtId="0" fontId="0" fillId="7" borderId="0" xfId="0" applyFill="1"/>
    <xf numFmtId="0" fontId="0" fillId="0" borderId="0" xfId="0" applyFill="1"/>
    <xf numFmtId="9" fontId="0" fillId="0" borderId="0" xfId="0" applyNumberFormat="1" applyFill="1"/>
    <xf numFmtId="0" fontId="2" fillId="0" borderId="0" xfId="0" applyFont="1" applyFill="1"/>
    <xf numFmtId="0" fontId="2" fillId="0" borderId="0" xfId="0" applyFont="1" applyAlignment="1">
      <alignment horizontal="center"/>
    </xf>
    <xf numFmtId="0" fontId="6" fillId="7" borderId="0" xfId="0" applyFont="1" applyFill="1"/>
    <xf numFmtId="0" fontId="2" fillId="7" borderId="0" xfId="0" applyFont="1" applyFill="1"/>
    <xf numFmtId="164" fontId="5" fillId="0" borderId="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colors>
    <mruColors>
      <color rgb="FFCCE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th-TH"/>
              <a:t>ยอดขายรวมทุกปีต่อเดือน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2.45427134259008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0F-4799-959A-EA8EEF3BEB55}"/>
                </c:ext>
              </c:extLst>
            </c:dLbl>
            <c:dLbl>
              <c:idx val="1"/>
              <c:layout>
                <c:manualLayout>
                  <c:x val="0"/>
                  <c:y val="3.0521392608563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0F-4799-959A-EA8EEF3BEB55}"/>
                </c:ext>
              </c:extLst>
            </c:dLbl>
            <c:dLbl>
              <c:idx val="2"/>
              <c:layout>
                <c:manualLayout>
                  <c:x val="0"/>
                  <c:y val="3.0521392608563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0F-4799-959A-EA8EEF3BEB55}"/>
                </c:ext>
              </c:extLst>
            </c:dLbl>
            <c:dLbl>
              <c:idx val="3"/>
              <c:layout>
                <c:manualLayout>
                  <c:x val="3.5505337402748226E-3"/>
                  <c:y val="1.85640342432379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F-4799-959A-EA8EEF3BEB55}"/>
                </c:ext>
              </c:extLst>
            </c:dLbl>
            <c:dLbl>
              <c:idx val="4"/>
              <c:layout>
                <c:manualLayout>
                  <c:x val="-6.5092366619131345E-17"/>
                  <c:y val="3.0521392608563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0F-4799-959A-EA8EEF3BEB55}"/>
                </c:ext>
              </c:extLst>
            </c:dLbl>
            <c:dLbl>
              <c:idx val="5"/>
              <c:layout>
                <c:manualLayout>
                  <c:x val="0"/>
                  <c:y val="2.45427134259008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F-4799-959A-EA8EEF3BEB55}"/>
                </c:ext>
              </c:extLst>
            </c:dLbl>
            <c:dLbl>
              <c:idx val="6"/>
              <c:layout>
                <c:manualLayout>
                  <c:x val="-6.5092366619131345E-17"/>
                  <c:y val="3.0521392608563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0F-4799-959A-EA8EEF3BEB55}"/>
                </c:ext>
              </c:extLst>
            </c:dLbl>
            <c:dLbl>
              <c:idx val="7"/>
              <c:layout>
                <c:manualLayout>
                  <c:x val="0"/>
                  <c:y val="3.0521392608563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0F-4799-959A-EA8EEF3BEB55}"/>
                </c:ext>
              </c:extLst>
            </c:dLbl>
            <c:dLbl>
              <c:idx val="8"/>
              <c:layout>
                <c:manualLayout>
                  <c:x val="0"/>
                  <c:y val="3.05213926085635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0F-4799-959A-EA8EEF3BEB55}"/>
                </c:ext>
              </c:extLst>
            </c:dLbl>
            <c:dLbl>
              <c:idx val="9"/>
              <c:layout>
                <c:manualLayout>
                  <c:x val="0"/>
                  <c:y val="1.85640342432380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0F-4799-959A-EA8EEF3BEB55}"/>
                </c:ext>
              </c:extLst>
            </c:dLbl>
            <c:dLbl>
              <c:idx val="10"/>
              <c:layout>
                <c:manualLayout>
                  <c:x val="0"/>
                  <c:y val="2.45427134259008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0F-4799-959A-EA8EEF3BEB55}"/>
                </c:ext>
              </c:extLst>
            </c:dLbl>
            <c:dLbl>
              <c:idx val="11"/>
              <c:layout>
                <c:manualLayout>
                  <c:x val="-1.3018473323826269E-16"/>
                  <c:y val="3.0521392608563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0F-4799-959A-EA8EEF3BEB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[2]Sheet1!$B$7:$M$7</c:f>
              <c:numCache>
                <c:formatCode>General</c:formatCode>
                <c:ptCount val="12"/>
                <c:pt idx="0">
                  <c:v>142418</c:v>
                </c:pt>
                <c:pt idx="1">
                  <c:v>142422</c:v>
                </c:pt>
                <c:pt idx="2">
                  <c:v>142426</c:v>
                </c:pt>
                <c:pt idx="3">
                  <c:v>142430</c:v>
                </c:pt>
                <c:pt idx="4">
                  <c:v>142434</c:v>
                </c:pt>
                <c:pt idx="5">
                  <c:v>142438</c:v>
                </c:pt>
                <c:pt idx="6">
                  <c:v>142442</c:v>
                </c:pt>
                <c:pt idx="7">
                  <c:v>142446</c:v>
                </c:pt>
                <c:pt idx="8">
                  <c:v>142450</c:v>
                </c:pt>
                <c:pt idx="9">
                  <c:v>142454</c:v>
                </c:pt>
                <c:pt idx="10">
                  <c:v>142458</c:v>
                </c:pt>
                <c:pt idx="11">
                  <c:v>142462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0F-4799-959A-EA8EEF3BEB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39374880"/>
        <c:axId val="239119648"/>
      </c:barChart>
      <c:catAx>
        <c:axId val="23937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19648"/>
        <c:crosses val="autoZero"/>
        <c:auto val="1"/>
        <c:lblAlgn val="ctr"/>
        <c:lblOffset val="100"/>
        <c:noMultiLvlLbl val="0"/>
      </c:catAx>
      <c:valAx>
        <c:axId val="23911964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393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ยอดขายแต่ละปีต่อเดือน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[2]Sheet1!$A$3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[2]Sheet1!$B$3:$M$3</c:f>
              <c:numCache>
                <c:formatCode>General</c:formatCode>
                <c:ptCount val="12"/>
                <c:pt idx="0">
                  <c:v>23579</c:v>
                </c:pt>
                <c:pt idx="1">
                  <c:v>23580</c:v>
                </c:pt>
                <c:pt idx="2">
                  <c:v>23581</c:v>
                </c:pt>
                <c:pt idx="3">
                  <c:v>23582</c:v>
                </c:pt>
                <c:pt idx="4">
                  <c:v>23583</c:v>
                </c:pt>
                <c:pt idx="5">
                  <c:v>23584</c:v>
                </c:pt>
                <c:pt idx="6">
                  <c:v>23585</c:v>
                </c:pt>
                <c:pt idx="7">
                  <c:v>23586</c:v>
                </c:pt>
                <c:pt idx="8">
                  <c:v>23587</c:v>
                </c:pt>
                <c:pt idx="9">
                  <c:v>23588</c:v>
                </c:pt>
                <c:pt idx="10">
                  <c:v>23589</c:v>
                </c:pt>
                <c:pt idx="11">
                  <c:v>23590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B-4850-8265-6DB7744DDA67}"/>
            </c:ext>
          </c:extLst>
        </c:ser>
        <c:ser>
          <c:idx val="1"/>
          <c:order val="1"/>
          <c:tx>
            <c:strRef>
              <c:f>[2]Sheet1!$A$4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[2]Sheet1!$B$4:$M$4</c:f>
              <c:numCache>
                <c:formatCode>General</c:formatCode>
                <c:ptCount val="12"/>
                <c:pt idx="0">
                  <c:v>35259</c:v>
                </c:pt>
                <c:pt idx="1">
                  <c:v>35260</c:v>
                </c:pt>
                <c:pt idx="2">
                  <c:v>35261</c:v>
                </c:pt>
                <c:pt idx="3">
                  <c:v>35262</c:v>
                </c:pt>
                <c:pt idx="4">
                  <c:v>35263</c:v>
                </c:pt>
                <c:pt idx="5">
                  <c:v>35264</c:v>
                </c:pt>
                <c:pt idx="6">
                  <c:v>35265</c:v>
                </c:pt>
                <c:pt idx="7">
                  <c:v>35266</c:v>
                </c:pt>
                <c:pt idx="8">
                  <c:v>35267</c:v>
                </c:pt>
                <c:pt idx="9">
                  <c:v>35268</c:v>
                </c:pt>
                <c:pt idx="10">
                  <c:v>35269</c:v>
                </c:pt>
                <c:pt idx="11">
                  <c:v>35270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B-4850-8265-6DB7744DDA67}"/>
            </c:ext>
          </c:extLst>
        </c:ser>
        <c:ser>
          <c:idx val="2"/>
          <c:order val="2"/>
          <c:tx>
            <c:strRef>
              <c:f>[2]Sheet1!$A$5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[2]Sheet1!$B$5:$M$5</c:f>
              <c:numCache>
                <c:formatCode>General</c:formatCode>
                <c:ptCount val="12"/>
                <c:pt idx="0">
                  <c:v>35260</c:v>
                </c:pt>
                <c:pt idx="1">
                  <c:v>35261</c:v>
                </c:pt>
                <c:pt idx="2">
                  <c:v>35262</c:v>
                </c:pt>
                <c:pt idx="3">
                  <c:v>35263</c:v>
                </c:pt>
                <c:pt idx="4">
                  <c:v>35264</c:v>
                </c:pt>
                <c:pt idx="5">
                  <c:v>35265</c:v>
                </c:pt>
                <c:pt idx="6">
                  <c:v>35266</c:v>
                </c:pt>
                <c:pt idx="7">
                  <c:v>35267</c:v>
                </c:pt>
                <c:pt idx="8">
                  <c:v>35268</c:v>
                </c:pt>
                <c:pt idx="9">
                  <c:v>35269</c:v>
                </c:pt>
                <c:pt idx="10">
                  <c:v>35270</c:v>
                </c:pt>
                <c:pt idx="11">
                  <c:v>35271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B-4850-8265-6DB7744DDA67}"/>
            </c:ext>
          </c:extLst>
        </c:ser>
        <c:ser>
          <c:idx val="3"/>
          <c:order val="3"/>
          <c:tx>
            <c:strRef>
              <c:f>[2]Sheet1!$A$6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[2]Sheet1!$B$6:$M$6</c:f>
              <c:numCache>
                <c:formatCode>General</c:formatCode>
                <c:ptCount val="12"/>
                <c:pt idx="0">
                  <c:v>48320</c:v>
                </c:pt>
                <c:pt idx="1">
                  <c:v>48321</c:v>
                </c:pt>
                <c:pt idx="2">
                  <c:v>48322</c:v>
                </c:pt>
                <c:pt idx="3">
                  <c:v>48323</c:v>
                </c:pt>
                <c:pt idx="4">
                  <c:v>48324</c:v>
                </c:pt>
                <c:pt idx="5">
                  <c:v>48325</c:v>
                </c:pt>
                <c:pt idx="6">
                  <c:v>48326</c:v>
                </c:pt>
                <c:pt idx="7">
                  <c:v>48327</c:v>
                </c:pt>
                <c:pt idx="8">
                  <c:v>48328</c:v>
                </c:pt>
                <c:pt idx="9">
                  <c:v>48329</c:v>
                </c:pt>
                <c:pt idx="10">
                  <c:v>48330</c:v>
                </c:pt>
                <c:pt idx="11">
                  <c:v>48331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EB-4850-8265-6DB7744D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7661184"/>
        <c:axId val="237667424"/>
      </c:barChart>
      <c:catAx>
        <c:axId val="2376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7424"/>
        <c:crosses val="autoZero"/>
        <c:auto val="1"/>
        <c:lblAlgn val="ctr"/>
        <c:lblOffset val="100"/>
        <c:noMultiLvlLbl val="0"/>
      </c:catAx>
      <c:valAx>
        <c:axId val="2376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ยอดขายแต่ละปีต่อเดือน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[2]Sheet1!$A$3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[2]Sheet1!$B$3:$M$3</c:f>
              <c:numCache>
                <c:formatCode>General</c:formatCode>
                <c:ptCount val="12"/>
                <c:pt idx="0">
                  <c:v>23579</c:v>
                </c:pt>
                <c:pt idx="1">
                  <c:v>23580</c:v>
                </c:pt>
                <c:pt idx="2">
                  <c:v>23581</c:v>
                </c:pt>
                <c:pt idx="3">
                  <c:v>23582</c:v>
                </c:pt>
                <c:pt idx="4">
                  <c:v>23583</c:v>
                </c:pt>
                <c:pt idx="5">
                  <c:v>23584</c:v>
                </c:pt>
                <c:pt idx="6">
                  <c:v>23585</c:v>
                </c:pt>
                <c:pt idx="7">
                  <c:v>23586</c:v>
                </c:pt>
                <c:pt idx="8">
                  <c:v>23587</c:v>
                </c:pt>
                <c:pt idx="9">
                  <c:v>23588</c:v>
                </c:pt>
                <c:pt idx="10">
                  <c:v>23589</c:v>
                </c:pt>
                <c:pt idx="11">
                  <c:v>23590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145-A664-539D681B6E9D}"/>
            </c:ext>
          </c:extLst>
        </c:ser>
        <c:ser>
          <c:idx val="1"/>
          <c:order val="1"/>
          <c:tx>
            <c:strRef>
              <c:f>[2]Sheet1!$A$4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[2]Sheet1!$B$4:$M$4</c:f>
              <c:numCache>
                <c:formatCode>General</c:formatCode>
                <c:ptCount val="12"/>
                <c:pt idx="0">
                  <c:v>35259</c:v>
                </c:pt>
                <c:pt idx="1">
                  <c:v>35260</c:v>
                </c:pt>
                <c:pt idx="2">
                  <c:v>35261</c:v>
                </c:pt>
                <c:pt idx="3">
                  <c:v>35262</c:v>
                </c:pt>
                <c:pt idx="4">
                  <c:v>35263</c:v>
                </c:pt>
                <c:pt idx="5">
                  <c:v>35264</c:v>
                </c:pt>
                <c:pt idx="6">
                  <c:v>35265</c:v>
                </c:pt>
                <c:pt idx="7">
                  <c:v>35266</c:v>
                </c:pt>
                <c:pt idx="8">
                  <c:v>35267</c:v>
                </c:pt>
                <c:pt idx="9">
                  <c:v>35268</c:v>
                </c:pt>
                <c:pt idx="10">
                  <c:v>35269</c:v>
                </c:pt>
                <c:pt idx="11">
                  <c:v>35270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145-A664-539D681B6E9D}"/>
            </c:ext>
          </c:extLst>
        </c:ser>
        <c:ser>
          <c:idx val="2"/>
          <c:order val="2"/>
          <c:tx>
            <c:strRef>
              <c:f>[2]Sheet1!$A$5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[2]Sheet1!$B$5:$M$5</c:f>
              <c:numCache>
                <c:formatCode>General</c:formatCode>
                <c:ptCount val="12"/>
                <c:pt idx="0">
                  <c:v>35260</c:v>
                </c:pt>
                <c:pt idx="1">
                  <c:v>35261</c:v>
                </c:pt>
                <c:pt idx="2">
                  <c:v>35262</c:v>
                </c:pt>
                <c:pt idx="3">
                  <c:v>35263</c:v>
                </c:pt>
                <c:pt idx="4">
                  <c:v>35264</c:v>
                </c:pt>
                <c:pt idx="5">
                  <c:v>35265</c:v>
                </c:pt>
                <c:pt idx="6">
                  <c:v>35266</c:v>
                </c:pt>
                <c:pt idx="7">
                  <c:v>35267</c:v>
                </c:pt>
                <c:pt idx="8">
                  <c:v>35268</c:v>
                </c:pt>
                <c:pt idx="9">
                  <c:v>35269</c:v>
                </c:pt>
                <c:pt idx="10">
                  <c:v>35270</c:v>
                </c:pt>
                <c:pt idx="11">
                  <c:v>35271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145-A664-539D681B6E9D}"/>
            </c:ext>
          </c:extLst>
        </c:ser>
        <c:ser>
          <c:idx val="3"/>
          <c:order val="3"/>
          <c:tx>
            <c:strRef>
              <c:f>[2]Sheet1!$A$6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[2]Sheet1!$B$6:$M$6</c:f>
              <c:numCache>
                <c:formatCode>General</c:formatCode>
                <c:ptCount val="12"/>
                <c:pt idx="0">
                  <c:v>48320</c:v>
                </c:pt>
                <c:pt idx="1">
                  <c:v>48321</c:v>
                </c:pt>
                <c:pt idx="2">
                  <c:v>48322</c:v>
                </c:pt>
                <c:pt idx="3">
                  <c:v>48323</c:v>
                </c:pt>
                <c:pt idx="4">
                  <c:v>48324</c:v>
                </c:pt>
                <c:pt idx="5">
                  <c:v>48325</c:v>
                </c:pt>
                <c:pt idx="6">
                  <c:v>48326</c:v>
                </c:pt>
                <c:pt idx="7">
                  <c:v>48327</c:v>
                </c:pt>
                <c:pt idx="8">
                  <c:v>48328</c:v>
                </c:pt>
                <c:pt idx="9">
                  <c:v>48329</c:v>
                </c:pt>
                <c:pt idx="10">
                  <c:v>48330</c:v>
                </c:pt>
                <c:pt idx="11">
                  <c:v>48331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145-A664-539D681B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096144"/>
        <c:axId val="396091568"/>
      </c:barChart>
      <c:catAx>
        <c:axId val="3960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1568"/>
        <c:crosses val="autoZero"/>
        <c:auto val="1"/>
        <c:lblAlgn val="ctr"/>
        <c:lblOffset val="100"/>
        <c:noMultiLvlLbl val="0"/>
      </c:catAx>
      <c:valAx>
        <c:axId val="396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ยอดขายรวมทุกปีต่อเดือน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[2]Sheet1!$B$7:$M$7</c:f>
              <c:numCache>
                <c:formatCode>General</c:formatCode>
                <c:ptCount val="12"/>
                <c:pt idx="0">
                  <c:v>142418</c:v>
                </c:pt>
                <c:pt idx="1">
                  <c:v>142422</c:v>
                </c:pt>
                <c:pt idx="2">
                  <c:v>142426</c:v>
                </c:pt>
                <c:pt idx="3">
                  <c:v>142430</c:v>
                </c:pt>
                <c:pt idx="4">
                  <c:v>142434</c:v>
                </c:pt>
                <c:pt idx="5">
                  <c:v>142438</c:v>
                </c:pt>
                <c:pt idx="6">
                  <c:v>142442</c:v>
                </c:pt>
                <c:pt idx="7">
                  <c:v>142446</c:v>
                </c:pt>
                <c:pt idx="8">
                  <c:v>142450</c:v>
                </c:pt>
                <c:pt idx="9">
                  <c:v>142454</c:v>
                </c:pt>
                <c:pt idx="10">
                  <c:v>142458</c:v>
                </c:pt>
                <c:pt idx="11">
                  <c:v>142462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2F-48B0-8A4F-DE9FB831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74880"/>
        <c:axId val="239119648"/>
      </c:lineChart>
      <c:catAx>
        <c:axId val="2393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19648"/>
        <c:crosses val="autoZero"/>
        <c:auto val="1"/>
        <c:lblAlgn val="ctr"/>
        <c:lblOffset val="100"/>
        <c:noMultiLvlLbl val="0"/>
      </c:catAx>
      <c:valAx>
        <c:axId val="2391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ยอดขายแต่ละปีต่อเดือน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[2]Sheet1!$A$3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[2]Sheet1!$B$3:$M$3</c:f>
              <c:numCache>
                <c:formatCode>General</c:formatCode>
                <c:ptCount val="12"/>
                <c:pt idx="0">
                  <c:v>23579</c:v>
                </c:pt>
                <c:pt idx="1">
                  <c:v>23580</c:v>
                </c:pt>
                <c:pt idx="2">
                  <c:v>23581</c:v>
                </c:pt>
                <c:pt idx="3">
                  <c:v>23582</c:v>
                </c:pt>
                <c:pt idx="4">
                  <c:v>23583</c:v>
                </c:pt>
                <c:pt idx="5">
                  <c:v>23584</c:v>
                </c:pt>
                <c:pt idx="6">
                  <c:v>23585</c:v>
                </c:pt>
                <c:pt idx="7">
                  <c:v>23586</c:v>
                </c:pt>
                <c:pt idx="8">
                  <c:v>23587</c:v>
                </c:pt>
                <c:pt idx="9">
                  <c:v>23588</c:v>
                </c:pt>
                <c:pt idx="10">
                  <c:v>23589</c:v>
                </c:pt>
                <c:pt idx="11">
                  <c:v>23590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E-4CC1-881A-D53B81FFD2DB}"/>
            </c:ext>
          </c:extLst>
        </c:ser>
        <c:ser>
          <c:idx val="1"/>
          <c:order val="1"/>
          <c:tx>
            <c:strRef>
              <c:f>[2]Sheet1!$A$4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[2]Sheet1!$B$4:$M$4</c:f>
              <c:numCache>
                <c:formatCode>General</c:formatCode>
                <c:ptCount val="12"/>
                <c:pt idx="0">
                  <c:v>35259</c:v>
                </c:pt>
                <c:pt idx="1">
                  <c:v>35260</c:v>
                </c:pt>
                <c:pt idx="2">
                  <c:v>35261</c:v>
                </c:pt>
                <c:pt idx="3">
                  <c:v>35262</c:v>
                </c:pt>
                <c:pt idx="4">
                  <c:v>35263</c:v>
                </c:pt>
                <c:pt idx="5">
                  <c:v>35264</c:v>
                </c:pt>
                <c:pt idx="6">
                  <c:v>35265</c:v>
                </c:pt>
                <c:pt idx="7">
                  <c:v>35266</c:v>
                </c:pt>
                <c:pt idx="8">
                  <c:v>35267</c:v>
                </c:pt>
                <c:pt idx="9">
                  <c:v>35268</c:v>
                </c:pt>
                <c:pt idx="10">
                  <c:v>35269</c:v>
                </c:pt>
                <c:pt idx="11">
                  <c:v>35270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E-4CC1-881A-D53B81FFD2DB}"/>
            </c:ext>
          </c:extLst>
        </c:ser>
        <c:ser>
          <c:idx val="2"/>
          <c:order val="2"/>
          <c:tx>
            <c:strRef>
              <c:f>[2]Sheet1!$A$5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[2]Sheet1!$B$5:$M$5</c:f>
              <c:numCache>
                <c:formatCode>General</c:formatCode>
                <c:ptCount val="12"/>
                <c:pt idx="0">
                  <c:v>35260</c:v>
                </c:pt>
                <c:pt idx="1">
                  <c:v>35261</c:v>
                </c:pt>
                <c:pt idx="2">
                  <c:v>35262</c:v>
                </c:pt>
                <c:pt idx="3">
                  <c:v>35263</c:v>
                </c:pt>
                <c:pt idx="4">
                  <c:v>35264</c:v>
                </c:pt>
                <c:pt idx="5">
                  <c:v>35265</c:v>
                </c:pt>
                <c:pt idx="6">
                  <c:v>35266</c:v>
                </c:pt>
                <c:pt idx="7">
                  <c:v>35267</c:v>
                </c:pt>
                <c:pt idx="8">
                  <c:v>35268</c:v>
                </c:pt>
                <c:pt idx="9">
                  <c:v>35269</c:v>
                </c:pt>
                <c:pt idx="10">
                  <c:v>35270</c:v>
                </c:pt>
                <c:pt idx="11">
                  <c:v>35271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E-4CC1-881A-D53B81FFD2DB}"/>
            </c:ext>
          </c:extLst>
        </c:ser>
        <c:ser>
          <c:idx val="3"/>
          <c:order val="3"/>
          <c:tx>
            <c:strRef>
              <c:f>[2]Sheet1!$A$6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[2]Sheet1!$B$6:$M$6</c:f>
              <c:numCache>
                <c:formatCode>General</c:formatCode>
                <c:ptCount val="12"/>
                <c:pt idx="0">
                  <c:v>48320</c:v>
                </c:pt>
                <c:pt idx="1">
                  <c:v>48321</c:v>
                </c:pt>
                <c:pt idx="2">
                  <c:v>48322</c:v>
                </c:pt>
                <c:pt idx="3">
                  <c:v>48323</c:v>
                </c:pt>
                <c:pt idx="4">
                  <c:v>48324</c:v>
                </c:pt>
                <c:pt idx="5">
                  <c:v>48325</c:v>
                </c:pt>
                <c:pt idx="6">
                  <c:v>48326</c:v>
                </c:pt>
                <c:pt idx="7">
                  <c:v>48327</c:v>
                </c:pt>
                <c:pt idx="8">
                  <c:v>48328</c:v>
                </c:pt>
                <c:pt idx="9">
                  <c:v>48329</c:v>
                </c:pt>
                <c:pt idx="10">
                  <c:v>48330</c:v>
                </c:pt>
                <c:pt idx="11">
                  <c:v>48331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E-4CC1-881A-D53B81FFD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61184"/>
        <c:axId val="237667424"/>
      </c:lineChart>
      <c:catAx>
        <c:axId val="2376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7424"/>
        <c:crosses val="autoZero"/>
        <c:auto val="1"/>
        <c:lblAlgn val="ctr"/>
        <c:lblOffset val="100"/>
        <c:noMultiLvlLbl val="0"/>
      </c:catAx>
      <c:valAx>
        <c:axId val="2376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ยอดขายแต่ละปีต่อเดือน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[2]Sheet1!$A$3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[2]Sheet1!$B$3:$M$3</c:f>
              <c:numCache>
                <c:formatCode>General</c:formatCode>
                <c:ptCount val="12"/>
                <c:pt idx="0">
                  <c:v>23579</c:v>
                </c:pt>
                <c:pt idx="1">
                  <c:v>23580</c:v>
                </c:pt>
                <c:pt idx="2">
                  <c:v>23581</c:v>
                </c:pt>
                <c:pt idx="3">
                  <c:v>23582</c:v>
                </c:pt>
                <c:pt idx="4">
                  <c:v>23583</c:v>
                </c:pt>
                <c:pt idx="5">
                  <c:v>23584</c:v>
                </c:pt>
                <c:pt idx="6">
                  <c:v>23585</c:v>
                </c:pt>
                <c:pt idx="7">
                  <c:v>23586</c:v>
                </c:pt>
                <c:pt idx="8">
                  <c:v>23587</c:v>
                </c:pt>
                <c:pt idx="9">
                  <c:v>23588</c:v>
                </c:pt>
                <c:pt idx="10">
                  <c:v>23589</c:v>
                </c:pt>
                <c:pt idx="11">
                  <c:v>23590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1-458F-A9B8-2254759E8256}"/>
            </c:ext>
          </c:extLst>
        </c:ser>
        <c:ser>
          <c:idx val="1"/>
          <c:order val="1"/>
          <c:tx>
            <c:strRef>
              <c:f>[2]Sheet1!$A$4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[2]Sheet1!$B$4:$M$4</c:f>
              <c:numCache>
                <c:formatCode>General</c:formatCode>
                <c:ptCount val="12"/>
                <c:pt idx="0">
                  <c:v>35259</c:v>
                </c:pt>
                <c:pt idx="1">
                  <c:v>35260</c:v>
                </c:pt>
                <c:pt idx="2">
                  <c:v>35261</c:v>
                </c:pt>
                <c:pt idx="3">
                  <c:v>35262</c:v>
                </c:pt>
                <c:pt idx="4">
                  <c:v>35263</c:v>
                </c:pt>
                <c:pt idx="5">
                  <c:v>35264</c:v>
                </c:pt>
                <c:pt idx="6">
                  <c:v>35265</c:v>
                </c:pt>
                <c:pt idx="7">
                  <c:v>35266</c:v>
                </c:pt>
                <c:pt idx="8">
                  <c:v>35267</c:v>
                </c:pt>
                <c:pt idx="9">
                  <c:v>35268</c:v>
                </c:pt>
                <c:pt idx="10">
                  <c:v>35269</c:v>
                </c:pt>
                <c:pt idx="11">
                  <c:v>35270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1-458F-A9B8-2254759E8256}"/>
            </c:ext>
          </c:extLst>
        </c:ser>
        <c:ser>
          <c:idx val="2"/>
          <c:order val="2"/>
          <c:tx>
            <c:strRef>
              <c:f>[2]Sheet1!$A$5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[2]Sheet1!$B$5:$M$5</c:f>
              <c:numCache>
                <c:formatCode>General</c:formatCode>
                <c:ptCount val="12"/>
                <c:pt idx="0">
                  <c:v>35260</c:v>
                </c:pt>
                <c:pt idx="1">
                  <c:v>35261</c:v>
                </c:pt>
                <c:pt idx="2">
                  <c:v>35262</c:v>
                </c:pt>
                <c:pt idx="3">
                  <c:v>35263</c:v>
                </c:pt>
                <c:pt idx="4">
                  <c:v>35264</c:v>
                </c:pt>
                <c:pt idx="5">
                  <c:v>35265</c:v>
                </c:pt>
                <c:pt idx="6">
                  <c:v>35266</c:v>
                </c:pt>
                <c:pt idx="7">
                  <c:v>35267</c:v>
                </c:pt>
                <c:pt idx="8">
                  <c:v>35268</c:v>
                </c:pt>
                <c:pt idx="9">
                  <c:v>35269</c:v>
                </c:pt>
                <c:pt idx="10">
                  <c:v>35270</c:v>
                </c:pt>
                <c:pt idx="11">
                  <c:v>35271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1-458F-A9B8-2254759E8256}"/>
            </c:ext>
          </c:extLst>
        </c:ser>
        <c:ser>
          <c:idx val="3"/>
          <c:order val="3"/>
          <c:tx>
            <c:strRef>
              <c:f>[2]Sheet1!$A$6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[2]Sheet1!$B$6:$M$6</c:f>
              <c:numCache>
                <c:formatCode>General</c:formatCode>
                <c:ptCount val="12"/>
                <c:pt idx="0">
                  <c:v>48320</c:v>
                </c:pt>
                <c:pt idx="1">
                  <c:v>48321</c:v>
                </c:pt>
                <c:pt idx="2">
                  <c:v>48322</c:v>
                </c:pt>
                <c:pt idx="3">
                  <c:v>48323</c:v>
                </c:pt>
                <c:pt idx="4">
                  <c:v>48324</c:v>
                </c:pt>
                <c:pt idx="5">
                  <c:v>48325</c:v>
                </c:pt>
                <c:pt idx="6">
                  <c:v>48326</c:v>
                </c:pt>
                <c:pt idx="7">
                  <c:v>48327</c:v>
                </c:pt>
                <c:pt idx="8">
                  <c:v>48328</c:v>
                </c:pt>
                <c:pt idx="9">
                  <c:v>48329</c:v>
                </c:pt>
                <c:pt idx="10">
                  <c:v>48330</c:v>
                </c:pt>
                <c:pt idx="11">
                  <c:v>48331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1-458F-A9B8-2254759E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96144"/>
        <c:axId val="396091568"/>
      </c:lineChart>
      <c:catAx>
        <c:axId val="3960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1568"/>
        <c:crosses val="autoZero"/>
        <c:auto val="1"/>
        <c:lblAlgn val="ctr"/>
        <c:lblOffset val="100"/>
        <c:noMultiLvlLbl val="0"/>
      </c:catAx>
      <c:valAx>
        <c:axId val="3960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9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ยอดขายรวมทุกปีต่อเดือน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8-465B-8A6A-E9D11F15D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8-465B-8A6A-E9D11F15D7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8-465B-8A6A-E9D11F15D7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8-465B-8A6A-E9D11F15D7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8-465B-8A6A-E9D11F15D7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8-465B-8A6A-E9D11F15D7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8-465B-8A6A-E9D11F15D7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8-465B-8A6A-E9D11F15D7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8-465B-8A6A-E9D11F15D7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8-465B-8A6A-E9D11F15D73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8-465B-8A6A-E9D11F15D73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8-465B-8A6A-E9D11F15D73D}"/>
              </c:ext>
            </c:extLst>
          </c:dPt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[2]Sheet1!$B$7:$M$7</c:f>
              <c:numCache>
                <c:formatCode>General</c:formatCode>
                <c:ptCount val="12"/>
                <c:pt idx="0">
                  <c:v>142418</c:v>
                </c:pt>
                <c:pt idx="1">
                  <c:v>142422</c:v>
                </c:pt>
                <c:pt idx="2">
                  <c:v>142426</c:v>
                </c:pt>
                <c:pt idx="3">
                  <c:v>142430</c:v>
                </c:pt>
                <c:pt idx="4">
                  <c:v>142434</c:v>
                </c:pt>
                <c:pt idx="5">
                  <c:v>142438</c:v>
                </c:pt>
                <c:pt idx="6">
                  <c:v>142442</c:v>
                </c:pt>
                <c:pt idx="7">
                  <c:v>142446</c:v>
                </c:pt>
                <c:pt idx="8">
                  <c:v>142450</c:v>
                </c:pt>
                <c:pt idx="9">
                  <c:v>142454</c:v>
                </c:pt>
                <c:pt idx="10">
                  <c:v>142458</c:v>
                </c:pt>
                <c:pt idx="11">
                  <c:v>142462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8-465B-8A6A-E9D11F15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ยอดขายแต่ละปีต่อเดือน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[2]Sheet1!$A$3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29-484F-9901-B36374CDE6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29-484F-9901-B36374CDE6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29-484F-9901-B36374CDE6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329-484F-9901-B36374CDE6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329-484F-9901-B36374CDE6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329-484F-9901-B36374CDE6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329-484F-9901-B36374CDE6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329-484F-9901-B36374CDE6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329-484F-9901-B36374CDE6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329-484F-9901-B36374CDE6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329-484F-9901-B36374CDE6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329-484F-9901-B36374CDE63C}"/>
              </c:ext>
            </c:extLst>
          </c:dPt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[2]Sheet1!$B$3:$M$3</c:f>
              <c:numCache>
                <c:formatCode>General</c:formatCode>
                <c:ptCount val="12"/>
                <c:pt idx="0">
                  <c:v>23579</c:v>
                </c:pt>
                <c:pt idx="1">
                  <c:v>23580</c:v>
                </c:pt>
                <c:pt idx="2">
                  <c:v>23581</c:v>
                </c:pt>
                <c:pt idx="3">
                  <c:v>23582</c:v>
                </c:pt>
                <c:pt idx="4">
                  <c:v>23583</c:v>
                </c:pt>
                <c:pt idx="5">
                  <c:v>23584</c:v>
                </c:pt>
                <c:pt idx="6">
                  <c:v>23585</c:v>
                </c:pt>
                <c:pt idx="7">
                  <c:v>23586</c:v>
                </c:pt>
                <c:pt idx="8">
                  <c:v>23587</c:v>
                </c:pt>
                <c:pt idx="9">
                  <c:v>23588</c:v>
                </c:pt>
                <c:pt idx="10">
                  <c:v>23589</c:v>
                </c:pt>
                <c:pt idx="11">
                  <c:v>23590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329-484F-9901-B36374CDE63C}"/>
            </c:ext>
          </c:extLst>
        </c:ser>
        <c:ser>
          <c:idx val="1"/>
          <c:order val="1"/>
          <c:tx>
            <c:strRef>
              <c:f>[2]Sheet1!$A$4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329-484F-9901-B36374CDE6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329-484F-9901-B36374CDE6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329-484F-9901-B36374CDE6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329-484F-9901-B36374CDE6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329-484F-9901-B36374CDE6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329-484F-9901-B36374CDE6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329-484F-9901-B36374CDE6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329-484F-9901-B36374CDE6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9329-484F-9901-B36374CDE6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9329-484F-9901-B36374CDE6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9329-484F-9901-B36374CDE6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9329-484F-9901-B36374CDE63C}"/>
              </c:ext>
            </c:extLst>
          </c:dPt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[2]Sheet1!$B$4:$M$4</c:f>
              <c:numCache>
                <c:formatCode>General</c:formatCode>
                <c:ptCount val="12"/>
                <c:pt idx="0">
                  <c:v>35259</c:v>
                </c:pt>
                <c:pt idx="1">
                  <c:v>35260</c:v>
                </c:pt>
                <c:pt idx="2">
                  <c:v>35261</c:v>
                </c:pt>
                <c:pt idx="3">
                  <c:v>35262</c:v>
                </c:pt>
                <c:pt idx="4">
                  <c:v>35263</c:v>
                </c:pt>
                <c:pt idx="5">
                  <c:v>35264</c:v>
                </c:pt>
                <c:pt idx="6">
                  <c:v>35265</c:v>
                </c:pt>
                <c:pt idx="7">
                  <c:v>35266</c:v>
                </c:pt>
                <c:pt idx="8">
                  <c:v>35267</c:v>
                </c:pt>
                <c:pt idx="9">
                  <c:v>35268</c:v>
                </c:pt>
                <c:pt idx="10">
                  <c:v>35269</c:v>
                </c:pt>
                <c:pt idx="11">
                  <c:v>35270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329-484F-9901-B36374CDE63C}"/>
            </c:ext>
          </c:extLst>
        </c:ser>
        <c:ser>
          <c:idx val="2"/>
          <c:order val="2"/>
          <c:tx>
            <c:strRef>
              <c:f>[2]Sheet1!$A$5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329-484F-9901-B36374CDE6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329-484F-9901-B36374CDE6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329-484F-9901-B36374CDE6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329-484F-9901-B36374CDE6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329-484F-9901-B36374CDE6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329-484F-9901-B36374CDE6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329-484F-9901-B36374CDE6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329-484F-9901-B36374CDE6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329-484F-9901-B36374CDE6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329-484F-9901-B36374CDE6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9329-484F-9901-B36374CDE6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9329-484F-9901-B36374CDE63C}"/>
              </c:ext>
            </c:extLst>
          </c:dPt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[2]Sheet1!$B$5:$M$5</c:f>
              <c:numCache>
                <c:formatCode>General</c:formatCode>
                <c:ptCount val="12"/>
                <c:pt idx="0">
                  <c:v>35260</c:v>
                </c:pt>
                <c:pt idx="1">
                  <c:v>35261</c:v>
                </c:pt>
                <c:pt idx="2">
                  <c:v>35262</c:v>
                </c:pt>
                <c:pt idx="3">
                  <c:v>35263</c:v>
                </c:pt>
                <c:pt idx="4">
                  <c:v>35264</c:v>
                </c:pt>
                <c:pt idx="5">
                  <c:v>35265</c:v>
                </c:pt>
                <c:pt idx="6">
                  <c:v>35266</c:v>
                </c:pt>
                <c:pt idx="7">
                  <c:v>35267</c:v>
                </c:pt>
                <c:pt idx="8">
                  <c:v>35268</c:v>
                </c:pt>
                <c:pt idx="9">
                  <c:v>35269</c:v>
                </c:pt>
                <c:pt idx="10">
                  <c:v>35270</c:v>
                </c:pt>
                <c:pt idx="11">
                  <c:v>35271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329-484F-9901-B36374CDE63C}"/>
            </c:ext>
          </c:extLst>
        </c:ser>
        <c:ser>
          <c:idx val="3"/>
          <c:order val="3"/>
          <c:tx>
            <c:strRef>
              <c:f>[2]Sheet1!$A$6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9329-484F-9901-B36374CDE6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9329-484F-9901-B36374CDE6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9329-484F-9901-B36374CDE6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9329-484F-9901-B36374CDE6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9329-484F-9901-B36374CDE6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9329-484F-9901-B36374CDE6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9329-484F-9901-B36374CDE6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9329-484F-9901-B36374CDE6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9329-484F-9901-B36374CDE6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9329-484F-9901-B36374CDE6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9329-484F-9901-B36374CDE6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9329-484F-9901-B36374CDE63C}"/>
              </c:ext>
            </c:extLst>
          </c:dPt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[2]Sheet1!$B$6:$M$6</c:f>
              <c:numCache>
                <c:formatCode>General</c:formatCode>
                <c:ptCount val="12"/>
                <c:pt idx="0">
                  <c:v>48320</c:v>
                </c:pt>
                <c:pt idx="1">
                  <c:v>48321</c:v>
                </c:pt>
                <c:pt idx="2">
                  <c:v>48322</c:v>
                </c:pt>
                <c:pt idx="3">
                  <c:v>48323</c:v>
                </c:pt>
                <c:pt idx="4">
                  <c:v>48324</c:v>
                </c:pt>
                <c:pt idx="5">
                  <c:v>48325</c:v>
                </c:pt>
                <c:pt idx="6">
                  <c:v>48326</c:v>
                </c:pt>
                <c:pt idx="7">
                  <c:v>48327</c:v>
                </c:pt>
                <c:pt idx="8">
                  <c:v>48328</c:v>
                </c:pt>
                <c:pt idx="9">
                  <c:v>48329</c:v>
                </c:pt>
                <c:pt idx="10">
                  <c:v>48330</c:v>
                </c:pt>
                <c:pt idx="11">
                  <c:v>48331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9329-484F-9901-B36374CD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ยอดขายแต่ละปีต่อเดือน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[2]Sheet1!$A$3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40-425D-B173-BF1B2C0C5E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40-425D-B173-BF1B2C0C5E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40-425D-B173-BF1B2C0C5E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40-425D-B173-BF1B2C0C5E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40-425D-B173-BF1B2C0C5E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40-425D-B173-BF1B2C0C5E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40-425D-B173-BF1B2C0C5E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40-425D-B173-BF1B2C0C5E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C40-425D-B173-BF1B2C0C5E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C40-425D-B173-BF1B2C0C5E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C40-425D-B173-BF1B2C0C5E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C40-425D-B173-BF1B2C0C5EEA}"/>
              </c:ext>
            </c:extLst>
          </c:dPt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[2]Sheet1!$B$3:$M$3</c:f>
              <c:numCache>
                <c:formatCode>General</c:formatCode>
                <c:ptCount val="12"/>
                <c:pt idx="0">
                  <c:v>23579</c:v>
                </c:pt>
                <c:pt idx="1">
                  <c:v>23580</c:v>
                </c:pt>
                <c:pt idx="2">
                  <c:v>23581</c:v>
                </c:pt>
                <c:pt idx="3">
                  <c:v>23582</c:v>
                </c:pt>
                <c:pt idx="4">
                  <c:v>23583</c:v>
                </c:pt>
                <c:pt idx="5">
                  <c:v>23584</c:v>
                </c:pt>
                <c:pt idx="6">
                  <c:v>23585</c:v>
                </c:pt>
                <c:pt idx="7">
                  <c:v>23586</c:v>
                </c:pt>
                <c:pt idx="8">
                  <c:v>23587</c:v>
                </c:pt>
                <c:pt idx="9">
                  <c:v>23588</c:v>
                </c:pt>
                <c:pt idx="10">
                  <c:v>23589</c:v>
                </c:pt>
                <c:pt idx="11">
                  <c:v>23590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C40-425D-B173-BF1B2C0C5EEA}"/>
            </c:ext>
          </c:extLst>
        </c:ser>
        <c:ser>
          <c:idx val="1"/>
          <c:order val="1"/>
          <c:tx>
            <c:strRef>
              <c:f>[2]Sheet1!$A$4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C40-425D-B173-BF1B2C0C5E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C40-425D-B173-BF1B2C0C5E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C40-425D-B173-BF1B2C0C5E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CC40-425D-B173-BF1B2C0C5E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CC40-425D-B173-BF1B2C0C5E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CC40-425D-B173-BF1B2C0C5E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C40-425D-B173-BF1B2C0C5E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CC40-425D-B173-BF1B2C0C5E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CC40-425D-B173-BF1B2C0C5E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CC40-425D-B173-BF1B2C0C5E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CC40-425D-B173-BF1B2C0C5E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CC40-425D-B173-BF1B2C0C5EEA}"/>
              </c:ext>
            </c:extLst>
          </c:dPt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[2]Sheet1!$B$4:$M$4</c:f>
              <c:numCache>
                <c:formatCode>General</c:formatCode>
                <c:ptCount val="12"/>
                <c:pt idx="0">
                  <c:v>35259</c:v>
                </c:pt>
                <c:pt idx="1">
                  <c:v>35260</c:v>
                </c:pt>
                <c:pt idx="2">
                  <c:v>35261</c:v>
                </c:pt>
                <c:pt idx="3">
                  <c:v>35262</c:v>
                </c:pt>
                <c:pt idx="4">
                  <c:v>35263</c:v>
                </c:pt>
                <c:pt idx="5">
                  <c:v>35264</c:v>
                </c:pt>
                <c:pt idx="6">
                  <c:v>35265</c:v>
                </c:pt>
                <c:pt idx="7">
                  <c:v>35266</c:v>
                </c:pt>
                <c:pt idx="8">
                  <c:v>35267</c:v>
                </c:pt>
                <c:pt idx="9">
                  <c:v>35268</c:v>
                </c:pt>
                <c:pt idx="10">
                  <c:v>35269</c:v>
                </c:pt>
                <c:pt idx="11">
                  <c:v>35270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C40-425D-B173-BF1B2C0C5EEA}"/>
            </c:ext>
          </c:extLst>
        </c:ser>
        <c:ser>
          <c:idx val="2"/>
          <c:order val="2"/>
          <c:tx>
            <c:strRef>
              <c:f>[2]Sheet1!$A$5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CC40-425D-B173-BF1B2C0C5E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C40-425D-B173-BF1B2C0C5E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CC40-425D-B173-BF1B2C0C5E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CC40-425D-B173-BF1B2C0C5E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CC40-425D-B173-BF1B2C0C5E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CC40-425D-B173-BF1B2C0C5E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CC40-425D-B173-BF1B2C0C5E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CC40-425D-B173-BF1B2C0C5E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CC40-425D-B173-BF1B2C0C5E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CC40-425D-B173-BF1B2C0C5E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CC40-425D-B173-BF1B2C0C5E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CC40-425D-B173-BF1B2C0C5EEA}"/>
              </c:ext>
            </c:extLst>
          </c:dPt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[2]Sheet1!$B$5:$M$5</c:f>
              <c:numCache>
                <c:formatCode>General</c:formatCode>
                <c:ptCount val="12"/>
                <c:pt idx="0">
                  <c:v>35260</c:v>
                </c:pt>
                <c:pt idx="1">
                  <c:v>35261</c:v>
                </c:pt>
                <c:pt idx="2">
                  <c:v>35262</c:v>
                </c:pt>
                <c:pt idx="3">
                  <c:v>35263</c:v>
                </c:pt>
                <c:pt idx="4">
                  <c:v>35264</c:v>
                </c:pt>
                <c:pt idx="5">
                  <c:v>35265</c:v>
                </c:pt>
                <c:pt idx="6">
                  <c:v>35266</c:v>
                </c:pt>
                <c:pt idx="7">
                  <c:v>35267</c:v>
                </c:pt>
                <c:pt idx="8">
                  <c:v>35268</c:v>
                </c:pt>
                <c:pt idx="9">
                  <c:v>35269</c:v>
                </c:pt>
                <c:pt idx="10">
                  <c:v>35270</c:v>
                </c:pt>
                <c:pt idx="11">
                  <c:v>35271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C40-425D-B173-BF1B2C0C5EEA}"/>
            </c:ext>
          </c:extLst>
        </c:ser>
        <c:ser>
          <c:idx val="3"/>
          <c:order val="3"/>
          <c:tx>
            <c:strRef>
              <c:f>[2]Sheet1!$A$6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CC40-425D-B173-BF1B2C0C5E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CC40-425D-B173-BF1B2C0C5E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CC40-425D-B173-BF1B2C0C5E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CC40-425D-B173-BF1B2C0C5E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CC40-425D-B173-BF1B2C0C5E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CC40-425D-B173-BF1B2C0C5E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CC40-425D-B173-BF1B2C0C5E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CC40-425D-B173-BF1B2C0C5E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CC40-425D-B173-BF1B2C0C5E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CC40-425D-B173-BF1B2C0C5E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CC40-425D-B173-BF1B2C0C5E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CC40-425D-B173-BF1B2C0C5EEA}"/>
              </c:ext>
            </c:extLst>
          </c:dPt>
          <c:cat>
            <c:strRef>
              <c:f>[2]Sheet1!$B$2:$M$2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[2]Sheet1!$B$6:$M$6</c:f>
              <c:numCache>
                <c:formatCode>General</c:formatCode>
                <c:ptCount val="12"/>
                <c:pt idx="0">
                  <c:v>48320</c:v>
                </c:pt>
                <c:pt idx="1">
                  <c:v>48321</c:v>
                </c:pt>
                <c:pt idx="2">
                  <c:v>48322</c:v>
                </c:pt>
                <c:pt idx="3">
                  <c:v>48323</c:v>
                </c:pt>
                <c:pt idx="4">
                  <c:v>48324</c:v>
                </c:pt>
                <c:pt idx="5">
                  <c:v>48325</c:v>
                </c:pt>
                <c:pt idx="6">
                  <c:v>48326</c:v>
                </c:pt>
                <c:pt idx="7">
                  <c:v>48327</c:v>
                </c:pt>
                <c:pt idx="8">
                  <c:v>48328</c:v>
                </c:pt>
                <c:pt idx="9">
                  <c:v>48329</c:v>
                </c:pt>
                <c:pt idx="10">
                  <c:v>48330</c:v>
                </c:pt>
                <c:pt idx="11">
                  <c:v>48331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C40-425D-B173-BF1B2C0C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0</xdr:row>
      <xdr:rowOff>101600</xdr:rowOff>
    </xdr:from>
    <xdr:ext cx="2774950" cy="65588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27719A-A73E-4D0D-AB8E-1A84D1B4DBED}"/>
            </a:ext>
          </a:extLst>
        </xdr:cNvPr>
        <xdr:cNvSpPr txBox="1"/>
      </xdr:nvSpPr>
      <xdr:spPr>
        <a:xfrm>
          <a:off x="2514600" y="101600"/>
          <a:ext cx="2774950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Information</a:t>
          </a:r>
        </a:p>
      </xdr:txBody>
    </xdr:sp>
    <xdr:clientData/>
  </xdr:oneCellAnchor>
  <xdr:twoCellAnchor>
    <xdr:from>
      <xdr:col>2</xdr:col>
      <xdr:colOff>298450</xdr:colOff>
      <xdr:row>1</xdr:row>
      <xdr:rowOff>57150</xdr:rowOff>
    </xdr:from>
    <xdr:to>
      <xdr:col>3</xdr:col>
      <xdr:colOff>596900</xdr:colOff>
      <xdr:row>3</xdr:row>
      <xdr:rowOff>107950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F82B36A-BA9B-4A1B-9D87-6017F4F907AD}"/>
            </a:ext>
          </a:extLst>
        </xdr:cNvPr>
        <xdr:cNvSpPr/>
      </xdr:nvSpPr>
      <xdr:spPr>
        <a:xfrm>
          <a:off x="1517650" y="241300"/>
          <a:ext cx="908050" cy="419100"/>
        </a:xfrm>
        <a:prstGeom prst="rightArrow">
          <a:avLst/>
        </a:prstGeom>
        <a:solidFill>
          <a:srgbClr val="FF0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244475</xdr:colOff>
      <xdr:row>8</xdr:row>
      <xdr:rowOff>41275</xdr:rowOff>
    </xdr:from>
    <xdr:to>
      <xdr:col>6</xdr:col>
      <xdr:colOff>158750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B49B1-334D-4F3C-AAC9-ECDBFA010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474240</xdr:colOff>
      <xdr:row>7</xdr:row>
      <xdr:rowOff>127483</xdr:rowOff>
    </xdr:from>
    <xdr:to>
      <xdr:col>12</xdr:col>
      <xdr:colOff>553816</xdr:colOff>
      <xdr:row>20</xdr:row>
      <xdr:rowOff>56267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969AB-777A-4BDD-962F-FE0CD27B4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104493</xdr:colOff>
      <xdr:row>7</xdr:row>
      <xdr:rowOff>151597</xdr:rowOff>
    </xdr:from>
    <xdr:to>
      <xdr:col>18</xdr:col>
      <xdr:colOff>337595</xdr:colOff>
      <xdr:row>20</xdr:row>
      <xdr:rowOff>32152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15B31-660E-4E88-8825-A0A2532CF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273291</xdr:colOff>
      <xdr:row>21</xdr:row>
      <xdr:rowOff>40190</xdr:rowOff>
    </xdr:from>
    <xdr:to>
      <xdr:col>6</xdr:col>
      <xdr:colOff>187566</xdr:colOff>
      <xdr:row>32</xdr:row>
      <xdr:rowOff>157666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E026B-5A12-47D2-B201-C595FB2D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578735</xdr:colOff>
      <xdr:row>20</xdr:row>
      <xdr:rowOff>135521</xdr:rowOff>
    </xdr:from>
    <xdr:to>
      <xdr:col>12</xdr:col>
      <xdr:colOff>545778</xdr:colOff>
      <xdr:row>32</xdr:row>
      <xdr:rowOff>160760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222AD9-9DE3-497F-8AC6-F71D41396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104493</xdr:colOff>
      <xdr:row>20</xdr:row>
      <xdr:rowOff>95332</xdr:rowOff>
    </xdr:from>
    <xdr:to>
      <xdr:col>18</xdr:col>
      <xdr:colOff>337595</xdr:colOff>
      <xdr:row>32</xdr:row>
      <xdr:rowOff>160760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D718EF-3236-47EF-ABE8-360082F38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273291</xdr:colOff>
      <xdr:row>34</xdr:row>
      <xdr:rowOff>118478</xdr:rowOff>
    </xdr:from>
    <xdr:to>
      <xdr:col>6</xdr:col>
      <xdr:colOff>187566</xdr:colOff>
      <xdr:row>47</xdr:row>
      <xdr:rowOff>26096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4D3818-6700-4BEB-8AEC-D3998EA43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578735</xdr:colOff>
      <xdr:row>34</xdr:row>
      <xdr:rowOff>118124</xdr:rowOff>
    </xdr:from>
    <xdr:to>
      <xdr:col>12</xdr:col>
      <xdr:colOff>545778</xdr:colOff>
      <xdr:row>46</xdr:row>
      <xdr:rowOff>143362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66902F-7B43-47F1-8DC4-44AC286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104493</xdr:colOff>
      <xdr:row>34</xdr:row>
      <xdr:rowOff>95332</xdr:rowOff>
    </xdr:from>
    <xdr:to>
      <xdr:col>18</xdr:col>
      <xdr:colOff>337595</xdr:colOff>
      <xdr:row>46</xdr:row>
      <xdr:rowOff>160759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4942E5-9699-4356-B6D0-38365514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14</xdr:row>
      <xdr:rowOff>114300</xdr:rowOff>
    </xdr:from>
    <xdr:to>
      <xdr:col>8</xdr:col>
      <xdr:colOff>76200</xdr:colOff>
      <xdr:row>18</xdr:row>
      <xdr:rowOff>120650</xdr:rowOff>
    </xdr:to>
    <xdr:sp macro="" textlink="">
      <xdr:nvSpPr>
        <xdr:cNvPr id="2" name="Rectangle: Diagonal Corners Rounded 1">
          <a:extLst>
            <a:ext uri="{FF2B5EF4-FFF2-40B4-BE49-F238E27FC236}">
              <a16:creationId xmlns:a16="http://schemas.microsoft.com/office/drawing/2014/main" id="{77EE9536-6DEC-48CA-AE4D-B0A3879C4897}"/>
            </a:ext>
          </a:extLst>
        </xdr:cNvPr>
        <xdr:cNvSpPr/>
      </xdr:nvSpPr>
      <xdr:spPr>
        <a:xfrm>
          <a:off x="4273550" y="2692400"/>
          <a:ext cx="2495550" cy="74295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=</a:t>
          </a:r>
          <a:r>
            <a:rPr lang="th-TH" sz="1100">
              <a:solidFill>
                <a:schemeClr val="tx1"/>
              </a:solidFill>
            </a:rPr>
            <a:t>ถ้า</a:t>
          </a:r>
          <a:r>
            <a:rPr lang="en-US" sz="1100">
              <a:solidFill>
                <a:schemeClr val="tx1"/>
              </a:solidFill>
            </a:rPr>
            <a:t>(</a:t>
          </a:r>
          <a:r>
            <a:rPr lang="th-TH" sz="1100">
              <a:solidFill>
                <a:schemeClr val="tx1"/>
              </a:solidFill>
            </a:rPr>
            <a:t>เงื่อนไข</a:t>
          </a:r>
          <a:r>
            <a:rPr lang="en-US" sz="1100">
              <a:solidFill>
                <a:schemeClr val="tx1"/>
              </a:solidFill>
            </a:rPr>
            <a:t>,</a:t>
          </a:r>
          <a:r>
            <a:rPr lang="en-US" sz="1100" baseline="0">
              <a:solidFill>
                <a:schemeClr val="tx1"/>
              </a:solidFill>
            </a:rPr>
            <a:t> </a:t>
          </a:r>
          <a:endParaRPr lang="th-TH" sz="1100" baseline="0">
            <a:solidFill>
              <a:schemeClr val="tx1"/>
            </a:solidFill>
          </a:endParaRPr>
        </a:p>
        <a:p>
          <a:pPr algn="l"/>
          <a:r>
            <a:rPr lang="th-TH" sz="1100" baseline="0">
              <a:solidFill>
                <a:schemeClr val="tx1"/>
              </a:solidFill>
            </a:rPr>
            <a:t>แสดงคำตอบเมื่อเงื่อนไขเป็นจริง</a:t>
          </a:r>
          <a:r>
            <a:rPr lang="en-US" sz="1100" baseline="0">
              <a:solidFill>
                <a:schemeClr val="tx1"/>
              </a:solidFill>
            </a:rPr>
            <a:t>,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แสดงคำตอบเมื่อเงื่อนไขเป็นเท็จ</a:t>
          </a:r>
          <a:r>
            <a:rPr lang="en-US" sz="1100" baseline="0">
              <a:solidFill>
                <a:schemeClr val="tx1"/>
              </a:solidFill>
            </a:rPr>
            <a:t>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590550</xdr:colOff>
      <xdr:row>27</xdr:row>
      <xdr:rowOff>50800</xdr:rowOff>
    </xdr:from>
    <xdr:to>
      <xdr:col>7</xdr:col>
      <xdr:colOff>1060450</xdr:colOff>
      <xdr:row>31</xdr:row>
      <xdr:rowOff>57150</xdr:rowOff>
    </xdr:to>
    <xdr:sp macro="" textlink="">
      <xdr:nvSpPr>
        <xdr:cNvPr id="3" name="Rectangle: Diagonal Corners Rounded 2">
          <a:extLst>
            <a:ext uri="{FF2B5EF4-FFF2-40B4-BE49-F238E27FC236}">
              <a16:creationId xmlns:a16="http://schemas.microsoft.com/office/drawing/2014/main" id="{1A070D58-6421-46BD-B83C-62C49C33E826}"/>
            </a:ext>
          </a:extLst>
        </xdr:cNvPr>
        <xdr:cNvSpPr/>
      </xdr:nvSpPr>
      <xdr:spPr>
        <a:xfrm>
          <a:off x="3886200" y="5022850"/>
          <a:ext cx="2724150" cy="74295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=</a:t>
          </a:r>
          <a:r>
            <a:rPr lang="th-TH" sz="1100">
              <a:solidFill>
                <a:schemeClr val="tx1"/>
              </a:solidFill>
            </a:rPr>
            <a:t>ถ้า</a:t>
          </a:r>
          <a:r>
            <a:rPr lang="en-US" sz="1100">
              <a:solidFill>
                <a:schemeClr val="tx1"/>
              </a:solidFill>
            </a:rPr>
            <a:t>(</a:t>
          </a:r>
          <a:r>
            <a:rPr lang="th-TH" sz="1100">
              <a:solidFill>
                <a:schemeClr val="tx1"/>
              </a:solidFill>
            </a:rPr>
            <a:t>เงื่อนไข</a:t>
          </a:r>
          <a:r>
            <a:rPr lang="en-US" sz="1100">
              <a:solidFill>
                <a:schemeClr val="tx1"/>
              </a:solidFill>
            </a:rPr>
            <a:t>,</a:t>
          </a:r>
          <a:r>
            <a:rPr lang="en-US" sz="1100" baseline="0">
              <a:solidFill>
                <a:schemeClr val="tx1"/>
              </a:solidFill>
            </a:rPr>
            <a:t> </a:t>
          </a:r>
          <a:endParaRPr lang="th-TH" sz="1100" baseline="0">
            <a:solidFill>
              <a:schemeClr val="tx1"/>
            </a:solidFill>
          </a:endParaRPr>
        </a:p>
        <a:p>
          <a:pPr algn="l"/>
          <a:r>
            <a:rPr lang="th-TH" sz="1100" baseline="0">
              <a:solidFill>
                <a:schemeClr val="tx1"/>
              </a:solidFill>
            </a:rPr>
            <a:t>แสดงคำตอบเมื่อเงื่อนไขเป็นจริง</a:t>
          </a:r>
          <a:r>
            <a:rPr lang="en-US" sz="1100" baseline="0">
              <a:solidFill>
                <a:schemeClr val="tx1"/>
              </a:solidFill>
            </a:rPr>
            <a:t>,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แสดงคำตอบเมื่อเงื่อนไขเป็นเท็จ</a:t>
          </a:r>
          <a:r>
            <a:rPr lang="en-US" sz="1100" baseline="0">
              <a:solidFill>
                <a:schemeClr val="tx1"/>
              </a:solidFill>
            </a:rPr>
            <a:t>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57150</xdr:colOff>
      <xdr:row>40</xdr:row>
      <xdr:rowOff>146050</xdr:rowOff>
    </xdr:from>
    <xdr:to>
      <xdr:col>7</xdr:col>
      <xdr:colOff>1136650</xdr:colOff>
      <xdr:row>44</xdr:row>
      <xdr:rowOff>152400</xdr:rowOff>
    </xdr:to>
    <xdr:sp macro="" textlink="">
      <xdr:nvSpPr>
        <xdr:cNvPr id="4" name="Rectangle: Diagonal Corners Rounded 3">
          <a:extLst>
            <a:ext uri="{FF2B5EF4-FFF2-40B4-BE49-F238E27FC236}">
              <a16:creationId xmlns:a16="http://schemas.microsoft.com/office/drawing/2014/main" id="{53FC3C1A-2378-4598-8DA3-B240CB61C080}"/>
            </a:ext>
          </a:extLst>
        </xdr:cNvPr>
        <xdr:cNvSpPr/>
      </xdr:nvSpPr>
      <xdr:spPr>
        <a:xfrm>
          <a:off x="4191000" y="7512050"/>
          <a:ext cx="2495550" cy="74295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=</a:t>
          </a:r>
          <a:r>
            <a:rPr lang="th-TH" sz="1100">
              <a:solidFill>
                <a:schemeClr val="tx1"/>
              </a:solidFill>
            </a:rPr>
            <a:t>ถ้า</a:t>
          </a:r>
          <a:r>
            <a:rPr lang="en-US" sz="1100">
              <a:solidFill>
                <a:schemeClr val="tx1"/>
              </a:solidFill>
            </a:rPr>
            <a:t>(</a:t>
          </a:r>
          <a:r>
            <a:rPr lang="th-TH" sz="1100">
              <a:solidFill>
                <a:schemeClr val="tx1"/>
              </a:solidFill>
            </a:rPr>
            <a:t>เงื่อนไข</a:t>
          </a:r>
          <a:r>
            <a:rPr lang="en-US" sz="1100">
              <a:solidFill>
                <a:schemeClr val="tx1"/>
              </a:solidFill>
            </a:rPr>
            <a:t>,</a:t>
          </a:r>
          <a:r>
            <a:rPr lang="en-US" sz="1100" baseline="0">
              <a:solidFill>
                <a:schemeClr val="tx1"/>
              </a:solidFill>
            </a:rPr>
            <a:t> </a:t>
          </a:r>
          <a:endParaRPr lang="th-TH" sz="1100" baseline="0">
            <a:solidFill>
              <a:schemeClr val="tx1"/>
            </a:solidFill>
          </a:endParaRPr>
        </a:p>
        <a:p>
          <a:pPr algn="l"/>
          <a:r>
            <a:rPr lang="th-TH" sz="1100" baseline="0">
              <a:solidFill>
                <a:schemeClr val="tx1"/>
              </a:solidFill>
            </a:rPr>
            <a:t>แสดงคำตอบเมื่อเงื่อนไขเป็นจริง</a:t>
          </a:r>
          <a:r>
            <a:rPr lang="en-US" sz="1100" baseline="0">
              <a:solidFill>
                <a:schemeClr val="tx1"/>
              </a:solidFill>
            </a:rPr>
            <a:t>,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แสดงคำตอบเมื่อเงื่อนไขเป็นเท็จ</a:t>
          </a:r>
          <a:r>
            <a:rPr lang="en-US" sz="1100" baseline="0">
              <a:solidFill>
                <a:schemeClr val="tx1"/>
              </a:solidFill>
            </a:rPr>
            <a:t>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355600</xdr:colOff>
      <xdr:row>55</xdr:row>
      <xdr:rowOff>152400</xdr:rowOff>
    </xdr:from>
    <xdr:to>
      <xdr:col>8</xdr:col>
      <xdr:colOff>1098550</xdr:colOff>
      <xdr:row>59</xdr:row>
      <xdr:rowOff>158750</xdr:rowOff>
    </xdr:to>
    <xdr:sp macro="" textlink="">
      <xdr:nvSpPr>
        <xdr:cNvPr id="5" name="Rectangle: Diagonal Corners Rounded 4">
          <a:extLst>
            <a:ext uri="{FF2B5EF4-FFF2-40B4-BE49-F238E27FC236}">
              <a16:creationId xmlns:a16="http://schemas.microsoft.com/office/drawing/2014/main" id="{94BCB149-0F39-46DC-8169-A076A686C4E6}"/>
            </a:ext>
          </a:extLst>
        </xdr:cNvPr>
        <xdr:cNvSpPr/>
      </xdr:nvSpPr>
      <xdr:spPr>
        <a:xfrm>
          <a:off x="5295900" y="10280650"/>
          <a:ext cx="2495550" cy="74295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=</a:t>
          </a:r>
          <a:r>
            <a:rPr lang="th-TH" sz="1100">
              <a:solidFill>
                <a:schemeClr val="tx1"/>
              </a:solidFill>
            </a:rPr>
            <a:t>ถ้า</a:t>
          </a:r>
          <a:r>
            <a:rPr lang="en-US" sz="1100">
              <a:solidFill>
                <a:schemeClr val="tx1"/>
              </a:solidFill>
            </a:rPr>
            <a:t>(</a:t>
          </a:r>
          <a:r>
            <a:rPr lang="th-TH" sz="1100">
              <a:solidFill>
                <a:schemeClr val="tx1"/>
              </a:solidFill>
            </a:rPr>
            <a:t>เงื่อนไข</a:t>
          </a:r>
          <a:r>
            <a:rPr lang="en-US" sz="1100">
              <a:solidFill>
                <a:schemeClr val="tx1"/>
              </a:solidFill>
            </a:rPr>
            <a:t>,</a:t>
          </a:r>
          <a:r>
            <a:rPr lang="en-US" sz="1100" baseline="0">
              <a:solidFill>
                <a:schemeClr val="tx1"/>
              </a:solidFill>
            </a:rPr>
            <a:t> </a:t>
          </a:r>
          <a:endParaRPr lang="th-TH" sz="1100" baseline="0">
            <a:solidFill>
              <a:schemeClr val="tx1"/>
            </a:solidFill>
          </a:endParaRPr>
        </a:p>
        <a:p>
          <a:pPr algn="l"/>
          <a:r>
            <a:rPr lang="th-TH" sz="1100" baseline="0">
              <a:solidFill>
                <a:schemeClr val="tx1"/>
              </a:solidFill>
            </a:rPr>
            <a:t>แสดงคำตอบเมื่อเงื่อนไขเป็นจริง</a:t>
          </a:r>
          <a:r>
            <a:rPr lang="en-US" sz="1100" baseline="0">
              <a:solidFill>
                <a:schemeClr val="tx1"/>
              </a:solidFill>
            </a:rPr>
            <a:t>,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แสดงคำตอบเมื่อเงื่อนไขเป็นเท็จ</a:t>
          </a:r>
          <a:r>
            <a:rPr lang="en-US" sz="1100" baseline="0">
              <a:solidFill>
                <a:schemeClr val="tx1"/>
              </a:solidFill>
            </a:rPr>
            <a:t>)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101600</xdr:colOff>
      <xdr:row>90</xdr:row>
      <xdr:rowOff>25400</xdr:rowOff>
    </xdr:from>
    <xdr:to>
      <xdr:col>7</xdr:col>
      <xdr:colOff>984250</xdr:colOff>
      <xdr:row>94</xdr:row>
      <xdr:rowOff>177800</xdr:rowOff>
    </xdr:to>
    <xdr:sp macro="" textlink="">
      <xdr:nvSpPr>
        <xdr:cNvPr id="6" name="Rectangle: Diagonal Corners Rounded 5">
          <a:extLst>
            <a:ext uri="{FF2B5EF4-FFF2-40B4-BE49-F238E27FC236}">
              <a16:creationId xmlns:a16="http://schemas.microsoft.com/office/drawing/2014/main" id="{30139878-91EE-4498-B36A-C8826A003E02}"/>
            </a:ext>
          </a:extLst>
        </xdr:cNvPr>
        <xdr:cNvSpPr/>
      </xdr:nvSpPr>
      <xdr:spPr>
        <a:xfrm>
          <a:off x="3397250" y="16598900"/>
          <a:ext cx="3136900" cy="88900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>
              <a:solidFill>
                <a:schemeClr val="tx1"/>
              </a:solidFill>
            </a:rPr>
            <a:t>ถ้า</a:t>
          </a:r>
          <a:r>
            <a:rPr lang="th-TH" sz="1100" baseline="0">
              <a:solidFill>
                <a:schemeClr val="tx1"/>
              </a:solidFill>
            </a:rPr>
            <a:t>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</a:rPr>
            <a:t>น้อยกว่าเท่ากับ </a:t>
          </a:r>
          <a:r>
            <a:rPr lang="en-US" sz="1100" baseline="0">
              <a:solidFill>
                <a:schemeClr val="tx1"/>
              </a:solidFill>
            </a:rPr>
            <a:t>3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Q1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</a:rPr>
            <a:t>น้อยกว่าเท่ากับ </a:t>
          </a:r>
          <a:r>
            <a:rPr lang="en-US" sz="1100" baseline="0">
              <a:solidFill>
                <a:schemeClr val="tx1"/>
              </a:solidFill>
            </a:rPr>
            <a:t>6</a:t>
          </a:r>
          <a:r>
            <a:rPr lang="th-TH" sz="1100" baseline="0">
              <a:solidFill>
                <a:schemeClr val="tx1"/>
              </a:solidFill>
            </a:rPr>
            <a:t> ให้แสดงคำว่า </a:t>
          </a:r>
          <a:r>
            <a:rPr lang="en-US" sz="1100" baseline="0">
              <a:solidFill>
                <a:schemeClr val="tx1"/>
              </a:solidFill>
            </a:rPr>
            <a:t>Q2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</a:rPr>
            <a:t>น้อยกว่าเท่ากับ </a:t>
          </a:r>
          <a:r>
            <a:rPr lang="en-US" sz="1100" baseline="0">
              <a:solidFill>
                <a:schemeClr val="tx1"/>
              </a:solidFill>
            </a:rPr>
            <a:t>9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Q3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</a:t>
          </a:r>
          <a:r>
            <a:rPr lang="th-TH" sz="1100" baseline="0">
              <a:solidFill>
                <a:schemeClr val="tx1"/>
              </a:solidFill>
            </a:rPr>
            <a:t> น้อยกว่าเท่ากับ </a:t>
          </a:r>
          <a:r>
            <a:rPr lang="en-US" sz="1100" baseline="0">
              <a:solidFill>
                <a:schemeClr val="tx1"/>
              </a:solidFill>
            </a:rPr>
            <a:t>12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Q4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101600</xdr:colOff>
      <xdr:row>95</xdr:row>
      <xdr:rowOff>25400</xdr:rowOff>
    </xdr:from>
    <xdr:to>
      <xdr:col>5</xdr:col>
      <xdr:colOff>800100</xdr:colOff>
      <xdr:row>99</xdr:row>
      <xdr:rowOff>177800</xdr:rowOff>
    </xdr:to>
    <xdr:sp macro="" textlink="">
      <xdr:nvSpPr>
        <xdr:cNvPr id="7" name="Rectangle: Diagonal Corners Rounded 6">
          <a:extLst>
            <a:ext uri="{FF2B5EF4-FFF2-40B4-BE49-F238E27FC236}">
              <a16:creationId xmlns:a16="http://schemas.microsoft.com/office/drawing/2014/main" id="{5879F058-5D61-445B-BB94-61AE72DE8E35}"/>
            </a:ext>
          </a:extLst>
        </xdr:cNvPr>
        <xdr:cNvSpPr/>
      </xdr:nvSpPr>
      <xdr:spPr>
        <a:xfrm>
          <a:off x="3397250" y="17519650"/>
          <a:ext cx="1536700" cy="88900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=IF(B2&lt;</a:t>
          </a:r>
          <a:r>
            <a:rPr lang="en-US" sz="1100" baseline="0">
              <a:solidFill>
                <a:srgbClr val="FF0000"/>
              </a:solidFill>
            </a:rPr>
            <a:t>=3, "Q1",</a:t>
          </a:r>
        </a:p>
        <a:p>
          <a:pPr algn="l"/>
          <a:r>
            <a:rPr lang="en-US" sz="1100" baseline="0">
              <a:solidFill>
                <a:srgbClr val="FF0000"/>
              </a:solidFill>
            </a:rPr>
            <a:t>IF(B2&lt;=6, "Q2",</a:t>
          </a:r>
        </a:p>
        <a:p>
          <a:pPr algn="l"/>
          <a:r>
            <a:rPr lang="en-US" sz="1100" baseline="0">
              <a:solidFill>
                <a:srgbClr val="FF0000"/>
              </a:solidFill>
            </a:rPr>
            <a:t>IF(B2&lt;=9, "Q3",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IF(B2&lt;=12, "Q4"))))</a:t>
          </a:r>
        </a:p>
      </xdr:txBody>
    </xdr:sp>
    <xdr:clientData/>
  </xdr:twoCellAnchor>
  <xdr:twoCellAnchor>
    <xdr:from>
      <xdr:col>4</xdr:col>
      <xdr:colOff>120650</xdr:colOff>
      <xdr:row>107</xdr:row>
      <xdr:rowOff>95250</xdr:rowOff>
    </xdr:from>
    <xdr:to>
      <xdr:col>6</xdr:col>
      <xdr:colOff>12700</xdr:colOff>
      <xdr:row>113</xdr:row>
      <xdr:rowOff>107950</xdr:rowOff>
    </xdr:to>
    <xdr:sp macro="" textlink="">
      <xdr:nvSpPr>
        <xdr:cNvPr id="8" name="Rectangle: Diagonal Corners Rounded 7">
          <a:extLst>
            <a:ext uri="{FF2B5EF4-FFF2-40B4-BE49-F238E27FC236}">
              <a16:creationId xmlns:a16="http://schemas.microsoft.com/office/drawing/2014/main" id="{67CB829D-EF29-47C7-9B7C-582FA8F3517B}"/>
            </a:ext>
          </a:extLst>
        </xdr:cNvPr>
        <xdr:cNvSpPr/>
      </xdr:nvSpPr>
      <xdr:spPr>
        <a:xfrm>
          <a:off x="3416300" y="19799300"/>
          <a:ext cx="1536700" cy="111760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FF0000"/>
              </a:solidFill>
            </a:rPr>
            <a:t>=IF(B2&gt;=80,"A",</a:t>
          </a:r>
        </a:p>
        <a:p>
          <a:pPr algn="l"/>
          <a:r>
            <a:rPr lang="en-US" sz="1100" baseline="0">
              <a:solidFill>
                <a:srgbClr val="FF0000"/>
              </a:solidFill>
            </a:rPr>
            <a:t>IF(B2&gt;=70,"B",</a:t>
          </a:r>
        </a:p>
        <a:p>
          <a:pPr algn="l"/>
          <a:r>
            <a:rPr lang="en-US" sz="1100" baseline="0">
              <a:solidFill>
                <a:srgbClr val="FF0000"/>
              </a:solidFill>
            </a:rPr>
            <a:t>IF(B2&gt;=60, "C",</a:t>
          </a:r>
        </a:p>
        <a:p>
          <a:pPr algn="l"/>
          <a:r>
            <a:rPr lang="en-US" sz="1100" baseline="0">
              <a:solidFill>
                <a:srgbClr val="FF0000"/>
              </a:solidFill>
            </a:rPr>
            <a:t>IF(B2&gt;=50, "D",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IF(B2&lt;50, "F"))))</a:t>
          </a:r>
        </a:p>
      </xdr:txBody>
    </xdr:sp>
    <xdr:clientData/>
  </xdr:twoCellAnchor>
  <xdr:twoCellAnchor>
    <xdr:from>
      <xdr:col>4</xdr:col>
      <xdr:colOff>88900</xdr:colOff>
      <xdr:row>101</xdr:row>
      <xdr:rowOff>12700</xdr:rowOff>
    </xdr:from>
    <xdr:to>
      <xdr:col>7</xdr:col>
      <xdr:colOff>971550</xdr:colOff>
      <xdr:row>107</xdr:row>
      <xdr:rowOff>6350</xdr:rowOff>
    </xdr:to>
    <xdr:sp macro="" textlink="">
      <xdr:nvSpPr>
        <xdr:cNvPr id="9" name="Rectangle: Diagonal Corners Rounded 8">
          <a:extLst>
            <a:ext uri="{FF2B5EF4-FFF2-40B4-BE49-F238E27FC236}">
              <a16:creationId xmlns:a16="http://schemas.microsoft.com/office/drawing/2014/main" id="{26A100C2-9129-44A5-89E5-D5F8689A0A16}"/>
            </a:ext>
          </a:extLst>
        </xdr:cNvPr>
        <xdr:cNvSpPr/>
      </xdr:nvSpPr>
      <xdr:spPr>
        <a:xfrm>
          <a:off x="3384550" y="18611850"/>
          <a:ext cx="3136900" cy="109855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>
              <a:solidFill>
                <a:schemeClr val="tx1"/>
              </a:solidFill>
            </a:rPr>
            <a:t>ให้</a:t>
          </a:r>
          <a:r>
            <a:rPr lang="th-TH" sz="1100" baseline="0">
              <a:solidFill>
                <a:schemeClr val="tx1"/>
              </a:solidFill>
            </a:rPr>
            <a:t> </a:t>
          </a:r>
          <a:r>
            <a:rPr lang="en-US" sz="1100" baseline="0">
              <a:solidFill>
                <a:schemeClr val="tx1"/>
              </a:solidFill>
            </a:rPr>
            <a:t>Grade </a:t>
          </a:r>
          <a:r>
            <a:rPr lang="th-TH" sz="1100" baseline="0">
              <a:solidFill>
                <a:schemeClr val="tx1"/>
              </a:solidFill>
            </a:rPr>
            <a:t>ตามเงื่อนไข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th-TH" sz="1100">
              <a:solidFill>
                <a:schemeClr val="tx1"/>
              </a:solidFill>
            </a:rPr>
            <a:t>ถ้า</a:t>
          </a:r>
          <a:r>
            <a:rPr lang="th-TH" sz="1100" baseline="0">
              <a:solidFill>
                <a:schemeClr val="tx1"/>
              </a:solidFill>
            </a:rPr>
            <a:t> </a:t>
          </a:r>
          <a:r>
            <a:rPr lang="en-US" sz="1100" baseline="0">
              <a:solidFill>
                <a:schemeClr val="tx1"/>
              </a:solidFill>
            </a:rPr>
            <a:t>Score </a:t>
          </a:r>
          <a:r>
            <a:rPr lang="th-TH" sz="1100" baseline="0">
              <a:solidFill>
                <a:schemeClr val="tx1"/>
              </a:solidFill>
            </a:rPr>
            <a:t>น้อยกว่าเท่ากับ </a:t>
          </a:r>
          <a:r>
            <a:rPr lang="en-US" sz="1100" baseline="0">
              <a:solidFill>
                <a:schemeClr val="tx1"/>
              </a:solidFill>
            </a:rPr>
            <a:t>80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A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</a:t>
          </a:r>
          <a:r>
            <a:rPr lang="en-US" sz="1100" baseline="0">
              <a:solidFill>
                <a:schemeClr val="tx1"/>
              </a:solidFill>
            </a:rPr>
            <a:t> Score </a:t>
          </a:r>
          <a:r>
            <a:rPr lang="th-TH" sz="1100" baseline="0">
              <a:solidFill>
                <a:schemeClr val="tx1"/>
              </a:solidFill>
            </a:rPr>
            <a:t>มากกว่าเท่ากับ </a:t>
          </a:r>
          <a:r>
            <a:rPr lang="en-US" sz="1100" baseline="0">
              <a:solidFill>
                <a:schemeClr val="tx1"/>
              </a:solidFill>
            </a:rPr>
            <a:t>70</a:t>
          </a:r>
          <a:r>
            <a:rPr lang="th-TH" sz="1100" baseline="0">
              <a:solidFill>
                <a:schemeClr val="tx1"/>
              </a:solidFill>
            </a:rPr>
            <a:t> ให้แสดงคำว่า </a:t>
          </a:r>
          <a:r>
            <a:rPr lang="en-US" sz="1100" baseline="0">
              <a:solidFill>
                <a:schemeClr val="tx1"/>
              </a:solidFill>
            </a:rPr>
            <a:t>B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Score </a:t>
          </a:r>
          <a:r>
            <a:rPr lang="th-TH" sz="1100" baseline="0">
              <a:solidFill>
                <a:schemeClr val="tx1"/>
              </a:solidFill>
            </a:rPr>
            <a:t>มากกว่าเท่ากับ </a:t>
          </a:r>
          <a:r>
            <a:rPr lang="en-US" sz="1100" baseline="0">
              <a:solidFill>
                <a:schemeClr val="tx1"/>
              </a:solidFill>
            </a:rPr>
            <a:t>60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C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Score</a:t>
          </a:r>
          <a:r>
            <a:rPr lang="th-TH" sz="1100" baseline="0">
              <a:solidFill>
                <a:schemeClr val="tx1"/>
              </a:solidFill>
            </a:rPr>
            <a:t> มากกว่าเท่ากับ </a:t>
          </a:r>
          <a:r>
            <a:rPr lang="en-US" sz="1100" baseline="0">
              <a:solidFill>
                <a:schemeClr val="tx1"/>
              </a:solidFill>
            </a:rPr>
            <a:t>50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D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133350</xdr:colOff>
      <xdr:row>115</xdr:row>
      <xdr:rowOff>25400</xdr:rowOff>
    </xdr:from>
    <xdr:to>
      <xdr:col>8</xdr:col>
      <xdr:colOff>241300</xdr:colOff>
      <xdr:row>119</xdr:row>
      <xdr:rowOff>177800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C89880B6-2603-4D72-AACC-DDEF0ADF21E2}"/>
            </a:ext>
          </a:extLst>
        </xdr:cNvPr>
        <xdr:cNvSpPr/>
      </xdr:nvSpPr>
      <xdr:spPr>
        <a:xfrm>
          <a:off x="3429000" y="21202650"/>
          <a:ext cx="3505200" cy="88900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>
              <a:solidFill>
                <a:schemeClr val="tx1"/>
              </a:solidFill>
            </a:rPr>
            <a:t>ถ้า</a:t>
          </a:r>
          <a:r>
            <a:rPr lang="th-TH" sz="1100" baseline="0">
              <a:solidFill>
                <a:schemeClr val="tx1"/>
              </a:solidFill>
            </a:rPr>
            <a:t>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</a:rPr>
            <a:t>เท่ากับ</a:t>
          </a:r>
          <a:r>
            <a:rPr lang="en-US" sz="1100" baseline="0">
              <a:solidFill>
                <a:schemeClr val="tx1"/>
              </a:solidFill>
            </a:rPr>
            <a:t>1 </a:t>
          </a:r>
          <a:r>
            <a:rPr lang="th-TH" sz="1100" baseline="0">
              <a:solidFill>
                <a:schemeClr val="tx1"/>
              </a:solidFill>
            </a:rPr>
            <a:t>หรือ </a:t>
          </a:r>
          <a:r>
            <a:rPr lang="en-US" sz="1100" baseline="0">
              <a:solidFill>
                <a:schemeClr val="tx1"/>
              </a:solidFill>
            </a:rPr>
            <a:t>2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Q1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</a:rPr>
            <a:t>เท่ากับ</a:t>
          </a:r>
          <a:r>
            <a:rPr lang="en-US" sz="1100" baseline="0">
              <a:solidFill>
                <a:schemeClr val="tx1"/>
              </a:solidFill>
            </a:rPr>
            <a:t> 4 </a:t>
          </a:r>
          <a:r>
            <a:rPr lang="th-TH" sz="1100" baseline="0">
              <a:solidFill>
                <a:schemeClr val="tx1"/>
              </a:solidFill>
            </a:rPr>
            <a:t>หรือ </a:t>
          </a:r>
          <a:r>
            <a:rPr lang="en-US" sz="1100" baseline="0">
              <a:solidFill>
                <a:schemeClr val="tx1"/>
              </a:solidFill>
            </a:rPr>
            <a:t>5</a:t>
          </a:r>
          <a:r>
            <a:rPr lang="th-TH" sz="1100" baseline="0">
              <a:solidFill>
                <a:schemeClr val="tx1"/>
              </a:solidFill>
            </a:rPr>
            <a:t> ให้แสดงคำว่า </a:t>
          </a:r>
          <a:r>
            <a:rPr lang="en-US" sz="1100" baseline="0">
              <a:solidFill>
                <a:schemeClr val="tx1"/>
              </a:solidFill>
            </a:rPr>
            <a:t>Q2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</a:rPr>
            <a:t>เท่ากับ </a:t>
          </a:r>
          <a:r>
            <a:rPr lang="en-US" sz="1100" baseline="0">
              <a:solidFill>
                <a:schemeClr val="tx1"/>
              </a:solidFill>
            </a:rPr>
            <a:t>7</a:t>
          </a:r>
          <a:r>
            <a:rPr lang="th-TH" sz="1100" baseline="0">
              <a:solidFill>
                <a:schemeClr val="tx1"/>
              </a:solidFill>
            </a:rPr>
            <a:t> หรือ </a:t>
          </a:r>
          <a:r>
            <a:rPr lang="en-US" sz="1100" baseline="0">
              <a:solidFill>
                <a:schemeClr val="tx1"/>
              </a:solidFill>
            </a:rPr>
            <a:t>8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Q3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</a:t>
          </a:r>
          <a:r>
            <a:rPr lang="th-TH" sz="1100" baseline="0">
              <a:solidFill>
                <a:schemeClr val="tx1"/>
              </a:solidFill>
            </a:rPr>
            <a:t> เท่ากับ </a:t>
          </a:r>
          <a:r>
            <a:rPr lang="en-US" sz="1100" baseline="0">
              <a:solidFill>
                <a:schemeClr val="tx1"/>
              </a:solidFill>
            </a:rPr>
            <a:t>10 </a:t>
          </a:r>
          <a:r>
            <a:rPr lang="th-TH" sz="1100" baseline="0">
              <a:solidFill>
                <a:schemeClr val="tx1"/>
              </a:solidFill>
            </a:rPr>
            <a:t>หรือ </a:t>
          </a:r>
          <a:r>
            <a:rPr lang="en-US" sz="1100" baseline="0">
              <a:solidFill>
                <a:schemeClr val="tx1"/>
              </a:solidFill>
            </a:rPr>
            <a:t>11 </a:t>
          </a:r>
          <a:r>
            <a:rPr lang="th-TH" sz="1100" baseline="0">
              <a:solidFill>
                <a:schemeClr val="tx1"/>
              </a:solidFill>
            </a:rPr>
            <a:t>หรือ </a:t>
          </a:r>
          <a:r>
            <a:rPr lang="en-US" sz="1100" baseline="0">
              <a:solidFill>
                <a:schemeClr val="tx1"/>
              </a:solidFill>
            </a:rPr>
            <a:t>12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Q4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158750</xdr:colOff>
      <xdr:row>120</xdr:row>
      <xdr:rowOff>88900</xdr:rowOff>
    </xdr:from>
    <xdr:to>
      <xdr:col>7</xdr:col>
      <xdr:colOff>349250</xdr:colOff>
      <xdr:row>125</xdr:row>
      <xdr:rowOff>95250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71B620E5-4FD1-4A90-A0D0-073BDFA54FCA}"/>
            </a:ext>
          </a:extLst>
        </xdr:cNvPr>
        <xdr:cNvSpPr/>
      </xdr:nvSpPr>
      <xdr:spPr>
        <a:xfrm>
          <a:off x="3454400" y="22186900"/>
          <a:ext cx="2444750" cy="92710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FF0000"/>
              </a:solidFill>
            </a:rPr>
            <a:t>=IF(OR(B2=1,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B2=2, B2=3)</a:t>
          </a:r>
          <a:r>
            <a:rPr lang="en-US" sz="1100" baseline="0">
              <a:solidFill>
                <a:srgbClr val="FF0000"/>
              </a:solidFill>
            </a:rPr>
            <a:t>,"Q1",</a:t>
          </a:r>
        </a:p>
        <a:p>
          <a:pPr algn="l"/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IF(OR(B2=4,B2=5, B2=6),"Q2",</a:t>
          </a:r>
        </a:p>
        <a:p>
          <a:pPr algn="l"/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IF(OR(B2=7,B2=8, B2=9),"Q3",</a:t>
          </a:r>
        </a:p>
        <a:p>
          <a:pPr algn="l"/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IF(OR(B2=10,B2=11, B2=12),"Q4"))))</a:t>
          </a:r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139700</xdr:colOff>
      <xdr:row>132</xdr:row>
      <xdr:rowOff>63500</xdr:rowOff>
    </xdr:from>
    <xdr:to>
      <xdr:col>7</xdr:col>
      <xdr:colOff>330200</xdr:colOff>
      <xdr:row>137</xdr:row>
      <xdr:rowOff>69850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D8ADD2CF-7BFC-466A-A5E1-40DE9C3BEEB5}"/>
            </a:ext>
          </a:extLst>
        </xdr:cNvPr>
        <xdr:cNvSpPr/>
      </xdr:nvSpPr>
      <xdr:spPr>
        <a:xfrm>
          <a:off x="3435350" y="24371300"/>
          <a:ext cx="2444750" cy="92710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FF0000"/>
              </a:solidFill>
            </a:rPr>
            <a:t>=IF(AND(C129&gt;=1,C129&lt;=3),"Q1",</a:t>
          </a:r>
        </a:p>
        <a:p>
          <a:pPr algn="l"/>
          <a:r>
            <a:rPr lang="en-US" sz="1100" baseline="0">
              <a:solidFill>
                <a:srgbClr val="FF0000"/>
              </a:solidFill>
            </a:rPr>
            <a:t>IF(AND(C129&gt;=4,C129&lt;=6),"Q2",</a:t>
          </a:r>
        </a:p>
        <a:p>
          <a:pPr algn="l"/>
          <a:r>
            <a:rPr lang="en-US" sz="1100" baseline="0">
              <a:solidFill>
                <a:srgbClr val="FF0000"/>
              </a:solidFill>
            </a:rPr>
            <a:t>IF(AND(C129&gt;=7, C129&lt;=9),"Q3",</a:t>
          </a:r>
        </a:p>
        <a:p>
          <a:pPr algn="l"/>
          <a:r>
            <a:rPr lang="en-US" sz="1100" baseline="0">
              <a:solidFill>
                <a:srgbClr val="FF0000"/>
              </a:solidFill>
            </a:rPr>
            <a:t>IF(AND(C129&gt;=10, C129&lt;=12),"Q4"))))</a:t>
          </a:r>
        </a:p>
      </xdr:txBody>
    </xdr:sp>
    <xdr:clientData/>
  </xdr:twoCellAnchor>
  <xdr:twoCellAnchor>
    <xdr:from>
      <xdr:col>4</xdr:col>
      <xdr:colOff>165100</xdr:colOff>
      <xdr:row>127</xdr:row>
      <xdr:rowOff>19050</xdr:rowOff>
    </xdr:from>
    <xdr:to>
      <xdr:col>7</xdr:col>
      <xdr:colOff>990600</xdr:colOff>
      <xdr:row>131</xdr:row>
      <xdr:rowOff>171450</xdr:rowOff>
    </xdr:to>
    <xdr:sp macro="" textlink="">
      <xdr:nvSpPr>
        <xdr:cNvPr id="13" name="Rectangle: Diagonal Corners Rounded 12">
          <a:extLst>
            <a:ext uri="{FF2B5EF4-FFF2-40B4-BE49-F238E27FC236}">
              <a16:creationId xmlns:a16="http://schemas.microsoft.com/office/drawing/2014/main" id="{ED0F6FC9-B2A2-4009-AEA8-7729F99E7E6B}"/>
            </a:ext>
          </a:extLst>
        </xdr:cNvPr>
        <xdr:cNvSpPr/>
      </xdr:nvSpPr>
      <xdr:spPr>
        <a:xfrm>
          <a:off x="3460750" y="23406100"/>
          <a:ext cx="3079750" cy="88900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>
              <a:solidFill>
                <a:schemeClr val="tx1"/>
              </a:solidFill>
            </a:rPr>
            <a:t>ถ้า</a:t>
          </a:r>
          <a:r>
            <a:rPr lang="th-TH" sz="1100" baseline="0">
              <a:solidFill>
                <a:schemeClr val="tx1"/>
              </a:solidFill>
            </a:rPr>
            <a:t>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</a:rPr>
            <a:t>อยู่ระหว่าง </a:t>
          </a:r>
          <a:r>
            <a:rPr lang="en-US" sz="1100" baseline="0">
              <a:solidFill>
                <a:schemeClr val="tx1"/>
              </a:solidFill>
            </a:rPr>
            <a:t>1 </a:t>
          </a:r>
          <a:r>
            <a:rPr lang="th-TH" sz="1100" baseline="0">
              <a:solidFill>
                <a:schemeClr val="tx1"/>
              </a:solidFill>
            </a:rPr>
            <a:t>ถึง </a:t>
          </a:r>
          <a:r>
            <a:rPr lang="en-US" sz="1100" baseline="0">
              <a:solidFill>
                <a:schemeClr val="tx1"/>
              </a:solidFill>
            </a:rPr>
            <a:t>3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Q1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อยู่ระหว่าง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ถึง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Q2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อยู่ระหว่าง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ถึง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Q3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อยู่ระหว่าง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 </a:t>
          </a:r>
          <a:r>
            <a:rPr lang="th-TH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ถึง </a:t>
          </a:r>
          <a:r>
            <a:rPr lang="en-US" sz="1100" baseline="0">
              <a:solidFill>
                <a:schemeClr val="tx1"/>
              </a:solidFill>
            </a:rPr>
            <a:t>12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Q4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69850</xdr:colOff>
      <xdr:row>138</xdr:row>
      <xdr:rowOff>146050</xdr:rowOff>
    </xdr:from>
    <xdr:to>
      <xdr:col>10</xdr:col>
      <xdr:colOff>31750</xdr:colOff>
      <xdr:row>152</xdr:row>
      <xdr:rowOff>127000</xdr:rowOff>
    </xdr:to>
    <xdr:sp macro="" textlink="">
      <xdr:nvSpPr>
        <xdr:cNvPr id="14" name="Rectangle: Diagonal Corners Rounded 13">
          <a:extLst>
            <a:ext uri="{FF2B5EF4-FFF2-40B4-BE49-F238E27FC236}">
              <a16:creationId xmlns:a16="http://schemas.microsoft.com/office/drawing/2014/main" id="{898EC51C-81CE-47C2-BEDA-2573B59B8D48}"/>
            </a:ext>
          </a:extLst>
        </xdr:cNvPr>
        <xdr:cNvSpPr/>
      </xdr:nvSpPr>
      <xdr:spPr>
        <a:xfrm>
          <a:off x="6762750" y="25558750"/>
          <a:ext cx="1720850" cy="255905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rgbClr val="FF0000"/>
              </a:solidFill>
            </a:rPr>
            <a:t>=IF(C141=1, "Jan",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FF0000"/>
              </a:solidFill>
            </a:rPr>
            <a:t>IF(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C141=2, "Feb",</a:t>
          </a:r>
          <a:endParaRPr lang="en-US">
            <a:solidFill>
              <a:srgbClr val="FF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FF0000"/>
              </a:solidFill>
            </a:rPr>
            <a:t>IF(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C141=3, "Mar",</a:t>
          </a:r>
          <a:endParaRPr lang="en-US" sz="1100" baseline="0">
            <a:solidFill>
              <a:srgbClr val="FF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FF0000"/>
              </a:solidFill>
            </a:rPr>
            <a:t>IF(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C141=4, "Apr",</a:t>
          </a:r>
          <a:endParaRPr lang="en-US" sz="1100" baseline="0">
            <a:solidFill>
              <a:srgbClr val="FF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FF0000"/>
              </a:solidFill>
            </a:rPr>
            <a:t>IF(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C141=5, "May",</a:t>
          </a:r>
          <a:endParaRPr lang="en-US">
            <a:solidFill>
              <a:srgbClr val="FF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FF0000"/>
              </a:solidFill>
            </a:rPr>
            <a:t>IF(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C141=6, "Jun",</a:t>
          </a:r>
        </a:p>
        <a:p>
          <a:pPr eaLnBrk="1" fontAlgn="auto" latinLnBrk="0" hangingPunct="1"/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IF(C141=7, "Jul",</a:t>
          </a:r>
          <a:endParaRPr lang="en-US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IF(C141=8, "Aug",</a:t>
          </a:r>
          <a:endParaRPr lang="en-US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IF(C141=9, "Sep",</a:t>
          </a:r>
          <a:endParaRPr lang="en-US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IF(C141=10, "Oct",</a:t>
          </a:r>
          <a:endParaRPr lang="en-US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IF(C141=11, "Nov",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IF(C141=12, "Dec",)))))))))))</a:t>
          </a:r>
          <a:endParaRPr lang="en-US">
            <a:solidFill>
              <a:srgbClr val="FF0000"/>
            </a:solidFill>
            <a:effectLst/>
          </a:endParaRPr>
        </a:p>
        <a:p>
          <a:pPr eaLnBrk="1" fontAlgn="auto" latinLnBrk="0" hangingPunct="1"/>
          <a:endParaRPr lang="en-US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>
            <a:solidFill>
              <a:schemeClr val="tx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152400</xdr:colOff>
      <xdr:row>139</xdr:row>
      <xdr:rowOff>50800</xdr:rowOff>
    </xdr:from>
    <xdr:to>
      <xdr:col>7</xdr:col>
      <xdr:colOff>1035050</xdr:colOff>
      <xdr:row>147</xdr:row>
      <xdr:rowOff>69850</xdr:rowOff>
    </xdr:to>
    <xdr:sp macro="" textlink="">
      <xdr:nvSpPr>
        <xdr:cNvPr id="15" name="Rectangle: Diagonal Corners Rounded 14">
          <a:extLst>
            <a:ext uri="{FF2B5EF4-FFF2-40B4-BE49-F238E27FC236}">
              <a16:creationId xmlns:a16="http://schemas.microsoft.com/office/drawing/2014/main" id="{1FF2052F-E16E-447A-AF8C-4B6E77B4D244}"/>
            </a:ext>
          </a:extLst>
        </xdr:cNvPr>
        <xdr:cNvSpPr/>
      </xdr:nvSpPr>
      <xdr:spPr>
        <a:xfrm>
          <a:off x="3448050" y="25647650"/>
          <a:ext cx="3136900" cy="149225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>
              <a:solidFill>
                <a:schemeClr val="tx1"/>
              </a:solidFill>
            </a:rPr>
            <a:t>ถ้า</a:t>
          </a:r>
          <a:r>
            <a:rPr lang="th-TH" sz="1100" baseline="0">
              <a:solidFill>
                <a:schemeClr val="tx1"/>
              </a:solidFill>
            </a:rPr>
            <a:t>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</a:rPr>
            <a:t>เท่ากับ </a:t>
          </a:r>
          <a:r>
            <a:rPr lang="en-US" sz="1100" baseline="0">
              <a:solidFill>
                <a:schemeClr val="tx1"/>
              </a:solidFill>
            </a:rPr>
            <a:t>1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Jan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</a:rPr>
            <a:t>เท่ากับ </a:t>
          </a:r>
          <a:r>
            <a:rPr lang="en-US" sz="1100" baseline="0">
              <a:solidFill>
                <a:schemeClr val="tx1"/>
              </a:solidFill>
            </a:rPr>
            <a:t>2</a:t>
          </a:r>
          <a:r>
            <a:rPr lang="th-TH" sz="1100" baseline="0">
              <a:solidFill>
                <a:schemeClr val="tx1"/>
              </a:solidFill>
            </a:rPr>
            <a:t> ให้แสดงคำว่า </a:t>
          </a:r>
          <a:r>
            <a:rPr lang="en-US" sz="1100" baseline="0">
              <a:solidFill>
                <a:schemeClr val="tx1"/>
              </a:solidFill>
            </a:rPr>
            <a:t>Feb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 </a:t>
          </a:r>
          <a:r>
            <a:rPr lang="th-TH" sz="1100" baseline="0">
              <a:solidFill>
                <a:schemeClr val="tx1"/>
              </a:solidFill>
            </a:rPr>
            <a:t>เท่ากับ </a:t>
          </a:r>
          <a:r>
            <a:rPr lang="en-US" sz="1100" baseline="0">
              <a:solidFill>
                <a:schemeClr val="tx1"/>
              </a:solidFill>
            </a:rPr>
            <a:t>3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Mar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.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.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.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ถ้า </a:t>
          </a:r>
          <a:r>
            <a:rPr lang="en-US" sz="1100" baseline="0">
              <a:solidFill>
                <a:schemeClr val="tx1"/>
              </a:solidFill>
            </a:rPr>
            <a:t>Month</a:t>
          </a:r>
          <a:r>
            <a:rPr lang="th-TH" sz="1100" baseline="0">
              <a:solidFill>
                <a:schemeClr val="tx1"/>
              </a:solidFill>
            </a:rPr>
            <a:t> เท่ากับ </a:t>
          </a:r>
          <a:r>
            <a:rPr lang="en-US" sz="1100" baseline="0">
              <a:solidFill>
                <a:schemeClr val="tx1"/>
              </a:solidFill>
            </a:rPr>
            <a:t>12 </a:t>
          </a:r>
          <a:r>
            <a:rPr lang="th-TH" sz="1100" baseline="0">
              <a:solidFill>
                <a:schemeClr val="tx1"/>
              </a:solidFill>
            </a:rPr>
            <a:t>ให้แสดงคำว่า </a:t>
          </a:r>
          <a:r>
            <a:rPr lang="en-US" sz="1100" baseline="0">
              <a:solidFill>
                <a:schemeClr val="tx1"/>
              </a:solidFill>
            </a:rPr>
            <a:t>Dec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0</xdr:rowOff>
    </xdr:from>
    <xdr:to>
      <xdr:col>2</xdr:col>
      <xdr:colOff>120650</xdr:colOff>
      <xdr:row>22</xdr:row>
      <xdr:rowOff>19050</xdr:rowOff>
    </xdr:to>
    <xdr:sp macro="" textlink="">
      <xdr:nvSpPr>
        <xdr:cNvPr id="2" name="Rectangle: Diagonal Corners Rounded 1">
          <a:extLst>
            <a:ext uri="{FF2B5EF4-FFF2-40B4-BE49-F238E27FC236}">
              <a16:creationId xmlns:a16="http://schemas.microsoft.com/office/drawing/2014/main" id="{88F4F2BA-DB4B-42C8-8E4F-C3EBF51A36CD}"/>
            </a:ext>
          </a:extLst>
        </xdr:cNvPr>
        <xdr:cNvSpPr/>
      </xdr:nvSpPr>
      <xdr:spPr>
        <a:xfrm>
          <a:off x="304800" y="2578100"/>
          <a:ext cx="1390650" cy="149225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>
              <a:solidFill>
                <a:schemeClr val="tx1"/>
              </a:solidFill>
            </a:rPr>
            <a:t>ขั้นตอน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1.</a:t>
          </a:r>
          <a:r>
            <a:rPr lang="en-US" sz="1100" baseline="0">
              <a:solidFill>
                <a:schemeClr val="tx1"/>
              </a:solidFill>
            </a:rPr>
            <a:t> Formula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2. Define Name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3. Data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4.Data Validation</a:t>
          </a:r>
        </a:p>
        <a:p>
          <a:pPr algn="l"/>
          <a:r>
            <a:rPr lang="en-US" sz="1100" baseline="0">
              <a:solidFill>
                <a:srgbClr val="FF0000"/>
              </a:solidFill>
            </a:rPr>
            <a:t>=VLOOKUP()</a:t>
          </a: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6350</xdr:rowOff>
    </xdr:from>
    <xdr:to>
      <xdr:col>8</xdr:col>
      <xdr:colOff>273050</xdr:colOff>
      <xdr:row>12</xdr:row>
      <xdr:rowOff>69850</xdr:rowOff>
    </xdr:to>
    <xdr:sp macro="" textlink="">
      <xdr:nvSpPr>
        <xdr:cNvPr id="2" name="Rectangle: Diagonal Corners Rounded 1">
          <a:extLst>
            <a:ext uri="{FF2B5EF4-FFF2-40B4-BE49-F238E27FC236}">
              <a16:creationId xmlns:a16="http://schemas.microsoft.com/office/drawing/2014/main" id="{B1857793-220E-45E0-BB8E-208880981A5C}"/>
            </a:ext>
          </a:extLst>
        </xdr:cNvPr>
        <xdr:cNvSpPr/>
      </xdr:nvSpPr>
      <xdr:spPr>
        <a:xfrm>
          <a:off x="3467100" y="190500"/>
          <a:ext cx="1682750" cy="208915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>
              <a:solidFill>
                <a:schemeClr val="tx1"/>
              </a:solidFill>
            </a:rPr>
            <a:t>ขั้นตอน</a:t>
          </a:r>
          <a:r>
            <a:rPr lang="th-TH" sz="1100" baseline="0">
              <a:solidFill>
                <a:schemeClr val="tx1"/>
              </a:solidFill>
            </a:rPr>
            <a:t> </a:t>
          </a:r>
          <a:r>
            <a:rPr lang="en-US" sz="1100" baseline="0">
              <a:solidFill>
                <a:schemeClr val="tx1"/>
              </a:solidFill>
            </a:rPr>
            <a:t>Protect sheet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1.</a:t>
          </a:r>
          <a:r>
            <a:rPr lang="en-US" sz="1100" baseline="0">
              <a:solidFill>
                <a:schemeClr val="tx1"/>
              </a:solidFill>
            </a:rPr>
            <a:t> Review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2. Protect sheet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*</a:t>
          </a:r>
          <a:r>
            <a:rPr lang="th-TH" sz="1100" baseline="0">
              <a:solidFill>
                <a:schemeClr val="tx1"/>
              </a:solidFill>
            </a:rPr>
            <a:t>หากเราต้องการให้แก้ไขได้บางส่วนก็ตั้งค่าในนี้เลย</a:t>
          </a:r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3. </a:t>
          </a:r>
          <a:r>
            <a:rPr lang="th-TH" sz="1100" baseline="0">
              <a:solidFill>
                <a:schemeClr val="tx1"/>
              </a:solidFill>
            </a:rPr>
            <a:t>ตั้ง</a:t>
          </a:r>
          <a:r>
            <a:rPr lang="en-US" sz="1100" baseline="0">
              <a:solidFill>
                <a:schemeClr val="tx1"/>
              </a:solidFill>
            </a:rPr>
            <a:t>password (12345)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4. </a:t>
          </a:r>
          <a:r>
            <a:rPr lang="th-TH" sz="1100" baseline="0">
              <a:solidFill>
                <a:schemeClr val="tx1"/>
              </a:solidFill>
            </a:rPr>
            <a:t>หากต้องการกลับมาแก้ไขข้อมูล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กด </a:t>
          </a:r>
          <a:r>
            <a:rPr lang="en-US" sz="1100" baseline="0">
              <a:solidFill>
                <a:schemeClr val="tx1"/>
              </a:solidFill>
            </a:rPr>
            <a:t>"Unprotect sheet"</a:t>
          </a: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431800</xdr:colOff>
      <xdr:row>0</xdr:row>
      <xdr:rowOff>152400</xdr:rowOff>
    </xdr:from>
    <xdr:to>
      <xdr:col>11</xdr:col>
      <xdr:colOff>596900</xdr:colOff>
      <xdr:row>12</xdr:row>
      <xdr:rowOff>31750</xdr:rowOff>
    </xdr:to>
    <xdr:sp macro="" textlink="">
      <xdr:nvSpPr>
        <xdr:cNvPr id="3" name="Rectangle: Diagonal Corners Rounded 2">
          <a:extLst>
            <a:ext uri="{FF2B5EF4-FFF2-40B4-BE49-F238E27FC236}">
              <a16:creationId xmlns:a16="http://schemas.microsoft.com/office/drawing/2014/main" id="{7F5CA5ED-708B-4095-8E15-D22220DD45A1}"/>
            </a:ext>
          </a:extLst>
        </xdr:cNvPr>
        <xdr:cNvSpPr/>
      </xdr:nvSpPr>
      <xdr:spPr>
        <a:xfrm>
          <a:off x="5308600" y="152400"/>
          <a:ext cx="1993900" cy="2089150"/>
        </a:xfrm>
        <a:prstGeom prst="round2Diag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>
              <a:solidFill>
                <a:schemeClr val="tx1"/>
              </a:solidFill>
            </a:rPr>
            <a:t>ขั้นตอน</a:t>
          </a:r>
          <a:r>
            <a:rPr lang="th-TH" sz="1100" baseline="0">
              <a:solidFill>
                <a:schemeClr val="tx1"/>
              </a:solidFill>
            </a:rPr>
            <a:t> </a:t>
          </a:r>
          <a:r>
            <a:rPr lang="en-US" sz="1100" baseline="0">
              <a:solidFill>
                <a:schemeClr val="tx1"/>
              </a:solidFill>
            </a:rPr>
            <a:t>Protect Workbook (Protect sheet </a:t>
          </a:r>
          <a:r>
            <a:rPr lang="th-TH" sz="1100" baseline="0">
              <a:solidFill>
                <a:schemeClr val="tx1"/>
              </a:solidFill>
            </a:rPr>
            <a:t>หลายๆอัน</a:t>
          </a:r>
          <a:r>
            <a:rPr lang="en-US" sz="1100" baseline="0">
              <a:solidFill>
                <a:schemeClr val="tx1"/>
              </a:solidFill>
            </a:rPr>
            <a:t>)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1.</a:t>
          </a:r>
          <a:r>
            <a:rPr lang="en-US" sz="1100" baseline="0">
              <a:solidFill>
                <a:schemeClr val="tx1"/>
              </a:solidFill>
            </a:rPr>
            <a:t> Review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2. Protect Workbook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*</a:t>
          </a:r>
          <a:r>
            <a:rPr lang="th-TH" sz="1100" baseline="0">
              <a:solidFill>
                <a:schemeClr val="tx1"/>
              </a:solidFill>
            </a:rPr>
            <a:t>หากเราต้องการให้แก้ไขได้บางส่วนก็ตั้งค่าในนี้เลย</a:t>
          </a:r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3. </a:t>
          </a:r>
          <a:r>
            <a:rPr lang="th-TH" sz="1100" baseline="0">
              <a:solidFill>
                <a:schemeClr val="tx1"/>
              </a:solidFill>
            </a:rPr>
            <a:t>ตั้ง</a:t>
          </a:r>
          <a:r>
            <a:rPr lang="en-US" sz="1100" baseline="0">
              <a:solidFill>
                <a:schemeClr val="tx1"/>
              </a:solidFill>
            </a:rPr>
            <a:t>password (12345)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4. </a:t>
          </a:r>
          <a:r>
            <a:rPr lang="th-TH" sz="1100" baseline="0">
              <a:solidFill>
                <a:schemeClr val="tx1"/>
              </a:solidFill>
            </a:rPr>
            <a:t>หากต้องการกลับมาแก้ไขข้อมูล</a:t>
          </a:r>
        </a:p>
        <a:p>
          <a:pPr algn="l"/>
          <a:r>
            <a:rPr lang="th-TH" sz="1100" baseline="0">
              <a:solidFill>
                <a:schemeClr val="tx1"/>
              </a:solidFill>
            </a:rPr>
            <a:t>กด </a:t>
          </a:r>
          <a:r>
            <a:rPr lang="en-US" sz="1100" baseline="0">
              <a:solidFill>
                <a:schemeClr val="tx1"/>
              </a:solidFill>
            </a:rPr>
            <a:t>"Unprotect Workbook"</a:t>
          </a: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 t="str">
            <v>ข้าวกระเพราไก่</v>
          </cell>
        </row>
        <row r="5">
          <cell r="B5" t="str">
            <v>ข้าวกระเพราหมู</v>
          </cell>
        </row>
        <row r="6">
          <cell r="B6" t="str">
            <v>ข้าวมันไก่</v>
          </cell>
        </row>
        <row r="7">
          <cell r="B7" t="str">
            <v>ข้าวแกงกระหรี่</v>
          </cell>
        </row>
        <row r="8">
          <cell r="B8" t="str">
            <v>ข้าวผัดกุ้ง</v>
          </cell>
        </row>
        <row r="9">
          <cell r="B9" t="str">
            <v>ข้าวไข่เจียว</v>
          </cell>
        </row>
        <row r="10">
          <cell r="B10" t="str">
            <v>ข้าวไข่ดาว</v>
          </cell>
        </row>
        <row r="11">
          <cell r="B11" t="str">
            <v>มาม่ายำ</v>
          </cell>
        </row>
        <row r="12">
          <cell r="B12" t="str">
            <v>มาม่าผัดขี้เมา</v>
          </cell>
        </row>
        <row r="13">
          <cell r="B13" t="str">
            <v>ต้มยำกุ้ง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</row>
        <row r="3">
          <cell r="A3">
            <v>2015</v>
          </cell>
          <cell r="B3">
            <v>23579</v>
          </cell>
          <cell r="C3">
            <v>23580</v>
          </cell>
          <cell r="D3">
            <v>23581</v>
          </cell>
          <cell r="E3">
            <v>23582</v>
          </cell>
          <cell r="F3">
            <v>23583</v>
          </cell>
          <cell r="G3">
            <v>23584</v>
          </cell>
          <cell r="H3">
            <v>23585</v>
          </cell>
          <cell r="I3">
            <v>23586</v>
          </cell>
          <cell r="J3">
            <v>23587</v>
          </cell>
          <cell r="K3">
            <v>23588</v>
          </cell>
          <cell r="L3">
            <v>23589</v>
          </cell>
          <cell r="M3">
            <v>23590</v>
          </cell>
        </row>
        <row r="4">
          <cell r="A4">
            <v>2016</v>
          </cell>
          <cell r="B4">
            <v>35259</v>
          </cell>
          <cell r="C4">
            <v>35260</v>
          </cell>
          <cell r="D4">
            <v>35261</v>
          </cell>
          <cell r="E4">
            <v>35262</v>
          </cell>
          <cell r="F4">
            <v>35263</v>
          </cell>
          <cell r="G4">
            <v>35264</v>
          </cell>
          <cell r="H4">
            <v>35265</v>
          </cell>
          <cell r="I4">
            <v>35266</v>
          </cell>
          <cell r="J4">
            <v>35267</v>
          </cell>
          <cell r="K4">
            <v>35268</v>
          </cell>
          <cell r="L4">
            <v>35269</v>
          </cell>
          <cell r="M4">
            <v>35270</v>
          </cell>
        </row>
        <row r="5">
          <cell r="A5">
            <v>2017</v>
          </cell>
          <cell r="B5">
            <v>35260</v>
          </cell>
          <cell r="C5">
            <v>35261</v>
          </cell>
          <cell r="D5">
            <v>35262</v>
          </cell>
          <cell r="E5">
            <v>35263</v>
          </cell>
          <cell r="F5">
            <v>35264</v>
          </cell>
          <cell r="G5">
            <v>35265</v>
          </cell>
          <cell r="H5">
            <v>35266</v>
          </cell>
          <cell r="I5">
            <v>35267</v>
          </cell>
          <cell r="J5">
            <v>35268</v>
          </cell>
          <cell r="K5">
            <v>35269</v>
          </cell>
          <cell r="L5">
            <v>35270</v>
          </cell>
          <cell r="M5">
            <v>35271</v>
          </cell>
        </row>
        <row r="6">
          <cell r="A6">
            <v>2018</v>
          </cell>
          <cell r="B6">
            <v>48320</v>
          </cell>
          <cell r="C6">
            <v>48321</v>
          </cell>
          <cell r="D6">
            <v>48322</v>
          </cell>
          <cell r="E6">
            <v>48323</v>
          </cell>
          <cell r="F6">
            <v>48324</v>
          </cell>
          <cell r="G6">
            <v>48325</v>
          </cell>
          <cell r="H6">
            <v>48326</v>
          </cell>
          <cell r="I6">
            <v>48327</v>
          </cell>
          <cell r="J6">
            <v>48328</v>
          </cell>
          <cell r="K6">
            <v>48329</v>
          </cell>
          <cell r="L6">
            <v>48330</v>
          </cell>
          <cell r="M6">
            <v>48331</v>
          </cell>
        </row>
        <row r="7">
          <cell r="B7">
            <v>142418</v>
          </cell>
          <cell r="C7">
            <v>142422</v>
          </cell>
          <cell r="D7">
            <v>142426</v>
          </cell>
          <cell r="E7">
            <v>142430</v>
          </cell>
          <cell r="F7">
            <v>142434</v>
          </cell>
          <cell r="G7">
            <v>142438</v>
          </cell>
          <cell r="H7">
            <v>142442</v>
          </cell>
          <cell r="I7">
            <v>142446</v>
          </cell>
          <cell r="J7">
            <v>142450</v>
          </cell>
          <cell r="K7">
            <v>142454</v>
          </cell>
          <cell r="L7">
            <v>142458</v>
          </cell>
          <cell r="M7">
            <v>142462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7EDEAA-4D5F-4C3E-B539-6E4E179E40A9}" name="Table2" displayName="Table2" ref="E3:F6" totalsRowShown="0" headerRowDxfId="10">
  <autoFilter ref="E3:F6" xr:uid="{5E66F0CE-64C6-4F1E-B5D3-1EFFDB1A6A71}"/>
  <tableColumns count="2">
    <tableColumn id="1" xr3:uid="{5A6FE440-EA0D-4B4D-BE88-45C4E4649F16}" name="Price"/>
    <tableColumn id="2" xr3:uid="{DFE0342A-FA1A-42B3-B475-D659B1BC5F8C}" name="Discount(5%)">
      <calculatedColumnFormula>E4*$F$1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CB43BD-603C-467C-8798-F456D03D9090}" name="Table7" displayName="Table7" ref="I3:M6" totalsRowShown="0" headerRowDxfId="9">
  <autoFilter ref="I3:M6" xr:uid="{590F8FEC-4E03-48C1-96EF-3F7A1F840392}"/>
  <tableColumns count="5">
    <tableColumn id="1" xr3:uid="{54569CC9-1A2E-4811-80A0-D86199FF7D45}" name="Price"/>
    <tableColumn id="2" xr3:uid="{51EC5CA1-65D9-42F4-8734-08D6EDF808C9}" name="5%">
      <calculatedColumnFormula>$I4*J$3</calculatedColumnFormula>
    </tableColumn>
    <tableColumn id="3" xr3:uid="{B064A779-6A3A-4D83-8CD2-D60DB069C29F}" name="10%">
      <calculatedColumnFormula>$I4*K$3</calculatedColumnFormula>
    </tableColumn>
    <tableColumn id="4" xr3:uid="{FCA0FF54-63E3-41D5-83CD-1F6AEDE45E2B}" name="15%">
      <calculatedColumnFormula>$I4*L$3</calculatedColumnFormula>
    </tableColumn>
    <tableColumn id="5" xr3:uid="{D20119EB-18BE-4BB2-8D49-5466780AD89D}" name="20%">
      <calculatedColumnFormula>$I4*M$3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34A0-8DD8-42F2-8AFF-87CF2436638A}">
  <dimension ref="A1:H16"/>
  <sheetViews>
    <sheetView zoomScaleNormal="100" zoomScalePageLayoutView="69" workbookViewId="0">
      <selection activeCell="D3" sqref="D3"/>
    </sheetView>
  </sheetViews>
  <sheetFormatPr defaultRowHeight="14.5" x14ac:dyDescent="0.35"/>
  <cols>
    <col min="1" max="1" width="17.6328125" customWidth="1"/>
    <col min="2" max="2" width="26.81640625" customWidth="1"/>
    <col min="3" max="3" width="25.90625" customWidth="1"/>
    <col min="4" max="4" width="17.90625" customWidth="1"/>
    <col min="5" max="5" width="20.90625" customWidth="1"/>
    <col min="7" max="7" width="21.6328125" customWidth="1"/>
  </cols>
  <sheetData>
    <row r="1" spans="1:8" x14ac:dyDescent="0.35">
      <c r="A1" s="43" t="s">
        <v>0</v>
      </c>
      <c r="B1" s="43" t="s">
        <v>2</v>
      </c>
      <c r="C1" s="43" t="s">
        <v>4</v>
      </c>
      <c r="D1" s="43" t="s">
        <v>13</v>
      </c>
      <c r="E1" s="43" t="s">
        <v>14</v>
      </c>
      <c r="G1" s="43" t="s">
        <v>22</v>
      </c>
    </row>
    <row r="2" spans="1:8" x14ac:dyDescent="0.35">
      <c r="A2" s="46" t="s">
        <v>1</v>
      </c>
      <c r="B2" s="46" t="s">
        <v>3</v>
      </c>
      <c r="C2" s="46" t="s">
        <v>3</v>
      </c>
      <c r="D2" s="46" t="s">
        <v>1</v>
      </c>
      <c r="E2" s="46" t="s">
        <v>1</v>
      </c>
      <c r="G2" s="46" t="s">
        <v>23</v>
      </c>
      <c r="H2" s="46"/>
    </row>
    <row r="3" spans="1:8" x14ac:dyDescent="0.35">
      <c r="A3" s="9">
        <v>1</v>
      </c>
      <c r="B3" s="9">
        <v>1</v>
      </c>
      <c r="C3" s="9" t="s">
        <v>5</v>
      </c>
      <c r="D3" s="9" t="s">
        <v>5</v>
      </c>
      <c r="E3" s="9" t="s">
        <v>15</v>
      </c>
      <c r="F3" s="9"/>
      <c r="G3" s="9">
        <v>1</v>
      </c>
      <c r="H3" s="9" t="s">
        <v>24</v>
      </c>
    </row>
    <row r="4" spans="1:8" x14ac:dyDescent="0.35">
      <c r="A4" s="9">
        <v>1</v>
      </c>
      <c r="B4" s="9">
        <v>2</v>
      </c>
      <c r="C4" s="9" t="s">
        <v>5</v>
      </c>
      <c r="D4" s="9" t="s">
        <v>6</v>
      </c>
      <c r="E4" s="9" t="s">
        <v>16</v>
      </c>
      <c r="F4" s="9"/>
      <c r="G4" s="9">
        <v>2</v>
      </c>
      <c r="H4" s="9" t="s">
        <v>25</v>
      </c>
    </row>
    <row r="5" spans="1:8" x14ac:dyDescent="0.35">
      <c r="A5" s="9">
        <v>1</v>
      </c>
      <c r="B5" s="9">
        <v>3</v>
      </c>
      <c r="C5" s="9" t="s">
        <v>5</v>
      </c>
      <c r="D5" s="9" t="s">
        <v>7</v>
      </c>
      <c r="E5" s="9" t="s">
        <v>17</v>
      </c>
      <c r="F5" s="9"/>
      <c r="G5" s="9">
        <v>3</v>
      </c>
      <c r="H5" s="9" t="s">
        <v>26</v>
      </c>
    </row>
    <row r="6" spans="1:8" x14ac:dyDescent="0.35">
      <c r="A6" s="9">
        <v>1</v>
      </c>
      <c r="B6" s="9">
        <v>4</v>
      </c>
      <c r="C6" s="9" t="s">
        <v>5</v>
      </c>
      <c r="D6" s="9" t="s">
        <v>8</v>
      </c>
      <c r="E6" s="9" t="s">
        <v>18</v>
      </c>
      <c r="F6" s="9"/>
      <c r="G6" s="9">
        <v>4</v>
      </c>
      <c r="H6" s="9" t="s">
        <v>27</v>
      </c>
    </row>
    <row r="7" spans="1:8" x14ac:dyDescent="0.35">
      <c r="A7" s="9">
        <v>1</v>
      </c>
      <c r="B7" s="9">
        <v>5</v>
      </c>
      <c r="C7" s="9" t="s">
        <v>5</v>
      </c>
      <c r="D7" s="9" t="s">
        <v>9</v>
      </c>
      <c r="E7" s="9" t="s">
        <v>19</v>
      </c>
      <c r="F7" s="9"/>
      <c r="G7" s="9">
        <v>5</v>
      </c>
      <c r="H7" s="9" t="s">
        <v>28</v>
      </c>
    </row>
    <row r="8" spans="1:8" x14ac:dyDescent="0.35">
      <c r="A8" s="9">
        <v>1</v>
      </c>
      <c r="B8" s="9">
        <v>6</v>
      </c>
      <c r="C8" s="9" t="s">
        <v>5</v>
      </c>
      <c r="D8" s="9" t="s">
        <v>10</v>
      </c>
      <c r="E8" s="9" t="s">
        <v>20</v>
      </c>
      <c r="F8" s="9"/>
      <c r="G8" s="9">
        <v>6</v>
      </c>
      <c r="H8" s="9" t="s">
        <v>29</v>
      </c>
    </row>
    <row r="9" spans="1:8" x14ac:dyDescent="0.35">
      <c r="A9" s="9">
        <v>1</v>
      </c>
      <c r="B9" s="9">
        <v>7</v>
      </c>
      <c r="C9" s="9" t="s">
        <v>5</v>
      </c>
      <c r="D9" s="9" t="s">
        <v>11</v>
      </c>
      <c r="E9" s="9" t="s">
        <v>21</v>
      </c>
      <c r="F9" s="9"/>
      <c r="G9" s="9">
        <v>7</v>
      </c>
      <c r="H9" s="9" t="s">
        <v>30</v>
      </c>
    </row>
    <row r="10" spans="1:8" x14ac:dyDescent="0.35">
      <c r="A10" s="9">
        <v>1</v>
      </c>
      <c r="B10" s="9">
        <v>8</v>
      </c>
      <c r="C10" s="9" t="s">
        <v>5</v>
      </c>
      <c r="D10" s="9" t="s">
        <v>12</v>
      </c>
      <c r="E10" s="9" t="s">
        <v>15</v>
      </c>
      <c r="F10" s="9"/>
      <c r="G10" s="9"/>
      <c r="H10" s="9"/>
    </row>
    <row r="11" spans="1:8" x14ac:dyDescent="0.35">
      <c r="A11" s="9"/>
      <c r="B11" s="9"/>
      <c r="C11" s="9"/>
      <c r="D11" s="9"/>
      <c r="E11" s="9" t="s">
        <v>16</v>
      </c>
      <c r="F11" s="9"/>
      <c r="G11" s="9"/>
      <c r="H11" s="9"/>
    </row>
    <row r="12" spans="1:8" x14ac:dyDescent="0.35">
      <c r="A12" s="9"/>
      <c r="B12" s="9"/>
      <c r="C12" s="9"/>
      <c r="D12" s="9"/>
      <c r="E12" s="9" t="s">
        <v>17</v>
      </c>
      <c r="F12" s="9"/>
      <c r="G12" s="9"/>
      <c r="H12" s="9"/>
    </row>
    <row r="13" spans="1:8" x14ac:dyDescent="0.35">
      <c r="A13" s="9"/>
      <c r="B13" s="9"/>
      <c r="C13" s="9"/>
      <c r="D13" s="9"/>
      <c r="E13" s="9" t="s">
        <v>18</v>
      </c>
      <c r="F13" s="9"/>
      <c r="G13" s="9"/>
      <c r="H13" s="9"/>
    </row>
    <row r="14" spans="1:8" x14ac:dyDescent="0.35">
      <c r="A14" s="9"/>
      <c r="B14" s="9"/>
      <c r="C14" s="9"/>
      <c r="D14" s="9"/>
      <c r="E14" s="9" t="s">
        <v>19</v>
      </c>
      <c r="F14" s="9"/>
      <c r="G14" s="9"/>
      <c r="H14" s="9"/>
    </row>
    <row r="15" spans="1:8" x14ac:dyDescent="0.35">
      <c r="A15" s="9"/>
      <c r="B15" s="9"/>
      <c r="C15" s="9"/>
      <c r="D15" s="9"/>
      <c r="E15" s="9" t="s">
        <v>20</v>
      </c>
      <c r="F15" s="9"/>
      <c r="G15" s="9"/>
      <c r="H15" s="9"/>
    </row>
    <row r="16" spans="1:8" x14ac:dyDescent="0.35">
      <c r="A16" s="9"/>
      <c r="B16" s="9"/>
      <c r="C16" s="9"/>
      <c r="D16" s="9"/>
      <c r="E16" s="9" t="s">
        <v>21</v>
      </c>
      <c r="F16" s="9"/>
      <c r="G16" s="9"/>
      <c r="H16" s="9"/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2A1A-CDDA-4E1F-BE5B-CB4918607F71}">
  <dimension ref="A1:G13"/>
  <sheetViews>
    <sheetView workbookViewId="0">
      <selection activeCell="J19" sqref="J19"/>
    </sheetView>
  </sheetViews>
  <sheetFormatPr defaultRowHeight="14.5" x14ac:dyDescent="0.35"/>
  <cols>
    <col min="1" max="1" width="9.08984375" customWidth="1"/>
    <col min="2" max="2" width="13.54296875" customWidth="1"/>
    <col min="4" max="4" width="7.36328125" customWidth="1"/>
    <col min="6" max="6" width="19.453125" customWidth="1"/>
  </cols>
  <sheetData>
    <row r="1" spans="1:7" x14ac:dyDescent="0.35">
      <c r="A1" s="43" t="s">
        <v>281</v>
      </c>
      <c r="B1" s="43"/>
      <c r="C1" s="43"/>
      <c r="D1" s="43"/>
    </row>
    <row r="3" spans="1:7" x14ac:dyDescent="0.35">
      <c r="A3" s="33" t="s">
        <v>282</v>
      </c>
      <c r="B3" s="33" t="s">
        <v>283</v>
      </c>
      <c r="C3" s="33" t="s">
        <v>284</v>
      </c>
    </row>
    <row r="4" spans="1:7" x14ac:dyDescent="0.35">
      <c r="A4" s="25">
        <v>1</v>
      </c>
      <c r="B4" s="25" t="s">
        <v>285</v>
      </c>
      <c r="C4" s="25">
        <v>40</v>
      </c>
      <c r="F4" s="33" t="s">
        <v>283</v>
      </c>
      <c r="G4" s="33" t="s">
        <v>284</v>
      </c>
    </row>
    <row r="5" spans="1:7" x14ac:dyDescent="0.35">
      <c r="A5" s="25">
        <v>2</v>
      </c>
      <c r="B5" s="25" t="s">
        <v>286</v>
      </c>
      <c r="C5" s="25">
        <v>45</v>
      </c>
      <c r="F5" s="25" t="s">
        <v>287</v>
      </c>
      <c r="G5" s="51">
        <f>VLOOKUP(F5,B4:C13,2,FALSE)</f>
        <v>65</v>
      </c>
    </row>
    <row r="6" spans="1:7" x14ac:dyDescent="0.35">
      <c r="A6" s="25">
        <v>3</v>
      </c>
      <c r="B6" s="25" t="s">
        <v>288</v>
      </c>
      <c r="C6" s="25">
        <v>35</v>
      </c>
    </row>
    <row r="7" spans="1:7" x14ac:dyDescent="0.35">
      <c r="A7" s="25">
        <v>4</v>
      </c>
      <c r="B7" s="25" t="s">
        <v>289</v>
      </c>
      <c r="C7" s="25">
        <v>55</v>
      </c>
    </row>
    <row r="8" spans="1:7" x14ac:dyDescent="0.35">
      <c r="A8" s="25">
        <v>5</v>
      </c>
      <c r="B8" s="25" t="s">
        <v>287</v>
      </c>
      <c r="C8" s="25">
        <v>65</v>
      </c>
    </row>
    <row r="9" spans="1:7" x14ac:dyDescent="0.35">
      <c r="A9" s="25">
        <v>6</v>
      </c>
      <c r="B9" s="25" t="s">
        <v>290</v>
      </c>
      <c r="C9" s="25">
        <v>30</v>
      </c>
    </row>
    <row r="10" spans="1:7" x14ac:dyDescent="0.35">
      <c r="A10" s="25">
        <v>7</v>
      </c>
      <c r="B10" s="25" t="s">
        <v>291</v>
      </c>
      <c r="C10" s="25">
        <v>30</v>
      </c>
    </row>
    <row r="11" spans="1:7" x14ac:dyDescent="0.35">
      <c r="A11" s="25">
        <v>8</v>
      </c>
      <c r="B11" s="25" t="s">
        <v>292</v>
      </c>
      <c r="C11" s="25">
        <v>45</v>
      </c>
    </row>
    <row r="12" spans="1:7" x14ac:dyDescent="0.35">
      <c r="A12" s="25">
        <v>9</v>
      </c>
      <c r="B12" s="25" t="s">
        <v>293</v>
      </c>
      <c r="C12" s="25">
        <v>50</v>
      </c>
    </row>
    <row r="13" spans="1:7" x14ac:dyDescent="0.35">
      <c r="A13" s="25">
        <v>10</v>
      </c>
      <c r="B13" s="25" t="s">
        <v>294</v>
      </c>
      <c r="C13" s="25">
        <v>55</v>
      </c>
    </row>
  </sheetData>
  <dataValidations count="1">
    <dataValidation type="list" allowBlank="1" showInputMessage="1" showErrorMessage="1" sqref="F5" xr:uid="{2E21C2AA-37E8-4BD9-83B4-FF66CE97CC45}">
      <formula1>รายการอาหาร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A202-2513-4BB4-9717-D5045D192612}">
  <dimension ref="A1:E8"/>
  <sheetViews>
    <sheetView tabSelected="1" workbookViewId="0">
      <selection activeCell="L18" sqref="L18"/>
    </sheetView>
  </sheetViews>
  <sheetFormatPr defaultRowHeight="14.5" x14ac:dyDescent="0.35"/>
  <sheetData>
    <row r="1" spans="1:5" x14ac:dyDescent="0.35">
      <c r="A1" s="43" t="s">
        <v>295</v>
      </c>
      <c r="B1" s="43"/>
      <c r="C1" s="43"/>
      <c r="D1" s="43"/>
    </row>
    <row r="3" spans="1:5" x14ac:dyDescent="0.35">
      <c r="A3" s="41" t="s">
        <v>296</v>
      </c>
      <c r="B3" s="41"/>
      <c r="C3" s="41"/>
    </row>
    <row r="4" spans="1:5" x14ac:dyDescent="0.35">
      <c r="A4" s="42" t="s">
        <v>173</v>
      </c>
      <c r="B4" s="42" t="s">
        <v>297</v>
      </c>
      <c r="C4" s="42" t="s">
        <v>298</v>
      </c>
      <c r="D4" s="42" t="s">
        <v>182</v>
      </c>
      <c r="E4" s="42" t="s">
        <v>229</v>
      </c>
    </row>
    <row r="5" spans="1:5" x14ac:dyDescent="0.35">
      <c r="A5" s="26" t="s">
        <v>299</v>
      </c>
      <c r="B5" s="26">
        <v>30</v>
      </c>
      <c r="C5" s="26">
        <v>64</v>
      </c>
      <c r="D5" s="26">
        <f>SUM(B5,C5)</f>
        <v>94</v>
      </c>
      <c r="E5" s="26" t="str">
        <f>IF(D5&gt;50, "Pass", "Fail")</f>
        <v>Pass</v>
      </c>
    </row>
    <row r="6" spans="1:5" x14ac:dyDescent="0.35">
      <c r="A6" s="26" t="s">
        <v>262</v>
      </c>
      <c r="B6" s="26">
        <v>20</v>
      </c>
      <c r="C6" s="26">
        <v>55</v>
      </c>
      <c r="D6" s="26">
        <f t="shared" ref="D6:D8" si="0">SUM(B6,C6)</f>
        <v>75</v>
      </c>
      <c r="E6" s="26" t="str">
        <f t="shared" ref="E6:E8" si="1">IF(D6&gt;50, "Pass", "Fail")</f>
        <v>Pass</v>
      </c>
    </row>
    <row r="7" spans="1:5" x14ac:dyDescent="0.35">
      <c r="A7" s="26" t="s">
        <v>300</v>
      </c>
      <c r="B7" s="26">
        <v>10</v>
      </c>
      <c r="C7" s="26">
        <v>37</v>
      </c>
      <c r="D7" s="26">
        <f t="shared" si="0"/>
        <v>47</v>
      </c>
      <c r="E7" s="26" t="str">
        <f t="shared" si="1"/>
        <v>Fail</v>
      </c>
    </row>
    <row r="8" spans="1:5" x14ac:dyDescent="0.35">
      <c r="A8" s="26" t="s">
        <v>301</v>
      </c>
      <c r="B8" s="26">
        <v>30</v>
      </c>
      <c r="C8" s="26">
        <v>53</v>
      </c>
      <c r="D8" s="26">
        <f t="shared" si="0"/>
        <v>83</v>
      </c>
      <c r="E8" s="26" t="str">
        <f t="shared" si="1"/>
        <v>Pass</v>
      </c>
    </row>
  </sheetData>
  <conditionalFormatting sqref="E5:E8">
    <cfRule type="cellIs" dxfId="6" priority="6" operator="equal">
      <formula>"Fail"</formula>
    </cfRule>
    <cfRule type="cellIs" dxfId="5" priority="7" operator="equal">
      <formula>"Pass"</formula>
    </cfRule>
  </conditionalFormatting>
  <conditionalFormatting sqref="B5:B8">
    <cfRule type="cellIs" dxfId="4" priority="4" operator="lessThan">
      <formula>15</formula>
    </cfRule>
    <cfRule type="cellIs" dxfId="3" priority="5" operator="greaterThan">
      <formula>15</formula>
    </cfRule>
  </conditionalFormatting>
  <conditionalFormatting sqref="C5:C8">
    <cfRule type="cellIs" dxfId="2" priority="3" operator="greaterThan">
      <formula>35</formula>
    </cfRule>
  </conditionalFormatting>
  <conditionalFormatting sqref="D5:D8">
    <cfRule type="cellIs" dxfId="1" priority="1" operator="lessThan">
      <formula>50</formula>
    </cfRule>
    <cfRule type="cellIs" dxfId="0" priority="2" operator="greaterThan">
      <formula>50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99B5-A82F-4A71-8D92-CBA6198DD554}">
  <dimension ref="A1:Q33"/>
  <sheetViews>
    <sheetView topLeftCell="B1" workbookViewId="0">
      <selection activeCell="C20" sqref="C20"/>
    </sheetView>
  </sheetViews>
  <sheetFormatPr defaultRowHeight="14.5" x14ac:dyDescent="0.35"/>
  <cols>
    <col min="1" max="1" width="25" customWidth="1"/>
    <col min="2" max="2" width="10.7265625" customWidth="1"/>
    <col min="3" max="3" width="22.54296875" customWidth="1"/>
    <col min="5" max="5" width="15.36328125" customWidth="1"/>
    <col min="6" max="6" width="16.36328125" customWidth="1"/>
  </cols>
  <sheetData>
    <row r="1" spans="1:17" x14ac:dyDescent="0.35">
      <c r="A1" s="4" t="s">
        <v>55</v>
      </c>
      <c r="B1" s="2">
        <f ca="1">TODAY()</f>
        <v>44412</v>
      </c>
      <c r="C1" s="1" t="s">
        <v>54</v>
      </c>
      <c r="E1" s="8" t="s">
        <v>53</v>
      </c>
      <c r="F1" s="7">
        <v>0.05</v>
      </c>
    </row>
    <row r="2" spans="1:17" x14ac:dyDescent="0.35">
      <c r="A2" s="4" t="s">
        <v>52</v>
      </c>
      <c r="B2" s="2">
        <f ca="1">TODAY()+1</f>
        <v>44413</v>
      </c>
      <c r="C2" s="1" t="s">
        <v>51</v>
      </c>
    </row>
    <row r="3" spans="1:17" x14ac:dyDescent="0.35">
      <c r="A3" s="4" t="s">
        <v>50</v>
      </c>
      <c r="B3" s="2">
        <f ca="1">TODAY()-1</f>
        <v>44411</v>
      </c>
      <c r="C3" s="1" t="s">
        <v>49</v>
      </c>
      <c r="E3" s="6" t="s">
        <v>47</v>
      </c>
      <c r="F3" s="6" t="s">
        <v>48</v>
      </c>
      <c r="I3" s="6" t="s">
        <v>47</v>
      </c>
      <c r="J3" s="5" t="s">
        <v>46</v>
      </c>
      <c r="K3" s="5" t="s">
        <v>45</v>
      </c>
      <c r="L3" s="5" t="s">
        <v>44</v>
      </c>
      <c r="M3" s="5" t="s">
        <v>43</v>
      </c>
    </row>
    <row r="4" spans="1:17" x14ac:dyDescent="0.35">
      <c r="E4">
        <v>1000</v>
      </c>
      <c r="F4">
        <f>E4*$F$1</f>
        <v>50</v>
      </c>
      <c r="G4" s="1" t="s">
        <v>42</v>
      </c>
      <c r="H4" s="1"/>
      <c r="I4">
        <v>1000</v>
      </c>
      <c r="J4">
        <f t="shared" ref="J4:M6" si="0">$I4*J$3</f>
        <v>50</v>
      </c>
      <c r="K4">
        <f t="shared" si="0"/>
        <v>100</v>
      </c>
      <c r="L4">
        <f t="shared" si="0"/>
        <v>150</v>
      </c>
      <c r="M4">
        <f t="shared" si="0"/>
        <v>200</v>
      </c>
      <c r="N4" s="1" t="s">
        <v>41</v>
      </c>
      <c r="O4" s="1"/>
      <c r="P4" s="1"/>
      <c r="Q4" s="1"/>
    </row>
    <row r="5" spans="1:17" x14ac:dyDescent="0.35">
      <c r="A5" s="4" t="s">
        <v>40</v>
      </c>
      <c r="E5">
        <v>1200</v>
      </c>
      <c r="F5">
        <f>E5*$F$1</f>
        <v>60</v>
      </c>
      <c r="G5" s="1" t="s">
        <v>1</v>
      </c>
      <c r="H5" s="1"/>
      <c r="I5">
        <v>1200</v>
      </c>
      <c r="J5">
        <f t="shared" si="0"/>
        <v>60</v>
      </c>
      <c r="K5">
        <f t="shared" si="0"/>
        <v>120</v>
      </c>
      <c r="L5">
        <f t="shared" si="0"/>
        <v>180</v>
      </c>
      <c r="M5">
        <f t="shared" si="0"/>
        <v>240</v>
      </c>
      <c r="N5" s="1" t="s">
        <v>1</v>
      </c>
      <c r="O5" s="1"/>
      <c r="P5" s="1"/>
      <c r="Q5" s="1"/>
    </row>
    <row r="6" spans="1:17" x14ac:dyDescent="0.35">
      <c r="A6" t="s">
        <v>39</v>
      </c>
      <c r="B6">
        <v>24</v>
      </c>
      <c r="E6">
        <v>1550</v>
      </c>
      <c r="F6">
        <f>E6*$F$1</f>
        <v>77.5</v>
      </c>
      <c r="G6" s="1" t="s">
        <v>1</v>
      </c>
      <c r="H6" s="1"/>
      <c r="I6">
        <v>1550</v>
      </c>
      <c r="J6">
        <f t="shared" si="0"/>
        <v>77.5</v>
      </c>
      <c r="K6">
        <f t="shared" si="0"/>
        <v>155</v>
      </c>
      <c r="L6">
        <f t="shared" si="0"/>
        <v>232.5</v>
      </c>
      <c r="M6">
        <f t="shared" si="0"/>
        <v>310</v>
      </c>
      <c r="N6" s="1" t="s">
        <v>1</v>
      </c>
      <c r="O6" s="1"/>
      <c r="P6" s="1"/>
      <c r="Q6" s="1"/>
    </row>
    <row r="7" spans="1:17" x14ac:dyDescent="0.35">
      <c r="A7" t="s">
        <v>38</v>
      </c>
      <c r="B7">
        <v>3</v>
      </c>
    </row>
    <row r="8" spans="1:17" x14ac:dyDescent="0.35">
      <c r="A8" t="s">
        <v>37</v>
      </c>
      <c r="B8">
        <v>2545</v>
      </c>
    </row>
    <row r="9" spans="1:17" x14ac:dyDescent="0.35">
      <c r="A9" t="s">
        <v>36</v>
      </c>
      <c r="B9" s="2">
        <f>DATE(B8,B7,B6)</f>
        <v>235666</v>
      </c>
      <c r="C9" s="1" t="s">
        <v>35</v>
      </c>
    </row>
    <row r="11" spans="1:17" x14ac:dyDescent="0.35">
      <c r="A11" s="4" t="s">
        <v>34</v>
      </c>
    </row>
    <row r="12" spans="1:17" x14ac:dyDescent="0.35">
      <c r="A12" t="s">
        <v>33</v>
      </c>
      <c r="B12" s="3">
        <v>242529</v>
      </c>
    </row>
    <row r="13" spans="1:17" x14ac:dyDescent="0.35">
      <c r="A13" t="s">
        <v>32</v>
      </c>
      <c r="B13" s="2">
        <f>B12+60</f>
        <v>242589</v>
      </c>
      <c r="C13" s="1" t="s">
        <v>31</v>
      </c>
    </row>
    <row r="21" spans="10:15" x14ac:dyDescent="0.35">
      <c r="J21" s="4"/>
      <c r="K21" s="2"/>
      <c r="L21" s="1"/>
      <c r="N21" s="44"/>
      <c r="O21" s="45"/>
    </row>
    <row r="22" spans="10:15" x14ac:dyDescent="0.35">
      <c r="J22" s="4"/>
      <c r="K22" s="2"/>
      <c r="L22" s="1"/>
    </row>
    <row r="23" spans="10:15" x14ac:dyDescent="0.35">
      <c r="J23" s="4"/>
      <c r="K23" s="2"/>
      <c r="L23" s="1"/>
    </row>
    <row r="25" spans="10:15" x14ac:dyDescent="0.35">
      <c r="J25" s="4"/>
    </row>
    <row r="29" spans="10:15" x14ac:dyDescent="0.35">
      <c r="K29" s="2"/>
      <c r="L29" s="1"/>
    </row>
    <row r="31" spans="10:15" x14ac:dyDescent="0.35">
      <c r="J31" s="4"/>
    </row>
    <row r="32" spans="10:15" x14ac:dyDescent="0.35">
      <c r="K32" s="3"/>
    </row>
    <row r="33" spans="11:12" x14ac:dyDescent="0.35">
      <c r="K33" s="2"/>
      <c r="L33" s="1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20A95-EB36-4ACD-85D6-93633C9B0FE4}">
  <dimension ref="A1:L30"/>
  <sheetViews>
    <sheetView workbookViewId="0">
      <selection activeCell="I14" sqref="I14"/>
    </sheetView>
  </sheetViews>
  <sheetFormatPr defaultRowHeight="14.5" x14ac:dyDescent="0.35"/>
  <sheetData>
    <row r="1" spans="1:12" x14ac:dyDescent="0.35">
      <c r="A1" t="s">
        <v>94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2" x14ac:dyDescent="0.35">
      <c r="A2" t="s">
        <v>93</v>
      </c>
      <c r="B2">
        <v>31</v>
      </c>
      <c r="C2">
        <v>42</v>
      </c>
      <c r="D2">
        <v>17</v>
      </c>
      <c r="E2">
        <v>55</v>
      </c>
      <c r="F2">
        <v>89</v>
      </c>
      <c r="G2">
        <v>22</v>
      </c>
      <c r="I2" s="1" t="s">
        <v>92</v>
      </c>
      <c r="J2" s="1" t="s">
        <v>91</v>
      </c>
      <c r="K2" s="1"/>
      <c r="L2" s="1"/>
    </row>
    <row r="3" spans="1:12" x14ac:dyDescent="0.35">
      <c r="A3" t="s">
        <v>90</v>
      </c>
      <c r="B3">
        <v>32</v>
      </c>
      <c r="C3">
        <v>43</v>
      </c>
      <c r="D3">
        <v>18</v>
      </c>
      <c r="E3">
        <v>56</v>
      </c>
      <c r="F3">
        <v>90</v>
      </c>
      <c r="G3">
        <v>23</v>
      </c>
      <c r="I3" s="1" t="s">
        <v>89</v>
      </c>
      <c r="J3" s="1" t="s">
        <v>88</v>
      </c>
      <c r="K3" s="1"/>
      <c r="L3" s="1"/>
    </row>
    <row r="4" spans="1:12" x14ac:dyDescent="0.35">
      <c r="A4" t="s">
        <v>87</v>
      </c>
      <c r="B4">
        <v>33</v>
      </c>
      <c r="C4">
        <v>44</v>
      </c>
      <c r="D4">
        <v>19</v>
      </c>
      <c r="E4">
        <v>57</v>
      </c>
      <c r="F4">
        <v>91</v>
      </c>
      <c r="G4">
        <v>24</v>
      </c>
      <c r="I4" s="1" t="s">
        <v>86</v>
      </c>
      <c r="J4" s="1" t="s">
        <v>85</v>
      </c>
      <c r="K4" s="1"/>
      <c r="L4" s="1"/>
    </row>
    <row r="5" spans="1:12" x14ac:dyDescent="0.35">
      <c r="A5" t="s">
        <v>84</v>
      </c>
      <c r="B5">
        <v>34</v>
      </c>
      <c r="C5">
        <v>45</v>
      </c>
      <c r="D5">
        <v>20</v>
      </c>
      <c r="E5">
        <v>58</v>
      </c>
      <c r="F5">
        <v>92</v>
      </c>
      <c r="G5">
        <v>25</v>
      </c>
      <c r="I5" s="1"/>
      <c r="J5" s="1"/>
      <c r="K5" s="1"/>
      <c r="L5" s="1"/>
    </row>
    <row r="6" spans="1:12" x14ac:dyDescent="0.35">
      <c r="A6" t="s">
        <v>83</v>
      </c>
      <c r="B6">
        <v>35</v>
      </c>
      <c r="C6">
        <v>46</v>
      </c>
      <c r="D6">
        <v>21</v>
      </c>
      <c r="E6">
        <v>59</v>
      </c>
      <c r="F6">
        <v>93</v>
      </c>
      <c r="G6">
        <v>26</v>
      </c>
      <c r="I6" s="1"/>
      <c r="J6" s="1"/>
      <c r="K6" s="1"/>
      <c r="L6" s="1"/>
    </row>
    <row r="7" spans="1:12" x14ac:dyDescent="0.35">
      <c r="A7" t="s">
        <v>82</v>
      </c>
      <c r="B7">
        <v>36</v>
      </c>
      <c r="C7">
        <v>47</v>
      </c>
      <c r="D7">
        <v>22</v>
      </c>
      <c r="E7">
        <v>60</v>
      </c>
      <c r="F7">
        <v>94</v>
      </c>
      <c r="G7">
        <v>27</v>
      </c>
      <c r="I7" s="1" t="s">
        <v>81</v>
      </c>
      <c r="J7" s="1"/>
      <c r="K7" s="1"/>
      <c r="L7" s="1"/>
    </row>
    <row r="8" spans="1:12" x14ac:dyDescent="0.35">
      <c r="A8" t="s">
        <v>80</v>
      </c>
      <c r="B8">
        <v>37</v>
      </c>
      <c r="C8">
        <v>48</v>
      </c>
      <c r="D8">
        <v>23</v>
      </c>
      <c r="E8">
        <v>61</v>
      </c>
      <c r="F8">
        <v>95</v>
      </c>
      <c r="G8">
        <v>28</v>
      </c>
      <c r="I8" s="1" t="s">
        <v>79</v>
      </c>
      <c r="J8" s="1"/>
      <c r="K8" s="1"/>
      <c r="L8" s="1"/>
    </row>
    <row r="9" spans="1:12" x14ac:dyDescent="0.35">
      <c r="A9" t="s">
        <v>78</v>
      </c>
      <c r="B9">
        <v>38</v>
      </c>
      <c r="C9">
        <v>49</v>
      </c>
      <c r="D9">
        <v>24</v>
      </c>
      <c r="E9">
        <v>62</v>
      </c>
      <c r="F9">
        <v>96</v>
      </c>
      <c r="G9">
        <v>29</v>
      </c>
      <c r="I9" s="1"/>
      <c r="J9" s="1"/>
      <c r="K9" s="1"/>
      <c r="L9" s="1"/>
    </row>
    <row r="10" spans="1:12" x14ac:dyDescent="0.35">
      <c r="A10" t="s">
        <v>77</v>
      </c>
      <c r="B10">
        <v>39</v>
      </c>
      <c r="C10">
        <v>50</v>
      </c>
      <c r="D10">
        <v>25</v>
      </c>
      <c r="E10">
        <v>63</v>
      </c>
      <c r="F10">
        <v>97</v>
      </c>
      <c r="G10">
        <v>30</v>
      </c>
      <c r="I10" s="1" t="s">
        <v>76</v>
      </c>
      <c r="J10" s="1"/>
      <c r="K10" s="1"/>
      <c r="L10" s="1"/>
    </row>
    <row r="11" spans="1:12" x14ac:dyDescent="0.35">
      <c r="A11" t="s">
        <v>75</v>
      </c>
      <c r="B11">
        <v>40</v>
      </c>
      <c r="C11">
        <v>51</v>
      </c>
      <c r="D11">
        <v>26</v>
      </c>
      <c r="E11">
        <v>64</v>
      </c>
      <c r="F11">
        <v>98</v>
      </c>
      <c r="G11">
        <v>31</v>
      </c>
    </row>
    <row r="12" spans="1:12" x14ac:dyDescent="0.35">
      <c r="A12" t="s">
        <v>74</v>
      </c>
      <c r="B12">
        <v>41</v>
      </c>
      <c r="C12">
        <v>52</v>
      </c>
      <c r="D12">
        <v>27</v>
      </c>
      <c r="E12">
        <v>65</v>
      </c>
      <c r="F12">
        <v>99</v>
      </c>
      <c r="G12">
        <v>32</v>
      </c>
    </row>
    <row r="13" spans="1:12" x14ac:dyDescent="0.35">
      <c r="A13" t="s">
        <v>73</v>
      </c>
      <c r="B13">
        <v>42</v>
      </c>
      <c r="C13">
        <v>53</v>
      </c>
      <c r="D13">
        <v>28</v>
      </c>
      <c r="E13">
        <v>66</v>
      </c>
      <c r="F13">
        <v>100</v>
      </c>
      <c r="G13">
        <v>33</v>
      </c>
    </row>
    <row r="14" spans="1:12" x14ac:dyDescent="0.35">
      <c r="A14" t="s">
        <v>72</v>
      </c>
      <c r="B14">
        <v>43</v>
      </c>
      <c r="C14">
        <v>54</v>
      </c>
      <c r="D14">
        <v>29</v>
      </c>
      <c r="E14">
        <v>67</v>
      </c>
      <c r="F14">
        <v>101</v>
      </c>
      <c r="G14">
        <v>34</v>
      </c>
    </row>
    <row r="15" spans="1:12" x14ac:dyDescent="0.35">
      <c r="A15" t="s">
        <v>71</v>
      </c>
      <c r="B15">
        <v>44</v>
      </c>
      <c r="C15">
        <v>55</v>
      </c>
      <c r="D15">
        <v>30</v>
      </c>
      <c r="E15">
        <v>68</v>
      </c>
      <c r="F15">
        <v>102</v>
      </c>
      <c r="G15">
        <v>35</v>
      </c>
    </row>
    <row r="16" spans="1:12" x14ac:dyDescent="0.35">
      <c r="A16" t="s">
        <v>70</v>
      </c>
      <c r="B16">
        <v>45</v>
      </c>
      <c r="C16">
        <v>56</v>
      </c>
      <c r="D16">
        <v>31</v>
      </c>
      <c r="E16">
        <v>69</v>
      </c>
      <c r="F16">
        <v>103</v>
      </c>
      <c r="G16">
        <v>36</v>
      </c>
    </row>
    <row r="17" spans="1:7" x14ac:dyDescent="0.35">
      <c r="A17" t="s">
        <v>69</v>
      </c>
      <c r="B17">
        <v>46</v>
      </c>
      <c r="C17">
        <v>57</v>
      </c>
      <c r="D17">
        <v>32</v>
      </c>
      <c r="E17">
        <v>70</v>
      </c>
      <c r="F17">
        <v>104</v>
      </c>
      <c r="G17">
        <v>37</v>
      </c>
    </row>
    <row r="18" spans="1:7" x14ac:dyDescent="0.35">
      <c r="A18" t="s">
        <v>68</v>
      </c>
      <c r="B18">
        <v>47</v>
      </c>
      <c r="C18">
        <v>58</v>
      </c>
      <c r="D18">
        <v>33</v>
      </c>
      <c r="E18">
        <v>71</v>
      </c>
      <c r="F18">
        <v>105</v>
      </c>
      <c r="G18">
        <v>38</v>
      </c>
    </row>
    <row r="19" spans="1:7" x14ac:dyDescent="0.35">
      <c r="A19" t="s">
        <v>67</v>
      </c>
      <c r="B19">
        <v>48</v>
      </c>
      <c r="C19">
        <v>59</v>
      </c>
      <c r="D19">
        <v>34</v>
      </c>
      <c r="E19">
        <v>72</v>
      </c>
      <c r="F19">
        <v>106</v>
      </c>
      <c r="G19">
        <v>39</v>
      </c>
    </row>
    <row r="20" spans="1:7" x14ac:dyDescent="0.35">
      <c r="A20" t="s">
        <v>66</v>
      </c>
      <c r="B20">
        <v>49</v>
      </c>
      <c r="C20">
        <v>60</v>
      </c>
      <c r="D20">
        <v>35</v>
      </c>
      <c r="E20">
        <v>73</v>
      </c>
      <c r="F20">
        <v>107</v>
      </c>
      <c r="G20">
        <v>40</v>
      </c>
    </row>
    <row r="21" spans="1:7" x14ac:dyDescent="0.35">
      <c r="A21" t="s">
        <v>65</v>
      </c>
      <c r="B21">
        <v>50</v>
      </c>
      <c r="C21">
        <v>61</v>
      </c>
      <c r="D21">
        <v>36</v>
      </c>
      <c r="E21">
        <v>74</v>
      </c>
      <c r="F21">
        <v>108</v>
      </c>
      <c r="G21">
        <v>41</v>
      </c>
    </row>
    <row r="22" spans="1:7" x14ac:dyDescent="0.35">
      <c r="A22" t="s">
        <v>64</v>
      </c>
      <c r="B22">
        <v>51</v>
      </c>
      <c r="C22">
        <v>62</v>
      </c>
      <c r="D22">
        <v>37</v>
      </c>
      <c r="E22">
        <v>75</v>
      </c>
      <c r="F22">
        <v>109</v>
      </c>
      <c r="G22">
        <v>42</v>
      </c>
    </row>
    <row r="23" spans="1:7" x14ac:dyDescent="0.35">
      <c r="A23" t="s">
        <v>63</v>
      </c>
      <c r="B23">
        <v>52</v>
      </c>
      <c r="C23">
        <v>63</v>
      </c>
      <c r="D23">
        <v>38</v>
      </c>
      <c r="E23">
        <v>76</v>
      </c>
      <c r="F23">
        <v>110</v>
      </c>
      <c r="G23">
        <v>43</v>
      </c>
    </row>
    <row r="24" spans="1:7" x14ac:dyDescent="0.35">
      <c r="A24" t="s">
        <v>62</v>
      </c>
      <c r="B24">
        <v>53</v>
      </c>
      <c r="C24">
        <v>64</v>
      </c>
      <c r="D24">
        <v>39</v>
      </c>
      <c r="E24">
        <v>77</v>
      </c>
      <c r="F24">
        <v>111</v>
      </c>
      <c r="G24">
        <v>44</v>
      </c>
    </row>
    <row r="25" spans="1:7" x14ac:dyDescent="0.35">
      <c r="A25" t="s">
        <v>61</v>
      </c>
      <c r="B25">
        <v>54</v>
      </c>
      <c r="C25">
        <v>65</v>
      </c>
      <c r="D25">
        <v>40</v>
      </c>
      <c r="E25">
        <v>78</v>
      </c>
      <c r="F25">
        <v>112</v>
      </c>
      <c r="G25">
        <v>45</v>
      </c>
    </row>
    <row r="26" spans="1:7" x14ac:dyDescent="0.35">
      <c r="A26" t="s">
        <v>60</v>
      </c>
      <c r="B26">
        <v>55</v>
      </c>
      <c r="C26">
        <v>66</v>
      </c>
      <c r="D26">
        <v>41</v>
      </c>
      <c r="E26">
        <v>79</v>
      </c>
      <c r="F26">
        <v>113</v>
      </c>
      <c r="G26">
        <v>46</v>
      </c>
    </row>
    <row r="27" spans="1:7" x14ac:dyDescent="0.35">
      <c r="A27" t="s">
        <v>59</v>
      </c>
      <c r="B27">
        <v>56</v>
      </c>
      <c r="C27">
        <v>67</v>
      </c>
      <c r="D27">
        <v>42</v>
      </c>
      <c r="E27">
        <v>80</v>
      </c>
      <c r="F27">
        <v>114</v>
      </c>
      <c r="G27">
        <v>47</v>
      </c>
    </row>
    <row r="28" spans="1:7" x14ac:dyDescent="0.35">
      <c r="A28" t="s">
        <v>58</v>
      </c>
      <c r="B28">
        <v>57</v>
      </c>
      <c r="C28">
        <v>68</v>
      </c>
      <c r="D28">
        <v>43</v>
      </c>
      <c r="E28">
        <v>81</v>
      </c>
      <c r="F28">
        <v>115</v>
      </c>
      <c r="G28">
        <v>48</v>
      </c>
    </row>
    <row r="29" spans="1:7" x14ac:dyDescent="0.35">
      <c r="A29" t="s">
        <v>57</v>
      </c>
      <c r="B29">
        <v>58</v>
      </c>
      <c r="C29">
        <v>69</v>
      </c>
      <c r="D29">
        <v>44</v>
      </c>
      <c r="E29">
        <v>82</v>
      </c>
      <c r="F29">
        <v>116</v>
      </c>
      <c r="G29">
        <v>49</v>
      </c>
    </row>
    <row r="30" spans="1:7" x14ac:dyDescent="0.35">
      <c r="A30" t="s">
        <v>56</v>
      </c>
      <c r="B30">
        <v>59</v>
      </c>
      <c r="C30">
        <v>70</v>
      </c>
      <c r="D30">
        <v>45</v>
      </c>
      <c r="E30">
        <v>83</v>
      </c>
      <c r="F30">
        <v>117</v>
      </c>
      <c r="G30">
        <v>50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0A88-B48F-4B3A-A272-73C0E68340D5}">
  <dimension ref="A1:M21"/>
  <sheetViews>
    <sheetView topLeftCell="A2" workbookViewId="0">
      <selection activeCell="H8" sqref="H8"/>
    </sheetView>
  </sheetViews>
  <sheetFormatPr defaultRowHeight="14.5" x14ac:dyDescent="0.35"/>
  <sheetData>
    <row r="1" spans="1:11" x14ac:dyDescent="0.35">
      <c r="A1" s="11" t="s">
        <v>118</v>
      </c>
      <c r="B1" s="11" t="s">
        <v>117</v>
      </c>
      <c r="C1" s="11" t="s">
        <v>122</v>
      </c>
    </row>
    <row r="2" spans="1:11" x14ac:dyDescent="0.35">
      <c r="A2" t="s">
        <v>114</v>
      </c>
      <c r="B2" t="s">
        <v>115</v>
      </c>
      <c r="C2">
        <v>1500</v>
      </c>
      <c r="E2" s="10" t="s">
        <v>107</v>
      </c>
      <c r="F2" s="10" t="s">
        <v>106</v>
      </c>
      <c r="G2" s="10" t="s">
        <v>105</v>
      </c>
      <c r="H2" s="10" t="s">
        <v>121</v>
      </c>
      <c r="I2" s="10" t="s">
        <v>120</v>
      </c>
    </row>
    <row r="3" spans="1:11" x14ac:dyDescent="0.35">
      <c r="A3" t="s">
        <v>114</v>
      </c>
      <c r="B3" t="s">
        <v>113</v>
      </c>
      <c r="C3">
        <v>1100</v>
      </c>
      <c r="E3" s="9">
        <f>SUM(C2:C14)</f>
        <v>17400</v>
      </c>
      <c r="F3" s="9">
        <f>COUNT(C2:C14)</f>
        <v>13</v>
      </c>
      <c r="G3" s="9">
        <f>AVERAGE(C2:C14)</f>
        <v>1338.4615384615386</v>
      </c>
      <c r="H3" s="9">
        <f>MIN(C2:C14)</f>
        <v>1100</v>
      </c>
      <c r="I3" s="9">
        <f>MAX(C2:C14)</f>
        <v>1600</v>
      </c>
    </row>
    <row r="4" spans="1:11" x14ac:dyDescent="0.35">
      <c r="A4" t="s">
        <v>114</v>
      </c>
      <c r="B4" t="s">
        <v>113</v>
      </c>
      <c r="C4">
        <v>1200</v>
      </c>
    </row>
    <row r="5" spans="1:11" x14ac:dyDescent="0.35">
      <c r="A5" t="s">
        <v>114</v>
      </c>
      <c r="B5" t="s">
        <v>111</v>
      </c>
      <c r="C5">
        <v>1300</v>
      </c>
    </row>
    <row r="6" spans="1:11" x14ac:dyDescent="0.35">
      <c r="A6" t="s">
        <v>112</v>
      </c>
      <c r="B6" t="s">
        <v>115</v>
      </c>
      <c r="C6">
        <v>1300</v>
      </c>
      <c r="E6" s="10" t="s">
        <v>117</v>
      </c>
      <c r="F6" s="10" t="s">
        <v>107</v>
      </c>
      <c r="G6" s="10" t="s">
        <v>106</v>
      </c>
      <c r="H6" s="10" t="s">
        <v>105</v>
      </c>
      <c r="I6" s="43" t="s">
        <v>119</v>
      </c>
      <c r="J6" s="43"/>
    </row>
    <row r="7" spans="1:11" x14ac:dyDescent="0.35">
      <c r="A7" t="s">
        <v>112</v>
      </c>
      <c r="B7" t="s">
        <v>115</v>
      </c>
      <c r="C7">
        <v>1400</v>
      </c>
      <c r="E7" t="s">
        <v>115</v>
      </c>
      <c r="F7" s="9">
        <f>SUMIF($B$2:$B$14, E7,$C$2:$C$14)</f>
        <v>7350</v>
      </c>
      <c r="G7" s="9">
        <f>COUNTIF($B$2:$B$14,E7)</f>
        <v>5</v>
      </c>
      <c r="H7" s="9">
        <f>AVERAGEIF($B$2:$B$14,E7,$C$2:$C$14)</f>
        <v>1470</v>
      </c>
    </row>
    <row r="8" spans="1:11" x14ac:dyDescent="0.35">
      <c r="A8" t="s">
        <v>112</v>
      </c>
      <c r="B8" t="s">
        <v>113</v>
      </c>
      <c r="C8">
        <v>1100</v>
      </c>
      <c r="E8" t="s">
        <v>113</v>
      </c>
      <c r="F8" s="9">
        <f>SUMIF($B$2:$B$14, E8,$C$2:$C$14)</f>
        <v>4950</v>
      </c>
      <c r="G8" s="9">
        <f>COUNTIF($B$2:$B$14,E8)</f>
        <v>4</v>
      </c>
      <c r="H8" s="9">
        <f>AVERAGEIF($B$2:$B$14,E8,$C$2:$C$14)</f>
        <v>1237.5</v>
      </c>
    </row>
    <row r="9" spans="1:11" x14ac:dyDescent="0.35">
      <c r="A9" t="s">
        <v>112</v>
      </c>
      <c r="B9" t="s">
        <v>111</v>
      </c>
      <c r="C9">
        <v>1100</v>
      </c>
    </row>
    <row r="10" spans="1:11" x14ac:dyDescent="0.35">
      <c r="A10" t="s">
        <v>114</v>
      </c>
      <c r="B10" t="s">
        <v>111</v>
      </c>
      <c r="C10">
        <v>1100</v>
      </c>
    </row>
    <row r="11" spans="1:11" x14ac:dyDescent="0.35">
      <c r="A11" t="s">
        <v>114</v>
      </c>
      <c r="B11" t="s">
        <v>111</v>
      </c>
      <c r="C11">
        <v>1600</v>
      </c>
    </row>
    <row r="12" spans="1:11" x14ac:dyDescent="0.35">
      <c r="A12" t="s">
        <v>114</v>
      </c>
      <c r="B12" t="s">
        <v>115</v>
      </c>
      <c r="C12">
        <v>1600</v>
      </c>
      <c r="E12" s="10" t="s">
        <v>118</v>
      </c>
      <c r="F12" s="10" t="s">
        <v>117</v>
      </c>
      <c r="G12" s="10" t="s">
        <v>107</v>
      </c>
      <c r="H12" s="10" t="s">
        <v>106</v>
      </c>
      <c r="I12" s="10" t="s">
        <v>105</v>
      </c>
      <c r="J12" s="43" t="s">
        <v>116</v>
      </c>
      <c r="K12" s="43"/>
    </row>
    <row r="13" spans="1:11" x14ac:dyDescent="0.35">
      <c r="A13" t="s">
        <v>114</v>
      </c>
      <c r="B13" t="s">
        <v>115</v>
      </c>
      <c r="C13">
        <v>1550</v>
      </c>
      <c r="E13" t="s">
        <v>114</v>
      </c>
      <c r="F13" t="s">
        <v>115</v>
      </c>
      <c r="G13" s="9">
        <f>SUMIFS($C$2:$C$14,$A$2:$A$14,E13,$B$2:$B$14,F13)</f>
        <v>4650</v>
      </c>
      <c r="H13" s="9">
        <f>COUNTIFS($C$2:$C$14,E13,$C$2:$C$14,F13)</f>
        <v>0</v>
      </c>
      <c r="I13" s="9" t="e">
        <f>AVERAGEIFS($C$2:$C$14,$C$2:$C$14,E13,$C$2:$C$14,F13)</f>
        <v>#DIV/0!</v>
      </c>
    </row>
    <row r="14" spans="1:11" x14ac:dyDescent="0.35">
      <c r="A14" t="s">
        <v>114</v>
      </c>
      <c r="B14" t="s">
        <v>113</v>
      </c>
      <c r="C14">
        <v>1550</v>
      </c>
      <c r="E14" t="s">
        <v>112</v>
      </c>
      <c r="F14" t="s">
        <v>111</v>
      </c>
      <c r="G14" s="9">
        <f>SUMIFS($C$2:$C$14,$A$2:$A$14,E14,$B$2:$B$14,F14)</f>
        <v>1100</v>
      </c>
      <c r="H14" s="9">
        <f>COUNTIFS($C$2:$C$14,E14,$C$2:$C$14,F14)</f>
        <v>0</v>
      </c>
      <c r="I14" s="9" t="e">
        <f>AVERAGEIFS($C$2:$C$14,$C$2:$C$14,E14,$C$2:$C$14,F14)</f>
        <v>#DIV/0!</v>
      </c>
    </row>
    <row r="18" spans="5:13" x14ac:dyDescent="0.35">
      <c r="E18" s="10" t="s">
        <v>110</v>
      </c>
      <c r="F18" s="10" t="s">
        <v>109</v>
      </c>
      <c r="G18" s="10" t="s">
        <v>108</v>
      </c>
      <c r="H18" s="10" t="s">
        <v>107</v>
      </c>
      <c r="I18" s="10" t="s">
        <v>106</v>
      </c>
      <c r="J18" s="10" t="s">
        <v>105</v>
      </c>
      <c r="K18" s="43" t="s">
        <v>104</v>
      </c>
      <c r="L18" s="43"/>
      <c r="M18" s="43"/>
    </row>
    <row r="19" spans="5:13" x14ac:dyDescent="0.35">
      <c r="E19" t="s">
        <v>103</v>
      </c>
      <c r="F19" t="s">
        <v>102</v>
      </c>
      <c r="G19" t="s">
        <v>101</v>
      </c>
      <c r="H19" s="9">
        <f>SUMIFS($C$2:$C$14,$C$2:$C$14,F19,$C$2:$C$14,G19)</f>
        <v>0</v>
      </c>
      <c r="I19" s="9">
        <f>COUNTIFS($C$2:$C$14,F19,$C$2:$C$14,G19)</f>
        <v>0</v>
      </c>
      <c r="J19" s="9" t="e">
        <f>AVERAGEIFS($C$2:$C$14,$C$2:$C$14,F19,$C$2:$C$14,G19)</f>
        <v>#DIV/0!</v>
      </c>
    </row>
    <row r="20" spans="5:13" x14ac:dyDescent="0.35">
      <c r="E20" t="s">
        <v>100</v>
      </c>
      <c r="F20" t="s">
        <v>99</v>
      </c>
      <c r="G20" t="s">
        <v>98</v>
      </c>
      <c r="H20" s="9">
        <f>SUMIFS($C$2:$C$14,$C$2:$C$14,F20,$C$2:$C$14,G20)</f>
        <v>11100</v>
      </c>
      <c r="I20" s="9">
        <f>COUNTIFS($C$2:$C$14,F20,$C$2:$C$14,G20)</f>
        <v>9</v>
      </c>
      <c r="J20" s="9">
        <f>AVERAGEIFS($C$2:$C$14,$C$2:$C$14,F20,$C$2:$C$14,G20)</f>
        <v>1233.3333333333333</v>
      </c>
    </row>
    <row r="21" spans="5:13" x14ac:dyDescent="0.35">
      <c r="E21" t="s">
        <v>97</v>
      </c>
      <c r="F21" t="s">
        <v>96</v>
      </c>
      <c r="G21" t="s">
        <v>95</v>
      </c>
      <c r="H21" s="9">
        <f>SUMIFS($C$2:$C$14,$C$2:$C$14,F21,$C$2:$C$14,G21)</f>
        <v>6300</v>
      </c>
      <c r="I21" s="9">
        <f>COUNTIFS($C$2:$C$14,F21,$C$2:$C$14,G21)</f>
        <v>4</v>
      </c>
      <c r="J21" s="9">
        <f>AVERAGEIFS($C$2:$C$14,$C$2:$C$14,F21,$C$2:$C$14,G21)</f>
        <v>1575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5D-4640-4B34-BA1A-6AAB2A69FC12}">
  <dimension ref="A1:E8"/>
  <sheetViews>
    <sheetView workbookViewId="0">
      <selection activeCell="F6" sqref="F6"/>
    </sheetView>
  </sheetViews>
  <sheetFormatPr defaultRowHeight="14.5" x14ac:dyDescent="0.35"/>
  <cols>
    <col min="3" max="3" width="15.08984375" customWidth="1"/>
  </cols>
  <sheetData>
    <row r="1" spans="1:5" x14ac:dyDescent="0.35">
      <c r="A1" s="25" t="s">
        <v>131</v>
      </c>
      <c r="D1" s="48" t="s">
        <v>130</v>
      </c>
      <c r="E1" s="49"/>
    </row>
    <row r="2" spans="1:5" x14ac:dyDescent="0.35">
      <c r="A2" s="25">
        <v>234</v>
      </c>
      <c r="C2" s="47" t="s">
        <v>129</v>
      </c>
      <c r="D2" s="9">
        <f>COUNT(A2:A8)</f>
        <v>3</v>
      </c>
    </row>
    <row r="3" spans="1:5" x14ac:dyDescent="0.35">
      <c r="A3" s="25" t="s">
        <v>128</v>
      </c>
      <c r="C3" s="25"/>
    </row>
    <row r="4" spans="1:5" x14ac:dyDescent="0.35">
      <c r="A4" s="25"/>
      <c r="C4" s="25"/>
      <c r="D4" s="48" t="s">
        <v>127</v>
      </c>
      <c r="E4" s="49"/>
    </row>
    <row r="5" spans="1:5" x14ac:dyDescent="0.35">
      <c r="A5" s="25">
        <v>789</v>
      </c>
      <c r="C5" s="47" t="s">
        <v>126</v>
      </c>
      <c r="D5" s="9">
        <f>COUNTA(A2:A8)</f>
        <v>5</v>
      </c>
    </row>
    <row r="6" spans="1:5" x14ac:dyDescent="0.35">
      <c r="A6" s="25"/>
      <c r="C6" s="25"/>
    </row>
    <row r="7" spans="1:5" x14ac:dyDescent="0.35">
      <c r="A7" s="25" t="s">
        <v>125</v>
      </c>
      <c r="C7" s="25"/>
      <c r="D7" s="48" t="s">
        <v>124</v>
      </c>
      <c r="E7" s="49"/>
    </row>
    <row r="8" spans="1:5" x14ac:dyDescent="0.35">
      <c r="A8" s="25">
        <v>4</v>
      </c>
      <c r="C8" s="47" t="s">
        <v>123</v>
      </c>
      <c r="D8" s="9">
        <f>COUNTBLANK(A2:A8)</f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598F-58D6-49D6-B78E-5B1513E21B0D}">
  <dimension ref="A1:F27"/>
  <sheetViews>
    <sheetView topLeftCell="A9" workbookViewId="0">
      <selection activeCell="C8" sqref="C8"/>
    </sheetView>
  </sheetViews>
  <sheetFormatPr defaultRowHeight="14.5" x14ac:dyDescent="0.35"/>
  <cols>
    <col min="1" max="1" width="14.81640625" customWidth="1"/>
    <col min="2" max="2" width="23.1796875" customWidth="1"/>
    <col min="3" max="3" width="27.7265625" customWidth="1"/>
    <col min="4" max="4" width="20.453125" customWidth="1"/>
  </cols>
  <sheetData>
    <row r="1" spans="1:4" x14ac:dyDescent="0.35">
      <c r="A1" s="43" t="s">
        <v>132</v>
      </c>
      <c r="B1" s="43"/>
    </row>
    <row r="2" spans="1:4" x14ac:dyDescent="0.35">
      <c r="A2" s="10" t="s">
        <v>133</v>
      </c>
      <c r="B2" s="10" t="s">
        <v>134</v>
      </c>
      <c r="C2" s="12" t="s">
        <v>135</v>
      </c>
      <c r="D2" s="12" t="s">
        <v>136</v>
      </c>
    </row>
    <row r="3" spans="1:4" x14ac:dyDescent="0.35">
      <c r="A3" t="s">
        <v>137</v>
      </c>
      <c r="B3" t="s">
        <v>138</v>
      </c>
      <c r="C3" s="9" t="s">
        <v>139</v>
      </c>
      <c r="D3" s="9" t="str">
        <f>CONCATENATE(A3," ",B3)</f>
        <v>Tina  Wa</v>
      </c>
    </row>
    <row r="4" spans="1:4" x14ac:dyDescent="0.35">
      <c r="A4" t="s">
        <v>140</v>
      </c>
      <c r="B4" t="s">
        <v>141</v>
      </c>
      <c r="C4" s="9" t="str">
        <f>A4&amp;B4</f>
        <v>KKJJ</v>
      </c>
      <c r="D4" s="9" t="str">
        <f t="shared" ref="D4:D7" si="0">CONCATENATE(A4," ",B4)</f>
        <v>KK JJ</v>
      </c>
    </row>
    <row r="5" spans="1:4" x14ac:dyDescent="0.35">
      <c r="A5" t="s">
        <v>142</v>
      </c>
      <c r="B5" t="s">
        <v>143</v>
      </c>
      <c r="C5" s="9" t="str">
        <f t="shared" ref="C5:C7" si="1">A5&amp;B5</f>
        <v>AnuKet</v>
      </c>
      <c r="D5" s="9" t="str">
        <f t="shared" si="0"/>
        <v>Anu Ket</v>
      </c>
    </row>
    <row r="6" spans="1:4" x14ac:dyDescent="0.35">
      <c r="A6" t="s">
        <v>144</v>
      </c>
      <c r="B6" t="s">
        <v>145</v>
      </c>
      <c r="C6" s="9" t="str">
        <f t="shared" si="1"/>
        <v>SasaKaku</v>
      </c>
      <c r="D6" s="9" t="str">
        <f t="shared" si="0"/>
        <v>Sasa Kaku</v>
      </c>
    </row>
    <row r="7" spans="1:4" x14ac:dyDescent="0.35">
      <c r="A7" t="s">
        <v>146</v>
      </c>
      <c r="B7" t="s">
        <v>147</v>
      </c>
      <c r="C7" s="9" t="str">
        <f>A7&amp;B7</f>
        <v>NeneMumu</v>
      </c>
      <c r="D7" s="9" t="str">
        <f t="shared" si="0"/>
        <v>Nene Mumu</v>
      </c>
    </row>
    <row r="8" spans="1:4" x14ac:dyDescent="0.35">
      <c r="C8" s="1" t="s">
        <v>148</v>
      </c>
      <c r="D8" s="1" t="s">
        <v>149</v>
      </c>
    </row>
    <row r="10" spans="1:4" x14ac:dyDescent="0.35">
      <c r="A10" s="43" t="s">
        <v>150</v>
      </c>
    </row>
    <row r="11" spans="1:4" x14ac:dyDescent="0.35">
      <c r="A11" s="10" t="s">
        <v>131</v>
      </c>
      <c r="B11" s="10" t="s">
        <v>151</v>
      </c>
    </row>
    <row r="12" spans="1:4" x14ac:dyDescent="0.35">
      <c r="A12" t="s">
        <v>152</v>
      </c>
      <c r="B12" s="9">
        <f>LEN(A12)</f>
        <v>4</v>
      </c>
    </row>
    <row r="13" spans="1:4" x14ac:dyDescent="0.35">
      <c r="A13" t="s">
        <v>153</v>
      </c>
      <c r="B13" s="9">
        <f t="shared" ref="B13:B16" si="2">LEN(A13)</f>
        <v>9</v>
      </c>
    </row>
    <row r="14" spans="1:4" x14ac:dyDescent="0.35">
      <c r="A14" t="s">
        <v>154</v>
      </c>
      <c r="B14" s="9">
        <f t="shared" si="2"/>
        <v>6</v>
      </c>
    </row>
    <row r="15" spans="1:4" x14ac:dyDescent="0.35">
      <c r="A15" t="s">
        <v>155</v>
      </c>
      <c r="B15" s="9">
        <f t="shared" si="2"/>
        <v>10</v>
      </c>
    </row>
    <row r="16" spans="1:4" x14ac:dyDescent="0.35">
      <c r="A16" t="s">
        <v>156</v>
      </c>
      <c r="B16" s="9">
        <f t="shared" si="2"/>
        <v>8</v>
      </c>
    </row>
    <row r="17" spans="1:6" x14ac:dyDescent="0.35">
      <c r="B17" s="1" t="s">
        <v>157</v>
      </c>
    </row>
    <row r="20" spans="1:6" x14ac:dyDescent="0.35">
      <c r="A20" s="43" t="s">
        <v>158</v>
      </c>
    </row>
    <row r="21" spans="1:6" x14ac:dyDescent="0.35">
      <c r="A21" t="s">
        <v>131</v>
      </c>
      <c r="B21" t="s">
        <v>159</v>
      </c>
      <c r="C21" t="s">
        <v>160</v>
      </c>
      <c r="D21" t="s">
        <v>161</v>
      </c>
    </row>
    <row r="22" spans="1:6" x14ac:dyDescent="0.35">
      <c r="A22" t="s">
        <v>162</v>
      </c>
      <c r="B22" s="9" t="str">
        <f>LEFT(A22,2)</f>
        <v>Do</v>
      </c>
      <c r="C22" s="9" t="str">
        <f>RIGHT(A22,2)</f>
        <v>ng</v>
      </c>
      <c r="D22" s="9" t="str">
        <f>MID(A22,5,2)</f>
        <v>Mu</v>
      </c>
    </row>
    <row r="23" spans="1:6" x14ac:dyDescent="0.35">
      <c r="A23" t="s">
        <v>163</v>
      </c>
      <c r="B23" s="9" t="str">
        <f t="shared" ref="B23:B26" si="3">LEFT(A23,2)</f>
        <v>Ch</v>
      </c>
      <c r="C23" s="9" t="str">
        <f t="shared" ref="C23:C26" si="4">RIGHT(A23,2)</f>
        <v>ai</v>
      </c>
      <c r="D23" s="9" t="str">
        <f t="shared" ref="D23:D26" si="5">MID(A23,5,2)</f>
        <v>ng</v>
      </c>
    </row>
    <row r="24" spans="1:6" x14ac:dyDescent="0.35">
      <c r="A24" t="s">
        <v>164</v>
      </c>
      <c r="B24" s="9" t="str">
        <f t="shared" si="3"/>
        <v>Ph</v>
      </c>
      <c r="C24" s="9" t="str">
        <f t="shared" si="4"/>
        <v>et</v>
      </c>
      <c r="D24" s="9" t="str">
        <f t="shared" si="5"/>
        <v>et</v>
      </c>
    </row>
    <row r="25" spans="1:6" x14ac:dyDescent="0.35">
      <c r="A25" t="s">
        <v>165</v>
      </c>
      <c r="B25" s="9" t="str">
        <f t="shared" si="3"/>
        <v>Ha</v>
      </c>
      <c r="C25" s="9" t="str">
        <f t="shared" si="4"/>
        <v>ai</v>
      </c>
      <c r="D25" s="9" t="str">
        <f t="shared" si="5"/>
        <v>Ya</v>
      </c>
    </row>
    <row r="26" spans="1:6" x14ac:dyDescent="0.35">
      <c r="A26" t="s">
        <v>166</v>
      </c>
      <c r="B26" s="9" t="str">
        <f t="shared" si="3"/>
        <v>Br</v>
      </c>
      <c r="C26" s="9" t="str">
        <f t="shared" si="4"/>
        <v>ky</v>
      </c>
      <c r="D26" s="9" t="str">
        <f t="shared" si="5"/>
        <v>ht</v>
      </c>
    </row>
    <row r="27" spans="1:6" x14ac:dyDescent="0.35">
      <c r="B27" s="1" t="s">
        <v>167</v>
      </c>
      <c r="C27" s="1" t="s">
        <v>168</v>
      </c>
      <c r="D27" s="1" t="s">
        <v>169</v>
      </c>
      <c r="E27" s="1"/>
      <c r="F2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CC6B-D8AF-456F-ADC9-0797BB4F3373}">
  <dimension ref="B1:P16"/>
  <sheetViews>
    <sheetView workbookViewId="0">
      <selection activeCell="M7" sqref="M7"/>
    </sheetView>
  </sheetViews>
  <sheetFormatPr defaultRowHeight="14.5" x14ac:dyDescent="0.35"/>
  <cols>
    <col min="13" max="13" width="17.54296875" customWidth="1"/>
  </cols>
  <sheetData>
    <row r="1" spans="2:16" x14ac:dyDescent="0.35">
      <c r="L1" s="1" t="s">
        <v>170</v>
      </c>
      <c r="M1" s="1"/>
    </row>
    <row r="2" spans="2:16" x14ac:dyDescent="0.35">
      <c r="L2" s="1" t="s">
        <v>171</v>
      </c>
      <c r="M2" s="1"/>
    </row>
    <row r="4" spans="2:16" ht="15" thickBot="1" x14ac:dyDescent="0.4"/>
    <row r="5" spans="2:16" x14ac:dyDescent="0.35">
      <c r="B5" s="13" t="s">
        <v>172</v>
      </c>
      <c r="C5" s="13" t="s">
        <v>173</v>
      </c>
      <c r="D5" s="13" t="s">
        <v>174</v>
      </c>
      <c r="E5" s="13" t="s">
        <v>175</v>
      </c>
      <c r="F5" s="13" t="s">
        <v>176</v>
      </c>
      <c r="G5" s="13" t="s">
        <v>177</v>
      </c>
      <c r="H5" s="13" t="s">
        <v>178</v>
      </c>
      <c r="I5" s="13" t="s">
        <v>179</v>
      </c>
      <c r="J5" s="13" t="s">
        <v>180</v>
      </c>
      <c r="K5" s="14"/>
      <c r="L5" s="14" t="s">
        <v>181</v>
      </c>
      <c r="M5" s="15"/>
      <c r="N5" s="16" t="s">
        <v>182</v>
      </c>
      <c r="O5" s="17" t="s">
        <v>183</v>
      </c>
      <c r="P5" s="17" t="s">
        <v>184</v>
      </c>
    </row>
    <row r="6" spans="2:16" ht="29" x14ac:dyDescent="0.35">
      <c r="B6" s="18">
        <v>1</v>
      </c>
      <c r="C6" s="19" t="s">
        <v>185</v>
      </c>
      <c r="D6" s="19" t="s">
        <v>186</v>
      </c>
      <c r="E6" s="19" t="s">
        <v>187</v>
      </c>
      <c r="F6" s="20">
        <v>44211</v>
      </c>
      <c r="G6" s="21">
        <v>4</v>
      </c>
      <c r="H6" s="21">
        <v>5</v>
      </c>
      <c r="I6" s="21">
        <v>8</v>
      </c>
      <c r="J6" s="21">
        <v>9</v>
      </c>
      <c r="K6" s="22"/>
      <c r="L6" s="22">
        <v>2</v>
      </c>
      <c r="M6" s="50">
        <f>SUM(G6:L6)</f>
        <v>28</v>
      </c>
      <c r="N6" s="23">
        <f>SUM(G6,H6,I6,J6,L6)</f>
        <v>28</v>
      </c>
      <c r="O6" s="24" t="s">
        <v>188</v>
      </c>
    </row>
    <row r="7" spans="2:16" x14ac:dyDescent="0.35">
      <c r="B7" s="18">
        <v>2</v>
      </c>
      <c r="C7" s="19" t="s">
        <v>189</v>
      </c>
      <c r="D7" s="19" t="s">
        <v>190</v>
      </c>
      <c r="E7" s="19" t="s">
        <v>187</v>
      </c>
      <c r="F7" s="20">
        <v>44455</v>
      </c>
      <c r="G7" s="21">
        <v>9</v>
      </c>
      <c r="H7" s="21">
        <v>7</v>
      </c>
      <c r="I7" s="21">
        <v>8</v>
      </c>
      <c r="J7" s="21">
        <v>5</v>
      </c>
      <c r="K7" s="22"/>
      <c r="L7" s="22">
        <v>3</v>
      </c>
      <c r="M7" s="50">
        <f t="shared" ref="M7:M15" si="0">SUM(G7:L7)</f>
        <v>32</v>
      </c>
      <c r="N7" s="23">
        <f t="shared" ref="N7:N15" si="1">SUM(G7,H7,I7,J7,L7)</f>
        <v>32</v>
      </c>
      <c r="O7" s="25"/>
    </row>
    <row r="8" spans="2:16" x14ac:dyDescent="0.35">
      <c r="B8" s="18">
        <v>3</v>
      </c>
      <c r="C8" s="19" t="s">
        <v>191</v>
      </c>
      <c r="D8" s="19" t="s">
        <v>141</v>
      </c>
      <c r="E8" s="19" t="s">
        <v>187</v>
      </c>
      <c r="F8" s="20">
        <v>44272</v>
      </c>
      <c r="G8" s="21">
        <v>8</v>
      </c>
      <c r="H8" s="21">
        <v>9</v>
      </c>
      <c r="I8" s="21">
        <v>8</v>
      </c>
      <c r="J8" s="21">
        <v>4</v>
      </c>
      <c r="K8" s="22"/>
      <c r="L8" s="22">
        <v>7</v>
      </c>
      <c r="M8" s="50">
        <f t="shared" si="0"/>
        <v>36</v>
      </c>
      <c r="N8" s="23">
        <f t="shared" si="1"/>
        <v>36</v>
      </c>
      <c r="O8" s="25"/>
    </row>
    <row r="9" spans="2:16" x14ac:dyDescent="0.35">
      <c r="B9" s="18">
        <v>4</v>
      </c>
      <c r="C9" s="19" t="s">
        <v>192</v>
      </c>
      <c r="D9" s="19" t="s">
        <v>140</v>
      </c>
      <c r="E9" s="19" t="s">
        <v>187</v>
      </c>
      <c r="F9" s="20">
        <v>44214</v>
      </c>
      <c r="G9" s="21">
        <v>8</v>
      </c>
      <c r="H9" s="21">
        <v>6</v>
      </c>
      <c r="I9" s="21">
        <v>8</v>
      </c>
      <c r="J9" s="21">
        <v>5</v>
      </c>
      <c r="K9" s="22"/>
      <c r="L9" s="22">
        <v>3</v>
      </c>
      <c r="M9" s="50">
        <f t="shared" si="0"/>
        <v>30</v>
      </c>
      <c r="N9" s="23">
        <f t="shared" si="1"/>
        <v>30</v>
      </c>
      <c r="O9" s="25"/>
    </row>
    <row r="10" spans="2:16" x14ac:dyDescent="0.35">
      <c r="B10" s="18">
        <v>5</v>
      </c>
      <c r="C10" s="19" t="s">
        <v>193</v>
      </c>
      <c r="D10" s="19" t="s">
        <v>194</v>
      </c>
      <c r="E10" s="19" t="s">
        <v>187</v>
      </c>
      <c r="F10" s="20">
        <v>44215</v>
      </c>
      <c r="G10" s="21">
        <v>4</v>
      </c>
      <c r="H10" s="21">
        <v>5</v>
      </c>
      <c r="I10" s="21">
        <v>8</v>
      </c>
      <c r="J10" s="21">
        <v>6</v>
      </c>
      <c r="K10" s="22"/>
      <c r="L10" s="22">
        <v>2</v>
      </c>
      <c r="M10" s="50">
        <f t="shared" si="0"/>
        <v>25</v>
      </c>
      <c r="N10" s="23">
        <f t="shared" si="1"/>
        <v>25</v>
      </c>
      <c r="O10" s="25"/>
    </row>
    <row r="11" spans="2:16" x14ac:dyDescent="0.35">
      <c r="B11" s="18">
        <v>6</v>
      </c>
      <c r="C11" s="19" t="s">
        <v>195</v>
      </c>
      <c r="D11" s="19" t="s">
        <v>196</v>
      </c>
      <c r="E11" s="19" t="s">
        <v>187</v>
      </c>
      <c r="F11" s="20">
        <v>44459</v>
      </c>
      <c r="G11" s="21">
        <v>9</v>
      </c>
      <c r="H11" s="21">
        <v>7</v>
      </c>
      <c r="I11" s="21">
        <v>8</v>
      </c>
      <c r="J11" s="21">
        <v>7</v>
      </c>
      <c r="K11" s="22"/>
      <c r="L11" s="22">
        <v>5</v>
      </c>
      <c r="M11" s="50">
        <f t="shared" si="0"/>
        <v>36</v>
      </c>
      <c r="N11" s="23">
        <f t="shared" si="1"/>
        <v>36</v>
      </c>
      <c r="O11" s="25"/>
    </row>
    <row r="12" spans="2:16" x14ac:dyDescent="0.35">
      <c r="B12" s="18">
        <v>7</v>
      </c>
      <c r="C12" s="19" t="s">
        <v>197</v>
      </c>
      <c r="D12" s="19" t="s">
        <v>198</v>
      </c>
      <c r="E12" s="19" t="s">
        <v>199</v>
      </c>
      <c r="F12" s="20">
        <v>44460</v>
      </c>
      <c r="G12" s="21">
        <v>8</v>
      </c>
      <c r="H12" s="21">
        <v>9</v>
      </c>
      <c r="I12" s="21">
        <v>8</v>
      </c>
      <c r="J12" s="21">
        <v>8</v>
      </c>
      <c r="K12" s="22"/>
      <c r="L12" s="22">
        <v>5</v>
      </c>
      <c r="M12" s="50">
        <f t="shared" si="0"/>
        <v>38</v>
      </c>
      <c r="N12" s="23">
        <f t="shared" si="1"/>
        <v>38</v>
      </c>
      <c r="O12" s="25"/>
    </row>
    <row r="13" spans="2:16" x14ac:dyDescent="0.35">
      <c r="B13" s="18">
        <v>8</v>
      </c>
      <c r="C13" s="19" t="s">
        <v>200</v>
      </c>
      <c r="D13" s="19" t="s">
        <v>194</v>
      </c>
      <c r="E13" s="19" t="s">
        <v>199</v>
      </c>
      <c r="F13" s="20">
        <v>44461</v>
      </c>
      <c r="G13" s="21">
        <v>8</v>
      </c>
      <c r="H13" s="21">
        <v>6</v>
      </c>
      <c r="I13" s="21">
        <v>8</v>
      </c>
      <c r="J13" s="21">
        <v>5</v>
      </c>
      <c r="K13" s="22"/>
      <c r="L13" s="22">
        <v>5</v>
      </c>
      <c r="M13" s="50">
        <f t="shared" si="0"/>
        <v>32</v>
      </c>
      <c r="N13" s="23">
        <f t="shared" si="1"/>
        <v>32</v>
      </c>
      <c r="O13" s="25"/>
    </row>
    <row r="14" spans="2:16" x14ac:dyDescent="0.35">
      <c r="B14" s="18">
        <v>9</v>
      </c>
      <c r="C14" s="19" t="s">
        <v>201</v>
      </c>
      <c r="D14" s="19" t="s">
        <v>198</v>
      </c>
      <c r="E14" s="19" t="s">
        <v>199</v>
      </c>
      <c r="F14" s="20">
        <v>44218</v>
      </c>
      <c r="G14" s="21">
        <v>8</v>
      </c>
      <c r="H14" s="21">
        <v>6</v>
      </c>
      <c r="I14" s="21">
        <v>8</v>
      </c>
      <c r="J14" s="21">
        <v>7</v>
      </c>
      <c r="K14" s="22"/>
      <c r="L14" s="22">
        <v>5</v>
      </c>
      <c r="M14" s="50">
        <f t="shared" si="0"/>
        <v>34</v>
      </c>
      <c r="N14" s="23">
        <f t="shared" si="1"/>
        <v>34</v>
      </c>
      <c r="O14" s="25"/>
    </row>
    <row r="15" spans="2:16" x14ac:dyDescent="0.35">
      <c r="B15" s="18">
        <v>10</v>
      </c>
      <c r="C15" s="19" t="s">
        <v>202</v>
      </c>
      <c r="D15" s="19" t="s">
        <v>198</v>
      </c>
      <c r="E15" s="19" t="s">
        <v>199</v>
      </c>
      <c r="F15" s="20">
        <v>44219</v>
      </c>
      <c r="G15" s="21">
        <v>8</v>
      </c>
      <c r="H15" s="21">
        <v>6</v>
      </c>
      <c r="I15" s="21">
        <v>8</v>
      </c>
      <c r="J15" s="21">
        <v>7</v>
      </c>
      <c r="K15" s="22"/>
      <c r="L15" s="22">
        <v>5</v>
      </c>
      <c r="M15" s="50">
        <f t="shared" si="0"/>
        <v>34</v>
      </c>
      <c r="N15" s="23">
        <f t="shared" si="1"/>
        <v>34</v>
      </c>
      <c r="O15" s="25"/>
    </row>
    <row r="16" spans="2:16" x14ac:dyDescent="0.35">
      <c r="M16" s="9"/>
    </row>
  </sheetData>
  <conditionalFormatting sqref="N6">
    <cfRule type="cellIs" dxfId="8" priority="4" operator="greaterThan">
      <formula>30</formula>
    </cfRule>
  </conditionalFormatting>
  <conditionalFormatting sqref="G6:N15">
    <cfRule type="cellIs" dxfId="7" priority="3" operator="greaterThan">
      <formula>30</formula>
    </cfRule>
  </conditionalFormatting>
  <conditionalFormatting sqref="M6:M15">
    <cfRule type="iconSet" priority="1">
      <iconSet iconSet="3Arrow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{5BF8C604-80CB-4C57-A3D2-722B9201479D}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8C604-80CB-4C57-A3D2-722B920147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M6:M15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low="1" xr2:uid="{32174FE4-C3E5-4446-81F2-2A0BD19FA610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'conditionl formatting'!G6:L6</xm:f>
              <xm:sqref>Q6</xm:sqref>
            </x14:sparkline>
            <x14:sparkline>
              <xm:f>'conditionl formatting'!G7:L7</xm:f>
              <xm:sqref>Q7</xm:sqref>
            </x14:sparkline>
            <x14:sparkline>
              <xm:f>'conditionl formatting'!G8:L8</xm:f>
              <xm:sqref>Q8</xm:sqref>
            </x14:sparkline>
            <x14:sparkline>
              <xm:f>'conditionl formatting'!G9:L9</xm:f>
              <xm:sqref>Q9</xm:sqref>
            </x14:sparkline>
            <x14:sparkline>
              <xm:f>'conditionl formatting'!G10:L10</xm:f>
              <xm:sqref>Q10</xm:sqref>
            </x14:sparkline>
            <x14:sparkline>
              <xm:f>'conditionl formatting'!G11:L11</xm:f>
              <xm:sqref>Q11</xm:sqref>
            </x14:sparkline>
            <x14:sparkline>
              <xm:f>'conditionl formatting'!G12:L12</xm:f>
              <xm:sqref>Q12</xm:sqref>
            </x14:sparkline>
            <x14:sparkline>
              <xm:f>'conditionl formatting'!G13:L13</xm:f>
              <xm:sqref>Q13</xm:sqref>
            </x14:sparkline>
            <x14:sparkline>
              <xm:f>'conditionl formatting'!G14:L14</xm:f>
              <xm:sqref>Q14</xm:sqref>
            </x14:sparkline>
            <x14:sparkline>
              <xm:f>'conditionl formatting'!G15:L15</xm:f>
              <xm:sqref>Q15</xm:sqref>
            </x14:sparkline>
          </x14:sparklines>
        </x14:sparklineGroup>
        <x14:sparklineGroup displayEmptyCellsAs="gap" high="1" low="1" xr2:uid="{FAD08C68-228F-4603-88AD-361283819CCC}">
          <x14:colorSeries rgb="FF0070C0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'conditionl formatting'!G6:L6</xm:f>
              <xm:sqref>P6</xm:sqref>
            </x14:sparkline>
            <x14:sparkline>
              <xm:f>'conditionl formatting'!G7:L7</xm:f>
              <xm:sqref>P7</xm:sqref>
            </x14:sparkline>
            <x14:sparkline>
              <xm:f>'conditionl formatting'!G8:L8</xm:f>
              <xm:sqref>P8</xm:sqref>
            </x14:sparkline>
            <x14:sparkline>
              <xm:f>'conditionl formatting'!G9:L9</xm:f>
              <xm:sqref>P9</xm:sqref>
            </x14:sparkline>
            <x14:sparkline>
              <xm:f>'conditionl formatting'!G10:L10</xm:f>
              <xm:sqref>P10</xm:sqref>
            </x14:sparkline>
            <x14:sparkline>
              <xm:f>'conditionl formatting'!G11:L11</xm:f>
              <xm:sqref>P11</xm:sqref>
            </x14:sparkline>
            <x14:sparkline>
              <xm:f>'conditionl formatting'!G12:L12</xm:f>
              <xm:sqref>P12</xm:sqref>
            </x14:sparkline>
            <x14:sparkline>
              <xm:f>'conditionl formatting'!G13:L13</xm:f>
              <xm:sqref>P13</xm:sqref>
            </x14:sparkline>
            <x14:sparkline>
              <xm:f>'conditionl formatting'!G14:L14</xm:f>
              <xm:sqref>P14</xm:sqref>
            </x14:sparkline>
            <x14:sparkline>
              <xm:f>'conditionl formatting'!G15:L15</xm:f>
              <xm:sqref>P15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F715-67FA-4AD5-99F7-2394BE3C20DE}">
  <dimension ref="A2:N7"/>
  <sheetViews>
    <sheetView workbookViewId="0">
      <selection activeCell="P6" sqref="P6"/>
    </sheetView>
  </sheetViews>
  <sheetFormatPr defaultRowHeight="14.5" x14ac:dyDescent="0.35"/>
  <sheetData>
    <row r="2" spans="1:14" x14ac:dyDescent="0.35">
      <c r="A2" s="26"/>
      <c r="B2" s="26" t="s">
        <v>5</v>
      </c>
      <c r="C2" s="26" t="s">
        <v>6</v>
      </c>
      <c r="D2" s="26" t="s">
        <v>7</v>
      </c>
      <c r="E2" s="26" t="s">
        <v>8</v>
      </c>
      <c r="F2" s="26" t="s">
        <v>9</v>
      </c>
      <c r="G2" s="26" t="s">
        <v>10</v>
      </c>
      <c r="H2" s="26" t="s">
        <v>11</v>
      </c>
      <c r="I2" s="26" t="s">
        <v>12</v>
      </c>
      <c r="J2" s="26" t="s">
        <v>203</v>
      </c>
      <c r="K2" s="26" t="s">
        <v>204</v>
      </c>
      <c r="L2" s="26" t="s">
        <v>205</v>
      </c>
      <c r="M2" s="26" t="s">
        <v>206</v>
      </c>
      <c r="N2" s="26"/>
    </row>
    <row r="3" spans="1:14" x14ac:dyDescent="0.35">
      <c r="A3" s="26">
        <v>2015</v>
      </c>
      <c r="B3" s="27">
        <v>23579</v>
      </c>
      <c r="C3" s="27">
        <v>23580</v>
      </c>
      <c r="D3" s="27">
        <v>23581</v>
      </c>
      <c r="E3" s="27">
        <v>23582</v>
      </c>
      <c r="F3" s="27">
        <v>23583</v>
      </c>
      <c r="G3" s="27">
        <v>23584</v>
      </c>
      <c r="H3" s="27">
        <v>23585</v>
      </c>
      <c r="I3" s="27">
        <v>23586</v>
      </c>
      <c r="J3" s="27">
        <v>23587</v>
      </c>
      <c r="K3" s="27">
        <v>23588</v>
      </c>
      <c r="L3" s="27">
        <v>23589</v>
      </c>
      <c r="M3" s="27">
        <v>23590</v>
      </c>
      <c r="N3" s="28">
        <f>SUM(B3:M3)</f>
        <v>283014</v>
      </c>
    </row>
    <row r="4" spans="1:14" x14ac:dyDescent="0.35">
      <c r="A4" s="26">
        <v>2016</v>
      </c>
      <c r="B4" s="27">
        <v>35259</v>
      </c>
      <c r="C4" s="27">
        <v>35260</v>
      </c>
      <c r="D4" s="27">
        <v>35261</v>
      </c>
      <c r="E4" s="27">
        <v>35262</v>
      </c>
      <c r="F4" s="27">
        <v>35263</v>
      </c>
      <c r="G4" s="27">
        <v>35264</v>
      </c>
      <c r="H4" s="27">
        <v>35265</v>
      </c>
      <c r="I4" s="27">
        <v>35266</v>
      </c>
      <c r="J4" s="27">
        <v>35267</v>
      </c>
      <c r="K4" s="27">
        <v>35268</v>
      </c>
      <c r="L4" s="27">
        <v>35269</v>
      </c>
      <c r="M4" s="27">
        <v>35270</v>
      </c>
      <c r="N4" s="28">
        <f t="shared" ref="N4:N6" si="0">SUM(B4:M4)</f>
        <v>423174</v>
      </c>
    </row>
    <row r="5" spans="1:14" x14ac:dyDescent="0.35">
      <c r="A5" s="26">
        <v>2017</v>
      </c>
      <c r="B5" s="27">
        <v>35260</v>
      </c>
      <c r="C5" s="27">
        <v>35261</v>
      </c>
      <c r="D5" s="27">
        <v>35262</v>
      </c>
      <c r="E5" s="27">
        <v>35263</v>
      </c>
      <c r="F5" s="27">
        <v>35264</v>
      </c>
      <c r="G5" s="27">
        <v>35265</v>
      </c>
      <c r="H5" s="27">
        <v>35266</v>
      </c>
      <c r="I5" s="27">
        <v>35267</v>
      </c>
      <c r="J5" s="27">
        <v>35268</v>
      </c>
      <c r="K5" s="27">
        <v>35269</v>
      </c>
      <c r="L5" s="27">
        <v>35270</v>
      </c>
      <c r="M5" s="27">
        <v>35271</v>
      </c>
      <c r="N5" s="28">
        <f t="shared" si="0"/>
        <v>423186</v>
      </c>
    </row>
    <row r="6" spans="1:14" x14ac:dyDescent="0.35">
      <c r="A6" s="26">
        <v>2018</v>
      </c>
      <c r="B6" s="27">
        <v>48320</v>
      </c>
      <c r="C6" s="27">
        <v>48321</v>
      </c>
      <c r="D6" s="27">
        <v>48322</v>
      </c>
      <c r="E6" s="27">
        <v>48323</v>
      </c>
      <c r="F6" s="27">
        <v>48324</v>
      </c>
      <c r="G6" s="27">
        <v>48325</v>
      </c>
      <c r="H6" s="27">
        <v>48326</v>
      </c>
      <c r="I6" s="27">
        <v>48327</v>
      </c>
      <c r="J6" s="27">
        <v>48328</v>
      </c>
      <c r="K6" s="27">
        <v>48329</v>
      </c>
      <c r="L6" s="27">
        <v>48330</v>
      </c>
      <c r="M6" s="27">
        <v>48331</v>
      </c>
      <c r="N6" s="28">
        <f t="shared" si="0"/>
        <v>579906</v>
      </c>
    </row>
    <row r="7" spans="1:14" x14ac:dyDescent="0.35">
      <c r="A7" s="26"/>
      <c r="B7" s="28">
        <f>SUM(B3:B6)</f>
        <v>142418</v>
      </c>
      <c r="C7" s="28">
        <f>SUM(C3:C6)</f>
        <v>142422</v>
      </c>
      <c r="D7" s="28">
        <f>SUM(D3:D6)</f>
        <v>142426</v>
      </c>
      <c r="E7" s="28">
        <f>SUM(E3:E6)</f>
        <v>142430</v>
      </c>
      <c r="F7" s="28">
        <f>SUM(F3:F6)</f>
        <v>142434</v>
      </c>
      <c r="G7" s="28">
        <f t="shared" ref="G7:L7" si="1">SUM(G3:G6)</f>
        <v>142438</v>
      </c>
      <c r="H7" s="28">
        <f t="shared" si="1"/>
        <v>142442</v>
      </c>
      <c r="I7" s="28">
        <f t="shared" si="1"/>
        <v>142446</v>
      </c>
      <c r="J7" s="28">
        <f t="shared" si="1"/>
        <v>142450</v>
      </c>
      <c r="K7" s="28">
        <f t="shared" si="1"/>
        <v>142454</v>
      </c>
      <c r="L7" s="28">
        <f t="shared" si="1"/>
        <v>142458</v>
      </c>
      <c r="M7" s="28">
        <f>SUM(M3:M6)</f>
        <v>142462</v>
      </c>
      <c r="N7" s="2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6B7D-AAB0-4DD2-8D54-3FB65C4FF21C}">
  <dimension ref="A1:I147"/>
  <sheetViews>
    <sheetView workbookViewId="0">
      <selection activeCell="I19" sqref="I19"/>
    </sheetView>
  </sheetViews>
  <sheetFormatPr defaultRowHeight="14.5" x14ac:dyDescent="0.35"/>
  <cols>
    <col min="3" max="3" width="14.81640625" customWidth="1"/>
    <col min="4" max="4" width="20.36328125" customWidth="1"/>
  </cols>
  <sheetData>
    <row r="1" spans="1:9" x14ac:dyDescent="0.35">
      <c r="A1" s="43" t="s">
        <v>207</v>
      </c>
      <c r="B1" s="43"/>
      <c r="C1" s="43"/>
    </row>
    <row r="3" spans="1:9" x14ac:dyDescent="0.35">
      <c r="C3" s="29" t="s">
        <v>208</v>
      </c>
      <c r="D3" s="30" t="s">
        <v>209</v>
      </c>
      <c r="E3" s="30" t="s">
        <v>210</v>
      </c>
      <c r="F3" s="30" t="s">
        <v>211</v>
      </c>
      <c r="G3" s="30" t="s">
        <v>212</v>
      </c>
      <c r="H3" s="30" t="s">
        <v>213</v>
      </c>
      <c r="I3" s="30" t="s">
        <v>214</v>
      </c>
    </row>
    <row r="4" spans="1:9" x14ac:dyDescent="0.35">
      <c r="D4" s="25" t="s">
        <v>215</v>
      </c>
      <c r="E4" s="25" t="s">
        <v>216</v>
      </c>
      <c r="F4" s="25" t="s">
        <v>217</v>
      </c>
      <c r="G4" s="25" t="s">
        <v>218</v>
      </c>
      <c r="H4" s="25" t="s">
        <v>219</v>
      </c>
      <c r="I4" s="25" t="s">
        <v>220</v>
      </c>
    </row>
    <row r="6" spans="1:9" x14ac:dyDescent="0.35">
      <c r="B6" s="4" t="s">
        <v>221</v>
      </c>
      <c r="C6" t="s">
        <v>222</v>
      </c>
    </row>
    <row r="8" spans="1:9" x14ac:dyDescent="0.35">
      <c r="B8" s="31" t="s">
        <v>133</v>
      </c>
      <c r="C8" s="31" t="s">
        <v>134</v>
      </c>
      <c r="D8" s="31" t="s">
        <v>215</v>
      </c>
      <c r="E8" s="31" t="s">
        <v>216</v>
      </c>
      <c r="F8" s="31" t="s">
        <v>217</v>
      </c>
      <c r="G8" s="31" t="s">
        <v>218</v>
      </c>
    </row>
    <row r="9" spans="1:9" x14ac:dyDescent="0.35">
      <c r="B9" s="19">
        <v>90</v>
      </c>
      <c r="C9" s="19">
        <v>50</v>
      </c>
      <c r="D9" s="32" t="b">
        <f>B9=C9</f>
        <v>0</v>
      </c>
      <c r="E9" s="32" t="b">
        <f>B9&lt;&gt;C9</f>
        <v>1</v>
      </c>
      <c r="F9" s="32" t="b">
        <f>B9&gt;C9</f>
        <v>1</v>
      </c>
      <c r="G9" s="32" t="b">
        <f>B9&lt;C9</f>
        <v>0</v>
      </c>
    </row>
    <row r="10" spans="1:9" x14ac:dyDescent="0.35">
      <c r="B10" s="26" t="s">
        <v>223</v>
      </c>
      <c r="C10" s="26" t="s">
        <v>224</v>
      </c>
      <c r="D10" s="32" t="b">
        <f>B10=C10</f>
        <v>0</v>
      </c>
      <c r="E10" s="32" t="b">
        <f>B10&lt;&gt;C10</f>
        <v>1</v>
      </c>
      <c r="F10" s="32" t="b">
        <f t="shared" ref="F10:F11" si="0">B10&gt;C10</f>
        <v>0</v>
      </c>
      <c r="G10" s="32" t="b">
        <f t="shared" ref="G10:G11" si="1">B10&lt;C10</f>
        <v>1</v>
      </c>
    </row>
    <row r="11" spans="1:9" x14ac:dyDescent="0.35">
      <c r="B11" s="26" t="s">
        <v>225</v>
      </c>
      <c r="C11" s="26" t="s">
        <v>226</v>
      </c>
      <c r="D11" s="32" t="b">
        <f t="shared" ref="D11" si="2">B11=C11</f>
        <v>0</v>
      </c>
      <c r="E11" s="32" t="b">
        <f t="shared" ref="E11" si="3">B11&lt;&gt;C11</f>
        <v>1</v>
      </c>
      <c r="F11" s="32" t="b">
        <f t="shared" si="0"/>
        <v>0</v>
      </c>
      <c r="G11" s="32" t="b">
        <f t="shared" si="1"/>
        <v>1</v>
      </c>
    </row>
    <row r="13" spans="1:9" x14ac:dyDescent="0.35">
      <c r="B13" t="s">
        <v>227</v>
      </c>
    </row>
    <row r="14" spans="1:9" x14ac:dyDescent="0.35">
      <c r="B14" s="33" t="s">
        <v>173</v>
      </c>
      <c r="C14" s="33" t="s">
        <v>228</v>
      </c>
      <c r="D14" s="33" t="s">
        <v>229</v>
      </c>
    </row>
    <row r="15" spans="1:9" x14ac:dyDescent="0.35">
      <c r="B15" t="s">
        <v>230</v>
      </c>
      <c r="C15">
        <v>45</v>
      </c>
      <c r="D15" s="9" t="str">
        <f>IF(C15&gt;=60,"Pass", "Fail")</f>
        <v>Fail</v>
      </c>
    </row>
    <row r="16" spans="1:9" x14ac:dyDescent="0.35">
      <c r="B16" t="s">
        <v>231</v>
      </c>
      <c r="C16">
        <v>89</v>
      </c>
      <c r="D16" s="9" t="str">
        <f t="shared" ref="D16:D24" si="4">IF(C16&gt;=60,"Pass", "Fail")</f>
        <v>Pass</v>
      </c>
    </row>
    <row r="17" spans="2:4" x14ac:dyDescent="0.35">
      <c r="B17" t="s">
        <v>232</v>
      </c>
      <c r="C17">
        <v>67</v>
      </c>
      <c r="D17" s="9" t="str">
        <f t="shared" si="4"/>
        <v>Pass</v>
      </c>
    </row>
    <row r="18" spans="2:4" x14ac:dyDescent="0.35">
      <c r="B18" t="s">
        <v>233</v>
      </c>
      <c r="C18">
        <v>89</v>
      </c>
      <c r="D18" s="9" t="str">
        <f t="shared" si="4"/>
        <v>Pass</v>
      </c>
    </row>
    <row r="19" spans="2:4" x14ac:dyDescent="0.35">
      <c r="B19" t="s">
        <v>234</v>
      </c>
      <c r="C19">
        <v>45</v>
      </c>
      <c r="D19" s="9" t="str">
        <f t="shared" si="4"/>
        <v>Fail</v>
      </c>
    </row>
    <row r="20" spans="2:4" x14ac:dyDescent="0.35">
      <c r="B20" t="s">
        <v>235</v>
      </c>
      <c r="C20">
        <v>77</v>
      </c>
      <c r="D20" s="9" t="str">
        <f t="shared" si="4"/>
        <v>Pass</v>
      </c>
    </row>
    <row r="21" spans="2:4" x14ac:dyDescent="0.35">
      <c r="B21" t="s">
        <v>236</v>
      </c>
      <c r="C21">
        <v>88</v>
      </c>
      <c r="D21" s="9" t="str">
        <f t="shared" si="4"/>
        <v>Pass</v>
      </c>
    </row>
    <row r="22" spans="2:4" x14ac:dyDescent="0.35">
      <c r="B22" t="s">
        <v>237</v>
      </c>
      <c r="C22">
        <v>69</v>
      </c>
      <c r="D22" s="9" t="str">
        <f t="shared" si="4"/>
        <v>Pass</v>
      </c>
    </row>
    <row r="23" spans="2:4" x14ac:dyDescent="0.35">
      <c r="B23" t="s">
        <v>238</v>
      </c>
      <c r="C23">
        <v>90</v>
      </c>
      <c r="D23" s="9" t="str">
        <f t="shared" si="4"/>
        <v>Pass</v>
      </c>
    </row>
    <row r="24" spans="2:4" x14ac:dyDescent="0.35">
      <c r="B24" t="s">
        <v>189</v>
      </c>
      <c r="C24">
        <v>99</v>
      </c>
      <c r="D24" s="9" t="str">
        <f t="shared" si="4"/>
        <v>Pass</v>
      </c>
    </row>
    <row r="26" spans="2:4" x14ac:dyDescent="0.35">
      <c r="B26" t="s">
        <v>239</v>
      </c>
    </row>
    <row r="27" spans="2:4" x14ac:dyDescent="0.35">
      <c r="B27" s="33" t="s">
        <v>173</v>
      </c>
      <c r="C27" s="33" t="s">
        <v>240</v>
      </c>
      <c r="D27" s="33" t="s">
        <v>241</v>
      </c>
    </row>
    <row r="28" spans="2:4" x14ac:dyDescent="0.35">
      <c r="B28" t="s">
        <v>230</v>
      </c>
      <c r="C28" t="s">
        <v>242</v>
      </c>
      <c r="D28" s="9" t="str">
        <f>IF(C28="M","Male","Female")</f>
        <v>Male</v>
      </c>
    </row>
    <row r="29" spans="2:4" x14ac:dyDescent="0.35">
      <c r="B29" t="s">
        <v>231</v>
      </c>
      <c r="C29" t="s">
        <v>242</v>
      </c>
      <c r="D29" s="9" t="str">
        <f t="shared" ref="D29:D37" si="5">IF(C29="M","Male","Female")</f>
        <v>Male</v>
      </c>
    </row>
    <row r="30" spans="2:4" x14ac:dyDescent="0.35">
      <c r="B30" t="s">
        <v>232</v>
      </c>
      <c r="C30" t="s">
        <v>242</v>
      </c>
      <c r="D30" s="9" t="str">
        <f t="shared" si="5"/>
        <v>Male</v>
      </c>
    </row>
    <row r="31" spans="2:4" x14ac:dyDescent="0.35">
      <c r="B31" t="s">
        <v>233</v>
      </c>
      <c r="C31" t="s">
        <v>243</v>
      </c>
      <c r="D31" s="9" t="str">
        <f t="shared" si="5"/>
        <v>Female</v>
      </c>
    </row>
    <row r="32" spans="2:4" x14ac:dyDescent="0.35">
      <c r="B32" t="s">
        <v>234</v>
      </c>
      <c r="C32" t="s">
        <v>243</v>
      </c>
      <c r="D32" s="9" t="str">
        <f t="shared" si="5"/>
        <v>Female</v>
      </c>
    </row>
    <row r="33" spans="2:4" x14ac:dyDescent="0.35">
      <c r="B33" t="s">
        <v>235</v>
      </c>
      <c r="C33" t="s">
        <v>242</v>
      </c>
      <c r="D33" s="9" t="str">
        <f t="shared" si="5"/>
        <v>Male</v>
      </c>
    </row>
    <row r="34" spans="2:4" x14ac:dyDescent="0.35">
      <c r="B34" t="s">
        <v>236</v>
      </c>
      <c r="C34" t="s">
        <v>243</v>
      </c>
      <c r="D34" s="9" t="str">
        <f t="shared" si="5"/>
        <v>Female</v>
      </c>
    </row>
    <row r="35" spans="2:4" x14ac:dyDescent="0.35">
      <c r="B35" t="s">
        <v>237</v>
      </c>
      <c r="C35" t="s">
        <v>242</v>
      </c>
      <c r="D35" s="9" t="str">
        <f t="shared" si="5"/>
        <v>Male</v>
      </c>
    </row>
    <row r="36" spans="2:4" x14ac:dyDescent="0.35">
      <c r="B36" t="s">
        <v>238</v>
      </c>
      <c r="C36" t="s">
        <v>242</v>
      </c>
      <c r="D36" s="9" t="str">
        <f t="shared" si="5"/>
        <v>Male</v>
      </c>
    </row>
    <row r="37" spans="2:4" x14ac:dyDescent="0.35">
      <c r="B37" t="s">
        <v>189</v>
      </c>
      <c r="C37" t="s">
        <v>242</v>
      </c>
      <c r="D37" s="9" t="str">
        <f t="shared" si="5"/>
        <v>Male</v>
      </c>
    </row>
    <row r="39" spans="2:4" x14ac:dyDescent="0.35">
      <c r="B39" t="s">
        <v>244</v>
      </c>
    </row>
    <row r="40" spans="2:4" x14ac:dyDescent="0.35">
      <c r="B40" s="33" t="s">
        <v>94</v>
      </c>
      <c r="C40" s="33" t="s">
        <v>245</v>
      </c>
      <c r="D40" s="33" t="s">
        <v>246</v>
      </c>
    </row>
    <row r="41" spans="2:4" x14ac:dyDescent="0.35">
      <c r="B41" t="s">
        <v>128</v>
      </c>
      <c r="C41">
        <v>100</v>
      </c>
      <c r="D41" s="9" t="str">
        <f>IF(C41&lt;300, "Order", "Not order")</f>
        <v>Order</v>
      </c>
    </row>
    <row r="42" spans="2:4" x14ac:dyDescent="0.35">
      <c r="B42" t="s">
        <v>247</v>
      </c>
      <c r="C42">
        <f>C41+50</f>
        <v>150</v>
      </c>
      <c r="D42" s="9" t="str">
        <f t="shared" ref="D42:D50" si="6">IF(C42&lt;300, "Order", "Not order")</f>
        <v>Order</v>
      </c>
    </row>
    <row r="43" spans="2:4" x14ac:dyDescent="0.35">
      <c r="B43" t="s">
        <v>248</v>
      </c>
      <c r="C43">
        <f t="shared" ref="C43:C50" si="7">C42+50</f>
        <v>200</v>
      </c>
      <c r="D43" s="9" t="str">
        <f t="shared" si="6"/>
        <v>Order</v>
      </c>
    </row>
    <row r="44" spans="2:4" x14ac:dyDescent="0.35">
      <c r="B44" t="s">
        <v>249</v>
      </c>
      <c r="C44">
        <f t="shared" si="7"/>
        <v>250</v>
      </c>
      <c r="D44" s="9" t="str">
        <f t="shared" si="6"/>
        <v>Order</v>
      </c>
    </row>
    <row r="45" spans="2:4" x14ac:dyDescent="0.35">
      <c r="B45" t="s">
        <v>250</v>
      </c>
      <c r="C45">
        <f t="shared" si="7"/>
        <v>300</v>
      </c>
      <c r="D45" s="9" t="str">
        <f t="shared" si="6"/>
        <v>Not order</v>
      </c>
    </row>
    <row r="46" spans="2:4" x14ac:dyDescent="0.35">
      <c r="B46" t="s">
        <v>243</v>
      </c>
      <c r="C46">
        <f t="shared" si="7"/>
        <v>350</v>
      </c>
      <c r="D46" s="9" t="str">
        <f t="shared" si="6"/>
        <v>Not order</v>
      </c>
    </row>
    <row r="47" spans="2:4" x14ac:dyDescent="0.35">
      <c r="B47" t="s">
        <v>251</v>
      </c>
      <c r="C47">
        <f t="shared" si="7"/>
        <v>400</v>
      </c>
      <c r="D47" s="9" t="str">
        <f t="shared" si="6"/>
        <v>Not order</v>
      </c>
    </row>
    <row r="48" spans="2:4" x14ac:dyDescent="0.35">
      <c r="B48" t="s">
        <v>252</v>
      </c>
      <c r="C48">
        <f t="shared" si="7"/>
        <v>450</v>
      </c>
      <c r="D48" s="9" t="str">
        <f t="shared" si="6"/>
        <v>Not order</v>
      </c>
    </row>
    <row r="49" spans="2:6" x14ac:dyDescent="0.35">
      <c r="B49" t="s">
        <v>253</v>
      </c>
      <c r="C49">
        <f t="shared" si="7"/>
        <v>500</v>
      </c>
      <c r="D49" s="9" t="str">
        <f t="shared" si="6"/>
        <v>Not order</v>
      </c>
    </row>
    <row r="50" spans="2:6" x14ac:dyDescent="0.35">
      <c r="B50" t="s">
        <v>254</v>
      </c>
      <c r="C50">
        <f t="shared" si="7"/>
        <v>550</v>
      </c>
      <c r="D50" s="9" t="str">
        <f t="shared" si="6"/>
        <v>Not order</v>
      </c>
    </row>
    <row r="52" spans="2:6" x14ac:dyDescent="0.35">
      <c r="B52" t="s">
        <v>255</v>
      </c>
    </row>
    <row r="54" spans="2:6" x14ac:dyDescent="0.35">
      <c r="B54" s="12" t="s">
        <v>208</v>
      </c>
      <c r="C54" s="34">
        <f>DATE(18,10,21)</f>
        <v>6869</v>
      </c>
    </row>
    <row r="56" spans="2:6" x14ac:dyDescent="0.35">
      <c r="B56" s="33" t="s">
        <v>173</v>
      </c>
      <c r="C56" s="33" t="s">
        <v>256</v>
      </c>
      <c r="D56" s="33" t="s">
        <v>122</v>
      </c>
      <c r="E56" s="33" t="s">
        <v>257</v>
      </c>
      <c r="F56" s="33" t="s">
        <v>258</v>
      </c>
    </row>
    <row r="57" spans="2:6" x14ac:dyDescent="0.35">
      <c r="B57" t="s">
        <v>259</v>
      </c>
      <c r="C57" s="35">
        <f>DATE(18,9,10)</f>
        <v>6828</v>
      </c>
      <c r="D57" s="36">
        <v>5500</v>
      </c>
      <c r="E57" s="37">
        <f>IF(C57&lt;$C$54,D57*20%, D57*10%)</f>
        <v>1100</v>
      </c>
      <c r="F57" s="37">
        <f>D57-E57</f>
        <v>4400</v>
      </c>
    </row>
    <row r="58" spans="2:6" x14ac:dyDescent="0.35">
      <c r="B58" t="s">
        <v>260</v>
      </c>
      <c r="C58" s="35">
        <f>DATE(18,9,12)</f>
        <v>6830</v>
      </c>
      <c r="D58" s="36">
        <v>6000</v>
      </c>
      <c r="E58" s="37">
        <f t="shared" ref="E58:E66" si="8">IF(C58&lt;$C$54,D58*20%, D58*10%)</f>
        <v>1200</v>
      </c>
      <c r="F58" s="37">
        <f t="shared" ref="F58:F66" si="9">D58-E58</f>
        <v>4800</v>
      </c>
    </row>
    <row r="59" spans="2:6" x14ac:dyDescent="0.35">
      <c r="B59" t="s">
        <v>261</v>
      </c>
      <c r="C59" s="35">
        <f>DATE(18,8,13)</f>
        <v>6800</v>
      </c>
      <c r="D59" s="36">
        <v>4500</v>
      </c>
      <c r="E59" s="37">
        <f t="shared" si="8"/>
        <v>900</v>
      </c>
      <c r="F59" s="37">
        <f t="shared" si="9"/>
        <v>3600</v>
      </c>
    </row>
    <row r="60" spans="2:6" x14ac:dyDescent="0.35">
      <c r="B60" t="s">
        <v>262</v>
      </c>
      <c r="C60" s="35">
        <f>DATE(18,9,14)</f>
        <v>6832</v>
      </c>
      <c r="D60" s="36">
        <v>4500</v>
      </c>
      <c r="E60" s="37">
        <f t="shared" si="8"/>
        <v>900</v>
      </c>
      <c r="F60" s="37">
        <f t="shared" si="9"/>
        <v>3600</v>
      </c>
    </row>
    <row r="61" spans="2:6" x14ac:dyDescent="0.35">
      <c r="B61" t="s">
        <v>263</v>
      </c>
      <c r="C61" s="35">
        <f>DATE(18,7,15)</f>
        <v>6771</v>
      </c>
      <c r="D61" s="36">
        <v>5500</v>
      </c>
      <c r="E61" s="37">
        <f t="shared" si="8"/>
        <v>1100</v>
      </c>
      <c r="F61" s="37">
        <f t="shared" si="9"/>
        <v>4400</v>
      </c>
    </row>
    <row r="62" spans="2:6" x14ac:dyDescent="0.35">
      <c r="B62" t="s">
        <v>191</v>
      </c>
      <c r="C62" s="35">
        <f>DATE(18,8,15)</f>
        <v>6802</v>
      </c>
      <c r="D62" s="36">
        <v>5000</v>
      </c>
      <c r="E62" s="37">
        <f t="shared" si="8"/>
        <v>1000</v>
      </c>
      <c r="F62" s="37">
        <f t="shared" si="9"/>
        <v>4000</v>
      </c>
    </row>
    <row r="63" spans="2:6" x14ac:dyDescent="0.35">
      <c r="B63" t="s">
        <v>264</v>
      </c>
      <c r="C63" s="35">
        <f>DATE(18,8,16)</f>
        <v>6803</v>
      </c>
      <c r="D63" s="36">
        <v>4000</v>
      </c>
      <c r="E63" s="37">
        <f t="shared" si="8"/>
        <v>800</v>
      </c>
      <c r="F63" s="37">
        <f t="shared" si="9"/>
        <v>3200</v>
      </c>
    </row>
    <row r="64" spans="2:6" x14ac:dyDescent="0.35">
      <c r="B64" t="s">
        <v>237</v>
      </c>
      <c r="C64" s="35">
        <f>DATE(18,9,18)</f>
        <v>6836</v>
      </c>
      <c r="D64" s="36">
        <v>6500</v>
      </c>
      <c r="E64" s="37">
        <f t="shared" si="8"/>
        <v>1300</v>
      </c>
      <c r="F64" s="37">
        <f t="shared" si="9"/>
        <v>5200</v>
      </c>
    </row>
    <row r="65" spans="2:6" x14ac:dyDescent="0.35">
      <c r="B65" t="s">
        <v>238</v>
      </c>
      <c r="C65" s="35">
        <f>DATE(18,7,21)</f>
        <v>6777</v>
      </c>
      <c r="D65" s="36">
        <v>4000</v>
      </c>
      <c r="E65" s="37">
        <f t="shared" si="8"/>
        <v>800</v>
      </c>
      <c r="F65" s="37">
        <f t="shared" si="9"/>
        <v>3200</v>
      </c>
    </row>
    <row r="66" spans="2:6" x14ac:dyDescent="0.35">
      <c r="B66" t="s">
        <v>189</v>
      </c>
      <c r="C66" s="35">
        <f>DATE(18,7,21)</f>
        <v>6777</v>
      </c>
      <c r="D66" s="36">
        <v>5000</v>
      </c>
      <c r="E66" s="37">
        <f t="shared" si="8"/>
        <v>1000</v>
      </c>
      <c r="F66" s="37">
        <f t="shared" si="9"/>
        <v>4000</v>
      </c>
    </row>
    <row r="68" spans="2:6" x14ac:dyDescent="0.35">
      <c r="B68" t="s">
        <v>265</v>
      </c>
    </row>
    <row r="70" spans="2:6" x14ac:dyDescent="0.35">
      <c r="B70" s="12" t="s">
        <v>266</v>
      </c>
      <c r="C70" s="38">
        <v>0.35416666666666669</v>
      </c>
    </row>
    <row r="72" spans="2:6" x14ac:dyDescent="0.35">
      <c r="B72" s="10" t="s">
        <v>173</v>
      </c>
      <c r="C72" s="10" t="s">
        <v>267</v>
      </c>
      <c r="D72" s="10" t="s">
        <v>268</v>
      </c>
    </row>
    <row r="73" spans="2:6" x14ac:dyDescent="0.35">
      <c r="B73" t="s">
        <v>259</v>
      </c>
      <c r="C73" s="39">
        <v>0.32777777777777778</v>
      </c>
      <c r="D73" s="9" t="str">
        <f>IF(C73&gt;$C$70, "Late", "Not late")</f>
        <v>Not late</v>
      </c>
    </row>
    <row r="74" spans="2:6" x14ac:dyDescent="0.35">
      <c r="B74" t="s">
        <v>260</v>
      </c>
      <c r="C74" s="39">
        <v>0.35347222222222219</v>
      </c>
      <c r="D74" s="9" t="str">
        <f t="shared" ref="D74:D82" si="10">IF(C74&gt;$C$70, "Late", "Not late")</f>
        <v>Not late</v>
      </c>
    </row>
    <row r="75" spans="2:6" x14ac:dyDescent="0.35">
      <c r="B75" t="s">
        <v>261</v>
      </c>
      <c r="C75" s="39">
        <v>0.36458333333333331</v>
      </c>
      <c r="D75" s="9" t="str">
        <f t="shared" si="10"/>
        <v>Late</v>
      </c>
    </row>
    <row r="76" spans="2:6" x14ac:dyDescent="0.35">
      <c r="B76" t="s">
        <v>262</v>
      </c>
      <c r="C76" s="39">
        <v>0.34236111111111112</v>
      </c>
      <c r="D76" s="9" t="str">
        <f t="shared" si="10"/>
        <v>Not late</v>
      </c>
    </row>
    <row r="77" spans="2:6" x14ac:dyDescent="0.35">
      <c r="B77" t="s">
        <v>263</v>
      </c>
      <c r="C77" s="39">
        <v>0.34027777777777773</v>
      </c>
      <c r="D77" s="9" t="str">
        <f t="shared" si="10"/>
        <v>Not late</v>
      </c>
    </row>
    <row r="78" spans="2:6" x14ac:dyDescent="0.35">
      <c r="B78" t="s">
        <v>191</v>
      </c>
      <c r="C78" s="39">
        <v>0.36458333333333331</v>
      </c>
      <c r="D78" s="9" t="str">
        <f t="shared" si="10"/>
        <v>Late</v>
      </c>
    </row>
    <row r="79" spans="2:6" x14ac:dyDescent="0.35">
      <c r="B79" t="s">
        <v>264</v>
      </c>
      <c r="C79" s="39">
        <v>0.3125</v>
      </c>
      <c r="D79" s="9" t="str">
        <f t="shared" si="10"/>
        <v>Not late</v>
      </c>
    </row>
    <row r="80" spans="2:6" x14ac:dyDescent="0.35">
      <c r="B80" t="s">
        <v>237</v>
      </c>
      <c r="C80" s="39">
        <v>0.31111111111111112</v>
      </c>
      <c r="D80" s="9" t="str">
        <f t="shared" si="10"/>
        <v>Not late</v>
      </c>
    </row>
    <row r="81" spans="2:5" x14ac:dyDescent="0.35">
      <c r="B81" t="s">
        <v>238</v>
      </c>
      <c r="C81" s="39">
        <v>0.33263888888888887</v>
      </c>
      <c r="D81" s="9" t="str">
        <f t="shared" si="10"/>
        <v>Not late</v>
      </c>
    </row>
    <row r="82" spans="2:5" x14ac:dyDescent="0.35">
      <c r="B82" t="s">
        <v>189</v>
      </c>
      <c r="C82" s="39">
        <v>0.35625000000000001</v>
      </c>
      <c r="D82" s="9" t="str">
        <f t="shared" si="10"/>
        <v>Late</v>
      </c>
    </row>
    <row r="84" spans="2:5" x14ac:dyDescent="0.35">
      <c r="B84" t="s">
        <v>269</v>
      </c>
    </row>
    <row r="85" spans="2:5" x14ac:dyDescent="0.35">
      <c r="B85" s="29" t="s">
        <v>270</v>
      </c>
      <c r="C85" s="29" t="s">
        <v>271</v>
      </c>
      <c r="D85" s="29" t="s">
        <v>272</v>
      </c>
      <c r="E85" s="29" t="s">
        <v>273</v>
      </c>
    </row>
    <row r="86" spans="2:5" x14ac:dyDescent="0.35">
      <c r="B86" s="25">
        <v>800</v>
      </c>
      <c r="C86" s="25">
        <v>921</v>
      </c>
      <c r="D86" s="25" t="str">
        <f>IF(C86&gt;B86, "Over Budget", "Within Budget")</f>
        <v>Over Budget</v>
      </c>
      <c r="E86" s="51">
        <f>IF(D86= "Over Budget", C86-B86)</f>
        <v>121</v>
      </c>
    </row>
    <row r="87" spans="2:5" x14ac:dyDescent="0.35">
      <c r="B87" s="25">
        <v>375</v>
      </c>
      <c r="C87" s="25">
        <v>324</v>
      </c>
      <c r="D87" s="25" t="str">
        <f t="shared" ref="D87:D89" si="11">IF(C87&gt;B87, "Over Budget", "Within Budget")</f>
        <v>Within Budget</v>
      </c>
      <c r="E87" s="51" t="b">
        <f>IF(D87= "Over Budget", C87-B87)</f>
        <v>0</v>
      </c>
    </row>
    <row r="88" spans="2:5" x14ac:dyDescent="0.35">
      <c r="B88" s="25">
        <v>150</v>
      </c>
      <c r="C88" s="25">
        <v>128</v>
      </c>
      <c r="D88" s="25" t="str">
        <f t="shared" si="11"/>
        <v>Within Budget</v>
      </c>
      <c r="E88" s="51" t="b">
        <f t="shared" ref="E88:E89" si="12">IF(D88= "Over Budget", C88-B88)</f>
        <v>0</v>
      </c>
    </row>
    <row r="89" spans="2:5" x14ac:dyDescent="0.35">
      <c r="B89" s="25">
        <v>150</v>
      </c>
      <c r="C89" s="25">
        <v>174</v>
      </c>
      <c r="D89" s="25" t="str">
        <f t="shared" si="11"/>
        <v>Over Budget</v>
      </c>
      <c r="E89" s="51">
        <f t="shared" si="12"/>
        <v>24</v>
      </c>
    </row>
    <row r="91" spans="2:5" x14ac:dyDescent="0.35">
      <c r="B91" s="40" t="s">
        <v>274</v>
      </c>
    </row>
    <row r="93" spans="2:5" x14ac:dyDescent="0.35">
      <c r="B93" s="10" t="s">
        <v>275</v>
      </c>
      <c r="C93" s="10" t="s">
        <v>276</v>
      </c>
      <c r="D93" s="10" t="s">
        <v>277</v>
      </c>
    </row>
    <row r="94" spans="2:5" x14ac:dyDescent="0.35">
      <c r="B94" s="35">
        <f>DATE(17,4,11)</f>
        <v>6311</v>
      </c>
      <c r="C94">
        <v>4</v>
      </c>
      <c r="D94" s="9" t="str">
        <f>IF(C94&lt;=3, "Q1",
IF(C94&lt;=6, "Q2",
IF(C94&lt;=9, "Q3",
IF(C94&lt;=12, "Q4"))))</f>
        <v>Q2</v>
      </c>
    </row>
    <row r="95" spans="2:5" x14ac:dyDescent="0.35">
      <c r="B95" s="35">
        <f>DATE(17,7,19)</f>
        <v>6410</v>
      </c>
      <c r="C95">
        <v>7</v>
      </c>
      <c r="D95" s="9" t="str">
        <f t="shared" ref="D95:D99" si="13">IF(C95&lt;=3, "Q1",
IF(C95&lt;=6, "Q2",
IF(C95&lt;=9, "Q3",
IF(C95&lt;=12, "Q4"))))</f>
        <v>Q3</v>
      </c>
    </row>
    <row r="96" spans="2:5" x14ac:dyDescent="0.35">
      <c r="B96" s="35">
        <f>DATE(17,4,5)</f>
        <v>6305</v>
      </c>
      <c r="C96">
        <v>4</v>
      </c>
      <c r="D96" s="9" t="str">
        <f t="shared" si="13"/>
        <v>Q2</v>
      </c>
    </row>
    <row r="97" spans="2:4" x14ac:dyDescent="0.35">
      <c r="B97" s="35">
        <f>DATE(17,4,10)</f>
        <v>6310</v>
      </c>
      <c r="C97">
        <v>4</v>
      </c>
      <c r="D97" s="9" t="str">
        <f t="shared" si="13"/>
        <v>Q2</v>
      </c>
    </row>
    <row r="98" spans="2:4" x14ac:dyDescent="0.35">
      <c r="B98" s="35">
        <f>DATE(17,6,12)</f>
        <v>6373</v>
      </c>
      <c r="C98">
        <v>6</v>
      </c>
      <c r="D98" s="9" t="str">
        <f t="shared" si="13"/>
        <v>Q2</v>
      </c>
    </row>
    <row r="99" spans="2:4" x14ac:dyDescent="0.35">
      <c r="B99" s="35">
        <f>DATE(17,8,3)</f>
        <v>6425</v>
      </c>
      <c r="C99">
        <v>8</v>
      </c>
      <c r="D99" s="9" t="str">
        <f t="shared" si="13"/>
        <v>Q3</v>
      </c>
    </row>
    <row r="100" spans="2:4" x14ac:dyDescent="0.35">
      <c r="B100" s="35">
        <f>DATE(17,7,21)</f>
        <v>6412</v>
      </c>
      <c r="C100">
        <v>7</v>
      </c>
      <c r="D100" s="9" t="str">
        <f>IF(C100&lt;=3, "Q1",
IF(C100&lt;=6, "Q2",
IF(C100&lt;=9, "Q3",
IF(C100&lt;=12, "Q4"))))</f>
        <v>Q3</v>
      </c>
    </row>
    <row r="103" spans="2:4" x14ac:dyDescent="0.35">
      <c r="B103" s="10" t="s">
        <v>173</v>
      </c>
      <c r="C103" s="10" t="s">
        <v>228</v>
      </c>
      <c r="D103" s="10" t="s">
        <v>229</v>
      </c>
    </row>
    <row r="104" spans="2:4" x14ac:dyDescent="0.35">
      <c r="B104" t="s">
        <v>278</v>
      </c>
      <c r="C104">
        <v>59</v>
      </c>
      <c r="D104" s="9" t="str">
        <f>IF(C104&gt;=80,"A",
IF(C104&gt;=70,"B",
IF(C104&gt;=60,"C",
IF(C104&gt;=50,"D",
IF(C104&lt;50,"F")))))</f>
        <v>D</v>
      </c>
    </row>
    <row r="105" spans="2:4" x14ac:dyDescent="0.35">
      <c r="B105" t="s">
        <v>279</v>
      </c>
      <c r="C105">
        <v>63</v>
      </c>
      <c r="D105" s="9" t="str">
        <f t="shared" ref="D105:D110" si="14">IF(C105&gt;=80,"A",
IF(C105&gt;=70,"B",
IF(C105&gt;=60,"C",
IF(C105&gt;=50,"D",
IF(C105&lt;50,"F")))))</f>
        <v>C</v>
      </c>
    </row>
    <row r="106" spans="2:4" x14ac:dyDescent="0.35">
      <c r="B106" t="s">
        <v>280</v>
      </c>
      <c r="C106">
        <v>81</v>
      </c>
      <c r="D106" s="9" t="str">
        <f t="shared" si="14"/>
        <v>A</v>
      </c>
    </row>
    <row r="107" spans="2:4" x14ac:dyDescent="0.35">
      <c r="B107" t="s">
        <v>262</v>
      </c>
      <c r="C107">
        <v>79</v>
      </c>
      <c r="D107" s="9" t="str">
        <f t="shared" si="14"/>
        <v>B</v>
      </c>
    </row>
    <row r="108" spans="2:4" x14ac:dyDescent="0.35">
      <c r="B108" t="s">
        <v>263</v>
      </c>
      <c r="C108">
        <v>48</v>
      </c>
      <c r="D108" s="9" t="str">
        <f t="shared" si="14"/>
        <v>F</v>
      </c>
    </row>
    <row r="109" spans="2:4" x14ac:dyDescent="0.35">
      <c r="B109" t="s">
        <v>191</v>
      </c>
      <c r="C109">
        <v>74</v>
      </c>
      <c r="D109" s="9" t="str">
        <f t="shared" si="14"/>
        <v>B</v>
      </c>
    </row>
    <row r="110" spans="2:4" x14ac:dyDescent="0.35">
      <c r="B110" t="s">
        <v>230</v>
      </c>
      <c r="C110">
        <v>67</v>
      </c>
      <c r="D110" s="9" t="str">
        <f t="shared" si="14"/>
        <v>C</v>
      </c>
    </row>
    <row r="116" spans="2:4" x14ac:dyDescent="0.35">
      <c r="B116" s="10" t="s">
        <v>275</v>
      </c>
      <c r="C116" s="10" t="s">
        <v>276</v>
      </c>
      <c r="D116" s="10" t="s">
        <v>277</v>
      </c>
    </row>
    <row r="117" spans="2:4" x14ac:dyDescent="0.35">
      <c r="B117" s="35">
        <f>DATE(17,4,11)</f>
        <v>6311</v>
      </c>
      <c r="C117">
        <v>4</v>
      </c>
      <c r="D117" s="9" t="str">
        <f>IF(OR(C117=1,C117=2, C117=3),"Q1",
IF(OR(C117=4,C117=5, C117=6),"Q2",
IF(OR(C117=7,C117=8, C117=9),"Q3",
IF(OR(C117=10,C117=11, C117=12),"Q4"))))</f>
        <v>Q2</v>
      </c>
    </row>
    <row r="118" spans="2:4" x14ac:dyDescent="0.35">
      <c r="B118" s="35">
        <f>DATE(17,7,19)</f>
        <v>6410</v>
      </c>
      <c r="C118">
        <v>7</v>
      </c>
      <c r="D118" s="9" t="str">
        <f t="shared" ref="D118:D123" si="15">IF(OR(C118=1,C118=2, C118=3),"Q1",
IF(OR(C118=4,C118=5, C118=6),"Q2",
IF(OR(C118=7,C118=8, C118=9),"Q3",
IF(OR(C118=10,C118=11, C118=12),"Q4"))))</f>
        <v>Q3</v>
      </c>
    </row>
    <row r="119" spans="2:4" x14ac:dyDescent="0.35">
      <c r="B119" s="35">
        <f>DATE(17,4,5)</f>
        <v>6305</v>
      </c>
      <c r="C119">
        <v>4</v>
      </c>
      <c r="D119" s="9" t="str">
        <f t="shared" si="15"/>
        <v>Q2</v>
      </c>
    </row>
    <row r="120" spans="2:4" x14ac:dyDescent="0.35">
      <c r="B120" s="35">
        <f>DATE(17,3,10)</f>
        <v>6279</v>
      </c>
      <c r="C120">
        <v>3</v>
      </c>
      <c r="D120" s="9" t="str">
        <f t="shared" si="15"/>
        <v>Q1</v>
      </c>
    </row>
    <row r="121" spans="2:4" x14ac:dyDescent="0.35">
      <c r="B121" s="35">
        <f>DATE(17,6,12)</f>
        <v>6373</v>
      </c>
      <c r="C121">
        <v>6</v>
      </c>
      <c r="D121" s="9" t="str">
        <f t="shared" si="15"/>
        <v>Q2</v>
      </c>
    </row>
    <row r="122" spans="2:4" x14ac:dyDescent="0.35">
      <c r="B122" s="35">
        <f>DATE(17,8,3)</f>
        <v>6425</v>
      </c>
      <c r="C122">
        <v>8</v>
      </c>
      <c r="D122" s="9" t="str">
        <f t="shared" si="15"/>
        <v>Q3</v>
      </c>
    </row>
    <row r="123" spans="2:4" x14ac:dyDescent="0.35">
      <c r="B123" s="35">
        <f>DATE(17,12,21)</f>
        <v>6565</v>
      </c>
      <c r="C123">
        <v>12</v>
      </c>
      <c r="D123" s="9" t="str">
        <f t="shared" si="15"/>
        <v>Q4</v>
      </c>
    </row>
    <row r="128" spans="2:4" x14ac:dyDescent="0.35">
      <c r="B128" s="10" t="s">
        <v>275</v>
      </c>
      <c r="C128" s="10" t="s">
        <v>276</v>
      </c>
      <c r="D128" s="10" t="s">
        <v>277</v>
      </c>
    </row>
    <row r="129" spans="2:4" x14ac:dyDescent="0.35">
      <c r="B129" s="35">
        <f>DATE(17,4,11)</f>
        <v>6311</v>
      </c>
      <c r="C129">
        <v>4</v>
      </c>
      <c r="D129" s="9" t="str">
        <f>IF(AND(C129&gt;=1,C129&lt;=3),"Q1",
IF(AND(C129&gt;=4,C129&lt;=6),"Q2",
IF(AND(C129&gt;=7, C129&lt;=9),"Q3",
IF(AND(C129&gt;=10, C129&lt;=12),"Q4"))))</f>
        <v>Q2</v>
      </c>
    </row>
    <row r="130" spans="2:4" x14ac:dyDescent="0.35">
      <c r="B130" s="35">
        <f>DATE(17,7,19)</f>
        <v>6410</v>
      </c>
      <c r="C130">
        <v>7</v>
      </c>
      <c r="D130" s="9" t="str">
        <f t="shared" ref="D130:D135" si="16">IF(AND(C130&gt;=1,C130&lt;=3),"Q1",
IF(AND(C130&gt;=4,C130&lt;=6),"Q2",
IF(AND(C130&gt;=7, C130&lt;=9),"Q3",
IF(AND(C130&gt;=10, C130&lt;=12),"Q4"))))</f>
        <v>Q3</v>
      </c>
    </row>
    <row r="131" spans="2:4" x14ac:dyDescent="0.35">
      <c r="B131" s="35">
        <f>DATE(17,4,5)</f>
        <v>6305</v>
      </c>
      <c r="C131">
        <v>4</v>
      </c>
      <c r="D131" s="9" t="str">
        <f t="shared" si="16"/>
        <v>Q2</v>
      </c>
    </row>
    <row r="132" spans="2:4" x14ac:dyDescent="0.35">
      <c r="B132" s="35">
        <f>DATE(17,3,10)</f>
        <v>6279</v>
      </c>
      <c r="C132">
        <v>3</v>
      </c>
      <c r="D132" s="9" t="str">
        <f t="shared" si="16"/>
        <v>Q1</v>
      </c>
    </row>
    <row r="133" spans="2:4" x14ac:dyDescent="0.35">
      <c r="B133" s="35">
        <f>DATE(17,6,12)</f>
        <v>6373</v>
      </c>
      <c r="C133">
        <v>6</v>
      </c>
      <c r="D133" s="9" t="str">
        <f t="shared" si="16"/>
        <v>Q2</v>
      </c>
    </row>
    <row r="134" spans="2:4" x14ac:dyDescent="0.35">
      <c r="B134" s="35">
        <f>DATE(17,8,3)</f>
        <v>6425</v>
      </c>
      <c r="C134">
        <v>8</v>
      </c>
      <c r="D134" s="9" t="str">
        <f t="shared" si="16"/>
        <v>Q3</v>
      </c>
    </row>
    <row r="135" spans="2:4" x14ac:dyDescent="0.35">
      <c r="B135" s="35">
        <f>DATE(17,12,21)</f>
        <v>6565</v>
      </c>
      <c r="C135">
        <v>12</v>
      </c>
      <c r="D135" s="9" t="str">
        <f t="shared" si="16"/>
        <v>Q4</v>
      </c>
    </row>
    <row r="140" spans="2:4" x14ac:dyDescent="0.35">
      <c r="B140" s="10" t="s">
        <v>275</v>
      </c>
      <c r="C140" s="10" t="s">
        <v>276</v>
      </c>
      <c r="D140" s="10" t="s">
        <v>277</v>
      </c>
    </row>
    <row r="141" spans="2:4" x14ac:dyDescent="0.35">
      <c r="B141" s="35">
        <f>DATE(17,4,11)</f>
        <v>6311</v>
      </c>
      <c r="C141">
        <v>4</v>
      </c>
      <c r="D141" t="str">
        <f>IF(C141=1,"Jan",
IF(C141=2,"Feb",
IF(C141=3,"Mar",
IF(C141=4,"Apr",
IF(C141=5,"May",
IF(C141=6,"Jun",
IF(C141=7,"Jul",
IF(C141=8,"Aug",
IF(C141=9,"Sep",
IF(C141=10,"Oct",
IF(C141=11,"Nov",
IF(C141=12,"Dec",))))))))))))</f>
        <v>Apr</v>
      </c>
    </row>
    <row r="142" spans="2:4" x14ac:dyDescent="0.35">
      <c r="B142" s="35">
        <f>DATE(17,7,19)</f>
        <v>6410</v>
      </c>
      <c r="C142">
        <v>7</v>
      </c>
      <c r="D142" t="str">
        <f t="shared" ref="D142:D147" si="17">IF(C142=1,"Jan",
IF(C142=2,"Feb",
IF(C142=3,"Mar",
IF(C142=4,"Apr",
IF(C142=5,"May",
IF(C142=6,"Jun",
IF(C142=7,"Jul",
IF(C142=8,"Aug",
IF(C142=9,"Sep",
IF(C142=10,"Oct",
IF(C142=11,"Nov",
IF(C142=12,"Dec",))))))))))))</f>
        <v>Jul</v>
      </c>
    </row>
    <row r="143" spans="2:4" x14ac:dyDescent="0.35">
      <c r="B143" s="35">
        <f>DATE(17,4,5)</f>
        <v>6305</v>
      </c>
      <c r="C143">
        <v>4</v>
      </c>
      <c r="D143" t="str">
        <f t="shared" si="17"/>
        <v>Apr</v>
      </c>
    </row>
    <row r="144" spans="2:4" x14ac:dyDescent="0.35">
      <c r="B144" s="35">
        <f>DATE(17,3,10)</f>
        <v>6279</v>
      </c>
      <c r="C144">
        <v>3</v>
      </c>
      <c r="D144" t="str">
        <f t="shared" si="17"/>
        <v>Mar</v>
      </c>
    </row>
    <row r="145" spans="2:4" x14ac:dyDescent="0.35">
      <c r="B145" s="35">
        <f>DATE(17,6,12)</f>
        <v>6373</v>
      </c>
      <c r="C145">
        <v>6</v>
      </c>
      <c r="D145" t="str">
        <f t="shared" si="17"/>
        <v>Jun</v>
      </c>
    </row>
    <row r="146" spans="2:4" x14ac:dyDescent="0.35">
      <c r="B146" s="35">
        <f>DATE(17,8,3)</f>
        <v>6425</v>
      </c>
      <c r="C146">
        <v>8</v>
      </c>
      <c r="D146" t="str">
        <f t="shared" si="17"/>
        <v>Aug</v>
      </c>
    </row>
    <row r="147" spans="2:4" x14ac:dyDescent="0.35">
      <c r="B147" s="35">
        <f>DATE(17,12,21)</f>
        <v>6565</v>
      </c>
      <c r="C147">
        <v>12</v>
      </c>
      <c r="D147" t="str">
        <f t="shared" si="17"/>
        <v>Dec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Basic1</vt:lpstr>
      <vt:lpstr>Date-Lock</vt:lpstr>
      <vt:lpstr>Basic2</vt:lpstr>
      <vt:lpstr>IF1</vt:lpstr>
      <vt:lpstr>calculate1</vt:lpstr>
      <vt:lpstr>calculate2</vt:lpstr>
      <vt:lpstr>conditionl formatting</vt:lpstr>
      <vt:lpstr>insert Chart</vt:lpstr>
      <vt:lpstr>IF2</vt:lpstr>
      <vt:lpstr>V-lookup</vt:lpstr>
      <vt:lpstr>Work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2021-06-22T07:56:35Z</dcterms:created>
  <dcterms:modified xsi:type="dcterms:W3CDTF">2021-08-04T05:49:53Z</dcterms:modified>
</cp:coreProperties>
</file>