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Plantilla Sprint" sheetId="3" r:id="rId6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RealizedSpeed">OFFSET(#REF!,1,0,#REF!,1)</definedName>
    <definedName localSheetId="2" name="RealValues">OFFSET('Plantilla Sprint'!$H$17,0,0,1,'Plantilla Sprint'!DoneDays)</definedName>
    <definedName localSheetId="0" name="RealValues">OFFSET('Sprint 1'!$H$17,0,0,1,'Sprint 1'!DoneDays)</definedName>
    <definedName localSheetId="1" name="RealValues">OFFSET('Sprint 2'!$H$17,0,0,1,'Sprint 2'!DoneDays)</definedName>
    <definedName localSheetId="0" name="TaskStoryID">'Sprint 1'!$D$21:$D$54</definedName>
    <definedName localSheetId="1" name="DoneDays">'Sprint 2'!$F$18</definedName>
    <definedName name="TrendOffset">#REF!</definedName>
    <definedName name="ImplementationDays">#REF!</definedName>
    <definedName localSheetId="1" name="ImplementationDays">'Sprint 2'!$D$16</definedName>
    <definedName localSheetId="1" name="SprintTasks">'Sprint 2'!$C$21:$AF$70</definedName>
    <definedName localSheetId="2" name="TaskStatus">'Plantilla Sprint'!$F$21:$F$65</definedName>
    <definedName name="ProductBacklog">#REF!</definedName>
    <definedName localSheetId="2" name="ImplementationDays">'Plantilla Sprint'!$D$16</definedName>
    <definedName localSheetId="1" name="TrendDays">'Sprint 2'!$F$20</definedName>
    <definedName localSheetId="1" name="TaskStatus">'Sprint 2'!$F$21:$F$65</definedName>
    <definedName localSheetId="2" name="TotalEffort">'Plantilla Sprint'!$G$17</definedName>
    <definedName name="TotalEffort">#REF!</definedName>
    <definedName localSheetId="0" name="TaskRows">'Sprint 1'!$D$18</definedName>
    <definedName name="SprintsInTrend">#REF!</definedName>
    <definedName name="DoneDays">#REF!</definedName>
    <definedName name="Status">#REF!</definedName>
    <definedName localSheetId="0" name="SprintTasks">'Sprint 1'!$C$21:$AF$54</definedName>
    <definedName name="TrendDays">#REF!</definedName>
    <definedName name="StoryName">#REF!</definedName>
    <definedName localSheetId="1" name="TotalEffort">'Sprint 2'!$G$17</definedName>
    <definedName localSheetId="0" name="TotalEffort">'Sprint 1'!$G$17</definedName>
    <definedName name="SprintCount">#REF!</definedName>
    <definedName localSheetId="0" name="ImplementationDays">'Sprint 1'!$D$16</definedName>
    <definedName localSheetId="2" name="TaskRows">'Plantilla Sprint'!$D$18</definedName>
    <definedName localSheetId="0" name="TaskStatus">'Sprint 1'!$F$21:$F$54</definedName>
    <definedName localSheetId="1" name="TaskStoryID">'Sprint 2'!$D$21:$D$60</definedName>
    <definedName localSheetId="2" name="TaskStoryID">'Plantilla Sprint'!$D$21:$D$60</definedName>
    <definedName localSheetId="2" name="SprintTasks">'Plantilla Sprint'!$C$21:$AF$70</definedName>
    <definedName name="TaskStatus">#REF!</definedName>
    <definedName name="SprintTasks">#REF!</definedName>
    <definedName name="Sprint">#REF!</definedName>
    <definedName name="TaskStoryID">#REF!</definedName>
    <definedName localSheetId="2" name="DoneDays">'Plantilla Sprint'!$F$18</definedName>
    <definedName name="TaskRows">#REF!</definedName>
    <definedName localSheetId="0" name="TrendDays">'Sprint 1'!$F$20</definedName>
    <definedName localSheetId="0" name="DoneDays">'Sprint 1'!$F$18</definedName>
    <definedName name="TrendSprintCount">#REF!</definedName>
    <definedName localSheetId="2" name="TrendDays">'Plantilla Sprint'!$F$20</definedName>
    <definedName localSheetId="1" name="TaskRows">'Sprint 2'!$D$18</definedName>
  </definedNames>
  <calcPr/>
  <extLst>
    <ext uri="GoogleSheetsCustomDataVersion2">
      <go:sheetsCustomData xmlns:go="http://customooxmlschemas.google.com/" r:id="rId7" roundtripDataChecksum="MgwsrDLHwMLvWoic2Qp5Y+JlWf0wfg0HPkj+M0N8l9c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======
ID#AAAA4xJQ4jQ
Petri Heiramo    (2023-09-23 03:38:51)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iwEOwZSxoiFRMeSLgxFVpzlY0L3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======
ID#AAAA4xJQ4jM
Petri Heiramo    (2023-09-23 03:38:51)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hMsoFk7t8lNgkS1UTI8xSiB4w2V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======
ID#AAAA4xJQ4jU
Petri Heiramo    (2023-09-23 03:38:51)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gmX1G0ujAB8b67P43nC14495YrXg=="/>
    </ext>
  </extLst>
</comments>
</file>

<file path=xl/sharedStrings.xml><?xml version="1.0" encoding="utf-8"?>
<sst xmlns="http://schemas.openxmlformats.org/spreadsheetml/2006/main" count="182" uniqueCount="68">
  <si>
    <t>Nombre del Proyecto:</t>
  </si>
  <si>
    <t>Muelitas Felices</t>
  </si>
  <si>
    <t>Dueño del Proyecto</t>
  </si>
  <si>
    <t>Armando Carrillo Fernandez alias ""</t>
  </si>
  <si>
    <t>Gerente del Proyecto:</t>
  </si>
  <si>
    <t>Duración del Sprint</t>
  </si>
  <si>
    <t>Esfuerzo</t>
  </si>
  <si>
    <t>Faltante en los días siguientes…</t>
  </si>
  <si>
    <t>Tendencia calculada en los últimos</t>
  </si>
  <si>
    <t>Días</t>
  </si>
  <si>
    <t>Totales</t>
  </si>
  <si>
    <t>Task rows</t>
  </si>
  <si>
    <t>Done days</t>
  </si>
  <si>
    <t>Warning! These are necessary</t>
  </si>
  <si>
    <t>Trend</t>
  </si>
  <si>
    <t>template rows</t>
  </si>
  <si>
    <t>Trend Days</t>
  </si>
  <si>
    <t>ID Tarea</t>
  </si>
  <si>
    <t>Tarea</t>
  </si>
  <si>
    <t>ID Historia</t>
  </si>
  <si>
    <t>Responsable</t>
  </si>
  <si>
    <t>Estado</t>
  </si>
  <si>
    <t>Est.</t>
  </si>
  <si>
    <t>Diseñar las funciones de creación y modificación de perfiles de docentes.</t>
  </si>
  <si>
    <t>BackEnd</t>
  </si>
  <si>
    <t>Por Hacer</t>
  </si>
  <si>
    <t>Implementar una función de búsqueda de docentes para facilitar la gestión por parte de los administrativos.</t>
  </si>
  <si>
    <t>Diseñar un proceso de confirmación para agregar nuevos docentes al sistema.</t>
  </si>
  <si>
    <t>Diseñar un formulario de inicio de sesión.</t>
  </si>
  <si>
    <t>Implementar la autenticación de usuarios basada en sus credenciales (nombre de usuario y contraseña).</t>
  </si>
  <si>
    <t>Configurar mecanismos de encriptación para proteger las contraseñas almacenadas.</t>
  </si>
  <si>
    <t>Diseñar una interfaz de usuario que permita a los usuarios solicitar la recuperación de contraseña.</t>
  </si>
  <si>
    <t>Desarrollar un proceso de verificación de identidad seguro para confirmar la identidad del usuario que solicita la recuperación.</t>
  </si>
  <si>
    <t>Configurar el envío de correos electrónicos o envío de mensaje por whatsapp de recuperación de contraseña con instrucciones claras y seguras</t>
  </si>
  <si>
    <t>Crear una página para que los usuarios ingresen una nueva contraseña después de la verificación exitosa.</t>
  </si>
  <si>
    <t>Implementar medidas de seguridad adicionales, como limitar el número de intentos de recuperación de contraseña en un período de tiempo.</t>
  </si>
  <si>
    <t>Mostrar los detalles de la historia clinica</t>
  </si>
  <si>
    <t>Diseñar una interfaz de usuario para verificar</t>
  </si>
  <si>
    <t>Diseñar un boton para que el docente verifique los trabajos</t>
  </si>
  <si>
    <t>Elaborar un interfaz que permita autorizar la derivacion de pacientes</t>
  </si>
  <si>
    <t>Completar formulario de registro para solicitar autorizacion</t>
  </si>
  <si>
    <t>Mensaje de validacion de formulario guardado</t>
  </si>
  <si>
    <t>Recibir notificacion para validar que el paciente derivado va a ser atendido</t>
  </si>
  <si>
    <t>Notificar a los docentes de clinica 1 cuando los pacientes derivados hayan terminado su tratamiento en clinica 2.</t>
  </si>
  <si>
    <t>Elaborar una interfaz de administración de cuentas de usuarios.</t>
  </si>
  <si>
    <t>Buscar los usuarios de los estudiantes retirados.</t>
  </si>
  <si>
    <t>Seleccionar un botón para deshabilitar cuentas y bloquear el acceso.</t>
  </si>
  <si>
    <t>Mostrar mensaje de confirmación.</t>
  </si>
  <si>
    <t>Guardar en una lista los usuarios suspendidos con fecha y asignatura</t>
  </si>
  <si>
    <t>Elaborar una función para habilitar las cuentas si un estudiante vuelve a llevar la asignatura</t>
  </si>
  <si>
    <t>Diseñar un interfaz con la opción que permita modificar los datos registrados al momento de la creación de usuarios</t>
  </si>
  <si>
    <t>Realizar la búsqueda de usuario usuario criterios de búsqueda documento o celular, para los docentes correo electrónico</t>
  </si>
  <si>
    <t>Contar un botón para redireccionar a la interfaz de modificación y realizar cambios de la información registrada a los usuarios creados.</t>
  </si>
  <si>
    <t>Se mostrará un mensaje de confirmación o error para asegurar si la acción se ejecutó correctamente</t>
  </si>
  <si>
    <t>Diseñar una interfaz con las opciones de creación de aulas y cursos para estudiantes y odontólogos.</t>
  </si>
  <si>
    <t>Contar con botones de modificar y eliminar para realizar cambios de las aulas, cursos y/o especialidades.</t>
  </si>
  <si>
    <t>Implementar la opción de impresión de lista de aulas, cursos y/o especialidades.</t>
  </si>
  <si>
    <t>Tarea 1</t>
  </si>
  <si>
    <t>Luis</t>
  </si>
  <si>
    <t>Tarea 2</t>
  </si>
  <si>
    <t>Jorge</t>
  </si>
  <si>
    <t>Tarea 3</t>
  </si>
  <si>
    <t>Carolina</t>
  </si>
  <si>
    <t>Tarea 4</t>
  </si>
  <si>
    <t>Lucia</t>
  </si>
  <si>
    <t>Done</t>
  </si>
  <si>
    <t>In Progress</t>
  </si>
  <si>
    <t>To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</si>
</sst>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Sprint &quot;#&quot; Backlog&quot;"/>
  </numFmts>
  <fonts count="11">
    <font>
      <sz val="10.0"/>
      <color rgb="FF000000"/>
      <name val="Arial"/>
      <scheme val="minor"/>
    </font>
    <font>
      <sz val="10.0"/>
      <color theme="1"/>
      <name val="Arial"/>
    </font>
    <font>
      <sz val="14.0"/>
      <color theme="1"/>
      <name val="Arial"/>
    </font>
    <font/>
    <font>
      <color theme="1"/>
      <name val="Arial"/>
      <scheme val="minor"/>
    </font>
    <font>
      <b/>
      <sz val="10.0"/>
      <color theme="1"/>
      <name val="Arial"/>
    </font>
    <font>
      <b/>
      <sz val="10.0"/>
      <color rgb="FFFF0000"/>
      <name val="Arial"/>
    </font>
    <font>
      <sz val="9.0"/>
      <color theme="1"/>
      <name val="Arial"/>
    </font>
    <font>
      <sz val="9.0"/>
      <color rgb="FF000000"/>
      <name val="Arial"/>
    </font>
    <font>
      <b/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</fills>
  <borders count="15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1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shrinkToFit="0" vertical="center" wrapText="1"/>
    </xf>
    <xf borderId="4" fillId="2" fontId="1" numFmtId="0" xfId="0" applyBorder="1" applyFont="1"/>
    <xf borderId="5" fillId="2" fontId="2" numFmtId="0" xfId="0" applyAlignment="1" applyBorder="1" applyFont="1">
      <alignment horizontal="left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4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left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2" fontId="1" numFmtId="0" xfId="0" applyBorder="1" applyFont="1"/>
    <xf borderId="9" fillId="2" fontId="2" numFmtId="0" xfId="0" applyAlignment="1" applyBorder="1" applyFont="1">
      <alignment horizontal="left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center"/>
    </xf>
    <xf borderId="0" fillId="0" fontId="1" numFmtId="0" xfId="0" applyFont="1"/>
    <xf borderId="0" fillId="0" fontId="4" numFmtId="0" xfId="0" applyFont="1"/>
    <xf borderId="10" fillId="3" fontId="5" numFmtId="0" xfId="0" applyAlignment="1" applyBorder="1" applyFill="1" applyFont="1">
      <alignment horizontal="center"/>
    </xf>
    <xf borderId="10" fillId="0" fontId="1" numFmtId="0" xfId="0" applyAlignment="1" applyBorder="1" applyFont="1">
      <alignment horizontal="center" readingOrder="0"/>
    </xf>
    <xf borderId="10" fillId="3" fontId="1" numFmtId="0" xfId="0" applyAlignment="1" applyBorder="1" applyFont="1">
      <alignment horizontal="center"/>
    </xf>
    <xf borderId="10" fillId="3" fontId="5" numFmtId="0" xfId="0" applyBorder="1" applyFont="1"/>
    <xf borderId="10" fillId="3" fontId="1" numFmtId="0" xfId="0" applyBorder="1" applyFont="1"/>
    <xf borderId="11" fillId="3" fontId="1" numFmtId="0" xfId="0" applyBorder="1" applyFont="1"/>
    <xf borderId="4" fillId="3" fontId="1" numFmtId="0" xfId="0" applyBorder="1" applyFont="1"/>
    <xf borderId="10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0" fillId="0" fontId="4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0" fillId="0" fontId="6" numFmtId="0" xfId="0" applyAlignment="1" applyBorder="1" applyFont="1">
      <alignment horizontal="center"/>
    </xf>
    <xf borderId="11" fillId="3" fontId="5" numFmtId="0" xfId="0" applyAlignment="1" applyBorder="1" applyFont="1">
      <alignment horizontal="center"/>
    </xf>
    <xf borderId="4" fillId="3" fontId="5" numFmtId="0" xfId="0" applyAlignment="1" applyBorder="1" applyFont="1">
      <alignment horizontal="center"/>
    </xf>
    <xf borderId="10" fillId="0" fontId="7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10" fillId="0" fontId="8" numFmtId="0" xfId="0" applyAlignment="1" applyBorder="1" applyFont="1">
      <alignment horizontal="center" readingOrder="0"/>
    </xf>
    <xf borderId="10" fillId="0" fontId="9" numFmtId="0" xfId="0" applyAlignment="1" applyBorder="1" applyFont="1">
      <alignment horizontal="center" readingOrder="0"/>
    </xf>
    <xf borderId="10" fillId="0" fontId="10" numFmtId="0" xfId="0" applyAlignment="1" applyBorder="1" applyFont="1">
      <alignment horizontal="center" readingOrder="0"/>
    </xf>
    <xf borderId="12" fillId="2" fontId="2" numFmtId="0" xfId="0" applyAlignment="1" applyBorder="1" applyFont="1">
      <alignment horizontal="center" vertical="center"/>
    </xf>
    <xf borderId="13" fillId="2" fontId="2" numFmtId="0" xfId="0" applyAlignment="1" applyBorder="1" applyFont="1">
      <alignment horizontal="center" vertical="center"/>
    </xf>
    <xf borderId="14" fillId="2" fontId="2" numFmtId="0" xfId="0" applyAlignment="1" applyBorder="1" applyFont="1">
      <alignment horizontal="center" vertical="center"/>
    </xf>
    <xf borderId="4" fillId="3" fontId="5" numFmtId="0" xfId="0" applyBorder="1" applyFont="1"/>
    <xf borderId="0" fillId="0" fontId="6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1'!$H$17:$AF$17</c:f>
              <c:numCache/>
            </c:numRef>
          </c:val>
        </c:ser>
        <c:axId val="2121882184"/>
        <c:axId val="886474571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/>
            </c:numRef>
          </c:val>
          <c:smooth val="0"/>
        </c:ser>
        <c:axId val="2121882184"/>
        <c:axId val="886474571"/>
      </c:lineChart>
      <c:catAx>
        <c:axId val="2121882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6474571"/>
      </c:catAx>
      <c:valAx>
        <c:axId val="886474571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2121882184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2'!$H$17:$AF$17</c:f>
              <c:numCache/>
            </c:numRef>
          </c:val>
        </c:ser>
        <c:axId val="1305680299"/>
        <c:axId val="92220566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2'!$H$19:$AF$19</c:f>
              <c:numCache/>
            </c:numRef>
          </c:val>
          <c:smooth val="0"/>
        </c:ser>
        <c:axId val="1305680299"/>
        <c:axId val="92220566"/>
      </c:lineChart>
      <c:catAx>
        <c:axId val="13056802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220566"/>
      </c:catAx>
      <c:valAx>
        <c:axId val="92220566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305680299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'Plantilla Sprint'!$H$17:$AF$17</c:f>
              <c:numCache/>
            </c:numRef>
          </c:val>
        </c:ser>
        <c:axId val="146681381"/>
        <c:axId val="1017036360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'Plantilla Sprint'!$H$18:$AF$18</c:f>
              <c:numCache/>
            </c:numRef>
          </c:val>
          <c:smooth val="0"/>
        </c:ser>
        <c:axId val="146681381"/>
        <c:axId val="1017036360"/>
      </c:lineChart>
      <c:catAx>
        <c:axId val="1466813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7036360"/>
      </c:catAx>
      <c:valAx>
        <c:axId val="1017036360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46681381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2562225</xdr:colOff>
      <xdr:row>6</xdr:row>
      <xdr:rowOff>47625</xdr:rowOff>
    </xdr:from>
    <xdr:ext cx="10506075" cy="1228725"/>
    <xdr:graphicFrame>
      <xdr:nvGraphicFramePr>
        <xdr:cNvPr id="110739189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896845281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83461664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109.8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1"/>
      <c r="Y2" s="1"/>
      <c r="Z2" s="1"/>
      <c r="AA2" s="1"/>
      <c r="AB2" s="1"/>
      <c r="AC2" s="1"/>
      <c r="AD2" s="1"/>
      <c r="AE2" s="1"/>
      <c r="AF2" s="1"/>
    </row>
    <row r="3" ht="15.0" customHeight="1">
      <c r="B3" s="6"/>
      <c r="C3" s="7" t="s">
        <v>0</v>
      </c>
      <c r="D3" s="8" t="s">
        <v>1</v>
      </c>
      <c r="E3" s="9"/>
      <c r="F3" s="9"/>
      <c r="G3" s="9"/>
      <c r="H3" s="10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1"/>
      <c r="W3" s="12"/>
      <c r="X3" s="1"/>
      <c r="Y3" s="1"/>
      <c r="Z3" s="1"/>
      <c r="AA3" s="1"/>
      <c r="AB3" s="1"/>
      <c r="AC3" s="1"/>
      <c r="AD3" s="1"/>
      <c r="AE3" s="1"/>
      <c r="AF3" s="1"/>
    </row>
    <row r="4" ht="15.0" customHeight="1">
      <c r="B4" s="6"/>
      <c r="C4" s="7" t="s">
        <v>2</v>
      </c>
      <c r="D4" s="8" t="s">
        <v>3</v>
      </c>
      <c r="E4" s="9"/>
      <c r="F4" s="9"/>
      <c r="G4" s="9"/>
      <c r="H4" s="10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1"/>
      <c r="W4" s="12"/>
      <c r="X4" s="1"/>
      <c r="Y4" s="1"/>
      <c r="Z4" s="1"/>
      <c r="AA4" s="1"/>
      <c r="AB4" s="1"/>
      <c r="AC4" s="1"/>
      <c r="AD4" s="1"/>
      <c r="AE4" s="1"/>
      <c r="AF4" s="1"/>
    </row>
    <row r="5" ht="15.0" customHeight="1">
      <c r="B5" s="6"/>
      <c r="C5" s="7" t="s">
        <v>4</v>
      </c>
      <c r="D5" s="13"/>
      <c r="E5" s="9"/>
      <c r="F5" s="9"/>
      <c r="G5" s="9"/>
      <c r="H5" s="10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1"/>
      <c r="W5" s="12"/>
      <c r="X5" s="1"/>
      <c r="Y5" s="1"/>
      <c r="Z5" s="1"/>
      <c r="AA5" s="1"/>
      <c r="AB5" s="1"/>
      <c r="AC5" s="1"/>
      <c r="AD5" s="1"/>
      <c r="AE5" s="1"/>
      <c r="AF5" s="1"/>
    </row>
    <row r="6" ht="15.0" customHeight="1">
      <c r="B6" s="14"/>
      <c r="C6" s="15"/>
      <c r="D6" s="16"/>
      <c r="E6" s="16"/>
      <c r="F6" s="16"/>
      <c r="G6" s="16"/>
      <c r="H6" s="16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7"/>
      <c r="W6" s="18"/>
      <c r="X6" s="1"/>
      <c r="Y6" s="1"/>
      <c r="Z6" s="1"/>
      <c r="AA6" s="1"/>
      <c r="AB6" s="1"/>
      <c r="AC6" s="1"/>
      <c r="AD6" s="1"/>
      <c r="AE6" s="1"/>
      <c r="AF6" s="1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19">
        <v>1.0</v>
      </c>
      <c r="D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1"/>
      <c r="Y8" s="1"/>
      <c r="Z8" s="1"/>
      <c r="AA8" s="1"/>
      <c r="AB8" s="1"/>
      <c r="AC8" s="1"/>
      <c r="AD8" s="1"/>
      <c r="AE8" s="1"/>
      <c r="AF8" s="1"/>
    </row>
    <row r="9" ht="12.75" customHeight="1">
      <c r="D9" s="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1"/>
      <c r="Y9" s="1"/>
      <c r="Z9" s="1"/>
      <c r="AA9" s="1"/>
      <c r="AB9" s="1"/>
      <c r="AC9" s="1"/>
      <c r="AD9" s="1"/>
      <c r="AE9" s="1"/>
      <c r="AF9" s="1"/>
    </row>
    <row r="10" ht="12.75" customHeight="1">
      <c r="D10" s="1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3"/>
      <c r="C16" s="23" t="s">
        <v>5</v>
      </c>
      <c r="D16" s="24">
        <v>14.0</v>
      </c>
      <c r="E16" s="23"/>
      <c r="F16" s="25"/>
      <c r="G16" s="26" t="s">
        <v>6</v>
      </c>
      <c r="H16" s="26" t="s">
        <v>7</v>
      </c>
      <c r="I16" s="26"/>
      <c r="J16" s="26"/>
      <c r="K16" s="26"/>
      <c r="L16" s="26"/>
      <c r="M16" s="26"/>
      <c r="N16" s="26"/>
      <c r="O16" s="27"/>
      <c r="P16" s="27"/>
      <c r="Q16" s="27"/>
      <c r="R16" s="27"/>
      <c r="S16" s="27"/>
      <c r="T16" s="27"/>
      <c r="U16" s="27"/>
      <c r="V16" s="28"/>
      <c r="W16" s="29"/>
      <c r="X16" s="29"/>
      <c r="Y16" s="29"/>
      <c r="Z16" s="29"/>
      <c r="AA16" s="29"/>
      <c r="AB16" s="29"/>
      <c r="AC16" s="29"/>
      <c r="AD16" s="29"/>
      <c r="AE16" s="29"/>
      <c r="AF16" s="29"/>
    </row>
    <row r="17" ht="12.75" customHeight="1">
      <c r="B17" s="23"/>
      <c r="C17" s="23" t="s">
        <v>8</v>
      </c>
      <c r="D17" s="24">
        <v>14.0</v>
      </c>
      <c r="E17" s="23" t="s">
        <v>9</v>
      </c>
      <c r="F17" s="23" t="s">
        <v>10</v>
      </c>
      <c r="G17" s="30">
        <f>SUM(OFFSET(G21,1,0,'Sprint 1'!TaskRows,1))</f>
        <v>0</v>
      </c>
      <c r="H17" s="30">
        <f>IF(AND(SUM(OFFSET(H21,1,0,'Sprint 1'!TaskRows,1))=0),0,SUM(OFFSET(H21,1,0,'Sprint 1'!TaskRows,1)))</f>
        <v>0</v>
      </c>
      <c r="I17" s="30" t="str">
        <f>IF(AND(SUM(OFFSET(I21,1,0,'Sprint 1'!TaskRows,1))=0),"",SUM(OFFSET(I21,1,0,'Sprint 1'!TaskRows,1)))</f>
        <v/>
      </c>
      <c r="J17" s="30" t="str">
        <f>IF(AND(SUM(OFFSET(J21,1,0,'Sprint 1'!TaskRows,1))=0),"",SUM(OFFSET(J21,1,0,'Sprint 1'!TaskRows,1)))</f>
        <v/>
      </c>
      <c r="K17" s="30" t="str">
        <f>IF(AND(SUM(OFFSET(K21,1,0,'Sprint 1'!TaskRows,1))=0),"",SUM(OFFSET(K21,1,0,'Sprint 1'!TaskRows,1)))</f>
        <v/>
      </c>
      <c r="L17" s="30" t="str">
        <f>IF(AND(SUM(OFFSET(L21,1,0,'Sprint 1'!TaskRows,1))=0),"",SUM(OFFSET(L21,1,0,'Sprint 1'!TaskRows,1)))</f>
        <v/>
      </c>
      <c r="M17" s="30" t="str">
        <f>IF(AND(SUM(OFFSET(M21,1,0,'Sprint 1'!TaskRows,1))=0),"",SUM(OFFSET(M21,1,0,'Sprint 1'!TaskRows,1)))</f>
        <v/>
      </c>
      <c r="N17" s="30" t="str">
        <f>IF(AND(SUM(OFFSET(N21,1,0,'Sprint 1'!TaskRows,1))=0),"",SUM(OFFSET(N21,1,0,'Sprint 1'!TaskRows,1)))</f>
        <v/>
      </c>
      <c r="O17" s="30" t="str">
        <f>IF(AND(SUM(OFFSET(O21,1,0,'Sprint 1'!TaskRows,1))=0),"",SUM(OFFSET(O21,1,0,'Sprint 1'!TaskRows,1)))</f>
        <v/>
      </c>
      <c r="P17" s="30" t="str">
        <f>IF(AND(SUM(OFFSET(P21,1,0,'Sprint 1'!TaskRows,1))=0),"",SUM(OFFSET(P21,1,0,'Sprint 1'!TaskRows,1)))</f>
        <v/>
      </c>
      <c r="Q17" s="30" t="str">
        <f>IF(AND(SUM(OFFSET(Q21,1,0,'Sprint 1'!TaskRows,1))=0),"",SUM(OFFSET(Q21,1,0,'Sprint 1'!TaskRows,1)))</f>
        <v/>
      </c>
      <c r="R17" s="30" t="str">
        <f>IF(AND(SUM(OFFSET(R21,1,0,'Sprint 1'!TaskRows,1))=0),"",SUM(OFFSET(R21,1,0,'Sprint 1'!TaskRows,1)))</f>
        <v/>
      </c>
      <c r="S17" s="30" t="str">
        <f>IF(AND(SUM(OFFSET(S21,1,0,'Sprint 1'!TaskRows,1))=0),"",SUM(OFFSET(S21,1,0,'Sprint 1'!TaskRows,1)))</f>
        <v/>
      </c>
      <c r="T17" s="30" t="str">
        <f>IF(AND(SUM(OFFSET(T21,1,0,'Sprint 1'!TaskRows,1))=0),"",SUM(OFFSET(T21,1,0,'Sprint 1'!TaskRows,1)))</f>
        <v/>
      </c>
      <c r="U17" s="30" t="str">
        <f>IF(AND(SUM(OFFSET(U21,1,0,'Sprint 1'!TaskRows,1))=0),"",SUM(OFFSET(U21,1,0,'Sprint 1'!TaskRows,1)))</f>
        <v/>
      </c>
      <c r="V17" s="31" t="str">
        <f>IF(AND(SUM(OFFSET(V21,1,0,'Sprint 1'!TaskRows,1))=0),"",SUM(OFFSET(V21,1,0,'Sprint 1'!TaskRows,1)))</f>
        <v/>
      </c>
      <c r="W17" s="31" t="str">
        <f>IF(AND(SUM(OFFSET(W21,1,0,'Sprint 1'!TaskRows,1))=0),"",SUM(OFFSET(W21,1,0,'Sprint 1'!TaskRows,1)))</f>
        <v/>
      </c>
      <c r="X17" s="31" t="str">
        <f>IF(AND(SUM(OFFSET(X21,1,0,'Sprint 1'!TaskRows,1))=0),"",SUM(OFFSET(X21,1,0,'Sprint 1'!TaskRows,1)))</f>
        <v/>
      </c>
      <c r="Y17" s="31" t="str">
        <f>IF(AND(SUM(OFFSET(Y21,1,0,'Sprint 1'!TaskRows,1))=0),"",SUM(OFFSET(Y21,1,0,'Sprint 1'!TaskRows,1)))</f>
        <v/>
      </c>
      <c r="Z17" s="31" t="str">
        <f>IF(AND(SUM(OFFSET(Z21,1,0,'Sprint 1'!TaskRows,1))=0),"",SUM(OFFSET(Z21,1,0,'Sprint 1'!TaskRows,1)))</f>
        <v/>
      </c>
      <c r="AA17" s="31" t="str">
        <f>IF(AND(SUM(OFFSET(AA21,1,0,'Sprint 1'!TaskRows,1))=0),"",SUM(OFFSET(AA21,1,0,'Sprint 1'!TaskRows,1)))</f>
        <v/>
      </c>
      <c r="AB17" s="31" t="str">
        <f>IF(AND(SUM(OFFSET(AB21,1,0,'Sprint 1'!TaskRows,1))=0),"",SUM(OFFSET(AB21,1,0,'Sprint 1'!TaskRows,1)))</f>
        <v/>
      </c>
      <c r="AC17" s="31" t="str">
        <f>IF(AND(SUM(OFFSET(AC21,1,0,'Sprint 1'!TaskRows,1))=0),"",SUM(OFFSET(AC21,1,0,'Sprint 1'!TaskRows,1)))</f>
        <v/>
      </c>
      <c r="AD17" s="31" t="str">
        <f>IF(AND(SUM(OFFSET(AD21,1,0,'Sprint 1'!TaskRows,1))=0),"",SUM(OFFSET(AD21,1,0,'Sprint 1'!TaskRows,1)))</f>
        <v/>
      </c>
      <c r="AE17" s="31" t="str">
        <f>IF(AND(SUM(OFFSET(AE21,1,0,'Sprint 1'!TaskRows,1))=0),"",SUM(OFFSET(AE21,1,0,'Sprint 1'!TaskRows,1)))</f>
        <v/>
      </c>
      <c r="AF17" s="31" t="str">
        <f>IF(AND(SUM(OFFSET(AF21,1,0,'Sprint 1'!TaskRows,1))=0),"",SUM(OFFSET(AF21,1,0,'Sprint 1'!TaskRows,1)))</f>
        <v/>
      </c>
    </row>
    <row r="18" ht="12.75" hidden="1" customHeight="1">
      <c r="B18" s="32"/>
      <c r="C18" s="32" t="s">
        <v>11</v>
      </c>
      <c r="D18" s="33">
        <f>IF(COUNTA(C22:C232)=0,1,COUNTA(C22:C232))</f>
        <v>33</v>
      </c>
      <c r="E18" s="32" t="s">
        <v>12</v>
      </c>
      <c r="F18" s="33">
        <f>IF(COUNTIF(H17:AF17,"&gt;0")=0,1,COUNTIF(H17:AF17,"&gt;0"))</f>
        <v>1</v>
      </c>
      <c r="G18" s="33"/>
      <c r="H18" s="33">
        <f>IF(H21="","",$G17-$G17/($D16-1)*(H21-1))</f>
        <v>0</v>
      </c>
      <c r="I18" s="33">
        <f>IF(I21="","",'Sprint 1'!TotalEffort-'Sprint 1'!TotalEffort/('Sprint 1'!ImplementationDays)*(I21-1))</f>
        <v>0</v>
      </c>
      <c r="J18" s="33">
        <f>IF(J21="","",'Sprint 1'!TotalEffort-'Sprint 1'!TotalEffort/('Sprint 1'!ImplementationDays)*(J21-1))</f>
        <v>0</v>
      </c>
      <c r="K18" s="33">
        <f>IF(K21="","",'Sprint 1'!TotalEffort-'Sprint 1'!TotalEffort/('Sprint 1'!ImplementationDays)*(K21-1))</f>
        <v>0</v>
      </c>
      <c r="L18" s="33">
        <f>IF(L21="","",'Sprint 1'!TotalEffort-'Sprint 1'!TotalEffort/('Sprint 1'!ImplementationDays)*(L21-1))</f>
        <v>0</v>
      </c>
      <c r="M18" s="33">
        <f>IF(M21="","",'Sprint 1'!TotalEffort-'Sprint 1'!TotalEffort/('Sprint 1'!ImplementationDays)*(M21-1))</f>
        <v>0</v>
      </c>
      <c r="N18" s="33">
        <f>IF(N21="","",'Sprint 1'!TotalEffort-'Sprint 1'!TotalEffort/('Sprint 1'!ImplementationDays)*(N21-1))</f>
        <v>0</v>
      </c>
      <c r="O18" s="33">
        <f>IF(O21="","",'Sprint 1'!TotalEffort-'Sprint 1'!TotalEffort/('Sprint 1'!ImplementationDays)*(O21-1))</f>
        <v>0</v>
      </c>
      <c r="P18" s="33">
        <f>IF(P21="","",'Sprint 1'!TotalEffort-'Sprint 1'!TotalEffort/('Sprint 1'!ImplementationDays)*(P21-1))</f>
        <v>0</v>
      </c>
      <c r="Q18" s="33">
        <f>IF(Q21="","",'Sprint 1'!TotalEffort-'Sprint 1'!TotalEffort/('Sprint 1'!ImplementationDays)*(Q21-1))</f>
        <v>0</v>
      </c>
      <c r="R18" s="33">
        <f>IF(R21="","",'Sprint 1'!TotalEffort-'Sprint 1'!TotalEffort/('Sprint 1'!ImplementationDays)*(R21-1))</f>
        <v>0</v>
      </c>
      <c r="S18" s="33">
        <f>IF(S21="","",'Sprint 1'!TotalEffort-'Sprint 1'!TotalEffort/('Sprint 1'!ImplementationDays)*(S21-1))</f>
        <v>0</v>
      </c>
      <c r="T18" s="33">
        <f>IF(T21="","",'Sprint 1'!TotalEffort-'Sprint 1'!TotalEffort/('Sprint 1'!ImplementationDays)*(T21-1))</f>
        <v>0</v>
      </c>
      <c r="U18" s="33">
        <f>IF(U21="","",'Sprint 1'!TotalEffort-'Sprint 1'!TotalEffort/('Sprint 1'!ImplementationDays)*(U21-1))</f>
        <v>0</v>
      </c>
      <c r="V18" s="1" t="str">
        <f>IF(V21="","",'Sprint 1'!TotalEffort-'Sprint 1'!TotalEffort/('Sprint 1'!ImplementationDays)*(V21-1))</f>
        <v/>
      </c>
      <c r="W18" s="1" t="str">
        <f>IF(W21="","",'Sprint 1'!TotalEffort-'Sprint 1'!TotalEffort/('Sprint 1'!ImplementationDays)*(W21-1))</f>
        <v/>
      </c>
      <c r="X18" s="1" t="str">
        <f>IF(X21="","",'Sprint 1'!TotalEffort-'Sprint 1'!TotalEffort/('Sprint 1'!ImplementationDays)*(X21-1))</f>
        <v/>
      </c>
      <c r="Y18" s="1" t="str">
        <f>IF(Y21="","",'Sprint 1'!TotalEffort-'Sprint 1'!TotalEffort/('Sprint 1'!ImplementationDays)*(Y21-1))</f>
        <v/>
      </c>
      <c r="Z18" s="1" t="str">
        <f>IF(Z21="","",'Sprint 1'!TotalEffort-'Sprint 1'!TotalEffort/('Sprint 1'!ImplementationDays)*(Z21-1))</f>
        <v/>
      </c>
      <c r="AA18" s="1" t="str">
        <f>IF(AA21="","",'Sprint 1'!TotalEffort-'Sprint 1'!TotalEffort/('Sprint 1'!ImplementationDays)*(AA21-1))</f>
        <v/>
      </c>
      <c r="AB18" s="1" t="str">
        <f>IF(AB21="","",'Sprint 1'!TotalEffort-'Sprint 1'!TotalEffort/('Sprint 1'!ImplementationDays)*(AB21-1))</f>
        <v/>
      </c>
      <c r="AC18" s="1" t="str">
        <f>IF(AC21="","",'Sprint 1'!TotalEffort-'Sprint 1'!TotalEffort/('Sprint 1'!ImplementationDays)*(AC21-1))</f>
        <v/>
      </c>
      <c r="AD18" s="1" t="str">
        <f>IF(AD21="","",'Sprint 1'!TotalEffort-'Sprint 1'!TotalEffort/('Sprint 1'!ImplementationDays)*(AD21-1))</f>
        <v/>
      </c>
      <c r="AE18" s="1" t="str">
        <f>IF(AE21="","",'Sprint 1'!TotalEffort-'Sprint 1'!TotalEffort/('Sprint 1'!ImplementationDays)*(AE21-1))</f>
        <v/>
      </c>
      <c r="AF18" s="1" t="str">
        <f>IF(AF21="","",'Sprint 1'!TotalEffort-'Sprint 1'!TotalEffort/('Sprint 1'!ImplementationDays)*(AF21-1))</f>
        <v/>
      </c>
    </row>
    <row r="19" ht="12.75" hidden="1" customHeight="1">
      <c r="B19" s="32"/>
      <c r="C19" s="34" t="s">
        <v>13</v>
      </c>
      <c r="D19" s="32"/>
      <c r="E19" s="32" t="s">
        <v>14</v>
      </c>
      <c r="F19" s="33"/>
      <c r="G19" s="33"/>
      <c r="H19" s="33" t="str">
        <f t="array" ref="H19">IF(TREND(OFFSET($H17,0,'Sprint 1'!DoneDays-'Sprint 1'!TrendDays,1,'Sprint 1'!TrendDays),OFFSET($H20,0,'Sprint 1'!DoneDays-'Sprint 1'!TrendDays,1,'Sprint 1'!TrendDays),H20)&lt;0,"",TREND(OFFSET($H17,0,'Sprint 1'!DoneDays-'Sprint 1'!TrendDays,1,'Sprint 1'!TrendDays),OFFSET($H20,0,'Sprint 1'!DoneDays-'Sprint 1'!TrendDays,1,'Sprint 1'!TrendDays),H20))</f>
        <v>#N/A</v>
      </c>
      <c r="I19" s="33" t="str">
        <f t="array" ref="I19">IF(TREND(OFFSET($H17,0,'Sprint 1'!DoneDays-'Sprint 1'!TrendDays,1,'Sprint 1'!TrendDays),OFFSET($H20,0,'Sprint 1'!DoneDays-'Sprint 1'!TrendDays,1,'Sprint 1'!TrendDays),I20)&lt;0,"",TREND(OFFSET($H17,0,'Sprint 1'!DoneDays-'Sprint 1'!TrendDays,1,'Sprint 1'!TrendDays),OFFSET($H20,0,'Sprint 1'!DoneDays-'Sprint 1'!TrendDays,1,'Sprint 1'!TrendDays),I20))</f>
        <v>#N/A</v>
      </c>
      <c r="J19" s="33" t="str">
        <f t="array" ref="J19">IF(TREND(OFFSET($H17,0,'Sprint 1'!DoneDays-'Sprint 1'!TrendDays,1,'Sprint 1'!TrendDays),OFFSET($H20,0,'Sprint 1'!DoneDays-'Sprint 1'!TrendDays,1,'Sprint 1'!TrendDays),J20)&lt;0,"",TREND(OFFSET($H17,0,'Sprint 1'!DoneDays-'Sprint 1'!TrendDays,1,'Sprint 1'!TrendDays),OFFSET($H20,0,'Sprint 1'!DoneDays-'Sprint 1'!TrendDays,1,'Sprint 1'!TrendDays),J20))</f>
        <v>#N/A</v>
      </c>
      <c r="K19" s="33" t="str">
        <f t="array" ref="K19">IF(TREND(OFFSET($H17,0,'Sprint 1'!DoneDays-'Sprint 1'!TrendDays,1,'Sprint 1'!TrendDays),OFFSET($H20,0,'Sprint 1'!DoneDays-'Sprint 1'!TrendDays,1,'Sprint 1'!TrendDays),K20)&lt;0,"",TREND(OFFSET($H17,0,'Sprint 1'!DoneDays-'Sprint 1'!TrendDays,1,'Sprint 1'!TrendDays),OFFSET($H20,0,'Sprint 1'!DoneDays-'Sprint 1'!TrendDays,1,'Sprint 1'!TrendDays),K20))</f>
        <v>#N/A</v>
      </c>
      <c r="L19" s="33" t="str">
        <f t="array" ref="L19">IF(TREND(OFFSET($H17,0,'Sprint 1'!DoneDays-'Sprint 1'!TrendDays,1,'Sprint 1'!TrendDays),OFFSET($H20,0,'Sprint 1'!DoneDays-'Sprint 1'!TrendDays,1,'Sprint 1'!TrendDays),L20)&lt;0,"",TREND(OFFSET($H17,0,'Sprint 1'!DoneDays-'Sprint 1'!TrendDays,1,'Sprint 1'!TrendDays),OFFSET($H20,0,'Sprint 1'!DoneDays-'Sprint 1'!TrendDays,1,'Sprint 1'!TrendDays),L20))</f>
        <v>#N/A</v>
      </c>
      <c r="M19" s="33" t="str">
        <f t="array" ref="M19">IF(TREND(OFFSET($H17,0,'Sprint 1'!DoneDays-'Sprint 1'!TrendDays,1,'Sprint 1'!TrendDays),OFFSET($H20,0,'Sprint 1'!DoneDays-'Sprint 1'!TrendDays,1,'Sprint 1'!TrendDays),M20)&lt;0,"",TREND(OFFSET($H17,0,'Sprint 1'!DoneDays-'Sprint 1'!TrendDays,1,'Sprint 1'!TrendDays),OFFSET($H20,0,'Sprint 1'!DoneDays-'Sprint 1'!TrendDays,1,'Sprint 1'!TrendDays),M20))</f>
        <v>#N/A</v>
      </c>
      <c r="N19" s="33" t="str">
        <f t="array" ref="N19">IF(TREND(OFFSET($H17,0,'Sprint 1'!DoneDays-'Sprint 1'!TrendDays,1,'Sprint 1'!TrendDays),OFFSET($H20,0,'Sprint 1'!DoneDays-'Sprint 1'!TrendDays,1,'Sprint 1'!TrendDays),N20)&lt;0,"",TREND(OFFSET($H17,0,'Sprint 1'!DoneDays-'Sprint 1'!TrendDays,1,'Sprint 1'!TrendDays),OFFSET($H20,0,'Sprint 1'!DoneDays-'Sprint 1'!TrendDays,1,'Sprint 1'!TrendDays),N20))</f>
        <v>#N/A</v>
      </c>
      <c r="O19" s="33" t="str">
        <f t="array" ref="O19">IF(TREND(OFFSET($H17,0,'Sprint 1'!DoneDays-'Sprint 1'!TrendDays,1,'Sprint 1'!TrendDays),OFFSET($H20,0,'Sprint 1'!DoneDays-'Sprint 1'!TrendDays,1,'Sprint 1'!TrendDays),O20)&lt;0,"",TREND(OFFSET($H17,0,'Sprint 1'!DoneDays-'Sprint 1'!TrendDays,1,'Sprint 1'!TrendDays),OFFSET($H20,0,'Sprint 1'!DoneDays-'Sprint 1'!TrendDays,1,'Sprint 1'!TrendDays),O20))</f>
        <v>#N/A</v>
      </c>
      <c r="P19" s="33" t="str">
        <f t="array" ref="P19">IF(TREND(OFFSET($H17,0,'Sprint 1'!DoneDays-'Sprint 1'!TrendDays,1,'Sprint 1'!TrendDays),OFFSET($H20,0,'Sprint 1'!DoneDays-'Sprint 1'!TrendDays,1,'Sprint 1'!TrendDays),P20)&lt;0,"",TREND(OFFSET($H17,0,'Sprint 1'!DoneDays-'Sprint 1'!TrendDays,1,'Sprint 1'!TrendDays),OFFSET($H20,0,'Sprint 1'!DoneDays-'Sprint 1'!TrendDays,1,'Sprint 1'!TrendDays),P20))</f>
        <v>#N/A</v>
      </c>
      <c r="Q19" s="33" t="str">
        <f t="array" ref="Q19">IF(TREND(OFFSET($H17,0,'Sprint 1'!DoneDays-'Sprint 1'!TrendDays,1,'Sprint 1'!TrendDays),OFFSET($H20,0,'Sprint 1'!DoneDays-'Sprint 1'!TrendDays,1,'Sprint 1'!TrendDays),Q20)&lt;0,"",TREND(OFFSET($H17,0,'Sprint 1'!DoneDays-'Sprint 1'!TrendDays,1,'Sprint 1'!TrendDays),OFFSET($H20,0,'Sprint 1'!DoneDays-'Sprint 1'!TrendDays,1,'Sprint 1'!TrendDays),Q20))</f>
        <v>#N/A</v>
      </c>
      <c r="R19" s="33" t="str">
        <f t="array" ref="R19">IF(TREND(OFFSET($H17,0,'Sprint 1'!DoneDays-'Sprint 1'!TrendDays,1,'Sprint 1'!TrendDays),OFFSET($H20,0,'Sprint 1'!DoneDays-'Sprint 1'!TrendDays,1,'Sprint 1'!TrendDays),R20)&lt;0,"",TREND(OFFSET($H17,0,'Sprint 1'!DoneDays-'Sprint 1'!TrendDays,1,'Sprint 1'!TrendDays),OFFSET($H20,0,'Sprint 1'!DoneDays-'Sprint 1'!TrendDays,1,'Sprint 1'!TrendDays),R20))</f>
        <v>#N/A</v>
      </c>
      <c r="S19" s="33" t="str">
        <f t="array" ref="S19">IF(TREND(OFFSET($H17,0,'Sprint 1'!DoneDays-'Sprint 1'!TrendDays,1,'Sprint 1'!TrendDays),OFFSET($H20,0,'Sprint 1'!DoneDays-'Sprint 1'!TrendDays,1,'Sprint 1'!TrendDays),S20)&lt;0,"",TREND(OFFSET($H17,0,'Sprint 1'!DoneDays-'Sprint 1'!TrendDays,1,'Sprint 1'!TrendDays),OFFSET($H20,0,'Sprint 1'!DoneDays-'Sprint 1'!TrendDays,1,'Sprint 1'!TrendDays),S20))</f>
        <v>#N/A</v>
      </c>
      <c r="T19" s="33" t="str">
        <f t="array" ref="T19">IF(TREND(OFFSET($H17,0,'Sprint 1'!DoneDays-'Sprint 1'!TrendDays,1,'Sprint 1'!TrendDays),OFFSET($H20,0,'Sprint 1'!DoneDays-'Sprint 1'!TrendDays,1,'Sprint 1'!TrendDays),T20)&lt;0,"",TREND(OFFSET($H17,0,'Sprint 1'!DoneDays-'Sprint 1'!TrendDays,1,'Sprint 1'!TrendDays),OFFSET($H20,0,'Sprint 1'!DoneDays-'Sprint 1'!TrendDays,1,'Sprint 1'!TrendDays),T20))</f>
        <v>#N/A</v>
      </c>
      <c r="U19" s="33" t="str">
        <f t="array" ref="U19">IF(TREND(OFFSET($H17,0,'Sprint 1'!DoneDays-'Sprint 1'!TrendDays,1,'Sprint 1'!TrendDays),OFFSET($H20,0,'Sprint 1'!DoneDays-'Sprint 1'!TrendDays,1,'Sprint 1'!TrendDays),U20)&lt;0,"",TREND(OFFSET($H17,0,'Sprint 1'!DoneDays-'Sprint 1'!TrendDays,1,'Sprint 1'!TrendDays),OFFSET($H20,0,'Sprint 1'!DoneDays-'Sprint 1'!TrendDays,1,'Sprint 1'!TrendDays),U20))</f>
        <v>#N/A</v>
      </c>
      <c r="V19" s="1" t="str">
        <f t="array" ref="V19">IF(TREND(OFFSET($H17,0,'Sprint 1'!DoneDays-'Sprint 1'!TrendDays,1,'Sprint 1'!TrendDays),OFFSET($H20,0,'Sprint 1'!DoneDays-'Sprint 1'!TrendDays,1,'Sprint 1'!TrendDays),V20)&lt;0,"",TREND(OFFSET($H17,0,'Sprint 1'!DoneDays-'Sprint 1'!TrendDays,1,'Sprint 1'!TrendDays),OFFSET($H20,0,'Sprint 1'!DoneDays-'Sprint 1'!TrendDays,1,'Sprint 1'!TrendDays),V20))</f>
        <v>#N/A</v>
      </c>
      <c r="W19" s="1" t="str">
        <f t="array" ref="W19">IF(TREND(OFFSET($H17,0,'Sprint 1'!DoneDays-'Sprint 1'!TrendDays,1,'Sprint 1'!TrendDays),OFFSET($H20,0,'Sprint 1'!DoneDays-'Sprint 1'!TrendDays,1,'Sprint 1'!TrendDays),W20)&lt;0,"",TREND(OFFSET($H17,0,'Sprint 1'!DoneDays-'Sprint 1'!TrendDays,1,'Sprint 1'!TrendDays),OFFSET($H20,0,'Sprint 1'!DoneDays-'Sprint 1'!TrendDays,1,'Sprint 1'!TrendDays),W20))</f>
        <v>#N/A</v>
      </c>
      <c r="X19" s="1" t="str">
        <f t="array" ref="X19">IF(TREND(OFFSET($H17,0,'Sprint 1'!DoneDays-'Sprint 1'!TrendDays,1,'Sprint 1'!TrendDays),OFFSET($H20,0,'Sprint 1'!DoneDays-'Sprint 1'!TrendDays,1,'Sprint 1'!TrendDays),X20)&lt;0,"",TREND(OFFSET($H17,0,'Sprint 1'!DoneDays-'Sprint 1'!TrendDays,1,'Sprint 1'!TrendDays),OFFSET($H20,0,'Sprint 1'!DoneDays-'Sprint 1'!TrendDays,1,'Sprint 1'!TrendDays),X20))</f>
        <v>#N/A</v>
      </c>
      <c r="Y19" s="1" t="str">
        <f t="array" ref="Y19">IF(TREND(OFFSET($H17,0,'Sprint 1'!DoneDays-'Sprint 1'!TrendDays,1,'Sprint 1'!TrendDays),OFFSET($H20,0,'Sprint 1'!DoneDays-'Sprint 1'!TrendDays,1,'Sprint 1'!TrendDays),Y20)&lt;0,"",TREND(OFFSET($H17,0,'Sprint 1'!DoneDays-'Sprint 1'!TrendDays,1,'Sprint 1'!TrendDays),OFFSET($H20,0,'Sprint 1'!DoneDays-'Sprint 1'!TrendDays,1,'Sprint 1'!TrendDays),Y20))</f>
        <v>#N/A</v>
      </c>
      <c r="Z19" s="1" t="str">
        <f t="array" ref="Z19">IF(TREND(OFFSET($H17,0,'Sprint 1'!DoneDays-'Sprint 1'!TrendDays,1,'Sprint 1'!TrendDays),OFFSET($H20,0,'Sprint 1'!DoneDays-'Sprint 1'!TrendDays,1,'Sprint 1'!TrendDays),Z20)&lt;0,"",TREND(OFFSET($H17,0,'Sprint 1'!DoneDays-'Sprint 1'!TrendDays,1,'Sprint 1'!TrendDays),OFFSET($H20,0,'Sprint 1'!DoneDays-'Sprint 1'!TrendDays,1,'Sprint 1'!TrendDays),Z20))</f>
        <v>#N/A</v>
      </c>
      <c r="AA19" s="1" t="str">
        <f t="array" ref="AA19">IF(TREND(OFFSET($H17,0,'Sprint 1'!DoneDays-'Sprint 1'!TrendDays,1,'Sprint 1'!TrendDays),OFFSET($H20,0,'Sprint 1'!DoneDays-'Sprint 1'!TrendDays,1,'Sprint 1'!TrendDays),AA20)&lt;0,"",TREND(OFFSET($H17,0,'Sprint 1'!DoneDays-'Sprint 1'!TrendDays,1,'Sprint 1'!TrendDays),OFFSET($H20,0,'Sprint 1'!DoneDays-'Sprint 1'!TrendDays,1,'Sprint 1'!TrendDays),AA20))</f>
        <v>#N/A</v>
      </c>
      <c r="AB19" s="1" t="str">
        <f t="array" ref="AB19">IF(TREND(OFFSET($H17,0,'Sprint 1'!DoneDays-'Sprint 1'!TrendDays,1,'Sprint 1'!TrendDays),OFFSET($H20,0,'Sprint 1'!DoneDays-'Sprint 1'!TrendDays,1,'Sprint 1'!TrendDays),AB20)&lt;0,"",TREND(OFFSET($H17,0,'Sprint 1'!DoneDays-'Sprint 1'!TrendDays,1,'Sprint 1'!TrendDays),OFFSET($H20,0,'Sprint 1'!DoneDays-'Sprint 1'!TrendDays,1,'Sprint 1'!TrendDays),AB20))</f>
        <v>#N/A</v>
      </c>
      <c r="AC19" s="1" t="str">
        <f t="array" ref="AC19">IF(TREND(OFFSET($H17,0,'Sprint 1'!DoneDays-'Sprint 1'!TrendDays,1,'Sprint 1'!TrendDays),OFFSET($H20,0,'Sprint 1'!DoneDays-'Sprint 1'!TrendDays,1,'Sprint 1'!TrendDays),AC20)&lt;0,"",TREND(OFFSET($H17,0,'Sprint 1'!DoneDays-'Sprint 1'!TrendDays,1,'Sprint 1'!TrendDays),OFFSET($H20,0,'Sprint 1'!DoneDays-'Sprint 1'!TrendDays,1,'Sprint 1'!TrendDays),AC20))</f>
        <v>#N/A</v>
      </c>
      <c r="AD19" s="1" t="str">
        <f t="array" ref="AD19">IF(TREND(OFFSET($H17,0,'Sprint 1'!DoneDays-'Sprint 1'!TrendDays,1,'Sprint 1'!TrendDays),OFFSET($H20,0,'Sprint 1'!DoneDays-'Sprint 1'!TrendDays,1,'Sprint 1'!TrendDays),AD20)&lt;0,"",TREND(OFFSET($H17,0,'Sprint 1'!DoneDays-'Sprint 1'!TrendDays,1,'Sprint 1'!TrendDays),OFFSET($H20,0,'Sprint 1'!DoneDays-'Sprint 1'!TrendDays,1,'Sprint 1'!TrendDays),AD20))</f>
        <v>#N/A</v>
      </c>
      <c r="AE19" s="1" t="str">
        <f t="array" ref="AE19">IF(TREND(OFFSET($H17,0,'Sprint 1'!DoneDays-'Sprint 1'!TrendDays,1,'Sprint 1'!TrendDays),OFFSET($H20,0,'Sprint 1'!DoneDays-'Sprint 1'!TrendDays,1,'Sprint 1'!TrendDays),AE20)&lt;0,"",TREND(OFFSET($H17,0,'Sprint 1'!DoneDays-'Sprint 1'!TrendDays,1,'Sprint 1'!TrendDays),OFFSET($H20,0,'Sprint 1'!DoneDays-'Sprint 1'!TrendDays,1,'Sprint 1'!TrendDays),AE20))</f>
        <v>#N/A</v>
      </c>
      <c r="AF19" s="1" t="str">
        <f t="array" ref="AF19">IF(TREND(OFFSET($H17,0,'Sprint 1'!DoneDays-'Sprint 1'!TrendDays,1,'Sprint 1'!TrendDays),OFFSET($H20,0,'Sprint 1'!DoneDays-'Sprint 1'!TrendDays,1,'Sprint 1'!TrendDays),AF20)&lt;0,"",TREND(OFFSET($H17,0,'Sprint 1'!DoneDays-'Sprint 1'!TrendDays,1,'Sprint 1'!TrendDays),OFFSET($H20,0,'Sprint 1'!DoneDays-'Sprint 1'!TrendDays,1,'Sprint 1'!TrendDays),AF20))</f>
        <v>#N/A</v>
      </c>
    </row>
    <row r="20" ht="12.75" hidden="1" customHeight="1">
      <c r="B20" s="32"/>
      <c r="C20" s="34" t="s">
        <v>15</v>
      </c>
      <c r="D20" s="32"/>
      <c r="E20" s="32" t="s">
        <v>16</v>
      </c>
      <c r="F20" s="33">
        <f>IF('Sprint 1'!DoneDays&gt;D17,D17,'Sprint 1'!DoneDays)</f>
        <v>1</v>
      </c>
      <c r="G20" s="33"/>
      <c r="H20" s="33">
        <f>IF('Sprint 1'!DoneDays&gt;G20,G20+1,"")</f>
        <v>1</v>
      </c>
      <c r="I20" s="33">
        <v>2.0</v>
      </c>
      <c r="J20" s="33">
        <v>3.0</v>
      </c>
      <c r="K20" s="33">
        <v>4.0</v>
      </c>
      <c r="L20" s="33">
        <v>5.0</v>
      </c>
      <c r="M20" s="33">
        <v>6.0</v>
      </c>
      <c r="N20" s="33">
        <v>7.0</v>
      </c>
      <c r="O20" s="33">
        <v>8.0</v>
      </c>
      <c r="P20" s="33">
        <v>9.0</v>
      </c>
      <c r="Q20" s="33">
        <v>10.0</v>
      </c>
      <c r="R20" s="33">
        <v>11.0</v>
      </c>
      <c r="S20" s="33">
        <v>12.0</v>
      </c>
      <c r="T20" s="33">
        <v>13.0</v>
      </c>
      <c r="U20" s="33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3" t="s">
        <v>17</v>
      </c>
      <c r="C21" s="23" t="s">
        <v>18</v>
      </c>
      <c r="D21" s="23" t="s">
        <v>19</v>
      </c>
      <c r="E21" s="23" t="s">
        <v>20</v>
      </c>
      <c r="F21" s="23" t="s">
        <v>21</v>
      </c>
      <c r="G21" s="23" t="s">
        <v>22</v>
      </c>
      <c r="H21" s="23">
        <v>1.0</v>
      </c>
      <c r="I21" s="23">
        <f t="shared" ref="I21:AF21" si="1">IF($D$16&gt;H21,H21+1,"")</f>
        <v>2</v>
      </c>
      <c r="J21" s="23">
        <f t="shared" si="1"/>
        <v>3</v>
      </c>
      <c r="K21" s="23">
        <f t="shared" si="1"/>
        <v>4</v>
      </c>
      <c r="L21" s="23">
        <f t="shared" si="1"/>
        <v>5</v>
      </c>
      <c r="M21" s="23">
        <f t="shared" si="1"/>
        <v>6</v>
      </c>
      <c r="N21" s="23">
        <f t="shared" si="1"/>
        <v>7</v>
      </c>
      <c r="O21" s="23">
        <f t="shared" si="1"/>
        <v>8</v>
      </c>
      <c r="P21" s="23">
        <f t="shared" si="1"/>
        <v>9</v>
      </c>
      <c r="Q21" s="23">
        <f t="shared" si="1"/>
        <v>10</v>
      </c>
      <c r="R21" s="23">
        <f t="shared" si="1"/>
        <v>11</v>
      </c>
      <c r="S21" s="23">
        <f t="shared" si="1"/>
        <v>12</v>
      </c>
      <c r="T21" s="23">
        <f t="shared" si="1"/>
        <v>13</v>
      </c>
      <c r="U21" s="23">
        <f t="shared" si="1"/>
        <v>14</v>
      </c>
      <c r="V21" s="35" t="str">
        <f t="shared" si="1"/>
        <v/>
      </c>
      <c r="W21" s="36" t="str">
        <f t="shared" si="1"/>
        <v/>
      </c>
      <c r="X21" s="36" t="str">
        <f t="shared" si="1"/>
        <v/>
      </c>
      <c r="Y21" s="36" t="str">
        <f t="shared" si="1"/>
        <v/>
      </c>
      <c r="Z21" s="36" t="str">
        <f t="shared" si="1"/>
        <v/>
      </c>
      <c r="AA21" s="36" t="str">
        <f t="shared" si="1"/>
        <v/>
      </c>
      <c r="AB21" s="36" t="str">
        <f t="shared" si="1"/>
        <v/>
      </c>
      <c r="AC21" s="36" t="str">
        <f t="shared" si="1"/>
        <v/>
      </c>
      <c r="AD21" s="36" t="str">
        <f t="shared" si="1"/>
        <v/>
      </c>
      <c r="AE21" s="36" t="str">
        <f t="shared" si="1"/>
        <v/>
      </c>
      <c r="AF21" s="36" t="str">
        <f t="shared" si="1"/>
        <v/>
      </c>
    </row>
    <row r="22" ht="12.75" customHeight="1">
      <c r="B22" s="32">
        <v>1.1</v>
      </c>
      <c r="C22" s="37" t="s">
        <v>23</v>
      </c>
      <c r="D22" s="33">
        <v>1.0</v>
      </c>
      <c r="E22" s="38" t="s">
        <v>24</v>
      </c>
      <c r="F22" s="38" t="s">
        <v>25</v>
      </c>
      <c r="G22" s="1"/>
      <c r="H22" s="1" t="str">
        <f t="shared" ref="H22:H54" si="3">IF(OR(H$21="",$G22=""),"",G22)</f>
        <v/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32">
        <v>1.2</v>
      </c>
      <c r="C23" s="37" t="s">
        <v>26</v>
      </c>
      <c r="D23" s="33">
        <v>1.0</v>
      </c>
      <c r="E23" s="38" t="s">
        <v>24</v>
      </c>
      <c r="F23" s="38" t="s">
        <v>25</v>
      </c>
      <c r="G23" s="1"/>
      <c r="H23" s="1" t="str">
        <f t="shared" si="3"/>
        <v/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2.75" customHeight="1">
      <c r="B24" s="38">
        <v>1.3</v>
      </c>
      <c r="C24" s="37" t="s">
        <v>27</v>
      </c>
      <c r="D24" s="24">
        <v>1.0</v>
      </c>
      <c r="E24" s="38" t="s">
        <v>24</v>
      </c>
      <c r="F24" s="38" t="s">
        <v>25</v>
      </c>
      <c r="G24" s="1"/>
      <c r="H24" s="1" t="str">
        <f t="shared" si="3"/>
        <v/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B25" s="38">
        <v>2.1</v>
      </c>
      <c r="C25" s="39" t="s">
        <v>28</v>
      </c>
      <c r="D25" s="33">
        <v>2.0</v>
      </c>
      <c r="E25" s="38" t="s">
        <v>24</v>
      </c>
      <c r="F25" s="32" t="s">
        <v>25</v>
      </c>
      <c r="G25" s="1"/>
      <c r="H25" s="1" t="str">
        <f t="shared" si="3"/>
        <v/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6">IF(OR(AE$21="",$G25=""),"",AD25)</f>
        <v/>
      </c>
      <c r="AF25" s="1" t="str">
        <f t="shared" si="6"/>
        <v/>
      </c>
    </row>
    <row r="26" ht="12.75" customHeight="1">
      <c r="B26" s="38">
        <v>2.2</v>
      </c>
      <c r="C26" s="39" t="s">
        <v>29</v>
      </c>
      <c r="D26" s="33">
        <v>2.0</v>
      </c>
      <c r="E26" s="38" t="s">
        <v>24</v>
      </c>
      <c r="F26" s="32" t="s">
        <v>25</v>
      </c>
      <c r="G26" s="1"/>
      <c r="H26" s="1" t="str">
        <f t="shared" si="3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B27" s="38">
        <v>2.3</v>
      </c>
      <c r="C27" s="39" t="s">
        <v>30</v>
      </c>
      <c r="D27" s="33">
        <v>2.0</v>
      </c>
      <c r="E27" s="38" t="s">
        <v>24</v>
      </c>
      <c r="F27" s="32" t="s">
        <v>25</v>
      </c>
      <c r="G27" s="1"/>
      <c r="H27" s="1" t="str">
        <f t="shared" si="3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8">IF(OR(AE$21="",$G27=""),"",AD27)</f>
        <v/>
      </c>
      <c r="AF27" s="1" t="str">
        <f t="shared" si="8"/>
        <v/>
      </c>
    </row>
    <row r="28" ht="12.75" customHeight="1">
      <c r="B28" s="38">
        <v>3.1</v>
      </c>
      <c r="C28" s="39" t="s">
        <v>31</v>
      </c>
      <c r="D28" s="24">
        <v>3.0</v>
      </c>
      <c r="E28" s="38" t="s">
        <v>24</v>
      </c>
      <c r="F28" s="32" t="s">
        <v>25</v>
      </c>
      <c r="G28" s="1"/>
      <c r="H28" s="1" t="str">
        <f t="shared" si="3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9">IF(OR(AE$21="",$G28=""),"",AD28)</f>
        <v/>
      </c>
      <c r="AF28" s="1" t="str">
        <f t="shared" si="9"/>
        <v/>
      </c>
    </row>
    <row r="29" ht="12.75" customHeight="1">
      <c r="B29" s="38">
        <v>3.2</v>
      </c>
      <c r="C29" s="39" t="s">
        <v>32</v>
      </c>
      <c r="D29" s="24">
        <v>3.0</v>
      </c>
      <c r="E29" s="38" t="s">
        <v>24</v>
      </c>
      <c r="F29" s="32" t="s">
        <v>25</v>
      </c>
      <c r="G29" s="1"/>
      <c r="H29" s="1" t="str">
        <f t="shared" si="3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0">IF(OR(AE$21="",$G29=""),"",AD29)</f>
        <v/>
      </c>
      <c r="AF29" s="1" t="str">
        <f t="shared" si="10"/>
        <v/>
      </c>
    </row>
    <row r="30" ht="12.75" customHeight="1">
      <c r="B30" s="38">
        <v>3.3</v>
      </c>
      <c r="C30" s="39" t="s">
        <v>33</v>
      </c>
      <c r="D30" s="24">
        <v>3.0</v>
      </c>
      <c r="E30" s="38" t="s">
        <v>24</v>
      </c>
      <c r="F30" s="32" t="s">
        <v>25</v>
      </c>
      <c r="G30" s="1"/>
      <c r="H30" s="1" t="str">
        <f t="shared" si="3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1">IF(OR(AE$21="",$G30=""),"",AD30)</f>
        <v/>
      </c>
      <c r="AF30" s="1" t="str">
        <f t="shared" si="11"/>
        <v/>
      </c>
    </row>
    <row r="31" ht="12.75" customHeight="1">
      <c r="B31" s="38">
        <v>3.4</v>
      </c>
      <c r="C31" s="39" t="s">
        <v>34</v>
      </c>
      <c r="D31" s="24">
        <v>3.0</v>
      </c>
      <c r="E31" s="38" t="s">
        <v>24</v>
      </c>
      <c r="F31" s="32" t="s">
        <v>25</v>
      </c>
      <c r="G31" s="1"/>
      <c r="H31" s="1" t="str">
        <f t="shared" si="3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2">IF(OR(AE$21="",$G31=""),"",AD31)</f>
        <v/>
      </c>
      <c r="AF31" s="1" t="str">
        <f t="shared" si="12"/>
        <v/>
      </c>
    </row>
    <row r="32" ht="12.75" customHeight="1">
      <c r="B32" s="38">
        <v>3.5</v>
      </c>
      <c r="C32" s="39" t="s">
        <v>35</v>
      </c>
      <c r="D32" s="24">
        <v>3.0</v>
      </c>
      <c r="E32" s="38" t="s">
        <v>24</v>
      </c>
      <c r="F32" s="32" t="s">
        <v>25</v>
      </c>
      <c r="G32" s="1"/>
      <c r="H32" s="1" t="str">
        <f t="shared" si="3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3">IF(OR(AE$21="",$G32=""),"",AD32)</f>
        <v/>
      </c>
      <c r="AF32" s="1" t="str">
        <f t="shared" si="13"/>
        <v/>
      </c>
    </row>
    <row r="33" ht="12.75" customHeight="1">
      <c r="B33" s="40">
        <v>4.1</v>
      </c>
      <c r="C33" s="37" t="s">
        <v>36</v>
      </c>
      <c r="D33" s="24">
        <v>4.0</v>
      </c>
      <c r="E33" s="38" t="s">
        <v>24</v>
      </c>
      <c r="F33" s="32" t="s">
        <v>25</v>
      </c>
      <c r="G33" s="1"/>
      <c r="H33" s="1" t="str">
        <f t="shared" si="3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4">IF(OR(AE$21="",$G33=""),"",AD33)</f>
        <v/>
      </c>
      <c r="AF33" s="1" t="str">
        <f t="shared" si="14"/>
        <v/>
      </c>
    </row>
    <row r="34" ht="12.75" customHeight="1">
      <c r="B34" s="40">
        <v>4.2</v>
      </c>
      <c r="C34" s="37" t="s">
        <v>37</v>
      </c>
      <c r="D34" s="24">
        <v>4.0</v>
      </c>
      <c r="E34" s="38" t="s">
        <v>24</v>
      </c>
      <c r="F34" s="32" t="s">
        <v>25</v>
      </c>
      <c r="G34" s="1"/>
      <c r="H34" s="1" t="str">
        <f t="shared" si="3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5">IF(OR(AE$21="",$G34=""),"",AD34)</f>
        <v/>
      </c>
      <c r="AF34" s="1" t="str">
        <f t="shared" si="15"/>
        <v/>
      </c>
    </row>
    <row r="35" ht="12.75" customHeight="1">
      <c r="B35" s="40">
        <v>4.3</v>
      </c>
      <c r="C35" s="37" t="s">
        <v>38</v>
      </c>
      <c r="D35" s="24">
        <v>4.0</v>
      </c>
      <c r="E35" s="38" t="s">
        <v>24</v>
      </c>
      <c r="F35" s="32" t="s">
        <v>25</v>
      </c>
      <c r="G35" s="1"/>
      <c r="H35" s="1" t="str">
        <f t="shared" si="3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6">IF(OR(AE$21="",$G35=""),"",AD35)</f>
        <v/>
      </c>
      <c r="AF35" s="1" t="str">
        <f t="shared" si="16"/>
        <v/>
      </c>
    </row>
    <row r="36" ht="12.75" customHeight="1">
      <c r="B36" s="40">
        <v>5.1</v>
      </c>
      <c r="C36" s="37" t="s">
        <v>39</v>
      </c>
      <c r="D36" s="24">
        <v>5.0</v>
      </c>
      <c r="E36" s="38" t="s">
        <v>24</v>
      </c>
      <c r="F36" s="32" t="s">
        <v>25</v>
      </c>
      <c r="G36" s="1"/>
      <c r="H36" s="1" t="str">
        <f t="shared" si="3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7">IF(OR(AE$21="",$G36=""),"",AD36)</f>
        <v/>
      </c>
      <c r="AF36" s="1" t="str">
        <f t="shared" si="17"/>
        <v/>
      </c>
    </row>
    <row r="37" ht="12.75" customHeight="1">
      <c r="B37" s="40">
        <v>5.2</v>
      </c>
      <c r="C37" s="37" t="s">
        <v>40</v>
      </c>
      <c r="D37" s="24">
        <v>5.0</v>
      </c>
      <c r="E37" s="38" t="s">
        <v>24</v>
      </c>
      <c r="F37" s="32" t="s">
        <v>25</v>
      </c>
      <c r="G37" s="1"/>
      <c r="H37" s="1" t="str">
        <f t="shared" si="3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8">IF(OR(AE$21="",$G37=""),"",AD37)</f>
        <v/>
      </c>
      <c r="AF37" s="1" t="str">
        <f t="shared" si="18"/>
        <v/>
      </c>
    </row>
    <row r="38" ht="12.75" customHeight="1">
      <c r="B38" s="40">
        <v>5.3</v>
      </c>
      <c r="C38" s="37" t="s">
        <v>41</v>
      </c>
      <c r="D38" s="24">
        <v>5.0</v>
      </c>
      <c r="E38" s="38" t="s">
        <v>24</v>
      </c>
      <c r="F38" s="32" t="s">
        <v>25</v>
      </c>
      <c r="G38" s="1"/>
      <c r="H38" s="1" t="str">
        <f t="shared" si="3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19">IF(OR(AE$21="",$G38=""),"",AD38)</f>
        <v/>
      </c>
      <c r="AF38" s="1" t="str">
        <f t="shared" si="19"/>
        <v/>
      </c>
    </row>
    <row r="39" ht="12.75" customHeight="1">
      <c r="B39" s="40">
        <v>5.4</v>
      </c>
      <c r="C39" s="37" t="s">
        <v>42</v>
      </c>
      <c r="D39" s="24">
        <v>5.0</v>
      </c>
      <c r="E39" s="38" t="s">
        <v>24</v>
      </c>
      <c r="F39" s="32" t="s">
        <v>25</v>
      </c>
      <c r="G39" s="1"/>
      <c r="H39" s="1" t="str">
        <f t="shared" si="3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0">IF(OR(AE$21="",$G39=""),"",AD39)</f>
        <v/>
      </c>
      <c r="AF39" s="1" t="str">
        <f t="shared" si="20"/>
        <v/>
      </c>
    </row>
    <row r="40" ht="12.75" customHeight="1">
      <c r="B40" s="40">
        <v>5.5</v>
      </c>
      <c r="C40" s="37" t="s">
        <v>43</v>
      </c>
      <c r="D40" s="24">
        <v>5.0</v>
      </c>
      <c r="E40" s="38" t="s">
        <v>24</v>
      </c>
      <c r="F40" s="32" t="s">
        <v>25</v>
      </c>
      <c r="G40" s="1"/>
      <c r="H40" s="1" t="str">
        <f t="shared" si="3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1">IF(OR(AE$21="",$G40=""),"",AD40)</f>
        <v/>
      </c>
      <c r="AF40" s="1" t="str">
        <f t="shared" si="21"/>
        <v/>
      </c>
    </row>
    <row r="41" ht="12.75" customHeight="1">
      <c r="B41" s="38">
        <v>6.1</v>
      </c>
      <c r="C41" s="41" t="s">
        <v>44</v>
      </c>
      <c r="D41" s="24">
        <v>6.0</v>
      </c>
      <c r="E41" s="38" t="s">
        <v>24</v>
      </c>
      <c r="F41" s="32" t="s">
        <v>25</v>
      </c>
      <c r="G41" s="1"/>
      <c r="H41" s="1" t="str">
        <f t="shared" si="3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2">IF(OR(AE$21="",$G41=""),"",AD41)</f>
        <v/>
      </c>
      <c r="AF41" s="1" t="str">
        <f t="shared" si="22"/>
        <v/>
      </c>
    </row>
    <row r="42" ht="12.75" customHeight="1">
      <c r="B42" s="38">
        <v>6.2</v>
      </c>
      <c r="C42" s="41" t="s">
        <v>45</v>
      </c>
      <c r="D42" s="24">
        <v>6.0</v>
      </c>
      <c r="E42" s="38" t="s">
        <v>24</v>
      </c>
      <c r="F42" s="32" t="s">
        <v>25</v>
      </c>
      <c r="G42" s="1"/>
      <c r="H42" s="1" t="str">
        <f t="shared" si="3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3">IF(OR(AE$21="",$G42=""),"",AD42)</f>
        <v/>
      </c>
      <c r="AF42" s="1" t="str">
        <f t="shared" si="23"/>
        <v/>
      </c>
    </row>
    <row r="43" ht="12.75" customHeight="1">
      <c r="B43" s="38">
        <v>6.3</v>
      </c>
      <c r="C43" s="41" t="s">
        <v>46</v>
      </c>
      <c r="D43" s="24">
        <v>6.0</v>
      </c>
      <c r="E43" s="38" t="s">
        <v>24</v>
      </c>
      <c r="F43" s="32" t="s">
        <v>25</v>
      </c>
      <c r="G43" s="1"/>
      <c r="H43" s="1" t="str">
        <f t="shared" si="3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4">IF(OR(AE$21="",$G43=""),"",AD43)</f>
        <v/>
      </c>
      <c r="AF43" s="1" t="str">
        <f t="shared" si="24"/>
        <v/>
      </c>
    </row>
    <row r="44" ht="12.75" customHeight="1">
      <c r="B44" s="38">
        <v>6.4</v>
      </c>
      <c r="C44" s="41" t="s">
        <v>47</v>
      </c>
      <c r="D44" s="24">
        <v>6.0</v>
      </c>
      <c r="E44" s="38" t="s">
        <v>24</v>
      </c>
      <c r="F44" s="32" t="s">
        <v>25</v>
      </c>
      <c r="G44" s="1"/>
      <c r="H44" s="1" t="str">
        <f t="shared" si="3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5">IF(OR(AE$21="",$G44=""),"",AD44)</f>
        <v/>
      </c>
      <c r="AF44" s="1" t="str">
        <f t="shared" si="25"/>
        <v/>
      </c>
    </row>
    <row r="45" ht="12.75" customHeight="1">
      <c r="B45" s="38">
        <v>6.5</v>
      </c>
      <c r="C45" s="41" t="s">
        <v>48</v>
      </c>
      <c r="D45" s="24">
        <v>6.0</v>
      </c>
      <c r="E45" s="38" t="s">
        <v>24</v>
      </c>
      <c r="F45" s="32" t="s">
        <v>25</v>
      </c>
      <c r="G45" s="1"/>
      <c r="H45" s="1" t="str">
        <f t="shared" si="3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6">IF(OR(AE$21="",$G45=""),"",AD45)</f>
        <v/>
      </c>
      <c r="AF45" s="1" t="str">
        <f t="shared" si="26"/>
        <v/>
      </c>
    </row>
    <row r="46" ht="12.75" customHeight="1">
      <c r="B46" s="38">
        <v>6.6</v>
      </c>
      <c r="C46" s="41" t="s">
        <v>49</v>
      </c>
      <c r="D46" s="24">
        <v>6.0</v>
      </c>
      <c r="E46" s="38" t="s">
        <v>24</v>
      </c>
      <c r="F46" s="32" t="s">
        <v>25</v>
      </c>
      <c r="G46" s="1"/>
      <c r="H46" s="1" t="str">
        <f t="shared" si="3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7">IF(OR(AE$21="",$G46=""),"",AD46)</f>
        <v/>
      </c>
      <c r="AF46" s="1" t="str">
        <f t="shared" si="27"/>
        <v/>
      </c>
    </row>
    <row r="47" ht="12.75" customHeight="1">
      <c r="B47" s="38">
        <v>7.1</v>
      </c>
      <c r="C47" s="41" t="s">
        <v>50</v>
      </c>
      <c r="D47" s="24">
        <v>7.0</v>
      </c>
      <c r="E47" s="38" t="s">
        <v>24</v>
      </c>
      <c r="F47" s="32" t="s">
        <v>25</v>
      </c>
      <c r="G47" s="1"/>
      <c r="H47" s="1" t="str">
        <f t="shared" si="3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8">IF(OR(AE$21="",$G47=""),"",AD47)</f>
        <v/>
      </c>
      <c r="AF47" s="1" t="str">
        <f t="shared" si="28"/>
        <v/>
      </c>
    </row>
    <row r="48" ht="12.75" customHeight="1">
      <c r="B48" s="38">
        <v>7.2</v>
      </c>
      <c r="C48" s="41" t="s">
        <v>51</v>
      </c>
      <c r="D48" s="24">
        <v>7.0</v>
      </c>
      <c r="E48" s="38" t="s">
        <v>24</v>
      </c>
      <c r="F48" s="32" t="s">
        <v>25</v>
      </c>
      <c r="G48" s="1"/>
      <c r="H48" s="1" t="str">
        <f t="shared" si="3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29">IF(OR(AE$21="",$G48=""),"",AD48)</f>
        <v/>
      </c>
      <c r="AF48" s="1" t="str">
        <f t="shared" si="29"/>
        <v/>
      </c>
    </row>
    <row r="49" ht="12.75" customHeight="1">
      <c r="B49" s="38">
        <v>7.3</v>
      </c>
      <c r="C49" s="41" t="s">
        <v>52</v>
      </c>
      <c r="D49" s="24">
        <v>7.0</v>
      </c>
      <c r="E49" s="38" t="s">
        <v>24</v>
      </c>
      <c r="F49" s="32" t="s">
        <v>25</v>
      </c>
      <c r="G49" s="1"/>
      <c r="H49" s="1" t="str">
        <f t="shared" si="3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0">IF(OR(AE$21="",$G49=""),"",AD49)</f>
        <v/>
      </c>
      <c r="AF49" s="1" t="str">
        <f t="shared" si="30"/>
        <v/>
      </c>
    </row>
    <row r="50" ht="12.75" customHeight="1">
      <c r="B50" s="38">
        <v>7.4</v>
      </c>
      <c r="C50" s="41" t="s">
        <v>53</v>
      </c>
      <c r="D50" s="24">
        <v>7.0</v>
      </c>
      <c r="E50" s="38" t="s">
        <v>24</v>
      </c>
      <c r="F50" s="32" t="s">
        <v>25</v>
      </c>
      <c r="G50" s="1"/>
      <c r="H50" s="1" t="str">
        <f t="shared" si="3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1">IF(OR(AE$21="",$G50=""),"",AD50)</f>
        <v/>
      </c>
      <c r="AF50" s="1" t="str">
        <f t="shared" si="31"/>
        <v/>
      </c>
    </row>
    <row r="51" ht="12.75" customHeight="1">
      <c r="B51" s="38">
        <v>8.1</v>
      </c>
      <c r="C51" s="41" t="s">
        <v>54</v>
      </c>
      <c r="D51" s="24">
        <v>8.0</v>
      </c>
      <c r="E51" s="38" t="s">
        <v>24</v>
      </c>
      <c r="F51" s="32" t="s">
        <v>25</v>
      </c>
      <c r="G51" s="1"/>
      <c r="H51" s="1" t="str">
        <f t="shared" si="3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2">IF(OR(AE$21="",$G51=""),"",AD51)</f>
        <v/>
      </c>
      <c r="AF51" s="1" t="str">
        <f t="shared" si="32"/>
        <v/>
      </c>
    </row>
    <row r="52" ht="12.75" customHeight="1">
      <c r="B52" s="38">
        <v>8.2</v>
      </c>
      <c r="C52" s="41" t="s">
        <v>55</v>
      </c>
      <c r="D52" s="24">
        <v>8.0</v>
      </c>
      <c r="E52" s="38" t="s">
        <v>24</v>
      </c>
      <c r="F52" s="32" t="s">
        <v>25</v>
      </c>
      <c r="G52" s="1"/>
      <c r="H52" s="1" t="str">
        <f t="shared" si="3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3">IF(OR(AE$21="",$G52=""),"",AD52)</f>
        <v/>
      </c>
      <c r="AF52" s="1" t="str">
        <f t="shared" si="33"/>
        <v/>
      </c>
    </row>
    <row r="53" ht="12.75" customHeight="1">
      <c r="B53" s="38">
        <v>8.3</v>
      </c>
      <c r="C53" s="41" t="s">
        <v>53</v>
      </c>
      <c r="D53" s="24">
        <v>8.0</v>
      </c>
      <c r="E53" s="38" t="s">
        <v>24</v>
      </c>
      <c r="F53" s="32" t="s">
        <v>25</v>
      </c>
      <c r="G53" s="1"/>
      <c r="H53" s="1" t="str">
        <f t="shared" si="3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4">IF(OR(AE$21="",$G53=""),"",AD53)</f>
        <v/>
      </c>
      <c r="AF53" s="1" t="str">
        <f t="shared" si="34"/>
        <v/>
      </c>
    </row>
    <row r="54" ht="12.75" customHeight="1">
      <c r="B54" s="38">
        <v>8.4</v>
      </c>
      <c r="C54" s="41" t="s">
        <v>56</v>
      </c>
      <c r="D54" s="24">
        <v>8.0</v>
      </c>
      <c r="E54" s="38" t="s">
        <v>24</v>
      </c>
      <c r="F54" s="32" t="s">
        <v>25</v>
      </c>
      <c r="G54" s="1"/>
      <c r="H54" s="1" t="str">
        <f t="shared" si="3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5">IF(OR(AE$21="",$G54=""),"",AD54)</f>
        <v/>
      </c>
      <c r="AF54" s="1" t="str">
        <f t="shared" si="35"/>
        <v/>
      </c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</sheetData>
  <mergeCells count="3">
    <mergeCell ref="D3:H3"/>
    <mergeCell ref="D4:H4"/>
    <mergeCell ref="D5:H5"/>
  </mergeCells>
  <conditionalFormatting sqref="L22:AF54 C26:K54">
    <cfRule type="expression" dxfId="0" priority="1" stopIfTrue="1">
      <formula>$F18="Done"</formula>
    </cfRule>
  </conditionalFormatting>
  <conditionalFormatting sqref="L22:AF54 C26:K54">
    <cfRule type="expression" dxfId="1" priority="2" stopIfTrue="1">
      <formula>$F18="Ongoing"</formula>
    </cfRule>
  </conditionalFormatting>
  <conditionalFormatting sqref="B22:AF54">
    <cfRule type="expression" dxfId="0" priority="3" stopIfTrue="1">
      <formula>$F22="Terminado"</formula>
    </cfRule>
  </conditionalFormatting>
  <conditionalFormatting sqref="B22:AF54">
    <cfRule type="expression" dxfId="1" priority="4" stopIfTrue="1">
      <formula>$F22="En Progreso"</formula>
    </cfRule>
  </conditionalFormatting>
  <dataValidations>
    <dataValidation type="list" allowBlank="1" sqref="F10:F15 F22:F54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42"/>
    </row>
    <row r="3" ht="15.0" customHeight="1">
      <c r="B3" s="6"/>
      <c r="C3" s="7" t="s">
        <v>0</v>
      </c>
      <c r="D3" s="13"/>
      <c r="E3" s="9"/>
      <c r="F3" s="9"/>
      <c r="G3" s="9"/>
      <c r="H3" s="10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1"/>
      <c r="W3" s="12"/>
      <c r="X3" s="12"/>
      <c r="Y3" s="12"/>
      <c r="Z3" s="12"/>
      <c r="AA3" s="12"/>
      <c r="AB3" s="12"/>
      <c r="AC3" s="12"/>
      <c r="AD3" s="12"/>
      <c r="AE3" s="12"/>
      <c r="AF3" s="43"/>
    </row>
    <row r="4" ht="15.0" customHeight="1">
      <c r="B4" s="6"/>
      <c r="C4" s="7" t="s">
        <v>2</v>
      </c>
      <c r="D4" s="13"/>
      <c r="E4" s="9"/>
      <c r="F4" s="9"/>
      <c r="G4" s="9"/>
      <c r="H4" s="10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1"/>
      <c r="W4" s="12"/>
      <c r="X4" s="12"/>
      <c r="Y4" s="12"/>
      <c r="Z4" s="12"/>
      <c r="AA4" s="12"/>
      <c r="AB4" s="12"/>
      <c r="AC4" s="12"/>
      <c r="AD4" s="12"/>
      <c r="AE4" s="12"/>
      <c r="AF4" s="43"/>
    </row>
    <row r="5" ht="15.0" customHeight="1">
      <c r="B5" s="6"/>
      <c r="C5" s="7" t="s">
        <v>4</v>
      </c>
      <c r="D5" s="13"/>
      <c r="E5" s="9"/>
      <c r="F5" s="9"/>
      <c r="G5" s="9"/>
      <c r="H5" s="10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1"/>
      <c r="W5" s="12"/>
      <c r="X5" s="12"/>
      <c r="Y5" s="12"/>
      <c r="Z5" s="12"/>
      <c r="AA5" s="12"/>
      <c r="AB5" s="12"/>
      <c r="AC5" s="12"/>
      <c r="AD5" s="12"/>
      <c r="AE5" s="12"/>
      <c r="AF5" s="43"/>
    </row>
    <row r="6" ht="15.0" customHeight="1">
      <c r="B6" s="14"/>
      <c r="C6" s="15"/>
      <c r="D6" s="16"/>
      <c r="E6" s="16"/>
      <c r="F6" s="16"/>
      <c r="G6" s="16"/>
      <c r="H6" s="16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7"/>
      <c r="W6" s="18"/>
      <c r="X6" s="18"/>
      <c r="Y6" s="18"/>
      <c r="Z6" s="18"/>
      <c r="AA6" s="18"/>
      <c r="AB6" s="18"/>
      <c r="AC6" s="18"/>
      <c r="AD6" s="18"/>
      <c r="AE6" s="18"/>
      <c r="AF6" s="44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19">
        <v>2.0</v>
      </c>
      <c r="D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</row>
    <row r="9" ht="12.75" customHeight="1">
      <c r="D9" s="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ht="12.75" customHeight="1">
      <c r="D10" s="1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45"/>
      <c r="C16" s="45" t="s">
        <v>5</v>
      </c>
      <c r="D16" s="1">
        <v>10.0</v>
      </c>
      <c r="E16" s="45"/>
      <c r="F16" s="29"/>
      <c r="G16" s="45" t="s">
        <v>6</v>
      </c>
      <c r="H16" s="45" t="s">
        <v>7</v>
      </c>
      <c r="I16" s="45"/>
      <c r="J16" s="45"/>
      <c r="K16" s="45"/>
      <c r="L16" s="45"/>
      <c r="M16" s="45"/>
      <c r="N16" s="45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</row>
    <row r="17" ht="12.75" customHeight="1">
      <c r="B17" s="45"/>
      <c r="C17" s="45" t="s">
        <v>8</v>
      </c>
      <c r="D17" s="1">
        <v>10.0</v>
      </c>
      <c r="E17" s="45" t="s">
        <v>9</v>
      </c>
      <c r="F17" s="45" t="s">
        <v>10</v>
      </c>
      <c r="G17" s="31">
        <f>SUM(OFFSET(G21,1,0,'Sprint 2'!TaskRows,1))</f>
        <v>62</v>
      </c>
      <c r="H17" s="31">
        <f>IF(AND(SUM(OFFSET(H21,1,0,'Sprint 2'!TaskRows,1))=0),0,SUM(OFFSET(H21,1,0,'Sprint 2'!TaskRows,1)))</f>
        <v>62</v>
      </c>
      <c r="I17" s="31">
        <f>IF(AND(SUM(OFFSET(I21,1,0,'Sprint 2'!TaskRows,1))=0),"",SUM(OFFSET(I21,1,0,'Sprint 2'!TaskRows,1)))</f>
        <v>55</v>
      </c>
      <c r="J17" s="31">
        <f>IF(AND(SUM(OFFSET(J21,1,0,'Sprint 2'!TaskRows,1))=0),"",SUM(OFFSET(J21,1,0,'Sprint 2'!TaskRows,1)))</f>
        <v>49</v>
      </c>
      <c r="K17" s="31">
        <f>IF(AND(SUM(OFFSET(K21,1,0,'Sprint 2'!TaskRows,1))=0),"",SUM(OFFSET(K21,1,0,'Sprint 2'!TaskRows,1)))</f>
        <v>43</v>
      </c>
      <c r="L17" s="31">
        <f>IF(AND(SUM(OFFSET(L21,1,0,'Sprint 2'!TaskRows,1))=0),"",SUM(OFFSET(L21,1,0,'Sprint 2'!TaskRows,1)))</f>
        <v>34</v>
      </c>
      <c r="M17" s="31">
        <f>IF(AND(SUM(OFFSET(M21,1,0,'Sprint 2'!TaskRows,1))=0),"",SUM(OFFSET(M21,1,0,'Sprint 2'!TaskRows,1)))</f>
        <v>24</v>
      </c>
      <c r="N17" s="31">
        <f>IF(AND(SUM(OFFSET(N21,1,0,'Sprint 2'!TaskRows,1))=0),"",SUM(OFFSET(N21,1,0,'Sprint 2'!TaskRows,1)))</f>
        <v>15</v>
      </c>
      <c r="O17" s="31">
        <f>IF(AND(SUM(OFFSET(O21,1,0,'Sprint 2'!TaskRows,1))=0),"",SUM(OFFSET(O21,1,0,'Sprint 2'!TaskRows,1)))</f>
        <v>10</v>
      </c>
      <c r="P17" s="31">
        <f>IF(AND(SUM(OFFSET(P21,1,0,'Sprint 2'!TaskRows,1))=0),"",SUM(OFFSET(P21,1,0,'Sprint 2'!TaskRows,1)))</f>
        <v>6</v>
      </c>
      <c r="Q17" s="31" t="str">
        <f>IF(AND(SUM(OFFSET(Q21,1,0,'Sprint 2'!TaskRows,1))=0),"",SUM(OFFSET(Q21,1,0,'Sprint 2'!TaskRows,1)))</f>
        <v/>
      </c>
      <c r="R17" s="31" t="str">
        <f>IF(AND(SUM(OFFSET(R21,1,0,'Sprint 2'!TaskRows,1))=0),"",SUM(OFFSET(R21,1,0,'Sprint 2'!TaskRows,1)))</f>
        <v/>
      </c>
      <c r="S17" s="31" t="str">
        <f>IF(AND(SUM(OFFSET(S21,1,0,'Sprint 2'!TaskRows,1))=0),"",SUM(OFFSET(S21,1,0,'Sprint 2'!TaskRows,1)))</f>
        <v/>
      </c>
      <c r="T17" s="31" t="str">
        <f>IF(AND(SUM(OFFSET(T21,1,0,'Sprint 2'!TaskRows,1))=0),"",SUM(OFFSET(T21,1,0,'Sprint 2'!TaskRows,1)))</f>
        <v/>
      </c>
      <c r="U17" s="31" t="str">
        <f>IF(AND(SUM(OFFSET(U21,1,0,'Sprint 2'!TaskRows,1))=0),"",SUM(OFFSET(U21,1,0,'Sprint 2'!TaskRows,1)))</f>
        <v/>
      </c>
      <c r="V17" s="31" t="str">
        <f>IF(AND(SUM(OFFSET(V21,1,0,'Sprint 2'!TaskRows,1))=0),"",SUM(OFFSET(V21,1,0,'Sprint 2'!TaskRows,1)))</f>
        <v/>
      </c>
      <c r="W17" s="31" t="str">
        <f>IF(AND(SUM(OFFSET(W21,1,0,'Sprint 2'!TaskRows,1))=0),"",SUM(OFFSET(W21,1,0,'Sprint 2'!TaskRows,1)))</f>
        <v/>
      </c>
      <c r="X17" s="31" t="str">
        <f>IF(AND(SUM(OFFSET(X21,1,0,'Sprint 2'!TaskRows,1))=0),"",SUM(OFFSET(X21,1,0,'Sprint 2'!TaskRows,1)))</f>
        <v/>
      </c>
      <c r="Y17" s="31" t="str">
        <f>IF(AND(SUM(OFFSET(Y21,1,0,'Sprint 2'!TaskRows,1))=0),"",SUM(OFFSET(Y21,1,0,'Sprint 2'!TaskRows,1)))</f>
        <v/>
      </c>
      <c r="Z17" s="31" t="str">
        <f>IF(AND(SUM(OFFSET(Z21,1,0,'Sprint 2'!TaskRows,1))=0),"",SUM(OFFSET(Z21,1,0,'Sprint 2'!TaskRows,1)))</f>
        <v/>
      </c>
      <c r="AA17" s="31" t="str">
        <f>IF(AND(SUM(OFFSET(AA21,1,0,'Sprint 2'!TaskRows,1))=0),"",SUM(OFFSET(AA21,1,0,'Sprint 2'!TaskRows,1)))</f>
        <v/>
      </c>
      <c r="AB17" s="31" t="str">
        <f>IF(AND(SUM(OFFSET(AB21,1,0,'Sprint 2'!TaskRows,1))=0),"",SUM(OFFSET(AB21,1,0,'Sprint 2'!TaskRows,1)))</f>
        <v/>
      </c>
      <c r="AC17" s="31" t="str">
        <f>IF(AND(SUM(OFFSET(AC21,1,0,'Sprint 2'!TaskRows,1))=0),"",SUM(OFFSET(AC21,1,0,'Sprint 2'!TaskRows,1)))</f>
        <v/>
      </c>
      <c r="AD17" s="31" t="str">
        <f>IF(AND(SUM(OFFSET(AD21,1,0,'Sprint 2'!TaskRows,1))=0),"",SUM(OFFSET(AD21,1,0,'Sprint 2'!TaskRows,1)))</f>
        <v/>
      </c>
      <c r="AE17" s="31" t="str">
        <f>IF(AND(SUM(OFFSET(AE21,1,0,'Sprint 2'!TaskRows,1))=0),"",SUM(OFFSET(AE21,1,0,'Sprint 2'!TaskRows,1)))</f>
        <v/>
      </c>
      <c r="AF17" s="31" t="str">
        <f>IF(AND(SUM(OFFSET(AF21,1,0,'Sprint 2'!TaskRows,1))=0),"",SUM(OFFSET(AF21,1,0,'Sprint 2'!TaskRows,1)))</f>
        <v/>
      </c>
    </row>
    <row r="18" ht="12.75" hidden="1" customHeight="1">
      <c r="C18" s="22" t="s">
        <v>11</v>
      </c>
      <c r="D18" s="1">
        <f>IF(COUNTA(C22:C249)=0,1,COUNTA(C22:C249))</f>
        <v>4</v>
      </c>
      <c r="E18" s="22" t="s">
        <v>12</v>
      </c>
      <c r="F18" s="1">
        <f>IF(COUNTIF(H17:AF17,"&gt;0")=0,1,COUNTIF(H17:AF17,"&gt;0"))</f>
        <v>9</v>
      </c>
      <c r="G18" s="1"/>
      <c r="H18" s="1">
        <f>IF(H21="","",$G17-$G17/($D16-1)*(H21-1))</f>
        <v>62</v>
      </c>
      <c r="I18" s="1">
        <f>IF(I21="","",'Sprint 2'!TotalEffort-'Sprint 2'!TotalEffort/('Sprint 2'!ImplementationDays)*(I21-1))</f>
        <v>55.8</v>
      </c>
      <c r="J18" s="1">
        <f>IF(J21="","",'Sprint 2'!TotalEffort-'Sprint 2'!TotalEffort/('Sprint 2'!ImplementationDays)*(J21-1))</f>
        <v>49.6</v>
      </c>
      <c r="K18" s="1">
        <f>IF(K21="","",'Sprint 2'!TotalEffort-'Sprint 2'!TotalEffort/('Sprint 2'!ImplementationDays)*(K21-1))</f>
        <v>43.4</v>
      </c>
      <c r="L18" s="1">
        <f>IF(L21="","",'Sprint 2'!TotalEffort-'Sprint 2'!TotalEffort/('Sprint 2'!ImplementationDays)*(L21-1))</f>
        <v>37.2</v>
      </c>
      <c r="M18" s="1">
        <f>IF(M21="","",'Sprint 2'!TotalEffort-'Sprint 2'!TotalEffort/('Sprint 2'!ImplementationDays)*(M21-1))</f>
        <v>31</v>
      </c>
      <c r="N18" s="1">
        <f>IF(N21="","",'Sprint 2'!TotalEffort-'Sprint 2'!TotalEffort/('Sprint 2'!ImplementationDays)*(N21-1))</f>
        <v>24.8</v>
      </c>
      <c r="O18" s="1">
        <f>IF(O21="","",'Sprint 2'!TotalEffort-'Sprint 2'!TotalEffort/('Sprint 2'!ImplementationDays)*(O21-1))</f>
        <v>18.6</v>
      </c>
      <c r="P18" s="1">
        <f>IF(P21="","",'Sprint 2'!TotalEffort-'Sprint 2'!TotalEffort/('Sprint 2'!ImplementationDays)*(P21-1))</f>
        <v>12.4</v>
      </c>
      <c r="Q18" s="1">
        <f>IF(Q21="","",'Sprint 2'!TotalEffort-'Sprint 2'!TotalEffort/('Sprint 2'!ImplementationDays)*(Q21-1))</f>
        <v>6.2</v>
      </c>
      <c r="R18" s="1" t="str">
        <f>IF(R21="","",'Sprint 2'!TotalEffort-'Sprint 2'!TotalEffort/('Sprint 2'!ImplementationDays)*(R21-1))</f>
        <v/>
      </c>
      <c r="S18" s="1" t="str">
        <f>IF(S21="","",'Sprint 2'!TotalEffort-'Sprint 2'!TotalEffort/('Sprint 2'!ImplementationDays)*(S21-1))</f>
        <v/>
      </c>
      <c r="T18" s="1" t="str">
        <f>IF(T21="","",'Sprint 2'!TotalEffort-'Sprint 2'!TotalEffort/('Sprint 2'!ImplementationDays)*(T21-1))</f>
        <v/>
      </c>
      <c r="U18" s="1" t="str">
        <f>IF(U21="","",'Sprint 2'!TotalEffort-'Sprint 2'!TotalEffort/('Sprint 2'!ImplementationDays)*(U21-1))</f>
        <v/>
      </c>
      <c r="V18" s="1" t="str">
        <f>IF(V21="","",'Sprint 2'!TotalEffort-'Sprint 2'!TotalEffort/('Sprint 2'!ImplementationDays)*(V21-1))</f>
        <v/>
      </c>
      <c r="W18" s="1" t="str">
        <f>IF(W21="","",'Sprint 2'!TotalEffort-'Sprint 2'!TotalEffort/('Sprint 2'!ImplementationDays)*(W21-1))</f>
        <v/>
      </c>
      <c r="X18" s="1" t="str">
        <f>IF(X21="","",'Sprint 2'!TotalEffort-'Sprint 2'!TotalEffort/('Sprint 2'!ImplementationDays)*(X21-1))</f>
        <v/>
      </c>
      <c r="Y18" s="1" t="str">
        <f>IF(Y21="","",'Sprint 2'!TotalEffort-'Sprint 2'!TotalEffort/('Sprint 2'!ImplementationDays)*(Y21-1))</f>
        <v/>
      </c>
      <c r="Z18" s="1" t="str">
        <f>IF(Z21="","",'Sprint 2'!TotalEffort-'Sprint 2'!TotalEffort/('Sprint 2'!ImplementationDays)*(Z21-1))</f>
        <v/>
      </c>
      <c r="AA18" s="1" t="str">
        <f>IF(AA21="","",'Sprint 2'!TotalEffort-'Sprint 2'!TotalEffort/('Sprint 2'!ImplementationDays)*(AA21-1))</f>
        <v/>
      </c>
      <c r="AB18" s="1" t="str">
        <f>IF(AB21="","",'Sprint 2'!TotalEffort-'Sprint 2'!TotalEffort/('Sprint 2'!ImplementationDays)*(AB21-1))</f>
        <v/>
      </c>
      <c r="AC18" s="1" t="str">
        <f>IF(AC21="","",'Sprint 2'!TotalEffort-'Sprint 2'!TotalEffort/('Sprint 2'!ImplementationDays)*(AC21-1))</f>
        <v/>
      </c>
      <c r="AD18" s="1" t="str">
        <f>IF(AD21="","",'Sprint 2'!TotalEffort-'Sprint 2'!TotalEffort/('Sprint 2'!ImplementationDays)*(AD21-1))</f>
        <v/>
      </c>
      <c r="AE18" s="1" t="str">
        <f>IF(AE21="","",'Sprint 2'!TotalEffort-'Sprint 2'!TotalEffort/('Sprint 2'!ImplementationDays)*(AE21-1))</f>
        <v/>
      </c>
      <c r="AF18" s="1" t="str">
        <f>IF(AF21="","",'Sprint 2'!TotalEffort-'Sprint 2'!TotalEffort/('Sprint 2'!ImplementationDays)*(AF21-1))</f>
        <v/>
      </c>
    </row>
    <row r="19" ht="12.75" hidden="1" customHeight="1">
      <c r="C19" s="46" t="s">
        <v>13</v>
      </c>
      <c r="E19" s="22" t="s">
        <v>14</v>
      </c>
      <c r="F19" s="1"/>
      <c r="G19" s="1"/>
      <c r="H19" s="1">
        <f t="array" ref="H19">IF(TREND(OFFSET($H17,0,'Sprint 2'!DoneDays-'Sprint 2'!TrendDays,1,'Sprint 2'!TrendDays),OFFSET($H20,0,'Sprint 2'!DoneDays-'Sprint 2'!TrendDays,1,'Sprint 2'!TrendDays),H20)&lt;0,"",TREND(OFFSET($H17,0,'Sprint 2'!DoneDays-'Sprint 2'!TrendDays,1,'Sprint 2'!TrendDays),OFFSET($H20,0,'Sprint 2'!DoneDays-'Sprint 2'!TrendDays,1,'Sprint 2'!TrendDays),H20))</f>
        <v>62.84444444</v>
      </c>
      <c r="I19" s="1">
        <f t="array" ref="I19">IF(TREND(OFFSET($H17,0,'Sprint 2'!DoneDays-'Sprint 2'!TrendDays,1,'Sprint 2'!TrendDays),OFFSET($H20,0,'Sprint 2'!DoneDays-'Sprint 2'!TrendDays,1,'Sprint 2'!TrendDays),I20)&lt;0,"",TREND(OFFSET($H17,0,'Sprint 2'!DoneDays-'Sprint 2'!TrendDays,1,'Sprint 2'!TrendDays),OFFSET($H20,0,'Sprint 2'!DoneDays-'Sprint 2'!TrendDays,1,'Sprint 2'!TrendDays),I20))</f>
        <v>55.41111111</v>
      </c>
      <c r="J19" s="1">
        <f t="array" ref="J19">IF(TREND(OFFSET($H17,0,'Sprint 2'!DoneDays-'Sprint 2'!TrendDays,1,'Sprint 2'!TrendDays),OFFSET($H20,0,'Sprint 2'!DoneDays-'Sprint 2'!TrendDays,1,'Sprint 2'!TrendDays),J20)&lt;0,"",TREND(OFFSET($H17,0,'Sprint 2'!DoneDays-'Sprint 2'!TrendDays,1,'Sprint 2'!TrendDays),OFFSET($H20,0,'Sprint 2'!DoneDays-'Sprint 2'!TrendDays,1,'Sprint 2'!TrendDays),J20))</f>
        <v>47.97777778</v>
      </c>
      <c r="K19" s="1">
        <f t="array" ref="K19">IF(TREND(OFFSET($H17,0,'Sprint 2'!DoneDays-'Sprint 2'!TrendDays,1,'Sprint 2'!TrendDays),OFFSET($H20,0,'Sprint 2'!DoneDays-'Sprint 2'!TrendDays,1,'Sprint 2'!TrendDays),K20)&lt;0,"",TREND(OFFSET($H17,0,'Sprint 2'!DoneDays-'Sprint 2'!TrendDays,1,'Sprint 2'!TrendDays),OFFSET($H20,0,'Sprint 2'!DoneDays-'Sprint 2'!TrendDays,1,'Sprint 2'!TrendDays),K20))</f>
        <v>40.54444444</v>
      </c>
      <c r="L19" s="1">
        <f t="array" ref="L19">IF(TREND(OFFSET($H17,0,'Sprint 2'!DoneDays-'Sprint 2'!TrendDays,1,'Sprint 2'!TrendDays),OFFSET($H20,0,'Sprint 2'!DoneDays-'Sprint 2'!TrendDays,1,'Sprint 2'!TrendDays),L20)&lt;0,"",TREND(OFFSET($H17,0,'Sprint 2'!DoneDays-'Sprint 2'!TrendDays,1,'Sprint 2'!TrendDays),OFFSET($H20,0,'Sprint 2'!DoneDays-'Sprint 2'!TrendDays,1,'Sprint 2'!TrendDays),L20))</f>
        <v>33.11111111</v>
      </c>
      <c r="M19" s="1">
        <f t="array" ref="M19">IF(TREND(OFFSET($H17,0,'Sprint 2'!DoneDays-'Sprint 2'!TrendDays,1,'Sprint 2'!TrendDays),OFFSET($H20,0,'Sprint 2'!DoneDays-'Sprint 2'!TrendDays,1,'Sprint 2'!TrendDays),M20)&lt;0,"",TREND(OFFSET($H17,0,'Sprint 2'!DoneDays-'Sprint 2'!TrendDays,1,'Sprint 2'!TrendDays),OFFSET($H20,0,'Sprint 2'!DoneDays-'Sprint 2'!TrendDays,1,'Sprint 2'!TrendDays),M20))</f>
        <v>25.67777778</v>
      </c>
      <c r="N19" s="1">
        <f t="array" ref="N19">IF(TREND(OFFSET($H17,0,'Sprint 2'!DoneDays-'Sprint 2'!TrendDays,1,'Sprint 2'!TrendDays),OFFSET($H20,0,'Sprint 2'!DoneDays-'Sprint 2'!TrendDays,1,'Sprint 2'!TrendDays),N20)&lt;0,"",TREND(OFFSET($H17,0,'Sprint 2'!DoneDays-'Sprint 2'!TrendDays,1,'Sprint 2'!TrendDays),OFFSET($H20,0,'Sprint 2'!DoneDays-'Sprint 2'!TrendDays,1,'Sprint 2'!TrendDays),N20))</f>
        <v>18.24444444</v>
      </c>
      <c r="O19" s="1">
        <f t="array" ref="O19">IF(TREND(OFFSET($H17,0,'Sprint 2'!DoneDays-'Sprint 2'!TrendDays,1,'Sprint 2'!TrendDays),OFFSET($H20,0,'Sprint 2'!DoneDays-'Sprint 2'!TrendDays,1,'Sprint 2'!TrendDays),O20)&lt;0,"",TREND(OFFSET($H17,0,'Sprint 2'!DoneDays-'Sprint 2'!TrendDays,1,'Sprint 2'!TrendDays),OFFSET($H20,0,'Sprint 2'!DoneDays-'Sprint 2'!TrendDays,1,'Sprint 2'!TrendDays),O20))</f>
        <v>10.81111111</v>
      </c>
      <c r="P19" s="1">
        <f t="array" ref="P19">IF(TREND(OFFSET($H17,0,'Sprint 2'!DoneDays-'Sprint 2'!TrendDays,1,'Sprint 2'!TrendDays),OFFSET($H20,0,'Sprint 2'!DoneDays-'Sprint 2'!TrendDays,1,'Sprint 2'!TrendDays),P20)&lt;0,"",TREND(OFFSET($H17,0,'Sprint 2'!DoneDays-'Sprint 2'!TrendDays,1,'Sprint 2'!TrendDays),OFFSET($H20,0,'Sprint 2'!DoneDays-'Sprint 2'!TrendDays,1,'Sprint 2'!TrendDays),P20))</f>
        <v>3.377777778</v>
      </c>
      <c r="Q19" s="1" t="str">
        <f t="array" ref="Q19">IF(TREND(OFFSET($H17,0,'Sprint 2'!DoneDays-'Sprint 2'!TrendDays,1,'Sprint 2'!TrendDays),OFFSET($H20,0,'Sprint 2'!DoneDays-'Sprint 2'!TrendDays,1,'Sprint 2'!TrendDays),Q20)&lt;0,"",TREND(OFFSET($H17,0,'Sprint 2'!DoneDays-'Sprint 2'!TrendDays,1,'Sprint 2'!TrendDays),OFFSET($H20,0,'Sprint 2'!DoneDays-'Sprint 2'!TrendDays,1,'Sprint 2'!TrendDays),Q20))</f>
        <v/>
      </c>
      <c r="R19" s="1" t="str">
        <f t="array" ref="R19">IF(TREND(OFFSET($H17,0,'Sprint 2'!DoneDays-'Sprint 2'!TrendDays,1,'Sprint 2'!TrendDays),OFFSET($H20,0,'Sprint 2'!DoneDays-'Sprint 2'!TrendDays,1,'Sprint 2'!TrendDays),R20)&lt;0,"",TREND(OFFSET($H17,0,'Sprint 2'!DoneDays-'Sprint 2'!TrendDays,1,'Sprint 2'!TrendDays),OFFSET($H20,0,'Sprint 2'!DoneDays-'Sprint 2'!TrendDays,1,'Sprint 2'!TrendDays),R20))</f>
        <v/>
      </c>
      <c r="S19" s="1" t="str">
        <f t="array" ref="S19">IF(TREND(OFFSET($H17,0,'Sprint 2'!DoneDays-'Sprint 2'!TrendDays,1,'Sprint 2'!TrendDays),OFFSET($H20,0,'Sprint 2'!DoneDays-'Sprint 2'!TrendDays,1,'Sprint 2'!TrendDays),S20)&lt;0,"",TREND(OFFSET($H17,0,'Sprint 2'!DoneDays-'Sprint 2'!TrendDays,1,'Sprint 2'!TrendDays),OFFSET($H20,0,'Sprint 2'!DoneDays-'Sprint 2'!TrendDays,1,'Sprint 2'!TrendDays),S20))</f>
        <v/>
      </c>
      <c r="T19" s="1" t="str">
        <f t="array" ref="T19">IF(TREND(OFFSET($H17,0,'Sprint 2'!DoneDays-'Sprint 2'!TrendDays,1,'Sprint 2'!TrendDays),OFFSET($H20,0,'Sprint 2'!DoneDays-'Sprint 2'!TrendDays,1,'Sprint 2'!TrendDays),T20)&lt;0,"",TREND(OFFSET($H17,0,'Sprint 2'!DoneDays-'Sprint 2'!TrendDays,1,'Sprint 2'!TrendDays),OFFSET($H20,0,'Sprint 2'!DoneDays-'Sprint 2'!TrendDays,1,'Sprint 2'!TrendDays),T20))</f>
        <v/>
      </c>
      <c r="U19" s="1" t="str">
        <f t="array" ref="U19">IF(TREND(OFFSET($H17,0,'Sprint 2'!DoneDays-'Sprint 2'!TrendDays,1,'Sprint 2'!TrendDays),OFFSET($H20,0,'Sprint 2'!DoneDays-'Sprint 2'!TrendDays,1,'Sprint 2'!TrendDays),U20)&lt;0,"",TREND(OFFSET($H17,0,'Sprint 2'!DoneDays-'Sprint 2'!TrendDays,1,'Sprint 2'!TrendDays),OFFSET($H20,0,'Sprint 2'!DoneDays-'Sprint 2'!TrendDays,1,'Sprint 2'!TrendDays),U20))</f>
        <v/>
      </c>
      <c r="V19" s="1" t="str">
        <f t="array" ref="V19">IF(TREND(OFFSET($H17,0,'Sprint 2'!DoneDays-'Sprint 2'!TrendDays,1,'Sprint 2'!TrendDays),OFFSET($H20,0,'Sprint 2'!DoneDays-'Sprint 2'!TrendDays,1,'Sprint 2'!TrendDays),V20)&lt;0,"",TREND(OFFSET($H17,0,'Sprint 2'!DoneDays-'Sprint 2'!TrendDays,1,'Sprint 2'!TrendDays),OFFSET($H20,0,'Sprint 2'!DoneDays-'Sprint 2'!TrendDays,1,'Sprint 2'!TrendDays),V20))</f>
        <v/>
      </c>
      <c r="W19" s="1" t="str">
        <f t="array" ref="W19">IF(TREND(OFFSET($H17,0,'Sprint 2'!DoneDays-'Sprint 2'!TrendDays,1,'Sprint 2'!TrendDays),OFFSET($H20,0,'Sprint 2'!DoneDays-'Sprint 2'!TrendDays,1,'Sprint 2'!TrendDays),W20)&lt;0,"",TREND(OFFSET($H17,0,'Sprint 2'!DoneDays-'Sprint 2'!TrendDays,1,'Sprint 2'!TrendDays),OFFSET($H20,0,'Sprint 2'!DoneDays-'Sprint 2'!TrendDays,1,'Sprint 2'!TrendDays),W20))</f>
        <v/>
      </c>
      <c r="X19" s="1" t="str">
        <f t="array" ref="X19">IF(TREND(OFFSET($H17,0,'Sprint 2'!DoneDays-'Sprint 2'!TrendDays,1,'Sprint 2'!TrendDays),OFFSET($H20,0,'Sprint 2'!DoneDays-'Sprint 2'!TrendDays,1,'Sprint 2'!TrendDays),X20)&lt;0,"",TREND(OFFSET($H17,0,'Sprint 2'!DoneDays-'Sprint 2'!TrendDays,1,'Sprint 2'!TrendDays),OFFSET($H20,0,'Sprint 2'!DoneDays-'Sprint 2'!TrendDays,1,'Sprint 2'!TrendDays),X20))</f>
        <v/>
      </c>
      <c r="Y19" s="1" t="str">
        <f t="array" ref="Y19">IF(TREND(OFFSET($H17,0,'Sprint 2'!DoneDays-'Sprint 2'!TrendDays,1,'Sprint 2'!TrendDays),OFFSET($H20,0,'Sprint 2'!DoneDays-'Sprint 2'!TrendDays,1,'Sprint 2'!TrendDays),Y20)&lt;0,"",TREND(OFFSET($H17,0,'Sprint 2'!DoneDays-'Sprint 2'!TrendDays,1,'Sprint 2'!TrendDays),OFFSET($H20,0,'Sprint 2'!DoneDays-'Sprint 2'!TrendDays,1,'Sprint 2'!TrendDays),Y20))</f>
        <v/>
      </c>
      <c r="Z19" s="1" t="str">
        <f t="array" ref="Z19">IF(TREND(OFFSET($H17,0,'Sprint 2'!DoneDays-'Sprint 2'!TrendDays,1,'Sprint 2'!TrendDays),OFFSET($H20,0,'Sprint 2'!DoneDays-'Sprint 2'!TrendDays,1,'Sprint 2'!TrendDays),Z20)&lt;0,"",TREND(OFFSET($H17,0,'Sprint 2'!DoneDays-'Sprint 2'!TrendDays,1,'Sprint 2'!TrendDays),OFFSET($H20,0,'Sprint 2'!DoneDays-'Sprint 2'!TrendDays,1,'Sprint 2'!TrendDays),Z20))</f>
        <v/>
      </c>
      <c r="AA19" s="1" t="str">
        <f t="array" ref="AA19">IF(TREND(OFFSET($H17,0,'Sprint 2'!DoneDays-'Sprint 2'!TrendDays,1,'Sprint 2'!TrendDays),OFFSET($H20,0,'Sprint 2'!DoneDays-'Sprint 2'!TrendDays,1,'Sprint 2'!TrendDays),AA20)&lt;0,"",TREND(OFFSET($H17,0,'Sprint 2'!DoneDays-'Sprint 2'!TrendDays,1,'Sprint 2'!TrendDays),OFFSET($H20,0,'Sprint 2'!DoneDays-'Sprint 2'!TrendDays,1,'Sprint 2'!TrendDays),AA20))</f>
        <v/>
      </c>
      <c r="AB19" s="1" t="str">
        <f t="array" ref="AB19">IF(TREND(OFFSET($H17,0,'Sprint 2'!DoneDays-'Sprint 2'!TrendDays,1,'Sprint 2'!TrendDays),OFFSET($H20,0,'Sprint 2'!DoneDays-'Sprint 2'!TrendDays,1,'Sprint 2'!TrendDays),AB20)&lt;0,"",TREND(OFFSET($H17,0,'Sprint 2'!DoneDays-'Sprint 2'!TrendDays,1,'Sprint 2'!TrendDays),OFFSET($H20,0,'Sprint 2'!DoneDays-'Sprint 2'!TrendDays,1,'Sprint 2'!TrendDays),AB20))</f>
        <v/>
      </c>
      <c r="AC19" s="1" t="str">
        <f t="array" ref="AC19">IF(TREND(OFFSET($H17,0,'Sprint 2'!DoneDays-'Sprint 2'!TrendDays,1,'Sprint 2'!TrendDays),OFFSET($H20,0,'Sprint 2'!DoneDays-'Sprint 2'!TrendDays,1,'Sprint 2'!TrendDays),AC20)&lt;0,"",TREND(OFFSET($H17,0,'Sprint 2'!DoneDays-'Sprint 2'!TrendDays,1,'Sprint 2'!TrendDays),OFFSET($H20,0,'Sprint 2'!DoneDays-'Sprint 2'!TrendDays,1,'Sprint 2'!TrendDays),AC20))</f>
        <v/>
      </c>
      <c r="AD19" s="1" t="str">
        <f t="array" ref="AD19">IF(TREND(OFFSET($H17,0,'Sprint 2'!DoneDays-'Sprint 2'!TrendDays,1,'Sprint 2'!TrendDays),OFFSET($H20,0,'Sprint 2'!DoneDays-'Sprint 2'!TrendDays,1,'Sprint 2'!TrendDays),AD20)&lt;0,"",TREND(OFFSET($H17,0,'Sprint 2'!DoneDays-'Sprint 2'!TrendDays,1,'Sprint 2'!TrendDays),OFFSET($H20,0,'Sprint 2'!DoneDays-'Sprint 2'!TrendDays,1,'Sprint 2'!TrendDays),AD20))</f>
        <v/>
      </c>
      <c r="AE19" s="1" t="str">
        <f t="array" ref="AE19">IF(TREND(OFFSET($H17,0,'Sprint 2'!DoneDays-'Sprint 2'!TrendDays,1,'Sprint 2'!TrendDays),OFFSET($H20,0,'Sprint 2'!DoneDays-'Sprint 2'!TrendDays,1,'Sprint 2'!TrendDays),AE20)&lt;0,"",TREND(OFFSET($H17,0,'Sprint 2'!DoneDays-'Sprint 2'!TrendDays,1,'Sprint 2'!TrendDays),OFFSET($H20,0,'Sprint 2'!DoneDays-'Sprint 2'!TrendDays,1,'Sprint 2'!TrendDays),AE20))</f>
        <v/>
      </c>
      <c r="AF19" s="1" t="str">
        <f t="array" ref="AF19">IF(TREND(OFFSET($H17,0,'Sprint 2'!DoneDays-'Sprint 2'!TrendDays,1,'Sprint 2'!TrendDays),OFFSET($H20,0,'Sprint 2'!DoneDays-'Sprint 2'!TrendDays,1,'Sprint 2'!TrendDays),AF20)&lt;0,"",TREND(OFFSET($H17,0,'Sprint 2'!DoneDays-'Sprint 2'!TrendDays,1,'Sprint 2'!TrendDays),OFFSET($H20,0,'Sprint 2'!DoneDays-'Sprint 2'!TrendDays,1,'Sprint 2'!TrendDays),AF20))</f>
        <v/>
      </c>
    </row>
    <row r="20" ht="12.75" hidden="1" customHeight="1">
      <c r="C20" s="46" t="s">
        <v>15</v>
      </c>
      <c r="E20" s="22" t="s">
        <v>16</v>
      </c>
      <c r="F20" s="1">
        <f>IF('Sprint 2'!DoneDays&gt;D17,D17,'Sprint 2'!DoneDays)</f>
        <v>9</v>
      </c>
      <c r="G20" s="1"/>
      <c r="H20" s="1">
        <f>IF('Sprint 2'!DoneDays&gt;G20,G20+1,"")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5" t="s">
        <v>17</v>
      </c>
      <c r="C21" s="36" t="s">
        <v>18</v>
      </c>
      <c r="D21" s="36" t="s">
        <v>19</v>
      </c>
      <c r="E21" s="36" t="s">
        <v>20</v>
      </c>
      <c r="F21" s="36" t="s">
        <v>21</v>
      </c>
      <c r="G21" s="36" t="s">
        <v>22</v>
      </c>
      <c r="H21" s="36">
        <v>1.0</v>
      </c>
      <c r="I21" s="36">
        <f t="shared" ref="I21:AF21" si="1">IF($D$16&gt;H21,H21+1,"")</f>
        <v>2</v>
      </c>
      <c r="J21" s="36">
        <f t="shared" si="1"/>
        <v>3</v>
      </c>
      <c r="K21" s="36">
        <f t="shared" si="1"/>
        <v>4</v>
      </c>
      <c r="L21" s="36">
        <f t="shared" si="1"/>
        <v>5</v>
      </c>
      <c r="M21" s="36">
        <f t="shared" si="1"/>
        <v>6</v>
      </c>
      <c r="N21" s="36">
        <f t="shared" si="1"/>
        <v>7</v>
      </c>
      <c r="O21" s="36">
        <f t="shared" si="1"/>
        <v>8</v>
      </c>
      <c r="P21" s="36">
        <f t="shared" si="1"/>
        <v>9</v>
      </c>
      <c r="Q21" s="36">
        <f t="shared" si="1"/>
        <v>10</v>
      </c>
      <c r="R21" s="36" t="str">
        <f t="shared" si="1"/>
        <v/>
      </c>
      <c r="S21" s="36" t="str">
        <f t="shared" si="1"/>
        <v/>
      </c>
      <c r="T21" s="36" t="str">
        <f t="shared" si="1"/>
        <v/>
      </c>
      <c r="U21" s="36" t="str">
        <f t="shared" si="1"/>
        <v/>
      </c>
      <c r="V21" s="36" t="str">
        <f t="shared" si="1"/>
        <v/>
      </c>
      <c r="W21" s="36" t="str">
        <f t="shared" si="1"/>
        <v/>
      </c>
      <c r="X21" s="36" t="str">
        <f t="shared" si="1"/>
        <v/>
      </c>
      <c r="Y21" s="36" t="str">
        <f t="shared" si="1"/>
        <v/>
      </c>
      <c r="Z21" s="36" t="str">
        <f t="shared" si="1"/>
        <v/>
      </c>
      <c r="AA21" s="36" t="str">
        <f t="shared" si="1"/>
        <v/>
      </c>
      <c r="AB21" s="36" t="str">
        <f t="shared" si="1"/>
        <v/>
      </c>
      <c r="AC21" s="36" t="str">
        <f t="shared" si="1"/>
        <v/>
      </c>
      <c r="AD21" s="36" t="str">
        <f t="shared" si="1"/>
        <v/>
      </c>
      <c r="AE21" s="36" t="str">
        <f t="shared" si="1"/>
        <v/>
      </c>
      <c r="AF21" s="36" t="str">
        <f t="shared" si="1"/>
        <v/>
      </c>
    </row>
    <row r="22" ht="12.75" customHeight="1">
      <c r="B22" s="22">
        <v>1.1</v>
      </c>
      <c r="C22" s="22" t="s">
        <v>57</v>
      </c>
      <c r="D22" s="1">
        <v>1.0</v>
      </c>
      <c r="E22" s="22" t="s">
        <v>58</v>
      </c>
      <c r="F22" s="47" t="s">
        <v>25</v>
      </c>
      <c r="G22" s="1">
        <v>15.0</v>
      </c>
      <c r="H22" s="1">
        <f t="shared" ref="H22:H66" si="3">IF(OR(H$21="",$G22=""),"",G22)</f>
        <v>15</v>
      </c>
      <c r="I22" s="1">
        <v>13.0</v>
      </c>
      <c r="J22" s="1">
        <v>11.0</v>
      </c>
      <c r="K22" s="1">
        <v>9.0</v>
      </c>
      <c r="L22" s="1">
        <v>7.0</v>
      </c>
      <c r="M22" s="1">
        <v>5.0</v>
      </c>
      <c r="N22" s="1">
        <v>3.0</v>
      </c>
      <c r="O22" s="1">
        <v>2.0</v>
      </c>
      <c r="P22" s="1">
        <v>1.0</v>
      </c>
      <c r="Q22" s="1">
        <v>0.0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22">
        <v>1.2</v>
      </c>
      <c r="C23" s="22" t="s">
        <v>59</v>
      </c>
      <c r="D23" s="1">
        <v>1.0</v>
      </c>
      <c r="E23" s="22" t="s">
        <v>60</v>
      </c>
      <c r="F23" s="47" t="s">
        <v>25</v>
      </c>
      <c r="G23" s="1">
        <v>17.0</v>
      </c>
      <c r="H23" s="1">
        <f t="shared" si="3"/>
        <v>17</v>
      </c>
      <c r="I23" s="1">
        <v>15.0</v>
      </c>
      <c r="J23" s="1">
        <v>14.0</v>
      </c>
      <c r="K23" s="1">
        <v>13.0</v>
      </c>
      <c r="L23" s="1">
        <v>11.0</v>
      </c>
      <c r="M23" s="1">
        <v>8.0</v>
      </c>
      <c r="N23" s="1">
        <v>5.0</v>
      </c>
      <c r="O23" s="1">
        <v>3.0</v>
      </c>
      <c r="P23" s="1">
        <v>2.0</v>
      </c>
      <c r="Q23" s="1">
        <v>0.0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2.75" customHeight="1">
      <c r="B24" s="22">
        <v>2.1</v>
      </c>
      <c r="C24" s="22" t="s">
        <v>61</v>
      </c>
      <c r="D24" s="1">
        <v>2.0</v>
      </c>
      <c r="E24" s="22" t="s">
        <v>62</v>
      </c>
      <c r="F24" s="47" t="s">
        <v>25</v>
      </c>
      <c r="G24" s="1">
        <v>12.0</v>
      </c>
      <c r="H24" s="1">
        <f t="shared" si="3"/>
        <v>12</v>
      </c>
      <c r="I24" s="1">
        <v>10.0</v>
      </c>
      <c r="J24" s="1">
        <v>9.0</v>
      </c>
      <c r="K24" s="1">
        <v>8.0</v>
      </c>
      <c r="L24" s="1">
        <v>6.0</v>
      </c>
      <c r="M24" s="1">
        <v>4.0</v>
      </c>
      <c r="N24" s="1">
        <v>3.0</v>
      </c>
      <c r="O24" s="1">
        <v>2.0</v>
      </c>
      <c r="P24" s="1">
        <v>1.0</v>
      </c>
      <c r="Q24" s="1">
        <v>0.0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B25" s="22">
        <v>2.2</v>
      </c>
      <c r="C25" s="22" t="s">
        <v>63</v>
      </c>
      <c r="D25" s="1">
        <v>2.0</v>
      </c>
      <c r="E25" s="22" t="s">
        <v>64</v>
      </c>
      <c r="F25" s="22" t="s">
        <v>25</v>
      </c>
      <c r="G25" s="1">
        <v>18.0</v>
      </c>
      <c r="H25" s="1">
        <f t="shared" si="3"/>
        <v>18</v>
      </c>
      <c r="I25" s="1">
        <v>17.0</v>
      </c>
      <c r="J25" s="1">
        <v>15.0</v>
      </c>
      <c r="K25" s="1">
        <v>13.0</v>
      </c>
      <c r="L25" s="1">
        <v>10.0</v>
      </c>
      <c r="M25" s="1">
        <v>7.0</v>
      </c>
      <c r="N25" s="1">
        <v>4.0</v>
      </c>
      <c r="O25" s="1">
        <v>3.0</v>
      </c>
      <c r="P25" s="1">
        <v>2.0</v>
      </c>
      <c r="Q25" s="1">
        <v>0.0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6">IF(OR(AE$21="",$G25=""),"",AD25)</f>
        <v/>
      </c>
      <c r="AF25" s="1" t="str">
        <f t="shared" si="6"/>
        <v/>
      </c>
    </row>
    <row r="26" ht="12.75" customHeight="1">
      <c r="D26" s="1"/>
      <c r="F26" s="22" t="str">
        <f t="shared" ref="F26:F63" si="8">IF(C26&lt;&gt;"","Planned","")</f>
        <v/>
      </c>
      <c r="G26" s="1"/>
      <c r="H26" s="1" t="str">
        <f t="shared" si="3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D27" s="1"/>
      <c r="F27" s="22" t="str">
        <f t="shared" si="8"/>
        <v/>
      </c>
      <c r="G27" s="1"/>
      <c r="H27" s="1" t="str">
        <f t="shared" si="3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22" t="str">
        <f t="shared" si="8"/>
        <v/>
      </c>
      <c r="G28" s="1"/>
      <c r="H28" s="1" t="str">
        <f t="shared" si="3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22" t="str">
        <f t="shared" si="8"/>
        <v/>
      </c>
      <c r="G29" s="1"/>
      <c r="H29" s="1" t="str">
        <f t="shared" si="3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22" t="str">
        <f t="shared" si="8"/>
        <v/>
      </c>
      <c r="G30" s="1"/>
      <c r="H30" s="1" t="str">
        <f t="shared" si="3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22" t="str">
        <f t="shared" si="8"/>
        <v/>
      </c>
      <c r="G31" s="1"/>
      <c r="H31" s="1" t="str">
        <f t="shared" si="3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22" t="str">
        <f t="shared" si="8"/>
        <v/>
      </c>
      <c r="G32" s="1"/>
      <c r="H32" s="1" t="str">
        <f t="shared" si="3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22" t="str">
        <f t="shared" si="8"/>
        <v/>
      </c>
      <c r="G33" s="1"/>
      <c r="H33" s="1" t="str">
        <f t="shared" si="3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22" t="str">
        <f t="shared" si="8"/>
        <v/>
      </c>
      <c r="G34" s="1"/>
      <c r="H34" s="1" t="str">
        <f t="shared" si="3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22" t="str">
        <f t="shared" si="8"/>
        <v/>
      </c>
      <c r="G35" s="1"/>
      <c r="H35" s="1" t="str">
        <f t="shared" si="3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22" t="str">
        <f t="shared" si="8"/>
        <v/>
      </c>
      <c r="G36" s="1"/>
      <c r="H36" s="1" t="str">
        <f t="shared" si="3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22" t="str">
        <f t="shared" si="8"/>
        <v/>
      </c>
      <c r="G37" s="1"/>
      <c r="H37" s="1" t="str">
        <f t="shared" si="3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22" t="str">
        <f t="shared" si="8"/>
        <v/>
      </c>
      <c r="G38" s="1"/>
      <c r="H38" s="1" t="str">
        <f t="shared" si="3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22" t="str">
        <f t="shared" si="8"/>
        <v/>
      </c>
      <c r="G39" s="1"/>
      <c r="H39" s="1" t="str">
        <f t="shared" si="3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22" t="str">
        <f t="shared" si="8"/>
        <v/>
      </c>
      <c r="G40" s="1"/>
      <c r="H40" s="1" t="str">
        <f t="shared" si="3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22" t="str">
        <f t="shared" si="8"/>
        <v/>
      </c>
      <c r="G41" s="1"/>
      <c r="H41" s="1" t="str">
        <f t="shared" si="3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2" t="str">
        <f t="shared" si="8"/>
        <v/>
      </c>
      <c r="G42" s="1"/>
      <c r="H42" s="1" t="str">
        <f t="shared" si="3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2" t="str">
        <f t="shared" si="8"/>
        <v/>
      </c>
      <c r="G43" s="1"/>
      <c r="H43" s="1" t="str">
        <f t="shared" si="3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2" t="str">
        <f t="shared" si="8"/>
        <v/>
      </c>
      <c r="G44" s="1"/>
      <c r="H44" s="1" t="str">
        <f t="shared" si="3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2" t="str">
        <f t="shared" si="8"/>
        <v/>
      </c>
      <c r="G45" s="1"/>
      <c r="H45" s="1" t="str">
        <f t="shared" si="3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2" t="str">
        <f t="shared" si="8"/>
        <v/>
      </c>
      <c r="G46" s="1"/>
      <c r="H46" s="1" t="str">
        <f t="shared" si="3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2" t="str">
        <f t="shared" si="8"/>
        <v/>
      </c>
      <c r="G47" s="1"/>
      <c r="H47" s="1" t="str">
        <f t="shared" si="3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2" t="str">
        <f t="shared" si="8"/>
        <v/>
      </c>
      <c r="G48" s="1"/>
      <c r="H48" s="1" t="str">
        <f t="shared" si="3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2" t="str">
        <f t="shared" si="8"/>
        <v/>
      </c>
      <c r="G49" s="1"/>
      <c r="H49" s="1" t="str">
        <f t="shared" si="3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2" t="str">
        <f t="shared" si="8"/>
        <v/>
      </c>
      <c r="G50" s="1"/>
      <c r="H50" s="1" t="str">
        <f t="shared" si="3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2" t="str">
        <f t="shared" si="8"/>
        <v/>
      </c>
      <c r="G51" s="1"/>
      <c r="H51" s="1" t="str">
        <f t="shared" si="3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2" t="str">
        <f t="shared" si="8"/>
        <v/>
      </c>
      <c r="G52" s="1"/>
      <c r="H52" s="1" t="str">
        <f t="shared" si="3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2" t="str">
        <f t="shared" si="8"/>
        <v/>
      </c>
      <c r="G53" s="1"/>
      <c r="H53" s="1" t="str">
        <f t="shared" si="3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2" t="str">
        <f t="shared" si="8"/>
        <v/>
      </c>
      <c r="G54" s="1"/>
      <c r="H54" s="1" t="str">
        <f t="shared" si="3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2" t="str">
        <f t="shared" si="8"/>
        <v/>
      </c>
      <c r="G55" s="1"/>
      <c r="H55" s="1" t="str">
        <f t="shared" si="3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2" t="str">
        <f t="shared" si="8"/>
        <v/>
      </c>
      <c r="G56" s="1"/>
      <c r="H56" s="1" t="str">
        <f t="shared" si="3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2" t="str">
        <f t="shared" si="8"/>
        <v/>
      </c>
      <c r="G57" s="1"/>
      <c r="H57" s="1" t="str">
        <f t="shared" si="3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2" t="str">
        <f t="shared" si="8"/>
        <v/>
      </c>
      <c r="G58" s="1"/>
      <c r="H58" s="1" t="str">
        <f t="shared" si="3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2" t="str">
        <f t="shared" si="8"/>
        <v/>
      </c>
      <c r="G59" s="1"/>
      <c r="H59" s="1" t="str">
        <f t="shared" si="3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22" t="str">
        <f t="shared" si="8"/>
        <v/>
      </c>
      <c r="G60" s="1"/>
      <c r="H60" s="1" t="str">
        <f t="shared" si="3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22" t="str">
        <f t="shared" si="8"/>
        <v/>
      </c>
      <c r="G61" s="1"/>
      <c r="H61" s="1" t="str">
        <f t="shared" si="3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22" t="str">
        <f t="shared" si="8"/>
        <v/>
      </c>
      <c r="G62" s="1"/>
      <c r="H62" s="1" t="str">
        <f t="shared" si="3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D63" s="1"/>
      <c r="F63" s="22" t="str">
        <f t="shared" si="8"/>
        <v/>
      </c>
      <c r="G63" s="1"/>
      <c r="H63" s="1" t="str">
        <f t="shared" si="3"/>
        <v/>
      </c>
      <c r="I63" s="1" t="str">
        <f t="shared" ref="I63:AF63" si="45">IF(OR(I$21="",$G63=""),"",H63)</f>
        <v/>
      </c>
      <c r="J63" s="1" t="str">
        <f t="shared" si="45"/>
        <v/>
      </c>
      <c r="K63" s="1" t="str">
        <f t="shared" si="45"/>
        <v/>
      </c>
      <c r="L63" s="1" t="str">
        <f t="shared" si="45"/>
        <v/>
      </c>
      <c r="M63" s="1" t="str">
        <f t="shared" si="45"/>
        <v/>
      </c>
      <c r="N63" s="1" t="str">
        <f t="shared" si="45"/>
        <v/>
      </c>
      <c r="O63" s="1" t="str">
        <f t="shared" si="45"/>
        <v/>
      </c>
      <c r="P63" s="1" t="str">
        <f t="shared" si="45"/>
        <v/>
      </c>
      <c r="Q63" s="1" t="str">
        <f t="shared" si="45"/>
        <v/>
      </c>
      <c r="R63" s="1" t="str">
        <f t="shared" si="45"/>
        <v/>
      </c>
      <c r="S63" s="1" t="str">
        <f t="shared" si="45"/>
        <v/>
      </c>
      <c r="T63" s="1" t="str">
        <f t="shared" si="45"/>
        <v/>
      </c>
      <c r="U63" s="1" t="str">
        <f t="shared" si="45"/>
        <v/>
      </c>
      <c r="V63" s="1" t="str">
        <f t="shared" si="45"/>
        <v/>
      </c>
      <c r="W63" s="1" t="str">
        <f t="shared" si="45"/>
        <v/>
      </c>
      <c r="X63" s="1" t="str">
        <f t="shared" si="45"/>
        <v/>
      </c>
      <c r="Y63" s="1" t="str">
        <f t="shared" si="45"/>
        <v/>
      </c>
      <c r="Z63" s="1" t="str">
        <f t="shared" si="45"/>
        <v/>
      </c>
      <c r="AA63" s="1" t="str">
        <f t="shared" si="45"/>
        <v/>
      </c>
      <c r="AB63" s="1" t="str">
        <f t="shared" si="45"/>
        <v/>
      </c>
      <c r="AC63" s="1" t="str">
        <f t="shared" si="45"/>
        <v/>
      </c>
      <c r="AD63" s="1" t="str">
        <f t="shared" si="45"/>
        <v/>
      </c>
      <c r="AE63" s="1" t="str">
        <f t="shared" si="45"/>
        <v/>
      </c>
      <c r="AF63" s="1" t="str">
        <f t="shared" si="45"/>
        <v/>
      </c>
    </row>
    <row r="64" ht="12.75" customHeight="1">
      <c r="D64" s="1"/>
      <c r="F64" s="22" t="s">
        <v>65</v>
      </c>
      <c r="G64" s="1"/>
      <c r="H64" s="1" t="str">
        <f t="shared" si="3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22" t="s">
        <v>66</v>
      </c>
      <c r="G65" s="1"/>
      <c r="H65" s="1" t="str">
        <f t="shared" si="3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7">IF(OR(AE$21="",$G65=""),"",AD65)</f>
        <v/>
      </c>
      <c r="AF65" s="1" t="str">
        <f t="shared" si="47"/>
        <v/>
      </c>
    </row>
    <row r="66" ht="12.75" customHeight="1">
      <c r="D66" s="1"/>
      <c r="F66" s="22" t="s">
        <v>67</v>
      </c>
      <c r="G66" s="1"/>
      <c r="H66" s="1" t="str">
        <f t="shared" si="3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22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C26:AF65 L22:AF25">
    <cfRule type="expression" dxfId="0" priority="1" stopIfTrue="1">
      <formula>$F22="Done"</formula>
    </cfRule>
  </conditionalFormatting>
  <conditionalFormatting sqref="C26:AF65 L22:AF25">
    <cfRule type="expression" dxfId="1" priority="2" stopIfTrue="1">
      <formula>$F22="Ongoing"</formula>
    </cfRule>
  </conditionalFormatting>
  <conditionalFormatting sqref="B22:AF65">
    <cfRule type="expression" dxfId="0" priority="3" stopIfTrue="1">
      <formula>$F22="Terminado"</formula>
    </cfRule>
  </conditionalFormatting>
  <conditionalFormatting sqref="B22:AF65">
    <cfRule type="expression" dxfId="1" priority="4" stopIfTrue="1">
      <formula>$F22="En Progreso"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42"/>
    </row>
    <row r="3" ht="15.0" customHeight="1">
      <c r="B3" s="6"/>
      <c r="C3" s="7" t="s">
        <v>0</v>
      </c>
      <c r="D3" s="13"/>
      <c r="E3" s="9"/>
      <c r="F3" s="9"/>
      <c r="G3" s="9"/>
      <c r="H3" s="10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1"/>
      <c r="W3" s="12"/>
      <c r="X3" s="12"/>
      <c r="Y3" s="12"/>
      <c r="Z3" s="12"/>
      <c r="AA3" s="12"/>
      <c r="AB3" s="12"/>
      <c r="AC3" s="12"/>
      <c r="AD3" s="12"/>
      <c r="AE3" s="12"/>
      <c r="AF3" s="43"/>
    </row>
    <row r="4" ht="15.0" customHeight="1">
      <c r="B4" s="6"/>
      <c r="C4" s="7" t="s">
        <v>2</v>
      </c>
      <c r="D4" s="13"/>
      <c r="E4" s="9"/>
      <c r="F4" s="9"/>
      <c r="G4" s="9"/>
      <c r="H4" s="10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1"/>
      <c r="W4" s="12"/>
      <c r="X4" s="12"/>
      <c r="Y4" s="12"/>
      <c r="Z4" s="12"/>
      <c r="AA4" s="12"/>
      <c r="AB4" s="12"/>
      <c r="AC4" s="12"/>
      <c r="AD4" s="12"/>
      <c r="AE4" s="12"/>
      <c r="AF4" s="43"/>
    </row>
    <row r="5" ht="15.0" customHeight="1">
      <c r="B5" s="6"/>
      <c r="C5" s="7" t="s">
        <v>4</v>
      </c>
      <c r="D5" s="13"/>
      <c r="E5" s="9"/>
      <c r="F5" s="9"/>
      <c r="G5" s="9"/>
      <c r="H5" s="10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1"/>
      <c r="W5" s="12"/>
      <c r="X5" s="12"/>
      <c r="Y5" s="12"/>
      <c r="Z5" s="12"/>
      <c r="AA5" s="12"/>
      <c r="AB5" s="12"/>
      <c r="AC5" s="12"/>
      <c r="AD5" s="12"/>
      <c r="AE5" s="12"/>
      <c r="AF5" s="43"/>
    </row>
    <row r="6" ht="15.0" customHeight="1">
      <c r="B6" s="14"/>
      <c r="C6" s="15"/>
      <c r="D6" s="16"/>
      <c r="E6" s="16"/>
      <c r="F6" s="16"/>
      <c r="G6" s="16"/>
      <c r="H6" s="16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7"/>
      <c r="W6" s="18"/>
      <c r="X6" s="18"/>
      <c r="Y6" s="18"/>
      <c r="Z6" s="18"/>
      <c r="AA6" s="18"/>
      <c r="AB6" s="18"/>
      <c r="AC6" s="18"/>
      <c r="AD6" s="18"/>
      <c r="AE6" s="18"/>
      <c r="AF6" s="44"/>
    </row>
    <row r="7" ht="10.5" customHeight="1">
      <c r="A7" s="21"/>
      <c r="B7" s="48"/>
      <c r="C7" s="21"/>
      <c r="D7" s="49"/>
      <c r="E7" s="49"/>
      <c r="F7" s="49"/>
      <c r="G7" s="49"/>
      <c r="H7" s="49"/>
      <c r="I7" s="48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48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21"/>
    </row>
    <row r="8" ht="12.75" customHeight="1">
      <c r="A8" s="21"/>
      <c r="B8" s="21"/>
      <c r="C8" s="19">
        <v>1.0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ht="12.75" customHeight="1">
      <c r="D9" s="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ht="12.75" customHeight="1">
      <c r="D10" s="1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45"/>
      <c r="C16" s="45" t="s">
        <v>5</v>
      </c>
      <c r="D16" s="1"/>
      <c r="E16" s="45"/>
      <c r="F16" s="29"/>
      <c r="G16" s="45" t="s">
        <v>6</v>
      </c>
      <c r="H16" s="45" t="s">
        <v>7</v>
      </c>
      <c r="I16" s="45"/>
      <c r="J16" s="45"/>
      <c r="K16" s="45"/>
      <c r="L16" s="45"/>
      <c r="M16" s="45"/>
      <c r="N16" s="45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</row>
    <row r="17" ht="12.75" customHeight="1">
      <c r="B17" s="45"/>
      <c r="C17" s="45" t="s">
        <v>8</v>
      </c>
      <c r="D17" s="1"/>
      <c r="E17" s="45" t="s">
        <v>9</v>
      </c>
      <c r="F17" s="45" t="s">
        <v>10</v>
      </c>
      <c r="G17" s="31">
        <f>SUM(OFFSET(G21,1,0,'Plantilla Sprint'!TaskRows,1))</f>
        <v>0</v>
      </c>
      <c r="H17" s="31">
        <f>IF(AND(SUM(OFFSET(H21,1,0,'Plantilla Sprint'!TaskRows,1))=0),0,SUM(OFFSET(H21,1,0,'Plantilla Sprint'!TaskRows,1)))</f>
        <v>0</v>
      </c>
      <c r="I17" s="31" t="str">
        <f>IF(AND(SUM(OFFSET(I21,1,0,'Plantilla Sprint'!TaskRows,1))=0),"",SUM(OFFSET(I21,1,0,'Plantilla Sprint'!TaskRows,1)))</f>
        <v/>
      </c>
      <c r="J17" s="31" t="str">
        <f>IF(AND(SUM(OFFSET(J21,1,0,'Plantilla Sprint'!TaskRows,1))=0),"",SUM(OFFSET(J21,1,0,'Plantilla Sprint'!TaskRows,1)))</f>
        <v/>
      </c>
      <c r="K17" s="31" t="str">
        <f>IF(AND(SUM(OFFSET(K21,1,0,'Plantilla Sprint'!TaskRows,1))=0),"",SUM(OFFSET(K21,1,0,'Plantilla Sprint'!TaskRows,1)))</f>
        <v/>
      </c>
      <c r="L17" s="31" t="str">
        <f>IF(AND(SUM(OFFSET(L21,1,0,'Plantilla Sprint'!TaskRows,1))=0),"",SUM(OFFSET(L21,1,0,'Plantilla Sprint'!TaskRows,1)))</f>
        <v/>
      </c>
      <c r="M17" s="31" t="str">
        <f>IF(AND(SUM(OFFSET(M21,1,0,'Plantilla Sprint'!TaskRows,1))=0),"",SUM(OFFSET(M21,1,0,'Plantilla Sprint'!TaskRows,1)))</f>
        <v/>
      </c>
      <c r="N17" s="31" t="str">
        <f>IF(AND(SUM(OFFSET(N21,1,0,'Plantilla Sprint'!TaskRows,1))=0),"",SUM(OFFSET(N21,1,0,'Plantilla Sprint'!TaskRows,1)))</f>
        <v/>
      </c>
      <c r="O17" s="31" t="str">
        <f>IF(AND(SUM(OFFSET(O21,1,0,'Plantilla Sprint'!TaskRows,1))=0),"",SUM(OFFSET(O21,1,0,'Plantilla Sprint'!TaskRows,1)))</f>
        <v/>
      </c>
      <c r="P17" s="31" t="str">
        <f>IF(AND(SUM(OFFSET(P21,1,0,'Plantilla Sprint'!TaskRows,1))=0),"",SUM(OFFSET(P21,1,0,'Plantilla Sprint'!TaskRows,1)))</f>
        <v/>
      </c>
      <c r="Q17" s="31" t="str">
        <f>IF(AND(SUM(OFFSET(Q21,1,0,'Plantilla Sprint'!TaskRows,1))=0),"",SUM(OFFSET(Q21,1,0,'Plantilla Sprint'!TaskRows,1)))</f>
        <v/>
      </c>
      <c r="R17" s="31" t="str">
        <f>IF(AND(SUM(OFFSET(R21,1,0,'Plantilla Sprint'!TaskRows,1))=0),"",SUM(OFFSET(R21,1,0,'Plantilla Sprint'!TaskRows,1)))</f>
        <v/>
      </c>
      <c r="S17" s="31" t="str">
        <f>IF(AND(SUM(OFFSET(S21,1,0,'Plantilla Sprint'!TaskRows,1))=0),"",SUM(OFFSET(S21,1,0,'Plantilla Sprint'!TaskRows,1)))</f>
        <v/>
      </c>
      <c r="T17" s="31" t="str">
        <f>IF(AND(SUM(OFFSET(T21,1,0,'Plantilla Sprint'!TaskRows,1))=0),"",SUM(OFFSET(T21,1,0,'Plantilla Sprint'!TaskRows,1)))</f>
        <v/>
      </c>
      <c r="U17" s="31" t="str">
        <f>IF(AND(SUM(OFFSET(U21,1,0,'Plantilla Sprint'!TaskRows,1))=0),"",SUM(OFFSET(U21,1,0,'Plantilla Sprint'!TaskRows,1)))</f>
        <v/>
      </c>
      <c r="V17" s="31" t="str">
        <f>IF(AND(SUM(OFFSET(V21,1,0,'Plantilla Sprint'!TaskRows,1))=0),"",SUM(OFFSET(V21,1,0,'Plantilla Sprint'!TaskRows,1)))</f>
        <v/>
      </c>
      <c r="W17" s="31" t="str">
        <f>IF(AND(SUM(OFFSET(W21,1,0,'Plantilla Sprint'!TaskRows,1))=0),"",SUM(OFFSET(W21,1,0,'Plantilla Sprint'!TaskRows,1)))</f>
        <v/>
      </c>
      <c r="X17" s="31" t="str">
        <f>IF(AND(SUM(OFFSET(X21,1,0,'Plantilla Sprint'!TaskRows,1))=0),"",SUM(OFFSET(X21,1,0,'Plantilla Sprint'!TaskRows,1)))</f>
        <v/>
      </c>
      <c r="Y17" s="31" t="str">
        <f>IF(AND(SUM(OFFSET(Y21,1,0,'Plantilla Sprint'!TaskRows,1))=0),"",SUM(OFFSET(Y21,1,0,'Plantilla Sprint'!TaskRows,1)))</f>
        <v/>
      </c>
      <c r="Z17" s="31" t="str">
        <f>IF(AND(SUM(OFFSET(Z21,1,0,'Plantilla Sprint'!TaskRows,1))=0),"",SUM(OFFSET(Z21,1,0,'Plantilla Sprint'!TaskRows,1)))</f>
        <v/>
      </c>
      <c r="AA17" s="31" t="str">
        <f>IF(AND(SUM(OFFSET(AA21,1,0,'Plantilla Sprint'!TaskRows,1))=0),"",SUM(OFFSET(AA21,1,0,'Plantilla Sprint'!TaskRows,1)))</f>
        <v/>
      </c>
      <c r="AB17" s="31" t="str">
        <f>IF(AND(SUM(OFFSET(AB21,1,0,'Plantilla Sprint'!TaskRows,1))=0),"",SUM(OFFSET(AB21,1,0,'Plantilla Sprint'!TaskRows,1)))</f>
        <v/>
      </c>
      <c r="AC17" s="31" t="str">
        <f>IF(AND(SUM(OFFSET(AC21,1,0,'Plantilla Sprint'!TaskRows,1))=0),"",SUM(OFFSET(AC21,1,0,'Plantilla Sprint'!TaskRows,1)))</f>
        <v/>
      </c>
      <c r="AD17" s="31" t="str">
        <f>IF(AND(SUM(OFFSET(AD21,1,0,'Plantilla Sprint'!TaskRows,1))=0),"",SUM(OFFSET(AD21,1,0,'Plantilla Sprint'!TaskRows,1)))</f>
        <v/>
      </c>
      <c r="AE17" s="31" t="str">
        <f>IF(AND(SUM(OFFSET(AE21,1,0,'Plantilla Sprint'!TaskRows,1))=0),"",SUM(OFFSET(AE21,1,0,'Plantilla Sprint'!TaskRows,1)))</f>
        <v/>
      </c>
      <c r="AF17" s="31" t="str">
        <f>IF(AND(SUM(OFFSET(AF21,1,0,'Plantilla Sprint'!TaskRows,1))=0),"",SUM(OFFSET(AF21,1,0,'Plantilla Sprint'!TaskRows,1)))</f>
        <v/>
      </c>
    </row>
    <row r="18" ht="12.75" hidden="1" customHeight="1">
      <c r="C18" s="22" t="s">
        <v>11</v>
      </c>
      <c r="D18" s="1">
        <f>IF(COUNTA(C22:C249)=0,1,COUNTA(C22:C249))</f>
        <v>1</v>
      </c>
      <c r="E18" s="22" t="s">
        <v>12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 t="str">
        <f>IF(I21="","",'Plantilla Sprint'!TotalEffort-'Plantilla Sprint'!TotalEffort/('Plantilla Sprint'!ImplementationDays)*(I21-1))</f>
        <v/>
      </c>
      <c r="J18" s="1" t="str">
        <f>IF(J21="","",'Plantilla Sprint'!TotalEffort-'Plantilla Sprint'!TotalEffort/('Plantilla Sprint'!ImplementationDays)*(J21-1))</f>
        <v/>
      </c>
      <c r="K18" s="1" t="str">
        <f>IF(K21="","",'Plantilla Sprint'!TotalEffort-'Plantilla Sprint'!TotalEffort/('Plantilla Sprint'!ImplementationDays)*(K21-1))</f>
        <v/>
      </c>
      <c r="L18" s="1" t="str">
        <f>IF(L21="","",'Plantilla Sprint'!TotalEffort-'Plantilla Sprint'!TotalEffort/('Plantilla Sprint'!ImplementationDays)*(L21-1))</f>
        <v/>
      </c>
      <c r="M18" s="1" t="str">
        <f>IF(M21="","",'Plantilla Sprint'!TotalEffort-'Plantilla Sprint'!TotalEffort/('Plantilla Sprint'!ImplementationDays)*(M21-1))</f>
        <v/>
      </c>
      <c r="N18" s="1" t="str">
        <f>IF(N21="","",'Plantilla Sprint'!TotalEffort-'Plantilla Sprint'!TotalEffort/('Plantilla Sprint'!ImplementationDays)*(N21-1))</f>
        <v/>
      </c>
      <c r="O18" s="1" t="str">
        <f>IF(O21="","",'Plantilla Sprint'!TotalEffort-'Plantilla Sprint'!TotalEffort/('Plantilla Sprint'!ImplementationDays)*(O21-1))</f>
        <v/>
      </c>
      <c r="P18" s="1" t="str">
        <f>IF(P21="","",'Plantilla Sprint'!TotalEffort-'Plantilla Sprint'!TotalEffort/('Plantilla Sprint'!ImplementationDays)*(P21-1))</f>
        <v/>
      </c>
      <c r="Q18" s="1" t="str">
        <f>IF(Q21="","",'Plantilla Sprint'!TotalEffort-'Plantilla Sprint'!TotalEffort/('Plantilla Sprint'!ImplementationDays)*(Q21-1))</f>
        <v/>
      </c>
      <c r="R18" s="1" t="str">
        <f>IF(R21="","",'Plantilla Sprint'!TotalEffort-'Plantilla Sprint'!TotalEffort/('Plantilla Sprint'!ImplementationDays)*(R21-1))</f>
        <v/>
      </c>
      <c r="S18" s="1" t="str">
        <f>IF(S21="","",'Plantilla Sprint'!TotalEffort-'Plantilla Sprint'!TotalEffort/('Plantilla Sprint'!ImplementationDays)*(S21-1))</f>
        <v/>
      </c>
      <c r="T18" s="1" t="str">
        <f>IF(T21="","",'Plantilla Sprint'!TotalEffort-'Plantilla Sprint'!TotalEffort/('Plantilla Sprint'!ImplementationDays)*(T21-1))</f>
        <v/>
      </c>
      <c r="U18" s="1" t="str">
        <f>IF(U21="","",'Plantilla Sprint'!TotalEffort-'Plantilla Sprint'!TotalEffort/('Plantilla Sprint'!ImplementationDays)*(U21-1))</f>
        <v/>
      </c>
      <c r="V18" s="1" t="str">
        <f>IF(V21="","",'Plantilla Sprint'!TotalEffort-'Plantilla Sprint'!TotalEffort/('Plantilla Sprint'!ImplementationDays)*(V21-1))</f>
        <v/>
      </c>
      <c r="W18" s="1" t="str">
        <f>IF(W21="","",'Plantilla Sprint'!TotalEffort-'Plantilla Sprint'!TotalEffort/('Plantilla Sprint'!ImplementationDays)*(W21-1))</f>
        <v/>
      </c>
      <c r="X18" s="1" t="str">
        <f>IF(X21="","",'Plantilla Sprint'!TotalEffort-'Plantilla Sprint'!TotalEffort/('Plantilla Sprint'!ImplementationDays)*(X21-1))</f>
        <v/>
      </c>
      <c r="Y18" s="1" t="str">
        <f>IF(Y21="","",'Plantilla Sprint'!TotalEffort-'Plantilla Sprint'!TotalEffort/('Plantilla Sprint'!ImplementationDays)*(Y21-1))</f>
        <v/>
      </c>
      <c r="Z18" s="1" t="str">
        <f>IF(Z21="","",'Plantilla Sprint'!TotalEffort-'Plantilla Sprint'!TotalEffort/('Plantilla Sprint'!ImplementationDays)*(Z21-1))</f>
        <v/>
      </c>
      <c r="AA18" s="1" t="str">
        <f>IF(AA21="","",'Plantilla Sprint'!TotalEffort-'Plantilla Sprint'!TotalEffort/('Plantilla Sprint'!ImplementationDays)*(AA21-1))</f>
        <v/>
      </c>
      <c r="AB18" s="1" t="str">
        <f>IF(AB21="","",'Plantilla Sprint'!TotalEffort-'Plantilla Sprint'!TotalEffort/('Plantilla Sprint'!ImplementationDays)*(AB21-1))</f>
        <v/>
      </c>
      <c r="AC18" s="1" t="str">
        <f>IF(AC21="","",'Plantilla Sprint'!TotalEffort-'Plantilla Sprint'!TotalEffort/('Plantilla Sprint'!ImplementationDays)*(AC21-1))</f>
        <v/>
      </c>
      <c r="AD18" s="1" t="str">
        <f>IF(AD21="","",'Plantilla Sprint'!TotalEffort-'Plantilla Sprint'!TotalEffort/('Plantilla Sprint'!ImplementationDays)*(AD21-1))</f>
        <v/>
      </c>
      <c r="AE18" s="1" t="str">
        <f>IF(AE21="","",'Plantilla Sprint'!TotalEffort-'Plantilla Sprint'!TotalEffort/('Plantilla Sprint'!ImplementationDays)*(AE21-1))</f>
        <v/>
      </c>
      <c r="AF18" s="1" t="str">
        <f>IF(AF21="","",'Plantilla Sprint'!TotalEffort-'Plantilla Sprint'!TotalEffort/('Plantilla Sprint'!ImplementationDays)*(AF21-1))</f>
        <v/>
      </c>
    </row>
    <row r="19" ht="12.75" hidden="1" customHeight="1">
      <c r="C19" s="46" t="s">
        <v>13</v>
      </c>
      <c r="E19" s="22" t="s">
        <v>14</v>
      </c>
      <c r="F19" s="1"/>
      <c r="G19" s="1"/>
      <c r="H19" s="1" t="str">
        <f t="array" ref="H19">IF(TREND(OFFSET($H17,0,'Plantilla Sprint'!DoneDays-'Plantilla Sprint'!TrendDays,1,'Plantilla Sprint'!TrendDays),OFFSET($H20,0,'Plantilla Sprint'!DoneDays-'Plantilla Sprint'!TrendDays,1,'Plantilla Sprint'!TrendDays),H20)&lt;0,"",TREND(OFFSET($H17,0,'Plantilla Sprint'!DoneDays-'Plantilla Sprint'!TrendDays,1,'Plantilla Sprint'!TrendDays),OFFSET($H20,0,'Plantilla Sprint'!DoneDays-'Plantilla Sprint'!TrendDays,1,'Plantilla Sprint'!TrendDays),H20))</f>
        <v>#VALUE!</v>
      </c>
      <c r="I19" s="1" t="str">
        <f t="array" ref="I19">IF(TREND(OFFSET($H17,0,'Plantilla Sprint'!DoneDays-'Plantilla Sprint'!TrendDays,1,'Plantilla Sprint'!TrendDays),OFFSET($H20,0,'Plantilla Sprint'!DoneDays-'Plantilla Sprint'!TrendDays,1,'Plantilla Sprint'!TrendDays),I20)&lt;0,"",TREND(OFFSET($H17,0,'Plantilla Sprint'!DoneDays-'Plantilla Sprint'!TrendDays,1,'Plantilla Sprint'!TrendDays),OFFSET($H20,0,'Plantilla Sprint'!DoneDays-'Plantilla Sprint'!TrendDays,1,'Plantilla Sprint'!TrendDays),I20))</f>
        <v>#VALUE!</v>
      </c>
      <c r="J19" s="1" t="str">
        <f t="array" ref="J19">IF(TREND(OFFSET($H17,0,'Plantilla Sprint'!DoneDays-'Plantilla Sprint'!TrendDays,1,'Plantilla Sprint'!TrendDays),OFFSET($H20,0,'Plantilla Sprint'!DoneDays-'Plantilla Sprint'!TrendDays,1,'Plantilla Sprint'!TrendDays),J20)&lt;0,"",TREND(OFFSET($H17,0,'Plantilla Sprint'!DoneDays-'Plantilla Sprint'!TrendDays,1,'Plantilla Sprint'!TrendDays),OFFSET($H20,0,'Plantilla Sprint'!DoneDays-'Plantilla Sprint'!TrendDays,1,'Plantilla Sprint'!TrendDays),J20))</f>
        <v>#VALUE!</v>
      </c>
      <c r="K19" s="1" t="str">
        <f t="array" ref="K19">IF(TREND(OFFSET($H17,0,'Plantilla Sprint'!DoneDays-'Plantilla Sprint'!TrendDays,1,'Plantilla Sprint'!TrendDays),OFFSET($H20,0,'Plantilla Sprint'!DoneDays-'Plantilla Sprint'!TrendDays,1,'Plantilla Sprint'!TrendDays),K20)&lt;0,"",TREND(OFFSET($H17,0,'Plantilla Sprint'!DoneDays-'Plantilla Sprint'!TrendDays,1,'Plantilla Sprint'!TrendDays),OFFSET($H20,0,'Plantilla Sprint'!DoneDays-'Plantilla Sprint'!TrendDays,1,'Plantilla Sprint'!TrendDays),K20))</f>
        <v>#VALUE!</v>
      </c>
      <c r="L19" s="1" t="str">
        <f t="array" ref="L19">IF(TREND(OFFSET($H17,0,'Plantilla Sprint'!DoneDays-'Plantilla Sprint'!TrendDays,1,'Plantilla Sprint'!TrendDays),OFFSET($H20,0,'Plantilla Sprint'!DoneDays-'Plantilla Sprint'!TrendDays,1,'Plantilla Sprint'!TrendDays),L20)&lt;0,"",TREND(OFFSET($H17,0,'Plantilla Sprint'!DoneDays-'Plantilla Sprint'!TrendDays,1,'Plantilla Sprint'!TrendDays),OFFSET($H20,0,'Plantilla Sprint'!DoneDays-'Plantilla Sprint'!TrendDays,1,'Plantilla Sprint'!TrendDays),L20))</f>
        <v>#VALUE!</v>
      </c>
      <c r="M19" s="1" t="str">
        <f t="array" ref="M19">IF(TREND(OFFSET($H17,0,'Plantilla Sprint'!DoneDays-'Plantilla Sprint'!TrendDays,1,'Plantilla Sprint'!TrendDays),OFFSET($H20,0,'Plantilla Sprint'!DoneDays-'Plantilla Sprint'!TrendDays,1,'Plantilla Sprint'!TrendDays),M20)&lt;0,"",TREND(OFFSET($H17,0,'Plantilla Sprint'!DoneDays-'Plantilla Sprint'!TrendDays,1,'Plantilla Sprint'!TrendDays),OFFSET($H20,0,'Plantilla Sprint'!DoneDays-'Plantilla Sprint'!TrendDays,1,'Plantilla Sprint'!TrendDays),M20))</f>
        <v>#VALUE!</v>
      </c>
      <c r="N19" s="1" t="str">
        <f t="array" ref="N19">IF(TREND(OFFSET($H17,0,'Plantilla Sprint'!DoneDays-'Plantilla Sprint'!TrendDays,1,'Plantilla Sprint'!TrendDays),OFFSET($H20,0,'Plantilla Sprint'!DoneDays-'Plantilla Sprint'!TrendDays,1,'Plantilla Sprint'!TrendDays),N20)&lt;0,"",TREND(OFFSET($H17,0,'Plantilla Sprint'!DoneDays-'Plantilla Sprint'!TrendDays,1,'Plantilla Sprint'!TrendDays),OFFSET($H20,0,'Plantilla Sprint'!DoneDays-'Plantilla Sprint'!TrendDays,1,'Plantilla Sprint'!TrendDays),N20))</f>
        <v>#VALUE!</v>
      </c>
      <c r="O19" s="1" t="str">
        <f t="array" ref="O19">IF(TREND(OFFSET($H17,0,'Plantilla Sprint'!DoneDays-'Plantilla Sprint'!TrendDays,1,'Plantilla Sprint'!TrendDays),OFFSET($H20,0,'Plantilla Sprint'!DoneDays-'Plantilla Sprint'!TrendDays,1,'Plantilla Sprint'!TrendDays),O20)&lt;0,"",TREND(OFFSET($H17,0,'Plantilla Sprint'!DoneDays-'Plantilla Sprint'!TrendDays,1,'Plantilla Sprint'!TrendDays),OFFSET($H20,0,'Plantilla Sprint'!DoneDays-'Plantilla Sprint'!TrendDays,1,'Plantilla Sprint'!TrendDays),O20))</f>
        <v>#VALUE!</v>
      </c>
      <c r="P19" s="1" t="str">
        <f t="array" ref="P19">IF(TREND(OFFSET($H17,0,'Plantilla Sprint'!DoneDays-'Plantilla Sprint'!TrendDays,1,'Plantilla Sprint'!TrendDays),OFFSET($H20,0,'Plantilla Sprint'!DoneDays-'Plantilla Sprint'!TrendDays,1,'Plantilla Sprint'!TrendDays),P20)&lt;0,"",TREND(OFFSET($H17,0,'Plantilla Sprint'!DoneDays-'Plantilla Sprint'!TrendDays,1,'Plantilla Sprint'!TrendDays),OFFSET($H20,0,'Plantilla Sprint'!DoneDays-'Plantilla Sprint'!TrendDays,1,'Plantilla Sprint'!TrendDays),P20))</f>
        <v>#VALUE!</v>
      </c>
      <c r="Q19" s="1" t="str">
        <f t="array" ref="Q19">IF(TREND(OFFSET($H17,0,'Plantilla Sprint'!DoneDays-'Plantilla Sprint'!TrendDays,1,'Plantilla Sprint'!TrendDays),OFFSET($H20,0,'Plantilla Sprint'!DoneDays-'Plantilla Sprint'!TrendDays,1,'Plantilla Sprint'!TrendDays),Q20)&lt;0,"",TREND(OFFSET($H17,0,'Plantilla Sprint'!DoneDays-'Plantilla Sprint'!TrendDays,1,'Plantilla Sprint'!TrendDays),OFFSET($H20,0,'Plantilla Sprint'!DoneDays-'Plantilla Sprint'!TrendDays,1,'Plantilla Sprint'!TrendDays),Q20))</f>
        <v>#VALUE!</v>
      </c>
      <c r="R19" s="1" t="str">
        <f t="array" ref="R19">IF(TREND(OFFSET($H17,0,'Plantilla Sprint'!DoneDays-'Plantilla Sprint'!TrendDays,1,'Plantilla Sprint'!TrendDays),OFFSET($H20,0,'Plantilla Sprint'!DoneDays-'Plantilla Sprint'!TrendDays,1,'Plantilla Sprint'!TrendDays),R20)&lt;0,"",TREND(OFFSET($H17,0,'Plantilla Sprint'!DoneDays-'Plantilla Sprint'!TrendDays,1,'Plantilla Sprint'!TrendDays),OFFSET($H20,0,'Plantilla Sprint'!DoneDays-'Plantilla Sprint'!TrendDays,1,'Plantilla Sprint'!TrendDays),R20))</f>
        <v>#VALUE!</v>
      </c>
      <c r="S19" s="1" t="str">
        <f t="array" ref="S19">IF(TREND(OFFSET($H17,0,'Plantilla Sprint'!DoneDays-'Plantilla Sprint'!TrendDays,1,'Plantilla Sprint'!TrendDays),OFFSET($H20,0,'Plantilla Sprint'!DoneDays-'Plantilla Sprint'!TrendDays,1,'Plantilla Sprint'!TrendDays),S20)&lt;0,"",TREND(OFFSET($H17,0,'Plantilla Sprint'!DoneDays-'Plantilla Sprint'!TrendDays,1,'Plantilla Sprint'!TrendDays),OFFSET($H20,0,'Plantilla Sprint'!DoneDays-'Plantilla Sprint'!TrendDays,1,'Plantilla Sprint'!TrendDays),S20))</f>
        <v>#VALUE!</v>
      </c>
      <c r="T19" s="1" t="str">
        <f t="array" ref="T19">IF(TREND(OFFSET($H17,0,'Plantilla Sprint'!DoneDays-'Plantilla Sprint'!TrendDays,1,'Plantilla Sprint'!TrendDays),OFFSET($H20,0,'Plantilla Sprint'!DoneDays-'Plantilla Sprint'!TrendDays,1,'Plantilla Sprint'!TrendDays),T20)&lt;0,"",TREND(OFFSET($H17,0,'Plantilla Sprint'!DoneDays-'Plantilla Sprint'!TrendDays,1,'Plantilla Sprint'!TrendDays),OFFSET($H20,0,'Plantilla Sprint'!DoneDays-'Plantilla Sprint'!TrendDays,1,'Plantilla Sprint'!TrendDays),T20))</f>
        <v>#VALUE!</v>
      </c>
      <c r="U19" s="1" t="str">
        <f t="array" ref="U19">IF(TREND(OFFSET($H17,0,'Plantilla Sprint'!DoneDays-'Plantilla Sprint'!TrendDays,1,'Plantilla Sprint'!TrendDays),OFFSET($H20,0,'Plantilla Sprint'!DoneDays-'Plantilla Sprint'!TrendDays,1,'Plantilla Sprint'!TrendDays),U20)&lt;0,"",TREND(OFFSET($H17,0,'Plantilla Sprint'!DoneDays-'Plantilla Sprint'!TrendDays,1,'Plantilla Sprint'!TrendDays),OFFSET($H20,0,'Plantilla Sprint'!DoneDays-'Plantilla Sprint'!TrendDays,1,'Plantilla Sprint'!TrendDays),U20))</f>
        <v>#VALUE!</v>
      </c>
      <c r="V19" s="1" t="str">
        <f t="array" ref="V19">IF(TREND(OFFSET($H17,0,'Plantilla Sprint'!DoneDays-'Plantilla Sprint'!TrendDays,1,'Plantilla Sprint'!TrendDays),OFFSET($H20,0,'Plantilla Sprint'!DoneDays-'Plantilla Sprint'!TrendDays,1,'Plantilla Sprint'!TrendDays),V20)&lt;0,"",TREND(OFFSET($H17,0,'Plantilla Sprint'!DoneDays-'Plantilla Sprint'!TrendDays,1,'Plantilla Sprint'!TrendDays),OFFSET($H20,0,'Plantilla Sprint'!DoneDays-'Plantilla Sprint'!TrendDays,1,'Plantilla Sprint'!TrendDays),V20))</f>
        <v>#VALUE!</v>
      </c>
      <c r="W19" s="1" t="str">
        <f t="array" ref="W19">IF(TREND(OFFSET($H17,0,'Plantilla Sprint'!DoneDays-'Plantilla Sprint'!TrendDays,1,'Plantilla Sprint'!TrendDays),OFFSET($H20,0,'Plantilla Sprint'!DoneDays-'Plantilla Sprint'!TrendDays,1,'Plantilla Sprint'!TrendDays),W20)&lt;0,"",TREND(OFFSET($H17,0,'Plantilla Sprint'!DoneDays-'Plantilla Sprint'!TrendDays,1,'Plantilla Sprint'!TrendDays),OFFSET($H20,0,'Plantilla Sprint'!DoneDays-'Plantilla Sprint'!TrendDays,1,'Plantilla Sprint'!TrendDays),W20))</f>
        <v>#VALUE!</v>
      </c>
      <c r="X19" s="1" t="str">
        <f t="array" ref="X19">IF(TREND(OFFSET($H17,0,'Plantilla Sprint'!DoneDays-'Plantilla Sprint'!TrendDays,1,'Plantilla Sprint'!TrendDays),OFFSET($H20,0,'Plantilla Sprint'!DoneDays-'Plantilla Sprint'!TrendDays,1,'Plantilla Sprint'!TrendDays),X20)&lt;0,"",TREND(OFFSET($H17,0,'Plantilla Sprint'!DoneDays-'Plantilla Sprint'!TrendDays,1,'Plantilla Sprint'!TrendDays),OFFSET($H20,0,'Plantilla Sprint'!DoneDays-'Plantilla Sprint'!TrendDays,1,'Plantilla Sprint'!TrendDays),X20))</f>
        <v>#VALUE!</v>
      </c>
      <c r="Y19" s="1" t="str">
        <f t="array" ref="Y19">IF(TREND(OFFSET($H17,0,'Plantilla Sprint'!DoneDays-'Plantilla Sprint'!TrendDays,1,'Plantilla Sprint'!TrendDays),OFFSET($H20,0,'Plantilla Sprint'!DoneDays-'Plantilla Sprint'!TrendDays,1,'Plantilla Sprint'!TrendDays),Y20)&lt;0,"",TREND(OFFSET($H17,0,'Plantilla Sprint'!DoneDays-'Plantilla Sprint'!TrendDays,1,'Plantilla Sprint'!TrendDays),OFFSET($H20,0,'Plantilla Sprint'!DoneDays-'Plantilla Sprint'!TrendDays,1,'Plantilla Sprint'!TrendDays),Y20))</f>
        <v>#VALUE!</v>
      </c>
      <c r="Z19" s="1" t="str">
        <f t="array" ref="Z19">IF(TREND(OFFSET($H17,0,'Plantilla Sprint'!DoneDays-'Plantilla Sprint'!TrendDays,1,'Plantilla Sprint'!TrendDays),OFFSET($H20,0,'Plantilla Sprint'!DoneDays-'Plantilla Sprint'!TrendDays,1,'Plantilla Sprint'!TrendDays),Z20)&lt;0,"",TREND(OFFSET($H17,0,'Plantilla Sprint'!DoneDays-'Plantilla Sprint'!TrendDays,1,'Plantilla Sprint'!TrendDays),OFFSET($H20,0,'Plantilla Sprint'!DoneDays-'Plantilla Sprint'!TrendDays,1,'Plantilla Sprint'!TrendDays),Z20))</f>
        <v>#VALUE!</v>
      </c>
      <c r="AA19" s="1" t="str">
        <f t="array" ref="AA19">IF(TREND(OFFSET($H17,0,'Plantilla Sprint'!DoneDays-'Plantilla Sprint'!TrendDays,1,'Plantilla Sprint'!TrendDays),OFFSET($H20,0,'Plantilla Sprint'!DoneDays-'Plantilla Sprint'!TrendDays,1,'Plantilla Sprint'!TrendDays),AA20)&lt;0,"",TREND(OFFSET($H17,0,'Plantilla Sprint'!DoneDays-'Plantilla Sprint'!TrendDays,1,'Plantilla Sprint'!TrendDays),OFFSET($H20,0,'Plantilla Sprint'!DoneDays-'Plantilla Sprint'!TrendDays,1,'Plantilla Sprint'!TrendDays),AA20))</f>
        <v>#VALUE!</v>
      </c>
      <c r="AB19" s="1" t="str">
        <f t="array" ref="AB19">IF(TREND(OFFSET($H17,0,'Plantilla Sprint'!DoneDays-'Plantilla Sprint'!TrendDays,1,'Plantilla Sprint'!TrendDays),OFFSET($H20,0,'Plantilla Sprint'!DoneDays-'Plantilla Sprint'!TrendDays,1,'Plantilla Sprint'!TrendDays),AB20)&lt;0,"",TREND(OFFSET($H17,0,'Plantilla Sprint'!DoneDays-'Plantilla Sprint'!TrendDays,1,'Plantilla Sprint'!TrendDays),OFFSET($H20,0,'Plantilla Sprint'!DoneDays-'Plantilla Sprint'!TrendDays,1,'Plantilla Sprint'!TrendDays),AB20))</f>
        <v>#VALUE!</v>
      </c>
      <c r="AC19" s="1" t="str">
        <f t="array" ref="AC19">IF(TREND(OFFSET($H17,0,'Plantilla Sprint'!DoneDays-'Plantilla Sprint'!TrendDays,1,'Plantilla Sprint'!TrendDays),OFFSET($H20,0,'Plantilla Sprint'!DoneDays-'Plantilla Sprint'!TrendDays,1,'Plantilla Sprint'!TrendDays),AC20)&lt;0,"",TREND(OFFSET($H17,0,'Plantilla Sprint'!DoneDays-'Plantilla Sprint'!TrendDays,1,'Plantilla Sprint'!TrendDays),OFFSET($H20,0,'Plantilla Sprint'!DoneDays-'Plantilla Sprint'!TrendDays,1,'Plantilla Sprint'!TrendDays),AC20))</f>
        <v>#VALUE!</v>
      </c>
      <c r="AD19" s="1" t="str">
        <f t="array" ref="AD19">IF(TREND(OFFSET($H17,0,'Plantilla Sprint'!DoneDays-'Plantilla Sprint'!TrendDays,1,'Plantilla Sprint'!TrendDays),OFFSET($H20,0,'Plantilla Sprint'!DoneDays-'Plantilla Sprint'!TrendDays,1,'Plantilla Sprint'!TrendDays),AD20)&lt;0,"",TREND(OFFSET($H17,0,'Plantilla Sprint'!DoneDays-'Plantilla Sprint'!TrendDays,1,'Plantilla Sprint'!TrendDays),OFFSET($H20,0,'Plantilla Sprint'!DoneDays-'Plantilla Sprint'!TrendDays,1,'Plantilla Sprint'!TrendDays),AD20))</f>
        <v>#VALUE!</v>
      </c>
      <c r="AE19" s="1" t="str">
        <f t="array" ref="AE19">IF(TREND(OFFSET($H17,0,'Plantilla Sprint'!DoneDays-'Plantilla Sprint'!TrendDays,1,'Plantilla Sprint'!TrendDays),OFFSET($H20,0,'Plantilla Sprint'!DoneDays-'Plantilla Sprint'!TrendDays,1,'Plantilla Sprint'!TrendDays),AE20)&lt;0,"",TREND(OFFSET($H17,0,'Plantilla Sprint'!DoneDays-'Plantilla Sprint'!TrendDays,1,'Plantilla Sprint'!TrendDays),OFFSET($H20,0,'Plantilla Sprint'!DoneDays-'Plantilla Sprint'!TrendDays,1,'Plantilla Sprint'!TrendDays),AE20))</f>
        <v>#VALUE!</v>
      </c>
      <c r="AF19" s="1" t="str">
        <f t="array" ref="AF19">IF(TREND(OFFSET($H17,0,'Plantilla Sprint'!DoneDays-'Plantilla Sprint'!TrendDays,1,'Plantilla Sprint'!TrendDays),OFFSET($H20,0,'Plantilla Sprint'!DoneDays-'Plantilla Sprint'!TrendDays,1,'Plantilla Sprint'!TrendDays),AF20)&lt;0,"",TREND(OFFSET($H17,0,'Plantilla Sprint'!DoneDays-'Plantilla Sprint'!TrendDays,1,'Plantilla Sprint'!TrendDays),OFFSET($H20,0,'Plantilla Sprint'!DoneDays-'Plantilla Sprint'!TrendDays,1,'Plantilla Sprint'!TrendDays),AF20))</f>
        <v>#VALUE!</v>
      </c>
    </row>
    <row r="20" ht="12.75" hidden="1" customHeight="1">
      <c r="C20" s="46" t="s">
        <v>15</v>
      </c>
      <c r="E20" s="22" t="s">
        <v>16</v>
      </c>
      <c r="F20" s="1" t="str">
        <f>IF('Plantilla Sprint'!DoneDays&gt;D17,D17,'Plantilla Sprint'!DoneDays)</f>
        <v/>
      </c>
      <c r="G20" s="1"/>
      <c r="H20" s="1">
        <f>IF('Plantilla Sprint'!DoneDays&gt;G20,G20+1,"")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5" t="s">
        <v>17</v>
      </c>
      <c r="C21" s="36" t="s">
        <v>18</v>
      </c>
      <c r="D21" s="36" t="s">
        <v>19</v>
      </c>
      <c r="E21" s="36" t="s">
        <v>20</v>
      </c>
      <c r="F21" s="36" t="s">
        <v>21</v>
      </c>
      <c r="G21" s="36" t="s">
        <v>22</v>
      </c>
      <c r="H21" s="36">
        <v>1.0</v>
      </c>
      <c r="I21" s="36" t="str">
        <f t="shared" ref="I21:AF21" si="1">IF($D$16&gt;H21,H21+1,"")</f>
        <v/>
      </c>
      <c r="J21" s="36" t="str">
        <f t="shared" si="1"/>
        <v/>
      </c>
      <c r="K21" s="36" t="str">
        <f t="shared" si="1"/>
        <v/>
      </c>
      <c r="L21" s="36" t="str">
        <f t="shared" si="1"/>
        <v/>
      </c>
      <c r="M21" s="36" t="str">
        <f t="shared" si="1"/>
        <v/>
      </c>
      <c r="N21" s="36" t="str">
        <f t="shared" si="1"/>
        <v/>
      </c>
      <c r="O21" s="36" t="str">
        <f t="shared" si="1"/>
        <v/>
      </c>
      <c r="P21" s="36" t="str">
        <f t="shared" si="1"/>
        <v/>
      </c>
      <c r="Q21" s="36" t="str">
        <f t="shared" si="1"/>
        <v/>
      </c>
      <c r="R21" s="36" t="str">
        <f t="shared" si="1"/>
        <v/>
      </c>
      <c r="S21" s="36" t="str">
        <f t="shared" si="1"/>
        <v/>
      </c>
      <c r="T21" s="36" t="str">
        <f t="shared" si="1"/>
        <v/>
      </c>
      <c r="U21" s="36" t="str">
        <f t="shared" si="1"/>
        <v/>
      </c>
      <c r="V21" s="36" t="str">
        <f t="shared" si="1"/>
        <v/>
      </c>
      <c r="W21" s="36" t="str">
        <f t="shared" si="1"/>
        <v/>
      </c>
      <c r="X21" s="36" t="str">
        <f t="shared" si="1"/>
        <v/>
      </c>
      <c r="Y21" s="36" t="str">
        <f t="shared" si="1"/>
        <v/>
      </c>
      <c r="Z21" s="36" t="str">
        <f t="shared" si="1"/>
        <v/>
      </c>
      <c r="AA21" s="36" t="str">
        <f t="shared" si="1"/>
        <v/>
      </c>
      <c r="AB21" s="36" t="str">
        <f t="shared" si="1"/>
        <v/>
      </c>
      <c r="AC21" s="36" t="str">
        <f t="shared" si="1"/>
        <v/>
      </c>
      <c r="AD21" s="36" t="str">
        <f t="shared" si="1"/>
        <v/>
      </c>
      <c r="AE21" s="36" t="str">
        <f t="shared" si="1"/>
        <v/>
      </c>
      <c r="AF21" s="36" t="str">
        <f t="shared" si="1"/>
        <v/>
      </c>
    </row>
    <row r="22" ht="12.75" customHeight="1">
      <c r="D22" s="1"/>
      <c r="F22" s="22" t="str">
        <f t="shared" ref="F22:F63" si="3">IF(C22&lt;&gt;"","Planned","")</f>
        <v/>
      </c>
      <c r="G22" s="1"/>
      <c r="H22" s="1" t="str">
        <f t="shared" ref="H22:H66" si="4">IF(OR(H$21="",$G22=""),"",G22)</f>
        <v/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D23" s="1"/>
      <c r="F23" s="22" t="str">
        <f t="shared" si="3"/>
        <v/>
      </c>
      <c r="G23" s="1"/>
      <c r="H23" s="1" t="str">
        <f t="shared" si="4"/>
        <v/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5">IF(OR(AE$21="",$G23=""),"",AD23)</f>
        <v/>
      </c>
      <c r="AF23" s="1" t="str">
        <f t="shared" si="5"/>
        <v/>
      </c>
    </row>
    <row r="24" ht="12.75" customHeight="1">
      <c r="D24" s="1"/>
      <c r="F24" s="22" t="str">
        <f t="shared" si="3"/>
        <v/>
      </c>
      <c r="G24" s="1"/>
      <c r="H24" s="1" t="str">
        <f t="shared" si="4"/>
        <v/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6">IF(OR(AE$21="",$G24=""),"",AD24)</f>
        <v/>
      </c>
      <c r="AF24" s="1" t="str">
        <f t="shared" si="6"/>
        <v/>
      </c>
    </row>
    <row r="25" ht="12.75" customHeight="1">
      <c r="D25" s="1"/>
      <c r="F25" s="22" t="str">
        <f t="shared" si="3"/>
        <v/>
      </c>
      <c r="G25" s="1"/>
      <c r="H25" s="1" t="str">
        <f t="shared" si="4"/>
        <v/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7">IF(OR(AE$21="",$G25=""),"",AD25)</f>
        <v/>
      </c>
      <c r="AF25" s="1" t="str">
        <f t="shared" si="7"/>
        <v/>
      </c>
    </row>
    <row r="26" ht="12.75" customHeight="1">
      <c r="D26" s="1"/>
      <c r="F26" s="22" t="str">
        <f t="shared" si="3"/>
        <v/>
      </c>
      <c r="G26" s="1"/>
      <c r="H26" s="1" t="str">
        <f t="shared" si="4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8">IF(OR(AE$21="",$G26=""),"",AD26)</f>
        <v/>
      </c>
      <c r="AF26" s="1" t="str">
        <f t="shared" si="8"/>
        <v/>
      </c>
    </row>
    <row r="27" ht="12.75" customHeight="1">
      <c r="D27" s="1"/>
      <c r="F27" s="22" t="str">
        <f t="shared" si="3"/>
        <v/>
      </c>
      <c r="G27" s="1"/>
      <c r="H27" s="1" t="str">
        <f t="shared" si="4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22" t="str">
        <f t="shared" si="3"/>
        <v/>
      </c>
      <c r="G28" s="1"/>
      <c r="H28" s="1" t="str">
        <f t="shared" si="4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22" t="str">
        <f t="shared" si="3"/>
        <v/>
      </c>
      <c r="G29" s="1"/>
      <c r="H29" s="1" t="str">
        <f t="shared" si="4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22" t="str">
        <f t="shared" si="3"/>
        <v/>
      </c>
      <c r="G30" s="1"/>
      <c r="H30" s="1" t="str">
        <f t="shared" si="4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22" t="str">
        <f t="shared" si="3"/>
        <v/>
      </c>
      <c r="G31" s="1"/>
      <c r="H31" s="1" t="str">
        <f t="shared" si="4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22" t="str">
        <f t="shared" si="3"/>
        <v/>
      </c>
      <c r="G32" s="1"/>
      <c r="H32" s="1" t="str">
        <f t="shared" si="4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22" t="str">
        <f t="shared" si="3"/>
        <v/>
      </c>
      <c r="G33" s="1"/>
      <c r="H33" s="1" t="str">
        <f t="shared" si="4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22" t="str">
        <f t="shared" si="3"/>
        <v/>
      </c>
      <c r="G34" s="1"/>
      <c r="H34" s="1" t="str">
        <f t="shared" si="4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22" t="str">
        <f t="shared" si="3"/>
        <v/>
      </c>
      <c r="G35" s="1"/>
      <c r="H35" s="1" t="str">
        <f t="shared" si="4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22" t="str">
        <f t="shared" si="3"/>
        <v/>
      </c>
      <c r="G36" s="1"/>
      <c r="H36" s="1" t="str">
        <f t="shared" si="4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22" t="str">
        <f t="shared" si="3"/>
        <v/>
      </c>
      <c r="G37" s="1"/>
      <c r="H37" s="1" t="str">
        <f t="shared" si="4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22" t="str">
        <f t="shared" si="3"/>
        <v/>
      </c>
      <c r="G38" s="1"/>
      <c r="H38" s="1" t="str">
        <f t="shared" si="4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22" t="str">
        <f t="shared" si="3"/>
        <v/>
      </c>
      <c r="G39" s="1"/>
      <c r="H39" s="1" t="str">
        <f t="shared" si="4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22" t="str">
        <f t="shared" si="3"/>
        <v/>
      </c>
      <c r="G40" s="1"/>
      <c r="H40" s="1" t="str">
        <f t="shared" si="4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22" t="str">
        <f t="shared" si="3"/>
        <v/>
      </c>
      <c r="G41" s="1"/>
      <c r="H41" s="1" t="str">
        <f t="shared" si="4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2" t="str">
        <f t="shared" si="3"/>
        <v/>
      </c>
      <c r="G42" s="1"/>
      <c r="H42" s="1" t="str">
        <f t="shared" si="4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2" t="str">
        <f t="shared" si="3"/>
        <v/>
      </c>
      <c r="G43" s="1"/>
      <c r="H43" s="1" t="str">
        <f t="shared" si="4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2" t="str">
        <f t="shared" si="3"/>
        <v/>
      </c>
      <c r="G44" s="1"/>
      <c r="H44" s="1" t="str">
        <f t="shared" si="4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2" t="str">
        <f t="shared" si="3"/>
        <v/>
      </c>
      <c r="G45" s="1"/>
      <c r="H45" s="1" t="str">
        <f t="shared" si="4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2" t="str">
        <f t="shared" si="3"/>
        <v/>
      </c>
      <c r="G46" s="1"/>
      <c r="H46" s="1" t="str">
        <f t="shared" si="4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2" t="str">
        <f t="shared" si="3"/>
        <v/>
      </c>
      <c r="G47" s="1"/>
      <c r="H47" s="1" t="str">
        <f t="shared" si="4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2" t="str">
        <f t="shared" si="3"/>
        <v/>
      </c>
      <c r="G48" s="1"/>
      <c r="H48" s="1" t="str">
        <f t="shared" si="4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2" t="str">
        <f t="shared" si="3"/>
        <v/>
      </c>
      <c r="G49" s="1"/>
      <c r="H49" s="1" t="str">
        <f t="shared" si="4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2" t="str">
        <f t="shared" si="3"/>
        <v/>
      </c>
      <c r="G50" s="1"/>
      <c r="H50" s="1" t="str">
        <f t="shared" si="4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2" t="str">
        <f t="shared" si="3"/>
        <v/>
      </c>
      <c r="G51" s="1"/>
      <c r="H51" s="1" t="str">
        <f t="shared" si="4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2" t="str">
        <f t="shared" si="3"/>
        <v/>
      </c>
      <c r="G52" s="1"/>
      <c r="H52" s="1" t="str">
        <f t="shared" si="4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2" t="str">
        <f t="shared" si="3"/>
        <v/>
      </c>
      <c r="G53" s="1"/>
      <c r="H53" s="1" t="str">
        <f t="shared" si="4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2" t="str">
        <f t="shared" si="3"/>
        <v/>
      </c>
      <c r="G54" s="1"/>
      <c r="H54" s="1" t="str">
        <f t="shared" si="4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2" t="str">
        <f t="shared" si="3"/>
        <v/>
      </c>
      <c r="G55" s="1"/>
      <c r="H55" s="1" t="str">
        <f t="shared" si="4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2" t="str">
        <f t="shared" si="3"/>
        <v/>
      </c>
      <c r="G56" s="1"/>
      <c r="H56" s="1" t="str">
        <f t="shared" si="4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2" t="str">
        <f t="shared" si="3"/>
        <v/>
      </c>
      <c r="G57" s="1"/>
      <c r="H57" s="1" t="str">
        <f t="shared" si="4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2" t="str">
        <f t="shared" si="3"/>
        <v/>
      </c>
      <c r="G58" s="1"/>
      <c r="H58" s="1" t="str">
        <f t="shared" si="4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2" t="str">
        <f t="shared" si="3"/>
        <v/>
      </c>
      <c r="G59" s="1"/>
      <c r="H59" s="1" t="str">
        <f t="shared" si="4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22" t="str">
        <f t="shared" si="3"/>
        <v/>
      </c>
      <c r="G60" s="1"/>
      <c r="H60" s="1" t="str">
        <f t="shared" si="4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22" t="str">
        <f t="shared" si="3"/>
        <v/>
      </c>
      <c r="G61" s="1"/>
      <c r="H61" s="1" t="str">
        <f t="shared" si="4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22" t="str">
        <f t="shared" si="3"/>
        <v/>
      </c>
      <c r="G62" s="1"/>
      <c r="H62" s="1" t="str">
        <f t="shared" si="4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D63" s="1"/>
      <c r="F63" s="22" t="str">
        <f t="shared" si="3"/>
        <v/>
      </c>
      <c r="G63" s="1"/>
      <c r="H63" s="1" t="str">
        <f t="shared" si="4"/>
        <v/>
      </c>
      <c r="I63" s="1" t="str">
        <f t="shared" ref="I63:AF63" si="45">IF(OR(I$21="",$G63=""),"",H63)</f>
        <v/>
      </c>
      <c r="J63" s="1" t="str">
        <f t="shared" si="45"/>
        <v/>
      </c>
      <c r="K63" s="1" t="str">
        <f t="shared" si="45"/>
        <v/>
      </c>
      <c r="L63" s="1" t="str">
        <f t="shared" si="45"/>
        <v/>
      </c>
      <c r="M63" s="1" t="str">
        <f t="shared" si="45"/>
        <v/>
      </c>
      <c r="N63" s="1" t="str">
        <f t="shared" si="45"/>
        <v/>
      </c>
      <c r="O63" s="1" t="str">
        <f t="shared" si="45"/>
        <v/>
      </c>
      <c r="P63" s="1" t="str">
        <f t="shared" si="45"/>
        <v/>
      </c>
      <c r="Q63" s="1" t="str">
        <f t="shared" si="45"/>
        <v/>
      </c>
      <c r="R63" s="1" t="str">
        <f t="shared" si="45"/>
        <v/>
      </c>
      <c r="S63" s="1" t="str">
        <f t="shared" si="45"/>
        <v/>
      </c>
      <c r="T63" s="1" t="str">
        <f t="shared" si="45"/>
        <v/>
      </c>
      <c r="U63" s="1" t="str">
        <f t="shared" si="45"/>
        <v/>
      </c>
      <c r="V63" s="1" t="str">
        <f t="shared" si="45"/>
        <v/>
      </c>
      <c r="W63" s="1" t="str">
        <f t="shared" si="45"/>
        <v/>
      </c>
      <c r="X63" s="1" t="str">
        <f t="shared" si="45"/>
        <v/>
      </c>
      <c r="Y63" s="1" t="str">
        <f t="shared" si="45"/>
        <v/>
      </c>
      <c r="Z63" s="1" t="str">
        <f t="shared" si="45"/>
        <v/>
      </c>
      <c r="AA63" s="1" t="str">
        <f t="shared" si="45"/>
        <v/>
      </c>
      <c r="AB63" s="1" t="str">
        <f t="shared" si="45"/>
        <v/>
      </c>
      <c r="AC63" s="1" t="str">
        <f t="shared" si="45"/>
        <v/>
      </c>
      <c r="AD63" s="1" t="str">
        <f t="shared" si="45"/>
        <v/>
      </c>
      <c r="AE63" s="1" t="str">
        <f t="shared" si="45"/>
        <v/>
      </c>
      <c r="AF63" s="1" t="str">
        <f t="shared" si="45"/>
        <v/>
      </c>
    </row>
    <row r="64" ht="12.75" customHeight="1">
      <c r="D64" s="1"/>
      <c r="F64" s="22" t="s">
        <v>65</v>
      </c>
      <c r="G64" s="1"/>
      <c r="H64" s="1" t="str">
        <f t="shared" si="4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22" t="s">
        <v>66</v>
      </c>
      <c r="G65" s="1"/>
      <c r="H65" s="1" t="str">
        <f t="shared" si="4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7">IF(OR(AE$21="",$G65=""),"",AD65)</f>
        <v/>
      </c>
      <c r="AF65" s="1" t="str">
        <f t="shared" si="47"/>
        <v/>
      </c>
    </row>
    <row r="66" ht="12.75" customHeight="1">
      <c r="D66" s="1"/>
      <c r="F66" s="22" t="s">
        <v>67</v>
      </c>
      <c r="G66" s="1"/>
      <c r="H66" s="1" t="str">
        <f t="shared" si="4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22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C26:AF65 L22:AF25">
    <cfRule type="expression" dxfId="0" priority="1" stopIfTrue="1">
      <formula>$F22="Done"</formula>
    </cfRule>
  </conditionalFormatting>
  <conditionalFormatting sqref="C26:AF65 L22:AF25">
    <cfRule type="expression" dxfId="1" priority="2" stopIfTrue="1">
      <formula>$F22="Ongoing"</formula>
    </cfRule>
  </conditionalFormatting>
  <conditionalFormatting sqref="B22:AF65">
    <cfRule type="expression" dxfId="0" priority="3" stopIfTrue="1">
      <formula>$F22="Terminado"</formula>
    </cfRule>
  </conditionalFormatting>
  <conditionalFormatting sqref="B22:AF65">
    <cfRule type="expression" dxfId="1" priority="4" stopIfTrue="1">
      <formula>$F22="En Progreso"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1998-06-05T11:20:44Z</dcterms:created>
  <dc:creator>&lt; Your name &gt;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