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pivotTables/pivotTable3.xml" ContentType="application/vnd.openxmlformats-officedocument.spreadsheetml.pivotTable+xml"/>
  <Override PartName="/xl/drawings/drawing10.xml" ContentType="application/vnd.openxmlformats-officedocument.drawing+xml"/>
  <Override PartName="/xl/ctrlProps/ctrlProp10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ctrlProps/ctrlProp11.xml" ContentType="application/vnd.ms-excel.controlproperties+xml"/>
  <Override PartName="/xl/drawings/drawing1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Carpetas_Windows\Desktop\PROGRAMA-DE-CONTABILIDAD\"/>
    </mc:Choice>
  </mc:AlternateContent>
  <bookViews>
    <workbookView xWindow="0" yWindow="0" windowWidth="23940" windowHeight="9600" tabRatio="478" firstSheet="12" activeTab="13"/>
  </bookViews>
  <sheets>
    <sheet name="REGISTRAR BONO" sheetId="22" r:id="rId1"/>
    <sheet name="REGISTRAR ABONO" sheetId="23" r:id="rId2"/>
    <sheet name="REGISTRAR VENDEDOR" sheetId="21" r:id="rId3"/>
    <sheet name="REGISTRAR PROMOTOR" sheetId="24" r:id="rId4"/>
    <sheet name="REGISTRAR COORDINADOR" sheetId="25" r:id="rId5"/>
    <sheet name=" BONOS" sheetId="9" r:id="rId6"/>
    <sheet name="REGISTRO ABONOS" sheetId="26" r:id="rId7"/>
    <sheet name="CONTADOR VENDORES" sheetId="31" r:id="rId8"/>
    <sheet name="REGISTRO DE VENDEDOR" sheetId="10" r:id="rId9"/>
    <sheet name="CONTADOR PROMOTORES" sheetId="32" r:id="rId10"/>
    <sheet name="REGISTRO PROMOTORES" sheetId="11" r:id="rId11"/>
    <sheet name="CONTADOR COORDINADORES" sheetId="33" r:id="rId12"/>
    <sheet name="REGISTRO COORDINADORES" sheetId="16" r:id="rId13"/>
    <sheet name="BODEGA" sheetId="18" r:id="rId14"/>
    <sheet name="BUCADOR" sheetId="28" r:id="rId15"/>
    <sheet name=" REGISTRO INVENTARIO" sheetId="29" r:id="rId16"/>
    <sheet name="INVENTARIO" sheetId="30" r:id="rId17"/>
  </sheets>
  <externalReferences>
    <externalReference r:id="rId18"/>
    <externalReference r:id="rId19"/>
  </externalReferences>
  <definedNames>
    <definedName name="_xlnm._FilterDatabase" localSheetId="5" hidden="1">' BONOS'!$A$1:$M$175</definedName>
    <definedName name="_xlnm._FilterDatabase" localSheetId="6" hidden="1">'REGISTRO ABONOS'!$B$8:$BC$39</definedName>
    <definedName name="_xlcn.WorksheetConnection_PROGRAMA6.01.xlsmTabla1451" hidden="1">Tabla145[]</definedName>
    <definedName name="_xlcn.WorksheetConnection_REGISTROCOORDINADORESB8T100101" hidden="1">'REGISTRO COORDINADORES'!$B$8:$T$10010</definedName>
    <definedName name="_xlcn.WorksheetConnection_REGISTROCOORDINADORESB8T1001011" hidden="1">'REGISTRO COORDINADORES'!$B$8:$T$10010</definedName>
    <definedName name="_xlcn.WorksheetConnection_REGISTRODEVENDEDORB8R100101" hidden="1">'REGISTRO DE VENDEDOR'!$B$8:$R$10015</definedName>
    <definedName name="_xlcn.WorksheetConnection_REGISTROPROMOTORESB8T100101" hidden="1">'REGISTRO PROMOTORES'!$B$8:$T$10015</definedName>
  </definedNames>
  <calcPr calcId="152511"/>
  <pivotCaches>
    <pivotCache cacheId="0" r:id="rId20"/>
    <pivotCache cacheId="1" r:id="rId21"/>
    <pivotCache cacheId="2" r:id="rId22"/>
  </pivotCaches>
  <webPublishing codePage="1252"/>
  <extLst>
    <ext xmlns:x15="http://schemas.microsoft.com/office/spreadsheetml/2010/11/main" uri="{FCE2AD5D-F65C-4FA6-A056-5C36A1767C68}">
      <x15:dataModel>
        <x15:modelTables>
          <x15:modelTable id="Rango1" name="Rango1" connection="WorksheetConnection_REGISTRO PROMOTORES!$B$8:$T$10010"/>
          <x15:modelTable id="Rango" name="Rango" connection="WorksheetConnection_REGISTRO DE VENDEDOR!$B$8:$R$10010"/>
          <x15:modelTable id="Rango3-b4e3671e-bf0d-4038-abfa-718d021b20a5" name="Rango3" connection="WorksheetConnection_REGISTRO COORDINADORES!$B$8:$T$100101"/>
          <x15:modelTable id="Tabla145" name="Tabla145" connection="WorksheetConnection_PROGRAMA 6.0 (1).xlsm!Tabla145"/>
          <x15:modelTable id="Rango2" name="Rango2" connection="WorksheetConnection_REGISTRO COORDINADORES!$B$8:$T$10010"/>
        </x15:modelTables>
      </x15:dataModel>
    </ext>
  </extLst>
</workbook>
</file>

<file path=xl/calcChain.xml><?xml version="1.0" encoding="utf-8"?>
<calcChain xmlns="http://schemas.openxmlformats.org/spreadsheetml/2006/main">
  <c r="M10" i="11" l="1"/>
  <c r="P10" i="11" s="1"/>
  <c r="N10" i="11"/>
  <c r="O10" i="11"/>
  <c r="T10" i="11" s="1"/>
  <c r="S10" i="11"/>
  <c r="S9" i="11"/>
  <c r="P9" i="11"/>
  <c r="O9" i="11"/>
  <c r="T9" i="11" s="1"/>
  <c r="N9" i="11"/>
  <c r="M9" i="11"/>
  <c r="M10" i="10"/>
  <c r="Q10" i="10"/>
  <c r="Q9" i="10"/>
  <c r="M9" i="10"/>
  <c r="K10" i="9"/>
  <c r="L10" i="9"/>
  <c r="L9" i="9"/>
  <c r="K9" i="9"/>
  <c r="M11" i="11"/>
  <c r="P11" i="11" s="1"/>
  <c r="N11" i="11"/>
  <c r="O11" i="11"/>
  <c r="S11" i="11"/>
  <c r="Q18" i="10"/>
  <c r="M18" i="10"/>
  <c r="K11" i="9"/>
  <c r="L11" i="9"/>
  <c r="M12" i="11"/>
  <c r="P12" i="11" s="1"/>
  <c r="N12" i="11"/>
  <c r="O12" i="11"/>
  <c r="S12" i="11"/>
  <c r="Q63" i="10"/>
  <c r="M63" i="10"/>
  <c r="K12" i="9"/>
  <c r="L12" i="9"/>
  <c r="M13" i="11"/>
  <c r="N13" i="11"/>
  <c r="O13" i="11"/>
  <c r="P13" i="11"/>
  <c r="S13" i="11"/>
  <c r="Q47" i="10"/>
  <c r="M47" i="10"/>
  <c r="K13" i="9"/>
  <c r="L13" i="9"/>
  <c r="S47" i="11"/>
  <c r="P47" i="11"/>
  <c r="O47" i="11"/>
  <c r="N47" i="11"/>
  <c r="M47" i="11"/>
  <c r="Q131" i="10"/>
  <c r="M131" i="10"/>
  <c r="K14" i="9"/>
  <c r="L14" i="9"/>
  <c r="T11" i="11" l="1"/>
  <c r="T12" i="11"/>
  <c r="T13" i="11"/>
  <c r="T47" i="11"/>
  <c r="K10016" i="18"/>
  <c r="M10016" i="18" s="1"/>
  <c r="J10016" i="18"/>
  <c r="K10015" i="18"/>
  <c r="M10015" i="18" s="1"/>
  <c r="J10015" i="18"/>
  <c r="K10014" i="18"/>
  <c r="M10014" i="18" s="1"/>
  <c r="J10014" i="18"/>
  <c r="K10013" i="18"/>
  <c r="J10013" i="18"/>
  <c r="K10012" i="18"/>
  <c r="M10012" i="18" s="1"/>
  <c r="J10012" i="18"/>
  <c r="K10011" i="18"/>
  <c r="J10011" i="18"/>
  <c r="K10010" i="18"/>
  <c r="M10010" i="18" s="1"/>
  <c r="J10010" i="18"/>
  <c r="K10009" i="18"/>
  <c r="J10009" i="18"/>
  <c r="K10008" i="18"/>
  <c r="M10008" i="18" s="1"/>
  <c r="J10008" i="18"/>
  <c r="K10007" i="18"/>
  <c r="M10007" i="18" s="1"/>
  <c r="J10007" i="18"/>
  <c r="K10006" i="18"/>
  <c r="J10006" i="18"/>
  <c r="K10005" i="18"/>
  <c r="J10005" i="18"/>
  <c r="K10004" i="18"/>
  <c r="M10004" i="18" s="1"/>
  <c r="J10004" i="18"/>
  <c r="K10003" i="18"/>
  <c r="M10003" i="18" s="1"/>
  <c r="J10003" i="18"/>
  <c r="K10002" i="18"/>
  <c r="M10002" i="18" s="1"/>
  <c r="J10002" i="18"/>
  <c r="K10001" i="18"/>
  <c r="J10001" i="18"/>
  <c r="K10000" i="18"/>
  <c r="M10000" i="18" s="1"/>
  <c r="J10000" i="18"/>
  <c r="K9999" i="18"/>
  <c r="J9999" i="18"/>
  <c r="K9998" i="18"/>
  <c r="M9998" i="18" s="1"/>
  <c r="J9998" i="18"/>
  <c r="K9997" i="18"/>
  <c r="J9997" i="18"/>
  <c r="K9996" i="18"/>
  <c r="M9996" i="18" s="1"/>
  <c r="J9996" i="18"/>
  <c r="K9995" i="18"/>
  <c r="M9995" i="18" s="1"/>
  <c r="J9995" i="18"/>
  <c r="K9994" i="18"/>
  <c r="M9994" i="18" s="1"/>
  <c r="J9994" i="18"/>
  <c r="K9993" i="18"/>
  <c r="J9993" i="18"/>
  <c r="K9992" i="18"/>
  <c r="M9992" i="18" s="1"/>
  <c r="J9992" i="18"/>
  <c r="K9991" i="18"/>
  <c r="J9991" i="18"/>
  <c r="K9990" i="18"/>
  <c r="M9990" i="18" s="1"/>
  <c r="J9990" i="18"/>
  <c r="K9989" i="18"/>
  <c r="J9989" i="18"/>
  <c r="K9988" i="18"/>
  <c r="M9988" i="18" s="1"/>
  <c r="J9988" i="18"/>
  <c r="K9987" i="18"/>
  <c r="M9987" i="18" s="1"/>
  <c r="J9987" i="18"/>
  <c r="K9986" i="18"/>
  <c r="M9986" i="18" s="1"/>
  <c r="J9986" i="18"/>
  <c r="K9985" i="18"/>
  <c r="J9985" i="18"/>
  <c r="K9984" i="18"/>
  <c r="M9984" i="18" s="1"/>
  <c r="J9984" i="18"/>
  <c r="K9983" i="18"/>
  <c r="M9983" i="18" s="1"/>
  <c r="J9983" i="18"/>
  <c r="K9982" i="18"/>
  <c r="M9982" i="18" s="1"/>
  <c r="J9982" i="18"/>
  <c r="K9981" i="18"/>
  <c r="J9981" i="18"/>
  <c r="K9980" i="18"/>
  <c r="M9980" i="18" s="1"/>
  <c r="J9980" i="18"/>
  <c r="K9979" i="18"/>
  <c r="M9979" i="18" s="1"/>
  <c r="J9979" i="18"/>
  <c r="K9978" i="18"/>
  <c r="M9978" i="18" s="1"/>
  <c r="J9978" i="18"/>
  <c r="K9977" i="18"/>
  <c r="J9977" i="18"/>
  <c r="K9976" i="18"/>
  <c r="M9976" i="18" s="1"/>
  <c r="J9976" i="18"/>
  <c r="K9975" i="18"/>
  <c r="M9975" i="18" s="1"/>
  <c r="J9975" i="18"/>
  <c r="K9974" i="18"/>
  <c r="J9974" i="18"/>
  <c r="K9973" i="18"/>
  <c r="J9973" i="18"/>
  <c r="K9972" i="18"/>
  <c r="M9972" i="18" s="1"/>
  <c r="J9972" i="18"/>
  <c r="K9971" i="18"/>
  <c r="J9971" i="18"/>
  <c r="K9970" i="18"/>
  <c r="M9970" i="18" s="1"/>
  <c r="J9970" i="18"/>
  <c r="K9969" i="18"/>
  <c r="J9969" i="18"/>
  <c r="K9968" i="18"/>
  <c r="M9968" i="18" s="1"/>
  <c r="J9968" i="18"/>
  <c r="K9967" i="18"/>
  <c r="J9967" i="18"/>
  <c r="K9966" i="18"/>
  <c r="J9966" i="18"/>
  <c r="K9965" i="18"/>
  <c r="J9965" i="18"/>
  <c r="K9964" i="18"/>
  <c r="M9964" i="18" s="1"/>
  <c r="J9964" i="18"/>
  <c r="K9963" i="18"/>
  <c r="M9963" i="18" s="1"/>
  <c r="J9963" i="18"/>
  <c r="K9962" i="18"/>
  <c r="M9962" i="18" s="1"/>
  <c r="J9962" i="18"/>
  <c r="K9961" i="18"/>
  <c r="J9961" i="18"/>
  <c r="K9960" i="18"/>
  <c r="M9960" i="18" s="1"/>
  <c r="J9960" i="18"/>
  <c r="K9959" i="18"/>
  <c r="J9959" i="18"/>
  <c r="K9958" i="18"/>
  <c r="M9958" i="18" s="1"/>
  <c r="J9958" i="18"/>
  <c r="K9957" i="18"/>
  <c r="J9957" i="18"/>
  <c r="K9956" i="18"/>
  <c r="M9956" i="18" s="1"/>
  <c r="J9956" i="18"/>
  <c r="K9955" i="18"/>
  <c r="M9955" i="18" s="1"/>
  <c r="J9955" i="18"/>
  <c r="K9954" i="18"/>
  <c r="M9954" i="18" s="1"/>
  <c r="J9954" i="18"/>
  <c r="K9953" i="18"/>
  <c r="J9953" i="18"/>
  <c r="K9952" i="18"/>
  <c r="M9952" i="18" s="1"/>
  <c r="J9952" i="18"/>
  <c r="K9951" i="18"/>
  <c r="M9951" i="18" s="1"/>
  <c r="J9951" i="18"/>
  <c r="K9950" i="18"/>
  <c r="M9950" i="18" s="1"/>
  <c r="J9950" i="18"/>
  <c r="K9949" i="18"/>
  <c r="J9949" i="18"/>
  <c r="K9948" i="18"/>
  <c r="M9948" i="18" s="1"/>
  <c r="J9948" i="18"/>
  <c r="K9947" i="18"/>
  <c r="M9947" i="18" s="1"/>
  <c r="J9947" i="18"/>
  <c r="K9946" i="18"/>
  <c r="M9946" i="18" s="1"/>
  <c r="J9946" i="18"/>
  <c r="K9945" i="18"/>
  <c r="J9945" i="18"/>
  <c r="K9944" i="18"/>
  <c r="M9944" i="18" s="1"/>
  <c r="J9944" i="18"/>
  <c r="K9943" i="18"/>
  <c r="M9943" i="18" s="1"/>
  <c r="J9943" i="18"/>
  <c r="K9942" i="18"/>
  <c r="J9942" i="18"/>
  <c r="K9941" i="18"/>
  <c r="J9941" i="18"/>
  <c r="K9940" i="18"/>
  <c r="M9940" i="18" s="1"/>
  <c r="J9940" i="18"/>
  <c r="K9939" i="18"/>
  <c r="M9939" i="18" s="1"/>
  <c r="J9939" i="18"/>
  <c r="K9938" i="18"/>
  <c r="M9938" i="18" s="1"/>
  <c r="J9938" i="18"/>
  <c r="K9937" i="18"/>
  <c r="J9937" i="18"/>
  <c r="K9936" i="18"/>
  <c r="M9936" i="18" s="1"/>
  <c r="J9936" i="18"/>
  <c r="K9935" i="18"/>
  <c r="J9935" i="18"/>
  <c r="K9934" i="18"/>
  <c r="M9934" i="18" s="1"/>
  <c r="J9934" i="18"/>
  <c r="K9933" i="18"/>
  <c r="J9933" i="18"/>
  <c r="K9932" i="18"/>
  <c r="M9932" i="18" s="1"/>
  <c r="J9932" i="18"/>
  <c r="K9931" i="18"/>
  <c r="M9931" i="18" s="1"/>
  <c r="J9931" i="18"/>
  <c r="K9930" i="18"/>
  <c r="M9930" i="18" s="1"/>
  <c r="J9930" i="18"/>
  <c r="K9929" i="18"/>
  <c r="M9929" i="18" s="1"/>
  <c r="J9929" i="18"/>
  <c r="K9928" i="18"/>
  <c r="M9928" i="18" s="1"/>
  <c r="J9928" i="18"/>
  <c r="K9927" i="18"/>
  <c r="M9927" i="18" s="1"/>
  <c r="J9927" i="18"/>
  <c r="K9926" i="18"/>
  <c r="M9926" i="18" s="1"/>
  <c r="J9926" i="18"/>
  <c r="K9925" i="18"/>
  <c r="M9925" i="18" s="1"/>
  <c r="J9925" i="18"/>
  <c r="K9924" i="18"/>
  <c r="M9924" i="18" s="1"/>
  <c r="J9924" i="18"/>
  <c r="K9923" i="18"/>
  <c r="M9923" i="18" s="1"/>
  <c r="J9923" i="18"/>
  <c r="K9922" i="18"/>
  <c r="M9922" i="18" s="1"/>
  <c r="J9922" i="18"/>
  <c r="K9921" i="18"/>
  <c r="M9921" i="18" s="1"/>
  <c r="J9921" i="18"/>
  <c r="K9920" i="18"/>
  <c r="M9920" i="18" s="1"/>
  <c r="J9920" i="18"/>
  <c r="K9919" i="18"/>
  <c r="M9919" i="18" s="1"/>
  <c r="J9919" i="18"/>
  <c r="K9918" i="18"/>
  <c r="M9918" i="18" s="1"/>
  <c r="J9918" i="18"/>
  <c r="K9917" i="18"/>
  <c r="M9917" i="18" s="1"/>
  <c r="J9917" i="18"/>
  <c r="K9916" i="18"/>
  <c r="M9916" i="18" s="1"/>
  <c r="J9916" i="18"/>
  <c r="K9915" i="18"/>
  <c r="M9915" i="18" s="1"/>
  <c r="J9915" i="18"/>
  <c r="K9914" i="18"/>
  <c r="M9914" i="18" s="1"/>
  <c r="J9914" i="18"/>
  <c r="K9913" i="18"/>
  <c r="M9913" i="18" s="1"/>
  <c r="J9913" i="18"/>
  <c r="K9912" i="18"/>
  <c r="M9912" i="18" s="1"/>
  <c r="J9912" i="18"/>
  <c r="K9911" i="18"/>
  <c r="M9911" i="18" s="1"/>
  <c r="J9911" i="18"/>
  <c r="K9910" i="18"/>
  <c r="M9910" i="18" s="1"/>
  <c r="J9910" i="18"/>
  <c r="K9909" i="18"/>
  <c r="M9909" i="18" s="1"/>
  <c r="J9909" i="18"/>
  <c r="K9908" i="18"/>
  <c r="M9908" i="18" s="1"/>
  <c r="J9908" i="18"/>
  <c r="K9907" i="18"/>
  <c r="M9907" i="18" s="1"/>
  <c r="J9907" i="18"/>
  <c r="K9906" i="18"/>
  <c r="M9906" i="18" s="1"/>
  <c r="J9906" i="18"/>
  <c r="K9905" i="18"/>
  <c r="M9905" i="18" s="1"/>
  <c r="J9905" i="18"/>
  <c r="K9904" i="18"/>
  <c r="M9904" i="18" s="1"/>
  <c r="J9904" i="18"/>
  <c r="K9903" i="18"/>
  <c r="M9903" i="18" s="1"/>
  <c r="J9903" i="18"/>
  <c r="K9902" i="18"/>
  <c r="M9902" i="18" s="1"/>
  <c r="J9902" i="18"/>
  <c r="K9901" i="18"/>
  <c r="M9901" i="18" s="1"/>
  <c r="J9901" i="18"/>
  <c r="K9900" i="18"/>
  <c r="M9900" i="18" s="1"/>
  <c r="J9900" i="18"/>
  <c r="K9899" i="18"/>
  <c r="M9899" i="18" s="1"/>
  <c r="J9899" i="18"/>
  <c r="K9898" i="18"/>
  <c r="M9898" i="18" s="1"/>
  <c r="J9898" i="18"/>
  <c r="K9897" i="18"/>
  <c r="M9897" i="18" s="1"/>
  <c r="J9897" i="18"/>
  <c r="K9896" i="18"/>
  <c r="M9896" i="18" s="1"/>
  <c r="J9896" i="18"/>
  <c r="K9895" i="18"/>
  <c r="M9895" i="18" s="1"/>
  <c r="J9895" i="18"/>
  <c r="K9894" i="18"/>
  <c r="M9894" i="18" s="1"/>
  <c r="J9894" i="18"/>
  <c r="K9893" i="18"/>
  <c r="M9893" i="18" s="1"/>
  <c r="J9893" i="18"/>
  <c r="K9892" i="18"/>
  <c r="M9892" i="18" s="1"/>
  <c r="J9892" i="18"/>
  <c r="K9891" i="18"/>
  <c r="M9891" i="18" s="1"/>
  <c r="J9891" i="18"/>
  <c r="K9890" i="18"/>
  <c r="M9890" i="18" s="1"/>
  <c r="J9890" i="18"/>
  <c r="K9889" i="18"/>
  <c r="M9889" i="18" s="1"/>
  <c r="J9889" i="18"/>
  <c r="K9888" i="18"/>
  <c r="M9888" i="18" s="1"/>
  <c r="J9888" i="18"/>
  <c r="K9887" i="18"/>
  <c r="M9887" i="18" s="1"/>
  <c r="J9887" i="18"/>
  <c r="K9886" i="18"/>
  <c r="M9886" i="18" s="1"/>
  <c r="J9886" i="18"/>
  <c r="K9885" i="18"/>
  <c r="M9885" i="18" s="1"/>
  <c r="J9885" i="18"/>
  <c r="K9884" i="18"/>
  <c r="M9884" i="18" s="1"/>
  <c r="J9884" i="18"/>
  <c r="K9883" i="18"/>
  <c r="M9883" i="18" s="1"/>
  <c r="J9883" i="18"/>
  <c r="K9882" i="18"/>
  <c r="M9882" i="18" s="1"/>
  <c r="J9882" i="18"/>
  <c r="K9881" i="18"/>
  <c r="M9881" i="18" s="1"/>
  <c r="J9881" i="18"/>
  <c r="K9880" i="18"/>
  <c r="M9880" i="18" s="1"/>
  <c r="J9880" i="18"/>
  <c r="K9879" i="18"/>
  <c r="M9879" i="18" s="1"/>
  <c r="J9879" i="18"/>
  <c r="K9878" i="18"/>
  <c r="M9878" i="18" s="1"/>
  <c r="J9878" i="18"/>
  <c r="K9877" i="18"/>
  <c r="M9877" i="18" s="1"/>
  <c r="J9877" i="18"/>
  <c r="K9876" i="18"/>
  <c r="M9876" i="18" s="1"/>
  <c r="J9876" i="18"/>
  <c r="K9875" i="18"/>
  <c r="M9875" i="18" s="1"/>
  <c r="J9875" i="18"/>
  <c r="K9874" i="18"/>
  <c r="M9874" i="18" s="1"/>
  <c r="J9874" i="18"/>
  <c r="K9873" i="18"/>
  <c r="M9873" i="18" s="1"/>
  <c r="J9873" i="18"/>
  <c r="K9872" i="18"/>
  <c r="M9872" i="18" s="1"/>
  <c r="J9872" i="18"/>
  <c r="K9871" i="18"/>
  <c r="M9871" i="18" s="1"/>
  <c r="J9871" i="18"/>
  <c r="K9870" i="18"/>
  <c r="M9870" i="18" s="1"/>
  <c r="J9870" i="18"/>
  <c r="K9869" i="18"/>
  <c r="M9869" i="18" s="1"/>
  <c r="J9869" i="18"/>
  <c r="K9868" i="18"/>
  <c r="M9868" i="18" s="1"/>
  <c r="J9868" i="18"/>
  <c r="K9867" i="18"/>
  <c r="M9867" i="18" s="1"/>
  <c r="J9867" i="18"/>
  <c r="K9866" i="18"/>
  <c r="M9866" i="18" s="1"/>
  <c r="J9866" i="18"/>
  <c r="K9865" i="18"/>
  <c r="M9865" i="18" s="1"/>
  <c r="J9865" i="18"/>
  <c r="K9864" i="18"/>
  <c r="M9864" i="18" s="1"/>
  <c r="J9864" i="18"/>
  <c r="K9863" i="18"/>
  <c r="M9863" i="18" s="1"/>
  <c r="J9863" i="18"/>
  <c r="K9862" i="18"/>
  <c r="M9862" i="18" s="1"/>
  <c r="J9862" i="18"/>
  <c r="K9861" i="18"/>
  <c r="M9861" i="18" s="1"/>
  <c r="J9861" i="18"/>
  <c r="K9860" i="18"/>
  <c r="M9860" i="18" s="1"/>
  <c r="J9860" i="18"/>
  <c r="K9859" i="18"/>
  <c r="M9859" i="18" s="1"/>
  <c r="J9859" i="18"/>
  <c r="K9858" i="18"/>
  <c r="M9858" i="18" s="1"/>
  <c r="J9858" i="18"/>
  <c r="K9857" i="18"/>
  <c r="M9857" i="18" s="1"/>
  <c r="J9857" i="18"/>
  <c r="K9856" i="18"/>
  <c r="M9856" i="18" s="1"/>
  <c r="J9856" i="18"/>
  <c r="K9855" i="18"/>
  <c r="M9855" i="18" s="1"/>
  <c r="J9855" i="18"/>
  <c r="K9854" i="18"/>
  <c r="M9854" i="18" s="1"/>
  <c r="J9854" i="18"/>
  <c r="K9853" i="18"/>
  <c r="M9853" i="18" s="1"/>
  <c r="J9853" i="18"/>
  <c r="K9852" i="18"/>
  <c r="M9852" i="18" s="1"/>
  <c r="J9852" i="18"/>
  <c r="K9851" i="18"/>
  <c r="M9851" i="18" s="1"/>
  <c r="J9851" i="18"/>
  <c r="K9850" i="18"/>
  <c r="M9850" i="18" s="1"/>
  <c r="J9850" i="18"/>
  <c r="K9849" i="18"/>
  <c r="M9849" i="18" s="1"/>
  <c r="J9849" i="18"/>
  <c r="K9848" i="18"/>
  <c r="M9848" i="18" s="1"/>
  <c r="J9848" i="18"/>
  <c r="K9847" i="18"/>
  <c r="M9847" i="18" s="1"/>
  <c r="J9847" i="18"/>
  <c r="K9846" i="18"/>
  <c r="M9846" i="18" s="1"/>
  <c r="J9846" i="18"/>
  <c r="K9845" i="18"/>
  <c r="M9845" i="18" s="1"/>
  <c r="J9845" i="18"/>
  <c r="K9844" i="18"/>
  <c r="M9844" i="18" s="1"/>
  <c r="J9844" i="18"/>
  <c r="K9843" i="18"/>
  <c r="M9843" i="18" s="1"/>
  <c r="J9843" i="18"/>
  <c r="K9842" i="18"/>
  <c r="M9842" i="18" s="1"/>
  <c r="J9842" i="18"/>
  <c r="K9841" i="18"/>
  <c r="M9841" i="18" s="1"/>
  <c r="J9841" i="18"/>
  <c r="K9840" i="18"/>
  <c r="M9840" i="18" s="1"/>
  <c r="J9840" i="18"/>
  <c r="K9839" i="18"/>
  <c r="M9839" i="18" s="1"/>
  <c r="J9839" i="18"/>
  <c r="K9838" i="18"/>
  <c r="M9838" i="18" s="1"/>
  <c r="J9838" i="18"/>
  <c r="K9837" i="18"/>
  <c r="M9837" i="18" s="1"/>
  <c r="J9837" i="18"/>
  <c r="K9836" i="18"/>
  <c r="M9836" i="18" s="1"/>
  <c r="J9836" i="18"/>
  <c r="K9835" i="18"/>
  <c r="M9835" i="18" s="1"/>
  <c r="J9835" i="18"/>
  <c r="K9834" i="18"/>
  <c r="M9834" i="18" s="1"/>
  <c r="J9834" i="18"/>
  <c r="K9833" i="18"/>
  <c r="M9833" i="18" s="1"/>
  <c r="J9833" i="18"/>
  <c r="K9832" i="18"/>
  <c r="M9832" i="18" s="1"/>
  <c r="J9832" i="18"/>
  <c r="K9831" i="18"/>
  <c r="M9831" i="18" s="1"/>
  <c r="J9831" i="18"/>
  <c r="K9830" i="18"/>
  <c r="M9830" i="18" s="1"/>
  <c r="J9830" i="18"/>
  <c r="K9829" i="18"/>
  <c r="M9829" i="18" s="1"/>
  <c r="J9829" i="18"/>
  <c r="K9828" i="18"/>
  <c r="M9828" i="18" s="1"/>
  <c r="J9828" i="18"/>
  <c r="K9827" i="18"/>
  <c r="M9827" i="18" s="1"/>
  <c r="J9827" i="18"/>
  <c r="K9826" i="18"/>
  <c r="M9826" i="18" s="1"/>
  <c r="J9826" i="18"/>
  <c r="K9825" i="18"/>
  <c r="M9825" i="18" s="1"/>
  <c r="J9825" i="18"/>
  <c r="K9824" i="18"/>
  <c r="M9824" i="18" s="1"/>
  <c r="J9824" i="18"/>
  <c r="K9823" i="18"/>
  <c r="M9823" i="18" s="1"/>
  <c r="J9823" i="18"/>
  <c r="K9822" i="18"/>
  <c r="M9822" i="18" s="1"/>
  <c r="J9822" i="18"/>
  <c r="K9821" i="18"/>
  <c r="M9821" i="18" s="1"/>
  <c r="J9821" i="18"/>
  <c r="K9820" i="18"/>
  <c r="M9820" i="18" s="1"/>
  <c r="J9820" i="18"/>
  <c r="K9819" i="18"/>
  <c r="M9819" i="18" s="1"/>
  <c r="J9819" i="18"/>
  <c r="K9818" i="18"/>
  <c r="M9818" i="18" s="1"/>
  <c r="J9818" i="18"/>
  <c r="K9817" i="18"/>
  <c r="M9817" i="18" s="1"/>
  <c r="J9817" i="18"/>
  <c r="K9816" i="18"/>
  <c r="M9816" i="18" s="1"/>
  <c r="J9816" i="18"/>
  <c r="K9815" i="18"/>
  <c r="M9815" i="18" s="1"/>
  <c r="J9815" i="18"/>
  <c r="K9814" i="18"/>
  <c r="M9814" i="18" s="1"/>
  <c r="J9814" i="18"/>
  <c r="K9813" i="18"/>
  <c r="M9813" i="18" s="1"/>
  <c r="J9813" i="18"/>
  <c r="K9812" i="18"/>
  <c r="M9812" i="18" s="1"/>
  <c r="J9812" i="18"/>
  <c r="K9811" i="18"/>
  <c r="M9811" i="18" s="1"/>
  <c r="J9811" i="18"/>
  <c r="K9810" i="18"/>
  <c r="M9810" i="18" s="1"/>
  <c r="J9810" i="18"/>
  <c r="K9809" i="18"/>
  <c r="M9809" i="18" s="1"/>
  <c r="J9809" i="18"/>
  <c r="K9808" i="18"/>
  <c r="M9808" i="18" s="1"/>
  <c r="J9808" i="18"/>
  <c r="K9807" i="18"/>
  <c r="M9807" i="18" s="1"/>
  <c r="J9807" i="18"/>
  <c r="K9806" i="18"/>
  <c r="M9806" i="18" s="1"/>
  <c r="J9806" i="18"/>
  <c r="K9805" i="18"/>
  <c r="M9805" i="18" s="1"/>
  <c r="J9805" i="18"/>
  <c r="K9804" i="18"/>
  <c r="M9804" i="18" s="1"/>
  <c r="J9804" i="18"/>
  <c r="K9803" i="18"/>
  <c r="M9803" i="18" s="1"/>
  <c r="J9803" i="18"/>
  <c r="K9802" i="18"/>
  <c r="M9802" i="18" s="1"/>
  <c r="J9802" i="18"/>
  <c r="K9801" i="18"/>
  <c r="M9801" i="18" s="1"/>
  <c r="J9801" i="18"/>
  <c r="K9800" i="18"/>
  <c r="M9800" i="18" s="1"/>
  <c r="J9800" i="18"/>
  <c r="K9799" i="18"/>
  <c r="M9799" i="18" s="1"/>
  <c r="J9799" i="18"/>
  <c r="K9798" i="18"/>
  <c r="M9798" i="18" s="1"/>
  <c r="J9798" i="18"/>
  <c r="K9797" i="18"/>
  <c r="M9797" i="18" s="1"/>
  <c r="J9797" i="18"/>
  <c r="K9796" i="18"/>
  <c r="M9796" i="18" s="1"/>
  <c r="J9796" i="18"/>
  <c r="K9795" i="18"/>
  <c r="M9795" i="18" s="1"/>
  <c r="J9795" i="18"/>
  <c r="K9794" i="18"/>
  <c r="M9794" i="18" s="1"/>
  <c r="J9794" i="18"/>
  <c r="K9793" i="18"/>
  <c r="M9793" i="18" s="1"/>
  <c r="J9793" i="18"/>
  <c r="K9792" i="18"/>
  <c r="M9792" i="18" s="1"/>
  <c r="J9792" i="18"/>
  <c r="K9791" i="18"/>
  <c r="M9791" i="18" s="1"/>
  <c r="J9791" i="18"/>
  <c r="K9790" i="18"/>
  <c r="M9790" i="18" s="1"/>
  <c r="J9790" i="18"/>
  <c r="K9789" i="18"/>
  <c r="M9789" i="18" s="1"/>
  <c r="J9789" i="18"/>
  <c r="K9788" i="18"/>
  <c r="M9788" i="18" s="1"/>
  <c r="J9788" i="18"/>
  <c r="K9787" i="18"/>
  <c r="M9787" i="18" s="1"/>
  <c r="J9787" i="18"/>
  <c r="K9786" i="18"/>
  <c r="M9786" i="18" s="1"/>
  <c r="J9786" i="18"/>
  <c r="K9785" i="18"/>
  <c r="M9785" i="18" s="1"/>
  <c r="J9785" i="18"/>
  <c r="K9784" i="18"/>
  <c r="M9784" i="18" s="1"/>
  <c r="J9784" i="18"/>
  <c r="K9783" i="18"/>
  <c r="J9783" i="18"/>
  <c r="K9782" i="18"/>
  <c r="J9782" i="18"/>
  <c r="K9781" i="18"/>
  <c r="J9781" i="18"/>
  <c r="K9780" i="18"/>
  <c r="M9780" i="18" s="1"/>
  <c r="J9780" i="18"/>
  <c r="K9779" i="18"/>
  <c r="M9779" i="18" s="1"/>
  <c r="J9779" i="18"/>
  <c r="K9778" i="18"/>
  <c r="J9778" i="18"/>
  <c r="K9777" i="18"/>
  <c r="J9777" i="18"/>
  <c r="K9776" i="18"/>
  <c r="M9776" i="18" s="1"/>
  <c r="J9776" i="18"/>
  <c r="K9775" i="18"/>
  <c r="M9775" i="18" s="1"/>
  <c r="J9775" i="18"/>
  <c r="K9774" i="18"/>
  <c r="J9774" i="18"/>
  <c r="K9773" i="18"/>
  <c r="J9773" i="18"/>
  <c r="K9772" i="18"/>
  <c r="M9772" i="18" s="1"/>
  <c r="J9772" i="18"/>
  <c r="K9771" i="18"/>
  <c r="J9771" i="18"/>
  <c r="K9770" i="18"/>
  <c r="M9770" i="18" s="1"/>
  <c r="J9770" i="18"/>
  <c r="K9769" i="18"/>
  <c r="J9769" i="18"/>
  <c r="K9768" i="18"/>
  <c r="M9768" i="18" s="1"/>
  <c r="J9768" i="18"/>
  <c r="K9767" i="18"/>
  <c r="M9767" i="18" s="1"/>
  <c r="J9767" i="18"/>
  <c r="K9766" i="18"/>
  <c r="M9766" i="18" s="1"/>
  <c r="J9766" i="18"/>
  <c r="K9765" i="18"/>
  <c r="M9765" i="18" s="1"/>
  <c r="J9765" i="18"/>
  <c r="K9764" i="18"/>
  <c r="M9764" i="18" s="1"/>
  <c r="J9764" i="18"/>
  <c r="K9763" i="18"/>
  <c r="M9763" i="18" s="1"/>
  <c r="J9763" i="18"/>
  <c r="K9762" i="18"/>
  <c r="M9762" i="18" s="1"/>
  <c r="J9762" i="18"/>
  <c r="K9761" i="18"/>
  <c r="M9761" i="18" s="1"/>
  <c r="J9761" i="18"/>
  <c r="K9760" i="18"/>
  <c r="M9760" i="18" s="1"/>
  <c r="J9760" i="18"/>
  <c r="K9759" i="18"/>
  <c r="M9759" i="18" s="1"/>
  <c r="J9759" i="18"/>
  <c r="K9758" i="18"/>
  <c r="M9758" i="18" s="1"/>
  <c r="J9758" i="18"/>
  <c r="K9757" i="18"/>
  <c r="M9757" i="18" s="1"/>
  <c r="J9757" i="18"/>
  <c r="K9756" i="18"/>
  <c r="M9756" i="18" s="1"/>
  <c r="J9756" i="18"/>
  <c r="K9755" i="18"/>
  <c r="M9755" i="18" s="1"/>
  <c r="J9755" i="18"/>
  <c r="K9754" i="18"/>
  <c r="M9754" i="18" s="1"/>
  <c r="J9754" i="18"/>
  <c r="K9753" i="18"/>
  <c r="M9753" i="18" s="1"/>
  <c r="J9753" i="18"/>
  <c r="K9752" i="18"/>
  <c r="M9752" i="18" s="1"/>
  <c r="J9752" i="18"/>
  <c r="K9751" i="18"/>
  <c r="M9751" i="18" s="1"/>
  <c r="J9751" i="18"/>
  <c r="K9750" i="18"/>
  <c r="M9750" i="18" s="1"/>
  <c r="J9750" i="18"/>
  <c r="K9749" i="18"/>
  <c r="M9749" i="18" s="1"/>
  <c r="J9749" i="18"/>
  <c r="K9748" i="18"/>
  <c r="M9748" i="18" s="1"/>
  <c r="J9748" i="18"/>
  <c r="K9747" i="18"/>
  <c r="M9747" i="18" s="1"/>
  <c r="J9747" i="18"/>
  <c r="K9746" i="18"/>
  <c r="M9746" i="18" s="1"/>
  <c r="J9746" i="18"/>
  <c r="K9745" i="18"/>
  <c r="M9745" i="18" s="1"/>
  <c r="J9745" i="18"/>
  <c r="K9744" i="18"/>
  <c r="M9744" i="18" s="1"/>
  <c r="J9744" i="18"/>
  <c r="K9743" i="18"/>
  <c r="M9743" i="18" s="1"/>
  <c r="J9743" i="18"/>
  <c r="K9742" i="18"/>
  <c r="M9742" i="18" s="1"/>
  <c r="J9742" i="18"/>
  <c r="K9741" i="18"/>
  <c r="M9741" i="18" s="1"/>
  <c r="J9741" i="18"/>
  <c r="K9740" i="18"/>
  <c r="M9740" i="18" s="1"/>
  <c r="J9740" i="18"/>
  <c r="K9739" i="18"/>
  <c r="M9739" i="18" s="1"/>
  <c r="J9739" i="18"/>
  <c r="K9738" i="18"/>
  <c r="M9738" i="18" s="1"/>
  <c r="J9738" i="18"/>
  <c r="K9737" i="18"/>
  <c r="M9737" i="18" s="1"/>
  <c r="J9737" i="18"/>
  <c r="K9736" i="18"/>
  <c r="M9736" i="18" s="1"/>
  <c r="J9736" i="18"/>
  <c r="K9735" i="18"/>
  <c r="M9735" i="18" s="1"/>
  <c r="J9735" i="18"/>
  <c r="K9734" i="18"/>
  <c r="M9734" i="18" s="1"/>
  <c r="J9734" i="18"/>
  <c r="K9733" i="18"/>
  <c r="M9733" i="18" s="1"/>
  <c r="J9733" i="18"/>
  <c r="K9732" i="18"/>
  <c r="M9732" i="18" s="1"/>
  <c r="J9732" i="18"/>
  <c r="K9731" i="18"/>
  <c r="M9731" i="18" s="1"/>
  <c r="J9731" i="18"/>
  <c r="K9730" i="18"/>
  <c r="M9730" i="18" s="1"/>
  <c r="J9730" i="18"/>
  <c r="K9729" i="18"/>
  <c r="M9729" i="18" s="1"/>
  <c r="J9729" i="18"/>
  <c r="K9728" i="18"/>
  <c r="M9728" i="18" s="1"/>
  <c r="J9728" i="18"/>
  <c r="K9727" i="18"/>
  <c r="M9727" i="18" s="1"/>
  <c r="J9727" i="18"/>
  <c r="K9726" i="18"/>
  <c r="M9726" i="18" s="1"/>
  <c r="J9726" i="18"/>
  <c r="K9725" i="18"/>
  <c r="M9725" i="18" s="1"/>
  <c r="J9725" i="18"/>
  <c r="K9724" i="18"/>
  <c r="M9724" i="18" s="1"/>
  <c r="J9724" i="18"/>
  <c r="K9723" i="18"/>
  <c r="M9723" i="18" s="1"/>
  <c r="J9723" i="18"/>
  <c r="K9722" i="18"/>
  <c r="M9722" i="18" s="1"/>
  <c r="J9722" i="18"/>
  <c r="K9721" i="18"/>
  <c r="M9721" i="18" s="1"/>
  <c r="J9721" i="18"/>
  <c r="K9720" i="18"/>
  <c r="M9720" i="18" s="1"/>
  <c r="J9720" i="18"/>
  <c r="K9719" i="18"/>
  <c r="M9719" i="18" s="1"/>
  <c r="J9719" i="18"/>
  <c r="K9718" i="18"/>
  <c r="M9718" i="18" s="1"/>
  <c r="J9718" i="18"/>
  <c r="K9717" i="18"/>
  <c r="M9717" i="18" s="1"/>
  <c r="J9717" i="18"/>
  <c r="K9716" i="18"/>
  <c r="M9716" i="18" s="1"/>
  <c r="J9716" i="18"/>
  <c r="K9715" i="18"/>
  <c r="M9715" i="18" s="1"/>
  <c r="J9715" i="18"/>
  <c r="K9714" i="18"/>
  <c r="M9714" i="18" s="1"/>
  <c r="J9714" i="18"/>
  <c r="K9713" i="18"/>
  <c r="M9713" i="18" s="1"/>
  <c r="J9713" i="18"/>
  <c r="K9712" i="18"/>
  <c r="M9712" i="18" s="1"/>
  <c r="J9712" i="18"/>
  <c r="K9711" i="18"/>
  <c r="M9711" i="18" s="1"/>
  <c r="J9711" i="18"/>
  <c r="K9710" i="18"/>
  <c r="M9710" i="18" s="1"/>
  <c r="J9710" i="18"/>
  <c r="K9709" i="18"/>
  <c r="M9709" i="18" s="1"/>
  <c r="J9709" i="18"/>
  <c r="K9708" i="18"/>
  <c r="M9708" i="18" s="1"/>
  <c r="J9708" i="18"/>
  <c r="K9707" i="18"/>
  <c r="M9707" i="18" s="1"/>
  <c r="J9707" i="18"/>
  <c r="K9706" i="18"/>
  <c r="M9706" i="18" s="1"/>
  <c r="J9706" i="18"/>
  <c r="K9705" i="18"/>
  <c r="M9705" i="18" s="1"/>
  <c r="J9705" i="18"/>
  <c r="K9704" i="18"/>
  <c r="J9704" i="18"/>
  <c r="K9703" i="18"/>
  <c r="M9703" i="18" s="1"/>
  <c r="J9703" i="18"/>
  <c r="K9702" i="18"/>
  <c r="J9702" i="18"/>
  <c r="K9701" i="18"/>
  <c r="M9701" i="18" s="1"/>
  <c r="J9701" i="18"/>
  <c r="K9700" i="18"/>
  <c r="J9700" i="18"/>
  <c r="K9699" i="18"/>
  <c r="M9699" i="18" s="1"/>
  <c r="J9699" i="18"/>
  <c r="K9698" i="18"/>
  <c r="J9698" i="18"/>
  <c r="K9697" i="18"/>
  <c r="M9697" i="18" s="1"/>
  <c r="J9697" i="18"/>
  <c r="K9696" i="18"/>
  <c r="J9696" i="18"/>
  <c r="K9695" i="18"/>
  <c r="M9695" i="18" s="1"/>
  <c r="J9695" i="18"/>
  <c r="K9694" i="18"/>
  <c r="J9694" i="18"/>
  <c r="K9693" i="18"/>
  <c r="M9693" i="18" s="1"/>
  <c r="J9693" i="18"/>
  <c r="K9692" i="18"/>
  <c r="J9692" i="18"/>
  <c r="K9691" i="18"/>
  <c r="J9691" i="18"/>
  <c r="K9690" i="18"/>
  <c r="M9690" i="18" s="1"/>
  <c r="J9690" i="18"/>
  <c r="K9689" i="18"/>
  <c r="J9689" i="18"/>
  <c r="K9688" i="18"/>
  <c r="J9688" i="18"/>
  <c r="K9687" i="18"/>
  <c r="J9687" i="18"/>
  <c r="K9686" i="18"/>
  <c r="M9686" i="18" s="1"/>
  <c r="J9686" i="18"/>
  <c r="K9685" i="18"/>
  <c r="J9685" i="18"/>
  <c r="K9684" i="18"/>
  <c r="J9684" i="18"/>
  <c r="K9683" i="18"/>
  <c r="J9683" i="18"/>
  <c r="K9682" i="18"/>
  <c r="M9682" i="18" s="1"/>
  <c r="J9682" i="18"/>
  <c r="K9681" i="18"/>
  <c r="J9681" i="18"/>
  <c r="K9680" i="18"/>
  <c r="J9680" i="18"/>
  <c r="K9679" i="18"/>
  <c r="J9679" i="18"/>
  <c r="K9678" i="18"/>
  <c r="M9678" i="18" s="1"/>
  <c r="J9678" i="18"/>
  <c r="K9677" i="18"/>
  <c r="J9677" i="18"/>
  <c r="K9676" i="18"/>
  <c r="J9676" i="18"/>
  <c r="K9675" i="18"/>
  <c r="J9675" i="18"/>
  <c r="K9674" i="18"/>
  <c r="M9674" i="18" s="1"/>
  <c r="J9674" i="18"/>
  <c r="K9673" i="18"/>
  <c r="J9673" i="18"/>
  <c r="K9672" i="18"/>
  <c r="J9672" i="18"/>
  <c r="K9671" i="18"/>
  <c r="J9671" i="18"/>
  <c r="K9670" i="18"/>
  <c r="M9670" i="18" s="1"/>
  <c r="J9670" i="18"/>
  <c r="K9669" i="18"/>
  <c r="J9669" i="18"/>
  <c r="K9668" i="18"/>
  <c r="J9668" i="18"/>
  <c r="K9667" i="18"/>
  <c r="J9667" i="18"/>
  <c r="K9666" i="18"/>
  <c r="M9666" i="18" s="1"/>
  <c r="J9666" i="18"/>
  <c r="K9665" i="18"/>
  <c r="J9665" i="18"/>
  <c r="K9664" i="18"/>
  <c r="J9664" i="18"/>
  <c r="K9663" i="18"/>
  <c r="J9663" i="18"/>
  <c r="K9662" i="18"/>
  <c r="M9662" i="18" s="1"/>
  <c r="J9662" i="18"/>
  <c r="K9661" i="18"/>
  <c r="J9661" i="18"/>
  <c r="K9660" i="18"/>
  <c r="J9660" i="18"/>
  <c r="K9659" i="18"/>
  <c r="J9659" i="18"/>
  <c r="K9658" i="18"/>
  <c r="M9658" i="18" s="1"/>
  <c r="J9658" i="18"/>
  <c r="K9657" i="18"/>
  <c r="J9657" i="18"/>
  <c r="K9656" i="18"/>
  <c r="J9656" i="18"/>
  <c r="K9655" i="18"/>
  <c r="J9655" i="18"/>
  <c r="K9654" i="18"/>
  <c r="M9654" i="18" s="1"/>
  <c r="J9654" i="18"/>
  <c r="K9653" i="18"/>
  <c r="J9653" i="18"/>
  <c r="K9652" i="18"/>
  <c r="J9652" i="18"/>
  <c r="K9651" i="18"/>
  <c r="J9651" i="18"/>
  <c r="K9650" i="18"/>
  <c r="M9650" i="18" s="1"/>
  <c r="J9650" i="18"/>
  <c r="K9649" i="18"/>
  <c r="J9649" i="18"/>
  <c r="K9648" i="18"/>
  <c r="J9648" i="18"/>
  <c r="K9647" i="18"/>
  <c r="J9647" i="18"/>
  <c r="K9646" i="18"/>
  <c r="M9646" i="18" s="1"/>
  <c r="J9646" i="18"/>
  <c r="K9645" i="18"/>
  <c r="J9645" i="18"/>
  <c r="K9644" i="18"/>
  <c r="J9644" i="18"/>
  <c r="K9643" i="18"/>
  <c r="J9643" i="18"/>
  <c r="K9642" i="18"/>
  <c r="M9642" i="18" s="1"/>
  <c r="J9642" i="18"/>
  <c r="K9641" i="18"/>
  <c r="J9641" i="18"/>
  <c r="K9640" i="18"/>
  <c r="J9640" i="18"/>
  <c r="K9639" i="18"/>
  <c r="J9639" i="18"/>
  <c r="K9638" i="18"/>
  <c r="M9638" i="18" s="1"/>
  <c r="J9638" i="18"/>
  <c r="K9637" i="18"/>
  <c r="J9637" i="18"/>
  <c r="K9636" i="18"/>
  <c r="J9636" i="18"/>
  <c r="K9635" i="18"/>
  <c r="J9635" i="18"/>
  <c r="K9634" i="18"/>
  <c r="J9634" i="18"/>
  <c r="K9633" i="18"/>
  <c r="J9633" i="18"/>
  <c r="K9632" i="18"/>
  <c r="J9632" i="18"/>
  <c r="K9631" i="18"/>
  <c r="J9631" i="18"/>
  <c r="K9630" i="18"/>
  <c r="M9630" i="18" s="1"/>
  <c r="J9630" i="18"/>
  <c r="K9629" i="18"/>
  <c r="J9629" i="18"/>
  <c r="K9628" i="18"/>
  <c r="J9628" i="18"/>
  <c r="K9627" i="18"/>
  <c r="J9627" i="18"/>
  <c r="K9626" i="18"/>
  <c r="J9626" i="18"/>
  <c r="K9625" i="18"/>
  <c r="J9625" i="18"/>
  <c r="K9624" i="18"/>
  <c r="J9624" i="18"/>
  <c r="K9623" i="18"/>
  <c r="J9623" i="18"/>
  <c r="K9622" i="18"/>
  <c r="M9622" i="18" s="1"/>
  <c r="J9622" i="18"/>
  <c r="K9621" i="18"/>
  <c r="J9621" i="18"/>
  <c r="K9620" i="18"/>
  <c r="J9620" i="18"/>
  <c r="K9619" i="18"/>
  <c r="J9619" i="18"/>
  <c r="K9618" i="18"/>
  <c r="J9618" i="18"/>
  <c r="K9617" i="18"/>
  <c r="J9617" i="18"/>
  <c r="K9616" i="18"/>
  <c r="J9616" i="18"/>
  <c r="K9615" i="18"/>
  <c r="J9615" i="18"/>
  <c r="K9614" i="18"/>
  <c r="M9614" i="18" s="1"/>
  <c r="J9614" i="18"/>
  <c r="K9613" i="18"/>
  <c r="J9613" i="18"/>
  <c r="K9612" i="18"/>
  <c r="J9612" i="18"/>
  <c r="K9611" i="18"/>
  <c r="J9611" i="18"/>
  <c r="K9610" i="18"/>
  <c r="J9610" i="18"/>
  <c r="K9609" i="18"/>
  <c r="J9609" i="18"/>
  <c r="K9608" i="18"/>
  <c r="J9608" i="18"/>
  <c r="K9607" i="18"/>
  <c r="J9607" i="18"/>
  <c r="K9606" i="18"/>
  <c r="M9606" i="18" s="1"/>
  <c r="J9606" i="18"/>
  <c r="K9605" i="18"/>
  <c r="J9605" i="18"/>
  <c r="K9604" i="18"/>
  <c r="J9604" i="18"/>
  <c r="K9603" i="18"/>
  <c r="J9603" i="18"/>
  <c r="K9602" i="18"/>
  <c r="J9602" i="18"/>
  <c r="K9601" i="18"/>
  <c r="J9601" i="18"/>
  <c r="K9600" i="18"/>
  <c r="J9600" i="18"/>
  <c r="K9599" i="18"/>
  <c r="J9599" i="18"/>
  <c r="K9598" i="18"/>
  <c r="M9598" i="18" s="1"/>
  <c r="J9598" i="18"/>
  <c r="K9597" i="18"/>
  <c r="J9597" i="18"/>
  <c r="K9596" i="18"/>
  <c r="J9596" i="18"/>
  <c r="K9595" i="18"/>
  <c r="J9595" i="18"/>
  <c r="K9594" i="18"/>
  <c r="J9594" i="18"/>
  <c r="K9593" i="18"/>
  <c r="J9593" i="18"/>
  <c r="K9592" i="18"/>
  <c r="J9592" i="18"/>
  <c r="K9591" i="18"/>
  <c r="J9591" i="18"/>
  <c r="K9590" i="18"/>
  <c r="M9590" i="18" s="1"/>
  <c r="J9590" i="18"/>
  <c r="K9589" i="18"/>
  <c r="J9589" i="18"/>
  <c r="K9588" i="18"/>
  <c r="J9588" i="18"/>
  <c r="K9587" i="18"/>
  <c r="J9587" i="18"/>
  <c r="K9586" i="18"/>
  <c r="J9586" i="18"/>
  <c r="K9585" i="18"/>
  <c r="J9585" i="18"/>
  <c r="K9584" i="18"/>
  <c r="J9584" i="18"/>
  <c r="K9583" i="18"/>
  <c r="J9583" i="18"/>
  <c r="K9582" i="18"/>
  <c r="J9582" i="18"/>
  <c r="K9581" i="18"/>
  <c r="J9581" i="18"/>
  <c r="K9580" i="18"/>
  <c r="J9580" i="18"/>
  <c r="K9579" i="18"/>
  <c r="J9579" i="18"/>
  <c r="K9578" i="18"/>
  <c r="J9578" i="18"/>
  <c r="K9577" i="18"/>
  <c r="J9577" i="18"/>
  <c r="K9576" i="18"/>
  <c r="J9576" i="18"/>
  <c r="K9575" i="18"/>
  <c r="J9575" i="18"/>
  <c r="K9574" i="18"/>
  <c r="J9574" i="18"/>
  <c r="K9573" i="18"/>
  <c r="J9573" i="18"/>
  <c r="K9572" i="18"/>
  <c r="J9572" i="18"/>
  <c r="K9571" i="18"/>
  <c r="J9571" i="18"/>
  <c r="K9570" i="18"/>
  <c r="J9570" i="18"/>
  <c r="K9569" i="18"/>
  <c r="J9569" i="18"/>
  <c r="K9568" i="18"/>
  <c r="J9568" i="18"/>
  <c r="K9567" i="18"/>
  <c r="J9567" i="18"/>
  <c r="K9566" i="18"/>
  <c r="J9566" i="18"/>
  <c r="K9565" i="18"/>
  <c r="J9565" i="18"/>
  <c r="K9564" i="18"/>
  <c r="J9564" i="18"/>
  <c r="K9563" i="18"/>
  <c r="J9563" i="18"/>
  <c r="K9562" i="18"/>
  <c r="J9562" i="18"/>
  <c r="K9561" i="18"/>
  <c r="J9561" i="18"/>
  <c r="K9560" i="18"/>
  <c r="J9560" i="18"/>
  <c r="K9559" i="18"/>
  <c r="J9559" i="18"/>
  <c r="K9558" i="18"/>
  <c r="J9558" i="18"/>
  <c r="K9557" i="18"/>
  <c r="J9557" i="18"/>
  <c r="K9556" i="18"/>
  <c r="J9556" i="18"/>
  <c r="K9555" i="18"/>
  <c r="J9555" i="18"/>
  <c r="K9554" i="18"/>
  <c r="J9554" i="18"/>
  <c r="K9553" i="18"/>
  <c r="J9553" i="18"/>
  <c r="K9552" i="18"/>
  <c r="J9552" i="18"/>
  <c r="K9551" i="18"/>
  <c r="J9551" i="18"/>
  <c r="K9550" i="18"/>
  <c r="J9550" i="18"/>
  <c r="K9549" i="18"/>
  <c r="J9549" i="18"/>
  <c r="K9548" i="18"/>
  <c r="J9548" i="18"/>
  <c r="K9547" i="18"/>
  <c r="J9547" i="18"/>
  <c r="K9546" i="18"/>
  <c r="J9546" i="18"/>
  <c r="K9545" i="18"/>
  <c r="J9545" i="18"/>
  <c r="K9544" i="18"/>
  <c r="J9544" i="18"/>
  <c r="K9543" i="18"/>
  <c r="J9543" i="18"/>
  <c r="K9542" i="18"/>
  <c r="J9542" i="18"/>
  <c r="K9541" i="18"/>
  <c r="J9541" i="18"/>
  <c r="K9540" i="18"/>
  <c r="J9540" i="18"/>
  <c r="K9539" i="18"/>
  <c r="J9539" i="18"/>
  <c r="K9538" i="18"/>
  <c r="J9538" i="18"/>
  <c r="K9537" i="18"/>
  <c r="J9537" i="18"/>
  <c r="K9536" i="18"/>
  <c r="J9536" i="18"/>
  <c r="K9535" i="18"/>
  <c r="J9535" i="18"/>
  <c r="K9534" i="18"/>
  <c r="J9534" i="18"/>
  <c r="K9533" i="18"/>
  <c r="J9533" i="18"/>
  <c r="K9532" i="18"/>
  <c r="J9532" i="18"/>
  <c r="K9531" i="18"/>
  <c r="J9531" i="18"/>
  <c r="K9530" i="18"/>
  <c r="J9530" i="18"/>
  <c r="K9529" i="18"/>
  <c r="J9529" i="18"/>
  <c r="K9528" i="18"/>
  <c r="J9528" i="18"/>
  <c r="K9527" i="18"/>
  <c r="J9527" i="18"/>
  <c r="K9526" i="18"/>
  <c r="J9526" i="18"/>
  <c r="K9525" i="18"/>
  <c r="J9525" i="18"/>
  <c r="K9524" i="18"/>
  <c r="J9524" i="18"/>
  <c r="K9523" i="18"/>
  <c r="J9523" i="18"/>
  <c r="K9522" i="18"/>
  <c r="J9522" i="18"/>
  <c r="K9521" i="18"/>
  <c r="J9521" i="18"/>
  <c r="K9520" i="18"/>
  <c r="J9520" i="18"/>
  <c r="K9519" i="18"/>
  <c r="J9519" i="18"/>
  <c r="K9518" i="18"/>
  <c r="J9518" i="18"/>
  <c r="K9517" i="18"/>
  <c r="J9517" i="18"/>
  <c r="K9516" i="18"/>
  <c r="J9516" i="18"/>
  <c r="K9515" i="18"/>
  <c r="J9515" i="18"/>
  <c r="K9514" i="18"/>
  <c r="J9514" i="18"/>
  <c r="K9513" i="18"/>
  <c r="J9513" i="18"/>
  <c r="K9512" i="18"/>
  <c r="J9512" i="18"/>
  <c r="K9511" i="18"/>
  <c r="J9511" i="18"/>
  <c r="K9510" i="18"/>
  <c r="J9510" i="18"/>
  <c r="K9509" i="18"/>
  <c r="J9509" i="18"/>
  <c r="K9508" i="18"/>
  <c r="J9508" i="18"/>
  <c r="K9507" i="18"/>
  <c r="J9507" i="18"/>
  <c r="K9506" i="18"/>
  <c r="J9506" i="18"/>
  <c r="K9505" i="18"/>
  <c r="J9505" i="18"/>
  <c r="K9504" i="18"/>
  <c r="J9504" i="18"/>
  <c r="K9503" i="18"/>
  <c r="J9503" i="18"/>
  <c r="K9502" i="18"/>
  <c r="J9502" i="18"/>
  <c r="K9501" i="18"/>
  <c r="J9501" i="18"/>
  <c r="K9500" i="18"/>
  <c r="J9500" i="18"/>
  <c r="K9499" i="18"/>
  <c r="J9499" i="18"/>
  <c r="K9498" i="18"/>
  <c r="J9498" i="18"/>
  <c r="K9497" i="18"/>
  <c r="J9497" i="18"/>
  <c r="K9496" i="18"/>
  <c r="J9496" i="18"/>
  <c r="K9495" i="18"/>
  <c r="J9495" i="18"/>
  <c r="K9494" i="18"/>
  <c r="J9494" i="18"/>
  <c r="K9493" i="18"/>
  <c r="J9493" i="18"/>
  <c r="K9492" i="18"/>
  <c r="J9492" i="18"/>
  <c r="K9491" i="18"/>
  <c r="J9491" i="18"/>
  <c r="K9490" i="18"/>
  <c r="J9490" i="18"/>
  <c r="K9489" i="18"/>
  <c r="J9489" i="18"/>
  <c r="K9488" i="18"/>
  <c r="J9488" i="18"/>
  <c r="K9487" i="18"/>
  <c r="J9487" i="18"/>
  <c r="K9486" i="18"/>
  <c r="J9486" i="18"/>
  <c r="K9485" i="18"/>
  <c r="J9485" i="18"/>
  <c r="K9484" i="18"/>
  <c r="J9484" i="18"/>
  <c r="K9483" i="18"/>
  <c r="J9483" i="18"/>
  <c r="K9482" i="18"/>
  <c r="J9482" i="18"/>
  <c r="K9481" i="18"/>
  <c r="J9481" i="18"/>
  <c r="K9480" i="18"/>
  <c r="J9480" i="18"/>
  <c r="K9479" i="18"/>
  <c r="J9479" i="18"/>
  <c r="K9478" i="18"/>
  <c r="J9478" i="18"/>
  <c r="K9477" i="18"/>
  <c r="J9477" i="18"/>
  <c r="K9476" i="18"/>
  <c r="J9476" i="18"/>
  <c r="K9475" i="18"/>
  <c r="J9475" i="18"/>
  <c r="K9474" i="18"/>
  <c r="J9474" i="18"/>
  <c r="K9473" i="18"/>
  <c r="J9473" i="18"/>
  <c r="K9472" i="18"/>
  <c r="J9472" i="18"/>
  <c r="K9471" i="18"/>
  <c r="J9471" i="18"/>
  <c r="K9470" i="18"/>
  <c r="J9470" i="18"/>
  <c r="K9469" i="18"/>
  <c r="J9469" i="18"/>
  <c r="K9468" i="18"/>
  <c r="J9468" i="18"/>
  <c r="K9467" i="18"/>
  <c r="J9467" i="18"/>
  <c r="K9466" i="18"/>
  <c r="J9466" i="18"/>
  <c r="K9465" i="18"/>
  <c r="J9465" i="18"/>
  <c r="K9464" i="18"/>
  <c r="J9464" i="18"/>
  <c r="K9463" i="18"/>
  <c r="J9463" i="18"/>
  <c r="K9462" i="18"/>
  <c r="J9462" i="18"/>
  <c r="K9461" i="18"/>
  <c r="J9461" i="18"/>
  <c r="K9460" i="18"/>
  <c r="J9460" i="18"/>
  <c r="K9459" i="18"/>
  <c r="J9459" i="18"/>
  <c r="K9458" i="18"/>
  <c r="J9458" i="18"/>
  <c r="K9457" i="18"/>
  <c r="J9457" i="18"/>
  <c r="K9456" i="18"/>
  <c r="J9456" i="18"/>
  <c r="K9455" i="18"/>
  <c r="J9455" i="18"/>
  <c r="K9454" i="18"/>
  <c r="J9454" i="18"/>
  <c r="K9453" i="18"/>
  <c r="J9453" i="18"/>
  <c r="K9452" i="18"/>
  <c r="J9452" i="18"/>
  <c r="K9451" i="18"/>
  <c r="J9451" i="18"/>
  <c r="K9450" i="18"/>
  <c r="M9450" i="18" s="1"/>
  <c r="J9450" i="18"/>
  <c r="K9449" i="18"/>
  <c r="J9449" i="18"/>
  <c r="K9448" i="18"/>
  <c r="J9448" i="18"/>
  <c r="K9447" i="18"/>
  <c r="J9447" i="18"/>
  <c r="K9446" i="18"/>
  <c r="M9446" i="18" s="1"/>
  <c r="J9446" i="18"/>
  <c r="K9445" i="18"/>
  <c r="J9445" i="18"/>
  <c r="K9444" i="18"/>
  <c r="J9444" i="18"/>
  <c r="K9443" i="18"/>
  <c r="J9443" i="18"/>
  <c r="K9442" i="18"/>
  <c r="M9442" i="18" s="1"/>
  <c r="J9442" i="18"/>
  <c r="K9441" i="18"/>
  <c r="J9441" i="18"/>
  <c r="K9440" i="18"/>
  <c r="J9440" i="18"/>
  <c r="K9439" i="18"/>
  <c r="J9439" i="18"/>
  <c r="K9438" i="18"/>
  <c r="M9438" i="18" s="1"/>
  <c r="J9438" i="18"/>
  <c r="K9437" i="18"/>
  <c r="J9437" i="18"/>
  <c r="K9436" i="18"/>
  <c r="J9436" i="18"/>
  <c r="K9435" i="18"/>
  <c r="J9435" i="18"/>
  <c r="K9434" i="18"/>
  <c r="J9434" i="18"/>
  <c r="K9433" i="18"/>
  <c r="J9433" i="18"/>
  <c r="K9432" i="18"/>
  <c r="J9432" i="18"/>
  <c r="K9431" i="18"/>
  <c r="J9431" i="18"/>
  <c r="K9430" i="18"/>
  <c r="M9430" i="18" s="1"/>
  <c r="J9430" i="18"/>
  <c r="K9429" i="18"/>
  <c r="J9429" i="18"/>
  <c r="K9428" i="18"/>
  <c r="J9428" i="18"/>
  <c r="K9427" i="18"/>
  <c r="J9427" i="18"/>
  <c r="K9426" i="18"/>
  <c r="M9426" i="18" s="1"/>
  <c r="J9426" i="18"/>
  <c r="K9425" i="18"/>
  <c r="J9425" i="18"/>
  <c r="K9424" i="18"/>
  <c r="J9424" i="18"/>
  <c r="K9423" i="18"/>
  <c r="J9423" i="18"/>
  <c r="K9422" i="18"/>
  <c r="M9422" i="18" s="1"/>
  <c r="J9422" i="18"/>
  <c r="K9421" i="18"/>
  <c r="J9421" i="18"/>
  <c r="K9420" i="18"/>
  <c r="J9420" i="18"/>
  <c r="K9419" i="18"/>
  <c r="J9419" i="18"/>
  <c r="K9418" i="18"/>
  <c r="J9418" i="18"/>
  <c r="K9417" i="18"/>
  <c r="J9417" i="18"/>
  <c r="K9416" i="18"/>
  <c r="J9416" i="18"/>
  <c r="K9415" i="18"/>
  <c r="J9415" i="18"/>
  <c r="K9414" i="18"/>
  <c r="M9414" i="18" s="1"/>
  <c r="J9414" i="18"/>
  <c r="K9413" i="18"/>
  <c r="J9413" i="18"/>
  <c r="K9412" i="18"/>
  <c r="J9412" i="18"/>
  <c r="K9411" i="18"/>
  <c r="J9411" i="18"/>
  <c r="K9410" i="18"/>
  <c r="M9410" i="18" s="1"/>
  <c r="J9410" i="18"/>
  <c r="K9409" i="18"/>
  <c r="J9409" i="18"/>
  <c r="K9408" i="18"/>
  <c r="J9408" i="18"/>
  <c r="K9407" i="18"/>
  <c r="J9407" i="18"/>
  <c r="K9406" i="18"/>
  <c r="M9406" i="18" s="1"/>
  <c r="J9406" i="18"/>
  <c r="K9405" i="18"/>
  <c r="J9405" i="18"/>
  <c r="K9404" i="18"/>
  <c r="M9404" i="18" s="1"/>
  <c r="J9404" i="18"/>
  <c r="K9403" i="18"/>
  <c r="J9403" i="18"/>
  <c r="K9402" i="18"/>
  <c r="J9402" i="18"/>
  <c r="K9401" i="18"/>
  <c r="J9401" i="18"/>
  <c r="K9400" i="18"/>
  <c r="M9400" i="18" s="1"/>
  <c r="J9400" i="18"/>
  <c r="K9399" i="18"/>
  <c r="J9399" i="18"/>
  <c r="K9398" i="18"/>
  <c r="M9398" i="18" s="1"/>
  <c r="J9398" i="18"/>
  <c r="K9397" i="18"/>
  <c r="J9397" i="18"/>
  <c r="K9396" i="18"/>
  <c r="M9396" i="18" s="1"/>
  <c r="J9396" i="18"/>
  <c r="K9395" i="18"/>
  <c r="J9395" i="18"/>
  <c r="K9394" i="18"/>
  <c r="J9394" i="18"/>
  <c r="K9393" i="18"/>
  <c r="J9393" i="18"/>
  <c r="K9392" i="18"/>
  <c r="M9392" i="18" s="1"/>
  <c r="J9392" i="18"/>
  <c r="K9391" i="18"/>
  <c r="J9391" i="18"/>
  <c r="K9390" i="18"/>
  <c r="J9390" i="18"/>
  <c r="K9389" i="18"/>
  <c r="J9389" i="18"/>
  <c r="K9388" i="18"/>
  <c r="M9388" i="18" s="1"/>
  <c r="J9388" i="18"/>
  <c r="K9387" i="18"/>
  <c r="M9387" i="18" s="1"/>
  <c r="J9387" i="18"/>
  <c r="K9386" i="18"/>
  <c r="M9386" i="18" s="1"/>
  <c r="J9386" i="18"/>
  <c r="K9385" i="18"/>
  <c r="M9385" i="18" s="1"/>
  <c r="J9385" i="18"/>
  <c r="K9384" i="18"/>
  <c r="M9384" i="18" s="1"/>
  <c r="J9384" i="18"/>
  <c r="K9383" i="18"/>
  <c r="M9383" i="18" s="1"/>
  <c r="J9383" i="18"/>
  <c r="K9382" i="18"/>
  <c r="M9382" i="18" s="1"/>
  <c r="J9382" i="18"/>
  <c r="K9381" i="18"/>
  <c r="M9381" i="18" s="1"/>
  <c r="J9381" i="18"/>
  <c r="K9380" i="18"/>
  <c r="M9380" i="18" s="1"/>
  <c r="J9380" i="18"/>
  <c r="K9379" i="18"/>
  <c r="M9379" i="18" s="1"/>
  <c r="J9379" i="18"/>
  <c r="K9378" i="18"/>
  <c r="M9378" i="18" s="1"/>
  <c r="J9378" i="18"/>
  <c r="K9377" i="18"/>
  <c r="M9377" i="18" s="1"/>
  <c r="J9377" i="18"/>
  <c r="K9376" i="18"/>
  <c r="M9376" i="18" s="1"/>
  <c r="J9376" i="18"/>
  <c r="K9375" i="18"/>
  <c r="M9375" i="18" s="1"/>
  <c r="J9375" i="18"/>
  <c r="K9374" i="18"/>
  <c r="M9374" i="18" s="1"/>
  <c r="J9374" i="18"/>
  <c r="K9373" i="18"/>
  <c r="M9373" i="18" s="1"/>
  <c r="J9373" i="18"/>
  <c r="K9372" i="18"/>
  <c r="M9372" i="18" s="1"/>
  <c r="J9372" i="18"/>
  <c r="K9371" i="18"/>
  <c r="M9371" i="18" s="1"/>
  <c r="J9371" i="18"/>
  <c r="K9370" i="18"/>
  <c r="M9370" i="18" s="1"/>
  <c r="J9370" i="18"/>
  <c r="K9369" i="18"/>
  <c r="M9369" i="18" s="1"/>
  <c r="J9369" i="18"/>
  <c r="K9368" i="18"/>
  <c r="M9368" i="18" s="1"/>
  <c r="J9368" i="18"/>
  <c r="K9367" i="18"/>
  <c r="M9367" i="18" s="1"/>
  <c r="J9367" i="18"/>
  <c r="K9366" i="18"/>
  <c r="M9366" i="18" s="1"/>
  <c r="J9366" i="18"/>
  <c r="K9365" i="18"/>
  <c r="M9365" i="18" s="1"/>
  <c r="J9365" i="18"/>
  <c r="K9364" i="18"/>
  <c r="J9364" i="18"/>
  <c r="K9363" i="18"/>
  <c r="M9363" i="18" s="1"/>
  <c r="J9363" i="18"/>
  <c r="K9362" i="18"/>
  <c r="J9362" i="18"/>
  <c r="K9361" i="18"/>
  <c r="M9361" i="18" s="1"/>
  <c r="J9361" i="18"/>
  <c r="K9360" i="18"/>
  <c r="J9360" i="18"/>
  <c r="K9359" i="18"/>
  <c r="M9359" i="18" s="1"/>
  <c r="J9359" i="18"/>
  <c r="K9358" i="18"/>
  <c r="J9358" i="18"/>
  <c r="K9357" i="18"/>
  <c r="M9357" i="18" s="1"/>
  <c r="J9357" i="18"/>
  <c r="K9356" i="18"/>
  <c r="J9356" i="18"/>
  <c r="K9355" i="18"/>
  <c r="M9355" i="18" s="1"/>
  <c r="J9355" i="18"/>
  <c r="K9354" i="18"/>
  <c r="J9354" i="18"/>
  <c r="K9353" i="18"/>
  <c r="J9353" i="18"/>
  <c r="K9352" i="18"/>
  <c r="J9352" i="18"/>
  <c r="K9351" i="18"/>
  <c r="J9351" i="18"/>
  <c r="K9350" i="18"/>
  <c r="J9350" i="18"/>
  <c r="K9349" i="18"/>
  <c r="J9349" i="18"/>
  <c r="K9348" i="18"/>
  <c r="J9348" i="18"/>
  <c r="K9347" i="18"/>
  <c r="J9347" i="18"/>
  <c r="K9346" i="18"/>
  <c r="J9346" i="18"/>
  <c r="K9345" i="18"/>
  <c r="J9345" i="18"/>
  <c r="K9344" i="18"/>
  <c r="J9344" i="18"/>
  <c r="K9343" i="18"/>
  <c r="J9343" i="18"/>
  <c r="K9342" i="18"/>
  <c r="J9342" i="18"/>
  <c r="K9341" i="18"/>
  <c r="J9341" i="18"/>
  <c r="K9340" i="18"/>
  <c r="J9340" i="18"/>
  <c r="K9339" i="18"/>
  <c r="J9339" i="18"/>
  <c r="K9338" i="18"/>
  <c r="J9338" i="18"/>
  <c r="K9337" i="18"/>
  <c r="J9337" i="18"/>
  <c r="K9336" i="18"/>
  <c r="J9336" i="18"/>
  <c r="K9335" i="18"/>
  <c r="J9335" i="18"/>
  <c r="K9334" i="18"/>
  <c r="J9334" i="18"/>
  <c r="K9333" i="18"/>
  <c r="J9333" i="18"/>
  <c r="K9332" i="18"/>
  <c r="J9332" i="18"/>
  <c r="K9331" i="18"/>
  <c r="J9331" i="18"/>
  <c r="K9330" i="18"/>
  <c r="J9330" i="18"/>
  <c r="K9329" i="18"/>
  <c r="J9329" i="18"/>
  <c r="K9328" i="18"/>
  <c r="J9328" i="18"/>
  <c r="K9327" i="18"/>
  <c r="J9327" i="18"/>
  <c r="K9326" i="18"/>
  <c r="J9326" i="18"/>
  <c r="K9325" i="18"/>
  <c r="J9325" i="18"/>
  <c r="K9324" i="18"/>
  <c r="J9324" i="18"/>
  <c r="K9323" i="18"/>
  <c r="J9323" i="18"/>
  <c r="K9322" i="18"/>
  <c r="J9322" i="18"/>
  <c r="K9321" i="18"/>
  <c r="J9321" i="18"/>
  <c r="K9320" i="18"/>
  <c r="J9320" i="18"/>
  <c r="K9319" i="18"/>
  <c r="M9319" i="18" s="1"/>
  <c r="J9319" i="18"/>
  <c r="K9318" i="18"/>
  <c r="J9318" i="18"/>
  <c r="K9317" i="18"/>
  <c r="M9317" i="18" s="1"/>
  <c r="J9317" i="18"/>
  <c r="K9316" i="18"/>
  <c r="J9316" i="18"/>
  <c r="K9315" i="18"/>
  <c r="M9315" i="18" s="1"/>
  <c r="J9315" i="18"/>
  <c r="K9314" i="18"/>
  <c r="J9314" i="18"/>
  <c r="K9313" i="18"/>
  <c r="M9313" i="18" s="1"/>
  <c r="J9313" i="18"/>
  <c r="K9312" i="18"/>
  <c r="J9312" i="18"/>
  <c r="K9311" i="18"/>
  <c r="M9311" i="18" s="1"/>
  <c r="J9311" i="18"/>
  <c r="K9310" i="18"/>
  <c r="J9310" i="18"/>
  <c r="K9309" i="18"/>
  <c r="M9309" i="18" s="1"/>
  <c r="J9309" i="18"/>
  <c r="K9308" i="18"/>
  <c r="J9308" i="18"/>
  <c r="K9307" i="18"/>
  <c r="M9307" i="18" s="1"/>
  <c r="J9307" i="18"/>
  <c r="K9306" i="18"/>
  <c r="J9306" i="18"/>
  <c r="K9305" i="18"/>
  <c r="M9305" i="18" s="1"/>
  <c r="J9305" i="18"/>
  <c r="K9304" i="18"/>
  <c r="J9304" i="18"/>
  <c r="K9303" i="18"/>
  <c r="M9303" i="18" s="1"/>
  <c r="J9303" i="18"/>
  <c r="K9302" i="18"/>
  <c r="J9302" i="18"/>
  <c r="K9301" i="18"/>
  <c r="M9301" i="18" s="1"/>
  <c r="J9301" i="18"/>
  <c r="K9300" i="18"/>
  <c r="J9300" i="18"/>
  <c r="K9299" i="18"/>
  <c r="J9299" i="18"/>
  <c r="K9298" i="18"/>
  <c r="J9298" i="18"/>
  <c r="K9297" i="18"/>
  <c r="J9297" i="18"/>
  <c r="K9296" i="18"/>
  <c r="J9296" i="18"/>
  <c r="K9295" i="18"/>
  <c r="J9295" i="18"/>
  <c r="K9294" i="18"/>
  <c r="J9294" i="18"/>
  <c r="K9293" i="18"/>
  <c r="J9293" i="18"/>
  <c r="K9292" i="18"/>
  <c r="J9292" i="18"/>
  <c r="K9291" i="18"/>
  <c r="J9291" i="18"/>
  <c r="K9290" i="18"/>
  <c r="J9290" i="18"/>
  <c r="K9289" i="18"/>
  <c r="J9289" i="18"/>
  <c r="K9288" i="18"/>
  <c r="J9288" i="18"/>
  <c r="K9287" i="18"/>
  <c r="J9287" i="18"/>
  <c r="K9286" i="18"/>
  <c r="J9286" i="18"/>
  <c r="K9285" i="18"/>
  <c r="J9285" i="18"/>
  <c r="K9284" i="18"/>
  <c r="J9284" i="18"/>
  <c r="K9283" i="18"/>
  <c r="J9283" i="18"/>
  <c r="K9282" i="18"/>
  <c r="J9282" i="18"/>
  <c r="K9281" i="18"/>
  <c r="J9281" i="18"/>
  <c r="K9280" i="18"/>
  <c r="J9280" i="18"/>
  <c r="K9279" i="18"/>
  <c r="J9279" i="18"/>
  <c r="K9278" i="18"/>
  <c r="J9278" i="18"/>
  <c r="K9277" i="18"/>
  <c r="J9277" i="18"/>
  <c r="K9276" i="18"/>
  <c r="J9276" i="18"/>
  <c r="K9275" i="18"/>
  <c r="J9275" i="18"/>
  <c r="K9274" i="18"/>
  <c r="J9274" i="18"/>
  <c r="K9273" i="18"/>
  <c r="J9273" i="18"/>
  <c r="K9272" i="18"/>
  <c r="J9272" i="18"/>
  <c r="K9271" i="18"/>
  <c r="J9271" i="18"/>
  <c r="K9270" i="18"/>
  <c r="J9270" i="18"/>
  <c r="K9269" i="18"/>
  <c r="J9269" i="18"/>
  <c r="K9268" i="18"/>
  <c r="J9268" i="18"/>
  <c r="K9267" i="18"/>
  <c r="J9267" i="18"/>
  <c r="K9266" i="18"/>
  <c r="J9266" i="18"/>
  <c r="K9265" i="18"/>
  <c r="J9265" i="18"/>
  <c r="K9264" i="18"/>
  <c r="J9264" i="18"/>
  <c r="K9263" i="18"/>
  <c r="J9263" i="18"/>
  <c r="K9262" i="18"/>
  <c r="J9262" i="18"/>
  <c r="K9261" i="18"/>
  <c r="J9261" i="18"/>
  <c r="K9260" i="18"/>
  <c r="J9260" i="18"/>
  <c r="K9259" i="18"/>
  <c r="J9259" i="18"/>
  <c r="K9258" i="18"/>
  <c r="J9258" i="18"/>
  <c r="K9257" i="18"/>
  <c r="J9257" i="18"/>
  <c r="K9256" i="18"/>
  <c r="J9256" i="18"/>
  <c r="K9255" i="18"/>
  <c r="J9255" i="18"/>
  <c r="K9254" i="18"/>
  <c r="J9254" i="18"/>
  <c r="K9253" i="18"/>
  <c r="J9253" i="18"/>
  <c r="K9252" i="18"/>
  <c r="J9252" i="18"/>
  <c r="K9251" i="18"/>
  <c r="J9251" i="18"/>
  <c r="K9250" i="18"/>
  <c r="J9250" i="18"/>
  <c r="K9249" i="18"/>
  <c r="J9249" i="18"/>
  <c r="K9248" i="18"/>
  <c r="J9248" i="18"/>
  <c r="K9247" i="18"/>
  <c r="J9247" i="18"/>
  <c r="K9246" i="18"/>
  <c r="J9246" i="18"/>
  <c r="K9245" i="18"/>
  <c r="J9245" i="18"/>
  <c r="K9244" i="18"/>
  <c r="J9244" i="18"/>
  <c r="K9243" i="18"/>
  <c r="J9243" i="18"/>
  <c r="K9242" i="18"/>
  <c r="J9242" i="18"/>
  <c r="K9241" i="18"/>
  <c r="J9241" i="18"/>
  <c r="K9240" i="18"/>
  <c r="J9240" i="18"/>
  <c r="K9239" i="18"/>
  <c r="J9239" i="18"/>
  <c r="K9238" i="18"/>
  <c r="J9238" i="18"/>
  <c r="K9237" i="18"/>
  <c r="J9237" i="18"/>
  <c r="K9236" i="18"/>
  <c r="J9236" i="18"/>
  <c r="K9235" i="18"/>
  <c r="J9235" i="18"/>
  <c r="K9234" i="18"/>
  <c r="J9234" i="18"/>
  <c r="K9233" i="18"/>
  <c r="J9233" i="18"/>
  <c r="K9232" i="18"/>
  <c r="J9232" i="18"/>
  <c r="K9231" i="18"/>
  <c r="J9231" i="18"/>
  <c r="K9230" i="18"/>
  <c r="J9230" i="18"/>
  <c r="K9229" i="18"/>
  <c r="J9229" i="18"/>
  <c r="K9228" i="18"/>
  <c r="J9228" i="18"/>
  <c r="K9227" i="18"/>
  <c r="J9227" i="18"/>
  <c r="K9226" i="18"/>
  <c r="J9226" i="18"/>
  <c r="K9225" i="18"/>
  <c r="J9225" i="18"/>
  <c r="K9224" i="18"/>
  <c r="J9224" i="18"/>
  <c r="K9223" i="18"/>
  <c r="J9223" i="18"/>
  <c r="K9222" i="18"/>
  <c r="J9222" i="18"/>
  <c r="K9221" i="18"/>
  <c r="J9221" i="18"/>
  <c r="K9220" i="18"/>
  <c r="J9220" i="18"/>
  <c r="K9219" i="18"/>
  <c r="J9219" i="18"/>
  <c r="K9218" i="18"/>
  <c r="J9218" i="18"/>
  <c r="K9217" i="18"/>
  <c r="J9217" i="18"/>
  <c r="K9216" i="18"/>
  <c r="J9216" i="18"/>
  <c r="K9215" i="18"/>
  <c r="J9215" i="18"/>
  <c r="K9214" i="18"/>
  <c r="J9214" i="18"/>
  <c r="K9213" i="18"/>
  <c r="J9213" i="18"/>
  <c r="K9212" i="18"/>
  <c r="J9212" i="18"/>
  <c r="K9211" i="18"/>
  <c r="J9211" i="18"/>
  <c r="K9210" i="18"/>
  <c r="J9210" i="18"/>
  <c r="K9209" i="18"/>
  <c r="J9209" i="18"/>
  <c r="K9208" i="18"/>
  <c r="J9208" i="18"/>
  <c r="K9207" i="18"/>
  <c r="J9207" i="18"/>
  <c r="K9206" i="18"/>
  <c r="J9206" i="18"/>
  <c r="K9205" i="18"/>
  <c r="J9205" i="18"/>
  <c r="K9204" i="18"/>
  <c r="J9204" i="18"/>
  <c r="K9203" i="18"/>
  <c r="J9203" i="18"/>
  <c r="K9202" i="18"/>
  <c r="J9202" i="18"/>
  <c r="K9201" i="18"/>
  <c r="J9201" i="18"/>
  <c r="K9200" i="18"/>
  <c r="J9200" i="18"/>
  <c r="K9199" i="18"/>
  <c r="J9199" i="18"/>
  <c r="K9198" i="18"/>
  <c r="J9198" i="18"/>
  <c r="K9197" i="18"/>
  <c r="J9197" i="18"/>
  <c r="K9196" i="18"/>
  <c r="J9196" i="18"/>
  <c r="K9195" i="18"/>
  <c r="J9195" i="18"/>
  <c r="K9194" i="18"/>
  <c r="J9194" i="18"/>
  <c r="K9193" i="18"/>
  <c r="J9193" i="18"/>
  <c r="K9192" i="18"/>
  <c r="J9192" i="18"/>
  <c r="K9191" i="18"/>
  <c r="J9191" i="18"/>
  <c r="K9190" i="18"/>
  <c r="J9190" i="18"/>
  <c r="K9189" i="18"/>
  <c r="J9189" i="18"/>
  <c r="K9188" i="18"/>
  <c r="J9188" i="18"/>
  <c r="K9187" i="18"/>
  <c r="J9187" i="18"/>
  <c r="K9186" i="18"/>
  <c r="J9186" i="18"/>
  <c r="K9185" i="18"/>
  <c r="J9185" i="18"/>
  <c r="K9184" i="18"/>
  <c r="J9184" i="18"/>
  <c r="K9183" i="18"/>
  <c r="J9183" i="18"/>
  <c r="K9182" i="18"/>
  <c r="J9182" i="18"/>
  <c r="K9181" i="18"/>
  <c r="J9181" i="18"/>
  <c r="K9180" i="18"/>
  <c r="J9180" i="18"/>
  <c r="K9179" i="18"/>
  <c r="J9179" i="18"/>
  <c r="K9178" i="18"/>
  <c r="J9178" i="18"/>
  <c r="K9177" i="18"/>
  <c r="J9177" i="18"/>
  <c r="K9176" i="18"/>
  <c r="J9176" i="18"/>
  <c r="K9175" i="18"/>
  <c r="J9175" i="18"/>
  <c r="K9174" i="18"/>
  <c r="J9174" i="18"/>
  <c r="K9173" i="18"/>
  <c r="J9173" i="18"/>
  <c r="K9172" i="18"/>
  <c r="J9172" i="18"/>
  <c r="K9171" i="18"/>
  <c r="J9171" i="18"/>
  <c r="K9170" i="18"/>
  <c r="J9170" i="18"/>
  <c r="K9169" i="18"/>
  <c r="J9169" i="18"/>
  <c r="K9168" i="18"/>
  <c r="J9168" i="18"/>
  <c r="K9167" i="18"/>
  <c r="J9167" i="18"/>
  <c r="K9166" i="18"/>
  <c r="J9166" i="18"/>
  <c r="K9165" i="18"/>
  <c r="J9165" i="18"/>
  <c r="K9164" i="18"/>
  <c r="J9164" i="18"/>
  <c r="K9163" i="18"/>
  <c r="J9163" i="18"/>
  <c r="K9162" i="18"/>
  <c r="J9162" i="18"/>
  <c r="K9161" i="18"/>
  <c r="J9161" i="18"/>
  <c r="K9160" i="18"/>
  <c r="J9160" i="18"/>
  <c r="K9159" i="18"/>
  <c r="J9159" i="18"/>
  <c r="K9158" i="18"/>
  <c r="J9158" i="18"/>
  <c r="K9157" i="18"/>
  <c r="J9157" i="18"/>
  <c r="K9156" i="18"/>
  <c r="J9156" i="18"/>
  <c r="K9155" i="18"/>
  <c r="J9155" i="18"/>
  <c r="K9154" i="18"/>
  <c r="J9154" i="18"/>
  <c r="K9153" i="18"/>
  <c r="J9153" i="18"/>
  <c r="K9152" i="18"/>
  <c r="J9152" i="18"/>
  <c r="K9151" i="18"/>
  <c r="J9151" i="18"/>
  <c r="K9150" i="18"/>
  <c r="J9150" i="18"/>
  <c r="K9149" i="18"/>
  <c r="J9149" i="18"/>
  <c r="K9148" i="18"/>
  <c r="J9148" i="18"/>
  <c r="K9147" i="18"/>
  <c r="J9147" i="18"/>
  <c r="K9146" i="18"/>
  <c r="J9146" i="18"/>
  <c r="K9145" i="18"/>
  <c r="J9145" i="18"/>
  <c r="K9144" i="18"/>
  <c r="J9144" i="18"/>
  <c r="K9143" i="18"/>
  <c r="J9143" i="18"/>
  <c r="K9142" i="18"/>
  <c r="J9142" i="18"/>
  <c r="K9141" i="18"/>
  <c r="J9141" i="18"/>
  <c r="K9140" i="18"/>
  <c r="J9140" i="18"/>
  <c r="K9139" i="18"/>
  <c r="J9139" i="18"/>
  <c r="K9138" i="18"/>
  <c r="J9138" i="18"/>
  <c r="K9137" i="18"/>
  <c r="J9137" i="18"/>
  <c r="K9136" i="18"/>
  <c r="J9136" i="18"/>
  <c r="K9135" i="18"/>
  <c r="J9135" i="18"/>
  <c r="K9134" i="18"/>
  <c r="J9134" i="18"/>
  <c r="K9133" i="18"/>
  <c r="J9133" i="18"/>
  <c r="K9132" i="18"/>
  <c r="J9132" i="18"/>
  <c r="K9131" i="18"/>
  <c r="J9131" i="18"/>
  <c r="K9130" i="18"/>
  <c r="J9130" i="18"/>
  <c r="K9129" i="18"/>
  <c r="J9129" i="18"/>
  <c r="K9128" i="18"/>
  <c r="J9128" i="18"/>
  <c r="K9127" i="18"/>
  <c r="J9127" i="18"/>
  <c r="K9126" i="18"/>
  <c r="J9126" i="18"/>
  <c r="K9125" i="18"/>
  <c r="J9125" i="18"/>
  <c r="K9124" i="18"/>
  <c r="J9124" i="18"/>
  <c r="K9123" i="18"/>
  <c r="J9123" i="18"/>
  <c r="K9122" i="18"/>
  <c r="J9122" i="18"/>
  <c r="K9121" i="18"/>
  <c r="J9121" i="18"/>
  <c r="K9120" i="18"/>
  <c r="J9120" i="18"/>
  <c r="K9119" i="18"/>
  <c r="J9119" i="18"/>
  <c r="K9118" i="18"/>
  <c r="J9118" i="18"/>
  <c r="K9117" i="18"/>
  <c r="J9117" i="18"/>
  <c r="K9116" i="18"/>
  <c r="J9116" i="18"/>
  <c r="K9115" i="18"/>
  <c r="J9115" i="18"/>
  <c r="K9114" i="18"/>
  <c r="J9114" i="18"/>
  <c r="K9113" i="18"/>
  <c r="J9113" i="18"/>
  <c r="K9112" i="18"/>
  <c r="J9112" i="18"/>
  <c r="K9111" i="18"/>
  <c r="J9111" i="18"/>
  <c r="K9110" i="18"/>
  <c r="J9110" i="18"/>
  <c r="K9109" i="18"/>
  <c r="J9109" i="18"/>
  <c r="K9108" i="18"/>
  <c r="J9108" i="18"/>
  <c r="K9107" i="18"/>
  <c r="J9107" i="18"/>
  <c r="K9106" i="18"/>
  <c r="J9106" i="18"/>
  <c r="K9105" i="18"/>
  <c r="J9105" i="18"/>
  <c r="K9104" i="18"/>
  <c r="J9104" i="18"/>
  <c r="K9103" i="18"/>
  <c r="J9103" i="18"/>
  <c r="K9102" i="18"/>
  <c r="J9102" i="18"/>
  <c r="K9101" i="18"/>
  <c r="J9101" i="18"/>
  <c r="K9100" i="18"/>
  <c r="J9100" i="18"/>
  <c r="K9099" i="18"/>
  <c r="J9099" i="18"/>
  <c r="K9098" i="18"/>
  <c r="J9098" i="18"/>
  <c r="K9097" i="18"/>
  <c r="J9097" i="18"/>
  <c r="K9096" i="18"/>
  <c r="J9096" i="18"/>
  <c r="K9095" i="18"/>
  <c r="J9095" i="18"/>
  <c r="K9094" i="18"/>
  <c r="J9094" i="18"/>
  <c r="K9093" i="18"/>
  <c r="J9093" i="18"/>
  <c r="K9092" i="18"/>
  <c r="J9092" i="18"/>
  <c r="K9091" i="18"/>
  <c r="J9091" i="18"/>
  <c r="K9090" i="18"/>
  <c r="J9090" i="18"/>
  <c r="K9089" i="18"/>
  <c r="J9089" i="18"/>
  <c r="K9088" i="18"/>
  <c r="J9088" i="18"/>
  <c r="K9087" i="18"/>
  <c r="J9087" i="18"/>
  <c r="K9086" i="18"/>
  <c r="J9086" i="18"/>
  <c r="K9085" i="18"/>
  <c r="J9085" i="18"/>
  <c r="K9084" i="18"/>
  <c r="J9084" i="18"/>
  <c r="K9083" i="18"/>
  <c r="J9083" i="18"/>
  <c r="K9082" i="18"/>
  <c r="J9082" i="18"/>
  <c r="K9081" i="18"/>
  <c r="J9081" i="18"/>
  <c r="K9080" i="18"/>
  <c r="J9080" i="18"/>
  <c r="K9079" i="18"/>
  <c r="J9079" i="18"/>
  <c r="K9078" i="18"/>
  <c r="J9078" i="18"/>
  <c r="K9077" i="18"/>
  <c r="J9077" i="18"/>
  <c r="K9076" i="18"/>
  <c r="J9076" i="18"/>
  <c r="K9075" i="18"/>
  <c r="J9075" i="18"/>
  <c r="K9074" i="18"/>
  <c r="J9074" i="18"/>
  <c r="K9073" i="18"/>
  <c r="J9073" i="18"/>
  <c r="K9072" i="18"/>
  <c r="J9072" i="18"/>
  <c r="K9071" i="18"/>
  <c r="J9071" i="18"/>
  <c r="K9070" i="18"/>
  <c r="J9070" i="18"/>
  <c r="K9069" i="18"/>
  <c r="J9069" i="18"/>
  <c r="K9068" i="18"/>
  <c r="J9068" i="18"/>
  <c r="K9067" i="18"/>
  <c r="J9067" i="18"/>
  <c r="K9066" i="18"/>
  <c r="J9066" i="18"/>
  <c r="K9065" i="18"/>
  <c r="J9065" i="18"/>
  <c r="K9064" i="18"/>
  <c r="J9064" i="18"/>
  <c r="K9063" i="18"/>
  <c r="J9063" i="18"/>
  <c r="K9062" i="18"/>
  <c r="J9062" i="18"/>
  <c r="K9061" i="18"/>
  <c r="J9061" i="18"/>
  <c r="K9060" i="18"/>
  <c r="J9060" i="18"/>
  <c r="K9059" i="18"/>
  <c r="J9059" i="18"/>
  <c r="K9058" i="18"/>
  <c r="J9058" i="18"/>
  <c r="K9057" i="18"/>
  <c r="J9057" i="18"/>
  <c r="K9056" i="18"/>
  <c r="J9056" i="18"/>
  <c r="K9055" i="18"/>
  <c r="J9055" i="18"/>
  <c r="K9054" i="18"/>
  <c r="J9054" i="18"/>
  <c r="K9053" i="18"/>
  <c r="J9053" i="18"/>
  <c r="K9052" i="18"/>
  <c r="J9052" i="18"/>
  <c r="K9051" i="18"/>
  <c r="J9051" i="18"/>
  <c r="K9050" i="18"/>
  <c r="J9050" i="18"/>
  <c r="K9049" i="18"/>
  <c r="J9049" i="18"/>
  <c r="K9048" i="18"/>
  <c r="J9048" i="18"/>
  <c r="K9047" i="18"/>
  <c r="J9047" i="18"/>
  <c r="K9046" i="18"/>
  <c r="J9046" i="18"/>
  <c r="K9045" i="18"/>
  <c r="J9045" i="18"/>
  <c r="K9044" i="18"/>
  <c r="J9044" i="18"/>
  <c r="K9043" i="18"/>
  <c r="J9043" i="18"/>
  <c r="K9042" i="18"/>
  <c r="J9042" i="18"/>
  <c r="K9041" i="18"/>
  <c r="J9041" i="18"/>
  <c r="K9040" i="18"/>
  <c r="J9040" i="18"/>
  <c r="K9039" i="18"/>
  <c r="J9039" i="18"/>
  <c r="K9038" i="18"/>
  <c r="J9038" i="18"/>
  <c r="K9037" i="18"/>
  <c r="J9037" i="18"/>
  <c r="K9036" i="18"/>
  <c r="J9036" i="18"/>
  <c r="K9035" i="18"/>
  <c r="J9035" i="18"/>
  <c r="K9034" i="18"/>
  <c r="J9034" i="18"/>
  <c r="K9033" i="18"/>
  <c r="J9033" i="18"/>
  <c r="K9032" i="18"/>
  <c r="J9032" i="18"/>
  <c r="K9031" i="18"/>
  <c r="J9031" i="18"/>
  <c r="K9030" i="18"/>
  <c r="J9030" i="18"/>
  <c r="K9029" i="18"/>
  <c r="J9029" i="18"/>
  <c r="K9028" i="18"/>
  <c r="J9028" i="18"/>
  <c r="K9027" i="18"/>
  <c r="J9027" i="18"/>
  <c r="K9026" i="18"/>
  <c r="J9026" i="18"/>
  <c r="K9025" i="18"/>
  <c r="J9025" i="18"/>
  <c r="K9024" i="18"/>
  <c r="J9024" i="18"/>
  <c r="K9023" i="18"/>
  <c r="J9023" i="18"/>
  <c r="K9022" i="18"/>
  <c r="J9022" i="18"/>
  <c r="K9021" i="18"/>
  <c r="J9021" i="18"/>
  <c r="K9020" i="18"/>
  <c r="J9020" i="18"/>
  <c r="K9019" i="18"/>
  <c r="J9019" i="18"/>
  <c r="K9018" i="18"/>
  <c r="J9018" i="18"/>
  <c r="K9017" i="18"/>
  <c r="J9017" i="18"/>
  <c r="K9016" i="18"/>
  <c r="J9016" i="18"/>
  <c r="K9015" i="18"/>
  <c r="J9015" i="18"/>
  <c r="K9014" i="18"/>
  <c r="J9014" i="18"/>
  <c r="K9013" i="18"/>
  <c r="J9013" i="18"/>
  <c r="K9012" i="18"/>
  <c r="J9012" i="18"/>
  <c r="K9011" i="18"/>
  <c r="J9011" i="18"/>
  <c r="K9010" i="18"/>
  <c r="J9010" i="18"/>
  <c r="K9009" i="18"/>
  <c r="J9009" i="18"/>
  <c r="K9008" i="18"/>
  <c r="J9008" i="18"/>
  <c r="K9007" i="18"/>
  <c r="J9007" i="18"/>
  <c r="K9006" i="18"/>
  <c r="J9006" i="18"/>
  <c r="K9005" i="18"/>
  <c r="J9005" i="18"/>
  <c r="K9004" i="18"/>
  <c r="J9004" i="18"/>
  <c r="K9003" i="18"/>
  <c r="J9003" i="18"/>
  <c r="K9002" i="18"/>
  <c r="J9002" i="18"/>
  <c r="K9001" i="18"/>
  <c r="J9001" i="18"/>
  <c r="K9000" i="18"/>
  <c r="J9000" i="18"/>
  <c r="K8999" i="18"/>
  <c r="J8999" i="18"/>
  <c r="K8998" i="18"/>
  <c r="J8998" i="18"/>
  <c r="K8997" i="18"/>
  <c r="J8997" i="18"/>
  <c r="K8996" i="18"/>
  <c r="J8996" i="18"/>
  <c r="K8995" i="18"/>
  <c r="J8995" i="18"/>
  <c r="K8994" i="18"/>
  <c r="J8994" i="18"/>
  <c r="K8993" i="18"/>
  <c r="J8993" i="18"/>
  <c r="K8992" i="18"/>
  <c r="J8992" i="18"/>
  <c r="K8991" i="18"/>
  <c r="J8991" i="18"/>
  <c r="K8990" i="18"/>
  <c r="J8990" i="18"/>
  <c r="K8989" i="18"/>
  <c r="J8989" i="18"/>
  <c r="K8988" i="18"/>
  <c r="J8988" i="18"/>
  <c r="K8987" i="18"/>
  <c r="J8987" i="18"/>
  <c r="K8986" i="18"/>
  <c r="J8986" i="18"/>
  <c r="K8985" i="18"/>
  <c r="J8985" i="18"/>
  <c r="K8984" i="18"/>
  <c r="J8984" i="18"/>
  <c r="K8983" i="18"/>
  <c r="J8983" i="18"/>
  <c r="K8982" i="18"/>
  <c r="J8982" i="18"/>
  <c r="K8981" i="18"/>
  <c r="J8981" i="18"/>
  <c r="K8980" i="18"/>
  <c r="J8980" i="18"/>
  <c r="K8979" i="18"/>
  <c r="J8979" i="18"/>
  <c r="K8978" i="18"/>
  <c r="J8978" i="18"/>
  <c r="K8977" i="18"/>
  <c r="J8977" i="18"/>
  <c r="K8976" i="18"/>
  <c r="J8976" i="18"/>
  <c r="K8975" i="18"/>
  <c r="J8975" i="18"/>
  <c r="K8974" i="18"/>
  <c r="J8974" i="18"/>
  <c r="K8973" i="18"/>
  <c r="J8973" i="18"/>
  <c r="K8972" i="18"/>
  <c r="J8972" i="18"/>
  <c r="K8971" i="18"/>
  <c r="J8971" i="18"/>
  <c r="K8970" i="18"/>
  <c r="J8970" i="18"/>
  <c r="K8969" i="18"/>
  <c r="J8969" i="18"/>
  <c r="K8968" i="18"/>
  <c r="J8968" i="18"/>
  <c r="K8967" i="18"/>
  <c r="J8967" i="18"/>
  <c r="K8966" i="18"/>
  <c r="J8966" i="18"/>
  <c r="K8965" i="18"/>
  <c r="J8965" i="18"/>
  <c r="K8964" i="18"/>
  <c r="J8964" i="18"/>
  <c r="K8963" i="18"/>
  <c r="J8963" i="18"/>
  <c r="K8962" i="18"/>
  <c r="J8962" i="18"/>
  <c r="K8961" i="18"/>
  <c r="J8961" i="18"/>
  <c r="K8960" i="18"/>
  <c r="J8960" i="18"/>
  <c r="K8959" i="18"/>
  <c r="J8959" i="18"/>
  <c r="K8958" i="18"/>
  <c r="J8958" i="18"/>
  <c r="K8957" i="18"/>
  <c r="J8957" i="18"/>
  <c r="K8956" i="18"/>
  <c r="J8956" i="18"/>
  <c r="K8955" i="18"/>
  <c r="J8955" i="18"/>
  <c r="K8954" i="18"/>
  <c r="J8954" i="18"/>
  <c r="K8953" i="18"/>
  <c r="J8953" i="18"/>
  <c r="K8952" i="18"/>
  <c r="J8952" i="18"/>
  <c r="K8951" i="18"/>
  <c r="J8951" i="18"/>
  <c r="K8950" i="18"/>
  <c r="J8950" i="18"/>
  <c r="K8949" i="18"/>
  <c r="J8949" i="18"/>
  <c r="K8948" i="18"/>
  <c r="J8948" i="18"/>
  <c r="K8947" i="18"/>
  <c r="J8947" i="18"/>
  <c r="K8946" i="18"/>
  <c r="J8946" i="18"/>
  <c r="K8945" i="18"/>
  <c r="J8945" i="18"/>
  <c r="K8944" i="18"/>
  <c r="J8944" i="18"/>
  <c r="K8943" i="18"/>
  <c r="J8943" i="18"/>
  <c r="K8942" i="18"/>
  <c r="J8942" i="18"/>
  <c r="K8941" i="18"/>
  <c r="J8941" i="18"/>
  <c r="K8940" i="18"/>
  <c r="J8940" i="18"/>
  <c r="K8939" i="18"/>
  <c r="J8939" i="18"/>
  <c r="K8938" i="18"/>
  <c r="J8938" i="18"/>
  <c r="K8937" i="18"/>
  <c r="J8937" i="18"/>
  <c r="K8936" i="18"/>
  <c r="J8936" i="18"/>
  <c r="K8935" i="18"/>
  <c r="J8935" i="18"/>
  <c r="K8934" i="18"/>
  <c r="J8934" i="18"/>
  <c r="K8933" i="18"/>
  <c r="J8933" i="18"/>
  <c r="K8932" i="18"/>
  <c r="J8932" i="18"/>
  <c r="K8931" i="18"/>
  <c r="J8931" i="18"/>
  <c r="K8930" i="18"/>
  <c r="J8930" i="18"/>
  <c r="K8929" i="18"/>
  <c r="J8929" i="18"/>
  <c r="K8928" i="18"/>
  <c r="J8928" i="18"/>
  <c r="K8927" i="18"/>
  <c r="J8927" i="18"/>
  <c r="K8926" i="18"/>
  <c r="J8926" i="18"/>
  <c r="K8925" i="18"/>
  <c r="J8925" i="18"/>
  <c r="K8924" i="18"/>
  <c r="J8924" i="18"/>
  <c r="K8923" i="18"/>
  <c r="J8923" i="18"/>
  <c r="K8922" i="18"/>
  <c r="J8922" i="18"/>
  <c r="K8921" i="18"/>
  <c r="J8921" i="18"/>
  <c r="K8920" i="18"/>
  <c r="J8920" i="18"/>
  <c r="K8919" i="18"/>
  <c r="J8919" i="18"/>
  <c r="K8918" i="18"/>
  <c r="J8918" i="18"/>
  <c r="K8917" i="18"/>
  <c r="J8917" i="18"/>
  <c r="K8916" i="18"/>
  <c r="J8916" i="18"/>
  <c r="K8915" i="18"/>
  <c r="J8915" i="18"/>
  <c r="K8914" i="18"/>
  <c r="J8914" i="18"/>
  <c r="K8913" i="18"/>
  <c r="J8913" i="18"/>
  <c r="K8912" i="18"/>
  <c r="J8912" i="18"/>
  <c r="K8911" i="18"/>
  <c r="J8911" i="18"/>
  <c r="K8910" i="18"/>
  <c r="J8910" i="18"/>
  <c r="K8909" i="18"/>
  <c r="J8909" i="18"/>
  <c r="K8908" i="18"/>
  <c r="J8908" i="18"/>
  <c r="K8907" i="18"/>
  <c r="J8907" i="18"/>
  <c r="K8906" i="18"/>
  <c r="J8906" i="18"/>
  <c r="K8905" i="18"/>
  <c r="J8905" i="18"/>
  <c r="K8904" i="18"/>
  <c r="J8904" i="18"/>
  <c r="K8903" i="18"/>
  <c r="J8903" i="18"/>
  <c r="K8902" i="18"/>
  <c r="J8902" i="18"/>
  <c r="K8901" i="18"/>
  <c r="J8901" i="18"/>
  <c r="K8900" i="18"/>
  <c r="J8900" i="18"/>
  <c r="K8899" i="18"/>
  <c r="J8899" i="18"/>
  <c r="K8898" i="18"/>
  <c r="J8898" i="18"/>
  <c r="K8897" i="18"/>
  <c r="J8897" i="18"/>
  <c r="K8896" i="18"/>
  <c r="J8896" i="18"/>
  <c r="K8895" i="18"/>
  <c r="M8895" i="18" s="1"/>
  <c r="J8895" i="18"/>
  <c r="K8894" i="18"/>
  <c r="M8894" i="18" s="1"/>
  <c r="J8894" i="18"/>
  <c r="K8893" i="18"/>
  <c r="M8893" i="18" s="1"/>
  <c r="J8893" i="18"/>
  <c r="K8892" i="18"/>
  <c r="M8892" i="18" s="1"/>
  <c r="J8892" i="18"/>
  <c r="K8891" i="18"/>
  <c r="M8891" i="18" s="1"/>
  <c r="J8891" i="18"/>
  <c r="K8890" i="18"/>
  <c r="M8890" i="18" s="1"/>
  <c r="J8890" i="18"/>
  <c r="K8889" i="18"/>
  <c r="M8889" i="18" s="1"/>
  <c r="J8889" i="18"/>
  <c r="K8888" i="18"/>
  <c r="M8888" i="18" s="1"/>
  <c r="J8888" i="18"/>
  <c r="K8887" i="18"/>
  <c r="M8887" i="18" s="1"/>
  <c r="J8887" i="18"/>
  <c r="K8886" i="18"/>
  <c r="M8886" i="18" s="1"/>
  <c r="J8886" i="18"/>
  <c r="K8885" i="18"/>
  <c r="M8885" i="18" s="1"/>
  <c r="J8885" i="18"/>
  <c r="K8884" i="18"/>
  <c r="M8884" i="18" s="1"/>
  <c r="J8884" i="18"/>
  <c r="K8883" i="18"/>
  <c r="M8883" i="18" s="1"/>
  <c r="J8883" i="18"/>
  <c r="K8882" i="18"/>
  <c r="M8882" i="18" s="1"/>
  <c r="J8882" i="18"/>
  <c r="K8881" i="18"/>
  <c r="M8881" i="18" s="1"/>
  <c r="J8881" i="18"/>
  <c r="K8880" i="18"/>
  <c r="M8880" i="18" s="1"/>
  <c r="J8880" i="18"/>
  <c r="K8879" i="18"/>
  <c r="M8879" i="18" s="1"/>
  <c r="J8879" i="18"/>
  <c r="K8878" i="18"/>
  <c r="M8878" i="18" s="1"/>
  <c r="J8878" i="18"/>
  <c r="K8877" i="18"/>
  <c r="M8877" i="18" s="1"/>
  <c r="J8877" i="18"/>
  <c r="K8876" i="18"/>
  <c r="M8876" i="18" s="1"/>
  <c r="J8876" i="18"/>
  <c r="K8875" i="18"/>
  <c r="M8875" i="18" s="1"/>
  <c r="J8875" i="18"/>
  <c r="K8874" i="18"/>
  <c r="M8874" i="18" s="1"/>
  <c r="J8874" i="18"/>
  <c r="K8873" i="18"/>
  <c r="M8873" i="18" s="1"/>
  <c r="J8873" i="18"/>
  <c r="K8872" i="18"/>
  <c r="M8872" i="18" s="1"/>
  <c r="J8872" i="18"/>
  <c r="K8871" i="18"/>
  <c r="M8871" i="18" s="1"/>
  <c r="J8871" i="18"/>
  <c r="K8870" i="18"/>
  <c r="M8870" i="18" s="1"/>
  <c r="J8870" i="18"/>
  <c r="K8869" i="18"/>
  <c r="M8869" i="18" s="1"/>
  <c r="J8869" i="18"/>
  <c r="K8868" i="18"/>
  <c r="M8868" i="18" s="1"/>
  <c r="J8868" i="18"/>
  <c r="K8867" i="18"/>
  <c r="M8867" i="18" s="1"/>
  <c r="J8867" i="18"/>
  <c r="K8866" i="18"/>
  <c r="M8866" i="18" s="1"/>
  <c r="J8866" i="18"/>
  <c r="K8865" i="18"/>
  <c r="M8865" i="18" s="1"/>
  <c r="J8865" i="18"/>
  <c r="K8864" i="18"/>
  <c r="M8864" i="18" s="1"/>
  <c r="J8864" i="18"/>
  <c r="K8863" i="18"/>
  <c r="M8863" i="18" s="1"/>
  <c r="J8863" i="18"/>
  <c r="K8862" i="18"/>
  <c r="M8862" i="18" s="1"/>
  <c r="J8862" i="18"/>
  <c r="K8861" i="18"/>
  <c r="M8861" i="18" s="1"/>
  <c r="J8861" i="18"/>
  <c r="K8860" i="18"/>
  <c r="M8860" i="18" s="1"/>
  <c r="J8860" i="18"/>
  <c r="K8859" i="18"/>
  <c r="M8859" i="18" s="1"/>
  <c r="J8859" i="18"/>
  <c r="K8858" i="18"/>
  <c r="M8858" i="18" s="1"/>
  <c r="J8858" i="18"/>
  <c r="K8857" i="18"/>
  <c r="M8857" i="18" s="1"/>
  <c r="J8857" i="18"/>
  <c r="K8856" i="18"/>
  <c r="M8856" i="18" s="1"/>
  <c r="J8856" i="18"/>
  <c r="K8855" i="18"/>
  <c r="M8855" i="18" s="1"/>
  <c r="J8855" i="18"/>
  <c r="K8854" i="18"/>
  <c r="M8854" i="18" s="1"/>
  <c r="J8854" i="18"/>
  <c r="K8853" i="18"/>
  <c r="M8853" i="18" s="1"/>
  <c r="J8853" i="18"/>
  <c r="K8852" i="18"/>
  <c r="M8852" i="18" s="1"/>
  <c r="J8852" i="18"/>
  <c r="K8851" i="18"/>
  <c r="M8851" i="18" s="1"/>
  <c r="J8851" i="18"/>
  <c r="K8850" i="18"/>
  <c r="M8850" i="18" s="1"/>
  <c r="J8850" i="18"/>
  <c r="K8849" i="18"/>
  <c r="M8849" i="18" s="1"/>
  <c r="J8849" i="18"/>
  <c r="K8848" i="18"/>
  <c r="M8848" i="18" s="1"/>
  <c r="J8848" i="18"/>
  <c r="K8847" i="18"/>
  <c r="M8847" i="18" s="1"/>
  <c r="J8847" i="18"/>
  <c r="K8846" i="18"/>
  <c r="M8846" i="18" s="1"/>
  <c r="J8846" i="18"/>
  <c r="K8845" i="18"/>
  <c r="M8845" i="18" s="1"/>
  <c r="J8845" i="18"/>
  <c r="K8844" i="18"/>
  <c r="M8844" i="18" s="1"/>
  <c r="J8844" i="18"/>
  <c r="K8843" i="18"/>
  <c r="M8843" i="18" s="1"/>
  <c r="J8843" i="18"/>
  <c r="K8842" i="18"/>
  <c r="M8842" i="18" s="1"/>
  <c r="J8842" i="18"/>
  <c r="K8841" i="18"/>
  <c r="M8841" i="18" s="1"/>
  <c r="J8841" i="18"/>
  <c r="K8840" i="18"/>
  <c r="M8840" i="18" s="1"/>
  <c r="J8840" i="18"/>
  <c r="K8839" i="18"/>
  <c r="M8839" i="18" s="1"/>
  <c r="J8839" i="18"/>
  <c r="K8838" i="18"/>
  <c r="M8838" i="18" s="1"/>
  <c r="J8838" i="18"/>
  <c r="K8837" i="18"/>
  <c r="M8837" i="18" s="1"/>
  <c r="J8837" i="18"/>
  <c r="K8836" i="18"/>
  <c r="M8836" i="18" s="1"/>
  <c r="J8836" i="18"/>
  <c r="K8835" i="18"/>
  <c r="M8835" i="18" s="1"/>
  <c r="J8835" i="18"/>
  <c r="K8834" i="18"/>
  <c r="M8834" i="18" s="1"/>
  <c r="J8834" i="18"/>
  <c r="K8833" i="18"/>
  <c r="M8833" i="18" s="1"/>
  <c r="J8833" i="18"/>
  <c r="K8832" i="18"/>
  <c r="M8832" i="18" s="1"/>
  <c r="J8832" i="18"/>
  <c r="K8831" i="18"/>
  <c r="M8831" i="18" s="1"/>
  <c r="J8831" i="18"/>
  <c r="K8830" i="18"/>
  <c r="M8830" i="18" s="1"/>
  <c r="J8830" i="18"/>
  <c r="K8829" i="18"/>
  <c r="M8829" i="18" s="1"/>
  <c r="J8829" i="18"/>
  <c r="K8828" i="18"/>
  <c r="M8828" i="18" s="1"/>
  <c r="J8828" i="18"/>
  <c r="K8827" i="18"/>
  <c r="M8827" i="18" s="1"/>
  <c r="J8827" i="18"/>
  <c r="K8826" i="18"/>
  <c r="M8826" i="18" s="1"/>
  <c r="J8826" i="18"/>
  <c r="K8825" i="18"/>
  <c r="M8825" i="18" s="1"/>
  <c r="J8825" i="18"/>
  <c r="K8824" i="18"/>
  <c r="M8824" i="18" s="1"/>
  <c r="J8824" i="18"/>
  <c r="K8823" i="18"/>
  <c r="M8823" i="18" s="1"/>
  <c r="J8823" i="18"/>
  <c r="K8822" i="18"/>
  <c r="M8822" i="18" s="1"/>
  <c r="J8822" i="18"/>
  <c r="K8821" i="18"/>
  <c r="M8821" i="18" s="1"/>
  <c r="J8821" i="18"/>
  <c r="K8820" i="18"/>
  <c r="M8820" i="18" s="1"/>
  <c r="J8820" i="18"/>
  <c r="K8819" i="18"/>
  <c r="M8819" i="18" s="1"/>
  <c r="J8819" i="18"/>
  <c r="K8818" i="18"/>
  <c r="M8818" i="18" s="1"/>
  <c r="J8818" i="18"/>
  <c r="K8817" i="18"/>
  <c r="M8817" i="18" s="1"/>
  <c r="J8817" i="18"/>
  <c r="K8816" i="18"/>
  <c r="M8816" i="18" s="1"/>
  <c r="J8816" i="18"/>
  <c r="K8815" i="18"/>
  <c r="M8815" i="18" s="1"/>
  <c r="J8815" i="18"/>
  <c r="K8814" i="18"/>
  <c r="M8814" i="18" s="1"/>
  <c r="J8814" i="18"/>
  <c r="K8813" i="18"/>
  <c r="M8813" i="18" s="1"/>
  <c r="J8813" i="18"/>
  <c r="K8812" i="18"/>
  <c r="M8812" i="18" s="1"/>
  <c r="J8812" i="18"/>
  <c r="K8811" i="18"/>
  <c r="M8811" i="18" s="1"/>
  <c r="J8811" i="18"/>
  <c r="K8810" i="18"/>
  <c r="M8810" i="18" s="1"/>
  <c r="J8810" i="18"/>
  <c r="K8809" i="18"/>
  <c r="M8809" i="18" s="1"/>
  <c r="J8809" i="18"/>
  <c r="K8808" i="18"/>
  <c r="M8808" i="18" s="1"/>
  <c r="J8808" i="18"/>
  <c r="K8807" i="18"/>
  <c r="M8807" i="18" s="1"/>
  <c r="J8807" i="18"/>
  <c r="K8806" i="18"/>
  <c r="M8806" i="18" s="1"/>
  <c r="J8806" i="18"/>
  <c r="K8805" i="18"/>
  <c r="M8805" i="18" s="1"/>
  <c r="J8805" i="18"/>
  <c r="K8804" i="18"/>
  <c r="M8804" i="18" s="1"/>
  <c r="J8804" i="18"/>
  <c r="K8803" i="18"/>
  <c r="M8803" i="18" s="1"/>
  <c r="J8803" i="18"/>
  <c r="K8802" i="18"/>
  <c r="M8802" i="18" s="1"/>
  <c r="J8802" i="18"/>
  <c r="K8801" i="18"/>
  <c r="M8801" i="18" s="1"/>
  <c r="J8801" i="18"/>
  <c r="K8800" i="18"/>
  <c r="M8800" i="18" s="1"/>
  <c r="J8800" i="18"/>
  <c r="K8799" i="18"/>
  <c r="M8799" i="18" s="1"/>
  <c r="J8799" i="18"/>
  <c r="K8798" i="18"/>
  <c r="M8798" i="18" s="1"/>
  <c r="J8798" i="18"/>
  <c r="K8797" i="18"/>
  <c r="M8797" i="18" s="1"/>
  <c r="J8797" i="18"/>
  <c r="K8796" i="18"/>
  <c r="M8796" i="18" s="1"/>
  <c r="J8796" i="18"/>
  <c r="K8795" i="18"/>
  <c r="M8795" i="18" s="1"/>
  <c r="J8795" i="18"/>
  <c r="K8794" i="18"/>
  <c r="M8794" i="18" s="1"/>
  <c r="J8794" i="18"/>
  <c r="K8793" i="18"/>
  <c r="M8793" i="18" s="1"/>
  <c r="J8793" i="18"/>
  <c r="K8792" i="18"/>
  <c r="M8792" i="18" s="1"/>
  <c r="J8792" i="18"/>
  <c r="K8791" i="18"/>
  <c r="M8791" i="18" s="1"/>
  <c r="J8791" i="18"/>
  <c r="K8790" i="18"/>
  <c r="M8790" i="18" s="1"/>
  <c r="J8790" i="18"/>
  <c r="K8789" i="18"/>
  <c r="M8789" i="18" s="1"/>
  <c r="J8789" i="18"/>
  <c r="K8788" i="18"/>
  <c r="M8788" i="18" s="1"/>
  <c r="J8788" i="18"/>
  <c r="K8787" i="18"/>
  <c r="M8787" i="18" s="1"/>
  <c r="J8787" i="18"/>
  <c r="K8786" i="18"/>
  <c r="M8786" i="18" s="1"/>
  <c r="J8786" i="18"/>
  <c r="K8785" i="18"/>
  <c r="M8785" i="18" s="1"/>
  <c r="J8785" i="18"/>
  <c r="K8784" i="18"/>
  <c r="M8784" i="18" s="1"/>
  <c r="J8784" i="18"/>
  <c r="K8783" i="18"/>
  <c r="M8783" i="18" s="1"/>
  <c r="J8783" i="18"/>
  <c r="K8782" i="18"/>
  <c r="M8782" i="18" s="1"/>
  <c r="J8782" i="18"/>
  <c r="K8781" i="18"/>
  <c r="M8781" i="18" s="1"/>
  <c r="J8781" i="18"/>
  <c r="K8780" i="18"/>
  <c r="M8780" i="18" s="1"/>
  <c r="J8780" i="18"/>
  <c r="K8779" i="18"/>
  <c r="M8779" i="18" s="1"/>
  <c r="J8779" i="18"/>
  <c r="K8778" i="18"/>
  <c r="M8778" i="18" s="1"/>
  <c r="J8778" i="18"/>
  <c r="K8777" i="18"/>
  <c r="M8777" i="18" s="1"/>
  <c r="J8777" i="18"/>
  <c r="K8776" i="18"/>
  <c r="M8776" i="18" s="1"/>
  <c r="J8776" i="18"/>
  <c r="K8775" i="18"/>
  <c r="M8775" i="18" s="1"/>
  <c r="J8775" i="18"/>
  <c r="K8774" i="18"/>
  <c r="M8774" i="18" s="1"/>
  <c r="J8774" i="18"/>
  <c r="K8773" i="18"/>
  <c r="M8773" i="18" s="1"/>
  <c r="J8773" i="18"/>
  <c r="K8772" i="18"/>
  <c r="M8772" i="18" s="1"/>
  <c r="J8772" i="18"/>
  <c r="K8771" i="18"/>
  <c r="M8771" i="18" s="1"/>
  <c r="J8771" i="18"/>
  <c r="K8770" i="18"/>
  <c r="M8770" i="18" s="1"/>
  <c r="J8770" i="18"/>
  <c r="K8769" i="18"/>
  <c r="M8769" i="18" s="1"/>
  <c r="J8769" i="18"/>
  <c r="K8768" i="18"/>
  <c r="M8768" i="18" s="1"/>
  <c r="J8768" i="18"/>
  <c r="K8767" i="18"/>
  <c r="M8767" i="18" s="1"/>
  <c r="J8767" i="18"/>
  <c r="K8766" i="18"/>
  <c r="M8766" i="18" s="1"/>
  <c r="J8766" i="18"/>
  <c r="K8765" i="18"/>
  <c r="M8765" i="18" s="1"/>
  <c r="J8765" i="18"/>
  <c r="K8764" i="18"/>
  <c r="M8764" i="18" s="1"/>
  <c r="J8764" i="18"/>
  <c r="K8763" i="18"/>
  <c r="M8763" i="18" s="1"/>
  <c r="J8763" i="18"/>
  <c r="K8762" i="18"/>
  <c r="M8762" i="18" s="1"/>
  <c r="J8762" i="18"/>
  <c r="K8761" i="18"/>
  <c r="M8761" i="18" s="1"/>
  <c r="J8761" i="18"/>
  <c r="K8760" i="18"/>
  <c r="M8760" i="18" s="1"/>
  <c r="J8760" i="18"/>
  <c r="K8759" i="18"/>
  <c r="M8759" i="18" s="1"/>
  <c r="J8759" i="18"/>
  <c r="K8758" i="18"/>
  <c r="M8758" i="18" s="1"/>
  <c r="J8758" i="18"/>
  <c r="K8757" i="18"/>
  <c r="M8757" i="18" s="1"/>
  <c r="J8757" i="18"/>
  <c r="K8756" i="18"/>
  <c r="M8756" i="18" s="1"/>
  <c r="J8756" i="18"/>
  <c r="K8755" i="18"/>
  <c r="M8755" i="18" s="1"/>
  <c r="J8755" i="18"/>
  <c r="K8754" i="18"/>
  <c r="M8754" i="18" s="1"/>
  <c r="J8754" i="18"/>
  <c r="K8753" i="18"/>
  <c r="M8753" i="18" s="1"/>
  <c r="J8753" i="18"/>
  <c r="K8752" i="18"/>
  <c r="M8752" i="18" s="1"/>
  <c r="J8752" i="18"/>
  <c r="K8751" i="18"/>
  <c r="M8751" i="18" s="1"/>
  <c r="J8751" i="18"/>
  <c r="K8750" i="18"/>
  <c r="M8750" i="18" s="1"/>
  <c r="J8750" i="18"/>
  <c r="K8749" i="18"/>
  <c r="M8749" i="18" s="1"/>
  <c r="J8749" i="18"/>
  <c r="K8748" i="18"/>
  <c r="M8748" i="18" s="1"/>
  <c r="J8748" i="18"/>
  <c r="K8747" i="18"/>
  <c r="M8747" i="18" s="1"/>
  <c r="J8747" i="18"/>
  <c r="K8746" i="18"/>
  <c r="M8746" i="18" s="1"/>
  <c r="J8746" i="18"/>
  <c r="K8745" i="18"/>
  <c r="M8745" i="18" s="1"/>
  <c r="J8745" i="18"/>
  <c r="K8744" i="18"/>
  <c r="M8744" i="18" s="1"/>
  <c r="J8744" i="18"/>
  <c r="K8743" i="18"/>
  <c r="M8743" i="18" s="1"/>
  <c r="J8743" i="18"/>
  <c r="K8742" i="18"/>
  <c r="M8742" i="18" s="1"/>
  <c r="J8742" i="18"/>
  <c r="K8741" i="18"/>
  <c r="M8741" i="18" s="1"/>
  <c r="J8741" i="18"/>
  <c r="J8740" i="18"/>
  <c r="K8739" i="18"/>
  <c r="M8739" i="18" s="1"/>
  <c r="J8739" i="18"/>
  <c r="K8738" i="18"/>
  <c r="J8738" i="18"/>
  <c r="K8737" i="18"/>
  <c r="M8737" i="18" s="1"/>
  <c r="J8737" i="18"/>
  <c r="K8736" i="18"/>
  <c r="J8736" i="18"/>
  <c r="K8735" i="18"/>
  <c r="J8735" i="18"/>
  <c r="K8734" i="18"/>
  <c r="J8734" i="18"/>
  <c r="K8733" i="18"/>
  <c r="M8733" i="18" s="1"/>
  <c r="J8733" i="18"/>
  <c r="K8732" i="18"/>
  <c r="J8732" i="18"/>
  <c r="K8731" i="18"/>
  <c r="J8731" i="18"/>
  <c r="K8730" i="18"/>
  <c r="J8730" i="18"/>
  <c r="K8729" i="18"/>
  <c r="M8729" i="18" s="1"/>
  <c r="J8729" i="18"/>
  <c r="K8728" i="18"/>
  <c r="J8728" i="18"/>
  <c r="K8727" i="18"/>
  <c r="J8727" i="18"/>
  <c r="K8726" i="18"/>
  <c r="J8726" i="18"/>
  <c r="K8725" i="18"/>
  <c r="M8725" i="18" s="1"/>
  <c r="J8725" i="18"/>
  <c r="K8724" i="18"/>
  <c r="J8724" i="18"/>
  <c r="K8723" i="18"/>
  <c r="M8723" i="18" s="1"/>
  <c r="J8723" i="18"/>
  <c r="K8722" i="18"/>
  <c r="J8722" i="18"/>
  <c r="K8721" i="18"/>
  <c r="M8721" i="18" s="1"/>
  <c r="J8721" i="18"/>
  <c r="J8720" i="18"/>
  <c r="K8719" i="18"/>
  <c r="M8719" i="18" s="1"/>
  <c r="J8719" i="18"/>
  <c r="K8718" i="18"/>
  <c r="J8718" i="18"/>
  <c r="K8717" i="18"/>
  <c r="M8717" i="18" s="1"/>
  <c r="J8717" i="18"/>
  <c r="K8716" i="18"/>
  <c r="J8716" i="18"/>
  <c r="K8715" i="18"/>
  <c r="M8715" i="18" s="1"/>
  <c r="J8715" i="18"/>
  <c r="K8714" i="18"/>
  <c r="J8714" i="18"/>
  <c r="K8713" i="18"/>
  <c r="M8713" i="18" s="1"/>
  <c r="J8713" i="18"/>
  <c r="K8712" i="18"/>
  <c r="J8712" i="18"/>
  <c r="K8711" i="18"/>
  <c r="J8711" i="18"/>
  <c r="K8710" i="18"/>
  <c r="M8710" i="18" s="1"/>
  <c r="J8710" i="18"/>
  <c r="K8709" i="18"/>
  <c r="J8709" i="18"/>
  <c r="K8708" i="18"/>
  <c r="J8708" i="18"/>
  <c r="K8707" i="18"/>
  <c r="J8707" i="18"/>
  <c r="K8706" i="18"/>
  <c r="J8706" i="18"/>
  <c r="K8705" i="18"/>
  <c r="M8705" i="18" s="1"/>
  <c r="J8705" i="18"/>
  <c r="K8704" i="18"/>
  <c r="J8704" i="18"/>
  <c r="K8703" i="18"/>
  <c r="M8703" i="18" s="1"/>
  <c r="J8703" i="18"/>
  <c r="K8702" i="18"/>
  <c r="M8702" i="18" s="1"/>
  <c r="J8702" i="18"/>
  <c r="K8701" i="18"/>
  <c r="J8701" i="18"/>
  <c r="K8700" i="18"/>
  <c r="J8700" i="18"/>
  <c r="K8699" i="18"/>
  <c r="M8699" i="18" s="1"/>
  <c r="J8699" i="18"/>
  <c r="K8698" i="18"/>
  <c r="J8698" i="18"/>
  <c r="K8697" i="18"/>
  <c r="J8697" i="18"/>
  <c r="K8696" i="18"/>
  <c r="J8696" i="18"/>
  <c r="K8695" i="18"/>
  <c r="M8695" i="18" s="1"/>
  <c r="J8695" i="18"/>
  <c r="K8694" i="18"/>
  <c r="J8694" i="18"/>
  <c r="K8693" i="18"/>
  <c r="J8693" i="18"/>
  <c r="K8692" i="18"/>
  <c r="J8692" i="18"/>
  <c r="K8691" i="18"/>
  <c r="M8691" i="18" s="1"/>
  <c r="J8691" i="18"/>
  <c r="K8690" i="18"/>
  <c r="J8690" i="18"/>
  <c r="K8689" i="18"/>
  <c r="J8689" i="18"/>
  <c r="K8688" i="18"/>
  <c r="J8688" i="18"/>
  <c r="K8687" i="18"/>
  <c r="M8687" i="18" s="1"/>
  <c r="J8687" i="18"/>
  <c r="K8686" i="18"/>
  <c r="J8686" i="18"/>
  <c r="K8685" i="18"/>
  <c r="J8685" i="18"/>
  <c r="K8684" i="18"/>
  <c r="J8684" i="18"/>
  <c r="K8683" i="18"/>
  <c r="M8683" i="18" s="1"/>
  <c r="J8683" i="18"/>
  <c r="K8682" i="18"/>
  <c r="J8682" i="18"/>
  <c r="K8681" i="18"/>
  <c r="J8681" i="18"/>
  <c r="K8680" i="18"/>
  <c r="J8680" i="18"/>
  <c r="K8679" i="18"/>
  <c r="M8679" i="18" s="1"/>
  <c r="J8679" i="18"/>
  <c r="K8678" i="18"/>
  <c r="J8678" i="18"/>
  <c r="K8677" i="18"/>
  <c r="J8677" i="18"/>
  <c r="K8676" i="18"/>
  <c r="J8676" i="18"/>
  <c r="K8675" i="18"/>
  <c r="M8675" i="18" s="1"/>
  <c r="J8675" i="18"/>
  <c r="K8674" i="18"/>
  <c r="J8674" i="18"/>
  <c r="K8673" i="18"/>
  <c r="J8673" i="18"/>
  <c r="K8672" i="18"/>
  <c r="J8672" i="18"/>
  <c r="K8671" i="18"/>
  <c r="M8671" i="18" s="1"/>
  <c r="J8671" i="18"/>
  <c r="K8670" i="18"/>
  <c r="J8670" i="18"/>
  <c r="K8669" i="18"/>
  <c r="J8669" i="18"/>
  <c r="K8668" i="18"/>
  <c r="J8668" i="18"/>
  <c r="K8667" i="18"/>
  <c r="M8667" i="18" s="1"/>
  <c r="J8667" i="18"/>
  <c r="K8666" i="18"/>
  <c r="J8666" i="18"/>
  <c r="K8665" i="18"/>
  <c r="M8665" i="18" s="1"/>
  <c r="J8665" i="18"/>
  <c r="K8664" i="18"/>
  <c r="J8664" i="18"/>
  <c r="K8663" i="18"/>
  <c r="M8663" i="18" s="1"/>
  <c r="J8663" i="18"/>
  <c r="K8662" i="18"/>
  <c r="J8662" i="18"/>
  <c r="K8661" i="18"/>
  <c r="J8661" i="18"/>
  <c r="K8660" i="18"/>
  <c r="J8660" i="18"/>
  <c r="K8659" i="18"/>
  <c r="M8659" i="18" s="1"/>
  <c r="J8659" i="18"/>
  <c r="K8658" i="18"/>
  <c r="J8658" i="18"/>
  <c r="K8657" i="18"/>
  <c r="J8657" i="18"/>
  <c r="K8656" i="18"/>
  <c r="J8656" i="18"/>
  <c r="K8655" i="18"/>
  <c r="M8655" i="18" s="1"/>
  <c r="J8655" i="18"/>
  <c r="K8654" i="18"/>
  <c r="J8654" i="18"/>
  <c r="K8653" i="18"/>
  <c r="J8653" i="18"/>
  <c r="K8652" i="18"/>
  <c r="J8652" i="18"/>
  <c r="K8651" i="18"/>
  <c r="M8651" i="18" s="1"/>
  <c r="J8651" i="18"/>
  <c r="K8650" i="18"/>
  <c r="J8650" i="18"/>
  <c r="K8649" i="18"/>
  <c r="M8649" i="18" s="1"/>
  <c r="J8649" i="18"/>
  <c r="K8648" i="18"/>
  <c r="J8648" i="18"/>
  <c r="K8647" i="18"/>
  <c r="M8647" i="18" s="1"/>
  <c r="J8647" i="18"/>
  <c r="K8646" i="18"/>
  <c r="J8646" i="18"/>
  <c r="K8645" i="18"/>
  <c r="J8645" i="18"/>
  <c r="K8644" i="18"/>
  <c r="J8644" i="18"/>
  <c r="K8643" i="18"/>
  <c r="M8643" i="18" s="1"/>
  <c r="J8643" i="18"/>
  <c r="K8642" i="18"/>
  <c r="J8642" i="18"/>
  <c r="K8641" i="18"/>
  <c r="M8641" i="18" s="1"/>
  <c r="J8641" i="18"/>
  <c r="K8640" i="18"/>
  <c r="J8640" i="18"/>
  <c r="K8639" i="18"/>
  <c r="M8639" i="18" s="1"/>
  <c r="J8639" i="18"/>
  <c r="K8638" i="18"/>
  <c r="J8638" i="18"/>
  <c r="K8637" i="18"/>
  <c r="J8637" i="18"/>
  <c r="K8636" i="18"/>
  <c r="J8636" i="18"/>
  <c r="K8635" i="18"/>
  <c r="M8635" i="18" s="1"/>
  <c r="J8635" i="18"/>
  <c r="K8634" i="18"/>
  <c r="J8634" i="18"/>
  <c r="K8633" i="18"/>
  <c r="M8633" i="18" s="1"/>
  <c r="J8633" i="18"/>
  <c r="K8632" i="18"/>
  <c r="J8632" i="18"/>
  <c r="K8631" i="18"/>
  <c r="M8631" i="18" s="1"/>
  <c r="J8631" i="18"/>
  <c r="K8630" i="18"/>
  <c r="J8630" i="18"/>
  <c r="K8629" i="18"/>
  <c r="J8629" i="18"/>
  <c r="K8628" i="18"/>
  <c r="J8628" i="18"/>
  <c r="K8627" i="18"/>
  <c r="M8627" i="18" s="1"/>
  <c r="J8627" i="18"/>
  <c r="K8626" i="18"/>
  <c r="J8626" i="18"/>
  <c r="K8625" i="18"/>
  <c r="J8625" i="18"/>
  <c r="K8624" i="18"/>
  <c r="J8624" i="18"/>
  <c r="K8623" i="18"/>
  <c r="M8623" i="18" s="1"/>
  <c r="J8623" i="18"/>
  <c r="K8622" i="18"/>
  <c r="J8622" i="18"/>
  <c r="K8621" i="18"/>
  <c r="J8621" i="18"/>
  <c r="K8620" i="18"/>
  <c r="J8620" i="18"/>
  <c r="K8619" i="18"/>
  <c r="M8619" i="18" s="1"/>
  <c r="J8619" i="18"/>
  <c r="K8618" i="18"/>
  <c r="J8618" i="18"/>
  <c r="K8617" i="18"/>
  <c r="M8617" i="18" s="1"/>
  <c r="J8617" i="18"/>
  <c r="K8616" i="18"/>
  <c r="J8616" i="18"/>
  <c r="K8615" i="18"/>
  <c r="M8615" i="18" s="1"/>
  <c r="J8615" i="18"/>
  <c r="K8614" i="18"/>
  <c r="J8614" i="18"/>
  <c r="K8613" i="18"/>
  <c r="J8613" i="18"/>
  <c r="K8612" i="18"/>
  <c r="J8612" i="18"/>
  <c r="K8611" i="18"/>
  <c r="M8611" i="18" s="1"/>
  <c r="J8611" i="18"/>
  <c r="K8610" i="18"/>
  <c r="J8610" i="18"/>
  <c r="K8609" i="18"/>
  <c r="M8609" i="18" s="1"/>
  <c r="J8609" i="18"/>
  <c r="K8608" i="18"/>
  <c r="J8608" i="18"/>
  <c r="K8607" i="18"/>
  <c r="M8607" i="18" s="1"/>
  <c r="J8607" i="18"/>
  <c r="K8606" i="18"/>
  <c r="J8606" i="18"/>
  <c r="K8605" i="18"/>
  <c r="J8605" i="18"/>
  <c r="K8604" i="18"/>
  <c r="J8604" i="18"/>
  <c r="K8603" i="18"/>
  <c r="M8603" i="18" s="1"/>
  <c r="J8603" i="18"/>
  <c r="K8602" i="18"/>
  <c r="J8602" i="18"/>
  <c r="K8601" i="18"/>
  <c r="M8601" i="18" s="1"/>
  <c r="J8601" i="18"/>
  <c r="K8600" i="18"/>
  <c r="J8600" i="18"/>
  <c r="K8599" i="18"/>
  <c r="M8599" i="18" s="1"/>
  <c r="J8599" i="18"/>
  <c r="K8598" i="18"/>
  <c r="J8598" i="18"/>
  <c r="K8597" i="18"/>
  <c r="J8597" i="18"/>
  <c r="K8596" i="18"/>
  <c r="J8596" i="18"/>
  <c r="K8595" i="18"/>
  <c r="M8595" i="18" s="1"/>
  <c r="J8595" i="18"/>
  <c r="K8594" i="18"/>
  <c r="J8594" i="18"/>
  <c r="K8593" i="18"/>
  <c r="J8593" i="18"/>
  <c r="K8592" i="18"/>
  <c r="J8592" i="18"/>
  <c r="K8591" i="18"/>
  <c r="M8591" i="18" s="1"/>
  <c r="J8591" i="18"/>
  <c r="K8590" i="18"/>
  <c r="J8590" i="18"/>
  <c r="K8589" i="18"/>
  <c r="J8589" i="18"/>
  <c r="K8588" i="18"/>
  <c r="J8588" i="18"/>
  <c r="K8587" i="18"/>
  <c r="M8587" i="18" s="1"/>
  <c r="J8587" i="18"/>
  <c r="K8586" i="18"/>
  <c r="J8586" i="18"/>
  <c r="K8585" i="18"/>
  <c r="M8585" i="18" s="1"/>
  <c r="J8585" i="18"/>
  <c r="K8584" i="18"/>
  <c r="J8584" i="18"/>
  <c r="K8583" i="18"/>
  <c r="M8583" i="18" s="1"/>
  <c r="J8583" i="18"/>
  <c r="K8582" i="18"/>
  <c r="J8582" i="18"/>
  <c r="K8581" i="18"/>
  <c r="J8581" i="18"/>
  <c r="K8580" i="18"/>
  <c r="J8580" i="18"/>
  <c r="K8579" i="18"/>
  <c r="M8579" i="18" s="1"/>
  <c r="J8579" i="18"/>
  <c r="K8578" i="18"/>
  <c r="J8578" i="18"/>
  <c r="K8577" i="18"/>
  <c r="M8577" i="18" s="1"/>
  <c r="J8577" i="18"/>
  <c r="K8576" i="18"/>
  <c r="J8576" i="18"/>
  <c r="K8575" i="18"/>
  <c r="M8575" i="18" s="1"/>
  <c r="J8575" i="18"/>
  <c r="K8574" i="18"/>
  <c r="J8574" i="18"/>
  <c r="K8573" i="18"/>
  <c r="J8573" i="18"/>
  <c r="K8572" i="18"/>
  <c r="J8572" i="18"/>
  <c r="K8571" i="18"/>
  <c r="M8571" i="18" s="1"/>
  <c r="J8571" i="18"/>
  <c r="K8570" i="18"/>
  <c r="J8570" i="18"/>
  <c r="K8569" i="18"/>
  <c r="M8569" i="18" s="1"/>
  <c r="J8569" i="18"/>
  <c r="K8568" i="18"/>
  <c r="J8568" i="18"/>
  <c r="K8567" i="18"/>
  <c r="M8567" i="18" s="1"/>
  <c r="J8567" i="18"/>
  <c r="K8566" i="18"/>
  <c r="J8566" i="18"/>
  <c r="K8565" i="18"/>
  <c r="J8565" i="18"/>
  <c r="K8564" i="18"/>
  <c r="J8564" i="18"/>
  <c r="K8563" i="18"/>
  <c r="M8563" i="18" s="1"/>
  <c r="J8563" i="18"/>
  <c r="K8562" i="18"/>
  <c r="J8562" i="18"/>
  <c r="K8561" i="18"/>
  <c r="J8561" i="18"/>
  <c r="K8560" i="18"/>
  <c r="J8560" i="18"/>
  <c r="K8559" i="18"/>
  <c r="M8559" i="18" s="1"/>
  <c r="J8559" i="18"/>
  <c r="K8558" i="18"/>
  <c r="J8558" i="18"/>
  <c r="K8557" i="18"/>
  <c r="J8557" i="18"/>
  <c r="K8556" i="18"/>
  <c r="J8556" i="18"/>
  <c r="K8555" i="18"/>
  <c r="J8555" i="18"/>
  <c r="K8554" i="18"/>
  <c r="M8554" i="18" s="1"/>
  <c r="J8554" i="18"/>
  <c r="K8553" i="18"/>
  <c r="J8553" i="18"/>
  <c r="K8552" i="18"/>
  <c r="M8552" i="18" s="1"/>
  <c r="J8552" i="18"/>
  <c r="K8551" i="18"/>
  <c r="M8551" i="18" s="1"/>
  <c r="J8551" i="18"/>
  <c r="K8550" i="18"/>
  <c r="M8550" i="18" s="1"/>
  <c r="J8550" i="18"/>
  <c r="K8549" i="18"/>
  <c r="M8549" i="18" s="1"/>
  <c r="J8549" i="18"/>
  <c r="K8548" i="18"/>
  <c r="M8548" i="18" s="1"/>
  <c r="J8548" i="18"/>
  <c r="K8547" i="18"/>
  <c r="M8547" i="18" s="1"/>
  <c r="J8547" i="18"/>
  <c r="K8546" i="18"/>
  <c r="M8546" i="18" s="1"/>
  <c r="J8546" i="18"/>
  <c r="K8545" i="18"/>
  <c r="M8545" i="18" s="1"/>
  <c r="J8545" i="18"/>
  <c r="K8544" i="18"/>
  <c r="M8544" i="18" s="1"/>
  <c r="J8544" i="18"/>
  <c r="K8543" i="18"/>
  <c r="M8543" i="18" s="1"/>
  <c r="J8543" i="18"/>
  <c r="K8542" i="18"/>
  <c r="M8542" i="18" s="1"/>
  <c r="J8542" i="18"/>
  <c r="K8541" i="18"/>
  <c r="M8541" i="18" s="1"/>
  <c r="J8541" i="18"/>
  <c r="K8540" i="18"/>
  <c r="M8540" i="18" s="1"/>
  <c r="J8540" i="18"/>
  <c r="K8539" i="18"/>
  <c r="M8539" i="18" s="1"/>
  <c r="J8539" i="18"/>
  <c r="K8538" i="18"/>
  <c r="M8538" i="18" s="1"/>
  <c r="J8538" i="18"/>
  <c r="K8537" i="18"/>
  <c r="M8537" i="18" s="1"/>
  <c r="J8537" i="18"/>
  <c r="K8536" i="18"/>
  <c r="M8536" i="18" s="1"/>
  <c r="J8536" i="18"/>
  <c r="K8535" i="18"/>
  <c r="M8535" i="18" s="1"/>
  <c r="J8535" i="18"/>
  <c r="K8534" i="18"/>
  <c r="M8534" i="18" s="1"/>
  <c r="J8534" i="18"/>
  <c r="K8533" i="18"/>
  <c r="M8533" i="18" s="1"/>
  <c r="J8533" i="18"/>
  <c r="K8532" i="18"/>
  <c r="M8532" i="18" s="1"/>
  <c r="J8532" i="18"/>
  <c r="K8531" i="18"/>
  <c r="M8531" i="18" s="1"/>
  <c r="J8531" i="18"/>
  <c r="K8530" i="18"/>
  <c r="M8530" i="18" s="1"/>
  <c r="J8530" i="18"/>
  <c r="K8529" i="18"/>
  <c r="M8529" i="18" s="1"/>
  <c r="J8529" i="18"/>
  <c r="K8528" i="18"/>
  <c r="M8528" i="18" s="1"/>
  <c r="J8528" i="18"/>
  <c r="K8527" i="18"/>
  <c r="M8527" i="18" s="1"/>
  <c r="J8527" i="18"/>
  <c r="K8526" i="18"/>
  <c r="M8526" i="18" s="1"/>
  <c r="J8526" i="18"/>
  <c r="K8525" i="18"/>
  <c r="M8525" i="18" s="1"/>
  <c r="J8525" i="18"/>
  <c r="K8524" i="18"/>
  <c r="M8524" i="18" s="1"/>
  <c r="J8524" i="18"/>
  <c r="K8523" i="18"/>
  <c r="M8523" i="18" s="1"/>
  <c r="J8523" i="18"/>
  <c r="K8522" i="18"/>
  <c r="M8522" i="18" s="1"/>
  <c r="J8522" i="18"/>
  <c r="K8521" i="18"/>
  <c r="M8521" i="18" s="1"/>
  <c r="J8521" i="18"/>
  <c r="K8520" i="18"/>
  <c r="M8520" i="18" s="1"/>
  <c r="J8520" i="18"/>
  <c r="K8519" i="18"/>
  <c r="M8519" i="18" s="1"/>
  <c r="J8519" i="18"/>
  <c r="K8518" i="18"/>
  <c r="M8518" i="18" s="1"/>
  <c r="J8518" i="18"/>
  <c r="K8517" i="18"/>
  <c r="M8517" i="18" s="1"/>
  <c r="J8517" i="18"/>
  <c r="K8516" i="18"/>
  <c r="M8516" i="18" s="1"/>
  <c r="J8516" i="18"/>
  <c r="K8515" i="18"/>
  <c r="M8515" i="18" s="1"/>
  <c r="J8515" i="18"/>
  <c r="K8514" i="18"/>
  <c r="M8514" i="18" s="1"/>
  <c r="J8514" i="18"/>
  <c r="K8513" i="18"/>
  <c r="M8513" i="18" s="1"/>
  <c r="J8513" i="18"/>
  <c r="K8512" i="18"/>
  <c r="M8512" i="18" s="1"/>
  <c r="J8512" i="18"/>
  <c r="K8511" i="18"/>
  <c r="M8511" i="18" s="1"/>
  <c r="J8511" i="18"/>
  <c r="K8510" i="18"/>
  <c r="M8510" i="18" s="1"/>
  <c r="J8510" i="18"/>
  <c r="K8509" i="18"/>
  <c r="M8509" i="18" s="1"/>
  <c r="J8509" i="18"/>
  <c r="J8508" i="18"/>
  <c r="K8507" i="18"/>
  <c r="J8507" i="18"/>
  <c r="K8506" i="18"/>
  <c r="J8506" i="18"/>
  <c r="K8505" i="18"/>
  <c r="M8505" i="18" s="1"/>
  <c r="J8505" i="18"/>
  <c r="K8504" i="18"/>
  <c r="J8504" i="18"/>
  <c r="K8503" i="18"/>
  <c r="J8503" i="18"/>
  <c r="K8502" i="18"/>
  <c r="J8502" i="18"/>
  <c r="K8501" i="18"/>
  <c r="M8501" i="18" s="1"/>
  <c r="J8501" i="18"/>
  <c r="K8500" i="18"/>
  <c r="J8500" i="18"/>
  <c r="K8499" i="18"/>
  <c r="J8499" i="18"/>
  <c r="K8498" i="18"/>
  <c r="J8498" i="18"/>
  <c r="K8497" i="18"/>
  <c r="M8497" i="18" s="1"/>
  <c r="J8497" i="18"/>
  <c r="K8496" i="18"/>
  <c r="J8496" i="18"/>
  <c r="K8495" i="18"/>
  <c r="J8495" i="18"/>
  <c r="K8494" i="18"/>
  <c r="J8494" i="18"/>
  <c r="K8493" i="18"/>
  <c r="M8493" i="18" s="1"/>
  <c r="J8493" i="18"/>
  <c r="K8492" i="18"/>
  <c r="J8492" i="18"/>
  <c r="K8491" i="18"/>
  <c r="J8491" i="18"/>
  <c r="K8490" i="18"/>
  <c r="J8490" i="18"/>
  <c r="K8489" i="18"/>
  <c r="M8489" i="18" s="1"/>
  <c r="J8489" i="18"/>
  <c r="K8488" i="18"/>
  <c r="J8488" i="18"/>
  <c r="K8487" i="18"/>
  <c r="J8487" i="18"/>
  <c r="K8486" i="18"/>
  <c r="J8486" i="18"/>
  <c r="K8485" i="18"/>
  <c r="M8485" i="18" s="1"/>
  <c r="J8485" i="18"/>
  <c r="K8484" i="18"/>
  <c r="J8484" i="18"/>
  <c r="K8483" i="18"/>
  <c r="J8483" i="18"/>
  <c r="K8482" i="18"/>
  <c r="J8482" i="18"/>
  <c r="K8481" i="18"/>
  <c r="M8481" i="18" s="1"/>
  <c r="J8481" i="18"/>
  <c r="K8480" i="18"/>
  <c r="J8480" i="18"/>
  <c r="K8479" i="18"/>
  <c r="J8479" i="18"/>
  <c r="K8478" i="18"/>
  <c r="J8478" i="18"/>
  <c r="K8477" i="18"/>
  <c r="M8477" i="18" s="1"/>
  <c r="J8477" i="18"/>
  <c r="K8476" i="18"/>
  <c r="J8476" i="18"/>
  <c r="K8475" i="18"/>
  <c r="J8475" i="18"/>
  <c r="K8474" i="18"/>
  <c r="J8474" i="18"/>
  <c r="K8473" i="18"/>
  <c r="M8473" i="18" s="1"/>
  <c r="J8473" i="18"/>
  <c r="K8472" i="18"/>
  <c r="J8472" i="18"/>
  <c r="K8471" i="18"/>
  <c r="J8471" i="18"/>
  <c r="K8470" i="18"/>
  <c r="J8470" i="18"/>
  <c r="K8469" i="18"/>
  <c r="M8469" i="18" s="1"/>
  <c r="J8469" i="18"/>
  <c r="K8468" i="18"/>
  <c r="J8468" i="18"/>
  <c r="K8467" i="18"/>
  <c r="J8467" i="18"/>
  <c r="K8466" i="18"/>
  <c r="J8466" i="18"/>
  <c r="K8465" i="18"/>
  <c r="M8465" i="18" s="1"/>
  <c r="J8465" i="18"/>
  <c r="K8464" i="18"/>
  <c r="J8464" i="18"/>
  <c r="K8463" i="18"/>
  <c r="J8463" i="18"/>
  <c r="K8462" i="18"/>
  <c r="J8462" i="18"/>
  <c r="K8461" i="18"/>
  <c r="M8461" i="18" s="1"/>
  <c r="J8461" i="18"/>
  <c r="K8460" i="18"/>
  <c r="J8460" i="18"/>
  <c r="K8459" i="18"/>
  <c r="J8459" i="18"/>
  <c r="K8458" i="18"/>
  <c r="J8458" i="18"/>
  <c r="K8457" i="18"/>
  <c r="M8457" i="18" s="1"/>
  <c r="J8457" i="18"/>
  <c r="K8456" i="18"/>
  <c r="J8456" i="18"/>
  <c r="K8455" i="18"/>
  <c r="J8455" i="18"/>
  <c r="K8454" i="18"/>
  <c r="J8454" i="18"/>
  <c r="K8453" i="18"/>
  <c r="M8453" i="18" s="1"/>
  <c r="J8453" i="18"/>
  <c r="K8452" i="18"/>
  <c r="J8452" i="18"/>
  <c r="K8451" i="18"/>
  <c r="J8451" i="18"/>
  <c r="K8450" i="18"/>
  <c r="J8450" i="18"/>
  <c r="K8449" i="18"/>
  <c r="M8449" i="18" s="1"/>
  <c r="J8449" i="18"/>
  <c r="K8448" i="18"/>
  <c r="J8448" i="18"/>
  <c r="K8447" i="18"/>
  <c r="J8447" i="18"/>
  <c r="K8446" i="18"/>
  <c r="J8446" i="18"/>
  <c r="K8445" i="18"/>
  <c r="M8445" i="18" s="1"/>
  <c r="J8445" i="18"/>
  <c r="K8444" i="18"/>
  <c r="J8444" i="18"/>
  <c r="K8443" i="18"/>
  <c r="J8443" i="18"/>
  <c r="K8442" i="18"/>
  <c r="J8442" i="18"/>
  <c r="K8441" i="18"/>
  <c r="M8441" i="18" s="1"/>
  <c r="J8441" i="18"/>
  <c r="K8440" i="18"/>
  <c r="J8440" i="18"/>
  <c r="K8439" i="18"/>
  <c r="J8439" i="18"/>
  <c r="K8438" i="18"/>
  <c r="J8438" i="18"/>
  <c r="K8437" i="18"/>
  <c r="M8437" i="18" s="1"/>
  <c r="J8437" i="18"/>
  <c r="K8436" i="18"/>
  <c r="J8436" i="18"/>
  <c r="K8435" i="18"/>
  <c r="J8435" i="18"/>
  <c r="K8434" i="18"/>
  <c r="J8434" i="18"/>
  <c r="K8433" i="18"/>
  <c r="M8433" i="18" s="1"/>
  <c r="J8433" i="18"/>
  <c r="K8432" i="18"/>
  <c r="J8432" i="18"/>
  <c r="K8431" i="18"/>
  <c r="J8431" i="18"/>
  <c r="K8430" i="18"/>
  <c r="J8430" i="18"/>
  <c r="K8429" i="18"/>
  <c r="M8429" i="18" s="1"/>
  <c r="J8429" i="18"/>
  <c r="K8428" i="18"/>
  <c r="J8428" i="18"/>
  <c r="K8427" i="18"/>
  <c r="J8427" i="18"/>
  <c r="K8426" i="18"/>
  <c r="J8426" i="18"/>
  <c r="K8425" i="18"/>
  <c r="M8425" i="18" s="1"/>
  <c r="J8425" i="18"/>
  <c r="K8424" i="18"/>
  <c r="J8424" i="18"/>
  <c r="K8423" i="18"/>
  <c r="J8423" i="18"/>
  <c r="K8422" i="18"/>
  <c r="J8422" i="18"/>
  <c r="K8421" i="18"/>
  <c r="M8421" i="18" s="1"/>
  <c r="J8421" i="18"/>
  <c r="K8420" i="18"/>
  <c r="J8420" i="18"/>
  <c r="K8419" i="18"/>
  <c r="J8419" i="18"/>
  <c r="K8418" i="18"/>
  <c r="J8418" i="18"/>
  <c r="K8417" i="18"/>
  <c r="M8417" i="18" s="1"/>
  <c r="J8417" i="18"/>
  <c r="K8416" i="18"/>
  <c r="J8416" i="18"/>
  <c r="K8415" i="18"/>
  <c r="J8415" i="18"/>
  <c r="K8414" i="18"/>
  <c r="J8414" i="18"/>
  <c r="K8413" i="18"/>
  <c r="M8413" i="18" s="1"/>
  <c r="J8413" i="18"/>
  <c r="K8412" i="18"/>
  <c r="J8412" i="18"/>
  <c r="K8411" i="18"/>
  <c r="J8411" i="18"/>
  <c r="K8410" i="18"/>
  <c r="J8410" i="18"/>
  <c r="K8409" i="18"/>
  <c r="M8409" i="18" s="1"/>
  <c r="J8409" i="18"/>
  <c r="K8408" i="18"/>
  <c r="J8408" i="18"/>
  <c r="K8407" i="18"/>
  <c r="J8407" i="18"/>
  <c r="K8406" i="18"/>
  <c r="J8406" i="18"/>
  <c r="K8405" i="18"/>
  <c r="M8405" i="18" s="1"/>
  <c r="J8405" i="18"/>
  <c r="K8404" i="18"/>
  <c r="J8404" i="18"/>
  <c r="K8403" i="18"/>
  <c r="J8403" i="18"/>
  <c r="K8402" i="18"/>
  <c r="J8402" i="18"/>
  <c r="K8401" i="18"/>
  <c r="M8401" i="18" s="1"/>
  <c r="J8401" i="18"/>
  <c r="K8400" i="18"/>
  <c r="J8400" i="18"/>
  <c r="K8399" i="18"/>
  <c r="J8399" i="18"/>
  <c r="K8398" i="18"/>
  <c r="J8398" i="18"/>
  <c r="K8397" i="18"/>
  <c r="M8397" i="18" s="1"/>
  <c r="J8397" i="18"/>
  <c r="K8396" i="18"/>
  <c r="J8396" i="18"/>
  <c r="K8395" i="18"/>
  <c r="J8395" i="18"/>
  <c r="K8394" i="18"/>
  <c r="J8394" i="18"/>
  <c r="K8393" i="18"/>
  <c r="M8393" i="18" s="1"/>
  <c r="J8393" i="18"/>
  <c r="K8392" i="18"/>
  <c r="J8392" i="18"/>
  <c r="K8391" i="18"/>
  <c r="J8391" i="18"/>
  <c r="K8390" i="18"/>
  <c r="J8390" i="18"/>
  <c r="K8389" i="18"/>
  <c r="M8389" i="18" s="1"/>
  <c r="J8389" i="18"/>
  <c r="K8388" i="18"/>
  <c r="J8388" i="18"/>
  <c r="K8387" i="18"/>
  <c r="J8387" i="18"/>
  <c r="K8386" i="18"/>
  <c r="J8386" i="18"/>
  <c r="K8385" i="18"/>
  <c r="M8385" i="18" s="1"/>
  <c r="J8385" i="18"/>
  <c r="K8384" i="18"/>
  <c r="J8384" i="18"/>
  <c r="K8383" i="18"/>
  <c r="J8383" i="18"/>
  <c r="K8382" i="18"/>
  <c r="J8382" i="18"/>
  <c r="K8381" i="18"/>
  <c r="M8381" i="18" s="1"/>
  <c r="J8381" i="18"/>
  <c r="K8380" i="18"/>
  <c r="J8380" i="18"/>
  <c r="K8379" i="18"/>
  <c r="J8379" i="18"/>
  <c r="K8378" i="18"/>
  <c r="J8378" i="18"/>
  <c r="K8377" i="18"/>
  <c r="M8377" i="18" s="1"/>
  <c r="J8377" i="18"/>
  <c r="K8376" i="18"/>
  <c r="J8376" i="18"/>
  <c r="K8375" i="18"/>
  <c r="J8375" i="18"/>
  <c r="K8374" i="18"/>
  <c r="J8374" i="18"/>
  <c r="K8373" i="18"/>
  <c r="M8373" i="18" s="1"/>
  <c r="J8373" i="18"/>
  <c r="K8372" i="18"/>
  <c r="J8372" i="18"/>
  <c r="K8371" i="18"/>
  <c r="J8371" i="18"/>
  <c r="K8370" i="18"/>
  <c r="J8370" i="18"/>
  <c r="K8369" i="18"/>
  <c r="M8369" i="18" s="1"/>
  <c r="J8369" i="18"/>
  <c r="K8368" i="18"/>
  <c r="J8368" i="18"/>
  <c r="K8367" i="18"/>
  <c r="J8367" i="18"/>
  <c r="K8366" i="18"/>
  <c r="J8366" i="18"/>
  <c r="K8365" i="18"/>
  <c r="M8365" i="18" s="1"/>
  <c r="J8365" i="18"/>
  <c r="K8364" i="18"/>
  <c r="J8364" i="18"/>
  <c r="K8363" i="18"/>
  <c r="J8363" i="18"/>
  <c r="K8362" i="18"/>
  <c r="J8362" i="18"/>
  <c r="K8361" i="18"/>
  <c r="M8361" i="18" s="1"/>
  <c r="J8361" i="18"/>
  <c r="K8360" i="18"/>
  <c r="J8360" i="18"/>
  <c r="K8359" i="18"/>
  <c r="J8359" i="18"/>
  <c r="K8358" i="18"/>
  <c r="J8358" i="18"/>
  <c r="K8357" i="18"/>
  <c r="M8357" i="18" s="1"/>
  <c r="J8357" i="18"/>
  <c r="K8356" i="18"/>
  <c r="J8356" i="18"/>
  <c r="K8355" i="18"/>
  <c r="J8355" i="18"/>
  <c r="K8354" i="18"/>
  <c r="J8354" i="18"/>
  <c r="K8353" i="18"/>
  <c r="M8353" i="18" s="1"/>
  <c r="J8353" i="18"/>
  <c r="K8352" i="18"/>
  <c r="J8352" i="18"/>
  <c r="K8351" i="18"/>
  <c r="J8351" i="18"/>
  <c r="K8350" i="18"/>
  <c r="M8350" i="18" s="1"/>
  <c r="J8350" i="18"/>
  <c r="K8349" i="18"/>
  <c r="M8349" i="18" s="1"/>
  <c r="J8349" i="18"/>
  <c r="K8348" i="18"/>
  <c r="J8348" i="18"/>
  <c r="K8347" i="18"/>
  <c r="M8347" i="18" s="1"/>
  <c r="J8347" i="18"/>
  <c r="K8346" i="18"/>
  <c r="M8346" i="18" s="1"/>
  <c r="J8346" i="18"/>
  <c r="K8345" i="18"/>
  <c r="M8345" i="18" s="1"/>
  <c r="J8345" i="18"/>
  <c r="K8344" i="18"/>
  <c r="J8344" i="18"/>
  <c r="K8343" i="18"/>
  <c r="M8343" i="18" s="1"/>
  <c r="J8343" i="18"/>
  <c r="K8342" i="18"/>
  <c r="M8342" i="18" s="1"/>
  <c r="J8342" i="18"/>
  <c r="K8341" i="18"/>
  <c r="J8341" i="18"/>
  <c r="K8340" i="18"/>
  <c r="J8340" i="18"/>
  <c r="K8339" i="18"/>
  <c r="M8339" i="18" s="1"/>
  <c r="J8339" i="18"/>
  <c r="K8338" i="18"/>
  <c r="M8338" i="18" s="1"/>
  <c r="J8338" i="18"/>
  <c r="K8337" i="18"/>
  <c r="J8337" i="18"/>
  <c r="K8336" i="18"/>
  <c r="J8336" i="18"/>
  <c r="K8335" i="18"/>
  <c r="M8335" i="18" s="1"/>
  <c r="J8335" i="18"/>
  <c r="K8334" i="18"/>
  <c r="M8334" i="18" s="1"/>
  <c r="J8334" i="18"/>
  <c r="K8333" i="18"/>
  <c r="J8333" i="18"/>
  <c r="K8332" i="18"/>
  <c r="J8332" i="18"/>
  <c r="K8331" i="18"/>
  <c r="M8331" i="18" s="1"/>
  <c r="J8331" i="18"/>
  <c r="K8330" i="18"/>
  <c r="M8330" i="18" s="1"/>
  <c r="J8330" i="18"/>
  <c r="K8329" i="18"/>
  <c r="J8329" i="18"/>
  <c r="K8328" i="18"/>
  <c r="J8328" i="18"/>
  <c r="K8327" i="18"/>
  <c r="M8327" i="18" s="1"/>
  <c r="J8327" i="18"/>
  <c r="K8326" i="18"/>
  <c r="M8326" i="18" s="1"/>
  <c r="J8326" i="18"/>
  <c r="K8325" i="18"/>
  <c r="J8325" i="18"/>
  <c r="K8324" i="18"/>
  <c r="J8324" i="18"/>
  <c r="K8323" i="18"/>
  <c r="M8323" i="18" s="1"/>
  <c r="J8323" i="18"/>
  <c r="K8322" i="18"/>
  <c r="M8322" i="18" s="1"/>
  <c r="J8322" i="18"/>
  <c r="K8321" i="18"/>
  <c r="M8321" i="18" s="1"/>
  <c r="J8321" i="18"/>
  <c r="K8320" i="18"/>
  <c r="J8320" i="18"/>
  <c r="K8319" i="18"/>
  <c r="M8319" i="18" s="1"/>
  <c r="J8319" i="18"/>
  <c r="K8318" i="18"/>
  <c r="M8318" i="18" s="1"/>
  <c r="J8318" i="18"/>
  <c r="K8317" i="18"/>
  <c r="J8317" i="18"/>
  <c r="K8316" i="18"/>
  <c r="J8316" i="18"/>
  <c r="K8315" i="18"/>
  <c r="M8315" i="18" s="1"/>
  <c r="J8315" i="18"/>
  <c r="K8314" i="18"/>
  <c r="M8314" i="18" s="1"/>
  <c r="J8314" i="18"/>
  <c r="K8313" i="18"/>
  <c r="J8313" i="18"/>
  <c r="K8312" i="18"/>
  <c r="J8312" i="18"/>
  <c r="K8311" i="18"/>
  <c r="M8311" i="18" s="1"/>
  <c r="J8311" i="18"/>
  <c r="K8310" i="18"/>
  <c r="M8310" i="18" s="1"/>
  <c r="J8310" i="18"/>
  <c r="K8309" i="18"/>
  <c r="J8309" i="18"/>
  <c r="K8308" i="18"/>
  <c r="J8308" i="18"/>
  <c r="K8307" i="18"/>
  <c r="M8307" i="18" s="1"/>
  <c r="J8307" i="18"/>
  <c r="K8306" i="18"/>
  <c r="M8306" i="18" s="1"/>
  <c r="J8306" i="18"/>
  <c r="K8305" i="18"/>
  <c r="J8305" i="18"/>
  <c r="K8304" i="18"/>
  <c r="J8304" i="18"/>
  <c r="K8303" i="18"/>
  <c r="M8303" i="18" s="1"/>
  <c r="J8303" i="18"/>
  <c r="K8302" i="18"/>
  <c r="M8302" i="18" s="1"/>
  <c r="J8302" i="18"/>
  <c r="K8301" i="18"/>
  <c r="M8301" i="18" s="1"/>
  <c r="J8301" i="18"/>
  <c r="K8300" i="18"/>
  <c r="J8300" i="18"/>
  <c r="K8299" i="18"/>
  <c r="M8299" i="18" s="1"/>
  <c r="J8299" i="18"/>
  <c r="K8298" i="18"/>
  <c r="M8298" i="18" s="1"/>
  <c r="J8298" i="18"/>
  <c r="K8297" i="18"/>
  <c r="M8297" i="18" s="1"/>
  <c r="J8297" i="18"/>
  <c r="K8296" i="18"/>
  <c r="J8296" i="18"/>
  <c r="K8295" i="18"/>
  <c r="M8295" i="18" s="1"/>
  <c r="J8295" i="18"/>
  <c r="K8294" i="18"/>
  <c r="M8294" i="18" s="1"/>
  <c r="J8294" i="18"/>
  <c r="K8293" i="18"/>
  <c r="J8293" i="18"/>
  <c r="K8292" i="18"/>
  <c r="J8292" i="18"/>
  <c r="K8291" i="18"/>
  <c r="M8291" i="18" s="1"/>
  <c r="J8291" i="18"/>
  <c r="K8290" i="18"/>
  <c r="M8290" i="18" s="1"/>
  <c r="J8290" i="18"/>
  <c r="K8289" i="18"/>
  <c r="J8289" i="18"/>
  <c r="K8288" i="18"/>
  <c r="J8288" i="18"/>
  <c r="K8287" i="18"/>
  <c r="M8287" i="18" s="1"/>
  <c r="J8287" i="18"/>
  <c r="K8286" i="18"/>
  <c r="M8286" i="18" s="1"/>
  <c r="J8286" i="18"/>
  <c r="K8285" i="18"/>
  <c r="M8285" i="18" s="1"/>
  <c r="J8285" i="18"/>
  <c r="K8284" i="18"/>
  <c r="J8284" i="18"/>
  <c r="K8283" i="18"/>
  <c r="M8283" i="18" s="1"/>
  <c r="J8283" i="18"/>
  <c r="K8282" i="18"/>
  <c r="M8282" i="18" s="1"/>
  <c r="J8282" i="18"/>
  <c r="K8281" i="18"/>
  <c r="M8281" i="18" s="1"/>
  <c r="J8281" i="18"/>
  <c r="K8280" i="18"/>
  <c r="J8280" i="18"/>
  <c r="K8279" i="18"/>
  <c r="M8279" i="18" s="1"/>
  <c r="J8279" i="18"/>
  <c r="K8278" i="18"/>
  <c r="M8278" i="18" s="1"/>
  <c r="J8278" i="18"/>
  <c r="K8277" i="18"/>
  <c r="J8277" i="18"/>
  <c r="K8276" i="18"/>
  <c r="J8276" i="18"/>
  <c r="K8275" i="18"/>
  <c r="M8275" i="18" s="1"/>
  <c r="J8275" i="18"/>
  <c r="K8274" i="18"/>
  <c r="M8274" i="18" s="1"/>
  <c r="J8274" i="18"/>
  <c r="K8273" i="18"/>
  <c r="J8273" i="18"/>
  <c r="K8272" i="18"/>
  <c r="J8272" i="18"/>
  <c r="K8271" i="18"/>
  <c r="M8271" i="18" s="1"/>
  <c r="J8271" i="18"/>
  <c r="K8270" i="18"/>
  <c r="M8270" i="18" s="1"/>
  <c r="J8270" i="18"/>
  <c r="K8269" i="18"/>
  <c r="M8269" i="18" s="1"/>
  <c r="J8269" i="18"/>
  <c r="K8268" i="18"/>
  <c r="J8268" i="18"/>
  <c r="K8267" i="18"/>
  <c r="J8267" i="18"/>
  <c r="K8266" i="18"/>
  <c r="J8266" i="18"/>
  <c r="K8265" i="18"/>
  <c r="J8265" i="18"/>
  <c r="K8264" i="18"/>
  <c r="J8264" i="18"/>
  <c r="K8263" i="18"/>
  <c r="J8263" i="18"/>
  <c r="K8262" i="18"/>
  <c r="J8262" i="18"/>
  <c r="K8261" i="18"/>
  <c r="J8261" i="18"/>
  <c r="K8260" i="18"/>
  <c r="J8260" i="18"/>
  <c r="K8259" i="18"/>
  <c r="J8259" i="18"/>
  <c r="K8258" i="18"/>
  <c r="J8258" i="18"/>
  <c r="K8257" i="18"/>
  <c r="J8257" i="18"/>
  <c r="K8256" i="18"/>
  <c r="J8256" i="18"/>
  <c r="K8255" i="18"/>
  <c r="J8255" i="18"/>
  <c r="K8254" i="18"/>
  <c r="J8254" i="18"/>
  <c r="K8253" i="18"/>
  <c r="J8253" i="18"/>
  <c r="K8252" i="18"/>
  <c r="J8252" i="18"/>
  <c r="K8251" i="18"/>
  <c r="J8251" i="18"/>
  <c r="K8250" i="18"/>
  <c r="J8250" i="18"/>
  <c r="K8249" i="18"/>
  <c r="J8249" i="18"/>
  <c r="K8248" i="18"/>
  <c r="J8248" i="18"/>
  <c r="K8247" i="18"/>
  <c r="J8247" i="18"/>
  <c r="K8246" i="18"/>
  <c r="J8246" i="18"/>
  <c r="K8245" i="18"/>
  <c r="J8245" i="18"/>
  <c r="K8244" i="18"/>
  <c r="J8244" i="18"/>
  <c r="K8243" i="18"/>
  <c r="J8243" i="18"/>
  <c r="K8242" i="18"/>
  <c r="J8242" i="18"/>
  <c r="K8241" i="18"/>
  <c r="J8241" i="18"/>
  <c r="K8240" i="18"/>
  <c r="J8240" i="18"/>
  <c r="K8239" i="18"/>
  <c r="J8239" i="18"/>
  <c r="K8238" i="18"/>
  <c r="J8238" i="18"/>
  <c r="K8237" i="18"/>
  <c r="J8237" i="18"/>
  <c r="K8236" i="18"/>
  <c r="J8236" i="18"/>
  <c r="K8235" i="18"/>
  <c r="J8235" i="18"/>
  <c r="K8234" i="18"/>
  <c r="J8234" i="18"/>
  <c r="K8233" i="18"/>
  <c r="J8233" i="18"/>
  <c r="K8232" i="18"/>
  <c r="J8232" i="18"/>
  <c r="K8231" i="18"/>
  <c r="J8231" i="18"/>
  <c r="K8230" i="18"/>
  <c r="J8230" i="18"/>
  <c r="K8229" i="18"/>
  <c r="J8229" i="18"/>
  <c r="K8228" i="18"/>
  <c r="J8228" i="18"/>
  <c r="K8227" i="18"/>
  <c r="J8227" i="18"/>
  <c r="K8226" i="18"/>
  <c r="J8226" i="18"/>
  <c r="K8225" i="18"/>
  <c r="J8225" i="18"/>
  <c r="K8224" i="18"/>
  <c r="J8224" i="18"/>
  <c r="K8223" i="18"/>
  <c r="J8223" i="18"/>
  <c r="K8222" i="18"/>
  <c r="J8222" i="18"/>
  <c r="K8221" i="18"/>
  <c r="J8221" i="18"/>
  <c r="K8220" i="18"/>
  <c r="J8220" i="18"/>
  <c r="K8219" i="18"/>
  <c r="J8219" i="18"/>
  <c r="K8218" i="18"/>
  <c r="J8218" i="18"/>
  <c r="K8217" i="18"/>
  <c r="J8217" i="18"/>
  <c r="K8216" i="18"/>
  <c r="J8216" i="18"/>
  <c r="K8215" i="18"/>
  <c r="J8215" i="18"/>
  <c r="K8214" i="18"/>
  <c r="J8214" i="18"/>
  <c r="K8213" i="18"/>
  <c r="J8213" i="18"/>
  <c r="K8212" i="18"/>
  <c r="J8212" i="18"/>
  <c r="K8211" i="18"/>
  <c r="J8211" i="18"/>
  <c r="K8210" i="18"/>
  <c r="J8210" i="18"/>
  <c r="K8209" i="18"/>
  <c r="J8209" i="18"/>
  <c r="K8208" i="18"/>
  <c r="J8208" i="18"/>
  <c r="K8207" i="18"/>
  <c r="J8207" i="18"/>
  <c r="K8206" i="18"/>
  <c r="J8206" i="18"/>
  <c r="K8205" i="18"/>
  <c r="J8205" i="18"/>
  <c r="K8204" i="18"/>
  <c r="J8204" i="18"/>
  <c r="K8203" i="18"/>
  <c r="J8203" i="18"/>
  <c r="K8202" i="18"/>
  <c r="J8202" i="18"/>
  <c r="K8201" i="18"/>
  <c r="J8201" i="18"/>
  <c r="K8200" i="18"/>
  <c r="J8200" i="18"/>
  <c r="K8199" i="18"/>
  <c r="J8199" i="18"/>
  <c r="K8198" i="18"/>
  <c r="J8198" i="18"/>
  <c r="K8197" i="18"/>
  <c r="J8197" i="18"/>
  <c r="K8196" i="18"/>
  <c r="J8196" i="18"/>
  <c r="K8195" i="18"/>
  <c r="J8195" i="18"/>
  <c r="K8194" i="18"/>
  <c r="J8194" i="18"/>
  <c r="K8193" i="18"/>
  <c r="J8193" i="18"/>
  <c r="K8192" i="18"/>
  <c r="J8192" i="18"/>
  <c r="K8191" i="18"/>
  <c r="J8191" i="18"/>
  <c r="K8190" i="18"/>
  <c r="J8190" i="18"/>
  <c r="K8189" i="18"/>
  <c r="M8189" i="18" s="1"/>
  <c r="J8189" i="18"/>
  <c r="K8188" i="18"/>
  <c r="J8188" i="18"/>
  <c r="K8187" i="18"/>
  <c r="M8187" i="18" s="1"/>
  <c r="J8187" i="18"/>
  <c r="K8186" i="18"/>
  <c r="J8186" i="18"/>
  <c r="K8185" i="18"/>
  <c r="M8185" i="18" s="1"/>
  <c r="J8185" i="18"/>
  <c r="K8184" i="18"/>
  <c r="J8184" i="18"/>
  <c r="K8183" i="18"/>
  <c r="M8183" i="18" s="1"/>
  <c r="J8183" i="18"/>
  <c r="K8182" i="18"/>
  <c r="J8182" i="18"/>
  <c r="K8181" i="18"/>
  <c r="M8181" i="18" s="1"/>
  <c r="J8181" i="18"/>
  <c r="K8180" i="18"/>
  <c r="J8180" i="18"/>
  <c r="K8179" i="18"/>
  <c r="M8179" i="18" s="1"/>
  <c r="J8179" i="18"/>
  <c r="K8178" i="18"/>
  <c r="J8178" i="18"/>
  <c r="K8177" i="18"/>
  <c r="M8177" i="18" s="1"/>
  <c r="J8177" i="18"/>
  <c r="K8176" i="18"/>
  <c r="M8176" i="18" s="1"/>
  <c r="J8176" i="18"/>
  <c r="K8175" i="18"/>
  <c r="M8175" i="18" s="1"/>
  <c r="J8175" i="18"/>
  <c r="K8174" i="18"/>
  <c r="J8174" i="18"/>
  <c r="K8173" i="18"/>
  <c r="M8173" i="18" s="1"/>
  <c r="J8173" i="18"/>
  <c r="K8172" i="18"/>
  <c r="J8172" i="18"/>
  <c r="K8171" i="18"/>
  <c r="M8171" i="18" s="1"/>
  <c r="J8171" i="18"/>
  <c r="K8170" i="18"/>
  <c r="J8170" i="18"/>
  <c r="K8169" i="18"/>
  <c r="M8169" i="18" s="1"/>
  <c r="J8169" i="18"/>
  <c r="K8168" i="18"/>
  <c r="J8168" i="18"/>
  <c r="K8167" i="18"/>
  <c r="J8167" i="18"/>
  <c r="K8166" i="18"/>
  <c r="J8166" i="18"/>
  <c r="K8165" i="18"/>
  <c r="M8165" i="18" s="1"/>
  <c r="J8165" i="18"/>
  <c r="K8164" i="18"/>
  <c r="M8164" i="18" s="1"/>
  <c r="J8164" i="18"/>
  <c r="K8163" i="18"/>
  <c r="M8163" i="18" s="1"/>
  <c r="J8163" i="18"/>
  <c r="K8162" i="18"/>
  <c r="J8162" i="18"/>
  <c r="K8161" i="18"/>
  <c r="M8161" i="18" s="1"/>
  <c r="J8161" i="18"/>
  <c r="K8160" i="18"/>
  <c r="J8160" i="18"/>
  <c r="K8159" i="18"/>
  <c r="J8159" i="18"/>
  <c r="K8158" i="18"/>
  <c r="J8158" i="18"/>
  <c r="K8157" i="18"/>
  <c r="M8157" i="18" s="1"/>
  <c r="J8157" i="18"/>
  <c r="K8156" i="18"/>
  <c r="M8156" i="18" s="1"/>
  <c r="J8156" i="18"/>
  <c r="K8155" i="18"/>
  <c r="M8155" i="18" s="1"/>
  <c r="J8155" i="18"/>
  <c r="K8154" i="18"/>
  <c r="J8154" i="18"/>
  <c r="K8153" i="18"/>
  <c r="M8153" i="18" s="1"/>
  <c r="J8153" i="18"/>
  <c r="K8152" i="18"/>
  <c r="J8152" i="18"/>
  <c r="K8151" i="18"/>
  <c r="M8151" i="18" s="1"/>
  <c r="J8151" i="18"/>
  <c r="K8150" i="18"/>
  <c r="J8150" i="18"/>
  <c r="K8149" i="18"/>
  <c r="M8149" i="18" s="1"/>
  <c r="J8149" i="18"/>
  <c r="K8148" i="18"/>
  <c r="M8148" i="18" s="1"/>
  <c r="J8148" i="18"/>
  <c r="K8147" i="18"/>
  <c r="M8147" i="18" s="1"/>
  <c r="J8147" i="18"/>
  <c r="K8146" i="18"/>
  <c r="J8146" i="18"/>
  <c r="K8145" i="18"/>
  <c r="M8145" i="18" s="1"/>
  <c r="J8145" i="18"/>
  <c r="K8144" i="18"/>
  <c r="M8144" i="18" s="1"/>
  <c r="J8144" i="18"/>
  <c r="K8143" i="18"/>
  <c r="M8143" i="18" s="1"/>
  <c r="J8143" i="18"/>
  <c r="K8142" i="18"/>
  <c r="J8142" i="18"/>
  <c r="K8141" i="18"/>
  <c r="M8141" i="18" s="1"/>
  <c r="J8141" i="18"/>
  <c r="K8140" i="18"/>
  <c r="M8140" i="18" s="1"/>
  <c r="J8140" i="18"/>
  <c r="K8139" i="18"/>
  <c r="M8139" i="18" s="1"/>
  <c r="J8139" i="18"/>
  <c r="K8138" i="18"/>
  <c r="J8138" i="18"/>
  <c r="K8137" i="18"/>
  <c r="M8137" i="18" s="1"/>
  <c r="J8137" i="18"/>
  <c r="K8136" i="18"/>
  <c r="J8136" i="18"/>
  <c r="K8135" i="18"/>
  <c r="M8135" i="18" s="1"/>
  <c r="J8135" i="18"/>
  <c r="K8134" i="18"/>
  <c r="J8134" i="18"/>
  <c r="K8133" i="18"/>
  <c r="M8133" i="18" s="1"/>
  <c r="J8133" i="18"/>
  <c r="K8132" i="18"/>
  <c r="J8132" i="18"/>
  <c r="K8131" i="18"/>
  <c r="M8131" i="18" s="1"/>
  <c r="J8131" i="18"/>
  <c r="K8130" i="18"/>
  <c r="J8130" i="18"/>
  <c r="K8129" i="18"/>
  <c r="M8129" i="18" s="1"/>
  <c r="J8129" i="18"/>
  <c r="K8128" i="18"/>
  <c r="M8128" i="18" s="1"/>
  <c r="J8128" i="18"/>
  <c r="K8127" i="18"/>
  <c r="J8127" i="18"/>
  <c r="K8126" i="18"/>
  <c r="J8126" i="18"/>
  <c r="K8125" i="18"/>
  <c r="J8125" i="18"/>
  <c r="K8124" i="18"/>
  <c r="M8124" i="18" s="1"/>
  <c r="J8124" i="18"/>
  <c r="K8123" i="18"/>
  <c r="J8123" i="18"/>
  <c r="K8122" i="18"/>
  <c r="J8122" i="18"/>
  <c r="K8121" i="18"/>
  <c r="J8121" i="18"/>
  <c r="K8120" i="18"/>
  <c r="M8120" i="18" s="1"/>
  <c r="J8120" i="18"/>
  <c r="K8119" i="18"/>
  <c r="M8119" i="18" s="1"/>
  <c r="J8119" i="18"/>
  <c r="K8118" i="18"/>
  <c r="J8118" i="18"/>
  <c r="K8117" i="18"/>
  <c r="M8117" i="18" s="1"/>
  <c r="J8117" i="18"/>
  <c r="K8116" i="18"/>
  <c r="J8116" i="18"/>
  <c r="K8115" i="18"/>
  <c r="J8115" i="18"/>
  <c r="K8114" i="18"/>
  <c r="J8114" i="18"/>
  <c r="K8113" i="18"/>
  <c r="M8113" i="18" s="1"/>
  <c r="J8113" i="18"/>
  <c r="K8112" i="18"/>
  <c r="J8112" i="18"/>
  <c r="K8111" i="18"/>
  <c r="M8111" i="18" s="1"/>
  <c r="J8111" i="18"/>
  <c r="K8110" i="18"/>
  <c r="J8110" i="18"/>
  <c r="K8109" i="18"/>
  <c r="M8109" i="18" s="1"/>
  <c r="J8109" i="18"/>
  <c r="K8108" i="18"/>
  <c r="M8108" i="18" s="1"/>
  <c r="J8108" i="18"/>
  <c r="K8107" i="18"/>
  <c r="J8107" i="18"/>
  <c r="K8106" i="18"/>
  <c r="J8106" i="18"/>
  <c r="K8105" i="18"/>
  <c r="J8105" i="18"/>
  <c r="K8104" i="18"/>
  <c r="J8104" i="18"/>
  <c r="K8103" i="18"/>
  <c r="M8103" i="18" s="1"/>
  <c r="J8103" i="18"/>
  <c r="K8102" i="18"/>
  <c r="J8102" i="18"/>
  <c r="K8101" i="18"/>
  <c r="M8101" i="18" s="1"/>
  <c r="J8101" i="18"/>
  <c r="K8100" i="18"/>
  <c r="J8100" i="18"/>
  <c r="K8099" i="18"/>
  <c r="J8099" i="18"/>
  <c r="K8098" i="18"/>
  <c r="J8098" i="18"/>
  <c r="K8097" i="18"/>
  <c r="J8097" i="18"/>
  <c r="K8096" i="18"/>
  <c r="J8096" i="18"/>
  <c r="K8095" i="18"/>
  <c r="J8095" i="18"/>
  <c r="K8094" i="18"/>
  <c r="J8094" i="18"/>
  <c r="K8093" i="18"/>
  <c r="J8093" i="18"/>
  <c r="K8092" i="18"/>
  <c r="J8092" i="18"/>
  <c r="K8091" i="18"/>
  <c r="J8091" i="18"/>
  <c r="K8090" i="18"/>
  <c r="J8090" i="18"/>
  <c r="K8089" i="18"/>
  <c r="J8089" i="18"/>
  <c r="K8088" i="18"/>
  <c r="J8088" i="18"/>
  <c r="K8087" i="18"/>
  <c r="M8087" i="18" s="1"/>
  <c r="J8087" i="18"/>
  <c r="K8086" i="18"/>
  <c r="J8086" i="18"/>
  <c r="K8085" i="18"/>
  <c r="J8085" i="18"/>
  <c r="K8084" i="18"/>
  <c r="J8084" i="18"/>
  <c r="K8083" i="18"/>
  <c r="J8083" i="18"/>
  <c r="K8082" i="18"/>
  <c r="M8082" i="18" s="1"/>
  <c r="J8082" i="18"/>
  <c r="K8081" i="18"/>
  <c r="J8081" i="18"/>
  <c r="K8080" i="18"/>
  <c r="M8080" i="18" s="1"/>
  <c r="J8080" i="18"/>
  <c r="K8079" i="18"/>
  <c r="J8079" i="18"/>
  <c r="K8078" i="18"/>
  <c r="M8078" i="18" s="1"/>
  <c r="J8078" i="18"/>
  <c r="K8077" i="18"/>
  <c r="J8077" i="18"/>
  <c r="K8076" i="18"/>
  <c r="M8076" i="18" s="1"/>
  <c r="J8076" i="18"/>
  <c r="K8075" i="18"/>
  <c r="M8075" i="18" s="1"/>
  <c r="J8075" i="18"/>
  <c r="K8074" i="18"/>
  <c r="M8074" i="18" s="1"/>
  <c r="J8074" i="18"/>
  <c r="K8073" i="18"/>
  <c r="J8073" i="18"/>
  <c r="K8072" i="18"/>
  <c r="J8072" i="18"/>
  <c r="K8071" i="18"/>
  <c r="M8071" i="18" s="1"/>
  <c r="J8071" i="18"/>
  <c r="K8070" i="18"/>
  <c r="J8070" i="18"/>
  <c r="K8069" i="18"/>
  <c r="J8069" i="18"/>
  <c r="K8068" i="18"/>
  <c r="J8068" i="18"/>
  <c r="K8067" i="18"/>
  <c r="J8067" i="18"/>
  <c r="K8066" i="18"/>
  <c r="J8066" i="18"/>
  <c r="K8065" i="18"/>
  <c r="J8065" i="18"/>
  <c r="K8064" i="18"/>
  <c r="M8064" i="18" s="1"/>
  <c r="J8064" i="18"/>
  <c r="K8063" i="18"/>
  <c r="J8063" i="18"/>
  <c r="K8062" i="18"/>
  <c r="J8062" i="18"/>
  <c r="K8061" i="18"/>
  <c r="J8061" i="18"/>
  <c r="K8060" i="18"/>
  <c r="M8060" i="18" s="1"/>
  <c r="J8060" i="18"/>
  <c r="K8059" i="18"/>
  <c r="J8059" i="18"/>
  <c r="K8058" i="18"/>
  <c r="M8058" i="18" s="1"/>
  <c r="J8058" i="18"/>
  <c r="K8057" i="18"/>
  <c r="J8057" i="18"/>
  <c r="K8056" i="18"/>
  <c r="J8056" i="18"/>
  <c r="K8055" i="18"/>
  <c r="M8055" i="18" s="1"/>
  <c r="J8055" i="18"/>
  <c r="K8054" i="18"/>
  <c r="J8054" i="18"/>
  <c r="K8053" i="18"/>
  <c r="J8053" i="18"/>
  <c r="K8052" i="18"/>
  <c r="J8052" i="18"/>
  <c r="K8051" i="18"/>
  <c r="J8051" i="18"/>
  <c r="K8050" i="18"/>
  <c r="M8050" i="18" s="1"/>
  <c r="J8050" i="18"/>
  <c r="K8049" i="18"/>
  <c r="J8049" i="18"/>
  <c r="K8048" i="18"/>
  <c r="M8048" i="18" s="1"/>
  <c r="J8048" i="18"/>
  <c r="K8047" i="18"/>
  <c r="J8047" i="18"/>
  <c r="K8046" i="18"/>
  <c r="J8046" i="18"/>
  <c r="K8045" i="18"/>
  <c r="J8045" i="18"/>
  <c r="K8044" i="18"/>
  <c r="J8044" i="18"/>
  <c r="K8043" i="18"/>
  <c r="M8043" i="18" s="1"/>
  <c r="J8043" i="18"/>
  <c r="K8042" i="18"/>
  <c r="J8042" i="18"/>
  <c r="K8041" i="18"/>
  <c r="J8041" i="18"/>
  <c r="K8040" i="18"/>
  <c r="M8040" i="18" s="1"/>
  <c r="J8040" i="18"/>
  <c r="K8039" i="18"/>
  <c r="J8039" i="18"/>
  <c r="K8038" i="18"/>
  <c r="J8038" i="18"/>
  <c r="K8037" i="18"/>
  <c r="J8037" i="18"/>
  <c r="K8036" i="18"/>
  <c r="J8036" i="18"/>
  <c r="K8035" i="18"/>
  <c r="J8035" i="18"/>
  <c r="K8034" i="18"/>
  <c r="J8034" i="18"/>
  <c r="K8033" i="18"/>
  <c r="J8033" i="18"/>
  <c r="K8032" i="18"/>
  <c r="J8032" i="18"/>
  <c r="K8031" i="18"/>
  <c r="M8031" i="18" s="1"/>
  <c r="J8031" i="18"/>
  <c r="K8030" i="18"/>
  <c r="J8030" i="18"/>
  <c r="K8029" i="18"/>
  <c r="J8029" i="18"/>
  <c r="K8028" i="18"/>
  <c r="J8028" i="18"/>
  <c r="K8027" i="18"/>
  <c r="M8027" i="18" s="1"/>
  <c r="J8027" i="18"/>
  <c r="K8026" i="18"/>
  <c r="J8026" i="18"/>
  <c r="K8025" i="18"/>
  <c r="J8025" i="18"/>
  <c r="K8024" i="18"/>
  <c r="J8024" i="18"/>
  <c r="K8023" i="18"/>
  <c r="M8023" i="18" s="1"/>
  <c r="J8023" i="18"/>
  <c r="K8022" i="18"/>
  <c r="J8022" i="18"/>
  <c r="K8021" i="18"/>
  <c r="J8021" i="18"/>
  <c r="K8020" i="18"/>
  <c r="J8020" i="18"/>
  <c r="K8019" i="18"/>
  <c r="M8019" i="18" s="1"/>
  <c r="J8019" i="18"/>
  <c r="K8018" i="18"/>
  <c r="J8018" i="18"/>
  <c r="K8017" i="18"/>
  <c r="J8017" i="18"/>
  <c r="K8016" i="18"/>
  <c r="J8016" i="18"/>
  <c r="K8015" i="18"/>
  <c r="M8015" i="18" s="1"/>
  <c r="J8015" i="18"/>
  <c r="K8014" i="18"/>
  <c r="J8014" i="18"/>
  <c r="K8013" i="18"/>
  <c r="J8013" i="18"/>
  <c r="K8012" i="18"/>
  <c r="J8012" i="18"/>
  <c r="K8011" i="18"/>
  <c r="J8011" i="18"/>
  <c r="K8010" i="18"/>
  <c r="M8010" i="18" s="1"/>
  <c r="J8010" i="18"/>
  <c r="K8009" i="18"/>
  <c r="J8009" i="18"/>
  <c r="K8008" i="18"/>
  <c r="J8008" i="18"/>
  <c r="K8007" i="18"/>
  <c r="J8007" i="18"/>
  <c r="K8006" i="18"/>
  <c r="J8006" i="18"/>
  <c r="K8005" i="18"/>
  <c r="J8005" i="18"/>
  <c r="K8004" i="18"/>
  <c r="J8004" i="18"/>
  <c r="K8003" i="18"/>
  <c r="J8003" i="18"/>
  <c r="K8002" i="18"/>
  <c r="M8002" i="18" s="1"/>
  <c r="J8002" i="18"/>
  <c r="K8001" i="18"/>
  <c r="J8001" i="18"/>
  <c r="K8000" i="18"/>
  <c r="J8000" i="18"/>
  <c r="K7999" i="18"/>
  <c r="J7999" i="18"/>
  <c r="K7998" i="18"/>
  <c r="M7998" i="18" s="1"/>
  <c r="J7998" i="18"/>
  <c r="K7997" i="18"/>
  <c r="J7997" i="18"/>
  <c r="K7996" i="18"/>
  <c r="J7996" i="18"/>
  <c r="K7995" i="18"/>
  <c r="J7995" i="18"/>
  <c r="K7994" i="18"/>
  <c r="M7994" i="18" s="1"/>
  <c r="J7994" i="18"/>
  <c r="K7993" i="18"/>
  <c r="J7993" i="18"/>
  <c r="K7992" i="18"/>
  <c r="J7992" i="18"/>
  <c r="K7991" i="18"/>
  <c r="J7991" i="18"/>
  <c r="K7990" i="18"/>
  <c r="J7990" i="18"/>
  <c r="K7989" i="18"/>
  <c r="J7989" i="18"/>
  <c r="K7988" i="18"/>
  <c r="J7988" i="18"/>
  <c r="K7987" i="18"/>
  <c r="J7987" i="18"/>
  <c r="K7986" i="18"/>
  <c r="M7986" i="18" s="1"/>
  <c r="J7986" i="18"/>
  <c r="K7985" i="18"/>
  <c r="J7985" i="18"/>
  <c r="K7984" i="18"/>
  <c r="J7984" i="18"/>
  <c r="K7983" i="18"/>
  <c r="J7983" i="18"/>
  <c r="K7982" i="18"/>
  <c r="J7982" i="18"/>
  <c r="K7981" i="18"/>
  <c r="J7981" i="18"/>
  <c r="K7980" i="18"/>
  <c r="J7980" i="18"/>
  <c r="K7979" i="18"/>
  <c r="J7979" i="18"/>
  <c r="K7978" i="18"/>
  <c r="M7978" i="18" s="1"/>
  <c r="J7978" i="18"/>
  <c r="K7977" i="18"/>
  <c r="J7977" i="18"/>
  <c r="K7976" i="18"/>
  <c r="J7976" i="18"/>
  <c r="K7975" i="18"/>
  <c r="J7975" i="18"/>
  <c r="K7974" i="18"/>
  <c r="J7974" i="18"/>
  <c r="K7973" i="18"/>
  <c r="J7973" i="18"/>
  <c r="K7972" i="18"/>
  <c r="J7972" i="18"/>
  <c r="K7971" i="18"/>
  <c r="J7971" i="18"/>
  <c r="K7970" i="18"/>
  <c r="M7970" i="18" s="1"/>
  <c r="J7970" i="18"/>
  <c r="K7969" i="18"/>
  <c r="J7969" i="18"/>
  <c r="K7968" i="18"/>
  <c r="J7968" i="18"/>
  <c r="K7967" i="18"/>
  <c r="J7967" i="18"/>
  <c r="K7966" i="18"/>
  <c r="M7966" i="18" s="1"/>
  <c r="J7966" i="18"/>
  <c r="K7965" i="18"/>
  <c r="J7965" i="18"/>
  <c r="K7964" i="18"/>
  <c r="J7964" i="18"/>
  <c r="K7963" i="18"/>
  <c r="J7963" i="18"/>
  <c r="K7962" i="18"/>
  <c r="M7962" i="18" s="1"/>
  <c r="J7962" i="18"/>
  <c r="K7961" i="18"/>
  <c r="J7961" i="18"/>
  <c r="K7960" i="18"/>
  <c r="J7960" i="18"/>
  <c r="K7959" i="18"/>
  <c r="J7959" i="18"/>
  <c r="K7958" i="18"/>
  <c r="J7958" i="18"/>
  <c r="K7957" i="18"/>
  <c r="J7957" i="18"/>
  <c r="K7956" i="18"/>
  <c r="J7956" i="18"/>
  <c r="K7955" i="18"/>
  <c r="J7955" i="18"/>
  <c r="K7954" i="18"/>
  <c r="M7954" i="18" s="1"/>
  <c r="J7954" i="18"/>
  <c r="K7953" i="18"/>
  <c r="J7953" i="18"/>
  <c r="K7952" i="18"/>
  <c r="J7952" i="18"/>
  <c r="K7951" i="18"/>
  <c r="J7951" i="18"/>
  <c r="K7950" i="18"/>
  <c r="J7950" i="18"/>
  <c r="K7949" i="18"/>
  <c r="J7949" i="18"/>
  <c r="K7948" i="18"/>
  <c r="M7948" i="18" s="1"/>
  <c r="J7948" i="18"/>
  <c r="K7947" i="18"/>
  <c r="J7947" i="18"/>
  <c r="K7946" i="18"/>
  <c r="M7946" i="18" s="1"/>
  <c r="J7946" i="18"/>
  <c r="K7945" i="18"/>
  <c r="J7945" i="18"/>
  <c r="K7944" i="18"/>
  <c r="J7944" i="18"/>
  <c r="K7943" i="18"/>
  <c r="J7943" i="18"/>
  <c r="K7942" i="18"/>
  <c r="J7942" i="18"/>
  <c r="K7941" i="18"/>
  <c r="J7941" i="18"/>
  <c r="K7940" i="18"/>
  <c r="J7940" i="18"/>
  <c r="K7939" i="18"/>
  <c r="J7939" i="18"/>
  <c r="K7938" i="18"/>
  <c r="M7938" i="18" s="1"/>
  <c r="J7938" i="18"/>
  <c r="K7937" i="18"/>
  <c r="J7937" i="18"/>
  <c r="K7936" i="18"/>
  <c r="J7936" i="18"/>
  <c r="K7935" i="18"/>
  <c r="J7935" i="18"/>
  <c r="K7934" i="18"/>
  <c r="M7934" i="18" s="1"/>
  <c r="J7934" i="18"/>
  <c r="K7933" i="18"/>
  <c r="J7933" i="18"/>
  <c r="K7932" i="18"/>
  <c r="J7932" i="18"/>
  <c r="K7931" i="18"/>
  <c r="J7931" i="18"/>
  <c r="K7930" i="18"/>
  <c r="M7930" i="18" s="1"/>
  <c r="J7930" i="18"/>
  <c r="K7929" i="18"/>
  <c r="J7929" i="18"/>
  <c r="K7928" i="18"/>
  <c r="J7928" i="18"/>
  <c r="K7927" i="18"/>
  <c r="J7927" i="18"/>
  <c r="K7926" i="18"/>
  <c r="J7926" i="18"/>
  <c r="K7925" i="18"/>
  <c r="J7925" i="18"/>
  <c r="K7924" i="18"/>
  <c r="J7924" i="18"/>
  <c r="K7923" i="18"/>
  <c r="J7923" i="18"/>
  <c r="K7922" i="18"/>
  <c r="M7922" i="18" s="1"/>
  <c r="J7922" i="18"/>
  <c r="K7921" i="18"/>
  <c r="J7921" i="18"/>
  <c r="K7920" i="18"/>
  <c r="J7920" i="18"/>
  <c r="K7919" i="18"/>
  <c r="J7919" i="18"/>
  <c r="K7918" i="18"/>
  <c r="J7918" i="18"/>
  <c r="K7917" i="18"/>
  <c r="J7917" i="18"/>
  <c r="K7916" i="18"/>
  <c r="J7916" i="18"/>
  <c r="K7915" i="18"/>
  <c r="J7915" i="18"/>
  <c r="K7914" i="18"/>
  <c r="M7914" i="18" s="1"/>
  <c r="J7914" i="18"/>
  <c r="K7913" i="18"/>
  <c r="J7913" i="18"/>
  <c r="K7912" i="18"/>
  <c r="J7912" i="18"/>
  <c r="K7911" i="18"/>
  <c r="J7911" i="18"/>
  <c r="K7910" i="18"/>
  <c r="J7910" i="18"/>
  <c r="K7909" i="18"/>
  <c r="J7909" i="18"/>
  <c r="K7908" i="18"/>
  <c r="J7908" i="18"/>
  <c r="K7907" i="18"/>
  <c r="J7907" i="18"/>
  <c r="K7906" i="18"/>
  <c r="M7906" i="18" s="1"/>
  <c r="J7906" i="18"/>
  <c r="K7905" i="18"/>
  <c r="J7905" i="18"/>
  <c r="K7904" i="18"/>
  <c r="J7904" i="18"/>
  <c r="K7903" i="18"/>
  <c r="J7903" i="18"/>
  <c r="K7902" i="18"/>
  <c r="M7902" i="18" s="1"/>
  <c r="J7902" i="18"/>
  <c r="K7901" i="18"/>
  <c r="J7901" i="18"/>
  <c r="K7900" i="18"/>
  <c r="J7900" i="18"/>
  <c r="K7899" i="18"/>
  <c r="J7899" i="18"/>
  <c r="K7898" i="18"/>
  <c r="M7898" i="18" s="1"/>
  <c r="J7898" i="18"/>
  <c r="K7897" i="18"/>
  <c r="J7897" i="18"/>
  <c r="K7896" i="18"/>
  <c r="J7896" i="18"/>
  <c r="K7895" i="18"/>
  <c r="J7895" i="18"/>
  <c r="K7894" i="18"/>
  <c r="J7894" i="18"/>
  <c r="K7893" i="18"/>
  <c r="J7893" i="18"/>
  <c r="K7892" i="18"/>
  <c r="J7892" i="18"/>
  <c r="K7891" i="18"/>
  <c r="J7891" i="18"/>
  <c r="K7890" i="18"/>
  <c r="M7890" i="18" s="1"/>
  <c r="J7890" i="18"/>
  <c r="K7889" i="18"/>
  <c r="J7889" i="18"/>
  <c r="K7888" i="18"/>
  <c r="J7888" i="18"/>
  <c r="K7887" i="18"/>
  <c r="J7887" i="18"/>
  <c r="K7886" i="18"/>
  <c r="J7886" i="18"/>
  <c r="K7885" i="18"/>
  <c r="J7885" i="18"/>
  <c r="K7884" i="18"/>
  <c r="M7884" i="18" s="1"/>
  <c r="J7884" i="18"/>
  <c r="K7883" i="18"/>
  <c r="J7883" i="18"/>
  <c r="K7882" i="18"/>
  <c r="M7882" i="18" s="1"/>
  <c r="J7882" i="18"/>
  <c r="K7881" i="18"/>
  <c r="J7881" i="18"/>
  <c r="K7880" i="18"/>
  <c r="J7880" i="18"/>
  <c r="K7879" i="18"/>
  <c r="J7879" i="18"/>
  <c r="K7878" i="18"/>
  <c r="J7878" i="18"/>
  <c r="K7877" i="18"/>
  <c r="J7877" i="18"/>
  <c r="K7876" i="18"/>
  <c r="J7876" i="18"/>
  <c r="K7875" i="18"/>
  <c r="J7875" i="18"/>
  <c r="K7874" i="18"/>
  <c r="M7874" i="18" s="1"/>
  <c r="J7874" i="18"/>
  <c r="K7873" i="18"/>
  <c r="J7873" i="18"/>
  <c r="K7872" i="18"/>
  <c r="J7872" i="18"/>
  <c r="K7871" i="18"/>
  <c r="J7871" i="18"/>
  <c r="K7870" i="18"/>
  <c r="M7870" i="18" s="1"/>
  <c r="J7870" i="18"/>
  <c r="K7869" i="18"/>
  <c r="J7869" i="18"/>
  <c r="K7868" i="18"/>
  <c r="J7868" i="18"/>
  <c r="K7867" i="18"/>
  <c r="J7867" i="18"/>
  <c r="K7866" i="18"/>
  <c r="M7866" i="18" s="1"/>
  <c r="J7866" i="18"/>
  <c r="K7865" i="18"/>
  <c r="J7865" i="18"/>
  <c r="K7864" i="18"/>
  <c r="J7864" i="18"/>
  <c r="K7863" i="18"/>
  <c r="J7863" i="18"/>
  <c r="K7862" i="18"/>
  <c r="J7862" i="18"/>
  <c r="K7861" i="18"/>
  <c r="J7861" i="18"/>
  <c r="K7860" i="18"/>
  <c r="J7860" i="18"/>
  <c r="K7859" i="18"/>
  <c r="J7859" i="18"/>
  <c r="K7858" i="18"/>
  <c r="M7858" i="18" s="1"/>
  <c r="J7858" i="18"/>
  <c r="K7857" i="18"/>
  <c r="J7857" i="18"/>
  <c r="K7856" i="18"/>
  <c r="J7856" i="18"/>
  <c r="K7855" i="18"/>
  <c r="J7855" i="18"/>
  <c r="K7854" i="18"/>
  <c r="J7854" i="18"/>
  <c r="K7853" i="18"/>
  <c r="J7853" i="18"/>
  <c r="K7852" i="18"/>
  <c r="J7852" i="18"/>
  <c r="K7851" i="18"/>
  <c r="J7851" i="18"/>
  <c r="K7850" i="18"/>
  <c r="M7850" i="18" s="1"/>
  <c r="J7850" i="18"/>
  <c r="K7849" i="18"/>
  <c r="J7849" i="18"/>
  <c r="K7848" i="18"/>
  <c r="J7848" i="18"/>
  <c r="K7847" i="18"/>
  <c r="J7847" i="18"/>
  <c r="K7846" i="18"/>
  <c r="J7846" i="18"/>
  <c r="K7845" i="18"/>
  <c r="J7845" i="18"/>
  <c r="K7844" i="18"/>
  <c r="J7844" i="18"/>
  <c r="K7843" i="18"/>
  <c r="J7843" i="18"/>
  <c r="K7842" i="18"/>
  <c r="M7842" i="18" s="1"/>
  <c r="J7842" i="18"/>
  <c r="K7841" i="18"/>
  <c r="J7841" i="18"/>
  <c r="K7840" i="18"/>
  <c r="J7840" i="18"/>
  <c r="K7839" i="18"/>
  <c r="J7839" i="18"/>
  <c r="K7838" i="18"/>
  <c r="M7838" i="18" s="1"/>
  <c r="J7838" i="18"/>
  <c r="K7837" i="18"/>
  <c r="J7837" i="18"/>
  <c r="K7836" i="18"/>
  <c r="J7836" i="18"/>
  <c r="K7835" i="18"/>
  <c r="J7835" i="18"/>
  <c r="K7834" i="18"/>
  <c r="M7834" i="18" s="1"/>
  <c r="J7834" i="18"/>
  <c r="K7833" i="18"/>
  <c r="J7833" i="18"/>
  <c r="K7832" i="18"/>
  <c r="J7832" i="18"/>
  <c r="K7831" i="18"/>
  <c r="J7831" i="18"/>
  <c r="K7830" i="18"/>
  <c r="J7830" i="18"/>
  <c r="K7829" i="18"/>
  <c r="J7829" i="18"/>
  <c r="K7828" i="18"/>
  <c r="M7828" i="18" s="1"/>
  <c r="J7828" i="18"/>
  <c r="K7827" i="18"/>
  <c r="J7827" i="18"/>
  <c r="K7826" i="18"/>
  <c r="J7826" i="18"/>
  <c r="K7825" i="18"/>
  <c r="J7825" i="18"/>
  <c r="K7824" i="18"/>
  <c r="J7824" i="18"/>
  <c r="K7823" i="18"/>
  <c r="J7823" i="18"/>
  <c r="K7822" i="18"/>
  <c r="M7822" i="18" s="1"/>
  <c r="J7822" i="18"/>
  <c r="K7821" i="18"/>
  <c r="J7821" i="18"/>
  <c r="K7820" i="18"/>
  <c r="M7820" i="18" s="1"/>
  <c r="J7820" i="18"/>
  <c r="K7819" i="18"/>
  <c r="J7819" i="18"/>
  <c r="K7818" i="18"/>
  <c r="J7818" i="18"/>
  <c r="K7817" i="18"/>
  <c r="J7817" i="18"/>
  <c r="K7816" i="18"/>
  <c r="J7816" i="18"/>
  <c r="K7815" i="18"/>
  <c r="J7815" i="18"/>
  <c r="K7814" i="18"/>
  <c r="J7814" i="18"/>
  <c r="K7813" i="18"/>
  <c r="J7813" i="18"/>
  <c r="K7812" i="18"/>
  <c r="M7812" i="18" s="1"/>
  <c r="J7812" i="18"/>
  <c r="K7811" i="18"/>
  <c r="J7811" i="18"/>
  <c r="K7810" i="18"/>
  <c r="J7810" i="18"/>
  <c r="K7809" i="18"/>
  <c r="J7809" i="18"/>
  <c r="K7808" i="18"/>
  <c r="M7808" i="18" s="1"/>
  <c r="J7808" i="18"/>
  <c r="K7807" i="18"/>
  <c r="J7807" i="18"/>
  <c r="K7806" i="18"/>
  <c r="J7806" i="18"/>
  <c r="K7805" i="18"/>
  <c r="J7805" i="18"/>
  <c r="K7804" i="18"/>
  <c r="M7804" i="18" s="1"/>
  <c r="J7804" i="18"/>
  <c r="K7803" i="18"/>
  <c r="J7803" i="18"/>
  <c r="K7802" i="18"/>
  <c r="J7802" i="18"/>
  <c r="K7801" i="18"/>
  <c r="J7801" i="18"/>
  <c r="K7800" i="18"/>
  <c r="J7800" i="18"/>
  <c r="K7799" i="18"/>
  <c r="J7799" i="18"/>
  <c r="K7798" i="18"/>
  <c r="J7798" i="18"/>
  <c r="K7797" i="18"/>
  <c r="J7797" i="18"/>
  <c r="K7796" i="18"/>
  <c r="M7796" i="18" s="1"/>
  <c r="J7796" i="18"/>
  <c r="K7795" i="18"/>
  <c r="J7795" i="18"/>
  <c r="K7794" i="18"/>
  <c r="J7794" i="18"/>
  <c r="K7793" i="18"/>
  <c r="J7793" i="18"/>
  <c r="K7792" i="18"/>
  <c r="J7792" i="18"/>
  <c r="K7791" i="18"/>
  <c r="J7791" i="18"/>
  <c r="K7790" i="18"/>
  <c r="M7790" i="18" s="1"/>
  <c r="J7790" i="18"/>
  <c r="K7789" i="18"/>
  <c r="J7789" i="18"/>
  <c r="K7788" i="18"/>
  <c r="M7788" i="18" s="1"/>
  <c r="J7788" i="18"/>
  <c r="K7787" i="18"/>
  <c r="J7787" i="18"/>
  <c r="K7786" i="18"/>
  <c r="J7786" i="18"/>
  <c r="K7785" i="18"/>
  <c r="J7785" i="18"/>
  <c r="K7784" i="18"/>
  <c r="J7784" i="18"/>
  <c r="K7783" i="18"/>
  <c r="J7783" i="18"/>
  <c r="K7782" i="18"/>
  <c r="J7782" i="18"/>
  <c r="K7781" i="18"/>
  <c r="J7781" i="18"/>
  <c r="K7780" i="18"/>
  <c r="M7780" i="18" s="1"/>
  <c r="J7780" i="18"/>
  <c r="K7779" i="18"/>
  <c r="J7779" i="18"/>
  <c r="K7778" i="18"/>
  <c r="J7778" i="18"/>
  <c r="K7777" i="18"/>
  <c r="J7777" i="18"/>
  <c r="K7776" i="18"/>
  <c r="M7776" i="18" s="1"/>
  <c r="J7776" i="18"/>
  <c r="K7775" i="18"/>
  <c r="J7775" i="18"/>
  <c r="K7774" i="18"/>
  <c r="J7774" i="18"/>
  <c r="K7773" i="18"/>
  <c r="J7773" i="18"/>
  <c r="K7772" i="18"/>
  <c r="M7772" i="18" s="1"/>
  <c r="J7772" i="18"/>
  <c r="K7771" i="18"/>
  <c r="J7771" i="18"/>
  <c r="K7770" i="18"/>
  <c r="J7770" i="18"/>
  <c r="K7769" i="18"/>
  <c r="J7769" i="18"/>
  <c r="K7768" i="18"/>
  <c r="J7768" i="18"/>
  <c r="K7767" i="18"/>
  <c r="J7767" i="18"/>
  <c r="K7766" i="18"/>
  <c r="J7766" i="18"/>
  <c r="K7765" i="18"/>
  <c r="J7765" i="18"/>
  <c r="K7764" i="18"/>
  <c r="M7764" i="18" s="1"/>
  <c r="J7764" i="18"/>
  <c r="K7763" i="18"/>
  <c r="J7763" i="18"/>
  <c r="K7762" i="18"/>
  <c r="J7762" i="18"/>
  <c r="K7761" i="18"/>
  <c r="J7761" i="18"/>
  <c r="K7760" i="18"/>
  <c r="J7760" i="18"/>
  <c r="K7759" i="18"/>
  <c r="J7759" i="18"/>
  <c r="K7758" i="18"/>
  <c r="M7758" i="18" s="1"/>
  <c r="J7758" i="18"/>
  <c r="K7757" i="18"/>
  <c r="J7757" i="18"/>
  <c r="K7756" i="18"/>
  <c r="M7756" i="18" s="1"/>
  <c r="J7756" i="18"/>
  <c r="K7755" i="18"/>
  <c r="J7755" i="18"/>
  <c r="K7754" i="18"/>
  <c r="J7754" i="18"/>
  <c r="K7753" i="18"/>
  <c r="J7753" i="18"/>
  <c r="K7752" i="18"/>
  <c r="J7752" i="18"/>
  <c r="K7751" i="18"/>
  <c r="J7751" i="18"/>
  <c r="K7750" i="18"/>
  <c r="J7750" i="18"/>
  <c r="K7749" i="18"/>
  <c r="J7749" i="18"/>
  <c r="K7748" i="18"/>
  <c r="M7748" i="18" s="1"/>
  <c r="J7748" i="18"/>
  <c r="K7747" i="18"/>
  <c r="J7747" i="18"/>
  <c r="K7746" i="18"/>
  <c r="J7746" i="18"/>
  <c r="K7745" i="18"/>
  <c r="J7745" i="18"/>
  <c r="K7744" i="18"/>
  <c r="M7744" i="18" s="1"/>
  <c r="J7744" i="18"/>
  <c r="K7743" i="18"/>
  <c r="J7743" i="18"/>
  <c r="K7742" i="18"/>
  <c r="J7742" i="18"/>
  <c r="K7741" i="18"/>
  <c r="J7741" i="18"/>
  <c r="K7740" i="18"/>
  <c r="M7740" i="18" s="1"/>
  <c r="J7740" i="18"/>
  <c r="K7739" i="18"/>
  <c r="J7739" i="18"/>
  <c r="K7738" i="18"/>
  <c r="J7738" i="18"/>
  <c r="K7737" i="18"/>
  <c r="J7737" i="18"/>
  <c r="K7736" i="18"/>
  <c r="J7736" i="18"/>
  <c r="K7735" i="18"/>
  <c r="J7735" i="18"/>
  <c r="K7734" i="18"/>
  <c r="J7734" i="18"/>
  <c r="K7733" i="18"/>
  <c r="J7733" i="18"/>
  <c r="K7732" i="18"/>
  <c r="M7732" i="18" s="1"/>
  <c r="J7732" i="18"/>
  <c r="K7731" i="18"/>
  <c r="J7731" i="18"/>
  <c r="K7730" i="18"/>
  <c r="J7730" i="18"/>
  <c r="K7729" i="18"/>
  <c r="J7729" i="18"/>
  <c r="K7728" i="18"/>
  <c r="J7728" i="18"/>
  <c r="K7727" i="18"/>
  <c r="J7727" i="18"/>
  <c r="K7726" i="18"/>
  <c r="M7726" i="18" s="1"/>
  <c r="J7726" i="18"/>
  <c r="K7725" i="18"/>
  <c r="J7725" i="18"/>
  <c r="J7724" i="18"/>
  <c r="K7723" i="18"/>
  <c r="J7723" i="18"/>
  <c r="K7722" i="18"/>
  <c r="J7722" i="18"/>
  <c r="J7721" i="18"/>
  <c r="K7720" i="18"/>
  <c r="M7720" i="18" s="1"/>
  <c r="J7720" i="18"/>
  <c r="K7719" i="18"/>
  <c r="J7719" i="18"/>
  <c r="K7718" i="18"/>
  <c r="J7718" i="18"/>
  <c r="K7717" i="18"/>
  <c r="J7717" i="18"/>
  <c r="K7716" i="18"/>
  <c r="M7716" i="18" s="1"/>
  <c r="J7716" i="18"/>
  <c r="K7715" i="18"/>
  <c r="J7715" i="18"/>
  <c r="K7714" i="18"/>
  <c r="J7714" i="18"/>
  <c r="K7713" i="18"/>
  <c r="J7713" i="18"/>
  <c r="K7712" i="18"/>
  <c r="J7712" i="18"/>
  <c r="K7711" i="18"/>
  <c r="J7711" i="18"/>
  <c r="K7710" i="18"/>
  <c r="J7710" i="18"/>
  <c r="K7709" i="18"/>
  <c r="J7709" i="18"/>
  <c r="K7708" i="18"/>
  <c r="M7708" i="18" s="1"/>
  <c r="J7708" i="18"/>
  <c r="K7707" i="18"/>
  <c r="J7707" i="18"/>
  <c r="K7706" i="18"/>
  <c r="J7706" i="18"/>
  <c r="K7705" i="18"/>
  <c r="J7705" i="18"/>
  <c r="K7704" i="18"/>
  <c r="J7704" i="18"/>
  <c r="K7703" i="18"/>
  <c r="J7703" i="18"/>
  <c r="K7702" i="18"/>
  <c r="J7702" i="18"/>
  <c r="K7701" i="18"/>
  <c r="J7701" i="18"/>
  <c r="K7700" i="18"/>
  <c r="M7700" i="18" s="1"/>
  <c r="J7700" i="18"/>
  <c r="K7699" i="18"/>
  <c r="J7699" i="18"/>
  <c r="K7698" i="18"/>
  <c r="J7698" i="18"/>
  <c r="K7697" i="18"/>
  <c r="J7697" i="18"/>
  <c r="K7696" i="18"/>
  <c r="J7696" i="18"/>
  <c r="K7695" i="18"/>
  <c r="J7695" i="18"/>
  <c r="K7694" i="18"/>
  <c r="J7694" i="18"/>
  <c r="K7693" i="18"/>
  <c r="J7693" i="18"/>
  <c r="K7692" i="18"/>
  <c r="M7692" i="18" s="1"/>
  <c r="J7692" i="18"/>
  <c r="K7691" i="18"/>
  <c r="J7691" i="18"/>
  <c r="K7690" i="18"/>
  <c r="J7690" i="18"/>
  <c r="K7689" i="18"/>
  <c r="J7689" i="18"/>
  <c r="K7688" i="18"/>
  <c r="M7688" i="18" s="1"/>
  <c r="J7688" i="18"/>
  <c r="K7687" i="18"/>
  <c r="J7687" i="18"/>
  <c r="K7686" i="18"/>
  <c r="J7686" i="18"/>
  <c r="K7685" i="18"/>
  <c r="J7685" i="18"/>
  <c r="K7684" i="18"/>
  <c r="M7684" i="18" s="1"/>
  <c r="J7684" i="18"/>
  <c r="K7683" i="18"/>
  <c r="J7683" i="18"/>
  <c r="K7682" i="18"/>
  <c r="J7682" i="18"/>
  <c r="K7681" i="18"/>
  <c r="M7681" i="18" s="1"/>
  <c r="J7681" i="18"/>
  <c r="K7680" i="18"/>
  <c r="J7680" i="18"/>
  <c r="K7679" i="18"/>
  <c r="J7679" i="18"/>
  <c r="K7678" i="18"/>
  <c r="J7678" i="18"/>
  <c r="K7677" i="18"/>
  <c r="J7677" i="18"/>
  <c r="K7676" i="18"/>
  <c r="J7676" i="18"/>
  <c r="K7675" i="18"/>
  <c r="M7675" i="18" s="1"/>
  <c r="J7675" i="18"/>
  <c r="K7674" i="18"/>
  <c r="J7674" i="18"/>
  <c r="K7673" i="18"/>
  <c r="J7673" i="18"/>
  <c r="K7672" i="18"/>
  <c r="J7672" i="18"/>
  <c r="K7671" i="18"/>
  <c r="M7671" i="18" s="1"/>
  <c r="J7671" i="18"/>
  <c r="K7670" i="18"/>
  <c r="J7670" i="18"/>
  <c r="K7669" i="18"/>
  <c r="J7669" i="18"/>
  <c r="K7668" i="18"/>
  <c r="J7668" i="18"/>
  <c r="K7667" i="18"/>
  <c r="M7667" i="18" s="1"/>
  <c r="J7667" i="18"/>
  <c r="K7666" i="18"/>
  <c r="J7666" i="18"/>
  <c r="K7665" i="18"/>
  <c r="M7665" i="18" s="1"/>
  <c r="J7665" i="18"/>
  <c r="K7664" i="18"/>
  <c r="J7664" i="18"/>
  <c r="K7663" i="18"/>
  <c r="M7663" i="18" s="1"/>
  <c r="J7663" i="18"/>
  <c r="K7662" i="18"/>
  <c r="J7662" i="18"/>
  <c r="K7661" i="18"/>
  <c r="J7661" i="18"/>
  <c r="K7660" i="18"/>
  <c r="J7660" i="18"/>
  <c r="K7659" i="18"/>
  <c r="M7659" i="18" s="1"/>
  <c r="J7659" i="18"/>
  <c r="K7658" i="18"/>
  <c r="J7658" i="18"/>
  <c r="K7657" i="18"/>
  <c r="J7657" i="18"/>
  <c r="K7656" i="18"/>
  <c r="J7656" i="18"/>
  <c r="K7655" i="18"/>
  <c r="M7655" i="18" s="1"/>
  <c r="J7655" i="18"/>
  <c r="K7654" i="18"/>
  <c r="J7654" i="18"/>
  <c r="K7653" i="18"/>
  <c r="J7653" i="18"/>
  <c r="K7652" i="18"/>
  <c r="J7652" i="18"/>
  <c r="K7651" i="18"/>
  <c r="M7651" i="18" s="1"/>
  <c r="J7651" i="18"/>
  <c r="K7650" i="18"/>
  <c r="J7650" i="18"/>
  <c r="K7649" i="18"/>
  <c r="M7649" i="18" s="1"/>
  <c r="J7649" i="18"/>
  <c r="K7648" i="18"/>
  <c r="J7648" i="18"/>
  <c r="K7647" i="18"/>
  <c r="M7647" i="18" s="1"/>
  <c r="J7647" i="18"/>
  <c r="K7646" i="18"/>
  <c r="J7646" i="18"/>
  <c r="K7645" i="18"/>
  <c r="J7645" i="18"/>
  <c r="K7644" i="18"/>
  <c r="J7644" i="18"/>
  <c r="K7643" i="18"/>
  <c r="M7643" i="18" s="1"/>
  <c r="J7643" i="18"/>
  <c r="K7642" i="18"/>
  <c r="J7642" i="18"/>
  <c r="K7641" i="18"/>
  <c r="J7641" i="18"/>
  <c r="K7640" i="18"/>
  <c r="J7640" i="18"/>
  <c r="K7639" i="18"/>
  <c r="M7639" i="18" s="1"/>
  <c r="J7639" i="18"/>
  <c r="K7638" i="18"/>
  <c r="J7638" i="18"/>
  <c r="K7637" i="18"/>
  <c r="J7637" i="18"/>
  <c r="K7636" i="18"/>
  <c r="J7636" i="18"/>
  <c r="K7635" i="18"/>
  <c r="M7635" i="18" s="1"/>
  <c r="J7635" i="18"/>
  <c r="K7634" i="18"/>
  <c r="J7634" i="18"/>
  <c r="K7633" i="18"/>
  <c r="M7633" i="18" s="1"/>
  <c r="J7633" i="18"/>
  <c r="K7632" i="18"/>
  <c r="J7632" i="18"/>
  <c r="K7631" i="18"/>
  <c r="M7631" i="18" s="1"/>
  <c r="J7631" i="18"/>
  <c r="K7630" i="18"/>
  <c r="J7630" i="18"/>
  <c r="K7629" i="18"/>
  <c r="J7629" i="18"/>
  <c r="K7628" i="18"/>
  <c r="J7628" i="18"/>
  <c r="K7627" i="18"/>
  <c r="M7627" i="18" s="1"/>
  <c r="J7627" i="18"/>
  <c r="K7626" i="18"/>
  <c r="J7626" i="18"/>
  <c r="K7625" i="18"/>
  <c r="J7625" i="18"/>
  <c r="K7624" i="18"/>
  <c r="J7624" i="18"/>
  <c r="K7623" i="18"/>
  <c r="M7623" i="18" s="1"/>
  <c r="J7623" i="18"/>
  <c r="K7622" i="18"/>
  <c r="J7622" i="18"/>
  <c r="K7621" i="18"/>
  <c r="J7621" i="18"/>
  <c r="K7620" i="18"/>
  <c r="J7620" i="18"/>
  <c r="K7619" i="18"/>
  <c r="M7619" i="18" s="1"/>
  <c r="J7619" i="18"/>
  <c r="K7618" i="18"/>
  <c r="J7618" i="18"/>
  <c r="K7617" i="18"/>
  <c r="M7617" i="18" s="1"/>
  <c r="J7617" i="18"/>
  <c r="K7616" i="18"/>
  <c r="J7616" i="18"/>
  <c r="K7615" i="18"/>
  <c r="M7615" i="18" s="1"/>
  <c r="J7615" i="18"/>
  <c r="K7614" i="18"/>
  <c r="J7614" i="18"/>
  <c r="K7613" i="18"/>
  <c r="J7613" i="18"/>
  <c r="K7612" i="18"/>
  <c r="J7612" i="18"/>
  <c r="K7611" i="18"/>
  <c r="M7611" i="18" s="1"/>
  <c r="J7611" i="18"/>
  <c r="K7610" i="18"/>
  <c r="J7610" i="18"/>
  <c r="K7609" i="18"/>
  <c r="J7609" i="18"/>
  <c r="K7608" i="18"/>
  <c r="J7608" i="18"/>
  <c r="K7607" i="18"/>
  <c r="M7607" i="18" s="1"/>
  <c r="J7607" i="18"/>
  <c r="K7606" i="18"/>
  <c r="J7606" i="18"/>
  <c r="K7605" i="18"/>
  <c r="J7605" i="18"/>
  <c r="K7604" i="18"/>
  <c r="J7604" i="18"/>
  <c r="K7603" i="18"/>
  <c r="M7603" i="18" s="1"/>
  <c r="J7603" i="18"/>
  <c r="K7602" i="18"/>
  <c r="J7602" i="18"/>
  <c r="K7601" i="18"/>
  <c r="M7601" i="18" s="1"/>
  <c r="J7601" i="18"/>
  <c r="K7600" i="18"/>
  <c r="J7600" i="18"/>
  <c r="K7599" i="18"/>
  <c r="M7599" i="18" s="1"/>
  <c r="J7599" i="18"/>
  <c r="K7598" i="18"/>
  <c r="J7598" i="18"/>
  <c r="K7597" i="18"/>
  <c r="J7597" i="18"/>
  <c r="K7596" i="18"/>
  <c r="J7596" i="18"/>
  <c r="K7595" i="18"/>
  <c r="M7595" i="18" s="1"/>
  <c r="J7595" i="18"/>
  <c r="K7594" i="18"/>
  <c r="J7594" i="18"/>
  <c r="K7593" i="18"/>
  <c r="J7593" i="18"/>
  <c r="K7592" i="18"/>
  <c r="J7592" i="18"/>
  <c r="K7591" i="18"/>
  <c r="M7591" i="18" s="1"/>
  <c r="J7591" i="18"/>
  <c r="K7590" i="18"/>
  <c r="J7590" i="18"/>
  <c r="K7589" i="18"/>
  <c r="J7589" i="18"/>
  <c r="K7588" i="18"/>
  <c r="J7588" i="18"/>
  <c r="K7587" i="18"/>
  <c r="M7587" i="18" s="1"/>
  <c r="J7587" i="18"/>
  <c r="K7586" i="18"/>
  <c r="J7586" i="18"/>
  <c r="K7585" i="18"/>
  <c r="M7585" i="18" s="1"/>
  <c r="J7585" i="18"/>
  <c r="K7584" i="18"/>
  <c r="J7584" i="18"/>
  <c r="K7583" i="18"/>
  <c r="M7583" i="18" s="1"/>
  <c r="J7583" i="18"/>
  <c r="K7582" i="18"/>
  <c r="J7582" i="18"/>
  <c r="K7581" i="18"/>
  <c r="J7581" i="18"/>
  <c r="K7580" i="18"/>
  <c r="J7580" i="18"/>
  <c r="K7579" i="18"/>
  <c r="M7579" i="18" s="1"/>
  <c r="J7579" i="18"/>
  <c r="K7578" i="18"/>
  <c r="J7578" i="18"/>
  <c r="K7577" i="18"/>
  <c r="J7577" i="18"/>
  <c r="K7576" i="18"/>
  <c r="J7576" i="18"/>
  <c r="K7575" i="18"/>
  <c r="M7575" i="18" s="1"/>
  <c r="J7575" i="18"/>
  <c r="K7574" i="18"/>
  <c r="J7574" i="18"/>
  <c r="K7573" i="18"/>
  <c r="J7573" i="18"/>
  <c r="K7572" i="18"/>
  <c r="J7572" i="18"/>
  <c r="K7571" i="18"/>
  <c r="M7571" i="18" s="1"/>
  <c r="J7571" i="18"/>
  <c r="K7570" i="18"/>
  <c r="J7570" i="18"/>
  <c r="K7569" i="18"/>
  <c r="M7569" i="18" s="1"/>
  <c r="J7569" i="18"/>
  <c r="K7568" i="18"/>
  <c r="J7568" i="18"/>
  <c r="K7567" i="18"/>
  <c r="M7567" i="18" s="1"/>
  <c r="J7567" i="18"/>
  <c r="K7566" i="18"/>
  <c r="J7566" i="18"/>
  <c r="K7565" i="18"/>
  <c r="J7565" i="18"/>
  <c r="K7564" i="18"/>
  <c r="J7564" i="18"/>
  <c r="K7563" i="18"/>
  <c r="J7563" i="18"/>
  <c r="K7562" i="18"/>
  <c r="J7562" i="18"/>
  <c r="K7561" i="18"/>
  <c r="J7561" i="18"/>
  <c r="K7560" i="18"/>
  <c r="J7560" i="18"/>
  <c r="K7559" i="18"/>
  <c r="M7559" i="18" s="1"/>
  <c r="J7559" i="18"/>
  <c r="K7558" i="18"/>
  <c r="J7558" i="18"/>
  <c r="K7557" i="18"/>
  <c r="J7557" i="18"/>
  <c r="K7556" i="18"/>
  <c r="J7556" i="18"/>
  <c r="K7555" i="18"/>
  <c r="J7555" i="18"/>
  <c r="K7554" i="18"/>
  <c r="J7554" i="18"/>
  <c r="K7553" i="18"/>
  <c r="M7553" i="18" s="1"/>
  <c r="J7553" i="18"/>
  <c r="K7552" i="18"/>
  <c r="J7552" i="18"/>
  <c r="K7551" i="18"/>
  <c r="M7551" i="18" s="1"/>
  <c r="J7551" i="18"/>
  <c r="K7550" i="18"/>
  <c r="J7550" i="18"/>
  <c r="K7549" i="18"/>
  <c r="J7549" i="18"/>
  <c r="K7548" i="18"/>
  <c r="J7548" i="18"/>
  <c r="K7547" i="18"/>
  <c r="J7547" i="18"/>
  <c r="K7546" i="18"/>
  <c r="J7546" i="18"/>
  <c r="K7545" i="18"/>
  <c r="J7545" i="18"/>
  <c r="J7544" i="18"/>
  <c r="K7543" i="18"/>
  <c r="M7543" i="18" s="1"/>
  <c r="J7543" i="18"/>
  <c r="K7542" i="18"/>
  <c r="M7542" i="18" s="1"/>
  <c r="J7542" i="18"/>
  <c r="K7541" i="18"/>
  <c r="M7541" i="18" s="1"/>
  <c r="J7541" i="18"/>
  <c r="K7540" i="18"/>
  <c r="M7540" i="18" s="1"/>
  <c r="J7540" i="18"/>
  <c r="K7539" i="18"/>
  <c r="M7539" i="18" s="1"/>
  <c r="J7539" i="18"/>
  <c r="K7538" i="18"/>
  <c r="M7538" i="18" s="1"/>
  <c r="J7538" i="18"/>
  <c r="K7537" i="18"/>
  <c r="M7537" i="18" s="1"/>
  <c r="J7537" i="18"/>
  <c r="K7536" i="18"/>
  <c r="M7536" i="18" s="1"/>
  <c r="J7536" i="18"/>
  <c r="K7535" i="18"/>
  <c r="M7535" i="18" s="1"/>
  <c r="J7535" i="18"/>
  <c r="K7534" i="18"/>
  <c r="M7534" i="18" s="1"/>
  <c r="J7534" i="18"/>
  <c r="K7533" i="18"/>
  <c r="M7533" i="18" s="1"/>
  <c r="J7533" i="18"/>
  <c r="K7532" i="18"/>
  <c r="M7532" i="18" s="1"/>
  <c r="J7532" i="18"/>
  <c r="K7531" i="18"/>
  <c r="M7531" i="18" s="1"/>
  <c r="J7531" i="18"/>
  <c r="K7530" i="18"/>
  <c r="M7530" i="18" s="1"/>
  <c r="J7530" i="18"/>
  <c r="K7529" i="18"/>
  <c r="M7529" i="18" s="1"/>
  <c r="J7529" i="18"/>
  <c r="K7528" i="18"/>
  <c r="M7528" i="18" s="1"/>
  <c r="J7528" i="18"/>
  <c r="K7527" i="18"/>
  <c r="M7527" i="18" s="1"/>
  <c r="J7527" i="18"/>
  <c r="K7526" i="18"/>
  <c r="M7526" i="18" s="1"/>
  <c r="J7526" i="18"/>
  <c r="K7525" i="18"/>
  <c r="M7525" i="18" s="1"/>
  <c r="J7525" i="18"/>
  <c r="K7524" i="18"/>
  <c r="M7524" i="18" s="1"/>
  <c r="J7524" i="18"/>
  <c r="K7523" i="18"/>
  <c r="M7523" i="18" s="1"/>
  <c r="J7523" i="18"/>
  <c r="K7522" i="18"/>
  <c r="M7522" i="18" s="1"/>
  <c r="J7522" i="18"/>
  <c r="K7521" i="18"/>
  <c r="M7521" i="18" s="1"/>
  <c r="J7521" i="18"/>
  <c r="K7520" i="18"/>
  <c r="M7520" i="18" s="1"/>
  <c r="J7520" i="18"/>
  <c r="K7519" i="18"/>
  <c r="M7519" i="18" s="1"/>
  <c r="J7519" i="18"/>
  <c r="K7518" i="18"/>
  <c r="M7518" i="18" s="1"/>
  <c r="J7518" i="18"/>
  <c r="K7517" i="18"/>
  <c r="M7517" i="18" s="1"/>
  <c r="J7517" i="18"/>
  <c r="K7516" i="18"/>
  <c r="M7516" i="18" s="1"/>
  <c r="J7516" i="18"/>
  <c r="K7515" i="18"/>
  <c r="M7515" i="18" s="1"/>
  <c r="J7515" i="18"/>
  <c r="K7514" i="18"/>
  <c r="M7514" i="18" s="1"/>
  <c r="J7514" i="18"/>
  <c r="K7513" i="18"/>
  <c r="M7513" i="18" s="1"/>
  <c r="J7513" i="18"/>
  <c r="K7512" i="18"/>
  <c r="M7512" i="18" s="1"/>
  <c r="J7512" i="18"/>
  <c r="K7511" i="18"/>
  <c r="M7511" i="18" s="1"/>
  <c r="J7511" i="18"/>
  <c r="K7510" i="18"/>
  <c r="M7510" i="18" s="1"/>
  <c r="J7510" i="18"/>
  <c r="K7509" i="18"/>
  <c r="M7509" i="18" s="1"/>
  <c r="J7509" i="18"/>
  <c r="K7508" i="18"/>
  <c r="M7508" i="18" s="1"/>
  <c r="J7508" i="18"/>
  <c r="K7507" i="18"/>
  <c r="M7507" i="18" s="1"/>
  <c r="J7507" i="18"/>
  <c r="K7506" i="18"/>
  <c r="M7506" i="18" s="1"/>
  <c r="J7506" i="18"/>
  <c r="K7505" i="18"/>
  <c r="M7505" i="18" s="1"/>
  <c r="J7505" i="18"/>
  <c r="K7504" i="18"/>
  <c r="M7504" i="18" s="1"/>
  <c r="J7504" i="18"/>
  <c r="K7503" i="18"/>
  <c r="M7503" i="18" s="1"/>
  <c r="J7503" i="18"/>
  <c r="K7502" i="18"/>
  <c r="M7502" i="18" s="1"/>
  <c r="J7502" i="18"/>
  <c r="K7501" i="18"/>
  <c r="M7501" i="18" s="1"/>
  <c r="J7501" i="18"/>
  <c r="K7500" i="18"/>
  <c r="M7500" i="18" s="1"/>
  <c r="J7500" i="18"/>
  <c r="K7499" i="18"/>
  <c r="M7499" i="18" s="1"/>
  <c r="J7499" i="18"/>
  <c r="K7498" i="18"/>
  <c r="M7498" i="18" s="1"/>
  <c r="J7498" i="18"/>
  <c r="K7497" i="18"/>
  <c r="M7497" i="18" s="1"/>
  <c r="J7497" i="18"/>
  <c r="K7496" i="18"/>
  <c r="M7496" i="18" s="1"/>
  <c r="J7496" i="18"/>
  <c r="K7495" i="18"/>
  <c r="M7495" i="18" s="1"/>
  <c r="J7495" i="18"/>
  <c r="K7494" i="18"/>
  <c r="M7494" i="18" s="1"/>
  <c r="J7494" i="18"/>
  <c r="K7493" i="18"/>
  <c r="M7493" i="18" s="1"/>
  <c r="J7493" i="18"/>
  <c r="K7492" i="18"/>
  <c r="M7492" i="18" s="1"/>
  <c r="J7492" i="18"/>
  <c r="K7491" i="18"/>
  <c r="M7491" i="18" s="1"/>
  <c r="J7491" i="18"/>
  <c r="K7490" i="18"/>
  <c r="M7490" i="18" s="1"/>
  <c r="J7490" i="18"/>
  <c r="K7489" i="18"/>
  <c r="M7489" i="18" s="1"/>
  <c r="J7489" i="18"/>
  <c r="K7488" i="18"/>
  <c r="M7488" i="18" s="1"/>
  <c r="J7488" i="18"/>
  <c r="K7487" i="18"/>
  <c r="M7487" i="18" s="1"/>
  <c r="J7487" i="18"/>
  <c r="K7486" i="18"/>
  <c r="M7486" i="18" s="1"/>
  <c r="J7486" i="18"/>
  <c r="K7485" i="18"/>
  <c r="M7485" i="18" s="1"/>
  <c r="J7485" i="18"/>
  <c r="K7484" i="18"/>
  <c r="M7484" i="18" s="1"/>
  <c r="J7484" i="18"/>
  <c r="K7483" i="18"/>
  <c r="M7483" i="18" s="1"/>
  <c r="J7483" i="18"/>
  <c r="K7482" i="18"/>
  <c r="M7482" i="18" s="1"/>
  <c r="J7482" i="18"/>
  <c r="K7481" i="18"/>
  <c r="M7481" i="18" s="1"/>
  <c r="J7481" i="18"/>
  <c r="K7480" i="18"/>
  <c r="M7480" i="18" s="1"/>
  <c r="J7480" i="18"/>
  <c r="K7479" i="18"/>
  <c r="M7479" i="18" s="1"/>
  <c r="J7479" i="18"/>
  <c r="K7478" i="18"/>
  <c r="M7478" i="18" s="1"/>
  <c r="J7478" i="18"/>
  <c r="K7477" i="18"/>
  <c r="M7477" i="18" s="1"/>
  <c r="J7477" i="18"/>
  <c r="K7476" i="18"/>
  <c r="M7476" i="18" s="1"/>
  <c r="J7476" i="18"/>
  <c r="K7475" i="18"/>
  <c r="M7475" i="18" s="1"/>
  <c r="J7475" i="18"/>
  <c r="K7474" i="18"/>
  <c r="M7474" i="18" s="1"/>
  <c r="J7474" i="18"/>
  <c r="K7473" i="18"/>
  <c r="M7473" i="18" s="1"/>
  <c r="J7473" i="18"/>
  <c r="K7472" i="18"/>
  <c r="M7472" i="18" s="1"/>
  <c r="J7472" i="18"/>
  <c r="K7471" i="18"/>
  <c r="M7471" i="18" s="1"/>
  <c r="J7471" i="18"/>
  <c r="K7470" i="18"/>
  <c r="M7470" i="18" s="1"/>
  <c r="J7470" i="18"/>
  <c r="K7469" i="18"/>
  <c r="M7469" i="18" s="1"/>
  <c r="J7469" i="18"/>
  <c r="K7468" i="18"/>
  <c r="M7468" i="18" s="1"/>
  <c r="J7468" i="18"/>
  <c r="K7467" i="18"/>
  <c r="M7467" i="18" s="1"/>
  <c r="J7467" i="18"/>
  <c r="K7466" i="18"/>
  <c r="M7466" i="18" s="1"/>
  <c r="J7466" i="18"/>
  <c r="K7465" i="18"/>
  <c r="M7465" i="18" s="1"/>
  <c r="J7465" i="18"/>
  <c r="K7464" i="18"/>
  <c r="M7464" i="18" s="1"/>
  <c r="J7464" i="18"/>
  <c r="K7463" i="18"/>
  <c r="M7463" i="18" s="1"/>
  <c r="J7463" i="18"/>
  <c r="K7462" i="18"/>
  <c r="M7462" i="18" s="1"/>
  <c r="J7462" i="18"/>
  <c r="K7461" i="18"/>
  <c r="M7461" i="18" s="1"/>
  <c r="J7461" i="18"/>
  <c r="K7460" i="18"/>
  <c r="M7460" i="18" s="1"/>
  <c r="J7460" i="18"/>
  <c r="K7459" i="18"/>
  <c r="M7459" i="18" s="1"/>
  <c r="J7459" i="18"/>
  <c r="K7458" i="18"/>
  <c r="M7458" i="18" s="1"/>
  <c r="J7458" i="18"/>
  <c r="K7457" i="18"/>
  <c r="M7457" i="18" s="1"/>
  <c r="J7457" i="18"/>
  <c r="K7456" i="18"/>
  <c r="M7456" i="18" s="1"/>
  <c r="J7456" i="18"/>
  <c r="K7455" i="18"/>
  <c r="M7455" i="18" s="1"/>
  <c r="J7455" i="18"/>
  <c r="K7454" i="18"/>
  <c r="M7454" i="18" s="1"/>
  <c r="J7454" i="18"/>
  <c r="K7453" i="18"/>
  <c r="M7453" i="18" s="1"/>
  <c r="J7453" i="18"/>
  <c r="K7452" i="18"/>
  <c r="M7452" i="18" s="1"/>
  <c r="J7452" i="18"/>
  <c r="K7451" i="18"/>
  <c r="M7451" i="18" s="1"/>
  <c r="J7451" i="18"/>
  <c r="K7450" i="18"/>
  <c r="M7450" i="18" s="1"/>
  <c r="J7450" i="18"/>
  <c r="K7449" i="18"/>
  <c r="M7449" i="18" s="1"/>
  <c r="J7449" i="18"/>
  <c r="K7448" i="18"/>
  <c r="M7448" i="18" s="1"/>
  <c r="J7448" i="18"/>
  <c r="K7447" i="18"/>
  <c r="M7447" i="18" s="1"/>
  <c r="J7447" i="18"/>
  <c r="K7446" i="18"/>
  <c r="M7446" i="18" s="1"/>
  <c r="J7446" i="18"/>
  <c r="K7445" i="18"/>
  <c r="M7445" i="18" s="1"/>
  <c r="J7445" i="18"/>
  <c r="K7444" i="18"/>
  <c r="M7444" i="18" s="1"/>
  <c r="J7444" i="18"/>
  <c r="K7443" i="18"/>
  <c r="M7443" i="18" s="1"/>
  <c r="J7443" i="18"/>
  <c r="K7442" i="18"/>
  <c r="M7442" i="18" s="1"/>
  <c r="J7442" i="18"/>
  <c r="K7441" i="18"/>
  <c r="M7441" i="18" s="1"/>
  <c r="J7441" i="18"/>
  <c r="K7440" i="18"/>
  <c r="M7440" i="18" s="1"/>
  <c r="J7440" i="18"/>
  <c r="K7439" i="18"/>
  <c r="M7439" i="18" s="1"/>
  <c r="J7439" i="18"/>
  <c r="K7438" i="18"/>
  <c r="M7438" i="18" s="1"/>
  <c r="J7438" i="18"/>
  <c r="K7437" i="18"/>
  <c r="M7437" i="18" s="1"/>
  <c r="J7437" i="18"/>
  <c r="K7436" i="18"/>
  <c r="M7436" i="18" s="1"/>
  <c r="J7436" i="18"/>
  <c r="K7435" i="18"/>
  <c r="M7435" i="18" s="1"/>
  <c r="J7435" i="18"/>
  <c r="K7434" i="18"/>
  <c r="M7434" i="18" s="1"/>
  <c r="J7434" i="18"/>
  <c r="K7433" i="18"/>
  <c r="M7433" i="18" s="1"/>
  <c r="J7433" i="18"/>
  <c r="K7432" i="18"/>
  <c r="M7432" i="18" s="1"/>
  <c r="J7432" i="18"/>
  <c r="K7431" i="18"/>
  <c r="M7431" i="18" s="1"/>
  <c r="J7431" i="18"/>
  <c r="K7430" i="18"/>
  <c r="M7430" i="18" s="1"/>
  <c r="J7430" i="18"/>
  <c r="K7429" i="18"/>
  <c r="M7429" i="18" s="1"/>
  <c r="J7429" i="18"/>
  <c r="K7428" i="18"/>
  <c r="M7428" i="18" s="1"/>
  <c r="J7428" i="18"/>
  <c r="K7427" i="18"/>
  <c r="M7427" i="18" s="1"/>
  <c r="J7427" i="18"/>
  <c r="K7426" i="18"/>
  <c r="M7426" i="18" s="1"/>
  <c r="J7426" i="18"/>
  <c r="K7425" i="18"/>
  <c r="M7425" i="18" s="1"/>
  <c r="J7425" i="18"/>
  <c r="K7424" i="18"/>
  <c r="M7424" i="18" s="1"/>
  <c r="J7424" i="18"/>
  <c r="K7423" i="18"/>
  <c r="M7423" i="18" s="1"/>
  <c r="J7423" i="18"/>
  <c r="K7422" i="18"/>
  <c r="M7422" i="18" s="1"/>
  <c r="J7422" i="18"/>
  <c r="K7421" i="18"/>
  <c r="M7421" i="18" s="1"/>
  <c r="J7421" i="18"/>
  <c r="K7420" i="18"/>
  <c r="M7420" i="18" s="1"/>
  <c r="J7420" i="18"/>
  <c r="K7419" i="18"/>
  <c r="M7419" i="18" s="1"/>
  <c r="J7419" i="18"/>
  <c r="K7418" i="18"/>
  <c r="M7418" i="18" s="1"/>
  <c r="J7418" i="18"/>
  <c r="K7417" i="18"/>
  <c r="M7417" i="18" s="1"/>
  <c r="J7417" i="18"/>
  <c r="K7416" i="18"/>
  <c r="M7416" i="18" s="1"/>
  <c r="J7416" i="18"/>
  <c r="K7415" i="18"/>
  <c r="M7415" i="18" s="1"/>
  <c r="J7415" i="18"/>
  <c r="K7414" i="18"/>
  <c r="M7414" i="18" s="1"/>
  <c r="J7414" i="18"/>
  <c r="K7413" i="18"/>
  <c r="M7413" i="18" s="1"/>
  <c r="J7413" i="18"/>
  <c r="K7412" i="18"/>
  <c r="M7412" i="18" s="1"/>
  <c r="J7412" i="18"/>
  <c r="K7411" i="18"/>
  <c r="M7411" i="18" s="1"/>
  <c r="J7411" i="18"/>
  <c r="K7410" i="18"/>
  <c r="M7410" i="18" s="1"/>
  <c r="J7410" i="18"/>
  <c r="K7409" i="18"/>
  <c r="M7409" i="18" s="1"/>
  <c r="J7409" i="18"/>
  <c r="K7408" i="18"/>
  <c r="M7408" i="18" s="1"/>
  <c r="J7408" i="18"/>
  <c r="K7407" i="18"/>
  <c r="M7407" i="18" s="1"/>
  <c r="J7407" i="18"/>
  <c r="K7406" i="18"/>
  <c r="M7406" i="18" s="1"/>
  <c r="J7406" i="18"/>
  <c r="K7405" i="18"/>
  <c r="M7405" i="18" s="1"/>
  <c r="J7405" i="18"/>
  <c r="K7404" i="18"/>
  <c r="M7404" i="18" s="1"/>
  <c r="J7404" i="18"/>
  <c r="K7403" i="18"/>
  <c r="M7403" i="18" s="1"/>
  <c r="J7403" i="18"/>
  <c r="K7402" i="18"/>
  <c r="M7402" i="18" s="1"/>
  <c r="J7402" i="18"/>
  <c r="K7401" i="18"/>
  <c r="M7401" i="18" s="1"/>
  <c r="J7401" i="18"/>
  <c r="K7400" i="18"/>
  <c r="M7400" i="18" s="1"/>
  <c r="J7400" i="18"/>
  <c r="K7399" i="18"/>
  <c r="M7399" i="18" s="1"/>
  <c r="J7399" i="18"/>
  <c r="K7398" i="18"/>
  <c r="M7398" i="18" s="1"/>
  <c r="J7398" i="18"/>
  <c r="K7397" i="18"/>
  <c r="M7397" i="18" s="1"/>
  <c r="J7397" i="18"/>
  <c r="K7396" i="18"/>
  <c r="M7396" i="18" s="1"/>
  <c r="J7396" i="18"/>
  <c r="K7395" i="18"/>
  <c r="M7395" i="18" s="1"/>
  <c r="J7395" i="18"/>
  <c r="K7394" i="18"/>
  <c r="J7394" i="18"/>
  <c r="K7393" i="18"/>
  <c r="J7393" i="18"/>
  <c r="K7392" i="18"/>
  <c r="M7392" i="18" s="1"/>
  <c r="J7392" i="18"/>
  <c r="K7391" i="18"/>
  <c r="J7391" i="18"/>
  <c r="K7390" i="18"/>
  <c r="J7390" i="18"/>
  <c r="K7389" i="18"/>
  <c r="J7389" i="18"/>
  <c r="K7388" i="18"/>
  <c r="J7388" i="18"/>
  <c r="K7387" i="18"/>
  <c r="J7387" i="18"/>
  <c r="K7386" i="18"/>
  <c r="J7386" i="18"/>
  <c r="K7385" i="18"/>
  <c r="J7385" i="18"/>
  <c r="K7384" i="18"/>
  <c r="M7384" i="18" s="1"/>
  <c r="J7384" i="18"/>
  <c r="K7383" i="18"/>
  <c r="J7383" i="18"/>
  <c r="K7382" i="18"/>
  <c r="J7382" i="18"/>
  <c r="K7381" i="18"/>
  <c r="J7381" i="18"/>
  <c r="K7380" i="18"/>
  <c r="J7380" i="18"/>
  <c r="K7379" i="18"/>
  <c r="J7379" i="18"/>
  <c r="K7378" i="18"/>
  <c r="J7378" i="18"/>
  <c r="K7377" i="18"/>
  <c r="J7377" i="18"/>
  <c r="K7376" i="18"/>
  <c r="J7376" i="18"/>
  <c r="K7375" i="18"/>
  <c r="J7375" i="18"/>
  <c r="K7374" i="18"/>
  <c r="J7374" i="18"/>
  <c r="K7373" i="18"/>
  <c r="J7373" i="18"/>
  <c r="K7372" i="18"/>
  <c r="M7372" i="18" s="1"/>
  <c r="J7372" i="18"/>
  <c r="K7371" i="18"/>
  <c r="J7371" i="18"/>
  <c r="K7370" i="18"/>
  <c r="J7370" i="18"/>
  <c r="K7369" i="18"/>
  <c r="J7369" i="18"/>
  <c r="K7368" i="18"/>
  <c r="M7368" i="18" s="1"/>
  <c r="J7368" i="18"/>
  <c r="K7367" i="18"/>
  <c r="J7367" i="18"/>
  <c r="K7366" i="18"/>
  <c r="M7366" i="18" s="1"/>
  <c r="J7366" i="18"/>
  <c r="K7365" i="18"/>
  <c r="J7365" i="18"/>
  <c r="K7364" i="18"/>
  <c r="J7364" i="18"/>
  <c r="K7363" i="18"/>
  <c r="M7363" i="18" s="1"/>
  <c r="J7363" i="18"/>
  <c r="K7362" i="18"/>
  <c r="J7362" i="18"/>
  <c r="K7361" i="18"/>
  <c r="J7361" i="18"/>
  <c r="K7360" i="18"/>
  <c r="M7360" i="18" s="1"/>
  <c r="J7360" i="18"/>
  <c r="K7359" i="18"/>
  <c r="J7359" i="18"/>
  <c r="K7358" i="18"/>
  <c r="J7358" i="18"/>
  <c r="K7357" i="18"/>
  <c r="J7357" i="18"/>
  <c r="K7356" i="18"/>
  <c r="J7356" i="18"/>
  <c r="K7355" i="18"/>
  <c r="J7355" i="18"/>
  <c r="K7354" i="18"/>
  <c r="J7354" i="18"/>
  <c r="K7353" i="18"/>
  <c r="J7353" i="18"/>
  <c r="K7352" i="18"/>
  <c r="M7352" i="18" s="1"/>
  <c r="J7352" i="18"/>
  <c r="K7351" i="18"/>
  <c r="J7351" i="18"/>
  <c r="K7350" i="18"/>
  <c r="J7350" i="18"/>
  <c r="K7349" i="18"/>
  <c r="J7349" i="18"/>
  <c r="K7348" i="18"/>
  <c r="J7348" i="18"/>
  <c r="K7347" i="18"/>
  <c r="J7347" i="18"/>
  <c r="K7346" i="18"/>
  <c r="J7346" i="18"/>
  <c r="K7345" i="18"/>
  <c r="J7345" i="18"/>
  <c r="K7344" i="18"/>
  <c r="M7344" i="18" s="1"/>
  <c r="J7344" i="18"/>
  <c r="K7343" i="18"/>
  <c r="J7343" i="18"/>
  <c r="K7342" i="18"/>
  <c r="J7342" i="18"/>
  <c r="K7341" i="18"/>
  <c r="J7341" i="18"/>
  <c r="K7340" i="18"/>
  <c r="M7340" i="18" s="1"/>
  <c r="J7340" i="18"/>
  <c r="K7339" i="18"/>
  <c r="J7339" i="18"/>
  <c r="K7338" i="18"/>
  <c r="J7338" i="18"/>
  <c r="K7337" i="18"/>
  <c r="J7337" i="18"/>
  <c r="K7336" i="18"/>
  <c r="J7336" i="18"/>
  <c r="K7335" i="18"/>
  <c r="J7335" i="18"/>
  <c r="K7334" i="18"/>
  <c r="M7334" i="18" s="1"/>
  <c r="J7334" i="18"/>
  <c r="K7333" i="18"/>
  <c r="J7333" i="18"/>
  <c r="K7332" i="18"/>
  <c r="J7332" i="18"/>
  <c r="K7331" i="18"/>
  <c r="M7331" i="18" s="1"/>
  <c r="J7331" i="18"/>
  <c r="K7330" i="18"/>
  <c r="J7330" i="18"/>
  <c r="K7329" i="18"/>
  <c r="J7329" i="18"/>
  <c r="K7328" i="18"/>
  <c r="M7328" i="18" s="1"/>
  <c r="J7328" i="18"/>
  <c r="K7327" i="18"/>
  <c r="J7327" i="18"/>
  <c r="K7326" i="18"/>
  <c r="J7326" i="18"/>
  <c r="K7325" i="18"/>
  <c r="J7325" i="18"/>
  <c r="K7324" i="18"/>
  <c r="J7324" i="18"/>
  <c r="K7323" i="18"/>
  <c r="J7323" i="18"/>
  <c r="K7322" i="18"/>
  <c r="J7322" i="18"/>
  <c r="K7321" i="18"/>
  <c r="J7321" i="18"/>
  <c r="K7320" i="18"/>
  <c r="M7320" i="18" s="1"/>
  <c r="J7320" i="18"/>
  <c r="K7319" i="18"/>
  <c r="J7319" i="18"/>
  <c r="K7318" i="18"/>
  <c r="M7318" i="18" s="1"/>
  <c r="J7318" i="18"/>
  <c r="K7317" i="18"/>
  <c r="J7317" i="18"/>
  <c r="K7316" i="18"/>
  <c r="J7316" i="18"/>
  <c r="K7315" i="18"/>
  <c r="M7315" i="18" s="1"/>
  <c r="J7315" i="18"/>
  <c r="K7314" i="18"/>
  <c r="J7314" i="18"/>
  <c r="K7313" i="18"/>
  <c r="J7313" i="18"/>
  <c r="K7312" i="18"/>
  <c r="J7312" i="18"/>
  <c r="K7311" i="18"/>
  <c r="J7311" i="18"/>
  <c r="K7310" i="18"/>
  <c r="J7310" i="18"/>
  <c r="K7309" i="18"/>
  <c r="J7309" i="18"/>
  <c r="K7308" i="18"/>
  <c r="M7308" i="18" s="1"/>
  <c r="J7308" i="18"/>
  <c r="K7307" i="18"/>
  <c r="J7307" i="18"/>
  <c r="K7306" i="18"/>
  <c r="J7306" i="18"/>
  <c r="K7305" i="18"/>
  <c r="J7305" i="18"/>
  <c r="K7304" i="18"/>
  <c r="J7304" i="18"/>
  <c r="K7303" i="18"/>
  <c r="J7303" i="18"/>
  <c r="K7302" i="18"/>
  <c r="M7302" i="18" s="1"/>
  <c r="J7302" i="18"/>
  <c r="K7301" i="18"/>
  <c r="J7301" i="18"/>
  <c r="K7300" i="18"/>
  <c r="J7300" i="18"/>
  <c r="K7299" i="18"/>
  <c r="M7299" i="18" s="1"/>
  <c r="J7299" i="18"/>
  <c r="K7298" i="18"/>
  <c r="J7298" i="18"/>
  <c r="K7297" i="18"/>
  <c r="J7297" i="18"/>
  <c r="K7296" i="18"/>
  <c r="M7296" i="18" s="1"/>
  <c r="J7296" i="18"/>
  <c r="K7295" i="18"/>
  <c r="J7295" i="18"/>
  <c r="K7294" i="18"/>
  <c r="J7294" i="18"/>
  <c r="K7293" i="18"/>
  <c r="J7293" i="18"/>
  <c r="K7292" i="18"/>
  <c r="M7292" i="18" s="1"/>
  <c r="J7292" i="18"/>
  <c r="K7291" i="18"/>
  <c r="J7291" i="18"/>
  <c r="K7290" i="18"/>
  <c r="J7290" i="18"/>
  <c r="K7289" i="18"/>
  <c r="J7289" i="18"/>
  <c r="K7288" i="18"/>
  <c r="M7288" i="18" s="1"/>
  <c r="J7288" i="18"/>
  <c r="K7287" i="18"/>
  <c r="J7287" i="18"/>
  <c r="K7286" i="18"/>
  <c r="J7286" i="18"/>
  <c r="K7285" i="18"/>
  <c r="J7285" i="18"/>
  <c r="K7284" i="18"/>
  <c r="J7284" i="18"/>
  <c r="K7283" i="18"/>
  <c r="J7283" i="18"/>
  <c r="K7282" i="18"/>
  <c r="J7282" i="18"/>
  <c r="K7281" i="18"/>
  <c r="J7281" i="18"/>
  <c r="K7280" i="18"/>
  <c r="J7280" i="18"/>
  <c r="K7279" i="18"/>
  <c r="J7279" i="18"/>
  <c r="K7278" i="18"/>
  <c r="J7278" i="18"/>
  <c r="K7277" i="18"/>
  <c r="J7277" i="18"/>
  <c r="K7276" i="18"/>
  <c r="M7276" i="18" s="1"/>
  <c r="J7276" i="18"/>
  <c r="K7275" i="18"/>
  <c r="J7275" i="18"/>
  <c r="K7274" i="18"/>
  <c r="J7274" i="18"/>
  <c r="K7273" i="18"/>
  <c r="J7273" i="18"/>
  <c r="K7272" i="18"/>
  <c r="J7272" i="18"/>
  <c r="K7271" i="18"/>
  <c r="J7271" i="18"/>
  <c r="K7270" i="18"/>
  <c r="M7270" i="18" s="1"/>
  <c r="J7270" i="18"/>
  <c r="K7269" i="18"/>
  <c r="J7269" i="18"/>
  <c r="K7268" i="18"/>
  <c r="J7268" i="18"/>
  <c r="K7267" i="18"/>
  <c r="M7267" i="18" s="1"/>
  <c r="J7267" i="18"/>
  <c r="K7266" i="18"/>
  <c r="J7266" i="18"/>
  <c r="K7265" i="18"/>
  <c r="J7265" i="18"/>
  <c r="K7264" i="18"/>
  <c r="M7264" i="18" s="1"/>
  <c r="J7264" i="18"/>
  <c r="K7263" i="18"/>
  <c r="J7263" i="18"/>
  <c r="K7262" i="18"/>
  <c r="J7262" i="18"/>
  <c r="K7261" i="18"/>
  <c r="J7261" i="18"/>
  <c r="K7260" i="18"/>
  <c r="J7260" i="18"/>
  <c r="K7259" i="18"/>
  <c r="J7259" i="18"/>
  <c r="K7258" i="18"/>
  <c r="J7258" i="18"/>
  <c r="K7257" i="18"/>
  <c r="J7257" i="18"/>
  <c r="K7256" i="18"/>
  <c r="M7256" i="18" s="1"/>
  <c r="J7256" i="18"/>
  <c r="K7255" i="18"/>
  <c r="J7255" i="18"/>
  <c r="K7254" i="18"/>
  <c r="J7254" i="18"/>
  <c r="K7253" i="18"/>
  <c r="J7253" i="18"/>
  <c r="K7252" i="18"/>
  <c r="J7252" i="18"/>
  <c r="K7251" i="18"/>
  <c r="J7251" i="18"/>
  <c r="K7250" i="18"/>
  <c r="J7250" i="18"/>
  <c r="K7249" i="18"/>
  <c r="J7249" i="18"/>
  <c r="K7248" i="18"/>
  <c r="J7248" i="18"/>
  <c r="K7247" i="18"/>
  <c r="J7247" i="18"/>
  <c r="K7246" i="18"/>
  <c r="J7246" i="18"/>
  <c r="K7245" i="18"/>
  <c r="J7245" i="18"/>
  <c r="K7244" i="18"/>
  <c r="M7244" i="18" s="1"/>
  <c r="J7244" i="18"/>
  <c r="K7243" i="18"/>
  <c r="J7243" i="18"/>
  <c r="K7242" i="18"/>
  <c r="J7242" i="18"/>
  <c r="K7241" i="18"/>
  <c r="J7241" i="18"/>
  <c r="K7240" i="18"/>
  <c r="M7240" i="18" s="1"/>
  <c r="J7240" i="18"/>
  <c r="K7239" i="18"/>
  <c r="J7239" i="18"/>
  <c r="K7238" i="18"/>
  <c r="M7238" i="18" s="1"/>
  <c r="J7238" i="18"/>
  <c r="K7237" i="18"/>
  <c r="J7237" i="18"/>
  <c r="K7236" i="18"/>
  <c r="J7236" i="18"/>
  <c r="K7235" i="18"/>
  <c r="M7235" i="18" s="1"/>
  <c r="J7235" i="18"/>
  <c r="K7234" i="18"/>
  <c r="J7234" i="18"/>
  <c r="K7233" i="18"/>
  <c r="J7233" i="18"/>
  <c r="K7232" i="18"/>
  <c r="M7232" i="18" s="1"/>
  <c r="J7232" i="18"/>
  <c r="K7231" i="18"/>
  <c r="J7231" i="18"/>
  <c r="K7230" i="18"/>
  <c r="J7230" i="18"/>
  <c r="K7229" i="18"/>
  <c r="J7229" i="18"/>
  <c r="K7228" i="18"/>
  <c r="J7228" i="18"/>
  <c r="K7227" i="18"/>
  <c r="J7227" i="18"/>
  <c r="K7226" i="18"/>
  <c r="J7226" i="18"/>
  <c r="K7225" i="18"/>
  <c r="J7225" i="18"/>
  <c r="K7224" i="18"/>
  <c r="M7224" i="18" s="1"/>
  <c r="J7224" i="18"/>
  <c r="K7223" i="18"/>
  <c r="J7223" i="18"/>
  <c r="K7222" i="18"/>
  <c r="J7222" i="18"/>
  <c r="K7221" i="18"/>
  <c r="J7221" i="18"/>
  <c r="K7220" i="18"/>
  <c r="J7220" i="18"/>
  <c r="K7219" i="18"/>
  <c r="J7219" i="18"/>
  <c r="K7218" i="18"/>
  <c r="J7218" i="18"/>
  <c r="K7217" i="18"/>
  <c r="J7217" i="18"/>
  <c r="K7216" i="18"/>
  <c r="M7216" i="18" s="1"/>
  <c r="J7216" i="18"/>
  <c r="K7215" i="18"/>
  <c r="J7215" i="18"/>
  <c r="K7214" i="18"/>
  <c r="J7214" i="18"/>
  <c r="K7213" i="18"/>
  <c r="J7213" i="18"/>
  <c r="K7212" i="18"/>
  <c r="M7212" i="18" s="1"/>
  <c r="J7212" i="18"/>
  <c r="K7211" i="18"/>
  <c r="J7211" i="18"/>
  <c r="K7210" i="18"/>
  <c r="J7210" i="18"/>
  <c r="K7209" i="18"/>
  <c r="J7209" i="18"/>
  <c r="K7208" i="18"/>
  <c r="J7208" i="18"/>
  <c r="K7207" i="18"/>
  <c r="J7207" i="18"/>
  <c r="K7206" i="18"/>
  <c r="M7206" i="18" s="1"/>
  <c r="J7206" i="18"/>
  <c r="K7205" i="18"/>
  <c r="J7205" i="18"/>
  <c r="K7204" i="18"/>
  <c r="J7204" i="18"/>
  <c r="K7203" i="18"/>
  <c r="M7203" i="18" s="1"/>
  <c r="J7203" i="18"/>
  <c r="K7202" i="18"/>
  <c r="J7202" i="18"/>
  <c r="K7201" i="18"/>
  <c r="J7201" i="18"/>
  <c r="K7200" i="18"/>
  <c r="M7200" i="18" s="1"/>
  <c r="J7200" i="18"/>
  <c r="K7199" i="18"/>
  <c r="J7199" i="18"/>
  <c r="K7198" i="18"/>
  <c r="J7198" i="18"/>
  <c r="K7197" i="18"/>
  <c r="J7197" i="18"/>
  <c r="K7196" i="18"/>
  <c r="J7196" i="18"/>
  <c r="K7195" i="18"/>
  <c r="J7195" i="18"/>
  <c r="K7194" i="18"/>
  <c r="J7194" i="18"/>
  <c r="K7193" i="18"/>
  <c r="J7193" i="18"/>
  <c r="K7192" i="18"/>
  <c r="M7192" i="18" s="1"/>
  <c r="J7192" i="18"/>
  <c r="K7191" i="18"/>
  <c r="J7191" i="18"/>
  <c r="K7190" i="18"/>
  <c r="M7190" i="18" s="1"/>
  <c r="J7190" i="18"/>
  <c r="K7189" i="18"/>
  <c r="J7189" i="18"/>
  <c r="K7188" i="18"/>
  <c r="J7188" i="18"/>
  <c r="K7187" i="18"/>
  <c r="M7187" i="18" s="1"/>
  <c r="J7187" i="18"/>
  <c r="K7186" i="18"/>
  <c r="J7186" i="18"/>
  <c r="K7185" i="18"/>
  <c r="J7185" i="18"/>
  <c r="K7184" i="18"/>
  <c r="J7184" i="18"/>
  <c r="K7183" i="18"/>
  <c r="J7183" i="18"/>
  <c r="K7182" i="18"/>
  <c r="J7182" i="18"/>
  <c r="K7181" i="18"/>
  <c r="J7181" i="18"/>
  <c r="K7180" i="18"/>
  <c r="M7180" i="18" s="1"/>
  <c r="J7180" i="18"/>
  <c r="K7179" i="18"/>
  <c r="J7179" i="18"/>
  <c r="K7178" i="18"/>
  <c r="J7178" i="18"/>
  <c r="K7177" i="18"/>
  <c r="J7177" i="18"/>
  <c r="K7176" i="18"/>
  <c r="J7176" i="18"/>
  <c r="K7175" i="18"/>
  <c r="J7175" i="18"/>
  <c r="K7174" i="18"/>
  <c r="M7174" i="18" s="1"/>
  <c r="J7174" i="18"/>
  <c r="K7173" i="18"/>
  <c r="J7173" i="18"/>
  <c r="K7172" i="18"/>
  <c r="J7172" i="18"/>
  <c r="K7171" i="18"/>
  <c r="M7171" i="18" s="1"/>
  <c r="J7171" i="18"/>
  <c r="K7170" i="18"/>
  <c r="J7170" i="18"/>
  <c r="K7169" i="18"/>
  <c r="J7169" i="18"/>
  <c r="K7168" i="18"/>
  <c r="M7168" i="18" s="1"/>
  <c r="J7168" i="18"/>
  <c r="K7167" i="18"/>
  <c r="J7167" i="18"/>
  <c r="K7166" i="18"/>
  <c r="J7166" i="18"/>
  <c r="K7165" i="18"/>
  <c r="J7165" i="18"/>
  <c r="K7164" i="18"/>
  <c r="M7164" i="18" s="1"/>
  <c r="J7164" i="18"/>
  <c r="K7163" i="18"/>
  <c r="J7163" i="18"/>
  <c r="K7162" i="18"/>
  <c r="J7162" i="18"/>
  <c r="K7161" i="18"/>
  <c r="J7161" i="18"/>
  <c r="K7160" i="18"/>
  <c r="M7160" i="18" s="1"/>
  <c r="J7160" i="18"/>
  <c r="K7159" i="18"/>
  <c r="J7159" i="18"/>
  <c r="K7158" i="18"/>
  <c r="J7158" i="18"/>
  <c r="K7157" i="18"/>
  <c r="J7157" i="18"/>
  <c r="K7156" i="18"/>
  <c r="J7156" i="18"/>
  <c r="K7155" i="18"/>
  <c r="J7155" i="18"/>
  <c r="K7154" i="18"/>
  <c r="J7154" i="18"/>
  <c r="K7153" i="18"/>
  <c r="J7153" i="18"/>
  <c r="K7152" i="18"/>
  <c r="J7152" i="18"/>
  <c r="K7151" i="18"/>
  <c r="J7151" i="18"/>
  <c r="K7150" i="18"/>
  <c r="J7150" i="18"/>
  <c r="K7149" i="18"/>
  <c r="J7149" i="18"/>
  <c r="K7148" i="18"/>
  <c r="M7148" i="18" s="1"/>
  <c r="J7148" i="18"/>
  <c r="K7147" i="18"/>
  <c r="J7147" i="18"/>
  <c r="K7146" i="18"/>
  <c r="J7146" i="18"/>
  <c r="K7145" i="18"/>
  <c r="J7145" i="18"/>
  <c r="K7144" i="18"/>
  <c r="J7144" i="18"/>
  <c r="K7143" i="18"/>
  <c r="J7143" i="18"/>
  <c r="K7142" i="18"/>
  <c r="M7142" i="18" s="1"/>
  <c r="J7142" i="18"/>
  <c r="K7141" i="18"/>
  <c r="J7141" i="18"/>
  <c r="K7140" i="18"/>
  <c r="J7140" i="18"/>
  <c r="K7139" i="18"/>
  <c r="M7139" i="18" s="1"/>
  <c r="J7139" i="18"/>
  <c r="K7138" i="18"/>
  <c r="J7138" i="18"/>
  <c r="K7137" i="18"/>
  <c r="J7137" i="18"/>
  <c r="K7136" i="18"/>
  <c r="M7136" i="18" s="1"/>
  <c r="J7136" i="18"/>
  <c r="K7135" i="18"/>
  <c r="J7135" i="18"/>
  <c r="K7134" i="18"/>
  <c r="J7134" i="18"/>
  <c r="K7133" i="18"/>
  <c r="J7133" i="18"/>
  <c r="J7132" i="18"/>
  <c r="K7131" i="18"/>
  <c r="J7131" i="18"/>
  <c r="K7130" i="18"/>
  <c r="J7130" i="18"/>
  <c r="K7129" i="18"/>
  <c r="J7129" i="18"/>
  <c r="K7128" i="18"/>
  <c r="J7128" i="18"/>
  <c r="K7127" i="18"/>
  <c r="J7127" i="18"/>
  <c r="K7126" i="18"/>
  <c r="J7126" i="18"/>
  <c r="K7125" i="18"/>
  <c r="J7125" i="18"/>
  <c r="K7124" i="18"/>
  <c r="J7124" i="18"/>
  <c r="K7123" i="18"/>
  <c r="M7123" i="18" s="1"/>
  <c r="J7123" i="18"/>
  <c r="K7122" i="18"/>
  <c r="J7122" i="18"/>
  <c r="K7121" i="18"/>
  <c r="J7121" i="18"/>
  <c r="K7120" i="18"/>
  <c r="J7120" i="18"/>
  <c r="K7119" i="18"/>
  <c r="J7119" i="18"/>
  <c r="K7118" i="18"/>
  <c r="J7118" i="18"/>
  <c r="K7117" i="18"/>
  <c r="J7117" i="18"/>
  <c r="K7116" i="18"/>
  <c r="J7116" i="18"/>
  <c r="K7115" i="18"/>
  <c r="J7115" i="18"/>
  <c r="K7114" i="18"/>
  <c r="M7114" i="18" s="1"/>
  <c r="J7114" i="18"/>
  <c r="K7113" i="18"/>
  <c r="J7113" i="18"/>
  <c r="K7112" i="18"/>
  <c r="J7112" i="18"/>
  <c r="K7111" i="18"/>
  <c r="M7111" i="18" s="1"/>
  <c r="J7111" i="18"/>
  <c r="K7110" i="18"/>
  <c r="J7110" i="18"/>
  <c r="K7109" i="18"/>
  <c r="J7109" i="18"/>
  <c r="K7108" i="18"/>
  <c r="J7108" i="18"/>
  <c r="K7107" i="18"/>
  <c r="J7107" i="18"/>
  <c r="K7106" i="18"/>
  <c r="J7106" i="18"/>
  <c r="K7105" i="18"/>
  <c r="J7105" i="18"/>
  <c r="K7104" i="18"/>
  <c r="J7104" i="18"/>
  <c r="K7103" i="18"/>
  <c r="M7103" i="18" s="1"/>
  <c r="J7103" i="18"/>
  <c r="K7102" i="18"/>
  <c r="J7102" i="18"/>
  <c r="K7101" i="18"/>
  <c r="J7101" i="18"/>
  <c r="K7100" i="18"/>
  <c r="M7100" i="18" s="1"/>
  <c r="J7100" i="18"/>
  <c r="K7099" i="18"/>
  <c r="J7099" i="18"/>
  <c r="K7098" i="18"/>
  <c r="J7098" i="18"/>
  <c r="K7097" i="18"/>
  <c r="J7097" i="18"/>
  <c r="K7096" i="18"/>
  <c r="J7096" i="18"/>
  <c r="K7095" i="18"/>
  <c r="J7095" i="18"/>
  <c r="K7094" i="18"/>
  <c r="J7094" i="18"/>
  <c r="K7093" i="18"/>
  <c r="J7093" i="18"/>
  <c r="K7092" i="18"/>
  <c r="J7092" i="18"/>
  <c r="K7091" i="18"/>
  <c r="M7091" i="18" s="1"/>
  <c r="J7091" i="18"/>
  <c r="K7090" i="18"/>
  <c r="J7090" i="18"/>
  <c r="K7089" i="18"/>
  <c r="J7089" i="18"/>
  <c r="K7088" i="18"/>
  <c r="J7088" i="18"/>
  <c r="K7087" i="18"/>
  <c r="J7087" i="18"/>
  <c r="K7086" i="18"/>
  <c r="J7086" i="18"/>
  <c r="K7085" i="18"/>
  <c r="J7085" i="18"/>
  <c r="K7084" i="18"/>
  <c r="M7084" i="18" s="1"/>
  <c r="J7084" i="18"/>
  <c r="K7083" i="18"/>
  <c r="J7083" i="18"/>
  <c r="K7082" i="18"/>
  <c r="M7082" i="18" s="1"/>
  <c r="J7082" i="18"/>
  <c r="K7081" i="18"/>
  <c r="J7081" i="18"/>
  <c r="K7080" i="18"/>
  <c r="J7080" i="18"/>
  <c r="K7079" i="18"/>
  <c r="M7079" i="18" s="1"/>
  <c r="J7079" i="18"/>
  <c r="K7078" i="18"/>
  <c r="J7078" i="18"/>
  <c r="K7077" i="18"/>
  <c r="J7077" i="18"/>
  <c r="K7076" i="18"/>
  <c r="J7076" i="18"/>
  <c r="K7075" i="18"/>
  <c r="J7075" i="18"/>
  <c r="K7074" i="18"/>
  <c r="J7074" i="18"/>
  <c r="K7073" i="18"/>
  <c r="J7073" i="18"/>
  <c r="K7072" i="18"/>
  <c r="J7072" i="18"/>
  <c r="K7071" i="18"/>
  <c r="M7071" i="18" s="1"/>
  <c r="J7071" i="18"/>
  <c r="K7070" i="18"/>
  <c r="J7070" i="18"/>
  <c r="K7069" i="18"/>
  <c r="J7069" i="18"/>
  <c r="K7068" i="18"/>
  <c r="M7068" i="18" s="1"/>
  <c r="J7068" i="18"/>
  <c r="K7067" i="18"/>
  <c r="J7067" i="18"/>
  <c r="K7066" i="18"/>
  <c r="J7066" i="18"/>
  <c r="K7065" i="18"/>
  <c r="J7065" i="18"/>
  <c r="K7064" i="18"/>
  <c r="J7064" i="18"/>
  <c r="K7063" i="18"/>
  <c r="J7063" i="18"/>
  <c r="K7062" i="18"/>
  <c r="J7062" i="18"/>
  <c r="K7061" i="18"/>
  <c r="J7061" i="18"/>
  <c r="K7060" i="18"/>
  <c r="J7060" i="18"/>
  <c r="K7059" i="18"/>
  <c r="M7059" i="18" s="1"/>
  <c r="J7059" i="18"/>
  <c r="K7058" i="18"/>
  <c r="J7058" i="18"/>
  <c r="K7057" i="18"/>
  <c r="J7057" i="18"/>
  <c r="K7056" i="18"/>
  <c r="J7056" i="18"/>
  <c r="K7055" i="18"/>
  <c r="M7055" i="18" s="1"/>
  <c r="J7055" i="18"/>
  <c r="K7054" i="18"/>
  <c r="J7054" i="18"/>
  <c r="K7053" i="18"/>
  <c r="J7053" i="18"/>
  <c r="K7052" i="18"/>
  <c r="J7052" i="18"/>
  <c r="K7051" i="18"/>
  <c r="J7051" i="18"/>
  <c r="K7050" i="18"/>
  <c r="M7050" i="18" s="1"/>
  <c r="J7050" i="18"/>
  <c r="K7049" i="18"/>
  <c r="J7049" i="18"/>
  <c r="K7048" i="18"/>
  <c r="J7048" i="18"/>
  <c r="K7047" i="18"/>
  <c r="M7047" i="18" s="1"/>
  <c r="J7047" i="18"/>
  <c r="K7046" i="18"/>
  <c r="J7046" i="18"/>
  <c r="K7045" i="18"/>
  <c r="J7045" i="18"/>
  <c r="K7044" i="18"/>
  <c r="J7044" i="18"/>
  <c r="K7043" i="18"/>
  <c r="J7043" i="18"/>
  <c r="K7042" i="18"/>
  <c r="J7042" i="18"/>
  <c r="K7041" i="18"/>
  <c r="J7041" i="18"/>
  <c r="K7040" i="18"/>
  <c r="J7040" i="18"/>
  <c r="K7039" i="18"/>
  <c r="M7039" i="18" s="1"/>
  <c r="J7039" i="18"/>
  <c r="K7038" i="18"/>
  <c r="J7038" i="18"/>
  <c r="K7037" i="18"/>
  <c r="J7037" i="18"/>
  <c r="K7036" i="18"/>
  <c r="M7036" i="18" s="1"/>
  <c r="J7036" i="18"/>
  <c r="K7035" i="18"/>
  <c r="J7035" i="18"/>
  <c r="K7034" i="18"/>
  <c r="M7034" i="18" s="1"/>
  <c r="J7034" i="18"/>
  <c r="K7033" i="18"/>
  <c r="J7033" i="18"/>
  <c r="K7032" i="18"/>
  <c r="J7032" i="18"/>
  <c r="K7031" i="18"/>
  <c r="M7031" i="18" s="1"/>
  <c r="J7031" i="18"/>
  <c r="K7030" i="18"/>
  <c r="J7030" i="18"/>
  <c r="K7029" i="18"/>
  <c r="J7029" i="18"/>
  <c r="K7028" i="18"/>
  <c r="J7028" i="18"/>
  <c r="K7027" i="18"/>
  <c r="M7027" i="18" s="1"/>
  <c r="J7027" i="18"/>
  <c r="K7026" i="18"/>
  <c r="J7026" i="18"/>
  <c r="K7025" i="18"/>
  <c r="J7025" i="18"/>
  <c r="K7024" i="18"/>
  <c r="J7024" i="18"/>
  <c r="K7023" i="18"/>
  <c r="J7023" i="18"/>
  <c r="K7022" i="18"/>
  <c r="J7022" i="18"/>
  <c r="K7021" i="18"/>
  <c r="J7021" i="18"/>
  <c r="K7020" i="18"/>
  <c r="J7020" i="18"/>
  <c r="K7019" i="18"/>
  <c r="J7019" i="18"/>
  <c r="K7018" i="18"/>
  <c r="M7018" i="18" s="1"/>
  <c r="J7018" i="18"/>
  <c r="K7017" i="18"/>
  <c r="J7017" i="18"/>
  <c r="K7016" i="18"/>
  <c r="J7016" i="18"/>
  <c r="K7015" i="18"/>
  <c r="M7015" i="18" s="1"/>
  <c r="J7015" i="18"/>
  <c r="K7014" i="18"/>
  <c r="J7014" i="18"/>
  <c r="K7013" i="18"/>
  <c r="J7013" i="18"/>
  <c r="K7012" i="18"/>
  <c r="J7012" i="18"/>
  <c r="K7011" i="18"/>
  <c r="M7011" i="18" s="1"/>
  <c r="J7011" i="18"/>
  <c r="K7010" i="18"/>
  <c r="J7010" i="18"/>
  <c r="K7009" i="18"/>
  <c r="J7009" i="18"/>
  <c r="K7008" i="18"/>
  <c r="J7008" i="18"/>
  <c r="K7007" i="18"/>
  <c r="M7007" i="18" s="1"/>
  <c r="J7007" i="18"/>
  <c r="K7006" i="18"/>
  <c r="J7006" i="18"/>
  <c r="K7005" i="18"/>
  <c r="J7005" i="18"/>
  <c r="K7004" i="18"/>
  <c r="M7004" i="18" s="1"/>
  <c r="J7004" i="18"/>
  <c r="J7003" i="18"/>
  <c r="K7002" i="18"/>
  <c r="J7002" i="18"/>
  <c r="K7001" i="18"/>
  <c r="J7001" i="18"/>
  <c r="K7000" i="18"/>
  <c r="M7000" i="18" s="1"/>
  <c r="J7000" i="18"/>
  <c r="K6999" i="18"/>
  <c r="J6999" i="18"/>
  <c r="K6998" i="18"/>
  <c r="J6998" i="18"/>
  <c r="K6997" i="18"/>
  <c r="J6997" i="18"/>
  <c r="K6996" i="18"/>
  <c r="J6996" i="18"/>
  <c r="K6995" i="18"/>
  <c r="J6995" i="18"/>
  <c r="K6994" i="18"/>
  <c r="M6994" i="18" s="1"/>
  <c r="J6994" i="18"/>
  <c r="K6993" i="18"/>
  <c r="J6993" i="18"/>
  <c r="K6992" i="18"/>
  <c r="J6992" i="18"/>
  <c r="K6991" i="18"/>
  <c r="M6991" i="18" s="1"/>
  <c r="J6991" i="18"/>
  <c r="K6990" i="18"/>
  <c r="J6990" i="18"/>
  <c r="K6989" i="18"/>
  <c r="J6989" i="18"/>
  <c r="K6988" i="18"/>
  <c r="M6988" i="18" s="1"/>
  <c r="J6988" i="18"/>
  <c r="K6987" i="18"/>
  <c r="J6987" i="18"/>
  <c r="K6986" i="18"/>
  <c r="J6986" i="18"/>
  <c r="K6985" i="18"/>
  <c r="J6985" i="18"/>
  <c r="K6984" i="18"/>
  <c r="J6984" i="18"/>
  <c r="K6983" i="18"/>
  <c r="J6983" i="18"/>
  <c r="K6982" i="18"/>
  <c r="J6982" i="18"/>
  <c r="K6981" i="18"/>
  <c r="J6981" i="18"/>
  <c r="K6980" i="18"/>
  <c r="M6980" i="18" s="1"/>
  <c r="J6980" i="18"/>
  <c r="K6979" i="18"/>
  <c r="J6979" i="18"/>
  <c r="K6978" i="18"/>
  <c r="M6978" i="18" s="1"/>
  <c r="J6978" i="18"/>
  <c r="K6977" i="18"/>
  <c r="J6977" i="18"/>
  <c r="K6976" i="18"/>
  <c r="J6976" i="18"/>
  <c r="K6975" i="18"/>
  <c r="M6975" i="18" s="1"/>
  <c r="J6975" i="18"/>
  <c r="K6974" i="18"/>
  <c r="J6974" i="18"/>
  <c r="K6973" i="18"/>
  <c r="J6973" i="18"/>
  <c r="K6972" i="18"/>
  <c r="J6972" i="18"/>
  <c r="K6971" i="18"/>
  <c r="J6971" i="18"/>
  <c r="K6970" i="18"/>
  <c r="J6970" i="18"/>
  <c r="K6969" i="18"/>
  <c r="J6969" i="18"/>
  <c r="K6968" i="18"/>
  <c r="M6968" i="18" s="1"/>
  <c r="J6968" i="18"/>
  <c r="K6967" i="18"/>
  <c r="J6967" i="18"/>
  <c r="K6966" i="18"/>
  <c r="J6966" i="18"/>
  <c r="K6965" i="18"/>
  <c r="J6965" i="18"/>
  <c r="K6964" i="18"/>
  <c r="J6964" i="18"/>
  <c r="K6963" i="18"/>
  <c r="J6963" i="18"/>
  <c r="K6962" i="18"/>
  <c r="J6962" i="18"/>
  <c r="K6961" i="18"/>
  <c r="J6961" i="18"/>
  <c r="K6960" i="18"/>
  <c r="J6960" i="18"/>
  <c r="K6959" i="18"/>
  <c r="J6959" i="18"/>
  <c r="K6958" i="18"/>
  <c r="J6958" i="18"/>
  <c r="K6957" i="18"/>
  <c r="J6957" i="18"/>
  <c r="K6956" i="18"/>
  <c r="M6956" i="18" s="1"/>
  <c r="J6956" i="18"/>
  <c r="K6955" i="18"/>
  <c r="J6955" i="18"/>
  <c r="K6954" i="18"/>
  <c r="J6954" i="18"/>
  <c r="K6953" i="18"/>
  <c r="J6953" i="18"/>
  <c r="K6952" i="18"/>
  <c r="M6952" i="18" s="1"/>
  <c r="J6952" i="18"/>
  <c r="J6951" i="18"/>
  <c r="K6950" i="18"/>
  <c r="J6950" i="18"/>
  <c r="K6949" i="18"/>
  <c r="J6949" i="18"/>
  <c r="K6948" i="18"/>
  <c r="M6948" i="18" s="1"/>
  <c r="J6948" i="18"/>
  <c r="K6947" i="18"/>
  <c r="J6947" i="18"/>
  <c r="K6946" i="18"/>
  <c r="J6946" i="18"/>
  <c r="K6945" i="18"/>
  <c r="J6945" i="18"/>
  <c r="K6944" i="18"/>
  <c r="J6944" i="18"/>
  <c r="K6943" i="18"/>
  <c r="J6943" i="18"/>
  <c r="K6942" i="18"/>
  <c r="M6942" i="18" s="1"/>
  <c r="J6942" i="18"/>
  <c r="K6941" i="18"/>
  <c r="J6941" i="18"/>
  <c r="K6940" i="18"/>
  <c r="J6940" i="18"/>
  <c r="K6939" i="18"/>
  <c r="M6939" i="18" s="1"/>
  <c r="J6939" i="18"/>
  <c r="K6938" i="18"/>
  <c r="J6938" i="18"/>
  <c r="K6937" i="18"/>
  <c r="J6937" i="18"/>
  <c r="K6936" i="18"/>
  <c r="J6936" i="18"/>
  <c r="K6935" i="18"/>
  <c r="J6935" i="18"/>
  <c r="K6934" i="18"/>
  <c r="J6934" i="18"/>
  <c r="K6933" i="18"/>
  <c r="J6933" i="18"/>
  <c r="K6932" i="18"/>
  <c r="M6932" i="18" s="1"/>
  <c r="J6932" i="18"/>
  <c r="K6931" i="18"/>
  <c r="J6931" i="18"/>
  <c r="K6930" i="18"/>
  <c r="J6930" i="18"/>
  <c r="K6929" i="18"/>
  <c r="J6929" i="18"/>
  <c r="K6928" i="18"/>
  <c r="J6928" i="18"/>
  <c r="K6927" i="18"/>
  <c r="J6927" i="18"/>
  <c r="K6926" i="18"/>
  <c r="M6926" i="18" s="1"/>
  <c r="J6926" i="18"/>
  <c r="K6925" i="18"/>
  <c r="J6925" i="18"/>
  <c r="K6924" i="18"/>
  <c r="J6924" i="18"/>
  <c r="K6923" i="18"/>
  <c r="M6923" i="18" s="1"/>
  <c r="J6923" i="18"/>
  <c r="K6922" i="18"/>
  <c r="J6922" i="18"/>
  <c r="K6921" i="18"/>
  <c r="J6921" i="18"/>
  <c r="K6920" i="18"/>
  <c r="J6920" i="18"/>
  <c r="K6919" i="18"/>
  <c r="J6919" i="18"/>
  <c r="K6918" i="18"/>
  <c r="J6918" i="18"/>
  <c r="K6917" i="18"/>
  <c r="J6917" i="18"/>
  <c r="K6916" i="18"/>
  <c r="M6916" i="18" s="1"/>
  <c r="J6916" i="18"/>
  <c r="K6915" i="18"/>
  <c r="J6915" i="18"/>
  <c r="K6914" i="18"/>
  <c r="J6914" i="18"/>
  <c r="K6913" i="18"/>
  <c r="J6913" i="18"/>
  <c r="K6912" i="18"/>
  <c r="M6912" i="18" s="1"/>
  <c r="J6912" i="18"/>
  <c r="K6911" i="18"/>
  <c r="J6911" i="18"/>
  <c r="K6910" i="18"/>
  <c r="M6910" i="18" s="1"/>
  <c r="J6910" i="18"/>
  <c r="K6909" i="18"/>
  <c r="J6909" i="18"/>
  <c r="K6908" i="18"/>
  <c r="J6908" i="18"/>
  <c r="K6907" i="18"/>
  <c r="M6907" i="18" s="1"/>
  <c r="J6907" i="18"/>
  <c r="K6906" i="18"/>
  <c r="J6906" i="18"/>
  <c r="K6905" i="18"/>
  <c r="J6905" i="18"/>
  <c r="K6904" i="18"/>
  <c r="J6904" i="18"/>
  <c r="K6903" i="18"/>
  <c r="J6903" i="18"/>
  <c r="K6902" i="18"/>
  <c r="J6902" i="18"/>
  <c r="K6901" i="18"/>
  <c r="J6901" i="18"/>
  <c r="K6900" i="18"/>
  <c r="M6900" i="18" s="1"/>
  <c r="J6900" i="18"/>
  <c r="K6899" i="18"/>
  <c r="J6899" i="18"/>
  <c r="K6898" i="18"/>
  <c r="J6898" i="18"/>
  <c r="K6897" i="18"/>
  <c r="J6897" i="18"/>
  <c r="K6896" i="18"/>
  <c r="J6896" i="18"/>
  <c r="K6895" i="18"/>
  <c r="J6895" i="18"/>
  <c r="K6894" i="18"/>
  <c r="M6894" i="18" s="1"/>
  <c r="J6894" i="18"/>
  <c r="K6893" i="18"/>
  <c r="J6893" i="18"/>
  <c r="K6892" i="18"/>
  <c r="J6892" i="18"/>
  <c r="K6891" i="18"/>
  <c r="M6891" i="18" s="1"/>
  <c r="J6891" i="18"/>
  <c r="K6890" i="18"/>
  <c r="J6890" i="18"/>
  <c r="K6889" i="18"/>
  <c r="J6889" i="18"/>
  <c r="K6888" i="18"/>
  <c r="J6888" i="18"/>
  <c r="K6887" i="18"/>
  <c r="J6887" i="18"/>
  <c r="K6886" i="18"/>
  <c r="J6886" i="18"/>
  <c r="K6885" i="18"/>
  <c r="J6885" i="18"/>
  <c r="K6884" i="18"/>
  <c r="M6884" i="18" s="1"/>
  <c r="J6884" i="18"/>
  <c r="K6883" i="18"/>
  <c r="J6883" i="18"/>
  <c r="K6882" i="18"/>
  <c r="J6882" i="18"/>
  <c r="K6881" i="18"/>
  <c r="J6881" i="18"/>
  <c r="K6880" i="18"/>
  <c r="J6880" i="18"/>
  <c r="K6879" i="18"/>
  <c r="J6879" i="18"/>
  <c r="K6878" i="18"/>
  <c r="M6878" i="18" s="1"/>
  <c r="J6878" i="18"/>
  <c r="K6877" i="18"/>
  <c r="J6877" i="18"/>
  <c r="K6876" i="18"/>
  <c r="J6876" i="18"/>
  <c r="K6875" i="18"/>
  <c r="M6875" i="18" s="1"/>
  <c r="J6875" i="18"/>
  <c r="K6874" i="18"/>
  <c r="J6874" i="18"/>
  <c r="K6873" i="18"/>
  <c r="J6873" i="18"/>
  <c r="K6872" i="18"/>
  <c r="J6872" i="18"/>
  <c r="K6871" i="18"/>
  <c r="J6871" i="18"/>
  <c r="K6870" i="18"/>
  <c r="J6870" i="18"/>
  <c r="K6869" i="18"/>
  <c r="J6869" i="18"/>
  <c r="K6868" i="18"/>
  <c r="M6868" i="18" s="1"/>
  <c r="J6868" i="18"/>
  <c r="K6867" i="18"/>
  <c r="J6867" i="18"/>
  <c r="K6866" i="18"/>
  <c r="J6866" i="18"/>
  <c r="K6865" i="18"/>
  <c r="J6865" i="18"/>
  <c r="K6864" i="18"/>
  <c r="J6864" i="18"/>
  <c r="K6863" i="18"/>
  <c r="J6863" i="18"/>
  <c r="K6862" i="18"/>
  <c r="M6862" i="18" s="1"/>
  <c r="J6862" i="18"/>
  <c r="K6861" i="18"/>
  <c r="J6861" i="18"/>
  <c r="K6860" i="18"/>
  <c r="J6860" i="18"/>
  <c r="K6859" i="18"/>
  <c r="M6859" i="18" s="1"/>
  <c r="J6859" i="18"/>
  <c r="K6858" i="18"/>
  <c r="J6858" i="18"/>
  <c r="K6857" i="18"/>
  <c r="J6857" i="18"/>
  <c r="K6856" i="18"/>
  <c r="J6856" i="18"/>
  <c r="K6855" i="18"/>
  <c r="J6855" i="18"/>
  <c r="K6854" i="18"/>
  <c r="J6854" i="18"/>
  <c r="K6853" i="18"/>
  <c r="J6853" i="18"/>
  <c r="K6852" i="18"/>
  <c r="M6852" i="18" s="1"/>
  <c r="J6852" i="18"/>
  <c r="K6851" i="18"/>
  <c r="J6851" i="18"/>
  <c r="K6850" i="18"/>
  <c r="J6850" i="18"/>
  <c r="K6849" i="18"/>
  <c r="J6849" i="18"/>
  <c r="K6848" i="18"/>
  <c r="M6848" i="18" s="1"/>
  <c r="J6848" i="18"/>
  <c r="K6847" i="18"/>
  <c r="J6847" i="18"/>
  <c r="K6846" i="18"/>
  <c r="M6846" i="18" s="1"/>
  <c r="J6846" i="18"/>
  <c r="K6845" i="18"/>
  <c r="J6845" i="18"/>
  <c r="K6844" i="18"/>
  <c r="J6844" i="18"/>
  <c r="K6843" i="18"/>
  <c r="M6843" i="18" s="1"/>
  <c r="J6843" i="18"/>
  <c r="K6842" i="18"/>
  <c r="J6842" i="18"/>
  <c r="K6841" i="18"/>
  <c r="J6841" i="18"/>
  <c r="K6840" i="18"/>
  <c r="J6840" i="18"/>
  <c r="K6839" i="18"/>
  <c r="J6839" i="18"/>
  <c r="K6838" i="18"/>
  <c r="J6838" i="18"/>
  <c r="K6837" i="18"/>
  <c r="J6837" i="18"/>
  <c r="K6836" i="18"/>
  <c r="M6836" i="18" s="1"/>
  <c r="J6836" i="18"/>
  <c r="K6835" i="18"/>
  <c r="J6835" i="18"/>
  <c r="K6834" i="18"/>
  <c r="J6834" i="18"/>
  <c r="K6833" i="18"/>
  <c r="J6833" i="18"/>
  <c r="K6832" i="18"/>
  <c r="J6832" i="18"/>
  <c r="K6831" i="18"/>
  <c r="J6831" i="18"/>
  <c r="K6830" i="18"/>
  <c r="M6830" i="18" s="1"/>
  <c r="J6830" i="18"/>
  <c r="K6829" i="18"/>
  <c r="J6829" i="18"/>
  <c r="K6828" i="18"/>
  <c r="J6828" i="18"/>
  <c r="K6827" i="18"/>
  <c r="M6827" i="18" s="1"/>
  <c r="J6827" i="18"/>
  <c r="K6826" i="18"/>
  <c r="J6826" i="18"/>
  <c r="K6825" i="18"/>
  <c r="J6825" i="18"/>
  <c r="K6824" i="18"/>
  <c r="J6824" i="18"/>
  <c r="K6823" i="18"/>
  <c r="J6823" i="18"/>
  <c r="K6822" i="18"/>
  <c r="J6822" i="18"/>
  <c r="K6821" i="18"/>
  <c r="J6821" i="18"/>
  <c r="K6820" i="18"/>
  <c r="M6820" i="18" s="1"/>
  <c r="J6820" i="18"/>
  <c r="K6819" i="18"/>
  <c r="J6819" i="18"/>
  <c r="K6818" i="18"/>
  <c r="J6818" i="18"/>
  <c r="K6817" i="18"/>
  <c r="J6817" i="18"/>
  <c r="K6816" i="18"/>
  <c r="J6816" i="18"/>
  <c r="K6815" i="18"/>
  <c r="J6815" i="18"/>
  <c r="K6814" i="18"/>
  <c r="M6814" i="18" s="1"/>
  <c r="J6814" i="18"/>
  <c r="K6813" i="18"/>
  <c r="J6813" i="18"/>
  <c r="K6812" i="18"/>
  <c r="J6812" i="18"/>
  <c r="K6811" i="18"/>
  <c r="M6811" i="18" s="1"/>
  <c r="J6811" i="18"/>
  <c r="K6810" i="18"/>
  <c r="J6810" i="18"/>
  <c r="K6809" i="18"/>
  <c r="J6809" i="18"/>
  <c r="K6808" i="18"/>
  <c r="J6808" i="18"/>
  <c r="K6807" i="18"/>
  <c r="J6807" i="18"/>
  <c r="K6806" i="18"/>
  <c r="J6806" i="18"/>
  <c r="K6805" i="18"/>
  <c r="J6805" i="18"/>
  <c r="K6804" i="18"/>
  <c r="M6804" i="18" s="1"/>
  <c r="J6804" i="18"/>
  <c r="K6803" i="18"/>
  <c r="J6803" i="18"/>
  <c r="K6802" i="18"/>
  <c r="J6802" i="18"/>
  <c r="K6801" i="18"/>
  <c r="J6801" i="18"/>
  <c r="K6800" i="18"/>
  <c r="J6800" i="18"/>
  <c r="K6799" i="18"/>
  <c r="J6799" i="18"/>
  <c r="K6798" i="18"/>
  <c r="M6798" i="18" s="1"/>
  <c r="J6798" i="18"/>
  <c r="K6797" i="18"/>
  <c r="J6797" i="18"/>
  <c r="K6796" i="18"/>
  <c r="J6796" i="18"/>
  <c r="K6795" i="18"/>
  <c r="M6795" i="18" s="1"/>
  <c r="J6795" i="18"/>
  <c r="K6794" i="18"/>
  <c r="J6794" i="18"/>
  <c r="K6793" i="18"/>
  <c r="J6793" i="18"/>
  <c r="K6792" i="18"/>
  <c r="J6792" i="18"/>
  <c r="K6791" i="18"/>
  <c r="J6791" i="18"/>
  <c r="K6790" i="18"/>
  <c r="J6790" i="18"/>
  <c r="K6789" i="18"/>
  <c r="J6789" i="18"/>
  <c r="K6788" i="18"/>
  <c r="M6788" i="18" s="1"/>
  <c r="J6788" i="18"/>
  <c r="K6787" i="18"/>
  <c r="J6787" i="18"/>
  <c r="K6786" i="18"/>
  <c r="J6786" i="18"/>
  <c r="K6785" i="18"/>
  <c r="J6785" i="18"/>
  <c r="K6784" i="18"/>
  <c r="M6784" i="18" s="1"/>
  <c r="J6784" i="18"/>
  <c r="K6783" i="18"/>
  <c r="J6783" i="18"/>
  <c r="K6782" i="18"/>
  <c r="M6782" i="18" s="1"/>
  <c r="J6782" i="18"/>
  <c r="K6781" i="18"/>
  <c r="J6781" i="18"/>
  <c r="K6780" i="18"/>
  <c r="J6780" i="18"/>
  <c r="K6779" i="18"/>
  <c r="M6779" i="18" s="1"/>
  <c r="J6779" i="18"/>
  <c r="K6778" i="18"/>
  <c r="J6778" i="18"/>
  <c r="K6777" i="18"/>
  <c r="J6777" i="18"/>
  <c r="K6776" i="18"/>
  <c r="J6776" i="18"/>
  <c r="K6775" i="18"/>
  <c r="J6775" i="18"/>
  <c r="K6774" i="18"/>
  <c r="J6774" i="18"/>
  <c r="K6773" i="18"/>
  <c r="J6773" i="18"/>
  <c r="K6772" i="18"/>
  <c r="M6772" i="18" s="1"/>
  <c r="J6772" i="18"/>
  <c r="K6771" i="18"/>
  <c r="J6771" i="18"/>
  <c r="K6770" i="18"/>
  <c r="J6770" i="18"/>
  <c r="K6769" i="18"/>
  <c r="J6769" i="18"/>
  <c r="K6768" i="18"/>
  <c r="J6768" i="18"/>
  <c r="K6767" i="18"/>
  <c r="J6767" i="18"/>
  <c r="K6766" i="18"/>
  <c r="M6766" i="18" s="1"/>
  <c r="J6766" i="18"/>
  <c r="K6765" i="18"/>
  <c r="J6765" i="18"/>
  <c r="K6764" i="18"/>
  <c r="J6764" i="18"/>
  <c r="K6763" i="18"/>
  <c r="M6763" i="18" s="1"/>
  <c r="J6763" i="18"/>
  <c r="K6762" i="18"/>
  <c r="J6762" i="18"/>
  <c r="K6761" i="18"/>
  <c r="J6761" i="18"/>
  <c r="K6760" i="18"/>
  <c r="J6760" i="18"/>
  <c r="K6759" i="18"/>
  <c r="J6759" i="18"/>
  <c r="K6758" i="18"/>
  <c r="J6758" i="18"/>
  <c r="K6757" i="18"/>
  <c r="J6757" i="18"/>
  <c r="K6756" i="18"/>
  <c r="J6756" i="18"/>
  <c r="K6755" i="18"/>
  <c r="J6755" i="18"/>
  <c r="K6754" i="18"/>
  <c r="J6754" i="18"/>
  <c r="K6753" i="18"/>
  <c r="M6753" i="18" s="1"/>
  <c r="J6753" i="18"/>
  <c r="K6752" i="18"/>
  <c r="J6752" i="18"/>
  <c r="K6751" i="18"/>
  <c r="J6751" i="18"/>
  <c r="K6750" i="18"/>
  <c r="J6750" i="18"/>
  <c r="K6749" i="18"/>
  <c r="J6749" i="18"/>
  <c r="K6748" i="18"/>
  <c r="J6748" i="18"/>
  <c r="K6747" i="18"/>
  <c r="J6747" i="18"/>
  <c r="K6746" i="18"/>
  <c r="J6746" i="18"/>
  <c r="K6745" i="18"/>
  <c r="M6745" i="18" s="1"/>
  <c r="J6745" i="18"/>
  <c r="K6744" i="18"/>
  <c r="J6744" i="18"/>
  <c r="K6743" i="18"/>
  <c r="J6743" i="18"/>
  <c r="K6742" i="18"/>
  <c r="J6742" i="18"/>
  <c r="K6741" i="18"/>
  <c r="J6741" i="18"/>
  <c r="K6740" i="18"/>
  <c r="J6740" i="18"/>
  <c r="K6739" i="18"/>
  <c r="J6739" i="18"/>
  <c r="K6738" i="18"/>
  <c r="J6738" i="18"/>
  <c r="K6737" i="18"/>
  <c r="M6737" i="18" s="1"/>
  <c r="J6737" i="18"/>
  <c r="K6736" i="18"/>
  <c r="J6736" i="18"/>
  <c r="K6735" i="18"/>
  <c r="J6735" i="18"/>
  <c r="K6734" i="18"/>
  <c r="J6734" i="18"/>
  <c r="K6733" i="18"/>
  <c r="M6733" i="18" s="1"/>
  <c r="J6733" i="18"/>
  <c r="K6732" i="18"/>
  <c r="J6732" i="18"/>
  <c r="K6731" i="18"/>
  <c r="J6731" i="18"/>
  <c r="K6730" i="18"/>
  <c r="J6730" i="18"/>
  <c r="K6729" i="18"/>
  <c r="M6729" i="18" s="1"/>
  <c r="J6729" i="18"/>
  <c r="K6728" i="18"/>
  <c r="J6728" i="18"/>
  <c r="K6727" i="18"/>
  <c r="J6727" i="18"/>
  <c r="K6726" i="18"/>
  <c r="J6726" i="18"/>
  <c r="K6725" i="18"/>
  <c r="J6725" i="18"/>
  <c r="K6724" i="18"/>
  <c r="J6724" i="18"/>
  <c r="K6723" i="18"/>
  <c r="J6723" i="18"/>
  <c r="K6722" i="18"/>
  <c r="J6722" i="18"/>
  <c r="K6721" i="18"/>
  <c r="M6721" i="18" s="1"/>
  <c r="J6721" i="18"/>
  <c r="K6720" i="18"/>
  <c r="J6720" i="18"/>
  <c r="K6719" i="18"/>
  <c r="J6719" i="18"/>
  <c r="K6718" i="18"/>
  <c r="J6718" i="18"/>
  <c r="K6717" i="18"/>
  <c r="J6717" i="18"/>
  <c r="K6716" i="18"/>
  <c r="J6716" i="18"/>
  <c r="K6715" i="18"/>
  <c r="J6715" i="18"/>
  <c r="K6714" i="18"/>
  <c r="J6714" i="18"/>
  <c r="K6713" i="18"/>
  <c r="M6713" i="18" s="1"/>
  <c r="J6713" i="18"/>
  <c r="K6712" i="18"/>
  <c r="J6712" i="18"/>
  <c r="K6711" i="18"/>
  <c r="J6711" i="18"/>
  <c r="K6710" i="18"/>
  <c r="J6710" i="18"/>
  <c r="K6709" i="18"/>
  <c r="J6709" i="18"/>
  <c r="K6708" i="18"/>
  <c r="J6708" i="18"/>
  <c r="K6707" i="18"/>
  <c r="J6707" i="18"/>
  <c r="K6706" i="18"/>
  <c r="J6706" i="18"/>
  <c r="K6705" i="18"/>
  <c r="M6705" i="18" s="1"/>
  <c r="J6705" i="18"/>
  <c r="K6704" i="18"/>
  <c r="J6704" i="18"/>
  <c r="K6703" i="18"/>
  <c r="J6703" i="18"/>
  <c r="K6702" i="18"/>
  <c r="J6702" i="18"/>
  <c r="K6701" i="18"/>
  <c r="M6701" i="18" s="1"/>
  <c r="J6701" i="18"/>
  <c r="K6700" i="18"/>
  <c r="J6700" i="18"/>
  <c r="K6699" i="18"/>
  <c r="J6699" i="18"/>
  <c r="K6698" i="18"/>
  <c r="J6698" i="18"/>
  <c r="K6697" i="18"/>
  <c r="M6697" i="18" s="1"/>
  <c r="J6697" i="18"/>
  <c r="K6696" i="18"/>
  <c r="J6696" i="18"/>
  <c r="K6695" i="18"/>
  <c r="J6695" i="18"/>
  <c r="K6694" i="18"/>
  <c r="J6694" i="18"/>
  <c r="K6693" i="18"/>
  <c r="J6693" i="18"/>
  <c r="K6692" i="18"/>
  <c r="J6692" i="18"/>
  <c r="K6691" i="18"/>
  <c r="J6691" i="18"/>
  <c r="K6690" i="18"/>
  <c r="J6690" i="18"/>
  <c r="K6689" i="18"/>
  <c r="M6689" i="18" s="1"/>
  <c r="J6689" i="18"/>
  <c r="K6688" i="18"/>
  <c r="J6688" i="18"/>
  <c r="K6687" i="18"/>
  <c r="J6687" i="18"/>
  <c r="K6686" i="18"/>
  <c r="J6686" i="18"/>
  <c r="K6685" i="18"/>
  <c r="J6685" i="18"/>
  <c r="K6684" i="18"/>
  <c r="J6684" i="18"/>
  <c r="K6683" i="18"/>
  <c r="J6683" i="18"/>
  <c r="K6682" i="18"/>
  <c r="J6682" i="18"/>
  <c r="K6681" i="18"/>
  <c r="M6681" i="18" s="1"/>
  <c r="J6681" i="18"/>
  <c r="K6680" i="18"/>
  <c r="J6680" i="18"/>
  <c r="K6679" i="18"/>
  <c r="J6679" i="18"/>
  <c r="K6678" i="18"/>
  <c r="J6678" i="18"/>
  <c r="K6677" i="18"/>
  <c r="J6677" i="18"/>
  <c r="K6676" i="18"/>
  <c r="J6676" i="18"/>
  <c r="K6675" i="18"/>
  <c r="J6675" i="18"/>
  <c r="K6674" i="18"/>
  <c r="J6674" i="18"/>
  <c r="K6673" i="18"/>
  <c r="M6673" i="18" s="1"/>
  <c r="J6673" i="18"/>
  <c r="K6672" i="18"/>
  <c r="J6672" i="18"/>
  <c r="K6671" i="18"/>
  <c r="J6671" i="18"/>
  <c r="K6670" i="18"/>
  <c r="J6670" i="18"/>
  <c r="K6669" i="18"/>
  <c r="M6669" i="18" s="1"/>
  <c r="J6669" i="18"/>
  <c r="K6668" i="18"/>
  <c r="J6668" i="18"/>
  <c r="K6667" i="18"/>
  <c r="J6667" i="18"/>
  <c r="K6666" i="18"/>
  <c r="J6666" i="18"/>
  <c r="K6665" i="18"/>
  <c r="M6665" i="18" s="1"/>
  <c r="J6665" i="18"/>
  <c r="K6664" i="18"/>
  <c r="J6664" i="18"/>
  <c r="K6663" i="18"/>
  <c r="J6663" i="18"/>
  <c r="K6662" i="18"/>
  <c r="J6662" i="18"/>
  <c r="K6661" i="18"/>
  <c r="J6661" i="18"/>
  <c r="K6660" i="18"/>
  <c r="J6660" i="18"/>
  <c r="K6659" i="18"/>
  <c r="J6659" i="18"/>
  <c r="K6658" i="18"/>
  <c r="J6658" i="18"/>
  <c r="K6657" i="18"/>
  <c r="M6657" i="18" s="1"/>
  <c r="J6657" i="18"/>
  <c r="K6656" i="18"/>
  <c r="J6656" i="18"/>
  <c r="K6655" i="18"/>
  <c r="J6655" i="18"/>
  <c r="K6654" i="18"/>
  <c r="J6654" i="18"/>
  <c r="K6653" i="18"/>
  <c r="J6653" i="18"/>
  <c r="K6652" i="18"/>
  <c r="J6652" i="18"/>
  <c r="K6651" i="18"/>
  <c r="J6651" i="18"/>
  <c r="K6650" i="18"/>
  <c r="J6650" i="18"/>
  <c r="K6649" i="18"/>
  <c r="M6649" i="18" s="1"/>
  <c r="J6649" i="18"/>
  <c r="K6648" i="18"/>
  <c r="J6648" i="18"/>
  <c r="K6647" i="18"/>
  <c r="J6647" i="18"/>
  <c r="K6646" i="18"/>
  <c r="J6646" i="18"/>
  <c r="K6645" i="18"/>
  <c r="J6645" i="18"/>
  <c r="K6644" i="18"/>
  <c r="J6644" i="18"/>
  <c r="K6643" i="18"/>
  <c r="J6643" i="18"/>
  <c r="K6642" i="18"/>
  <c r="J6642" i="18"/>
  <c r="K6641" i="18"/>
  <c r="M6641" i="18" s="1"/>
  <c r="J6641" i="18"/>
  <c r="K6640" i="18"/>
  <c r="J6640" i="18"/>
  <c r="K6639" i="18"/>
  <c r="J6639" i="18"/>
  <c r="K6638" i="18"/>
  <c r="J6638" i="18"/>
  <c r="K6637" i="18"/>
  <c r="M6637" i="18" s="1"/>
  <c r="J6637" i="18"/>
  <c r="K6636" i="18"/>
  <c r="J6636" i="18"/>
  <c r="K6635" i="18"/>
  <c r="J6635" i="18"/>
  <c r="K6634" i="18"/>
  <c r="J6634" i="18"/>
  <c r="K6633" i="18"/>
  <c r="M6633" i="18" s="1"/>
  <c r="J6633" i="18"/>
  <c r="K6632" i="18"/>
  <c r="J6632" i="18"/>
  <c r="K6631" i="18"/>
  <c r="J6631" i="18"/>
  <c r="K6630" i="18"/>
  <c r="J6630" i="18"/>
  <c r="K6629" i="18"/>
  <c r="J6629" i="18"/>
  <c r="K6628" i="18"/>
  <c r="J6628" i="18"/>
  <c r="K6627" i="18"/>
  <c r="J6627" i="18"/>
  <c r="K6626" i="18"/>
  <c r="J6626" i="18"/>
  <c r="K6625" i="18"/>
  <c r="M6625" i="18" s="1"/>
  <c r="J6625" i="18"/>
  <c r="K6624" i="18"/>
  <c r="J6624" i="18"/>
  <c r="K6623" i="18"/>
  <c r="J6623" i="18"/>
  <c r="K6622" i="18"/>
  <c r="J6622" i="18"/>
  <c r="K6621" i="18"/>
  <c r="J6621" i="18"/>
  <c r="K6620" i="18"/>
  <c r="J6620" i="18"/>
  <c r="K6619" i="18"/>
  <c r="J6619" i="18"/>
  <c r="K6618" i="18"/>
  <c r="J6618" i="18"/>
  <c r="K6617" i="18"/>
  <c r="M6617" i="18" s="1"/>
  <c r="J6617" i="18"/>
  <c r="K6616" i="18"/>
  <c r="J6616" i="18"/>
  <c r="K6615" i="18"/>
  <c r="J6615" i="18"/>
  <c r="K6614" i="18"/>
  <c r="J6614" i="18"/>
  <c r="K6613" i="18"/>
  <c r="J6613" i="18"/>
  <c r="K6612" i="18"/>
  <c r="J6612" i="18"/>
  <c r="K6611" i="18"/>
  <c r="J6611" i="18"/>
  <c r="K6610" i="18"/>
  <c r="J6610" i="18"/>
  <c r="K6609" i="18"/>
  <c r="M6609" i="18" s="1"/>
  <c r="J6609" i="18"/>
  <c r="K6608" i="18"/>
  <c r="J6608" i="18"/>
  <c r="K6607" i="18"/>
  <c r="J6607" i="18"/>
  <c r="K6606" i="18"/>
  <c r="J6606" i="18"/>
  <c r="K6605" i="18"/>
  <c r="M6605" i="18" s="1"/>
  <c r="J6605" i="18"/>
  <c r="K6604" i="18"/>
  <c r="J6604" i="18"/>
  <c r="K6603" i="18"/>
  <c r="J6603" i="18"/>
  <c r="K6602" i="18"/>
  <c r="J6602" i="18"/>
  <c r="K6601" i="18"/>
  <c r="M6601" i="18" s="1"/>
  <c r="J6601" i="18"/>
  <c r="K6600" i="18"/>
  <c r="J6600" i="18"/>
  <c r="K6599" i="18"/>
  <c r="J6599" i="18"/>
  <c r="K6598" i="18"/>
  <c r="J6598" i="18"/>
  <c r="K6597" i="18"/>
  <c r="J6597" i="18"/>
  <c r="K6596" i="18"/>
  <c r="J6596" i="18"/>
  <c r="K6595" i="18"/>
  <c r="J6595" i="18"/>
  <c r="K6594" i="18"/>
  <c r="J6594" i="18"/>
  <c r="K6593" i="18"/>
  <c r="M6593" i="18" s="1"/>
  <c r="J6593" i="18"/>
  <c r="K6592" i="18"/>
  <c r="J6592" i="18"/>
  <c r="K6591" i="18"/>
  <c r="J6591" i="18"/>
  <c r="K6590" i="18"/>
  <c r="J6590" i="18"/>
  <c r="K6589" i="18"/>
  <c r="J6589" i="18"/>
  <c r="K6588" i="18"/>
  <c r="J6588" i="18"/>
  <c r="K6587" i="18"/>
  <c r="J6587" i="18"/>
  <c r="K6586" i="18"/>
  <c r="J6586" i="18"/>
  <c r="K6585" i="18"/>
  <c r="M6585" i="18" s="1"/>
  <c r="J6585" i="18"/>
  <c r="K6584" i="18"/>
  <c r="J6584" i="18"/>
  <c r="K6583" i="18"/>
  <c r="J6583" i="18"/>
  <c r="K6582" i="18"/>
  <c r="J6582" i="18"/>
  <c r="K6581" i="18"/>
  <c r="J6581" i="18"/>
  <c r="K6580" i="18"/>
  <c r="J6580" i="18"/>
  <c r="K6579" i="18"/>
  <c r="J6579" i="18"/>
  <c r="K6578" i="18"/>
  <c r="J6578" i="18"/>
  <c r="K6577" i="18"/>
  <c r="M6577" i="18" s="1"/>
  <c r="J6577" i="18"/>
  <c r="K6576" i="18"/>
  <c r="J6576" i="18"/>
  <c r="K6575" i="18"/>
  <c r="J6575" i="18"/>
  <c r="K6574" i="18"/>
  <c r="J6574" i="18"/>
  <c r="K6573" i="18"/>
  <c r="M6573" i="18" s="1"/>
  <c r="J6573" i="18"/>
  <c r="K6572" i="18"/>
  <c r="J6572" i="18"/>
  <c r="K6571" i="18"/>
  <c r="J6571" i="18"/>
  <c r="K6570" i="18"/>
  <c r="J6570" i="18"/>
  <c r="K6569" i="18"/>
  <c r="M6569" i="18" s="1"/>
  <c r="J6569" i="18"/>
  <c r="K6568" i="18"/>
  <c r="J6568" i="18"/>
  <c r="K6567" i="18"/>
  <c r="J6567" i="18"/>
  <c r="K6566" i="18"/>
  <c r="J6566" i="18"/>
  <c r="K6565" i="18"/>
  <c r="J6565" i="18"/>
  <c r="K6564" i="18"/>
  <c r="J6564" i="18"/>
  <c r="K6563" i="18"/>
  <c r="J6563" i="18"/>
  <c r="K6562" i="18"/>
  <c r="J6562" i="18"/>
  <c r="K6561" i="18"/>
  <c r="M6561" i="18" s="1"/>
  <c r="J6561" i="18"/>
  <c r="K6560" i="18"/>
  <c r="J6560" i="18"/>
  <c r="K6559" i="18"/>
  <c r="J6559" i="18"/>
  <c r="K6558" i="18"/>
  <c r="J6558" i="18"/>
  <c r="K6557" i="18"/>
  <c r="J6557" i="18"/>
  <c r="K6556" i="18"/>
  <c r="J6556" i="18"/>
  <c r="K6555" i="18"/>
  <c r="J6555" i="18"/>
  <c r="K6554" i="18"/>
  <c r="J6554" i="18"/>
  <c r="K6553" i="18"/>
  <c r="M6553" i="18" s="1"/>
  <c r="J6553" i="18"/>
  <c r="K6552" i="18"/>
  <c r="J6552" i="18"/>
  <c r="K6551" i="18"/>
  <c r="J6551" i="18"/>
  <c r="K6550" i="18"/>
  <c r="J6550" i="18"/>
  <c r="K6549" i="18"/>
  <c r="J6549" i="18"/>
  <c r="K6548" i="18"/>
  <c r="J6548" i="18"/>
  <c r="K6547" i="18"/>
  <c r="J6547" i="18"/>
  <c r="K6546" i="18"/>
  <c r="J6546" i="18"/>
  <c r="K6545" i="18"/>
  <c r="M6545" i="18" s="1"/>
  <c r="J6545" i="18"/>
  <c r="K6544" i="18"/>
  <c r="J6544" i="18"/>
  <c r="K6543" i="18"/>
  <c r="J6543" i="18"/>
  <c r="K6542" i="18"/>
  <c r="J6542" i="18"/>
  <c r="K6541" i="18"/>
  <c r="M6541" i="18" s="1"/>
  <c r="J6541" i="18"/>
  <c r="K6540" i="18"/>
  <c r="J6540" i="18"/>
  <c r="K6539" i="18"/>
  <c r="J6539" i="18"/>
  <c r="K6538" i="18"/>
  <c r="J6538" i="18"/>
  <c r="K6537" i="18"/>
  <c r="M6537" i="18" s="1"/>
  <c r="J6537" i="18"/>
  <c r="K6536" i="18"/>
  <c r="J6536" i="18"/>
  <c r="K6535" i="18"/>
  <c r="J6535" i="18"/>
  <c r="K6534" i="18"/>
  <c r="J6534" i="18"/>
  <c r="K6533" i="18"/>
  <c r="J6533" i="18"/>
  <c r="K6532" i="18"/>
  <c r="J6532" i="18"/>
  <c r="K6531" i="18"/>
  <c r="J6531" i="18"/>
  <c r="K6530" i="18"/>
  <c r="J6530" i="18"/>
  <c r="K6529" i="18"/>
  <c r="M6529" i="18" s="1"/>
  <c r="J6529" i="18"/>
  <c r="K6528" i="18"/>
  <c r="J6528" i="18"/>
  <c r="K6527" i="18"/>
  <c r="J6527" i="18"/>
  <c r="K6526" i="18"/>
  <c r="J6526" i="18"/>
  <c r="K6525" i="18"/>
  <c r="J6525" i="18"/>
  <c r="K6524" i="18"/>
  <c r="J6524" i="18"/>
  <c r="K6523" i="18"/>
  <c r="J6523" i="18"/>
  <c r="K6522" i="18"/>
  <c r="J6522" i="18"/>
  <c r="K6521" i="18"/>
  <c r="M6521" i="18" s="1"/>
  <c r="J6521" i="18"/>
  <c r="K6520" i="18"/>
  <c r="J6520" i="18"/>
  <c r="K6519" i="18"/>
  <c r="J6519" i="18"/>
  <c r="K6518" i="18"/>
  <c r="J6518" i="18"/>
  <c r="K6517" i="18"/>
  <c r="J6517" i="18"/>
  <c r="K6516" i="18"/>
  <c r="J6516" i="18"/>
  <c r="K6515" i="18"/>
  <c r="J6515" i="18"/>
  <c r="K6514" i="18"/>
  <c r="J6514" i="18"/>
  <c r="K6513" i="18"/>
  <c r="M6513" i="18" s="1"/>
  <c r="J6513" i="18"/>
  <c r="K6512" i="18"/>
  <c r="J6512" i="18"/>
  <c r="K6511" i="18"/>
  <c r="J6511" i="18"/>
  <c r="K6510" i="18"/>
  <c r="J6510" i="18"/>
  <c r="K6509" i="18"/>
  <c r="M6509" i="18" s="1"/>
  <c r="J6509" i="18"/>
  <c r="K6508" i="18"/>
  <c r="J6508" i="18"/>
  <c r="K6507" i="18"/>
  <c r="J6507" i="18"/>
  <c r="K6506" i="18"/>
  <c r="J6506" i="18"/>
  <c r="K6505" i="18"/>
  <c r="M6505" i="18" s="1"/>
  <c r="J6505" i="18"/>
  <c r="K6504" i="18"/>
  <c r="J6504" i="18"/>
  <c r="K6503" i="18"/>
  <c r="J6503" i="18"/>
  <c r="K6502" i="18"/>
  <c r="J6502" i="18"/>
  <c r="K6501" i="18"/>
  <c r="J6501" i="18"/>
  <c r="K6500" i="18"/>
  <c r="J6500" i="18"/>
  <c r="K6499" i="18"/>
  <c r="J6499" i="18"/>
  <c r="K6498" i="18"/>
  <c r="J6498" i="18"/>
  <c r="K6497" i="18"/>
  <c r="M6497" i="18" s="1"/>
  <c r="J6497" i="18"/>
  <c r="K6496" i="18"/>
  <c r="J6496" i="18"/>
  <c r="K6495" i="18"/>
  <c r="J6495" i="18"/>
  <c r="K6494" i="18"/>
  <c r="J6494" i="18"/>
  <c r="K6493" i="18"/>
  <c r="J6493" i="18"/>
  <c r="K6492" i="18"/>
  <c r="J6492" i="18"/>
  <c r="K6491" i="18"/>
  <c r="J6491" i="18"/>
  <c r="K6490" i="18"/>
  <c r="J6490" i="18"/>
  <c r="K6489" i="18"/>
  <c r="M6489" i="18" s="1"/>
  <c r="J6489" i="18"/>
  <c r="K6488" i="18"/>
  <c r="J6488" i="18"/>
  <c r="K6487" i="18"/>
  <c r="J6487" i="18"/>
  <c r="K6486" i="18"/>
  <c r="J6486" i="18"/>
  <c r="K6485" i="18"/>
  <c r="J6485" i="18"/>
  <c r="J6484" i="18"/>
  <c r="K6483" i="18"/>
  <c r="J6483" i="18"/>
  <c r="K6482" i="18"/>
  <c r="J6482" i="18"/>
  <c r="K6481" i="18"/>
  <c r="J6481" i="18"/>
  <c r="K6480" i="18"/>
  <c r="J6480" i="18"/>
  <c r="K6479" i="18"/>
  <c r="J6479" i="18"/>
  <c r="K6478" i="18"/>
  <c r="J6478" i="18"/>
  <c r="K6477" i="18"/>
  <c r="M6477" i="18" s="1"/>
  <c r="J6477" i="18"/>
  <c r="K6476" i="18"/>
  <c r="J6476" i="18"/>
  <c r="K6475" i="18"/>
  <c r="J6475" i="18"/>
  <c r="K6474" i="18"/>
  <c r="J6474" i="18"/>
  <c r="K6473" i="18"/>
  <c r="M6473" i="18" s="1"/>
  <c r="J6473" i="18"/>
  <c r="K6472" i="18"/>
  <c r="J6472" i="18"/>
  <c r="K6471" i="18"/>
  <c r="J6471" i="18"/>
  <c r="K6470" i="18"/>
  <c r="J6470" i="18"/>
  <c r="K6469" i="18"/>
  <c r="M6469" i="18" s="1"/>
  <c r="J6469" i="18"/>
  <c r="K6468" i="18"/>
  <c r="J6468" i="18"/>
  <c r="K6467" i="18"/>
  <c r="J6467" i="18"/>
  <c r="K6466" i="18"/>
  <c r="J6466" i="18"/>
  <c r="K6465" i="18"/>
  <c r="J6465" i="18"/>
  <c r="K6464" i="18"/>
  <c r="J6464" i="18"/>
  <c r="K6463" i="18"/>
  <c r="J6463" i="18"/>
  <c r="K6462" i="18"/>
  <c r="J6462" i="18"/>
  <c r="K6461" i="18"/>
  <c r="M6461" i="18" s="1"/>
  <c r="J6461" i="18"/>
  <c r="K6460" i="18"/>
  <c r="J6460" i="18"/>
  <c r="K6459" i="18"/>
  <c r="J6459" i="18"/>
  <c r="K6458" i="18"/>
  <c r="J6458" i="18"/>
  <c r="K6457" i="18"/>
  <c r="J6457" i="18"/>
  <c r="K6456" i="18"/>
  <c r="J6456" i="18"/>
  <c r="K6455" i="18"/>
  <c r="J6455" i="18"/>
  <c r="K6454" i="18"/>
  <c r="J6454" i="18"/>
  <c r="K6453" i="18"/>
  <c r="M6453" i="18" s="1"/>
  <c r="J6453" i="18"/>
  <c r="K6452" i="18"/>
  <c r="J6452" i="18"/>
  <c r="K6451" i="18"/>
  <c r="J6451" i="18"/>
  <c r="K6450" i="18"/>
  <c r="J6450" i="18"/>
  <c r="K6449" i="18"/>
  <c r="J6449" i="18"/>
  <c r="K6448" i="18"/>
  <c r="J6448" i="18"/>
  <c r="K6447" i="18"/>
  <c r="J6447" i="18"/>
  <c r="K6446" i="18"/>
  <c r="J6446" i="18"/>
  <c r="K6445" i="18"/>
  <c r="M6445" i="18" s="1"/>
  <c r="J6445" i="18"/>
  <c r="K6444" i="18"/>
  <c r="J6444" i="18"/>
  <c r="K6443" i="18"/>
  <c r="J6443" i="18"/>
  <c r="K6442" i="18"/>
  <c r="J6442" i="18"/>
  <c r="K6441" i="18"/>
  <c r="M6441" i="18" s="1"/>
  <c r="J6441" i="18"/>
  <c r="K6440" i="18"/>
  <c r="J6440" i="18"/>
  <c r="K6439" i="18"/>
  <c r="J6439" i="18"/>
  <c r="K6438" i="18"/>
  <c r="J6438" i="18"/>
  <c r="K6437" i="18"/>
  <c r="M6437" i="18" s="1"/>
  <c r="J6437" i="18"/>
  <c r="K6436" i="18"/>
  <c r="J6436" i="18"/>
  <c r="K6435" i="18"/>
  <c r="J6435" i="18"/>
  <c r="K6434" i="18"/>
  <c r="J6434" i="18"/>
  <c r="K6433" i="18"/>
  <c r="J6433" i="18"/>
  <c r="K6432" i="18"/>
  <c r="J6432" i="18"/>
  <c r="K6431" i="18"/>
  <c r="J6431" i="18"/>
  <c r="K6430" i="18"/>
  <c r="J6430" i="18"/>
  <c r="K6429" i="18"/>
  <c r="M6429" i="18" s="1"/>
  <c r="J6429" i="18"/>
  <c r="K6428" i="18"/>
  <c r="J6428" i="18"/>
  <c r="K6427" i="18"/>
  <c r="J6427" i="18"/>
  <c r="K6426" i="18"/>
  <c r="J6426" i="18"/>
  <c r="K6425" i="18"/>
  <c r="J6425" i="18"/>
  <c r="K6424" i="18"/>
  <c r="J6424" i="18"/>
  <c r="K6423" i="18"/>
  <c r="J6423" i="18"/>
  <c r="K6422" i="18"/>
  <c r="J6422" i="18"/>
  <c r="K6421" i="18"/>
  <c r="M6421" i="18" s="1"/>
  <c r="J6421" i="18"/>
  <c r="K6420" i="18"/>
  <c r="J6420" i="18"/>
  <c r="K6419" i="18"/>
  <c r="J6419" i="18"/>
  <c r="K6418" i="18"/>
  <c r="J6418" i="18"/>
  <c r="K6417" i="18"/>
  <c r="J6417" i="18"/>
  <c r="K6416" i="18"/>
  <c r="J6416" i="18"/>
  <c r="K6415" i="18"/>
  <c r="J6415" i="18"/>
  <c r="K6414" i="18"/>
  <c r="J6414" i="18"/>
  <c r="K6413" i="18"/>
  <c r="M6413" i="18" s="1"/>
  <c r="J6413" i="18"/>
  <c r="K6412" i="18"/>
  <c r="J6412" i="18"/>
  <c r="K6411" i="18"/>
  <c r="J6411" i="18"/>
  <c r="K6410" i="18"/>
  <c r="J6410" i="18"/>
  <c r="K6409" i="18"/>
  <c r="M6409" i="18" s="1"/>
  <c r="J6409" i="18"/>
  <c r="K6408" i="18"/>
  <c r="J6408" i="18"/>
  <c r="K6407" i="18"/>
  <c r="J6407" i="18"/>
  <c r="K6406" i="18"/>
  <c r="J6406" i="18"/>
  <c r="K6405" i="18"/>
  <c r="M6405" i="18" s="1"/>
  <c r="J6405" i="18"/>
  <c r="K6404" i="18"/>
  <c r="J6404" i="18"/>
  <c r="K6403" i="18"/>
  <c r="J6403" i="18"/>
  <c r="K6402" i="18"/>
  <c r="J6402" i="18"/>
  <c r="K6401" i="18"/>
  <c r="J6401" i="18"/>
  <c r="K6400" i="18"/>
  <c r="J6400" i="18"/>
  <c r="K6399" i="18"/>
  <c r="J6399" i="18"/>
  <c r="K6398" i="18"/>
  <c r="J6398" i="18"/>
  <c r="K6397" i="18"/>
  <c r="M6397" i="18" s="1"/>
  <c r="J6397" i="18"/>
  <c r="K6396" i="18"/>
  <c r="J6396" i="18"/>
  <c r="K6395" i="18"/>
  <c r="J6395" i="18"/>
  <c r="K6394" i="18"/>
  <c r="J6394" i="18"/>
  <c r="K6393" i="18"/>
  <c r="J6393" i="18"/>
  <c r="K6392" i="18"/>
  <c r="J6392" i="18"/>
  <c r="K6391" i="18"/>
  <c r="J6391" i="18"/>
  <c r="K6390" i="18"/>
  <c r="J6390" i="18"/>
  <c r="K6389" i="18"/>
  <c r="M6389" i="18" s="1"/>
  <c r="J6389" i="18"/>
  <c r="K6388" i="18"/>
  <c r="J6388" i="18"/>
  <c r="K6387" i="18"/>
  <c r="J6387" i="18"/>
  <c r="K6386" i="18"/>
  <c r="J6386" i="18"/>
  <c r="K6385" i="18"/>
  <c r="J6385" i="18"/>
  <c r="K6384" i="18"/>
  <c r="J6384" i="18"/>
  <c r="K6383" i="18"/>
  <c r="J6383" i="18"/>
  <c r="K6382" i="18"/>
  <c r="J6382" i="18"/>
  <c r="K6381" i="18"/>
  <c r="M6381" i="18" s="1"/>
  <c r="J6381" i="18"/>
  <c r="K6380" i="18"/>
  <c r="J6380" i="18"/>
  <c r="K6379" i="18"/>
  <c r="J6379" i="18"/>
  <c r="K6378" i="18"/>
  <c r="J6378" i="18"/>
  <c r="K6377" i="18"/>
  <c r="M6377" i="18" s="1"/>
  <c r="J6377" i="18"/>
  <c r="K6376" i="18"/>
  <c r="J6376" i="18"/>
  <c r="K6375" i="18"/>
  <c r="J6375" i="18"/>
  <c r="K6374" i="18"/>
  <c r="J6374" i="18"/>
  <c r="K6373" i="18"/>
  <c r="M6373" i="18" s="1"/>
  <c r="J6373" i="18"/>
  <c r="K6372" i="18"/>
  <c r="J6372" i="18"/>
  <c r="K6371" i="18"/>
  <c r="J6371" i="18"/>
  <c r="K6370" i="18"/>
  <c r="J6370" i="18"/>
  <c r="K6369" i="18"/>
  <c r="J6369" i="18"/>
  <c r="K6368" i="18"/>
  <c r="J6368" i="18"/>
  <c r="K6367" i="18"/>
  <c r="J6367" i="18"/>
  <c r="K6366" i="18"/>
  <c r="J6366" i="18"/>
  <c r="K6365" i="18"/>
  <c r="J6365" i="18"/>
  <c r="K6364" i="18"/>
  <c r="J6364" i="18"/>
  <c r="K6363" i="18"/>
  <c r="J6363" i="18"/>
  <c r="K6362" i="18"/>
  <c r="J6362" i="18"/>
  <c r="K6361" i="18"/>
  <c r="M6361" i="18" s="1"/>
  <c r="J6361" i="18"/>
  <c r="K6360" i="18"/>
  <c r="J6360" i="18"/>
  <c r="K6359" i="18"/>
  <c r="J6359" i="18"/>
  <c r="K6358" i="18"/>
  <c r="J6358" i="18"/>
  <c r="K6357" i="18"/>
  <c r="J6357" i="18"/>
  <c r="K6356" i="18"/>
  <c r="J6356" i="18"/>
  <c r="K6355" i="18"/>
  <c r="M6355" i="18" s="1"/>
  <c r="J6355" i="18"/>
  <c r="K6354" i="18"/>
  <c r="J6354" i="18"/>
  <c r="K6353" i="18"/>
  <c r="J6353" i="18"/>
  <c r="K6352" i="18"/>
  <c r="M6352" i="18" s="1"/>
  <c r="J6352" i="18"/>
  <c r="K6351" i="18"/>
  <c r="J6351" i="18"/>
  <c r="K6350" i="18"/>
  <c r="J6350" i="18"/>
  <c r="K6349" i="18"/>
  <c r="M6349" i="18" s="1"/>
  <c r="J6349" i="18"/>
  <c r="K6348" i="18"/>
  <c r="J6348" i="18"/>
  <c r="K6347" i="18"/>
  <c r="J6347" i="18"/>
  <c r="K6346" i="18"/>
  <c r="J6346" i="18"/>
  <c r="K6345" i="18"/>
  <c r="J6345" i="18"/>
  <c r="K6344" i="18"/>
  <c r="J6344" i="18"/>
  <c r="K6343" i="18"/>
  <c r="J6343" i="18"/>
  <c r="K6342" i="18"/>
  <c r="J6342" i="18"/>
  <c r="K6341" i="18"/>
  <c r="M6341" i="18" s="1"/>
  <c r="J6341" i="18"/>
  <c r="K6340" i="18"/>
  <c r="J6340" i="18"/>
  <c r="K6339" i="18"/>
  <c r="M6339" i="18" s="1"/>
  <c r="J6339" i="18"/>
  <c r="K6338" i="18"/>
  <c r="J6338" i="18"/>
  <c r="K6337" i="18"/>
  <c r="J6337" i="18"/>
  <c r="K6336" i="18"/>
  <c r="M6336" i="18" s="1"/>
  <c r="J6336" i="18"/>
  <c r="K6335" i="18"/>
  <c r="J6335" i="18"/>
  <c r="K6334" i="18"/>
  <c r="J6334" i="18"/>
  <c r="K6333" i="18"/>
  <c r="J6333" i="18"/>
  <c r="K6332" i="18"/>
  <c r="J6332" i="18"/>
  <c r="K6331" i="18"/>
  <c r="J6331" i="18"/>
  <c r="K6330" i="18"/>
  <c r="J6330" i="18"/>
  <c r="K6329" i="18"/>
  <c r="M6329" i="18" s="1"/>
  <c r="J6329" i="18"/>
  <c r="K6328" i="18"/>
  <c r="J6328" i="18"/>
  <c r="K6327" i="18"/>
  <c r="J6327" i="18"/>
  <c r="K6326" i="18"/>
  <c r="J6326" i="18"/>
  <c r="K6325" i="18"/>
  <c r="M6325" i="18" s="1"/>
  <c r="J6325" i="18"/>
  <c r="K6324" i="18"/>
  <c r="J6324" i="18"/>
  <c r="K6323" i="18"/>
  <c r="M6323" i="18" s="1"/>
  <c r="J6323" i="18"/>
  <c r="K6322" i="18"/>
  <c r="J6322" i="18"/>
  <c r="K6321" i="18"/>
  <c r="J6321" i="18"/>
  <c r="K6320" i="18"/>
  <c r="M6320" i="18" s="1"/>
  <c r="J6320" i="18"/>
  <c r="K6319" i="18"/>
  <c r="J6319" i="18"/>
  <c r="K6318" i="18"/>
  <c r="J6318" i="18"/>
  <c r="K6317" i="18"/>
  <c r="M6317" i="18" s="1"/>
  <c r="J6317" i="18"/>
  <c r="K6316" i="18"/>
  <c r="J6316" i="18"/>
  <c r="K6315" i="18"/>
  <c r="J6315" i="18"/>
  <c r="K6314" i="18"/>
  <c r="J6314" i="18"/>
  <c r="K6313" i="18"/>
  <c r="J6313" i="18"/>
  <c r="K6312" i="18"/>
  <c r="J6312" i="18"/>
  <c r="K6311" i="18"/>
  <c r="J6311" i="18"/>
  <c r="K6310" i="18"/>
  <c r="J6310" i="18"/>
  <c r="K6309" i="18"/>
  <c r="M6309" i="18" s="1"/>
  <c r="J6309" i="18"/>
  <c r="K6308" i="18"/>
  <c r="J6308" i="18"/>
  <c r="K6307" i="18"/>
  <c r="J6307" i="18"/>
  <c r="K6306" i="18"/>
  <c r="J6306" i="18"/>
  <c r="K6305" i="18"/>
  <c r="J6305" i="18"/>
  <c r="K6304" i="18"/>
  <c r="J6304" i="18"/>
  <c r="K6303" i="18"/>
  <c r="J6303" i="18"/>
  <c r="K6302" i="18"/>
  <c r="J6302" i="18"/>
  <c r="K6301" i="18"/>
  <c r="M6301" i="18" s="1"/>
  <c r="J6301" i="18"/>
  <c r="K6300" i="18"/>
  <c r="J6300" i="18"/>
  <c r="K6299" i="18"/>
  <c r="J6299" i="18"/>
  <c r="K6298" i="18"/>
  <c r="J6298" i="18"/>
  <c r="K6297" i="18"/>
  <c r="M6297" i="18" s="1"/>
  <c r="J6297" i="18"/>
  <c r="K6296" i="18"/>
  <c r="J6296" i="18"/>
  <c r="K6295" i="18"/>
  <c r="J6295" i="18"/>
  <c r="K6294" i="18"/>
  <c r="J6294" i="18"/>
  <c r="K6293" i="18"/>
  <c r="J6293" i="18"/>
  <c r="K6292" i="18"/>
  <c r="J6292" i="18"/>
  <c r="K6291" i="18"/>
  <c r="M6291" i="18" s="1"/>
  <c r="J6291" i="18"/>
  <c r="K6290" i="18"/>
  <c r="J6290" i="18"/>
  <c r="K6289" i="18"/>
  <c r="J6289" i="18"/>
  <c r="K6288" i="18"/>
  <c r="M6288" i="18" s="1"/>
  <c r="J6288" i="18"/>
  <c r="K6287" i="18"/>
  <c r="J6287" i="18"/>
  <c r="K6286" i="18"/>
  <c r="J6286" i="18"/>
  <c r="K6285" i="18"/>
  <c r="M6285" i="18" s="1"/>
  <c r="J6285" i="18"/>
  <c r="K6284" i="18"/>
  <c r="J6284" i="18"/>
  <c r="K6283" i="18"/>
  <c r="J6283" i="18"/>
  <c r="K6282" i="18"/>
  <c r="J6282" i="18"/>
  <c r="K6281" i="18"/>
  <c r="J6281" i="18"/>
  <c r="K6280" i="18"/>
  <c r="J6280" i="18"/>
  <c r="K6279" i="18"/>
  <c r="J6279" i="18"/>
  <c r="K6278" i="18"/>
  <c r="J6278" i="18"/>
  <c r="K6277" i="18"/>
  <c r="M6277" i="18" s="1"/>
  <c r="J6277" i="18"/>
  <c r="K6276" i="18"/>
  <c r="J6276" i="18"/>
  <c r="K6275" i="18"/>
  <c r="M6275" i="18" s="1"/>
  <c r="J6275" i="18"/>
  <c r="K6274" i="18"/>
  <c r="J6274" i="18"/>
  <c r="K6273" i="18"/>
  <c r="J6273" i="18"/>
  <c r="K6272" i="18"/>
  <c r="M6272" i="18" s="1"/>
  <c r="J6272" i="18"/>
  <c r="K6271" i="18"/>
  <c r="J6271" i="18"/>
  <c r="K6270" i="18"/>
  <c r="J6270" i="18"/>
  <c r="K6269" i="18"/>
  <c r="J6269" i="18"/>
  <c r="K6268" i="18"/>
  <c r="J6268" i="18"/>
  <c r="K6267" i="18"/>
  <c r="J6267" i="18"/>
  <c r="K6266" i="18"/>
  <c r="J6266" i="18"/>
  <c r="K6265" i="18"/>
  <c r="M6265" i="18" s="1"/>
  <c r="J6265" i="18"/>
  <c r="K6264" i="18"/>
  <c r="J6264" i="18"/>
  <c r="K6263" i="18"/>
  <c r="J6263" i="18"/>
  <c r="K6262" i="18"/>
  <c r="J6262" i="18"/>
  <c r="K6261" i="18"/>
  <c r="J6261" i="18"/>
  <c r="K6260" i="18"/>
  <c r="J6260" i="18"/>
  <c r="K6259" i="18"/>
  <c r="M6259" i="18" s="1"/>
  <c r="J6259" i="18"/>
  <c r="K6258" i="18"/>
  <c r="J6258" i="18"/>
  <c r="K6257" i="18"/>
  <c r="J6257" i="18"/>
  <c r="K6256" i="18"/>
  <c r="M6256" i="18" s="1"/>
  <c r="J6256" i="18"/>
  <c r="K6255" i="18"/>
  <c r="J6255" i="18"/>
  <c r="K6254" i="18"/>
  <c r="J6254" i="18"/>
  <c r="K6253" i="18"/>
  <c r="M6253" i="18" s="1"/>
  <c r="J6253" i="18"/>
  <c r="K6252" i="18"/>
  <c r="J6252" i="18"/>
  <c r="K6251" i="18"/>
  <c r="J6251" i="18"/>
  <c r="K6250" i="18"/>
  <c r="J6250" i="18"/>
  <c r="K6249" i="18"/>
  <c r="M6249" i="18" s="1"/>
  <c r="J6249" i="18"/>
  <c r="K6248" i="18"/>
  <c r="J6248" i="18"/>
  <c r="K6247" i="18"/>
  <c r="J6247" i="18"/>
  <c r="K6246" i="18"/>
  <c r="J6246" i="18"/>
  <c r="K6245" i="18"/>
  <c r="M6245" i="18" s="1"/>
  <c r="J6245" i="18"/>
  <c r="K6244" i="18"/>
  <c r="J6244" i="18"/>
  <c r="K6243" i="18"/>
  <c r="J6243" i="18"/>
  <c r="K6242" i="18"/>
  <c r="J6242" i="18"/>
  <c r="K6241" i="18"/>
  <c r="J6241" i="18"/>
  <c r="K6240" i="18"/>
  <c r="J6240" i="18"/>
  <c r="K6239" i="18"/>
  <c r="J6239" i="18"/>
  <c r="K6238" i="18"/>
  <c r="J6238" i="18"/>
  <c r="K6237" i="18"/>
  <c r="J6237" i="18"/>
  <c r="K6236" i="18"/>
  <c r="J6236" i="18"/>
  <c r="K6235" i="18"/>
  <c r="J6235" i="18"/>
  <c r="K6234" i="18"/>
  <c r="J6234" i="18"/>
  <c r="K6233" i="18"/>
  <c r="M6233" i="18" s="1"/>
  <c r="J6233" i="18"/>
  <c r="K6232" i="18"/>
  <c r="J6232" i="18"/>
  <c r="K6231" i="18"/>
  <c r="J6231" i="18"/>
  <c r="K6230" i="18"/>
  <c r="J6230" i="18"/>
  <c r="K6229" i="18"/>
  <c r="J6229" i="18"/>
  <c r="K6228" i="18"/>
  <c r="J6228" i="18"/>
  <c r="K6227" i="18"/>
  <c r="M6227" i="18" s="1"/>
  <c r="J6227" i="18"/>
  <c r="K6226" i="18"/>
  <c r="J6226" i="18"/>
  <c r="K6225" i="18"/>
  <c r="J6225" i="18"/>
  <c r="K6224" i="18"/>
  <c r="M6224" i="18" s="1"/>
  <c r="J6224" i="18"/>
  <c r="K6223" i="18"/>
  <c r="J6223" i="18"/>
  <c r="K6222" i="18"/>
  <c r="J6222" i="18"/>
  <c r="K6221" i="18"/>
  <c r="M6221" i="18" s="1"/>
  <c r="J6221" i="18"/>
  <c r="K6220" i="18"/>
  <c r="J6220" i="18"/>
  <c r="K6219" i="18"/>
  <c r="J6219" i="18"/>
  <c r="K6218" i="18"/>
  <c r="J6218" i="18"/>
  <c r="K6217" i="18"/>
  <c r="J6217" i="18"/>
  <c r="K6216" i="18"/>
  <c r="J6216" i="18"/>
  <c r="K6215" i="18"/>
  <c r="J6215" i="18"/>
  <c r="K6214" i="18"/>
  <c r="J6214" i="18"/>
  <c r="K6213" i="18"/>
  <c r="M6213" i="18" s="1"/>
  <c r="J6213" i="18"/>
  <c r="K6212" i="18"/>
  <c r="J6212" i="18"/>
  <c r="K6211" i="18"/>
  <c r="J6211" i="18"/>
  <c r="K6210" i="18"/>
  <c r="J6210" i="18"/>
  <c r="K6209" i="18"/>
  <c r="J6209" i="18"/>
  <c r="K6208" i="18"/>
  <c r="J6208" i="18"/>
  <c r="K6207" i="18"/>
  <c r="J6207" i="18"/>
  <c r="K6206" i="18"/>
  <c r="J6206" i="18"/>
  <c r="K6205" i="18"/>
  <c r="J6205" i="18"/>
  <c r="K6204" i="18"/>
  <c r="J6204" i="18"/>
  <c r="K6203" i="18"/>
  <c r="J6203" i="18"/>
  <c r="K6202" i="18"/>
  <c r="J6202" i="18"/>
  <c r="K6201" i="18"/>
  <c r="M6201" i="18" s="1"/>
  <c r="J6201" i="18"/>
  <c r="K6200" i="18"/>
  <c r="J6200" i="18"/>
  <c r="K6199" i="18"/>
  <c r="J6199" i="18"/>
  <c r="K6198" i="18"/>
  <c r="J6198" i="18"/>
  <c r="K6197" i="18"/>
  <c r="M6197" i="18" s="1"/>
  <c r="J6197" i="18"/>
  <c r="K6196" i="18"/>
  <c r="J6196" i="18"/>
  <c r="K6195" i="18"/>
  <c r="M6195" i="18" s="1"/>
  <c r="J6195" i="18"/>
  <c r="K6194" i="18"/>
  <c r="J6194" i="18"/>
  <c r="K6193" i="18"/>
  <c r="J6193" i="18"/>
  <c r="K6192" i="18"/>
  <c r="M6192" i="18" s="1"/>
  <c r="J6192" i="18"/>
  <c r="K6191" i="18"/>
  <c r="J6191" i="18"/>
  <c r="K6190" i="18"/>
  <c r="J6190" i="18"/>
  <c r="K6189" i="18"/>
  <c r="M6189" i="18" s="1"/>
  <c r="J6189" i="18"/>
  <c r="K6188" i="18"/>
  <c r="J6188" i="18"/>
  <c r="K6187" i="18"/>
  <c r="J6187" i="18"/>
  <c r="K6186" i="18"/>
  <c r="J6186" i="18"/>
  <c r="K6185" i="18"/>
  <c r="M6185" i="18" s="1"/>
  <c r="J6185" i="18"/>
  <c r="K6184" i="18"/>
  <c r="J6184" i="18"/>
  <c r="K6183" i="18"/>
  <c r="J6183" i="18"/>
  <c r="K6182" i="18"/>
  <c r="J6182" i="18"/>
  <c r="K6181" i="18"/>
  <c r="M6181" i="18" s="1"/>
  <c r="J6181" i="18"/>
  <c r="K6180" i="18"/>
  <c r="J6180" i="18"/>
  <c r="K6179" i="18"/>
  <c r="J6179" i="18"/>
  <c r="K6178" i="18"/>
  <c r="J6178" i="18"/>
  <c r="K6177" i="18"/>
  <c r="J6177" i="18"/>
  <c r="K6176" i="18"/>
  <c r="J6176" i="18"/>
  <c r="K6175" i="18"/>
  <c r="J6175" i="18"/>
  <c r="K6174" i="18"/>
  <c r="J6174" i="18"/>
  <c r="K6173" i="18"/>
  <c r="M6173" i="18" s="1"/>
  <c r="J6173" i="18"/>
  <c r="K6172" i="18"/>
  <c r="J6172" i="18"/>
  <c r="K6171" i="18"/>
  <c r="J6171" i="18"/>
  <c r="K6170" i="18"/>
  <c r="J6170" i="18"/>
  <c r="K6169" i="18"/>
  <c r="M6169" i="18" s="1"/>
  <c r="J6169" i="18"/>
  <c r="K6168" i="18"/>
  <c r="J6168" i="18"/>
  <c r="K6167" i="18"/>
  <c r="J6167" i="18"/>
  <c r="K6166" i="18"/>
  <c r="J6166" i="18"/>
  <c r="K6165" i="18"/>
  <c r="J6165" i="18"/>
  <c r="K6164" i="18"/>
  <c r="J6164" i="18"/>
  <c r="K6163" i="18"/>
  <c r="M6163" i="18" s="1"/>
  <c r="J6163" i="18"/>
  <c r="K6162" i="18"/>
  <c r="J6162" i="18"/>
  <c r="K6161" i="18"/>
  <c r="J6161" i="18"/>
  <c r="K6160" i="18"/>
  <c r="M6160" i="18" s="1"/>
  <c r="J6160" i="18"/>
  <c r="K6159" i="18"/>
  <c r="J6159" i="18"/>
  <c r="K6158" i="18"/>
  <c r="J6158" i="18"/>
  <c r="K6157" i="18"/>
  <c r="M6157" i="18" s="1"/>
  <c r="J6157" i="18"/>
  <c r="K6156" i="18"/>
  <c r="J6156" i="18"/>
  <c r="K6155" i="18"/>
  <c r="J6155" i="18"/>
  <c r="K6154" i="18"/>
  <c r="J6154" i="18"/>
  <c r="K6153" i="18"/>
  <c r="J6153" i="18"/>
  <c r="K6152" i="18"/>
  <c r="J6152" i="18"/>
  <c r="K6151" i="18"/>
  <c r="J6151" i="18"/>
  <c r="K6150" i="18"/>
  <c r="J6150" i="18"/>
  <c r="K6149" i="18"/>
  <c r="M6149" i="18" s="1"/>
  <c r="J6149" i="18"/>
  <c r="K6148" i="18"/>
  <c r="J6148" i="18"/>
  <c r="K6147" i="18"/>
  <c r="M6147" i="18" s="1"/>
  <c r="J6147" i="18"/>
  <c r="K6146" i="18"/>
  <c r="J6146" i="18"/>
  <c r="K6145" i="18"/>
  <c r="J6145" i="18"/>
  <c r="K6144" i="18"/>
  <c r="M6144" i="18" s="1"/>
  <c r="J6144" i="18"/>
  <c r="K6143" i="18"/>
  <c r="J6143" i="18"/>
  <c r="K6142" i="18"/>
  <c r="J6142" i="18"/>
  <c r="K6141" i="18"/>
  <c r="J6141" i="18"/>
  <c r="K6140" i="18"/>
  <c r="J6140" i="18"/>
  <c r="K6139" i="18"/>
  <c r="J6139" i="18"/>
  <c r="K6138" i="18"/>
  <c r="J6138" i="18"/>
  <c r="K6137" i="18"/>
  <c r="M6137" i="18" s="1"/>
  <c r="J6137" i="18"/>
  <c r="K6136" i="18"/>
  <c r="J6136" i="18"/>
  <c r="K6135" i="18"/>
  <c r="J6135" i="18"/>
  <c r="K6134" i="18"/>
  <c r="J6134" i="18"/>
  <c r="K6133" i="18"/>
  <c r="J6133" i="18"/>
  <c r="K6132" i="18"/>
  <c r="J6132" i="18"/>
  <c r="K6131" i="18"/>
  <c r="M6131" i="18" s="1"/>
  <c r="J6131" i="18"/>
  <c r="K6130" i="18"/>
  <c r="J6130" i="18"/>
  <c r="K6129" i="18"/>
  <c r="J6129" i="18"/>
  <c r="K6128" i="18"/>
  <c r="M6128" i="18" s="1"/>
  <c r="J6128" i="18"/>
  <c r="K6127" i="18"/>
  <c r="J6127" i="18"/>
  <c r="K6126" i="18"/>
  <c r="J6126" i="18"/>
  <c r="K6125" i="18"/>
  <c r="M6125" i="18" s="1"/>
  <c r="J6125" i="18"/>
  <c r="K6124" i="18"/>
  <c r="J6124" i="18"/>
  <c r="K6123" i="18"/>
  <c r="J6123" i="18"/>
  <c r="K6122" i="18"/>
  <c r="J6122" i="18"/>
  <c r="K6121" i="18"/>
  <c r="M6121" i="18" s="1"/>
  <c r="J6121" i="18"/>
  <c r="K6120" i="18"/>
  <c r="J6120" i="18"/>
  <c r="K6119" i="18"/>
  <c r="J6119" i="18"/>
  <c r="K6118" i="18"/>
  <c r="J6118" i="18"/>
  <c r="K6117" i="18"/>
  <c r="M6117" i="18" s="1"/>
  <c r="J6117" i="18"/>
  <c r="K6116" i="18"/>
  <c r="J6116" i="18"/>
  <c r="K6115" i="18"/>
  <c r="J6115" i="18"/>
  <c r="K6114" i="18"/>
  <c r="J6114" i="18"/>
  <c r="K6113" i="18"/>
  <c r="J6113" i="18"/>
  <c r="K6112" i="18"/>
  <c r="J6112" i="18"/>
  <c r="K6111" i="18"/>
  <c r="J6111" i="18"/>
  <c r="K6110" i="18"/>
  <c r="J6110" i="18"/>
  <c r="K6109" i="18"/>
  <c r="J6109" i="18"/>
  <c r="K6108" i="18"/>
  <c r="J6108" i="18"/>
  <c r="K6107" i="18"/>
  <c r="J6107" i="18"/>
  <c r="K6106" i="18"/>
  <c r="J6106" i="18"/>
  <c r="K6105" i="18"/>
  <c r="M6105" i="18" s="1"/>
  <c r="J6105" i="18"/>
  <c r="K6104" i="18"/>
  <c r="J6104" i="18"/>
  <c r="K6103" i="18"/>
  <c r="J6103" i="18"/>
  <c r="K6102" i="18"/>
  <c r="J6102" i="18"/>
  <c r="K6101" i="18"/>
  <c r="J6101" i="18"/>
  <c r="K6100" i="18"/>
  <c r="J6100" i="18"/>
  <c r="K6099" i="18"/>
  <c r="M6099" i="18" s="1"/>
  <c r="J6099" i="18"/>
  <c r="K6098" i="18"/>
  <c r="J6098" i="18"/>
  <c r="K6097" i="18"/>
  <c r="J6097" i="18"/>
  <c r="K6096" i="18"/>
  <c r="M6096" i="18" s="1"/>
  <c r="J6096" i="18"/>
  <c r="K6095" i="18"/>
  <c r="J6095" i="18"/>
  <c r="K6094" i="18"/>
  <c r="J6094" i="18"/>
  <c r="K6093" i="18"/>
  <c r="M6093" i="18" s="1"/>
  <c r="J6093" i="18"/>
  <c r="K6092" i="18"/>
  <c r="J6092" i="18"/>
  <c r="K6091" i="18"/>
  <c r="J6091" i="18"/>
  <c r="K6090" i="18"/>
  <c r="J6090" i="18"/>
  <c r="K6089" i="18"/>
  <c r="J6089" i="18"/>
  <c r="K6088" i="18"/>
  <c r="J6088" i="18"/>
  <c r="K6087" i="18"/>
  <c r="J6087" i="18"/>
  <c r="K6086" i="18"/>
  <c r="J6086" i="18"/>
  <c r="K6085" i="18"/>
  <c r="M6085" i="18" s="1"/>
  <c r="J6085" i="18"/>
  <c r="K6084" i="18"/>
  <c r="J6084" i="18"/>
  <c r="K6083" i="18"/>
  <c r="M6083" i="18" s="1"/>
  <c r="J6083" i="18"/>
  <c r="K6082" i="18"/>
  <c r="J6082" i="18"/>
  <c r="K6081" i="18"/>
  <c r="J6081" i="18"/>
  <c r="K6080" i="18"/>
  <c r="M6080" i="18" s="1"/>
  <c r="J6080" i="18"/>
  <c r="K6079" i="18"/>
  <c r="J6079" i="18"/>
  <c r="K6078" i="18"/>
  <c r="J6078" i="18"/>
  <c r="K6077" i="18"/>
  <c r="J6077" i="18"/>
  <c r="K6076" i="18"/>
  <c r="J6076" i="18"/>
  <c r="K6075" i="18"/>
  <c r="J6075" i="18"/>
  <c r="K6074" i="18"/>
  <c r="J6074" i="18"/>
  <c r="K6073" i="18"/>
  <c r="M6073" i="18" s="1"/>
  <c r="J6073" i="18"/>
  <c r="K6072" i="18"/>
  <c r="J6072" i="18"/>
  <c r="K6071" i="18"/>
  <c r="J6071" i="18"/>
  <c r="K6070" i="18"/>
  <c r="J6070" i="18"/>
  <c r="K6069" i="18"/>
  <c r="M6069" i="18" s="1"/>
  <c r="J6069" i="18"/>
  <c r="K6068" i="18"/>
  <c r="J6068" i="18"/>
  <c r="K6067" i="18"/>
  <c r="M6067" i="18" s="1"/>
  <c r="J6067" i="18"/>
  <c r="K6066" i="18"/>
  <c r="J6066" i="18"/>
  <c r="K6065" i="18"/>
  <c r="J6065" i="18"/>
  <c r="K6064" i="18"/>
  <c r="M6064" i="18" s="1"/>
  <c r="J6064" i="18"/>
  <c r="K6063" i="18"/>
  <c r="J6063" i="18"/>
  <c r="K6062" i="18"/>
  <c r="J6062" i="18"/>
  <c r="K6061" i="18"/>
  <c r="M6061" i="18" s="1"/>
  <c r="J6061" i="18"/>
  <c r="K6060" i="18"/>
  <c r="J6060" i="18"/>
  <c r="K6059" i="18"/>
  <c r="J6059" i="18"/>
  <c r="K6058" i="18"/>
  <c r="J6058" i="18"/>
  <c r="K6057" i="18"/>
  <c r="J6057" i="18"/>
  <c r="K6056" i="18"/>
  <c r="J6056" i="18"/>
  <c r="K6055" i="18"/>
  <c r="J6055" i="18"/>
  <c r="K6054" i="18"/>
  <c r="J6054" i="18"/>
  <c r="K6053" i="18"/>
  <c r="M6053" i="18" s="1"/>
  <c r="J6053" i="18"/>
  <c r="K6052" i="18"/>
  <c r="J6052" i="18"/>
  <c r="K6051" i="18"/>
  <c r="J6051" i="18"/>
  <c r="J6050" i="18"/>
  <c r="K6049" i="18"/>
  <c r="J6049" i="18"/>
  <c r="K6048" i="18"/>
  <c r="J6048" i="18"/>
  <c r="K6047" i="18"/>
  <c r="M6047" i="18" s="1"/>
  <c r="J6047" i="18"/>
  <c r="K6046" i="18"/>
  <c r="J6046" i="18"/>
  <c r="K6045" i="18"/>
  <c r="J6045" i="18"/>
  <c r="K6044" i="18"/>
  <c r="M6044" i="18" s="1"/>
  <c r="J6044" i="18"/>
  <c r="K6043" i="18"/>
  <c r="J6043" i="18"/>
  <c r="K6042" i="18"/>
  <c r="J6042" i="18"/>
  <c r="K6041" i="18"/>
  <c r="J6041" i="18"/>
  <c r="K6040" i="18"/>
  <c r="J6040" i="18"/>
  <c r="K6039" i="18"/>
  <c r="J6039" i="18"/>
  <c r="K6038" i="18"/>
  <c r="J6038" i="18"/>
  <c r="K6037" i="18"/>
  <c r="J6037" i="18"/>
  <c r="K6036" i="18"/>
  <c r="M6036" i="18" s="1"/>
  <c r="J6036" i="18"/>
  <c r="K6035" i="18"/>
  <c r="J6035" i="18"/>
  <c r="K6034" i="18"/>
  <c r="J6034" i="18"/>
  <c r="K6033" i="18"/>
  <c r="M6033" i="18" s="1"/>
  <c r="J6033" i="18"/>
  <c r="K6032" i="18"/>
  <c r="J6032" i="18"/>
  <c r="K6031" i="18"/>
  <c r="M6031" i="18" s="1"/>
  <c r="J6031" i="18"/>
  <c r="K6030" i="18"/>
  <c r="J6030" i="18"/>
  <c r="K6029" i="18"/>
  <c r="J6029" i="18"/>
  <c r="K6028" i="18"/>
  <c r="M6028" i="18" s="1"/>
  <c r="J6028" i="18"/>
  <c r="K6027" i="18"/>
  <c r="J6027" i="18"/>
  <c r="K6026" i="18"/>
  <c r="J6026" i="18"/>
  <c r="K6025" i="18"/>
  <c r="J6025" i="18"/>
  <c r="K6024" i="18"/>
  <c r="M6024" i="18" s="1"/>
  <c r="J6024" i="18"/>
  <c r="K6023" i="18"/>
  <c r="J6023" i="18"/>
  <c r="K6022" i="18"/>
  <c r="J6022" i="18"/>
  <c r="K6021" i="18"/>
  <c r="J6021" i="18"/>
  <c r="K6020" i="18"/>
  <c r="J6020" i="18"/>
  <c r="K6019" i="18"/>
  <c r="J6019" i="18"/>
  <c r="K6018" i="18"/>
  <c r="J6018" i="18"/>
  <c r="K6017" i="18"/>
  <c r="M6017" i="18" s="1"/>
  <c r="J6017" i="18"/>
  <c r="K6016" i="18"/>
  <c r="J6016" i="18"/>
  <c r="K6015" i="18"/>
  <c r="M6015" i="18" s="1"/>
  <c r="J6015" i="18"/>
  <c r="K6014" i="18"/>
  <c r="J6014" i="18"/>
  <c r="K6013" i="18"/>
  <c r="J6013" i="18"/>
  <c r="K6012" i="18"/>
  <c r="M6012" i="18" s="1"/>
  <c r="J6012" i="18"/>
  <c r="K6011" i="18"/>
  <c r="J6011" i="18"/>
  <c r="K6010" i="18"/>
  <c r="J6010" i="18"/>
  <c r="K6009" i="18"/>
  <c r="J6009" i="18"/>
  <c r="K6008" i="18"/>
  <c r="J6008" i="18"/>
  <c r="K6007" i="18"/>
  <c r="J6007" i="18"/>
  <c r="K6006" i="18"/>
  <c r="J6006" i="18"/>
  <c r="K6005" i="18"/>
  <c r="J6005" i="18"/>
  <c r="K6004" i="18"/>
  <c r="M6004" i="18" s="1"/>
  <c r="J6004" i="18"/>
  <c r="K6003" i="18"/>
  <c r="J6003" i="18"/>
  <c r="K6002" i="18"/>
  <c r="J6002" i="18"/>
  <c r="K6001" i="18"/>
  <c r="M6001" i="18" s="1"/>
  <c r="J6001" i="18"/>
  <c r="K6000" i="18"/>
  <c r="J6000" i="18"/>
  <c r="K5999" i="18"/>
  <c r="J5999" i="18"/>
  <c r="K5998" i="18"/>
  <c r="J5998" i="18"/>
  <c r="K5997" i="18"/>
  <c r="J5997" i="18"/>
  <c r="K5996" i="18"/>
  <c r="J5996" i="18"/>
  <c r="K5995" i="18"/>
  <c r="J5995" i="18"/>
  <c r="K5994" i="18"/>
  <c r="J5994" i="18"/>
  <c r="K5993" i="18"/>
  <c r="J5993" i="18"/>
  <c r="K5992" i="18"/>
  <c r="M5992" i="18" s="1"/>
  <c r="J5992" i="18"/>
  <c r="K5991" i="18"/>
  <c r="J5991" i="18"/>
  <c r="K5990" i="18"/>
  <c r="J5990" i="18"/>
  <c r="K5989" i="18"/>
  <c r="J5989" i="18"/>
  <c r="K5988" i="18"/>
  <c r="M5988" i="18" s="1"/>
  <c r="J5988" i="18"/>
  <c r="K5987" i="18"/>
  <c r="J5987" i="18"/>
  <c r="K5986" i="18"/>
  <c r="J5986" i="18"/>
  <c r="K5985" i="18"/>
  <c r="J5985" i="18"/>
  <c r="K5984" i="18"/>
  <c r="J5984" i="18"/>
  <c r="K5983" i="18"/>
  <c r="M5983" i="18" s="1"/>
  <c r="J5983" i="18"/>
  <c r="K5982" i="18"/>
  <c r="J5982" i="18"/>
  <c r="K5981" i="18"/>
  <c r="J5981" i="18"/>
  <c r="K5980" i="18"/>
  <c r="M5980" i="18" s="1"/>
  <c r="J5980" i="18"/>
  <c r="K5979" i="18"/>
  <c r="J5979" i="18"/>
  <c r="K5978" i="18"/>
  <c r="J5978" i="18"/>
  <c r="K5977" i="18"/>
  <c r="J5977" i="18"/>
  <c r="K5976" i="18"/>
  <c r="J5976" i="18"/>
  <c r="K5975" i="18"/>
  <c r="J5975" i="18"/>
  <c r="K5974" i="18"/>
  <c r="J5974" i="18"/>
  <c r="K5973" i="18"/>
  <c r="J5973" i="18"/>
  <c r="K5972" i="18"/>
  <c r="M5972" i="18" s="1"/>
  <c r="J5972" i="18"/>
  <c r="K5971" i="18"/>
  <c r="J5971" i="18"/>
  <c r="K5970" i="18"/>
  <c r="J5970" i="18"/>
  <c r="K5969" i="18"/>
  <c r="M5969" i="18" s="1"/>
  <c r="J5969" i="18"/>
  <c r="K5968" i="18"/>
  <c r="J5968" i="18"/>
  <c r="K5967" i="18"/>
  <c r="M5967" i="18" s="1"/>
  <c r="J5967" i="18"/>
  <c r="K5966" i="18"/>
  <c r="J5966" i="18"/>
  <c r="K5965" i="18"/>
  <c r="J5965" i="18"/>
  <c r="K5964" i="18"/>
  <c r="M5964" i="18" s="1"/>
  <c r="J5964" i="18"/>
  <c r="K5963" i="18"/>
  <c r="J5963" i="18"/>
  <c r="K5962" i="18"/>
  <c r="J5962" i="18"/>
  <c r="K5961" i="18"/>
  <c r="J5961" i="18"/>
  <c r="K5960" i="18"/>
  <c r="M5960" i="18" s="1"/>
  <c r="J5960" i="18"/>
  <c r="K5959" i="18"/>
  <c r="J5959" i="18"/>
  <c r="K5958" i="18"/>
  <c r="J5958" i="18"/>
  <c r="K5957" i="18"/>
  <c r="J5957" i="18"/>
  <c r="K5956" i="18"/>
  <c r="J5956" i="18"/>
  <c r="K5955" i="18"/>
  <c r="J5955" i="18"/>
  <c r="K5954" i="18"/>
  <c r="J5954" i="18"/>
  <c r="K5953" i="18"/>
  <c r="M5953" i="18" s="1"/>
  <c r="J5953" i="18"/>
  <c r="K5952" i="18"/>
  <c r="J5952" i="18"/>
  <c r="K5951" i="18"/>
  <c r="M5951" i="18" s="1"/>
  <c r="J5951" i="18"/>
  <c r="K5950" i="18"/>
  <c r="J5950" i="18"/>
  <c r="K5949" i="18"/>
  <c r="J5949" i="18"/>
  <c r="K5948" i="18"/>
  <c r="M5948" i="18" s="1"/>
  <c r="J5948" i="18"/>
  <c r="K5947" i="18"/>
  <c r="J5947" i="18"/>
  <c r="K5946" i="18"/>
  <c r="J5946" i="18"/>
  <c r="K5945" i="18"/>
  <c r="J5945" i="18"/>
  <c r="K5944" i="18"/>
  <c r="M5944" i="18" s="1"/>
  <c r="J5944" i="18"/>
  <c r="K5943" i="18"/>
  <c r="J5943" i="18"/>
  <c r="K5942" i="18"/>
  <c r="J5942" i="18"/>
  <c r="K5941" i="18"/>
  <c r="J5941" i="18"/>
  <c r="K5940" i="18"/>
  <c r="M5940" i="18" s="1"/>
  <c r="J5940" i="18"/>
  <c r="K5939" i="18"/>
  <c r="J5939" i="18"/>
  <c r="K5938" i="18"/>
  <c r="J5938" i="18"/>
  <c r="K5937" i="18"/>
  <c r="M5937" i="18" s="1"/>
  <c r="J5937" i="18"/>
  <c r="K5936" i="18"/>
  <c r="J5936" i="18"/>
  <c r="K5935" i="18"/>
  <c r="J5935" i="18"/>
  <c r="K5934" i="18"/>
  <c r="J5934" i="18"/>
  <c r="K5933" i="18"/>
  <c r="J5933" i="18"/>
  <c r="K5932" i="18"/>
  <c r="J5932" i="18"/>
  <c r="K5931" i="18"/>
  <c r="J5931" i="18"/>
  <c r="K5930" i="18"/>
  <c r="J5930" i="18"/>
  <c r="K5929" i="18"/>
  <c r="J5929" i="18"/>
  <c r="K5928" i="18"/>
  <c r="M5928" i="18" s="1"/>
  <c r="J5928" i="18"/>
  <c r="K5927" i="18"/>
  <c r="J5927" i="18"/>
  <c r="K5926" i="18"/>
  <c r="J5926" i="18"/>
  <c r="K5925" i="18"/>
  <c r="J5925" i="18"/>
  <c r="K5924" i="18"/>
  <c r="J5924" i="18"/>
  <c r="K5923" i="18"/>
  <c r="J5923" i="18"/>
  <c r="K5922" i="18"/>
  <c r="J5922" i="18"/>
  <c r="K5921" i="18"/>
  <c r="J5921" i="18"/>
  <c r="K5920" i="18"/>
  <c r="J5920" i="18"/>
  <c r="K5919" i="18"/>
  <c r="M5919" i="18" s="1"/>
  <c r="J5919" i="18"/>
  <c r="K5918" i="18"/>
  <c r="J5918" i="18"/>
  <c r="K5917" i="18"/>
  <c r="J5917" i="18"/>
  <c r="K5916" i="18"/>
  <c r="M5916" i="18" s="1"/>
  <c r="J5916" i="18"/>
  <c r="K5915" i="18"/>
  <c r="J5915" i="18"/>
  <c r="K5914" i="18"/>
  <c r="J5914" i="18"/>
  <c r="K5913" i="18"/>
  <c r="J5913" i="18"/>
  <c r="K5912" i="18"/>
  <c r="J5912" i="18"/>
  <c r="K5911" i="18"/>
  <c r="J5911" i="18"/>
  <c r="K5910" i="18"/>
  <c r="J5910" i="18"/>
  <c r="K5909" i="18"/>
  <c r="J5909" i="18"/>
  <c r="K5908" i="18"/>
  <c r="M5908" i="18" s="1"/>
  <c r="J5908" i="18"/>
  <c r="K5907" i="18"/>
  <c r="J5907" i="18"/>
  <c r="K5906" i="18"/>
  <c r="J5906" i="18"/>
  <c r="K5905" i="18"/>
  <c r="M5905" i="18" s="1"/>
  <c r="J5905" i="18"/>
  <c r="K5904" i="18"/>
  <c r="J5904" i="18"/>
  <c r="K5903" i="18"/>
  <c r="J5903" i="18"/>
  <c r="K5902" i="18"/>
  <c r="J5902" i="18"/>
  <c r="K5901" i="18"/>
  <c r="J5901" i="18"/>
  <c r="K5900" i="18"/>
  <c r="J5900" i="18"/>
  <c r="K5899" i="18"/>
  <c r="J5899" i="18"/>
  <c r="K5898" i="18"/>
  <c r="J5898" i="18"/>
  <c r="K5897" i="18"/>
  <c r="J5897" i="18"/>
  <c r="K5896" i="18"/>
  <c r="M5896" i="18" s="1"/>
  <c r="J5896" i="18"/>
  <c r="K5895" i="18"/>
  <c r="J5895" i="18"/>
  <c r="K5894" i="18"/>
  <c r="J5894" i="18"/>
  <c r="K5893" i="18"/>
  <c r="J5893" i="18"/>
  <c r="K5892" i="18"/>
  <c r="J5892" i="18"/>
  <c r="K5891" i="18"/>
  <c r="J5891" i="18"/>
  <c r="K5890" i="18"/>
  <c r="J5890" i="18"/>
  <c r="K5889" i="18"/>
  <c r="M5889" i="18" s="1"/>
  <c r="J5889" i="18"/>
  <c r="K5888" i="18"/>
  <c r="J5888" i="18"/>
  <c r="K5887" i="18"/>
  <c r="M5887" i="18" s="1"/>
  <c r="J5887" i="18"/>
  <c r="K5886" i="18"/>
  <c r="J5886" i="18"/>
  <c r="K5885" i="18"/>
  <c r="J5885" i="18"/>
  <c r="K5884" i="18"/>
  <c r="M5884" i="18" s="1"/>
  <c r="J5884" i="18"/>
  <c r="K5883" i="18"/>
  <c r="J5883" i="18"/>
  <c r="K5882" i="18"/>
  <c r="J5882" i="18"/>
  <c r="K5881" i="18"/>
  <c r="J5881" i="18"/>
  <c r="K5880" i="18"/>
  <c r="J5880" i="18"/>
  <c r="K5879" i="18"/>
  <c r="J5879" i="18"/>
  <c r="K5878" i="18"/>
  <c r="J5878" i="18"/>
  <c r="K5877" i="18"/>
  <c r="J5877" i="18"/>
  <c r="K5876" i="18"/>
  <c r="M5876" i="18" s="1"/>
  <c r="J5876" i="18"/>
  <c r="K5875" i="18"/>
  <c r="J5875" i="18"/>
  <c r="K5874" i="18"/>
  <c r="J5874" i="18"/>
  <c r="K5873" i="18"/>
  <c r="M5873" i="18" s="1"/>
  <c r="J5873" i="18"/>
  <c r="K5872" i="18"/>
  <c r="J5872" i="18"/>
  <c r="K5871" i="18"/>
  <c r="J5871" i="18"/>
  <c r="K5870" i="18"/>
  <c r="J5870" i="18"/>
  <c r="K5869" i="18"/>
  <c r="J5869" i="18"/>
  <c r="K5868" i="18"/>
  <c r="J5868" i="18"/>
  <c r="K5867" i="18"/>
  <c r="J5867" i="18"/>
  <c r="K5866" i="18"/>
  <c r="J5866" i="18"/>
  <c r="K5865" i="18"/>
  <c r="J5865" i="18"/>
  <c r="K5864" i="18"/>
  <c r="M5864" i="18" s="1"/>
  <c r="J5864" i="18"/>
  <c r="K5863" i="18"/>
  <c r="J5863" i="18"/>
  <c r="K5862" i="18"/>
  <c r="J5862" i="18"/>
  <c r="K5861" i="18"/>
  <c r="J5861" i="18"/>
  <c r="K5860" i="18"/>
  <c r="M5860" i="18" s="1"/>
  <c r="J5860" i="18"/>
  <c r="K5859" i="18"/>
  <c r="J5859" i="18"/>
  <c r="K5858" i="18"/>
  <c r="J5858" i="18"/>
  <c r="K5857" i="18"/>
  <c r="J5857" i="18"/>
  <c r="K5856" i="18"/>
  <c r="J5856" i="18"/>
  <c r="K5855" i="18"/>
  <c r="M5855" i="18" s="1"/>
  <c r="J5855" i="18"/>
  <c r="K5854" i="18"/>
  <c r="J5854" i="18"/>
  <c r="K5853" i="18"/>
  <c r="J5853" i="18"/>
  <c r="K5852" i="18"/>
  <c r="M5852" i="18" s="1"/>
  <c r="J5852" i="18"/>
  <c r="K5851" i="18"/>
  <c r="J5851" i="18"/>
  <c r="K5850" i="18"/>
  <c r="J5850" i="18"/>
  <c r="K5849" i="18"/>
  <c r="J5849" i="18"/>
  <c r="K5848" i="18"/>
  <c r="J5848" i="18"/>
  <c r="K5847" i="18"/>
  <c r="J5847" i="18"/>
  <c r="K5846" i="18"/>
  <c r="J5846" i="18"/>
  <c r="K5845" i="18"/>
  <c r="J5845" i="18"/>
  <c r="K5844" i="18"/>
  <c r="M5844" i="18" s="1"/>
  <c r="J5844" i="18"/>
  <c r="K5843" i="18"/>
  <c r="J5843" i="18"/>
  <c r="K5842" i="18"/>
  <c r="J5842" i="18"/>
  <c r="K5841" i="18"/>
  <c r="M5841" i="18" s="1"/>
  <c r="J5841" i="18"/>
  <c r="K5840" i="18"/>
  <c r="J5840" i="18"/>
  <c r="K5839" i="18"/>
  <c r="M5839" i="18" s="1"/>
  <c r="J5839" i="18"/>
  <c r="K5838" i="18"/>
  <c r="J5838" i="18"/>
  <c r="K5837" i="18"/>
  <c r="J5837" i="18"/>
  <c r="K5836" i="18"/>
  <c r="M5836" i="18" s="1"/>
  <c r="J5836" i="18"/>
  <c r="K5835" i="18"/>
  <c r="J5835" i="18"/>
  <c r="K5834" i="18"/>
  <c r="J5834" i="18"/>
  <c r="K5833" i="18"/>
  <c r="J5833" i="18"/>
  <c r="K5832" i="18"/>
  <c r="M5832" i="18" s="1"/>
  <c r="J5832" i="18"/>
  <c r="K5831" i="18"/>
  <c r="J5831" i="18"/>
  <c r="K5830" i="18"/>
  <c r="J5830" i="18"/>
  <c r="K5829" i="18"/>
  <c r="J5829" i="18"/>
  <c r="K5828" i="18"/>
  <c r="J5828" i="18"/>
  <c r="K5827" i="18"/>
  <c r="J5827" i="18"/>
  <c r="K5826" i="18"/>
  <c r="J5826" i="18"/>
  <c r="K5825" i="18"/>
  <c r="J5825" i="18"/>
  <c r="K5824" i="18"/>
  <c r="J5824" i="18"/>
  <c r="K5823" i="18"/>
  <c r="M5823" i="18" s="1"/>
  <c r="J5823" i="18"/>
  <c r="K5822" i="18"/>
  <c r="J5822" i="18"/>
  <c r="K5821" i="18"/>
  <c r="J5821" i="18"/>
  <c r="K5820" i="18"/>
  <c r="M5820" i="18" s="1"/>
  <c r="J5820" i="18"/>
  <c r="K5819" i="18"/>
  <c r="J5819" i="18"/>
  <c r="K5818" i="18"/>
  <c r="J5818" i="18"/>
  <c r="K5817" i="18"/>
  <c r="J5817" i="18"/>
  <c r="K5816" i="18"/>
  <c r="M5816" i="18" s="1"/>
  <c r="J5816" i="18"/>
  <c r="K5815" i="18"/>
  <c r="J5815" i="18"/>
  <c r="K5814" i="18"/>
  <c r="J5814" i="18"/>
  <c r="K5813" i="18"/>
  <c r="J5813" i="18"/>
  <c r="K5812" i="18"/>
  <c r="J5812" i="18"/>
  <c r="K5811" i="18"/>
  <c r="J5811" i="18"/>
  <c r="K5810" i="18"/>
  <c r="J5810" i="18"/>
  <c r="K5809" i="18"/>
  <c r="M5809" i="18" s="1"/>
  <c r="J5809" i="18"/>
  <c r="K5808" i="18"/>
  <c r="J5808" i="18"/>
  <c r="K5807" i="18"/>
  <c r="M5807" i="18" s="1"/>
  <c r="J5807" i="18"/>
  <c r="K5806" i="18"/>
  <c r="J5806" i="18"/>
  <c r="K5805" i="18"/>
  <c r="J5805" i="18"/>
  <c r="K5804" i="18"/>
  <c r="M5804" i="18" s="1"/>
  <c r="J5804" i="18"/>
  <c r="K5803" i="18"/>
  <c r="J5803" i="18"/>
  <c r="K5802" i="18"/>
  <c r="J5802" i="18"/>
  <c r="K5801" i="18"/>
  <c r="J5801" i="18"/>
  <c r="K5800" i="18"/>
  <c r="J5800" i="18"/>
  <c r="K5799" i="18"/>
  <c r="J5799" i="18"/>
  <c r="K5798" i="18"/>
  <c r="J5798" i="18"/>
  <c r="K5797" i="18"/>
  <c r="J5797" i="18"/>
  <c r="K5796" i="18"/>
  <c r="M5796" i="18" s="1"/>
  <c r="J5796" i="18"/>
  <c r="K5795" i="18"/>
  <c r="J5795" i="18"/>
  <c r="K5794" i="18"/>
  <c r="J5794" i="18"/>
  <c r="K5793" i="18"/>
  <c r="M5793" i="18" s="1"/>
  <c r="J5793" i="18"/>
  <c r="K5792" i="18"/>
  <c r="J5792" i="18"/>
  <c r="K5791" i="18"/>
  <c r="J5791" i="18"/>
  <c r="K5790" i="18"/>
  <c r="J5790" i="18"/>
  <c r="K5789" i="18"/>
  <c r="J5789" i="18"/>
  <c r="K5788" i="18"/>
  <c r="J5788" i="18"/>
  <c r="K5787" i="18"/>
  <c r="J5787" i="18"/>
  <c r="K5786" i="18"/>
  <c r="J5786" i="18"/>
  <c r="K5785" i="18"/>
  <c r="J5785" i="18"/>
  <c r="K5784" i="18"/>
  <c r="M5784" i="18" s="1"/>
  <c r="J5784" i="18"/>
  <c r="K5783" i="18"/>
  <c r="J5783" i="18"/>
  <c r="K5782" i="18"/>
  <c r="J5782" i="18"/>
  <c r="K5781" i="18"/>
  <c r="J5781" i="18"/>
  <c r="K5780" i="18"/>
  <c r="M5780" i="18" s="1"/>
  <c r="J5780" i="18"/>
  <c r="K5779" i="18"/>
  <c r="J5779" i="18"/>
  <c r="K5778" i="18"/>
  <c r="J5778" i="18"/>
  <c r="K5777" i="18"/>
  <c r="J5777" i="18"/>
  <c r="K5776" i="18"/>
  <c r="J5776" i="18"/>
  <c r="K5775" i="18"/>
  <c r="M5775" i="18" s="1"/>
  <c r="J5775" i="18"/>
  <c r="K5774" i="18"/>
  <c r="J5774" i="18"/>
  <c r="K5773" i="18"/>
  <c r="J5773" i="18"/>
  <c r="K5772" i="18"/>
  <c r="M5772" i="18" s="1"/>
  <c r="J5772" i="18"/>
  <c r="K5771" i="18"/>
  <c r="J5771" i="18"/>
  <c r="K5770" i="18"/>
  <c r="J5770" i="18"/>
  <c r="K5769" i="18"/>
  <c r="J5769" i="18"/>
  <c r="K5768" i="18"/>
  <c r="J5768" i="18"/>
  <c r="K5767" i="18"/>
  <c r="J5767" i="18"/>
  <c r="K5766" i="18"/>
  <c r="J5766" i="18"/>
  <c r="K5765" i="18"/>
  <c r="J5765" i="18"/>
  <c r="K5764" i="18"/>
  <c r="M5764" i="18" s="1"/>
  <c r="J5764" i="18"/>
  <c r="K5763" i="18"/>
  <c r="J5763" i="18"/>
  <c r="K5762" i="18"/>
  <c r="J5762" i="18"/>
  <c r="K5761" i="18"/>
  <c r="M5761" i="18" s="1"/>
  <c r="J5761" i="18"/>
  <c r="K5760" i="18"/>
  <c r="J5760" i="18"/>
  <c r="K5759" i="18"/>
  <c r="M5759" i="18" s="1"/>
  <c r="J5759" i="18"/>
  <c r="K5758" i="18"/>
  <c r="J5758" i="18"/>
  <c r="K5757" i="18"/>
  <c r="J5757" i="18"/>
  <c r="K5756" i="18"/>
  <c r="M5756" i="18" s="1"/>
  <c r="J5756" i="18"/>
  <c r="K5755" i="18"/>
  <c r="J5755" i="18"/>
  <c r="K5754" i="18"/>
  <c r="J5754" i="18"/>
  <c r="K5753" i="18"/>
  <c r="J5753" i="18"/>
  <c r="K5752" i="18"/>
  <c r="M5752" i="18" s="1"/>
  <c r="J5752" i="18"/>
  <c r="K5751" i="18"/>
  <c r="J5751" i="18"/>
  <c r="K5750" i="18"/>
  <c r="J5750" i="18"/>
  <c r="K5749" i="18"/>
  <c r="J5749" i="18"/>
  <c r="K5748" i="18"/>
  <c r="J5748" i="18"/>
  <c r="K5747" i="18"/>
  <c r="J5747" i="18"/>
  <c r="K5746" i="18"/>
  <c r="J5746" i="18"/>
  <c r="K5745" i="18"/>
  <c r="J5745" i="18"/>
  <c r="K5744" i="18"/>
  <c r="J5744" i="18"/>
  <c r="K5743" i="18"/>
  <c r="M5743" i="18" s="1"/>
  <c r="J5743" i="18"/>
  <c r="K5742" i="18"/>
  <c r="J5742" i="18"/>
  <c r="K5741" i="18"/>
  <c r="J5741" i="18"/>
  <c r="K5740" i="18"/>
  <c r="M5740" i="18" s="1"/>
  <c r="J5740" i="18"/>
  <c r="K5739" i="18"/>
  <c r="J5739" i="18"/>
  <c r="K5738" i="18"/>
  <c r="J5738" i="18"/>
  <c r="K5737" i="18"/>
  <c r="J5737" i="18"/>
  <c r="K5736" i="18"/>
  <c r="M5736" i="18" s="1"/>
  <c r="J5736" i="18"/>
  <c r="K5735" i="18"/>
  <c r="J5735" i="18"/>
  <c r="K5734" i="18"/>
  <c r="J5734" i="18"/>
  <c r="K5733" i="18"/>
  <c r="J5733" i="18"/>
  <c r="K5732" i="18"/>
  <c r="M5732" i="18" s="1"/>
  <c r="J5732" i="18"/>
  <c r="K5731" i="18"/>
  <c r="J5731" i="18"/>
  <c r="K5730" i="18"/>
  <c r="J5730" i="18"/>
  <c r="K5729" i="18"/>
  <c r="M5729" i="18" s="1"/>
  <c r="J5729" i="18"/>
  <c r="K5728" i="18"/>
  <c r="J5728" i="18"/>
  <c r="K5727" i="18"/>
  <c r="J5727" i="18"/>
  <c r="K5726" i="18"/>
  <c r="J5726" i="18"/>
  <c r="K5725" i="18"/>
  <c r="J5725" i="18"/>
  <c r="K5724" i="18"/>
  <c r="J5724" i="18"/>
  <c r="K5723" i="18"/>
  <c r="J5723" i="18"/>
  <c r="K5722" i="18"/>
  <c r="J5722" i="18"/>
  <c r="K5721" i="18"/>
  <c r="J5721" i="18"/>
  <c r="K5720" i="18"/>
  <c r="M5720" i="18" s="1"/>
  <c r="J5720" i="18"/>
  <c r="K5719" i="18"/>
  <c r="J5719" i="18"/>
  <c r="K5718" i="18"/>
  <c r="J5718" i="18"/>
  <c r="K5717" i="18"/>
  <c r="J5717" i="18"/>
  <c r="K5716" i="18"/>
  <c r="J5716" i="18"/>
  <c r="K5715" i="18"/>
  <c r="J5715" i="18"/>
  <c r="K5714" i="18"/>
  <c r="J5714" i="18"/>
  <c r="K5713" i="18"/>
  <c r="J5713" i="18"/>
  <c r="K5712" i="18"/>
  <c r="J5712" i="18"/>
  <c r="K5711" i="18"/>
  <c r="M5711" i="18" s="1"/>
  <c r="J5711" i="18"/>
  <c r="K5710" i="18"/>
  <c r="J5710" i="18"/>
  <c r="K5709" i="18"/>
  <c r="J5709" i="18"/>
  <c r="K5708" i="18"/>
  <c r="M5708" i="18" s="1"/>
  <c r="J5708" i="18"/>
  <c r="K5707" i="18"/>
  <c r="J5707" i="18"/>
  <c r="K5706" i="18"/>
  <c r="J5706" i="18"/>
  <c r="K5705" i="18"/>
  <c r="J5705" i="18"/>
  <c r="K5704" i="18"/>
  <c r="J5704" i="18"/>
  <c r="K5703" i="18"/>
  <c r="J5703" i="18"/>
  <c r="K5702" i="18"/>
  <c r="J5702" i="18"/>
  <c r="K5701" i="18"/>
  <c r="J5701" i="18"/>
  <c r="K5700" i="18"/>
  <c r="M5700" i="18" s="1"/>
  <c r="J5700" i="18"/>
  <c r="K5699" i="18"/>
  <c r="J5699" i="18"/>
  <c r="K5698" i="18"/>
  <c r="J5698" i="18"/>
  <c r="K5697" i="18"/>
  <c r="M5697" i="18" s="1"/>
  <c r="J5697" i="18"/>
  <c r="K5696" i="18"/>
  <c r="J5696" i="18"/>
  <c r="K5695" i="18"/>
  <c r="J5695" i="18"/>
  <c r="K5694" i="18"/>
  <c r="J5694" i="18"/>
  <c r="K5693" i="18"/>
  <c r="J5693" i="18"/>
  <c r="K5692" i="18"/>
  <c r="J5692" i="18"/>
  <c r="K5691" i="18"/>
  <c r="J5691" i="18"/>
  <c r="K5690" i="18"/>
  <c r="J5690" i="18"/>
  <c r="K5689" i="18"/>
  <c r="J5689" i="18"/>
  <c r="K5688" i="18"/>
  <c r="M5688" i="18" s="1"/>
  <c r="J5688" i="18"/>
  <c r="K5687" i="18"/>
  <c r="J5687" i="18"/>
  <c r="K5686" i="18"/>
  <c r="J5686" i="18"/>
  <c r="K5685" i="18"/>
  <c r="J5685" i="18"/>
  <c r="K5684" i="18"/>
  <c r="J5684" i="18"/>
  <c r="K5683" i="18"/>
  <c r="J5683" i="18"/>
  <c r="K5682" i="18"/>
  <c r="J5682" i="18"/>
  <c r="K5681" i="18"/>
  <c r="M5681" i="18" s="1"/>
  <c r="J5681" i="18"/>
  <c r="K5680" i="18"/>
  <c r="J5680" i="18"/>
  <c r="K5679" i="18"/>
  <c r="M5679" i="18" s="1"/>
  <c r="J5679" i="18"/>
  <c r="K5678" i="18"/>
  <c r="J5678" i="18"/>
  <c r="K5677" i="18"/>
  <c r="J5677" i="18"/>
  <c r="K5676" i="18"/>
  <c r="M5676" i="18" s="1"/>
  <c r="J5676" i="18"/>
  <c r="K5675" i="18"/>
  <c r="J5675" i="18"/>
  <c r="K5674" i="18"/>
  <c r="J5674" i="18"/>
  <c r="K5673" i="18"/>
  <c r="J5673" i="18"/>
  <c r="K5672" i="18"/>
  <c r="J5672" i="18"/>
  <c r="K5671" i="18"/>
  <c r="J5671" i="18"/>
  <c r="K5670" i="18"/>
  <c r="J5670" i="18"/>
  <c r="K5669" i="18"/>
  <c r="J5669" i="18"/>
  <c r="K5668" i="18"/>
  <c r="M5668" i="18" s="1"/>
  <c r="J5668" i="18"/>
  <c r="K5667" i="18"/>
  <c r="J5667" i="18"/>
  <c r="K5666" i="18"/>
  <c r="J5666" i="18"/>
  <c r="K5665" i="18"/>
  <c r="M5665" i="18" s="1"/>
  <c r="J5665" i="18"/>
  <c r="K5664" i="18"/>
  <c r="J5664" i="18"/>
  <c r="K5663" i="18"/>
  <c r="J5663" i="18"/>
  <c r="K5662" i="18"/>
  <c r="J5662" i="18"/>
  <c r="K5661" i="18"/>
  <c r="J5661" i="18"/>
  <c r="K5660" i="18"/>
  <c r="J5660" i="18"/>
  <c r="K5659" i="18"/>
  <c r="J5659" i="18"/>
  <c r="K5658" i="18"/>
  <c r="J5658" i="18"/>
  <c r="K5657" i="18"/>
  <c r="J5657" i="18"/>
  <c r="K5656" i="18"/>
  <c r="M5656" i="18" s="1"/>
  <c r="J5656" i="18"/>
  <c r="K5655" i="18"/>
  <c r="J5655" i="18"/>
  <c r="K5654" i="18"/>
  <c r="J5654" i="18"/>
  <c r="K5653" i="18"/>
  <c r="J5653" i="18"/>
  <c r="K5652" i="18"/>
  <c r="M5652" i="18" s="1"/>
  <c r="J5652" i="18"/>
  <c r="K5651" i="18"/>
  <c r="J5651" i="18"/>
  <c r="K5650" i="18"/>
  <c r="J5650" i="18"/>
  <c r="K5649" i="18"/>
  <c r="J5649" i="18"/>
  <c r="K5648" i="18"/>
  <c r="J5648" i="18"/>
  <c r="K5647" i="18"/>
  <c r="M5647" i="18" s="1"/>
  <c r="J5647" i="18"/>
  <c r="K5646" i="18"/>
  <c r="J5646" i="18"/>
  <c r="K5645" i="18"/>
  <c r="J5645" i="18"/>
  <c r="K5644" i="18"/>
  <c r="M5644" i="18" s="1"/>
  <c r="J5644" i="18"/>
  <c r="K5643" i="18"/>
  <c r="J5643" i="18"/>
  <c r="K5642" i="18"/>
  <c r="J5642" i="18"/>
  <c r="K5641" i="18"/>
  <c r="J5641" i="18"/>
  <c r="K5640" i="18"/>
  <c r="J5640" i="18"/>
  <c r="K5639" i="18"/>
  <c r="J5639" i="18"/>
  <c r="K5638" i="18"/>
  <c r="J5638" i="18"/>
  <c r="K5637" i="18"/>
  <c r="J5637" i="18"/>
  <c r="K5636" i="18"/>
  <c r="M5636" i="18" s="1"/>
  <c r="J5636" i="18"/>
  <c r="K5635" i="18"/>
  <c r="J5635" i="18"/>
  <c r="K5634" i="18"/>
  <c r="J5634" i="18"/>
  <c r="K5633" i="18"/>
  <c r="M5633" i="18" s="1"/>
  <c r="J5633" i="18"/>
  <c r="K5632" i="18"/>
  <c r="J5632" i="18"/>
  <c r="K5631" i="18"/>
  <c r="M5631" i="18" s="1"/>
  <c r="J5631" i="18"/>
  <c r="K5630" i="18"/>
  <c r="J5630" i="18"/>
  <c r="K5629" i="18"/>
  <c r="J5629" i="18"/>
  <c r="K5628" i="18"/>
  <c r="M5628" i="18" s="1"/>
  <c r="J5628" i="18"/>
  <c r="K5627" i="18"/>
  <c r="J5627" i="18"/>
  <c r="K5626" i="18"/>
  <c r="J5626" i="18"/>
  <c r="K5625" i="18"/>
  <c r="J5625" i="18"/>
  <c r="K5624" i="18"/>
  <c r="M5624" i="18" s="1"/>
  <c r="J5624" i="18"/>
  <c r="K5623" i="18"/>
  <c r="J5623" i="18"/>
  <c r="K5622" i="18"/>
  <c r="J5622" i="18"/>
  <c r="K5621" i="18"/>
  <c r="J5621" i="18"/>
  <c r="K5620" i="18"/>
  <c r="J5620" i="18"/>
  <c r="K5619" i="18"/>
  <c r="J5619" i="18"/>
  <c r="K5618" i="18"/>
  <c r="J5618" i="18"/>
  <c r="K5617" i="18"/>
  <c r="J5617" i="18"/>
  <c r="K5616" i="18"/>
  <c r="J5616" i="18"/>
  <c r="K5615" i="18"/>
  <c r="M5615" i="18" s="1"/>
  <c r="J5615" i="18"/>
  <c r="K5614" i="18"/>
  <c r="J5614" i="18"/>
  <c r="K5613" i="18"/>
  <c r="J5613" i="18"/>
  <c r="K5612" i="18"/>
  <c r="M5612" i="18" s="1"/>
  <c r="J5612" i="18"/>
  <c r="K5611" i="18"/>
  <c r="J5611" i="18"/>
  <c r="K5610" i="18"/>
  <c r="J5610" i="18"/>
  <c r="K5609" i="18"/>
  <c r="J5609" i="18"/>
  <c r="K5608" i="18"/>
  <c r="M5608" i="18" s="1"/>
  <c r="J5608" i="18"/>
  <c r="K5607" i="18"/>
  <c r="J5607" i="18"/>
  <c r="K5606" i="18"/>
  <c r="J5606" i="18"/>
  <c r="K5605" i="18"/>
  <c r="J5605" i="18"/>
  <c r="K5604" i="18"/>
  <c r="M5604" i="18" s="1"/>
  <c r="J5604" i="18"/>
  <c r="K5603" i="18"/>
  <c r="J5603" i="18"/>
  <c r="K5602" i="18"/>
  <c r="J5602" i="18"/>
  <c r="K5601" i="18"/>
  <c r="M5601" i="18" s="1"/>
  <c r="J5601" i="18"/>
  <c r="K5600" i="18"/>
  <c r="J5600" i="18"/>
  <c r="K5599" i="18"/>
  <c r="J5599" i="18"/>
  <c r="K5598" i="18"/>
  <c r="J5598" i="18"/>
  <c r="K5597" i="18"/>
  <c r="J5597" i="18"/>
  <c r="K5596" i="18"/>
  <c r="J5596" i="18"/>
  <c r="K5595" i="18"/>
  <c r="J5595" i="18"/>
  <c r="K5594" i="18"/>
  <c r="J5594" i="18"/>
  <c r="K5593" i="18"/>
  <c r="J5593" i="18"/>
  <c r="K5592" i="18"/>
  <c r="M5592" i="18" s="1"/>
  <c r="J5592" i="18"/>
  <c r="K5591" i="18"/>
  <c r="J5591" i="18"/>
  <c r="K5590" i="18"/>
  <c r="J5590" i="18"/>
  <c r="K5589" i="18"/>
  <c r="J5589" i="18"/>
  <c r="K5588" i="18"/>
  <c r="J5588" i="18"/>
  <c r="K5587" i="18"/>
  <c r="J5587" i="18"/>
  <c r="K5586" i="18"/>
  <c r="J5586" i="18"/>
  <c r="K5585" i="18"/>
  <c r="J5585" i="18"/>
  <c r="K5584" i="18"/>
  <c r="J5584" i="18"/>
  <c r="K5583" i="18"/>
  <c r="M5583" i="18" s="1"/>
  <c r="J5583" i="18"/>
  <c r="K5582" i="18"/>
  <c r="J5582" i="18"/>
  <c r="K5581" i="18"/>
  <c r="J5581" i="18"/>
  <c r="K5580" i="18"/>
  <c r="M5580" i="18" s="1"/>
  <c r="J5580" i="18"/>
  <c r="K5579" i="18"/>
  <c r="J5579" i="18"/>
  <c r="K5578" i="18"/>
  <c r="J5578" i="18"/>
  <c r="K5577" i="18"/>
  <c r="J5577" i="18"/>
  <c r="K5576" i="18"/>
  <c r="J5576" i="18"/>
  <c r="K5575" i="18"/>
  <c r="J5575" i="18"/>
  <c r="K5574" i="18"/>
  <c r="J5574" i="18"/>
  <c r="K5573" i="18"/>
  <c r="J5573" i="18"/>
  <c r="K5572" i="18"/>
  <c r="M5572" i="18" s="1"/>
  <c r="J5572" i="18"/>
  <c r="K5571" i="18"/>
  <c r="J5571" i="18"/>
  <c r="K5570" i="18"/>
  <c r="J5570" i="18"/>
  <c r="K5569" i="18"/>
  <c r="M5569" i="18" s="1"/>
  <c r="J5569" i="18"/>
  <c r="K5568" i="18"/>
  <c r="J5568" i="18"/>
  <c r="K5567" i="18"/>
  <c r="J5567" i="18"/>
  <c r="K5566" i="18"/>
  <c r="J5566" i="18"/>
  <c r="K5565" i="18"/>
  <c r="J5565" i="18"/>
  <c r="K5564" i="18"/>
  <c r="J5564" i="18"/>
  <c r="K5563" i="18"/>
  <c r="J5563" i="18"/>
  <c r="K5562" i="18"/>
  <c r="M5562" i="18" s="1"/>
  <c r="J5562" i="18"/>
  <c r="K5561" i="18"/>
  <c r="J5561" i="18"/>
  <c r="K5560" i="18"/>
  <c r="J5560" i="18"/>
  <c r="K5559" i="18"/>
  <c r="M5559" i="18" s="1"/>
  <c r="J5559" i="18"/>
  <c r="K5558" i="18"/>
  <c r="M5558" i="18" s="1"/>
  <c r="J5558" i="18"/>
  <c r="K5557" i="18"/>
  <c r="J5557" i="18"/>
  <c r="K5556" i="18"/>
  <c r="M5556" i="18" s="1"/>
  <c r="J5556" i="18"/>
  <c r="K5555" i="18"/>
  <c r="M5555" i="18" s="1"/>
  <c r="J5555" i="18"/>
  <c r="K5554" i="18"/>
  <c r="M5554" i="18" s="1"/>
  <c r="J5554" i="18"/>
  <c r="K5553" i="18"/>
  <c r="J5553" i="18"/>
  <c r="K5552" i="18"/>
  <c r="M5552" i="18" s="1"/>
  <c r="J5552" i="18"/>
  <c r="K5551" i="18"/>
  <c r="M5551" i="18" s="1"/>
  <c r="J5551" i="18"/>
  <c r="K5550" i="18"/>
  <c r="M5550" i="18" s="1"/>
  <c r="J5550" i="18"/>
  <c r="K5549" i="18"/>
  <c r="M5549" i="18" s="1"/>
  <c r="J5549" i="18"/>
  <c r="K5548" i="18"/>
  <c r="J5548" i="18"/>
  <c r="K5547" i="18"/>
  <c r="M5547" i="18" s="1"/>
  <c r="J5547" i="18"/>
  <c r="K5546" i="18"/>
  <c r="M5546" i="18" s="1"/>
  <c r="J5546" i="18"/>
  <c r="K5545" i="18"/>
  <c r="J5545" i="18"/>
  <c r="K5544" i="18"/>
  <c r="M5544" i="18" s="1"/>
  <c r="J5544" i="18"/>
  <c r="K5543" i="18"/>
  <c r="M5543" i="18" s="1"/>
  <c r="J5543" i="18"/>
  <c r="K5542" i="18"/>
  <c r="M5542" i="18" s="1"/>
  <c r="J5542" i="18"/>
  <c r="K5541" i="18"/>
  <c r="J5541" i="18"/>
  <c r="K5540" i="18"/>
  <c r="M5540" i="18" s="1"/>
  <c r="J5540" i="18"/>
  <c r="K5539" i="18"/>
  <c r="M5539" i="18" s="1"/>
  <c r="J5539" i="18"/>
  <c r="K5538" i="18"/>
  <c r="M5538" i="18" s="1"/>
  <c r="J5538" i="18"/>
  <c r="K5537" i="18"/>
  <c r="J5537" i="18"/>
  <c r="K5536" i="18"/>
  <c r="J5536" i="18"/>
  <c r="K5535" i="18"/>
  <c r="M5535" i="18" s="1"/>
  <c r="J5535" i="18"/>
  <c r="K5534" i="18"/>
  <c r="M5534" i="18" s="1"/>
  <c r="J5534" i="18"/>
  <c r="K5533" i="18"/>
  <c r="M5533" i="18" s="1"/>
  <c r="J5533" i="18"/>
  <c r="K5532" i="18"/>
  <c r="J5532" i="18"/>
  <c r="K5531" i="18"/>
  <c r="M5531" i="18" s="1"/>
  <c r="J5531" i="18"/>
  <c r="K5530" i="18"/>
  <c r="M5530" i="18" s="1"/>
  <c r="J5530" i="18"/>
  <c r="K5529" i="18"/>
  <c r="J5529" i="18"/>
  <c r="K5528" i="18"/>
  <c r="M5528" i="18" s="1"/>
  <c r="J5528" i="18"/>
  <c r="K5527" i="18"/>
  <c r="M5527" i="18" s="1"/>
  <c r="J5527" i="18"/>
  <c r="K5526" i="18"/>
  <c r="M5526" i="18" s="1"/>
  <c r="J5526" i="18"/>
  <c r="K5525" i="18"/>
  <c r="J5525" i="18"/>
  <c r="K5524" i="18"/>
  <c r="M5524" i="18" s="1"/>
  <c r="J5524" i="18"/>
  <c r="K5523" i="18"/>
  <c r="M5523" i="18" s="1"/>
  <c r="J5523" i="18"/>
  <c r="K5522" i="18"/>
  <c r="M5522" i="18" s="1"/>
  <c r="J5522" i="18"/>
  <c r="K5521" i="18"/>
  <c r="J5521" i="18"/>
  <c r="K5520" i="18"/>
  <c r="M5520" i="18" s="1"/>
  <c r="J5520" i="18"/>
  <c r="K5519" i="18"/>
  <c r="M5519" i="18" s="1"/>
  <c r="J5519" i="18"/>
  <c r="K5518" i="18"/>
  <c r="M5518" i="18" s="1"/>
  <c r="J5518" i="18"/>
  <c r="K5517" i="18"/>
  <c r="M5517" i="18" s="1"/>
  <c r="J5517" i="18"/>
  <c r="K5516" i="18"/>
  <c r="J5516" i="18"/>
  <c r="K5515" i="18"/>
  <c r="M5515" i="18" s="1"/>
  <c r="J5515" i="18"/>
  <c r="K5514" i="18"/>
  <c r="M5514" i="18" s="1"/>
  <c r="J5514" i="18"/>
  <c r="K5513" i="18"/>
  <c r="J5513" i="18"/>
  <c r="K5512" i="18"/>
  <c r="M5512" i="18" s="1"/>
  <c r="J5512" i="18"/>
  <c r="K5511" i="18"/>
  <c r="M5511" i="18" s="1"/>
  <c r="J5511" i="18"/>
  <c r="K5510" i="18"/>
  <c r="M5510" i="18" s="1"/>
  <c r="J5510" i="18"/>
  <c r="K5509" i="18"/>
  <c r="J5509" i="18"/>
  <c r="K5508" i="18"/>
  <c r="M5508" i="18" s="1"/>
  <c r="J5508" i="18"/>
  <c r="K5507" i="18"/>
  <c r="M5507" i="18" s="1"/>
  <c r="J5507" i="18"/>
  <c r="K5506" i="18"/>
  <c r="M5506" i="18" s="1"/>
  <c r="J5506" i="18"/>
  <c r="K5505" i="18"/>
  <c r="J5505" i="18"/>
  <c r="K5504" i="18"/>
  <c r="J5504" i="18"/>
  <c r="K5503" i="18"/>
  <c r="M5503" i="18" s="1"/>
  <c r="J5503" i="18"/>
  <c r="K5502" i="18"/>
  <c r="M5502" i="18" s="1"/>
  <c r="J5502" i="18"/>
  <c r="K5501" i="18"/>
  <c r="M5501" i="18" s="1"/>
  <c r="J5501" i="18"/>
  <c r="K5500" i="18"/>
  <c r="J5500" i="18"/>
  <c r="K5499" i="18"/>
  <c r="M5499" i="18" s="1"/>
  <c r="J5499" i="18"/>
  <c r="K5498" i="18"/>
  <c r="M5498" i="18" s="1"/>
  <c r="J5498" i="18"/>
  <c r="K5497" i="18"/>
  <c r="J5497" i="18"/>
  <c r="K5496" i="18"/>
  <c r="J5496" i="18"/>
  <c r="K5495" i="18"/>
  <c r="M5495" i="18" s="1"/>
  <c r="J5495" i="18"/>
  <c r="K5494" i="18"/>
  <c r="M5494" i="18" s="1"/>
  <c r="J5494" i="18"/>
  <c r="K5493" i="18"/>
  <c r="J5493" i="18"/>
  <c r="K5492" i="18"/>
  <c r="M5492" i="18" s="1"/>
  <c r="J5492" i="18"/>
  <c r="K5491" i="18"/>
  <c r="M5491" i="18" s="1"/>
  <c r="J5491" i="18"/>
  <c r="K5490" i="18"/>
  <c r="M5490" i="18" s="1"/>
  <c r="J5490" i="18"/>
  <c r="K5489" i="18"/>
  <c r="J5489" i="18"/>
  <c r="K5488" i="18"/>
  <c r="M5488" i="18" s="1"/>
  <c r="J5488" i="18"/>
  <c r="K5487" i="18"/>
  <c r="M5487" i="18" s="1"/>
  <c r="J5487" i="18"/>
  <c r="K5486" i="18"/>
  <c r="M5486" i="18" s="1"/>
  <c r="J5486" i="18"/>
  <c r="K5485" i="18"/>
  <c r="M5485" i="18" s="1"/>
  <c r="J5485" i="18"/>
  <c r="K5484" i="18"/>
  <c r="M5484" i="18" s="1"/>
  <c r="J5484" i="18"/>
  <c r="K5483" i="18"/>
  <c r="M5483" i="18" s="1"/>
  <c r="J5483" i="18"/>
  <c r="K5482" i="18"/>
  <c r="M5482" i="18" s="1"/>
  <c r="J5482" i="18"/>
  <c r="K5481" i="18"/>
  <c r="J5481" i="18"/>
  <c r="K5480" i="18"/>
  <c r="M5480" i="18" s="1"/>
  <c r="J5480" i="18"/>
  <c r="K5479" i="18"/>
  <c r="M5479" i="18" s="1"/>
  <c r="J5479" i="18"/>
  <c r="K5478" i="18"/>
  <c r="M5478" i="18" s="1"/>
  <c r="J5478" i="18"/>
  <c r="K5477" i="18"/>
  <c r="M5477" i="18" s="1"/>
  <c r="J5477" i="18"/>
  <c r="K5476" i="18"/>
  <c r="M5476" i="18" s="1"/>
  <c r="J5476" i="18"/>
  <c r="K5475" i="18"/>
  <c r="M5475" i="18" s="1"/>
  <c r="J5475" i="18"/>
  <c r="K5474" i="18"/>
  <c r="M5474" i="18" s="1"/>
  <c r="J5474" i="18"/>
  <c r="K5473" i="18"/>
  <c r="J5473" i="18"/>
  <c r="K5472" i="18"/>
  <c r="J5472" i="18"/>
  <c r="K5471" i="18"/>
  <c r="M5471" i="18" s="1"/>
  <c r="J5471" i="18"/>
  <c r="K5470" i="18"/>
  <c r="M5470" i="18" s="1"/>
  <c r="J5470" i="18"/>
  <c r="K5469" i="18"/>
  <c r="M5469" i="18" s="1"/>
  <c r="J5469" i="18"/>
  <c r="K5468" i="18"/>
  <c r="J5468" i="18"/>
  <c r="K5467" i="18"/>
  <c r="M5467" i="18" s="1"/>
  <c r="J5467" i="18"/>
  <c r="K5466" i="18"/>
  <c r="M5466" i="18" s="1"/>
  <c r="J5466" i="18"/>
  <c r="K5465" i="18"/>
  <c r="J5465" i="18"/>
  <c r="K5464" i="18"/>
  <c r="J5464" i="18"/>
  <c r="K5463" i="18"/>
  <c r="M5463" i="18" s="1"/>
  <c r="J5463" i="18"/>
  <c r="K5462" i="18"/>
  <c r="M5462" i="18" s="1"/>
  <c r="J5462" i="18"/>
  <c r="K5461" i="18"/>
  <c r="J5461" i="18"/>
  <c r="K5460" i="18"/>
  <c r="M5460" i="18" s="1"/>
  <c r="J5460" i="18"/>
  <c r="K5459" i="18"/>
  <c r="M5459" i="18" s="1"/>
  <c r="J5459" i="18"/>
  <c r="K5458" i="18"/>
  <c r="M5458" i="18" s="1"/>
  <c r="J5458" i="18"/>
  <c r="K5457" i="18"/>
  <c r="J5457" i="18"/>
  <c r="K5456" i="18"/>
  <c r="M5456" i="18" s="1"/>
  <c r="J5456" i="18"/>
  <c r="K5455" i="18"/>
  <c r="M5455" i="18" s="1"/>
  <c r="J5455" i="18"/>
  <c r="K5454" i="18"/>
  <c r="M5454" i="18" s="1"/>
  <c r="J5454" i="18"/>
  <c r="K5453" i="18"/>
  <c r="M5453" i="18" s="1"/>
  <c r="J5453" i="18"/>
  <c r="K5452" i="18"/>
  <c r="M5452" i="18" s="1"/>
  <c r="J5452" i="18"/>
  <c r="K5451" i="18"/>
  <c r="M5451" i="18" s="1"/>
  <c r="J5451" i="18"/>
  <c r="K5450" i="18"/>
  <c r="M5450" i="18" s="1"/>
  <c r="J5450" i="18"/>
  <c r="K5449" i="18"/>
  <c r="J5449" i="18"/>
  <c r="K5448" i="18"/>
  <c r="M5448" i="18" s="1"/>
  <c r="J5448" i="18"/>
  <c r="K5447" i="18"/>
  <c r="M5447" i="18" s="1"/>
  <c r="J5447" i="18"/>
  <c r="K5446" i="18"/>
  <c r="M5446" i="18" s="1"/>
  <c r="J5446" i="18"/>
  <c r="K5445" i="18"/>
  <c r="J5445" i="18"/>
  <c r="K5444" i="18"/>
  <c r="J5444" i="18"/>
  <c r="K5443" i="18"/>
  <c r="M5443" i="18" s="1"/>
  <c r="J5443" i="18"/>
  <c r="K5442" i="18"/>
  <c r="M5442" i="18" s="1"/>
  <c r="J5442" i="18"/>
  <c r="K5441" i="18"/>
  <c r="J5441" i="18"/>
  <c r="K5440" i="18"/>
  <c r="J5440" i="18"/>
  <c r="K5439" i="18"/>
  <c r="M5439" i="18" s="1"/>
  <c r="J5439" i="18"/>
  <c r="K5438" i="18"/>
  <c r="M5438" i="18" s="1"/>
  <c r="J5438" i="18"/>
  <c r="K5437" i="18"/>
  <c r="J5437" i="18"/>
  <c r="K5436" i="18"/>
  <c r="J5436" i="18"/>
  <c r="K5435" i="18"/>
  <c r="M5435" i="18" s="1"/>
  <c r="J5435" i="18"/>
  <c r="K5434" i="18"/>
  <c r="M5434" i="18" s="1"/>
  <c r="J5434" i="18"/>
  <c r="K5433" i="18"/>
  <c r="J5433" i="18"/>
  <c r="K5432" i="18"/>
  <c r="M5432" i="18" s="1"/>
  <c r="J5432" i="18"/>
  <c r="K5431" i="18"/>
  <c r="M5431" i="18" s="1"/>
  <c r="J5431" i="18"/>
  <c r="K5430" i="18"/>
  <c r="M5430" i="18" s="1"/>
  <c r="J5430" i="18"/>
  <c r="K5429" i="18"/>
  <c r="J5429" i="18"/>
  <c r="K5428" i="18"/>
  <c r="M5428" i="18" s="1"/>
  <c r="J5428" i="18"/>
  <c r="K5427" i="18"/>
  <c r="M5427" i="18" s="1"/>
  <c r="J5427" i="18"/>
  <c r="K5426" i="18"/>
  <c r="M5426" i="18" s="1"/>
  <c r="J5426" i="18"/>
  <c r="K5425" i="18"/>
  <c r="J5425" i="18"/>
  <c r="K5424" i="18"/>
  <c r="J5424" i="18"/>
  <c r="K5423" i="18"/>
  <c r="M5423" i="18" s="1"/>
  <c r="J5423" i="18"/>
  <c r="K5422" i="18"/>
  <c r="M5422" i="18" s="1"/>
  <c r="J5422" i="18"/>
  <c r="K5421" i="18"/>
  <c r="J5421" i="18"/>
  <c r="K5420" i="18"/>
  <c r="J5420" i="18"/>
  <c r="K5419" i="18"/>
  <c r="M5419" i="18" s="1"/>
  <c r="J5419" i="18"/>
  <c r="K5418" i="18"/>
  <c r="M5418" i="18" s="1"/>
  <c r="J5418" i="18"/>
  <c r="K5417" i="18"/>
  <c r="J5417" i="18"/>
  <c r="K5416" i="18"/>
  <c r="M5416" i="18" s="1"/>
  <c r="J5416" i="18"/>
  <c r="K5415" i="18"/>
  <c r="M5415" i="18" s="1"/>
  <c r="J5415" i="18"/>
  <c r="K5414" i="18"/>
  <c r="M5414" i="18" s="1"/>
  <c r="J5414" i="18"/>
  <c r="K5413" i="18"/>
  <c r="J5413" i="18"/>
  <c r="K5412" i="18"/>
  <c r="J5412" i="18"/>
  <c r="K5411" i="18"/>
  <c r="M5411" i="18" s="1"/>
  <c r="J5411" i="18"/>
  <c r="K5410" i="18"/>
  <c r="M5410" i="18" s="1"/>
  <c r="J5410" i="18"/>
  <c r="K5409" i="18"/>
  <c r="J5409" i="18"/>
  <c r="K5408" i="18"/>
  <c r="J5408" i="18"/>
  <c r="K5407" i="18"/>
  <c r="M5407" i="18" s="1"/>
  <c r="J5407" i="18"/>
  <c r="K5406" i="18"/>
  <c r="M5406" i="18" s="1"/>
  <c r="J5406" i="18"/>
  <c r="K5405" i="18"/>
  <c r="J5405" i="18"/>
  <c r="K5404" i="18"/>
  <c r="M5404" i="18" s="1"/>
  <c r="J5404" i="18"/>
  <c r="K5403" i="18"/>
  <c r="M5403" i="18" s="1"/>
  <c r="J5403" i="18"/>
  <c r="K5402" i="18"/>
  <c r="M5402" i="18" s="1"/>
  <c r="J5402" i="18"/>
  <c r="K5401" i="18"/>
  <c r="J5401" i="18"/>
  <c r="K5400" i="18"/>
  <c r="J5400" i="18"/>
  <c r="K5399" i="18"/>
  <c r="M5399" i="18" s="1"/>
  <c r="J5399" i="18"/>
  <c r="K5398" i="18"/>
  <c r="M5398" i="18" s="1"/>
  <c r="J5398" i="18"/>
  <c r="K5397" i="18"/>
  <c r="M5397" i="18" s="1"/>
  <c r="J5397" i="18"/>
  <c r="K5396" i="18"/>
  <c r="J5396" i="18"/>
  <c r="K5395" i="18"/>
  <c r="M5395" i="18" s="1"/>
  <c r="J5395" i="18"/>
  <c r="K5394" i="18"/>
  <c r="M5394" i="18" s="1"/>
  <c r="J5394" i="18"/>
  <c r="K5393" i="18"/>
  <c r="J5393" i="18"/>
  <c r="K5392" i="18"/>
  <c r="J5392" i="18"/>
  <c r="K5391" i="18"/>
  <c r="M5391" i="18" s="1"/>
  <c r="J5391" i="18"/>
  <c r="K5390" i="18"/>
  <c r="M5390" i="18" s="1"/>
  <c r="J5390" i="18"/>
  <c r="K5389" i="18"/>
  <c r="J5389" i="18"/>
  <c r="K5388" i="18"/>
  <c r="M5388" i="18" s="1"/>
  <c r="J5388" i="18"/>
  <c r="K5387" i="18"/>
  <c r="M5387" i="18" s="1"/>
  <c r="J5387" i="18"/>
  <c r="K5386" i="18"/>
  <c r="M5386" i="18" s="1"/>
  <c r="J5386" i="18"/>
  <c r="K5385" i="18"/>
  <c r="J5385" i="18"/>
  <c r="K5384" i="18"/>
  <c r="M5384" i="18" s="1"/>
  <c r="J5384" i="18"/>
  <c r="K5383" i="18"/>
  <c r="M5383" i="18" s="1"/>
  <c r="J5383" i="18"/>
  <c r="K5382" i="18"/>
  <c r="M5382" i="18" s="1"/>
  <c r="J5382" i="18"/>
  <c r="K5381" i="18"/>
  <c r="J5381" i="18"/>
  <c r="K5380" i="18"/>
  <c r="J5380" i="18"/>
  <c r="K5379" i="18"/>
  <c r="M5379" i="18" s="1"/>
  <c r="J5379" i="18"/>
  <c r="K5378" i="18"/>
  <c r="M5378" i="18" s="1"/>
  <c r="J5378" i="18"/>
  <c r="K5377" i="18"/>
  <c r="J5377" i="18"/>
  <c r="K5376" i="18"/>
  <c r="J5376" i="18"/>
  <c r="K5375" i="18"/>
  <c r="M5375" i="18" s="1"/>
  <c r="J5375" i="18"/>
  <c r="K5374" i="18"/>
  <c r="M5374" i="18" s="1"/>
  <c r="J5374" i="18"/>
  <c r="K5373" i="18"/>
  <c r="J5373" i="18"/>
  <c r="K5372" i="18"/>
  <c r="J5372" i="18"/>
  <c r="K5371" i="18"/>
  <c r="M5371" i="18" s="1"/>
  <c r="J5371" i="18"/>
  <c r="K5370" i="18"/>
  <c r="M5370" i="18" s="1"/>
  <c r="J5370" i="18"/>
  <c r="K5369" i="18"/>
  <c r="J5369" i="18"/>
  <c r="K5368" i="18"/>
  <c r="M5368" i="18" s="1"/>
  <c r="J5368" i="18"/>
  <c r="K5367" i="18"/>
  <c r="M5367" i="18" s="1"/>
  <c r="J5367" i="18"/>
  <c r="K5366" i="18"/>
  <c r="M5366" i="18" s="1"/>
  <c r="J5366" i="18"/>
  <c r="K5365" i="18"/>
  <c r="J5365" i="18"/>
  <c r="K5364" i="18"/>
  <c r="J5364" i="18"/>
  <c r="K5363" i="18"/>
  <c r="M5363" i="18" s="1"/>
  <c r="J5363" i="18"/>
  <c r="K5362" i="18"/>
  <c r="M5362" i="18" s="1"/>
  <c r="J5362" i="18"/>
  <c r="K5361" i="18"/>
  <c r="J5361" i="18"/>
  <c r="K5360" i="18"/>
  <c r="M5360" i="18" s="1"/>
  <c r="J5360" i="18"/>
  <c r="K5359" i="18"/>
  <c r="M5359" i="18" s="1"/>
  <c r="J5359" i="18"/>
  <c r="K5358" i="18"/>
  <c r="M5358" i="18" s="1"/>
  <c r="J5358" i="18"/>
  <c r="K5357" i="18"/>
  <c r="J5357" i="18"/>
  <c r="K5356" i="18"/>
  <c r="M5356" i="18" s="1"/>
  <c r="J5356" i="18"/>
  <c r="K5355" i="18"/>
  <c r="M5355" i="18" s="1"/>
  <c r="J5355" i="18"/>
  <c r="K5354" i="18"/>
  <c r="M5354" i="18" s="1"/>
  <c r="J5354" i="18"/>
  <c r="K5353" i="18"/>
  <c r="J5353" i="18"/>
  <c r="K5352" i="18"/>
  <c r="M5352" i="18" s="1"/>
  <c r="J5352" i="18"/>
  <c r="K5351" i="18"/>
  <c r="M5351" i="18" s="1"/>
  <c r="J5351" i="18"/>
  <c r="K5350" i="18"/>
  <c r="M5350" i="18" s="1"/>
  <c r="J5350" i="18"/>
  <c r="K5349" i="18"/>
  <c r="J5349" i="18"/>
  <c r="K5348" i="18"/>
  <c r="J5348" i="18"/>
  <c r="K5347" i="18"/>
  <c r="M5347" i="18" s="1"/>
  <c r="J5347" i="18"/>
  <c r="K5346" i="18"/>
  <c r="M5346" i="18" s="1"/>
  <c r="J5346" i="18"/>
  <c r="K5345" i="18"/>
  <c r="J5345" i="18"/>
  <c r="K5344" i="18"/>
  <c r="M5344" i="18" s="1"/>
  <c r="J5344" i="18"/>
  <c r="K5343" i="18"/>
  <c r="M5343" i="18" s="1"/>
  <c r="J5343" i="18"/>
  <c r="K5342" i="18"/>
  <c r="M5342" i="18" s="1"/>
  <c r="J5342" i="18"/>
  <c r="K5341" i="18"/>
  <c r="J5341" i="18"/>
  <c r="K5340" i="18"/>
  <c r="J5340" i="18"/>
  <c r="K5339" i="18"/>
  <c r="M5339" i="18" s="1"/>
  <c r="J5339" i="18"/>
  <c r="K5338" i="18"/>
  <c r="M5338" i="18" s="1"/>
  <c r="J5338" i="18"/>
  <c r="K5337" i="18"/>
  <c r="J5337" i="18"/>
  <c r="K5336" i="18"/>
  <c r="M5336" i="18" s="1"/>
  <c r="J5336" i="18"/>
  <c r="K5335" i="18"/>
  <c r="M5335" i="18" s="1"/>
  <c r="J5335" i="18"/>
  <c r="K5334" i="18"/>
  <c r="M5334" i="18" s="1"/>
  <c r="J5334" i="18"/>
  <c r="K5333" i="18"/>
  <c r="J5333" i="18"/>
  <c r="K5332" i="18"/>
  <c r="J5332" i="18"/>
  <c r="K5331" i="18"/>
  <c r="M5331" i="18" s="1"/>
  <c r="J5331" i="18"/>
  <c r="K5330" i="18"/>
  <c r="M5330" i="18" s="1"/>
  <c r="J5330" i="18"/>
  <c r="K5329" i="18"/>
  <c r="J5329" i="18"/>
  <c r="K5328" i="18"/>
  <c r="M5328" i="18" s="1"/>
  <c r="J5328" i="18"/>
  <c r="K5327" i="18"/>
  <c r="M5327" i="18" s="1"/>
  <c r="J5327" i="18"/>
  <c r="K5326" i="18"/>
  <c r="M5326" i="18" s="1"/>
  <c r="J5326" i="18"/>
  <c r="K5325" i="18"/>
  <c r="J5325" i="18"/>
  <c r="K5324" i="18"/>
  <c r="M5324" i="18" s="1"/>
  <c r="J5324" i="18"/>
  <c r="K5323" i="18"/>
  <c r="M5323" i="18" s="1"/>
  <c r="J5323" i="18"/>
  <c r="K5322" i="18"/>
  <c r="M5322" i="18" s="1"/>
  <c r="J5322" i="18"/>
  <c r="K5321" i="18"/>
  <c r="J5321" i="18"/>
  <c r="K5320" i="18"/>
  <c r="M5320" i="18" s="1"/>
  <c r="J5320" i="18"/>
  <c r="K5319" i="18"/>
  <c r="M5319" i="18" s="1"/>
  <c r="J5319" i="18"/>
  <c r="K5318" i="18"/>
  <c r="M5318" i="18" s="1"/>
  <c r="J5318" i="18"/>
  <c r="K5317" i="18"/>
  <c r="J5317" i="18"/>
  <c r="K5316" i="18"/>
  <c r="M5316" i="18" s="1"/>
  <c r="J5316" i="18"/>
  <c r="K5315" i="18"/>
  <c r="M5315" i="18" s="1"/>
  <c r="J5315" i="18"/>
  <c r="K5314" i="18"/>
  <c r="M5314" i="18" s="1"/>
  <c r="J5314" i="18"/>
  <c r="K5313" i="18"/>
  <c r="J5313" i="18"/>
  <c r="K5312" i="18"/>
  <c r="M5312" i="18" s="1"/>
  <c r="J5312" i="18"/>
  <c r="K5311" i="18"/>
  <c r="M5311" i="18" s="1"/>
  <c r="J5311" i="18"/>
  <c r="K5310" i="18"/>
  <c r="M5310" i="18" s="1"/>
  <c r="J5310" i="18"/>
  <c r="K5309" i="18"/>
  <c r="M5309" i="18" s="1"/>
  <c r="J5309" i="18"/>
  <c r="K5308" i="18"/>
  <c r="J5308" i="18"/>
  <c r="K5307" i="18"/>
  <c r="M5307" i="18" s="1"/>
  <c r="J5307" i="18"/>
  <c r="K5306" i="18"/>
  <c r="M5306" i="18" s="1"/>
  <c r="J5306" i="18"/>
  <c r="K5305" i="18"/>
  <c r="J5305" i="18"/>
  <c r="K5304" i="18"/>
  <c r="J5304" i="18"/>
  <c r="K5303" i="18"/>
  <c r="M5303" i="18" s="1"/>
  <c r="J5303" i="18"/>
  <c r="K5302" i="18"/>
  <c r="M5302" i="18" s="1"/>
  <c r="J5302" i="18"/>
  <c r="K5301" i="18"/>
  <c r="J5301" i="18"/>
  <c r="K5300" i="18"/>
  <c r="J5300" i="18"/>
  <c r="K5299" i="18"/>
  <c r="M5299" i="18" s="1"/>
  <c r="J5299" i="18"/>
  <c r="K5298" i="18"/>
  <c r="M5298" i="18" s="1"/>
  <c r="J5298" i="18"/>
  <c r="K5297" i="18"/>
  <c r="J5297" i="18"/>
  <c r="K5296" i="18"/>
  <c r="J5296" i="18"/>
  <c r="K5295" i="18"/>
  <c r="M5295" i="18" s="1"/>
  <c r="J5295" i="18"/>
  <c r="K5294" i="18"/>
  <c r="M5294" i="18" s="1"/>
  <c r="J5294" i="18"/>
  <c r="K5293" i="18"/>
  <c r="J5293" i="18"/>
  <c r="K5292" i="18"/>
  <c r="J5292" i="18"/>
  <c r="K5291" i="18"/>
  <c r="M5291" i="18" s="1"/>
  <c r="J5291" i="18"/>
  <c r="K5290" i="18"/>
  <c r="M5290" i="18" s="1"/>
  <c r="J5290" i="18"/>
  <c r="K5289" i="18"/>
  <c r="J5289" i="18"/>
  <c r="K5288" i="18"/>
  <c r="M5288" i="18" s="1"/>
  <c r="J5288" i="18"/>
  <c r="K5287" i="18"/>
  <c r="M5287" i="18" s="1"/>
  <c r="J5287" i="18"/>
  <c r="K5286" i="18"/>
  <c r="M5286" i="18" s="1"/>
  <c r="J5286" i="18"/>
  <c r="K5285" i="18"/>
  <c r="J5285" i="18"/>
  <c r="K5284" i="18"/>
  <c r="J5284" i="18"/>
  <c r="K5283" i="18"/>
  <c r="M5283" i="18" s="1"/>
  <c r="J5283" i="18"/>
  <c r="K5282" i="18"/>
  <c r="M5282" i="18" s="1"/>
  <c r="J5282" i="18"/>
  <c r="K5281" i="18"/>
  <c r="J5281" i="18"/>
  <c r="K5280" i="18"/>
  <c r="M5280" i="18" s="1"/>
  <c r="J5280" i="18"/>
  <c r="K5279" i="18"/>
  <c r="M5279" i="18" s="1"/>
  <c r="J5279" i="18"/>
  <c r="K5278" i="18"/>
  <c r="M5278" i="18" s="1"/>
  <c r="J5278" i="18"/>
  <c r="K5277" i="18"/>
  <c r="J5277" i="18"/>
  <c r="K5276" i="18"/>
  <c r="M5276" i="18" s="1"/>
  <c r="J5276" i="18"/>
  <c r="K5275" i="18"/>
  <c r="M5275" i="18" s="1"/>
  <c r="J5275" i="18"/>
  <c r="K5274" i="18"/>
  <c r="M5274" i="18" s="1"/>
  <c r="J5274" i="18"/>
  <c r="K5273" i="18"/>
  <c r="J5273" i="18"/>
  <c r="K5272" i="18"/>
  <c r="J5272" i="18"/>
  <c r="K5271" i="18"/>
  <c r="M5271" i="18" s="1"/>
  <c r="J5271" i="18"/>
  <c r="K5270" i="18"/>
  <c r="M5270" i="18" s="1"/>
  <c r="J5270" i="18"/>
  <c r="K5269" i="18"/>
  <c r="M5269" i="18" s="1"/>
  <c r="J5269" i="18"/>
  <c r="K5268" i="18"/>
  <c r="J5268" i="18"/>
  <c r="K5267" i="18"/>
  <c r="M5267" i="18" s="1"/>
  <c r="J5267" i="18"/>
  <c r="K5266" i="18"/>
  <c r="M5266" i="18" s="1"/>
  <c r="J5266" i="18"/>
  <c r="K5265" i="18"/>
  <c r="J5265" i="18"/>
  <c r="K5264" i="18"/>
  <c r="M5264" i="18" s="1"/>
  <c r="J5264" i="18"/>
  <c r="K5263" i="18"/>
  <c r="M5263" i="18" s="1"/>
  <c r="J5263" i="18"/>
  <c r="K5262" i="18"/>
  <c r="M5262" i="18" s="1"/>
  <c r="J5262" i="18"/>
  <c r="K5261" i="18"/>
  <c r="J5261" i="18"/>
  <c r="K5260" i="18"/>
  <c r="M5260" i="18" s="1"/>
  <c r="J5260" i="18"/>
  <c r="K5259" i="18"/>
  <c r="M5259" i="18" s="1"/>
  <c r="J5259" i="18"/>
  <c r="K5258" i="18"/>
  <c r="M5258" i="18" s="1"/>
  <c r="J5258" i="18"/>
  <c r="K5257" i="18"/>
  <c r="J5257" i="18"/>
  <c r="K5256" i="18"/>
  <c r="M5256" i="18" s="1"/>
  <c r="J5256" i="18"/>
  <c r="K5255" i="18"/>
  <c r="M5255" i="18" s="1"/>
  <c r="J5255" i="18"/>
  <c r="K5254" i="18"/>
  <c r="M5254" i="18" s="1"/>
  <c r="J5254" i="18"/>
  <c r="K5253" i="18"/>
  <c r="J5253" i="18"/>
  <c r="K5252" i="18"/>
  <c r="M5252" i="18" s="1"/>
  <c r="J5252" i="18"/>
  <c r="K5251" i="18"/>
  <c r="M5251" i="18" s="1"/>
  <c r="J5251" i="18"/>
  <c r="K5250" i="18"/>
  <c r="M5250" i="18" s="1"/>
  <c r="J5250" i="18"/>
  <c r="K5249" i="18"/>
  <c r="J5249" i="18"/>
  <c r="K5248" i="18"/>
  <c r="J5248" i="18"/>
  <c r="K5247" i="18"/>
  <c r="M5247" i="18" s="1"/>
  <c r="J5247" i="18"/>
  <c r="K5246" i="18"/>
  <c r="M5246" i="18" s="1"/>
  <c r="J5246" i="18"/>
  <c r="K5245" i="18"/>
  <c r="M5245" i="18" s="1"/>
  <c r="J5245" i="18"/>
  <c r="K5244" i="18"/>
  <c r="J5244" i="18"/>
  <c r="K5243" i="18"/>
  <c r="M5243" i="18" s="1"/>
  <c r="J5243" i="18"/>
  <c r="K5242" i="18"/>
  <c r="M5242" i="18" s="1"/>
  <c r="J5242" i="18"/>
  <c r="K5241" i="18"/>
  <c r="J5241" i="18"/>
  <c r="K5240" i="18"/>
  <c r="J5240" i="18"/>
  <c r="K5239" i="18"/>
  <c r="M5239" i="18" s="1"/>
  <c r="J5239" i="18"/>
  <c r="K5238" i="18"/>
  <c r="M5238" i="18" s="1"/>
  <c r="J5238" i="18"/>
  <c r="K5237" i="18"/>
  <c r="J5237" i="18"/>
  <c r="K5236" i="18"/>
  <c r="J5236" i="18"/>
  <c r="K5235" i="18"/>
  <c r="M5235" i="18" s="1"/>
  <c r="J5235" i="18"/>
  <c r="K5234" i="18"/>
  <c r="M5234" i="18" s="1"/>
  <c r="J5234" i="18"/>
  <c r="K5233" i="18"/>
  <c r="J5233" i="18"/>
  <c r="K5232" i="18"/>
  <c r="M5232" i="18" s="1"/>
  <c r="J5232" i="18"/>
  <c r="K5231" i="18"/>
  <c r="M5231" i="18" s="1"/>
  <c r="J5231" i="18"/>
  <c r="K5230" i="18"/>
  <c r="M5230" i="18" s="1"/>
  <c r="J5230" i="18"/>
  <c r="K5229" i="18"/>
  <c r="J5229" i="18"/>
  <c r="K5228" i="18"/>
  <c r="M5228" i="18" s="1"/>
  <c r="J5228" i="18"/>
  <c r="K5227" i="18"/>
  <c r="M5227" i="18" s="1"/>
  <c r="J5227" i="18"/>
  <c r="K5226" i="18"/>
  <c r="M5226" i="18" s="1"/>
  <c r="J5226" i="18"/>
  <c r="K5225" i="18"/>
  <c r="J5225" i="18"/>
  <c r="K5224" i="18"/>
  <c r="M5224" i="18" s="1"/>
  <c r="J5224" i="18"/>
  <c r="K5223" i="18"/>
  <c r="M5223" i="18" s="1"/>
  <c r="J5223" i="18"/>
  <c r="K5222" i="18"/>
  <c r="M5222" i="18" s="1"/>
  <c r="J5222" i="18"/>
  <c r="K5221" i="18"/>
  <c r="M5221" i="18" s="1"/>
  <c r="J5221" i="18"/>
  <c r="K5220" i="18"/>
  <c r="J5220" i="18"/>
  <c r="K5219" i="18"/>
  <c r="M5219" i="18" s="1"/>
  <c r="J5219" i="18"/>
  <c r="K5218" i="18"/>
  <c r="M5218" i="18" s="1"/>
  <c r="J5218" i="18"/>
  <c r="K5217" i="18"/>
  <c r="J5217" i="18"/>
  <c r="K5216" i="18"/>
  <c r="M5216" i="18" s="1"/>
  <c r="J5216" i="18"/>
  <c r="K5215" i="18"/>
  <c r="M5215" i="18" s="1"/>
  <c r="J5215" i="18"/>
  <c r="K5214" i="18"/>
  <c r="M5214" i="18" s="1"/>
  <c r="J5214" i="18"/>
  <c r="K5213" i="18"/>
  <c r="M5213" i="18" s="1"/>
  <c r="J5213" i="18"/>
  <c r="K5212" i="18"/>
  <c r="M5212" i="18" s="1"/>
  <c r="J5212" i="18"/>
  <c r="K5211" i="18"/>
  <c r="M5211" i="18" s="1"/>
  <c r="J5211" i="18"/>
  <c r="K5210" i="18"/>
  <c r="M5210" i="18" s="1"/>
  <c r="J5210" i="18"/>
  <c r="K5209" i="18"/>
  <c r="J5209" i="18"/>
  <c r="K5208" i="18"/>
  <c r="M5208" i="18" s="1"/>
  <c r="J5208" i="18"/>
  <c r="K5207" i="18"/>
  <c r="M5207" i="18" s="1"/>
  <c r="J5207" i="18"/>
  <c r="K5206" i="18"/>
  <c r="M5206" i="18" s="1"/>
  <c r="J5206" i="18"/>
  <c r="K5205" i="18"/>
  <c r="J5205" i="18"/>
  <c r="K5204" i="18"/>
  <c r="J5204" i="18"/>
  <c r="K5203" i="18"/>
  <c r="M5203" i="18" s="1"/>
  <c r="J5203" i="18"/>
  <c r="K5202" i="18"/>
  <c r="M5202" i="18" s="1"/>
  <c r="J5202" i="18"/>
  <c r="K5201" i="18"/>
  <c r="J5201" i="18"/>
  <c r="K5200" i="18"/>
  <c r="M5200" i="18" s="1"/>
  <c r="J5200" i="18"/>
  <c r="K5199" i="18"/>
  <c r="M5199" i="18" s="1"/>
  <c r="J5199" i="18"/>
  <c r="K5198" i="18"/>
  <c r="M5198" i="18" s="1"/>
  <c r="J5198" i="18"/>
  <c r="K5197" i="18"/>
  <c r="J5197" i="18"/>
  <c r="K5196" i="18"/>
  <c r="J5196" i="18"/>
  <c r="K5195" i="18"/>
  <c r="M5195" i="18" s="1"/>
  <c r="J5195" i="18"/>
  <c r="K5194" i="18"/>
  <c r="M5194" i="18" s="1"/>
  <c r="J5194" i="18"/>
  <c r="K5193" i="18"/>
  <c r="J5193" i="18"/>
  <c r="K5192" i="18"/>
  <c r="M5192" i="18" s="1"/>
  <c r="J5192" i="18"/>
  <c r="K5191" i="18"/>
  <c r="M5191" i="18" s="1"/>
  <c r="J5191" i="18"/>
  <c r="K5190" i="18"/>
  <c r="M5190" i="18" s="1"/>
  <c r="J5190" i="18"/>
  <c r="K5189" i="18"/>
  <c r="J5189" i="18"/>
  <c r="K5188" i="18"/>
  <c r="M5188" i="18" s="1"/>
  <c r="J5188" i="18"/>
  <c r="K5187" i="18"/>
  <c r="M5187" i="18" s="1"/>
  <c r="J5187" i="18"/>
  <c r="K5186" i="18"/>
  <c r="M5186" i="18" s="1"/>
  <c r="J5186" i="18"/>
  <c r="K5185" i="18"/>
  <c r="J5185" i="18"/>
  <c r="K5184" i="18"/>
  <c r="M5184" i="18" s="1"/>
  <c r="J5184" i="18"/>
  <c r="K5183" i="18"/>
  <c r="M5183" i="18" s="1"/>
  <c r="J5183" i="18"/>
  <c r="K5182" i="18"/>
  <c r="M5182" i="18" s="1"/>
  <c r="J5182" i="18"/>
  <c r="K5181" i="18"/>
  <c r="M5181" i="18" s="1"/>
  <c r="J5181" i="18"/>
  <c r="K5180" i="18"/>
  <c r="M5180" i="18" s="1"/>
  <c r="J5180" i="18"/>
  <c r="K5179" i="18"/>
  <c r="M5179" i="18" s="1"/>
  <c r="J5179" i="18"/>
  <c r="K5178" i="18"/>
  <c r="M5178" i="18" s="1"/>
  <c r="J5178" i="18"/>
  <c r="K5177" i="18"/>
  <c r="J5177" i="18"/>
  <c r="K5176" i="18"/>
  <c r="J5176" i="18"/>
  <c r="K5175" i="18"/>
  <c r="M5175" i="18" s="1"/>
  <c r="J5175" i="18"/>
  <c r="K5174" i="18"/>
  <c r="M5174" i="18" s="1"/>
  <c r="J5174" i="18"/>
  <c r="K5173" i="18"/>
  <c r="M5173" i="18" s="1"/>
  <c r="J5173" i="18"/>
  <c r="K5172" i="18"/>
  <c r="J5172" i="18"/>
  <c r="K5171" i="18"/>
  <c r="M5171" i="18" s="1"/>
  <c r="J5171" i="18"/>
  <c r="K5170" i="18"/>
  <c r="M5170" i="18" s="1"/>
  <c r="J5170" i="18"/>
  <c r="K5169" i="18"/>
  <c r="J5169" i="18"/>
  <c r="K5168" i="18"/>
  <c r="M5168" i="18" s="1"/>
  <c r="J5168" i="18"/>
  <c r="K5167" i="18"/>
  <c r="M5167" i="18" s="1"/>
  <c r="J5167" i="18"/>
  <c r="K5166" i="18"/>
  <c r="M5166" i="18" s="1"/>
  <c r="J5166" i="18"/>
  <c r="K5165" i="18"/>
  <c r="J5165" i="18"/>
  <c r="K5164" i="18"/>
  <c r="M5164" i="18" s="1"/>
  <c r="J5164" i="18"/>
  <c r="K5163" i="18"/>
  <c r="M5163" i="18" s="1"/>
  <c r="J5163" i="18"/>
  <c r="K5162" i="18"/>
  <c r="M5162" i="18" s="1"/>
  <c r="J5162" i="18"/>
  <c r="K5161" i="18"/>
  <c r="J5161" i="18"/>
  <c r="K5160" i="18"/>
  <c r="M5160" i="18" s="1"/>
  <c r="J5160" i="18"/>
  <c r="K5159" i="18"/>
  <c r="M5159" i="18" s="1"/>
  <c r="J5159" i="18"/>
  <c r="K5158" i="18"/>
  <c r="M5158" i="18" s="1"/>
  <c r="J5158" i="18"/>
  <c r="K5157" i="18"/>
  <c r="J5157" i="18"/>
  <c r="K5156" i="18"/>
  <c r="J5156" i="18"/>
  <c r="K5155" i="18"/>
  <c r="M5155" i="18" s="1"/>
  <c r="J5155" i="18"/>
  <c r="K5154" i="18"/>
  <c r="M5154" i="18" s="1"/>
  <c r="J5154" i="18"/>
  <c r="K5153" i="18"/>
  <c r="J5153" i="18"/>
  <c r="K5152" i="18"/>
  <c r="M5152" i="18" s="1"/>
  <c r="J5152" i="18"/>
  <c r="K5151" i="18"/>
  <c r="M5151" i="18" s="1"/>
  <c r="J5151" i="18"/>
  <c r="K5150" i="18"/>
  <c r="M5150" i="18" s="1"/>
  <c r="J5150" i="18"/>
  <c r="K5149" i="18"/>
  <c r="J5149" i="18"/>
  <c r="K5148" i="18"/>
  <c r="M5148" i="18" s="1"/>
  <c r="J5148" i="18"/>
  <c r="K5147" i="18"/>
  <c r="M5147" i="18" s="1"/>
  <c r="J5147" i="18"/>
  <c r="K5146" i="18"/>
  <c r="M5146" i="18" s="1"/>
  <c r="J5146" i="18"/>
  <c r="K5145" i="18"/>
  <c r="J5145" i="18"/>
  <c r="K5144" i="18"/>
  <c r="J5144" i="18"/>
  <c r="K5143" i="18"/>
  <c r="M5143" i="18" s="1"/>
  <c r="J5143" i="18"/>
  <c r="K5142" i="18"/>
  <c r="M5142" i="18" s="1"/>
  <c r="J5142" i="18"/>
  <c r="K5141" i="18"/>
  <c r="M5141" i="18" s="1"/>
  <c r="J5141" i="18"/>
  <c r="K5140" i="18"/>
  <c r="J5140" i="18"/>
  <c r="K5139" i="18"/>
  <c r="M5139" i="18" s="1"/>
  <c r="J5139" i="18"/>
  <c r="K5138" i="18"/>
  <c r="M5138" i="18" s="1"/>
  <c r="J5138" i="18"/>
  <c r="K5137" i="18"/>
  <c r="J5137" i="18"/>
  <c r="K5136" i="18"/>
  <c r="M5136" i="18" s="1"/>
  <c r="J5136" i="18"/>
  <c r="K5135" i="18"/>
  <c r="M5135" i="18" s="1"/>
  <c r="J5135" i="18"/>
  <c r="K5134" i="18"/>
  <c r="M5134" i="18" s="1"/>
  <c r="J5134" i="18"/>
  <c r="K5133" i="18"/>
  <c r="J5133" i="18"/>
  <c r="K5132" i="18"/>
  <c r="M5132" i="18" s="1"/>
  <c r="J5132" i="18"/>
  <c r="K5131" i="18"/>
  <c r="M5131" i="18" s="1"/>
  <c r="J5131" i="18"/>
  <c r="K5130" i="18"/>
  <c r="M5130" i="18" s="1"/>
  <c r="J5130" i="18"/>
  <c r="K5129" i="18"/>
  <c r="J5129" i="18"/>
  <c r="K5128" i="18"/>
  <c r="M5128" i="18" s="1"/>
  <c r="J5128" i="18"/>
  <c r="K5127" i="18"/>
  <c r="M5127" i="18" s="1"/>
  <c r="J5127" i="18"/>
  <c r="K5126" i="18"/>
  <c r="M5126" i="18" s="1"/>
  <c r="J5126" i="18"/>
  <c r="K5125" i="18"/>
  <c r="J5125" i="18"/>
  <c r="K5124" i="18"/>
  <c r="J5124" i="18"/>
  <c r="K5123" i="18"/>
  <c r="M5123" i="18" s="1"/>
  <c r="J5123" i="18"/>
  <c r="K5122" i="18"/>
  <c r="M5122" i="18" s="1"/>
  <c r="J5122" i="18"/>
  <c r="K5121" i="18"/>
  <c r="J5121" i="18"/>
  <c r="K5120" i="18"/>
  <c r="J5120" i="18"/>
  <c r="K5119" i="18"/>
  <c r="M5119" i="18" s="1"/>
  <c r="J5119" i="18"/>
  <c r="K5118" i="18"/>
  <c r="M5118" i="18" s="1"/>
  <c r="J5118" i="18"/>
  <c r="K5117" i="18"/>
  <c r="J5117" i="18"/>
  <c r="K5116" i="18"/>
  <c r="J5116" i="18"/>
  <c r="K5115" i="18"/>
  <c r="M5115" i="18" s="1"/>
  <c r="J5115" i="18"/>
  <c r="K5114" i="18"/>
  <c r="M5114" i="18" s="1"/>
  <c r="J5114" i="18"/>
  <c r="K5113" i="18"/>
  <c r="J5113" i="18"/>
  <c r="K5112" i="18"/>
  <c r="J5112" i="18"/>
  <c r="K5111" i="18"/>
  <c r="M5111" i="18" s="1"/>
  <c r="J5111" i="18"/>
  <c r="K5110" i="18"/>
  <c r="M5110" i="18" s="1"/>
  <c r="J5110" i="18"/>
  <c r="K5109" i="18"/>
  <c r="J5109" i="18"/>
  <c r="K5108" i="18"/>
  <c r="J5108" i="18"/>
  <c r="K5107" i="18"/>
  <c r="M5107" i="18" s="1"/>
  <c r="J5107" i="18"/>
  <c r="K5106" i="18"/>
  <c r="M5106" i="18" s="1"/>
  <c r="J5106" i="18"/>
  <c r="K5105" i="18"/>
  <c r="J5105" i="18"/>
  <c r="K5104" i="18"/>
  <c r="M5104" i="18" s="1"/>
  <c r="J5104" i="18"/>
  <c r="K5103" i="18"/>
  <c r="M5103" i="18" s="1"/>
  <c r="J5103" i="18"/>
  <c r="K5102" i="18"/>
  <c r="M5102" i="18" s="1"/>
  <c r="J5102" i="18"/>
  <c r="K5101" i="18"/>
  <c r="J5101" i="18"/>
  <c r="K5100" i="18"/>
  <c r="M5100" i="18" s="1"/>
  <c r="J5100" i="18"/>
  <c r="K5099" i="18"/>
  <c r="M5099" i="18" s="1"/>
  <c r="J5099" i="18"/>
  <c r="K5098" i="18"/>
  <c r="M5098" i="18" s="1"/>
  <c r="J5098" i="18"/>
  <c r="K5097" i="18"/>
  <c r="J5097" i="18"/>
  <c r="K5096" i="18"/>
  <c r="M5096" i="18" s="1"/>
  <c r="J5096" i="18"/>
  <c r="K5095" i="18"/>
  <c r="M5095" i="18" s="1"/>
  <c r="J5095" i="18"/>
  <c r="K5094" i="18"/>
  <c r="M5094" i="18" s="1"/>
  <c r="J5094" i="18"/>
  <c r="K5093" i="18"/>
  <c r="M5093" i="18" s="1"/>
  <c r="J5093" i="18"/>
  <c r="K5092" i="18"/>
  <c r="J5092" i="18"/>
  <c r="K5091" i="18"/>
  <c r="M5091" i="18" s="1"/>
  <c r="J5091" i="18"/>
  <c r="K5090" i="18"/>
  <c r="M5090" i="18" s="1"/>
  <c r="J5090" i="18"/>
  <c r="K5089" i="18"/>
  <c r="J5089" i="18"/>
  <c r="K5088" i="18"/>
  <c r="M5088" i="18" s="1"/>
  <c r="J5088" i="18"/>
  <c r="K5087" i="18"/>
  <c r="M5087" i="18" s="1"/>
  <c r="J5087" i="18"/>
  <c r="K5086" i="18"/>
  <c r="M5086" i="18" s="1"/>
  <c r="J5086" i="18"/>
  <c r="K5085" i="18"/>
  <c r="J5085" i="18"/>
  <c r="K5084" i="18"/>
  <c r="J5084" i="18"/>
  <c r="K5083" i="18"/>
  <c r="M5083" i="18" s="1"/>
  <c r="J5083" i="18"/>
  <c r="K5082" i="18"/>
  <c r="M5082" i="18" s="1"/>
  <c r="J5082" i="18"/>
  <c r="K5081" i="18"/>
  <c r="J5081" i="18"/>
  <c r="K5080" i="18"/>
  <c r="M5080" i="18" s="1"/>
  <c r="J5080" i="18"/>
  <c r="K5079" i="18"/>
  <c r="M5079" i="18" s="1"/>
  <c r="J5079" i="18"/>
  <c r="K5078" i="18"/>
  <c r="M5078" i="18" s="1"/>
  <c r="J5078" i="18"/>
  <c r="K5077" i="18"/>
  <c r="J5077" i="18"/>
  <c r="K5076" i="18"/>
  <c r="J5076" i="18"/>
  <c r="K5075" i="18"/>
  <c r="M5075" i="18" s="1"/>
  <c r="J5075" i="18"/>
  <c r="K5074" i="18"/>
  <c r="M5074" i="18" s="1"/>
  <c r="J5074" i="18"/>
  <c r="K5073" i="18"/>
  <c r="J5073" i="18"/>
  <c r="K5072" i="18"/>
  <c r="M5072" i="18" s="1"/>
  <c r="J5072" i="18"/>
  <c r="K5071" i="18"/>
  <c r="M5071" i="18" s="1"/>
  <c r="J5071" i="18"/>
  <c r="K5070" i="18"/>
  <c r="M5070" i="18" s="1"/>
  <c r="J5070" i="18"/>
  <c r="K5069" i="18"/>
  <c r="J5069" i="18"/>
  <c r="K5068" i="18"/>
  <c r="M5068" i="18" s="1"/>
  <c r="J5068" i="18"/>
  <c r="K5067" i="18"/>
  <c r="M5067" i="18" s="1"/>
  <c r="J5067" i="18"/>
  <c r="K5066" i="18"/>
  <c r="M5066" i="18" s="1"/>
  <c r="J5066" i="18"/>
  <c r="K5065" i="18"/>
  <c r="J5065" i="18"/>
  <c r="K5064" i="18"/>
  <c r="M5064" i="18" s="1"/>
  <c r="J5064" i="18"/>
  <c r="K5063" i="18"/>
  <c r="M5063" i="18" s="1"/>
  <c r="J5063" i="18"/>
  <c r="K5062" i="18"/>
  <c r="M5062" i="18" s="1"/>
  <c r="J5062" i="18"/>
  <c r="K5061" i="18"/>
  <c r="J5061" i="18"/>
  <c r="K5060" i="18"/>
  <c r="M5060" i="18" s="1"/>
  <c r="J5060" i="18"/>
  <c r="K5059" i="18"/>
  <c r="M5059" i="18" s="1"/>
  <c r="J5059" i="18"/>
  <c r="K5058" i="18"/>
  <c r="M5058" i="18" s="1"/>
  <c r="J5058" i="18"/>
  <c r="K5057" i="18"/>
  <c r="J5057" i="18"/>
  <c r="K5056" i="18"/>
  <c r="M5056" i="18" s="1"/>
  <c r="J5056" i="18"/>
  <c r="K5055" i="18"/>
  <c r="M5055" i="18" s="1"/>
  <c r="J5055" i="18"/>
  <c r="K5054" i="18"/>
  <c r="M5054" i="18" s="1"/>
  <c r="J5054" i="18"/>
  <c r="K5053" i="18"/>
  <c r="M5053" i="18" s="1"/>
  <c r="J5053" i="18"/>
  <c r="K5052" i="18"/>
  <c r="J5052" i="18"/>
  <c r="K5051" i="18"/>
  <c r="M5051" i="18" s="1"/>
  <c r="J5051" i="18"/>
  <c r="K5050" i="18"/>
  <c r="M5050" i="18" s="1"/>
  <c r="J5050" i="18"/>
  <c r="K5049" i="18"/>
  <c r="J5049" i="18"/>
  <c r="K5048" i="18"/>
  <c r="J5048" i="18"/>
  <c r="K5047" i="18"/>
  <c r="M5047" i="18" s="1"/>
  <c r="J5047" i="18"/>
  <c r="K5046" i="18"/>
  <c r="M5046" i="18" s="1"/>
  <c r="J5046" i="18"/>
  <c r="K5045" i="18"/>
  <c r="J5045" i="18"/>
  <c r="K5044" i="18"/>
  <c r="J5044" i="18"/>
  <c r="K5043" i="18"/>
  <c r="M5043" i="18" s="1"/>
  <c r="J5043" i="18"/>
  <c r="K5042" i="18"/>
  <c r="M5042" i="18" s="1"/>
  <c r="J5042" i="18"/>
  <c r="K5041" i="18"/>
  <c r="J5041" i="18"/>
  <c r="K5040" i="18"/>
  <c r="J5040" i="18"/>
  <c r="K5039" i="18"/>
  <c r="M5039" i="18" s="1"/>
  <c r="J5039" i="18"/>
  <c r="K5038" i="18"/>
  <c r="M5038" i="18" s="1"/>
  <c r="J5038" i="18"/>
  <c r="K5037" i="18"/>
  <c r="J5037" i="18"/>
  <c r="K5036" i="18"/>
  <c r="J5036" i="18"/>
  <c r="K5035" i="18"/>
  <c r="M5035" i="18" s="1"/>
  <c r="J5035" i="18"/>
  <c r="K5034" i="18"/>
  <c r="M5034" i="18" s="1"/>
  <c r="J5034" i="18"/>
  <c r="K5033" i="18"/>
  <c r="J5033" i="18"/>
  <c r="K5032" i="18"/>
  <c r="M5032" i="18" s="1"/>
  <c r="J5032" i="18"/>
  <c r="K5031" i="18"/>
  <c r="M5031" i="18" s="1"/>
  <c r="J5031" i="18"/>
  <c r="K5030" i="18"/>
  <c r="M5030" i="18" s="1"/>
  <c r="J5030" i="18"/>
  <c r="K5029" i="18"/>
  <c r="J5029" i="18"/>
  <c r="K5028" i="18"/>
  <c r="J5028" i="18"/>
  <c r="K5027" i="18"/>
  <c r="M5027" i="18" s="1"/>
  <c r="J5027" i="18"/>
  <c r="K5026" i="18"/>
  <c r="M5026" i="18" s="1"/>
  <c r="J5026" i="18"/>
  <c r="K5025" i="18"/>
  <c r="J5025" i="18"/>
  <c r="K5024" i="18"/>
  <c r="M5024" i="18" s="1"/>
  <c r="J5024" i="18"/>
  <c r="K5023" i="18"/>
  <c r="M5023" i="18" s="1"/>
  <c r="J5023" i="18"/>
  <c r="K5022" i="18"/>
  <c r="M5022" i="18" s="1"/>
  <c r="J5022" i="18"/>
  <c r="K5021" i="18"/>
  <c r="J5021" i="18"/>
  <c r="K5020" i="18"/>
  <c r="M5020" i="18" s="1"/>
  <c r="J5020" i="18"/>
  <c r="K5019" i="18"/>
  <c r="M5019" i="18" s="1"/>
  <c r="J5019" i="18"/>
  <c r="K5018" i="18"/>
  <c r="M5018" i="18" s="1"/>
  <c r="J5018" i="18"/>
  <c r="K5017" i="18"/>
  <c r="J5017" i="18"/>
  <c r="K5016" i="18"/>
  <c r="J5016" i="18"/>
  <c r="K5015" i="18"/>
  <c r="M5015" i="18" s="1"/>
  <c r="J5015" i="18"/>
  <c r="K5014" i="18"/>
  <c r="M5014" i="18" s="1"/>
  <c r="J5014" i="18"/>
  <c r="K5013" i="18"/>
  <c r="M5013" i="18" s="1"/>
  <c r="J5013" i="18"/>
  <c r="K5012" i="18"/>
  <c r="J5012" i="18"/>
  <c r="K5011" i="18"/>
  <c r="M5011" i="18" s="1"/>
  <c r="J5011" i="18"/>
  <c r="K5010" i="18"/>
  <c r="M5010" i="18" s="1"/>
  <c r="J5010" i="18"/>
  <c r="K5009" i="18"/>
  <c r="J5009" i="18"/>
  <c r="K5008" i="18"/>
  <c r="J5008" i="18"/>
  <c r="K5007" i="18"/>
  <c r="M5007" i="18" s="1"/>
  <c r="J5007" i="18"/>
  <c r="K5006" i="18"/>
  <c r="M5006" i="18" s="1"/>
  <c r="J5006" i="18"/>
  <c r="K5005" i="18"/>
  <c r="J5005" i="18"/>
  <c r="K5004" i="18"/>
  <c r="M5004" i="18" s="1"/>
  <c r="J5004" i="18"/>
  <c r="K5003" i="18"/>
  <c r="M5003" i="18" s="1"/>
  <c r="J5003" i="18"/>
  <c r="K5002" i="18"/>
  <c r="M5002" i="18" s="1"/>
  <c r="J5002" i="18"/>
  <c r="K5001" i="18"/>
  <c r="J5001" i="18"/>
  <c r="K5000" i="18"/>
  <c r="M5000" i="18" s="1"/>
  <c r="J5000" i="18"/>
  <c r="K4999" i="18"/>
  <c r="M4999" i="18" s="1"/>
  <c r="J4999" i="18"/>
  <c r="K4998" i="18"/>
  <c r="M4998" i="18" s="1"/>
  <c r="J4998" i="18"/>
  <c r="K4997" i="18"/>
  <c r="J4997" i="18"/>
  <c r="K4996" i="18"/>
  <c r="M4996" i="18" s="1"/>
  <c r="J4996" i="18"/>
  <c r="K4995" i="18"/>
  <c r="M4995" i="18" s="1"/>
  <c r="J4995" i="18"/>
  <c r="K4994" i="18"/>
  <c r="M4994" i="18" s="1"/>
  <c r="J4994" i="18"/>
  <c r="K4993" i="18"/>
  <c r="J4993" i="18"/>
  <c r="K4992" i="18"/>
  <c r="J4992" i="18"/>
  <c r="K4991" i="18"/>
  <c r="M4991" i="18" s="1"/>
  <c r="J4991" i="18"/>
  <c r="K4990" i="18"/>
  <c r="M4990" i="18" s="1"/>
  <c r="J4990" i="18"/>
  <c r="K4989" i="18"/>
  <c r="M4989" i="18" s="1"/>
  <c r="J4989" i="18"/>
  <c r="K4988" i="18"/>
  <c r="J4988" i="18"/>
  <c r="K4987" i="18"/>
  <c r="M4987" i="18" s="1"/>
  <c r="J4987" i="18"/>
  <c r="K4986" i="18"/>
  <c r="M4986" i="18" s="1"/>
  <c r="J4986" i="18"/>
  <c r="K4985" i="18"/>
  <c r="J4985" i="18"/>
  <c r="K4984" i="18"/>
  <c r="J4984" i="18"/>
  <c r="K4983" i="18"/>
  <c r="M4983" i="18" s="1"/>
  <c r="J4983" i="18"/>
  <c r="K4982" i="18"/>
  <c r="M4982" i="18" s="1"/>
  <c r="J4982" i="18"/>
  <c r="K4981" i="18"/>
  <c r="J4981" i="18"/>
  <c r="K4980" i="18"/>
  <c r="J4980" i="18"/>
  <c r="K4979" i="18"/>
  <c r="M4979" i="18" s="1"/>
  <c r="J4979" i="18"/>
  <c r="K4978" i="18"/>
  <c r="M4978" i="18" s="1"/>
  <c r="J4978" i="18"/>
  <c r="K4977" i="18"/>
  <c r="J4977" i="18"/>
  <c r="K4976" i="18"/>
  <c r="M4976" i="18" s="1"/>
  <c r="J4976" i="18"/>
  <c r="K4975" i="18"/>
  <c r="M4975" i="18" s="1"/>
  <c r="J4975" i="18"/>
  <c r="K4974" i="18"/>
  <c r="M4974" i="18" s="1"/>
  <c r="J4974" i="18"/>
  <c r="K4973" i="18"/>
  <c r="J4973" i="18"/>
  <c r="K4972" i="18"/>
  <c r="M4972" i="18" s="1"/>
  <c r="J4972" i="18"/>
  <c r="K4971" i="18"/>
  <c r="M4971" i="18" s="1"/>
  <c r="J4971" i="18"/>
  <c r="K4970" i="18"/>
  <c r="M4970" i="18" s="1"/>
  <c r="J4970" i="18"/>
  <c r="K4969" i="18"/>
  <c r="J4969" i="18"/>
  <c r="K4968" i="18"/>
  <c r="M4968" i="18" s="1"/>
  <c r="J4968" i="18"/>
  <c r="K4967" i="18"/>
  <c r="M4967" i="18" s="1"/>
  <c r="J4967" i="18"/>
  <c r="K4966" i="18"/>
  <c r="M4966" i="18" s="1"/>
  <c r="J4966" i="18"/>
  <c r="K4965" i="18"/>
  <c r="J4965" i="18"/>
  <c r="K4964" i="18"/>
  <c r="J4964" i="18"/>
  <c r="K4963" i="18"/>
  <c r="M4963" i="18" s="1"/>
  <c r="J4963" i="18"/>
  <c r="K4962" i="18"/>
  <c r="M4962" i="18" s="1"/>
  <c r="J4962" i="18"/>
  <c r="K4961" i="18"/>
  <c r="J4961" i="18"/>
  <c r="K4960" i="18"/>
  <c r="M4960" i="18" s="1"/>
  <c r="J4960" i="18"/>
  <c r="K4959" i="18"/>
  <c r="M4959" i="18" s="1"/>
  <c r="J4959" i="18"/>
  <c r="K4958" i="18"/>
  <c r="M4958" i="18" s="1"/>
  <c r="J4958" i="18"/>
  <c r="K4957" i="18"/>
  <c r="M4957" i="18" s="1"/>
  <c r="J4957" i="18"/>
  <c r="K4956" i="18"/>
  <c r="J4956" i="18"/>
  <c r="K4955" i="18"/>
  <c r="M4955" i="18" s="1"/>
  <c r="J4955" i="18"/>
  <c r="K4954" i="18"/>
  <c r="M4954" i="18" s="1"/>
  <c r="J4954" i="18"/>
  <c r="K4953" i="18"/>
  <c r="J4953" i="18"/>
  <c r="K4952" i="18"/>
  <c r="M4952" i="18" s="1"/>
  <c r="J4952" i="18"/>
  <c r="K4951" i="18"/>
  <c r="M4951" i="18" s="1"/>
  <c r="J4951" i="18"/>
  <c r="K4950" i="18"/>
  <c r="M4950" i="18" s="1"/>
  <c r="J4950" i="18"/>
  <c r="K4949" i="18"/>
  <c r="J4949" i="18"/>
  <c r="K4948" i="18"/>
  <c r="J4948" i="18"/>
  <c r="K4947" i="18"/>
  <c r="M4947" i="18" s="1"/>
  <c r="J4947" i="18"/>
  <c r="K4946" i="18"/>
  <c r="M4946" i="18" s="1"/>
  <c r="J4946" i="18"/>
  <c r="K4945" i="18"/>
  <c r="J4945" i="18"/>
  <c r="K4944" i="18"/>
  <c r="M4944" i="18" s="1"/>
  <c r="J4944" i="18"/>
  <c r="K4943" i="18"/>
  <c r="M4943" i="18" s="1"/>
  <c r="J4943" i="18"/>
  <c r="K4942" i="18"/>
  <c r="M4942" i="18" s="1"/>
  <c r="J4942" i="18"/>
  <c r="K4941" i="18"/>
  <c r="J4941" i="18"/>
  <c r="K4940" i="18"/>
  <c r="J4940" i="18"/>
  <c r="K4939" i="18"/>
  <c r="M4939" i="18" s="1"/>
  <c r="J4939" i="18"/>
  <c r="K4938" i="18"/>
  <c r="M4938" i="18" s="1"/>
  <c r="J4938" i="18"/>
  <c r="K4937" i="18"/>
  <c r="J4937" i="18"/>
  <c r="K4936" i="18"/>
  <c r="M4936" i="18" s="1"/>
  <c r="J4936" i="18"/>
  <c r="K4935" i="18"/>
  <c r="M4935" i="18" s="1"/>
  <c r="J4935" i="18"/>
  <c r="K4934" i="18"/>
  <c r="M4934" i="18" s="1"/>
  <c r="J4934" i="18"/>
  <c r="K4933" i="18"/>
  <c r="J4933" i="18"/>
  <c r="K4932" i="18"/>
  <c r="M4932" i="18" s="1"/>
  <c r="J4932" i="18"/>
  <c r="K4931" i="18"/>
  <c r="M4931" i="18" s="1"/>
  <c r="J4931" i="18"/>
  <c r="K4930" i="18"/>
  <c r="M4930" i="18" s="1"/>
  <c r="J4930" i="18"/>
  <c r="K4929" i="18"/>
  <c r="J4929" i="18"/>
  <c r="K4928" i="18"/>
  <c r="M4928" i="18" s="1"/>
  <c r="J4928" i="18"/>
  <c r="K4927" i="18"/>
  <c r="M4927" i="18" s="1"/>
  <c r="J4927" i="18"/>
  <c r="K4926" i="18"/>
  <c r="M4926" i="18" s="1"/>
  <c r="J4926" i="18"/>
  <c r="K4925" i="18"/>
  <c r="M4925" i="18" s="1"/>
  <c r="J4925" i="18"/>
  <c r="K4924" i="18"/>
  <c r="M4924" i="18" s="1"/>
  <c r="J4924" i="18"/>
  <c r="K4923" i="18"/>
  <c r="M4923" i="18" s="1"/>
  <c r="J4923" i="18"/>
  <c r="K4922" i="18"/>
  <c r="M4922" i="18" s="1"/>
  <c r="J4922" i="18"/>
  <c r="K4921" i="18"/>
  <c r="J4921" i="18"/>
  <c r="K4920" i="18"/>
  <c r="J4920" i="18"/>
  <c r="K4919" i="18"/>
  <c r="M4919" i="18" s="1"/>
  <c r="J4919" i="18"/>
  <c r="K4918" i="18"/>
  <c r="M4918" i="18" s="1"/>
  <c r="J4918" i="18"/>
  <c r="K4917" i="18"/>
  <c r="M4917" i="18" s="1"/>
  <c r="J4917" i="18"/>
  <c r="K4916" i="18"/>
  <c r="J4916" i="18"/>
  <c r="K4915" i="18"/>
  <c r="M4915" i="18" s="1"/>
  <c r="J4915" i="18"/>
  <c r="K4914" i="18"/>
  <c r="M4914" i="18" s="1"/>
  <c r="J4914" i="18"/>
  <c r="K4913" i="18"/>
  <c r="J4913" i="18"/>
  <c r="K4912" i="18"/>
  <c r="M4912" i="18" s="1"/>
  <c r="J4912" i="18"/>
  <c r="K4911" i="18"/>
  <c r="M4911" i="18" s="1"/>
  <c r="J4911" i="18"/>
  <c r="K4910" i="18"/>
  <c r="M4910" i="18" s="1"/>
  <c r="J4910" i="18"/>
  <c r="K4909" i="18"/>
  <c r="J4909" i="18"/>
  <c r="J4908" i="18"/>
  <c r="K4907" i="18"/>
  <c r="M4907" i="18" s="1"/>
  <c r="J4907" i="18"/>
  <c r="K4906" i="18"/>
  <c r="M4906" i="18" s="1"/>
  <c r="J4906" i="18"/>
  <c r="K4905" i="18"/>
  <c r="J4905" i="18"/>
  <c r="K4904" i="18"/>
  <c r="M4904" i="18" s="1"/>
  <c r="J4904" i="18"/>
  <c r="K4903" i="18"/>
  <c r="M4903" i="18" s="1"/>
  <c r="J4903" i="18"/>
  <c r="K4902" i="18"/>
  <c r="M4902" i="18" s="1"/>
  <c r="J4902" i="18"/>
  <c r="K4901" i="18"/>
  <c r="J4901" i="18"/>
  <c r="K4900" i="18"/>
  <c r="M4900" i="18" s="1"/>
  <c r="J4900" i="18"/>
  <c r="K4899" i="18"/>
  <c r="M4899" i="18" s="1"/>
  <c r="J4899" i="18"/>
  <c r="K4898" i="18"/>
  <c r="M4898" i="18" s="1"/>
  <c r="J4898" i="18"/>
  <c r="K4897" i="18"/>
  <c r="J4897" i="18"/>
  <c r="K4896" i="18"/>
  <c r="M4896" i="18" s="1"/>
  <c r="J4896" i="18"/>
  <c r="K4895" i="18"/>
  <c r="M4895" i="18" s="1"/>
  <c r="J4895" i="18"/>
  <c r="K4894" i="18"/>
  <c r="M4894" i="18" s="1"/>
  <c r="J4894" i="18"/>
  <c r="K4893" i="18"/>
  <c r="J4893" i="18"/>
  <c r="K4892" i="18"/>
  <c r="M4892" i="18" s="1"/>
  <c r="J4892" i="18"/>
  <c r="K4891" i="18"/>
  <c r="M4891" i="18" s="1"/>
  <c r="J4891" i="18"/>
  <c r="K4890" i="18"/>
  <c r="M4890" i="18" s="1"/>
  <c r="J4890" i="18"/>
  <c r="K4889" i="18"/>
  <c r="M4889" i="18" s="1"/>
  <c r="J4889" i="18"/>
  <c r="K4888" i="18"/>
  <c r="J4888" i="18"/>
  <c r="K4887" i="18"/>
  <c r="M4887" i="18" s="1"/>
  <c r="J4887" i="18"/>
  <c r="K4886" i="18"/>
  <c r="M4886" i="18" s="1"/>
  <c r="J4886" i="18"/>
  <c r="K4885" i="18"/>
  <c r="J4885" i="18"/>
  <c r="K4884" i="18"/>
  <c r="J4884" i="18"/>
  <c r="K4883" i="18"/>
  <c r="M4883" i="18" s="1"/>
  <c r="J4883" i="18"/>
  <c r="K4882" i="18"/>
  <c r="M4882" i="18" s="1"/>
  <c r="J4882" i="18"/>
  <c r="K4881" i="18"/>
  <c r="J4881" i="18"/>
  <c r="K4880" i="18"/>
  <c r="J4880" i="18"/>
  <c r="K4879" i="18"/>
  <c r="M4879" i="18" s="1"/>
  <c r="J4879" i="18"/>
  <c r="K4878" i="18"/>
  <c r="M4878" i="18" s="1"/>
  <c r="J4878" i="18"/>
  <c r="K4877" i="18"/>
  <c r="J4877" i="18"/>
  <c r="K4876" i="18"/>
  <c r="M4876" i="18" s="1"/>
  <c r="J4876" i="18"/>
  <c r="K4875" i="18"/>
  <c r="M4875" i="18" s="1"/>
  <c r="J4875" i="18"/>
  <c r="K4874" i="18"/>
  <c r="M4874" i="18" s="1"/>
  <c r="J4874" i="18"/>
  <c r="K4873" i="18"/>
  <c r="J4873" i="18"/>
  <c r="K4872" i="18"/>
  <c r="J4872" i="18"/>
  <c r="K4871" i="18"/>
  <c r="M4871" i="18" s="1"/>
  <c r="J4871" i="18"/>
  <c r="K4870" i="18"/>
  <c r="M4870" i="18" s="1"/>
  <c r="J4870" i="18"/>
  <c r="K4869" i="18"/>
  <c r="J4869" i="18"/>
  <c r="K4868" i="18"/>
  <c r="M4868" i="18" s="1"/>
  <c r="J4868" i="18"/>
  <c r="K4867" i="18"/>
  <c r="M4867" i="18" s="1"/>
  <c r="J4867" i="18"/>
  <c r="K4866" i="18"/>
  <c r="M4866" i="18" s="1"/>
  <c r="J4866" i="18"/>
  <c r="K4865" i="18"/>
  <c r="M4865" i="18" s="1"/>
  <c r="J4865" i="18"/>
  <c r="K4864" i="18"/>
  <c r="J4864" i="18"/>
  <c r="K4863" i="18"/>
  <c r="M4863" i="18" s="1"/>
  <c r="J4863" i="18"/>
  <c r="K4862" i="18"/>
  <c r="M4862" i="18" s="1"/>
  <c r="J4862" i="18"/>
  <c r="J4861" i="18"/>
  <c r="K4860" i="18"/>
  <c r="J4860" i="18"/>
  <c r="K4859" i="18"/>
  <c r="M4859" i="18" s="1"/>
  <c r="J4859" i="18"/>
  <c r="K4858" i="18"/>
  <c r="M4858" i="18" s="1"/>
  <c r="J4858" i="18"/>
  <c r="K4857" i="18"/>
  <c r="J4857" i="18"/>
  <c r="K4856" i="18"/>
  <c r="J4856" i="18"/>
  <c r="K4855" i="18"/>
  <c r="M4855" i="18" s="1"/>
  <c r="J4855" i="18"/>
  <c r="K4854" i="18"/>
  <c r="M4854" i="18" s="1"/>
  <c r="J4854" i="18"/>
  <c r="K4853" i="18"/>
  <c r="J4853" i="18"/>
  <c r="K4852" i="18"/>
  <c r="M4852" i="18" s="1"/>
  <c r="J4852" i="18"/>
  <c r="K4851" i="18"/>
  <c r="M4851" i="18" s="1"/>
  <c r="J4851" i="18"/>
  <c r="K4850" i="18"/>
  <c r="M4850" i="18" s="1"/>
  <c r="J4850" i="18"/>
  <c r="K4849" i="18"/>
  <c r="J4849" i="18"/>
  <c r="K4848" i="18"/>
  <c r="J4848" i="18"/>
  <c r="K4847" i="18"/>
  <c r="M4847" i="18" s="1"/>
  <c r="J4847" i="18"/>
  <c r="K4846" i="18"/>
  <c r="M4846" i="18" s="1"/>
  <c r="J4846" i="18"/>
  <c r="K4845" i="18"/>
  <c r="M4845" i="18" s="1"/>
  <c r="J4845" i="18"/>
  <c r="K4844" i="18"/>
  <c r="J4844" i="18"/>
  <c r="K4843" i="18"/>
  <c r="M4843" i="18" s="1"/>
  <c r="J4843" i="18"/>
  <c r="K4842" i="18"/>
  <c r="M4842" i="18" s="1"/>
  <c r="J4842" i="18"/>
  <c r="K4841" i="18"/>
  <c r="J4841" i="18"/>
  <c r="K4840" i="18"/>
  <c r="M4840" i="18" s="1"/>
  <c r="J4840" i="18"/>
  <c r="K4839" i="18"/>
  <c r="M4839" i="18" s="1"/>
  <c r="J4839" i="18"/>
  <c r="K4838" i="18"/>
  <c r="M4838" i="18" s="1"/>
  <c r="J4838" i="18"/>
  <c r="K4837" i="18"/>
  <c r="J4837" i="18"/>
  <c r="K4836" i="18"/>
  <c r="M4836" i="18" s="1"/>
  <c r="J4836" i="18"/>
  <c r="K4835" i="18"/>
  <c r="M4835" i="18" s="1"/>
  <c r="J4835" i="18"/>
  <c r="K4834" i="18"/>
  <c r="M4834" i="18" s="1"/>
  <c r="J4834" i="18"/>
  <c r="K4833" i="18"/>
  <c r="J4833" i="18"/>
  <c r="K4832" i="18"/>
  <c r="M4832" i="18" s="1"/>
  <c r="J4832" i="18"/>
  <c r="K4831" i="18"/>
  <c r="M4831" i="18" s="1"/>
  <c r="J4831" i="18"/>
  <c r="K4830" i="18"/>
  <c r="M4830" i="18" s="1"/>
  <c r="J4830" i="18"/>
  <c r="K4829" i="18"/>
  <c r="M4829" i="18" s="1"/>
  <c r="J4829" i="18"/>
  <c r="K4828" i="18"/>
  <c r="J4828" i="18"/>
  <c r="K4827" i="18"/>
  <c r="M4827" i="18" s="1"/>
  <c r="J4827" i="18"/>
  <c r="K4826" i="18"/>
  <c r="M4826" i="18" s="1"/>
  <c r="J4826" i="18"/>
  <c r="K4825" i="18"/>
  <c r="J4825" i="18"/>
  <c r="K4824" i="18"/>
  <c r="J4824" i="18"/>
  <c r="K4823" i="18"/>
  <c r="M4823" i="18" s="1"/>
  <c r="J4823" i="18"/>
  <c r="K4822" i="18"/>
  <c r="M4822" i="18" s="1"/>
  <c r="J4822" i="18"/>
  <c r="K4821" i="18"/>
  <c r="J4821" i="18"/>
  <c r="K4820" i="18"/>
  <c r="J4820" i="18"/>
  <c r="K4819" i="18"/>
  <c r="M4819" i="18" s="1"/>
  <c r="J4819" i="18"/>
  <c r="K4818" i="18"/>
  <c r="M4818" i="18" s="1"/>
  <c r="J4818" i="18"/>
  <c r="K4817" i="18"/>
  <c r="M4817" i="18" s="1"/>
  <c r="J4817" i="18"/>
  <c r="K4816" i="18"/>
  <c r="J4816" i="18"/>
  <c r="K4815" i="18"/>
  <c r="M4815" i="18" s="1"/>
  <c r="J4815" i="18"/>
  <c r="K4814" i="18"/>
  <c r="M4814" i="18" s="1"/>
  <c r="J4814" i="18"/>
  <c r="K4813" i="18"/>
  <c r="M4813" i="18" s="1"/>
  <c r="J4813" i="18"/>
  <c r="K4812" i="18"/>
  <c r="M4812" i="18" s="1"/>
  <c r="J4812" i="18"/>
  <c r="K4811" i="18"/>
  <c r="M4811" i="18" s="1"/>
  <c r="J4811" i="18"/>
  <c r="K4810" i="18"/>
  <c r="M4810" i="18" s="1"/>
  <c r="J4810" i="18"/>
  <c r="K4809" i="18"/>
  <c r="M4809" i="18" s="1"/>
  <c r="J4809" i="18"/>
  <c r="K4808" i="18"/>
  <c r="J4808" i="18"/>
  <c r="K4807" i="18"/>
  <c r="M4807" i="18" s="1"/>
  <c r="J4807" i="18"/>
  <c r="K4806" i="18"/>
  <c r="M4806" i="18" s="1"/>
  <c r="J4806" i="18"/>
  <c r="K4805" i="18"/>
  <c r="M4805" i="18" s="1"/>
  <c r="J4805" i="18"/>
  <c r="K4804" i="18"/>
  <c r="M4804" i="18" s="1"/>
  <c r="J4804" i="18"/>
  <c r="K4803" i="18"/>
  <c r="M4803" i="18" s="1"/>
  <c r="J4803" i="18"/>
  <c r="K4802" i="18"/>
  <c r="M4802" i="18" s="1"/>
  <c r="J4802" i="18"/>
  <c r="K4801" i="18"/>
  <c r="J4801" i="18"/>
  <c r="K4800" i="18"/>
  <c r="J4800" i="18"/>
  <c r="K4799" i="18"/>
  <c r="M4799" i="18" s="1"/>
  <c r="J4799" i="18"/>
  <c r="K4798" i="18"/>
  <c r="M4798" i="18" s="1"/>
  <c r="J4798" i="18"/>
  <c r="K4797" i="18"/>
  <c r="M4797" i="18" s="1"/>
  <c r="J4797" i="18"/>
  <c r="K4796" i="18"/>
  <c r="J4796" i="18"/>
  <c r="K4795" i="18"/>
  <c r="M4795" i="18" s="1"/>
  <c r="J4795" i="18"/>
  <c r="K4794" i="18"/>
  <c r="M4794" i="18" s="1"/>
  <c r="J4794" i="18"/>
  <c r="K4793" i="18"/>
  <c r="J4793" i="18"/>
  <c r="K4792" i="18"/>
  <c r="J4792" i="18"/>
  <c r="K4791" i="18"/>
  <c r="M4791" i="18" s="1"/>
  <c r="J4791" i="18"/>
  <c r="K4790" i="18"/>
  <c r="M4790" i="18" s="1"/>
  <c r="J4790" i="18"/>
  <c r="K4789" i="18"/>
  <c r="J4789" i="18"/>
  <c r="K4788" i="18"/>
  <c r="J4788" i="18"/>
  <c r="K4787" i="18"/>
  <c r="M4787" i="18" s="1"/>
  <c r="J4787" i="18"/>
  <c r="K4786" i="18"/>
  <c r="M4786" i="18" s="1"/>
  <c r="J4786" i="18"/>
  <c r="K4785" i="18"/>
  <c r="M4785" i="18" s="1"/>
  <c r="J4785" i="18"/>
  <c r="K4784" i="18"/>
  <c r="J4784" i="18"/>
  <c r="K4783" i="18"/>
  <c r="M4783" i="18" s="1"/>
  <c r="J4783" i="18"/>
  <c r="K4782" i="18"/>
  <c r="M4782" i="18" s="1"/>
  <c r="J4782" i="18"/>
  <c r="K4781" i="18"/>
  <c r="J4781" i="18"/>
  <c r="K4780" i="18"/>
  <c r="M4780" i="18" s="1"/>
  <c r="J4780" i="18"/>
  <c r="K4779" i="18"/>
  <c r="M4779" i="18" s="1"/>
  <c r="J4779" i="18"/>
  <c r="K4778" i="18"/>
  <c r="M4778" i="18" s="1"/>
  <c r="J4778" i="18"/>
  <c r="K4777" i="18"/>
  <c r="M4777" i="18" s="1"/>
  <c r="J4777" i="18"/>
  <c r="K4776" i="18"/>
  <c r="J4776" i="18"/>
  <c r="K4775" i="18"/>
  <c r="M4775" i="18" s="1"/>
  <c r="J4775" i="18"/>
  <c r="K4774" i="18"/>
  <c r="M4774" i="18" s="1"/>
  <c r="J4774" i="18"/>
  <c r="K4773" i="18"/>
  <c r="M4773" i="18" s="1"/>
  <c r="J4773" i="18"/>
  <c r="K4772" i="18"/>
  <c r="J4772" i="18"/>
  <c r="K4771" i="18"/>
  <c r="M4771" i="18" s="1"/>
  <c r="J4771" i="18"/>
  <c r="K4770" i="18"/>
  <c r="M4770" i="18" s="1"/>
  <c r="J4770" i="18"/>
  <c r="K4769" i="18"/>
  <c r="M4769" i="18" s="1"/>
  <c r="J4769" i="18"/>
  <c r="K4768" i="18"/>
  <c r="J4768" i="18"/>
  <c r="K4767" i="18"/>
  <c r="M4767" i="18" s="1"/>
  <c r="J4767" i="18"/>
  <c r="K4766" i="18"/>
  <c r="M4766" i="18" s="1"/>
  <c r="J4766" i="18"/>
  <c r="K4765" i="18"/>
  <c r="M4765" i="18" s="1"/>
  <c r="J4765" i="18"/>
  <c r="K4764" i="18"/>
  <c r="J4764" i="18"/>
  <c r="K4763" i="18"/>
  <c r="M4763" i="18" s="1"/>
  <c r="J4763" i="18"/>
  <c r="K4762" i="18"/>
  <c r="M4762" i="18" s="1"/>
  <c r="J4762" i="18"/>
  <c r="K4761" i="18"/>
  <c r="J4761" i="18"/>
  <c r="K4760" i="18"/>
  <c r="J4760" i="18"/>
  <c r="K4759" i="18"/>
  <c r="M4759" i="18" s="1"/>
  <c r="J4759" i="18"/>
  <c r="K4758" i="18"/>
  <c r="M4758" i="18" s="1"/>
  <c r="J4758" i="18"/>
  <c r="K4757" i="18"/>
  <c r="J4757" i="18"/>
  <c r="K4756" i="18"/>
  <c r="J4756" i="18"/>
  <c r="K4755" i="18"/>
  <c r="M4755" i="18" s="1"/>
  <c r="J4755" i="18"/>
  <c r="K4754" i="18"/>
  <c r="M4754" i="18" s="1"/>
  <c r="J4754" i="18"/>
  <c r="K4753" i="18"/>
  <c r="M4753" i="18" s="1"/>
  <c r="J4753" i="18"/>
  <c r="K4752" i="18"/>
  <c r="J4752" i="18"/>
  <c r="K4751" i="18"/>
  <c r="M4751" i="18" s="1"/>
  <c r="J4751" i="18"/>
  <c r="K4750" i="18"/>
  <c r="M4750" i="18" s="1"/>
  <c r="J4750" i="18"/>
  <c r="K4749" i="18"/>
  <c r="J4749" i="18"/>
  <c r="K4748" i="18"/>
  <c r="M4748" i="18" s="1"/>
  <c r="J4748" i="18"/>
  <c r="K4747" i="18"/>
  <c r="M4747" i="18" s="1"/>
  <c r="J4747" i="18"/>
  <c r="K4746" i="18"/>
  <c r="M4746" i="18" s="1"/>
  <c r="J4746" i="18"/>
  <c r="K4745" i="18"/>
  <c r="M4745" i="18" s="1"/>
  <c r="J4745" i="18"/>
  <c r="K4744" i="18"/>
  <c r="J4744" i="18"/>
  <c r="K4743" i="18"/>
  <c r="M4743" i="18" s="1"/>
  <c r="J4743" i="18"/>
  <c r="K4742" i="18"/>
  <c r="M4742" i="18" s="1"/>
  <c r="J4742" i="18"/>
  <c r="K4741" i="18"/>
  <c r="M4741" i="18" s="1"/>
  <c r="J4741" i="18"/>
  <c r="K4740" i="18"/>
  <c r="J4740" i="18"/>
  <c r="K4739" i="18"/>
  <c r="M4739" i="18" s="1"/>
  <c r="J4739" i="18"/>
  <c r="K4738" i="18"/>
  <c r="M4738" i="18" s="1"/>
  <c r="J4738" i="18"/>
  <c r="K4737" i="18"/>
  <c r="J4737" i="18"/>
  <c r="K4736" i="18"/>
  <c r="J4736" i="18"/>
  <c r="K4735" i="18"/>
  <c r="M4735" i="18" s="1"/>
  <c r="J4735" i="18"/>
  <c r="K4734" i="18"/>
  <c r="M4734" i="18" s="1"/>
  <c r="J4734" i="18"/>
  <c r="K4733" i="18"/>
  <c r="M4733" i="18" s="1"/>
  <c r="J4733" i="18"/>
  <c r="K4732" i="18"/>
  <c r="M4732" i="18" s="1"/>
  <c r="J4732" i="18"/>
  <c r="K4731" i="18"/>
  <c r="M4731" i="18" s="1"/>
  <c r="J4731" i="18"/>
  <c r="K4730" i="18"/>
  <c r="M4730" i="18" s="1"/>
  <c r="J4730" i="18"/>
  <c r="K4729" i="18"/>
  <c r="J4729" i="18"/>
  <c r="K4728" i="18"/>
  <c r="J4728" i="18"/>
  <c r="K4727" i="18"/>
  <c r="M4727" i="18" s="1"/>
  <c r="J4727" i="18"/>
  <c r="K4726" i="18"/>
  <c r="M4726" i="18" s="1"/>
  <c r="J4726" i="18"/>
  <c r="K4725" i="18"/>
  <c r="J4725" i="18"/>
  <c r="K4724" i="18"/>
  <c r="J4724" i="18"/>
  <c r="K4723" i="18"/>
  <c r="M4723" i="18" s="1"/>
  <c r="J4723" i="18"/>
  <c r="K4722" i="18"/>
  <c r="M4722" i="18" s="1"/>
  <c r="J4722" i="18"/>
  <c r="K4721" i="18"/>
  <c r="M4721" i="18" s="1"/>
  <c r="J4721" i="18"/>
  <c r="K4720" i="18"/>
  <c r="J4720" i="18"/>
  <c r="K4719" i="18"/>
  <c r="M4719" i="18" s="1"/>
  <c r="J4719" i="18"/>
  <c r="K4718" i="18"/>
  <c r="M4718" i="18" s="1"/>
  <c r="J4718" i="18"/>
  <c r="K4717" i="18"/>
  <c r="M4717" i="18" s="1"/>
  <c r="J4717" i="18"/>
  <c r="K4716" i="18"/>
  <c r="M4716" i="18" s="1"/>
  <c r="J4716" i="18"/>
  <c r="K4715" i="18"/>
  <c r="M4715" i="18" s="1"/>
  <c r="J4715" i="18"/>
  <c r="K4714" i="18"/>
  <c r="M4714" i="18" s="1"/>
  <c r="J4714" i="18"/>
  <c r="K4713" i="18"/>
  <c r="M4713" i="18" s="1"/>
  <c r="J4713" i="18"/>
  <c r="K4712" i="18"/>
  <c r="J4712" i="18"/>
  <c r="K4711" i="18"/>
  <c r="M4711" i="18" s="1"/>
  <c r="J4711" i="18"/>
  <c r="K4710" i="18"/>
  <c r="M4710" i="18" s="1"/>
  <c r="J4710" i="18"/>
  <c r="K4709" i="18"/>
  <c r="M4709" i="18" s="1"/>
  <c r="J4709" i="18"/>
  <c r="K4708" i="18"/>
  <c r="J4708" i="18"/>
  <c r="K4707" i="18"/>
  <c r="M4707" i="18" s="1"/>
  <c r="J4707" i="18"/>
  <c r="K4706" i="18"/>
  <c r="M4706" i="18" s="1"/>
  <c r="J4706" i="18"/>
  <c r="K4705" i="18"/>
  <c r="J4705" i="18"/>
  <c r="K4704" i="18"/>
  <c r="J4704" i="18"/>
  <c r="K4703" i="18"/>
  <c r="M4703" i="18" s="1"/>
  <c r="J4703" i="18"/>
  <c r="K4702" i="18"/>
  <c r="M4702" i="18" s="1"/>
  <c r="J4702" i="18"/>
  <c r="K4701" i="18"/>
  <c r="M4701" i="18" s="1"/>
  <c r="J4701" i="18"/>
  <c r="K4700" i="18"/>
  <c r="J4700" i="18"/>
  <c r="K4699" i="18"/>
  <c r="M4699" i="18" s="1"/>
  <c r="J4699" i="18"/>
  <c r="K4698" i="18"/>
  <c r="M4698" i="18" s="1"/>
  <c r="J4698" i="18"/>
  <c r="K4697" i="18"/>
  <c r="J4697" i="18"/>
  <c r="K4696" i="18"/>
  <c r="J4696" i="18"/>
  <c r="K4695" i="18"/>
  <c r="M4695" i="18" s="1"/>
  <c r="J4695" i="18"/>
  <c r="K4694" i="18"/>
  <c r="M4694" i="18" s="1"/>
  <c r="J4694" i="18"/>
  <c r="K4693" i="18"/>
  <c r="M4693" i="18" s="1"/>
  <c r="J4693" i="18"/>
  <c r="K4692" i="18"/>
  <c r="J4692" i="18"/>
  <c r="K4691" i="18"/>
  <c r="M4691" i="18" s="1"/>
  <c r="J4691" i="18"/>
  <c r="K4690" i="18"/>
  <c r="M4690" i="18" s="1"/>
  <c r="J4690" i="18"/>
  <c r="K4689" i="18"/>
  <c r="M4689" i="18" s="1"/>
  <c r="J4689" i="18"/>
  <c r="K4688" i="18"/>
  <c r="J4688" i="18"/>
  <c r="K4687" i="18"/>
  <c r="M4687" i="18" s="1"/>
  <c r="J4687" i="18"/>
  <c r="K4686" i="18"/>
  <c r="M4686" i="18" s="1"/>
  <c r="J4686" i="18"/>
  <c r="K4685" i="18"/>
  <c r="J4685" i="18"/>
  <c r="K4684" i="18"/>
  <c r="M4684" i="18" s="1"/>
  <c r="J4684" i="18"/>
  <c r="K4683" i="18"/>
  <c r="M4683" i="18" s="1"/>
  <c r="J4683" i="18"/>
  <c r="K4682" i="18"/>
  <c r="M4682" i="18" s="1"/>
  <c r="J4682" i="18"/>
  <c r="K4681" i="18"/>
  <c r="M4681" i="18" s="1"/>
  <c r="J4681" i="18"/>
  <c r="K4680" i="18"/>
  <c r="J4680" i="18"/>
  <c r="K4679" i="18"/>
  <c r="M4679" i="18" s="1"/>
  <c r="J4679" i="18"/>
  <c r="K4678" i="18"/>
  <c r="M4678" i="18" s="1"/>
  <c r="J4678" i="18"/>
  <c r="K4677" i="18"/>
  <c r="M4677" i="18" s="1"/>
  <c r="J4677" i="18"/>
  <c r="K4676" i="18"/>
  <c r="M4676" i="18" s="1"/>
  <c r="J4676" i="18"/>
  <c r="K4675" i="18"/>
  <c r="M4675" i="18" s="1"/>
  <c r="J4675" i="18"/>
  <c r="K4674" i="18"/>
  <c r="M4674" i="18" s="1"/>
  <c r="J4674" i="18"/>
  <c r="K4673" i="18"/>
  <c r="M4673" i="18" s="1"/>
  <c r="J4673" i="18"/>
  <c r="K4672" i="18"/>
  <c r="J4672" i="18"/>
  <c r="K4671" i="18"/>
  <c r="M4671" i="18" s="1"/>
  <c r="J4671" i="18"/>
  <c r="K4670" i="18"/>
  <c r="M4670" i="18" s="1"/>
  <c r="J4670" i="18"/>
  <c r="K4669" i="18"/>
  <c r="M4669" i="18" s="1"/>
  <c r="J4669" i="18"/>
  <c r="K4668" i="18"/>
  <c r="J4668" i="18"/>
  <c r="K4667" i="18"/>
  <c r="M4667" i="18" s="1"/>
  <c r="J4667" i="18"/>
  <c r="K4666" i="18"/>
  <c r="M4666" i="18" s="1"/>
  <c r="J4666" i="18"/>
  <c r="K4665" i="18"/>
  <c r="J4665" i="18"/>
  <c r="K4664" i="18"/>
  <c r="J4664" i="18"/>
  <c r="K4663" i="18"/>
  <c r="M4663" i="18" s="1"/>
  <c r="J4663" i="18"/>
  <c r="K4662" i="18"/>
  <c r="M4662" i="18" s="1"/>
  <c r="J4662" i="18"/>
  <c r="K4661" i="18"/>
  <c r="J4661" i="18"/>
  <c r="K4660" i="18"/>
  <c r="J4660" i="18"/>
  <c r="K4659" i="18"/>
  <c r="M4659" i="18" s="1"/>
  <c r="J4659" i="18"/>
  <c r="K4658" i="18"/>
  <c r="M4658" i="18" s="1"/>
  <c r="J4658" i="18"/>
  <c r="K4657" i="18"/>
  <c r="J4657" i="18"/>
  <c r="K4656" i="18"/>
  <c r="J4656" i="18"/>
  <c r="K4655" i="18"/>
  <c r="M4655" i="18" s="1"/>
  <c r="J4655" i="18"/>
  <c r="K4654" i="18"/>
  <c r="M4654" i="18" s="1"/>
  <c r="J4654" i="18"/>
  <c r="K4653" i="18"/>
  <c r="M4653" i="18" s="1"/>
  <c r="J4653" i="18"/>
  <c r="K4652" i="18"/>
  <c r="J4652" i="18"/>
  <c r="K4651" i="18"/>
  <c r="M4651" i="18" s="1"/>
  <c r="J4651" i="18"/>
  <c r="K4650" i="18"/>
  <c r="M4650" i="18" s="1"/>
  <c r="J4650" i="18"/>
  <c r="K4649" i="18"/>
  <c r="M4649" i="18" s="1"/>
  <c r="J4649" i="18"/>
  <c r="K4648" i="18"/>
  <c r="J4648" i="18"/>
  <c r="K4647" i="18"/>
  <c r="M4647" i="18" s="1"/>
  <c r="J4647" i="18"/>
  <c r="K4646" i="18"/>
  <c r="M4646" i="18" s="1"/>
  <c r="J4646" i="18"/>
  <c r="K4645" i="18"/>
  <c r="M4645" i="18" s="1"/>
  <c r="J4645" i="18"/>
  <c r="K4644" i="18"/>
  <c r="J4644" i="18"/>
  <c r="K4643" i="18"/>
  <c r="M4643" i="18" s="1"/>
  <c r="J4643" i="18"/>
  <c r="K4642" i="18"/>
  <c r="M4642" i="18" s="1"/>
  <c r="J4642" i="18"/>
  <c r="K4641" i="18"/>
  <c r="J4641" i="18"/>
  <c r="K4640" i="18"/>
  <c r="J4640" i="18"/>
  <c r="K4639" i="18"/>
  <c r="M4639" i="18" s="1"/>
  <c r="J4639" i="18"/>
  <c r="K4638" i="18"/>
  <c r="M4638" i="18" s="1"/>
  <c r="J4638" i="18"/>
  <c r="K4637" i="18"/>
  <c r="M4637" i="18" s="1"/>
  <c r="J4637" i="18"/>
  <c r="K4636" i="18"/>
  <c r="J4636" i="18"/>
  <c r="K4635" i="18"/>
  <c r="M4635" i="18" s="1"/>
  <c r="J4635" i="18"/>
  <c r="K4634" i="18"/>
  <c r="M4634" i="18" s="1"/>
  <c r="J4634" i="18"/>
  <c r="K4633" i="18"/>
  <c r="J4633" i="18"/>
  <c r="K4632" i="18"/>
  <c r="J4632" i="18"/>
  <c r="K4631" i="18"/>
  <c r="M4631" i="18" s="1"/>
  <c r="J4631" i="18"/>
  <c r="K4630" i="18"/>
  <c r="M4630" i="18" s="1"/>
  <c r="J4630" i="18"/>
  <c r="K4629" i="18"/>
  <c r="M4629" i="18" s="1"/>
  <c r="J4629" i="18"/>
  <c r="K4628" i="18"/>
  <c r="J4628" i="18"/>
  <c r="K4627" i="18"/>
  <c r="M4627" i="18" s="1"/>
  <c r="J4627" i="18"/>
  <c r="K4626" i="18"/>
  <c r="M4626" i="18" s="1"/>
  <c r="J4626" i="18"/>
  <c r="K4625" i="18"/>
  <c r="J4625" i="18"/>
  <c r="K4624" i="18"/>
  <c r="J4624" i="18"/>
  <c r="K4623" i="18"/>
  <c r="M4623" i="18" s="1"/>
  <c r="J4623" i="18"/>
  <c r="K4622" i="18"/>
  <c r="M4622" i="18" s="1"/>
  <c r="J4622" i="18"/>
  <c r="K4621" i="18"/>
  <c r="J4621" i="18"/>
  <c r="K4620" i="18"/>
  <c r="J4620" i="18"/>
  <c r="J4619" i="18"/>
  <c r="K4618" i="18"/>
  <c r="M4618" i="18" s="1"/>
  <c r="J4618" i="18"/>
  <c r="K4617" i="18"/>
  <c r="J4617" i="18"/>
  <c r="K4616" i="18"/>
  <c r="M4616" i="18" s="1"/>
  <c r="J4616" i="18"/>
  <c r="K4615" i="18"/>
  <c r="M4615" i="18" s="1"/>
  <c r="J4615" i="18"/>
  <c r="K4614" i="18"/>
  <c r="M4614" i="18" s="1"/>
  <c r="J4614" i="18"/>
  <c r="K4613" i="18"/>
  <c r="J4613" i="18"/>
  <c r="K4612" i="18"/>
  <c r="M4612" i="18" s="1"/>
  <c r="J4612" i="18"/>
  <c r="K4611" i="18"/>
  <c r="M4611" i="18" s="1"/>
  <c r="J4611" i="18"/>
  <c r="K4610" i="18"/>
  <c r="M4610" i="18" s="1"/>
  <c r="J4610" i="18"/>
  <c r="K4609" i="18"/>
  <c r="J4609" i="18"/>
  <c r="K4608" i="18"/>
  <c r="M4608" i="18" s="1"/>
  <c r="J4608" i="18"/>
  <c r="K4607" i="18"/>
  <c r="M4607" i="18" s="1"/>
  <c r="J4607" i="18"/>
  <c r="K4606" i="18"/>
  <c r="M4606" i="18" s="1"/>
  <c r="J4606" i="18"/>
  <c r="K4605" i="18"/>
  <c r="J4605" i="18"/>
  <c r="K4604" i="18"/>
  <c r="J4604" i="18"/>
  <c r="K4603" i="18"/>
  <c r="M4603" i="18" s="1"/>
  <c r="J4603" i="18"/>
  <c r="K4602" i="18"/>
  <c r="M4602" i="18" s="1"/>
  <c r="J4602" i="18"/>
  <c r="K4601" i="18"/>
  <c r="J4601" i="18"/>
  <c r="K4600" i="18"/>
  <c r="J4600" i="18"/>
  <c r="K4599" i="18"/>
  <c r="M4599" i="18" s="1"/>
  <c r="J4599" i="18"/>
  <c r="K4598" i="18"/>
  <c r="M4598" i="18" s="1"/>
  <c r="J4598" i="18"/>
  <c r="K4597" i="18"/>
  <c r="J4597" i="18"/>
  <c r="K4596" i="18"/>
  <c r="J4596" i="18"/>
  <c r="K4595" i="18"/>
  <c r="M4595" i="18" s="1"/>
  <c r="J4595" i="18"/>
  <c r="K4594" i="18"/>
  <c r="M4594" i="18" s="1"/>
  <c r="J4594" i="18"/>
  <c r="K4593" i="18"/>
  <c r="J4593" i="18"/>
  <c r="K4592" i="18"/>
  <c r="J4592" i="18"/>
  <c r="K4591" i="18"/>
  <c r="M4591" i="18" s="1"/>
  <c r="J4591" i="18"/>
  <c r="K4590" i="18"/>
  <c r="M4590" i="18" s="1"/>
  <c r="J4590" i="18"/>
  <c r="K4589" i="18"/>
  <c r="J4589" i="18"/>
  <c r="K4588" i="18"/>
  <c r="M4588" i="18" s="1"/>
  <c r="J4588" i="18"/>
  <c r="K4587" i="18"/>
  <c r="M4587" i="18" s="1"/>
  <c r="J4587" i="18"/>
  <c r="K4586" i="18"/>
  <c r="M4586" i="18" s="1"/>
  <c r="J4586" i="18"/>
  <c r="K4585" i="18"/>
  <c r="J4585" i="18"/>
  <c r="K4584" i="18"/>
  <c r="M4584" i="18" s="1"/>
  <c r="J4584" i="18"/>
  <c r="K4583" i="18"/>
  <c r="M4583" i="18" s="1"/>
  <c r="J4583" i="18"/>
  <c r="K4582" i="18"/>
  <c r="M4582" i="18" s="1"/>
  <c r="J4582" i="18"/>
  <c r="K4581" i="18"/>
  <c r="J4581" i="18"/>
  <c r="K4580" i="18"/>
  <c r="J4580" i="18"/>
  <c r="K4579" i="18"/>
  <c r="M4579" i="18" s="1"/>
  <c r="J4579" i="18"/>
  <c r="K4578" i="18"/>
  <c r="M4578" i="18" s="1"/>
  <c r="J4578" i="18"/>
  <c r="K4577" i="18"/>
  <c r="J4577" i="18"/>
  <c r="K4576" i="18"/>
  <c r="M4576" i="18" s="1"/>
  <c r="J4576" i="18"/>
  <c r="K4575" i="18"/>
  <c r="M4575" i="18" s="1"/>
  <c r="J4575" i="18"/>
  <c r="K4574" i="18"/>
  <c r="M4574" i="18" s="1"/>
  <c r="J4574" i="18"/>
  <c r="K4573" i="18"/>
  <c r="M4573" i="18" s="1"/>
  <c r="J4573" i="18"/>
  <c r="K4572" i="18"/>
  <c r="M4572" i="18" s="1"/>
  <c r="J4572" i="18"/>
  <c r="K4571" i="18"/>
  <c r="M4571" i="18" s="1"/>
  <c r="J4571" i="18"/>
  <c r="K4570" i="18"/>
  <c r="M4570" i="18" s="1"/>
  <c r="J4570" i="18"/>
  <c r="K4569" i="18"/>
  <c r="J4569" i="18"/>
  <c r="K4568" i="18"/>
  <c r="J4568" i="18"/>
  <c r="K4567" i="18"/>
  <c r="M4567" i="18" s="1"/>
  <c r="J4567" i="18"/>
  <c r="K4566" i="18"/>
  <c r="M4566" i="18" s="1"/>
  <c r="J4566" i="18"/>
  <c r="K4565" i="18"/>
  <c r="M4565" i="18" s="1"/>
  <c r="J4565" i="18"/>
  <c r="K4564" i="18"/>
  <c r="J4564" i="18"/>
  <c r="K4563" i="18"/>
  <c r="M4563" i="18" s="1"/>
  <c r="J4563" i="18"/>
  <c r="K4562" i="18"/>
  <c r="M4562" i="18" s="1"/>
  <c r="J4562" i="18"/>
  <c r="K4561" i="18"/>
  <c r="J4561" i="18"/>
  <c r="K4560" i="18"/>
  <c r="M4560" i="18" s="1"/>
  <c r="J4560" i="18"/>
  <c r="K4559" i="18"/>
  <c r="M4559" i="18" s="1"/>
  <c r="J4559" i="18"/>
  <c r="K4558" i="18"/>
  <c r="M4558" i="18" s="1"/>
  <c r="J4558" i="18"/>
  <c r="K4557" i="18"/>
  <c r="J4557" i="18"/>
  <c r="K4556" i="18"/>
  <c r="M4556" i="18" s="1"/>
  <c r="J4556" i="18"/>
  <c r="K4555" i="18"/>
  <c r="M4555" i="18" s="1"/>
  <c r="J4555" i="18"/>
  <c r="K4554" i="18"/>
  <c r="M4554" i="18" s="1"/>
  <c r="J4554" i="18"/>
  <c r="K4553" i="18"/>
  <c r="J4553" i="18"/>
  <c r="K4552" i="18"/>
  <c r="M4552" i="18" s="1"/>
  <c r="J4552" i="18"/>
  <c r="K4551" i="18"/>
  <c r="M4551" i="18" s="1"/>
  <c r="J4551" i="18"/>
  <c r="K4550" i="18"/>
  <c r="M4550" i="18" s="1"/>
  <c r="J4550" i="18"/>
  <c r="K4549" i="18"/>
  <c r="J4549" i="18"/>
  <c r="K4548" i="18"/>
  <c r="J4548" i="18"/>
  <c r="K4547" i="18"/>
  <c r="M4547" i="18" s="1"/>
  <c r="J4547" i="18"/>
  <c r="K4546" i="18"/>
  <c r="M4546" i="18" s="1"/>
  <c r="J4546" i="18"/>
  <c r="K4545" i="18"/>
  <c r="J4545" i="18"/>
  <c r="K4544" i="18"/>
  <c r="M4544" i="18" s="1"/>
  <c r="J4544" i="18"/>
  <c r="K4543" i="18"/>
  <c r="M4543" i="18" s="1"/>
  <c r="J4543" i="18"/>
  <c r="K4542" i="18"/>
  <c r="M4542" i="18" s="1"/>
  <c r="J4542" i="18"/>
  <c r="K4541" i="18"/>
  <c r="J4541" i="18"/>
  <c r="K4540" i="18"/>
  <c r="M4540" i="18" s="1"/>
  <c r="J4540" i="18"/>
  <c r="K4539" i="18"/>
  <c r="M4539" i="18" s="1"/>
  <c r="J4539" i="18"/>
  <c r="K4538" i="18"/>
  <c r="M4538" i="18" s="1"/>
  <c r="J4538" i="18"/>
  <c r="K4537" i="18"/>
  <c r="J4537" i="18"/>
  <c r="K4536" i="18"/>
  <c r="M4536" i="18" s="1"/>
  <c r="J4536" i="18"/>
  <c r="K4535" i="18"/>
  <c r="M4535" i="18" s="1"/>
  <c r="J4535" i="18"/>
  <c r="K4534" i="18"/>
  <c r="M4534" i="18" s="1"/>
  <c r="J4534" i="18"/>
  <c r="K4533" i="18"/>
  <c r="M4533" i="18" s="1"/>
  <c r="J4533" i="18"/>
  <c r="K4532" i="18"/>
  <c r="J4532" i="18"/>
  <c r="K4531" i="18"/>
  <c r="M4531" i="18" s="1"/>
  <c r="J4531" i="18"/>
  <c r="K4530" i="18"/>
  <c r="M4530" i="18" s="1"/>
  <c r="J4530" i="18"/>
  <c r="K4529" i="18"/>
  <c r="J4529" i="18"/>
  <c r="K4528" i="18"/>
  <c r="J4528" i="18"/>
  <c r="K4527" i="18"/>
  <c r="M4527" i="18" s="1"/>
  <c r="J4527" i="18"/>
  <c r="K4526" i="18"/>
  <c r="M4526" i="18" s="1"/>
  <c r="J4526" i="18"/>
  <c r="K4525" i="18"/>
  <c r="J4525" i="18"/>
  <c r="K4524" i="18"/>
  <c r="M4524" i="18" s="1"/>
  <c r="J4524" i="18"/>
  <c r="K4523" i="18"/>
  <c r="M4523" i="18" s="1"/>
  <c r="J4523" i="18"/>
  <c r="K4522" i="18"/>
  <c r="M4522" i="18" s="1"/>
  <c r="J4522" i="18"/>
  <c r="K4521" i="18"/>
  <c r="J4521" i="18"/>
  <c r="K4520" i="18"/>
  <c r="M4520" i="18" s="1"/>
  <c r="J4520" i="18"/>
  <c r="K4519" i="18"/>
  <c r="M4519" i="18" s="1"/>
  <c r="J4519" i="18"/>
  <c r="K4518" i="18"/>
  <c r="M4518" i="18" s="1"/>
  <c r="J4518" i="18"/>
  <c r="K4517" i="18"/>
  <c r="M4517" i="18" s="1"/>
  <c r="J4517" i="18"/>
  <c r="K4516" i="18"/>
  <c r="M4516" i="18" s="1"/>
  <c r="J4516" i="18"/>
  <c r="K4515" i="18"/>
  <c r="M4515" i="18" s="1"/>
  <c r="J4515" i="18"/>
  <c r="K4514" i="18"/>
  <c r="M4514" i="18" s="1"/>
  <c r="J4514" i="18"/>
  <c r="K4513" i="18"/>
  <c r="J4513" i="18"/>
  <c r="K4512" i="18"/>
  <c r="M4512" i="18" s="1"/>
  <c r="J4512" i="18"/>
  <c r="K4511" i="18"/>
  <c r="M4511" i="18" s="1"/>
  <c r="J4511" i="18"/>
  <c r="K4510" i="18"/>
  <c r="M4510" i="18" s="1"/>
  <c r="J4510" i="18"/>
  <c r="K4509" i="18"/>
  <c r="J4509" i="18"/>
  <c r="K4508" i="18"/>
  <c r="J4508" i="18"/>
  <c r="K4507" i="18"/>
  <c r="M4507" i="18" s="1"/>
  <c r="J4507" i="18"/>
  <c r="K4506" i="18"/>
  <c r="M4506" i="18" s="1"/>
  <c r="J4506" i="18"/>
  <c r="K4505" i="18"/>
  <c r="J4505" i="18"/>
  <c r="K4504" i="18"/>
  <c r="J4504" i="18"/>
  <c r="K4503" i="18"/>
  <c r="M4503" i="18" s="1"/>
  <c r="J4503" i="18"/>
  <c r="K4502" i="18"/>
  <c r="M4502" i="18" s="1"/>
  <c r="J4502" i="18"/>
  <c r="K4501" i="18"/>
  <c r="J4501" i="18"/>
  <c r="K4500" i="18"/>
  <c r="J4500" i="18"/>
  <c r="K4499" i="18"/>
  <c r="M4499" i="18" s="1"/>
  <c r="J4499" i="18"/>
  <c r="K4498" i="18"/>
  <c r="M4498" i="18" s="1"/>
  <c r="J4498" i="18"/>
  <c r="K4497" i="18"/>
  <c r="J4497" i="18"/>
  <c r="K4496" i="18"/>
  <c r="M4496" i="18" s="1"/>
  <c r="J4496" i="18"/>
  <c r="K4495" i="18"/>
  <c r="M4495" i="18" s="1"/>
  <c r="J4495" i="18"/>
  <c r="K4494" i="18"/>
  <c r="M4494" i="18" s="1"/>
  <c r="J4494" i="18"/>
  <c r="K4493" i="18"/>
  <c r="J4493" i="18"/>
  <c r="K4492" i="18"/>
  <c r="M4492" i="18" s="1"/>
  <c r="J4492" i="18"/>
  <c r="K4491" i="18"/>
  <c r="M4491" i="18" s="1"/>
  <c r="J4491" i="18"/>
  <c r="K4490" i="18"/>
  <c r="M4490" i="18" s="1"/>
  <c r="J4490" i="18"/>
  <c r="K4489" i="18"/>
  <c r="J4489" i="18"/>
  <c r="K4488" i="18"/>
  <c r="M4488" i="18" s="1"/>
  <c r="J4488" i="18"/>
  <c r="K4487" i="18"/>
  <c r="M4487" i="18" s="1"/>
  <c r="J4487" i="18"/>
  <c r="K4486" i="18"/>
  <c r="M4486" i="18" s="1"/>
  <c r="J4486" i="18"/>
  <c r="K4485" i="18"/>
  <c r="J4485" i="18"/>
  <c r="K4484" i="18"/>
  <c r="J4484" i="18"/>
  <c r="K4483" i="18"/>
  <c r="M4483" i="18" s="1"/>
  <c r="J4483" i="18"/>
  <c r="K4482" i="18"/>
  <c r="M4482" i="18" s="1"/>
  <c r="J4482" i="18"/>
  <c r="K4481" i="18"/>
  <c r="J4481" i="18"/>
  <c r="K4480" i="18"/>
  <c r="M4480" i="18" s="1"/>
  <c r="J4480" i="18"/>
  <c r="K4479" i="18"/>
  <c r="M4479" i="18" s="1"/>
  <c r="J4479" i="18"/>
  <c r="K4478" i="18"/>
  <c r="M4478" i="18" s="1"/>
  <c r="J4478" i="18"/>
  <c r="K4477" i="18"/>
  <c r="J4477" i="18"/>
  <c r="K4476" i="18"/>
  <c r="J4476" i="18"/>
  <c r="K4475" i="18"/>
  <c r="M4475" i="18" s="1"/>
  <c r="J4475" i="18"/>
  <c r="K4474" i="18"/>
  <c r="M4474" i="18" s="1"/>
  <c r="J4474" i="18"/>
  <c r="K4473" i="18"/>
  <c r="J4473" i="18"/>
  <c r="K4472" i="18"/>
  <c r="M4472" i="18" s="1"/>
  <c r="J4472" i="18"/>
  <c r="K4471" i="18"/>
  <c r="M4471" i="18" s="1"/>
  <c r="J4471" i="18"/>
  <c r="K4470" i="18"/>
  <c r="M4470" i="18" s="1"/>
  <c r="J4470" i="18"/>
  <c r="K4469" i="18"/>
  <c r="J4469" i="18"/>
  <c r="K4468" i="18"/>
  <c r="J4468" i="18"/>
  <c r="K4467" i="18"/>
  <c r="M4467" i="18" s="1"/>
  <c r="J4467" i="18"/>
  <c r="K4466" i="18"/>
  <c r="M4466" i="18" s="1"/>
  <c r="J4466" i="18"/>
  <c r="K4465" i="18"/>
  <c r="J4465" i="18"/>
  <c r="K4464" i="18"/>
  <c r="J4464" i="18"/>
  <c r="K4463" i="18"/>
  <c r="M4463" i="18" s="1"/>
  <c r="J4463" i="18"/>
  <c r="K4462" i="18"/>
  <c r="M4462" i="18" s="1"/>
  <c r="J4462" i="18"/>
  <c r="K4461" i="18"/>
  <c r="J4461" i="18"/>
  <c r="K4460" i="18"/>
  <c r="M4460" i="18" s="1"/>
  <c r="J4460" i="18"/>
  <c r="K4459" i="18"/>
  <c r="M4459" i="18" s="1"/>
  <c r="J4459" i="18"/>
  <c r="K4458" i="18"/>
  <c r="M4458" i="18" s="1"/>
  <c r="J4458" i="18"/>
  <c r="K4457" i="18"/>
  <c r="J4457" i="18"/>
  <c r="K4456" i="18"/>
  <c r="M4456" i="18" s="1"/>
  <c r="J4456" i="18"/>
  <c r="K4455" i="18"/>
  <c r="M4455" i="18" s="1"/>
  <c r="J4455" i="18"/>
  <c r="K4454" i="18"/>
  <c r="M4454" i="18" s="1"/>
  <c r="J4454" i="18"/>
  <c r="K4453" i="18"/>
  <c r="M4453" i="18" s="1"/>
  <c r="J4453" i="18"/>
  <c r="K4452" i="18"/>
  <c r="J4452" i="18"/>
  <c r="K4451" i="18"/>
  <c r="M4451" i="18" s="1"/>
  <c r="J4451" i="18"/>
  <c r="K4450" i="18"/>
  <c r="M4450" i="18" s="1"/>
  <c r="J4450" i="18"/>
  <c r="K4449" i="18"/>
  <c r="J4449" i="18"/>
  <c r="K4448" i="18"/>
  <c r="M4448" i="18" s="1"/>
  <c r="J4448" i="18"/>
  <c r="K4447" i="18"/>
  <c r="M4447" i="18" s="1"/>
  <c r="J4447" i="18"/>
  <c r="K4446" i="18"/>
  <c r="M4446" i="18" s="1"/>
  <c r="J4446" i="18"/>
  <c r="K4445" i="18"/>
  <c r="J4445" i="18"/>
  <c r="K4444" i="18"/>
  <c r="M4444" i="18" s="1"/>
  <c r="J4444" i="18"/>
  <c r="K4443" i="18"/>
  <c r="M4443" i="18" s="1"/>
  <c r="J4443" i="18"/>
  <c r="K4442" i="18"/>
  <c r="M4442" i="18" s="1"/>
  <c r="J4442" i="18"/>
  <c r="K4441" i="18"/>
  <c r="J4441" i="18"/>
  <c r="K4440" i="18"/>
  <c r="J4440" i="18"/>
  <c r="K4439" i="18"/>
  <c r="M4439" i="18" s="1"/>
  <c r="J4439" i="18"/>
  <c r="K4438" i="18"/>
  <c r="M4438" i="18" s="1"/>
  <c r="J4438" i="18"/>
  <c r="K4437" i="18"/>
  <c r="M4437" i="18" s="1"/>
  <c r="J4437" i="18"/>
  <c r="K4436" i="18"/>
  <c r="J4436" i="18"/>
  <c r="K4435" i="18"/>
  <c r="M4435" i="18" s="1"/>
  <c r="J4435" i="18"/>
  <c r="K4434" i="18"/>
  <c r="M4434" i="18" s="1"/>
  <c r="J4434" i="18"/>
  <c r="K4433" i="18"/>
  <c r="J4433" i="18"/>
  <c r="K4432" i="18"/>
  <c r="J4432" i="18"/>
  <c r="K4431" i="18"/>
  <c r="M4431" i="18" s="1"/>
  <c r="J4431" i="18"/>
  <c r="K4430" i="18"/>
  <c r="M4430" i="18" s="1"/>
  <c r="J4430" i="18"/>
  <c r="K4429" i="18"/>
  <c r="J4429" i="18"/>
  <c r="K4428" i="18"/>
  <c r="M4428" i="18" s="1"/>
  <c r="J4428" i="18"/>
  <c r="K4427" i="18"/>
  <c r="M4427" i="18" s="1"/>
  <c r="J4427" i="18"/>
  <c r="K4426" i="18"/>
  <c r="M4426" i="18" s="1"/>
  <c r="J4426" i="18"/>
  <c r="K4425" i="18"/>
  <c r="J4425" i="18"/>
  <c r="K4424" i="18"/>
  <c r="M4424" i="18" s="1"/>
  <c r="J4424" i="18"/>
  <c r="K4423" i="18"/>
  <c r="M4423" i="18" s="1"/>
  <c r="J4423" i="18"/>
  <c r="K4422" i="18"/>
  <c r="M4422" i="18" s="1"/>
  <c r="J4422" i="18"/>
  <c r="K4421" i="18"/>
  <c r="J4421" i="18"/>
  <c r="K4420" i="18"/>
  <c r="M4420" i="18" s="1"/>
  <c r="J4420" i="18"/>
  <c r="K4419" i="18"/>
  <c r="M4419" i="18" s="1"/>
  <c r="J4419" i="18"/>
  <c r="K4418" i="18"/>
  <c r="M4418" i="18" s="1"/>
  <c r="J4418" i="18"/>
  <c r="K4417" i="18"/>
  <c r="J4417" i="18"/>
  <c r="K4416" i="18"/>
  <c r="M4416" i="18" s="1"/>
  <c r="J4416" i="18"/>
  <c r="K4415" i="18"/>
  <c r="M4415" i="18" s="1"/>
  <c r="J4415" i="18"/>
  <c r="K4414" i="18"/>
  <c r="M4414" i="18" s="1"/>
  <c r="J4414" i="18"/>
  <c r="K4413" i="18"/>
  <c r="J4413" i="18"/>
  <c r="K4412" i="18"/>
  <c r="M4412" i="18" s="1"/>
  <c r="J4412" i="18"/>
  <c r="K4411" i="18"/>
  <c r="M4411" i="18" s="1"/>
  <c r="J4411" i="18"/>
  <c r="K4410" i="18"/>
  <c r="M4410" i="18" s="1"/>
  <c r="J4410" i="18"/>
  <c r="K4409" i="18"/>
  <c r="J4409" i="18"/>
  <c r="K4408" i="18"/>
  <c r="J4408" i="18"/>
  <c r="K4407" i="18"/>
  <c r="M4407" i="18" s="1"/>
  <c r="J4407" i="18"/>
  <c r="K4406" i="18"/>
  <c r="M4406" i="18" s="1"/>
  <c r="J4406" i="18"/>
  <c r="K4405" i="18"/>
  <c r="M4405" i="18" s="1"/>
  <c r="J4405" i="18"/>
  <c r="K4404" i="18"/>
  <c r="J4404" i="18"/>
  <c r="K4403" i="18"/>
  <c r="M4403" i="18" s="1"/>
  <c r="J4403" i="18"/>
  <c r="K4402" i="18"/>
  <c r="M4402" i="18" s="1"/>
  <c r="J4402" i="18"/>
  <c r="K4401" i="18"/>
  <c r="J4401" i="18"/>
  <c r="K4400" i="18"/>
  <c r="M4400" i="18" s="1"/>
  <c r="J4400" i="18"/>
  <c r="K4399" i="18"/>
  <c r="M4399" i="18" s="1"/>
  <c r="J4399" i="18"/>
  <c r="K4398" i="18"/>
  <c r="M4398" i="18" s="1"/>
  <c r="J4398" i="18"/>
  <c r="K4397" i="18"/>
  <c r="J4397" i="18"/>
  <c r="K4396" i="18"/>
  <c r="M4396" i="18" s="1"/>
  <c r="J4396" i="18"/>
  <c r="K4395" i="18"/>
  <c r="M4395" i="18" s="1"/>
  <c r="J4395" i="18"/>
  <c r="K4394" i="18"/>
  <c r="M4394" i="18" s="1"/>
  <c r="J4394" i="18"/>
  <c r="K4393" i="18"/>
  <c r="J4393" i="18"/>
  <c r="K4392" i="18"/>
  <c r="M4392" i="18" s="1"/>
  <c r="J4392" i="18"/>
  <c r="K4391" i="18"/>
  <c r="M4391" i="18" s="1"/>
  <c r="J4391" i="18"/>
  <c r="K4390" i="18"/>
  <c r="M4390" i="18" s="1"/>
  <c r="J4390" i="18"/>
  <c r="K4389" i="18"/>
  <c r="J4389" i="18"/>
  <c r="K4388" i="18"/>
  <c r="J4388" i="18"/>
  <c r="K4387" i="18"/>
  <c r="M4387" i="18" s="1"/>
  <c r="J4387" i="18"/>
  <c r="K4386" i="18"/>
  <c r="M4386" i="18" s="1"/>
  <c r="J4386" i="18"/>
  <c r="K4385" i="18"/>
  <c r="J4385" i="18"/>
  <c r="K4384" i="18"/>
  <c r="M4384" i="18" s="1"/>
  <c r="J4384" i="18"/>
  <c r="K4383" i="18"/>
  <c r="M4383" i="18" s="1"/>
  <c r="J4383" i="18"/>
  <c r="K4382" i="18"/>
  <c r="M4382" i="18" s="1"/>
  <c r="J4382" i="18"/>
  <c r="K4381" i="18"/>
  <c r="M4381" i="18" s="1"/>
  <c r="J4381" i="18"/>
  <c r="K4380" i="18"/>
  <c r="J4380" i="18"/>
  <c r="K4379" i="18"/>
  <c r="M4379" i="18" s="1"/>
  <c r="J4379" i="18"/>
  <c r="K4378" i="18"/>
  <c r="M4378" i="18" s="1"/>
  <c r="J4378" i="18"/>
  <c r="K4377" i="18"/>
  <c r="J4377" i="18"/>
  <c r="K4376" i="18"/>
  <c r="M4376" i="18" s="1"/>
  <c r="J4376" i="18"/>
  <c r="K4375" i="18"/>
  <c r="M4375" i="18" s="1"/>
  <c r="J4375" i="18"/>
  <c r="K4374" i="18"/>
  <c r="M4374" i="18" s="1"/>
  <c r="J4374" i="18"/>
  <c r="K4373" i="18"/>
  <c r="J4373" i="18"/>
  <c r="K4372" i="18"/>
  <c r="J4372" i="18"/>
  <c r="K4371" i="18"/>
  <c r="M4371" i="18" s="1"/>
  <c r="J4371" i="18"/>
  <c r="K4370" i="18"/>
  <c r="M4370" i="18" s="1"/>
  <c r="J4370" i="18"/>
  <c r="K4369" i="18"/>
  <c r="J4369" i="18"/>
  <c r="K4368" i="18"/>
  <c r="J4368" i="18"/>
  <c r="K4367" i="18"/>
  <c r="M4367" i="18" s="1"/>
  <c r="J4367" i="18"/>
  <c r="K4366" i="18"/>
  <c r="M4366" i="18" s="1"/>
  <c r="J4366" i="18"/>
  <c r="K4365" i="18"/>
  <c r="J4365" i="18"/>
  <c r="K4364" i="18"/>
  <c r="M4364" i="18" s="1"/>
  <c r="J4364" i="18"/>
  <c r="K4363" i="18"/>
  <c r="M4363" i="18" s="1"/>
  <c r="J4363" i="18"/>
  <c r="K4362" i="18"/>
  <c r="M4362" i="18" s="1"/>
  <c r="J4362" i="18"/>
  <c r="K4361" i="18"/>
  <c r="J4361" i="18"/>
  <c r="K4360" i="18"/>
  <c r="M4360" i="18" s="1"/>
  <c r="J4360" i="18"/>
  <c r="K4359" i="18"/>
  <c r="M4359" i="18" s="1"/>
  <c r="J4359" i="18"/>
  <c r="K4358" i="18"/>
  <c r="M4358" i="18" s="1"/>
  <c r="J4358" i="18"/>
  <c r="K4357" i="18"/>
  <c r="J4357" i="18"/>
  <c r="K4356" i="18"/>
  <c r="M4356" i="18" s="1"/>
  <c r="J4356" i="18"/>
  <c r="K4355" i="18"/>
  <c r="M4355" i="18" s="1"/>
  <c r="J4355" i="18"/>
  <c r="K4354" i="18"/>
  <c r="M4354" i="18" s="1"/>
  <c r="J4354" i="18"/>
  <c r="K4353" i="18"/>
  <c r="J4353" i="18"/>
  <c r="K4352" i="18"/>
  <c r="M4352" i="18" s="1"/>
  <c r="J4352" i="18"/>
  <c r="K4351" i="18"/>
  <c r="M4351" i="18" s="1"/>
  <c r="J4351" i="18"/>
  <c r="K4350" i="18"/>
  <c r="M4350" i="18" s="1"/>
  <c r="J4350" i="18"/>
  <c r="K4349" i="18"/>
  <c r="J4349" i="18"/>
  <c r="K4348" i="18"/>
  <c r="J4348" i="18"/>
  <c r="K4347" i="18"/>
  <c r="M4347" i="18" s="1"/>
  <c r="J4347" i="18"/>
  <c r="K4346" i="18"/>
  <c r="M4346" i="18" s="1"/>
  <c r="J4346" i="18"/>
  <c r="K4345" i="18"/>
  <c r="J4345" i="18"/>
  <c r="K4344" i="18"/>
  <c r="J4344" i="18"/>
  <c r="K4343" i="18"/>
  <c r="M4343" i="18" s="1"/>
  <c r="J4343" i="18"/>
  <c r="K4342" i="18"/>
  <c r="M4342" i="18" s="1"/>
  <c r="J4342" i="18"/>
  <c r="K4341" i="18"/>
  <c r="J4341" i="18"/>
  <c r="K4340" i="18"/>
  <c r="J4340" i="18"/>
  <c r="K4339" i="18"/>
  <c r="M4339" i="18" s="1"/>
  <c r="J4339" i="18"/>
  <c r="K4338" i="18"/>
  <c r="M4338" i="18" s="1"/>
  <c r="J4338" i="18"/>
  <c r="K4337" i="18"/>
  <c r="J4337" i="18"/>
  <c r="K4336" i="18"/>
  <c r="M4336" i="18" s="1"/>
  <c r="J4336" i="18"/>
  <c r="K4335" i="18"/>
  <c r="M4335" i="18" s="1"/>
  <c r="J4335" i="18"/>
  <c r="K4334" i="18"/>
  <c r="M4334" i="18" s="1"/>
  <c r="J4334" i="18"/>
  <c r="K4333" i="18"/>
  <c r="J4333" i="18"/>
  <c r="K4332" i="18"/>
  <c r="M4332" i="18" s="1"/>
  <c r="J4332" i="18"/>
  <c r="K4331" i="18"/>
  <c r="M4331" i="18" s="1"/>
  <c r="J4331" i="18"/>
  <c r="K4330" i="18"/>
  <c r="M4330" i="18" s="1"/>
  <c r="J4330" i="18"/>
  <c r="K4329" i="18"/>
  <c r="J4329" i="18"/>
  <c r="K4328" i="18"/>
  <c r="M4328" i="18" s="1"/>
  <c r="J4328" i="18"/>
  <c r="K4327" i="18"/>
  <c r="M4327" i="18" s="1"/>
  <c r="J4327" i="18"/>
  <c r="K4326" i="18"/>
  <c r="M4326" i="18" s="1"/>
  <c r="J4326" i="18"/>
  <c r="K4325" i="18"/>
  <c r="J4325" i="18"/>
  <c r="K4324" i="18"/>
  <c r="J4324" i="18"/>
  <c r="K4323" i="18"/>
  <c r="M4323" i="18" s="1"/>
  <c r="J4323" i="18"/>
  <c r="K4322" i="18"/>
  <c r="M4322" i="18" s="1"/>
  <c r="J4322" i="18"/>
  <c r="K4321" i="18"/>
  <c r="J4321" i="18"/>
  <c r="K4320" i="18"/>
  <c r="M4320" i="18" s="1"/>
  <c r="J4320" i="18"/>
  <c r="K4319" i="18"/>
  <c r="M4319" i="18" s="1"/>
  <c r="J4319" i="18"/>
  <c r="K4318" i="18"/>
  <c r="M4318" i="18" s="1"/>
  <c r="J4318" i="18"/>
  <c r="K4317" i="18"/>
  <c r="M4317" i="18" s="1"/>
  <c r="J4317" i="18"/>
  <c r="K4316" i="18"/>
  <c r="M4316" i="18" s="1"/>
  <c r="J4316" i="18"/>
  <c r="K4315" i="18"/>
  <c r="M4315" i="18" s="1"/>
  <c r="J4315" i="18"/>
  <c r="K4314" i="18"/>
  <c r="M4314" i="18" s="1"/>
  <c r="J4314" i="18"/>
  <c r="K4313" i="18"/>
  <c r="J4313" i="18"/>
  <c r="K4312" i="18"/>
  <c r="J4312" i="18"/>
  <c r="K4311" i="18"/>
  <c r="M4311" i="18" s="1"/>
  <c r="J4311" i="18"/>
  <c r="K4310" i="18"/>
  <c r="M4310" i="18" s="1"/>
  <c r="J4310" i="18"/>
  <c r="K4309" i="18"/>
  <c r="M4309" i="18" s="1"/>
  <c r="J4309" i="18"/>
  <c r="K4308" i="18"/>
  <c r="J4308" i="18"/>
  <c r="K4307" i="18"/>
  <c r="M4307" i="18" s="1"/>
  <c r="J4307" i="18"/>
  <c r="K4306" i="18"/>
  <c r="M4306" i="18" s="1"/>
  <c r="J4306" i="18"/>
  <c r="K4305" i="18"/>
  <c r="J4305" i="18"/>
  <c r="K4304" i="18"/>
  <c r="M4304" i="18" s="1"/>
  <c r="J4304" i="18"/>
  <c r="K4303" i="18"/>
  <c r="M4303" i="18" s="1"/>
  <c r="J4303" i="18"/>
  <c r="K4302" i="18"/>
  <c r="M4302" i="18" s="1"/>
  <c r="J4302" i="18"/>
  <c r="K4301" i="18"/>
  <c r="J4301" i="18"/>
  <c r="K4300" i="18"/>
  <c r="M4300" i="18" s="1"/>
  <c r="J4300" i="18"/>
  <c r="K4299" i="18"/>
  <c r="M4299" i="18" s="1"/>
  <c r="J4299" i="18"/>
  <c r="K4298" i="18"/>
  <c r="M4298" i="18" s="1"/>
  <c r="J4298" i="18"/>
  <c r="K4297" i="18"/>
  <c r="J4297" i="18"/>
  <c r="K4296" i="18"/>
  <c r="M4296" i="18" s="1"/>
  <c r="J4296" i="18"/>
  <c r="K4295" i="18"/>
  <c r="M4295" i="18" s="1"/>
  <c r="J4295" i="18"/>
  <c r="K4294" i="18"/>
  <c r="M4294" i="18" s="1"/>
  <c r="J4294" i="18"/>
  <c r="K4293" i="18"/>
  <c r="J4293" i="18"/>
  <c r="K4292" i="18"/>
  <c r="J4292" i="18"/>
  <c r="K4291" i="18"/>
  <c r="M4291" i="18" s="1"/>
  <c r="J4291" i="18"/>
  <c r="K4290" i="18"/>
  <c r="M4290" i="18" s="1"/>
  <c r="J4290" i="18"/>
  <c r="K4289" i="18"/>
  <c r="J4289" i="18"/>
  <c r="K4288" i="18"/>
  <c r="M4288" i="18" s="1"/>
  <c r="J4288" i="18"/>
  <c r="K4287" i="18"/>
  <c r="M4287" i="18" s="1"/>
  <c r="J4287" i="18"/>
  <c r="K4286" i="18"/>
  <c r="M4286" i="18" s="1"/>
  <c r="J4286" i="18"/>
  <c r="K4285" i="18"/>
  <c r="J4285" i="18"/>
  <c r="K4284" i="18"/>
  <c r="M4284" i="18" s="1"/>
  <c r="J4284" i="18"/>
  <c r="K4283" i="18"/>
  <c r="M4283" i="18" s="1"/>
  <c r="J4283" i="18"/>
  <c r="J4282" i="18"/>
  <c r="K4281" i="18"/>
  <c r="M4281" i="18" s="1"/>
  <c r="J4281" i="18"/>
  <c r="K4280" i="18"/>
  <c r="J4280" i="18"/>
  <c r="K4279" i="18"/>
  <c r="M4279" i="18" s="1"/>
  <c r="J4279" i="18"/>
  <c r="K4278" i="18"/>
  <c r="M4278" i="18" s="1"/>
  <c r="J4278" i="18"/>
  <c r="K4277" i="18"/>
  <c r="J4277" i="18"/>
  <c r="K4276" i="18"/>
  <c r="J4276" i="18"/>
  <c r="K4275" i="18"/>
  <c r="M4275" i="18" s="1"/>
  <c r="J4275" i="18"/>
  <c r="K4274" i="18"/>
  <c r="M4274" i="18" s="1"/>
  <c r="J4274" i="18"/>
  <c r="K4273" i="18"/>
  <c r="J4273" i="18"/>
  <c r="K4272" i="18"/>
  <c r="J4272" i="18"/>
  <c r="K4271" i="18"/>
  <c r="M4271" i="18" s="1"/>
  <c r="J4271" i="18"/>
  <c r="K4270" i="18"/>
  <c r="M4270" i="18" s="1"/>
  <c r="J4270" i="18"/>
  <c r="K4269" i="18"/>
  <c r="J4269" i="18"/>
  <c r="K4268" i="18"/>
  <c r="J4268" i="18"/>
  <c r="K4267" i="18"/>
  <c r="M4267" i="18" s="1"/>
  <c r="J4267" i="18"/>
  <c r="K4266" i="18"/>
  <c r="M4266" i="18" s="1"/>
  <c r="J4266" i="18"/>
  <c r="K4265" i="18"/>
  <c r="J4265" i="18"/>
  <c r="K4264" i="18"/>
  <c r="J4264" i="18"/>
  <c r="K4263" i="18"/>
  <c r="M4263" i="18" s="1"/>
  <c r="J4263" i="18"/>
  <c r="K4262" i="18"/>
  <c r="M4262" i="18" s="1"/>
  <c r="J4262" i="18"/>
  <c r="K4261" i="18"/>
  <c r="M4261" i="18" s="1"/>
  <c r="J4261" i="18"/>
  <c r="K4260" i="18"/>
  <c r="J4260" i="18"/>
  <c r="K4259" i="18"/>
  <c r="M4259" i="18" s="1"/>
  <c r="J4259" i="18"/>
  <c r="K4258" i="18"/>
  <c r="M4258" i="18" s="1"/>
  <c r="J4258" i="18"/>
  <c r="K4257" i="18"/>
  <c r="M4257" i="18" s="1"/>
  <c r="J4257" i="18"/>
  <c r="K4256" i="18"/>
  <c r="M4256" i="18" s="1"/>
  <c r="J4256" i="18"/>
  <c r="K4255" i="18"/>
  <c r="M4255" i="18" s="1"/>
  <c r="J4255" i="18"/>
  <c r="K4254" i="18"/>
  <c r="M4254" i="18" s="1"/>
  <c r="J4254" i="18"/>
  <c r="K4253" i="18"/>
  <c r="J4253" i="18"/>
  <c r="K4252" i="18"/>
  <c r="J4252" i="18"/>
  <c r="K4251" i="18"/>
  <c r="M4251" i="18" s="1"/>
  <c r="J4251" i="18"/>
  <c r="K4250" i="18"/>
  <c r="M4250" i="18" s="1"/>
  <c r="J4250" i="18"/>
  <c r="K4249" i="18"/>
  <c r="M4249" i="18" s="1"/>
  <c r="J4249" i="18"/>
  <c r="K4248" i="18"/>
  <c r="J4248" i="18"/>
  <c r="K4247" i="18"/>
  <c r="M4247" i="18" s="1"/>
  <c r="J4247" i="18"/>
  <c r="K4246" i="18"/>
  <c r="M4246" i="18" s="1"/>
  <c r="J4246" i="18"/>
  <c r="K4245" i="18"/>
  <c r="J4245" i="18"/>
  <c r="K4244" i="18"/>
  <c r="J4244" i="18"/>
  <c r="K4243" i="18"/>
  <c r="M4243" i="18" s="1"/>
  <c r="J4243" i="18"/>
  <c r="K4242" i="18"/>
  <c r="M4242" i="18" s="1"/>
  <c r="J4242" i="18"/>
  <c r="K4241" i="18"/>
  <c r="J4241" i="18"/>
  <c r="K4240" i="18"/>
  <c r="J4240" i="18"/>
  <c r="K4239" i="18"/>
  <c r="M4239" i="18" s="1"/>
  <c r="J4239" i="18"/>
  <c r="K4238" i="18"/>
  <c r="M4238" i="18" s="1"/>
  <c r="J4238" i="18"/>
  <c r="K4237" i="18"/>
  <c r="J4237" i="18"/>
  <c r="K4236" i="18"/>
  <c r="J4236" i="18"/>
  <c r="K4235" i="18"/>
  <c r="M4235" i="18" s="1"/>
  <c r="J4235" i="18"/>
  <c r="K4234" i="18"/>
  <c r="M4234" i="18" s="1"/>
  <c r="J4234" i="18"/>
  <c r="K4233" i="18"/>
  <c r="J4233" i="18"/>
  <c r="K4232" i="18"/>
  <c r="J4232" i="18"/>
  <c r="K4231" i="18"/>
  <c r="M4231" i="18" s="1"/>
  <c r="J4231" i="18"/>
  <c r="K4230" i="18"/>
  <c r="M4230" i="18" s="1"/>
  <c r="J4230" i="18"/>
  <c r="K4229" i="18"/>
  <c r="M4229" i="18" s="1"/>
  <c r="J4229" i="18"/>
  <c r="K4228" i="18"/>
  <c r="J4228" i="18"/>
  <c r="K4227" i="18"/>
  <c r="M4227" i="18" s="1"/>
  <c r="J4227" i="18"/>
  <c r="K4226" i="18"/>
  <c r="M4226" i="18" s="1"/>
  <c r="J4226" i="18"/>
  <c r="K4225" i="18"/>
  <c r="M4225" i="18" s="1"/>
  <c r="J4225" i="18"/>
  <c r="K4224" i="18"/>
  <c r="J4224" i="18"/>
  <c r="K4223" i="18"/>
  <c r="M4223" i="18" s="1"/>
  <c r="J4223" i="18"/>
  <c r="K4222" i="18"/>
  <c r="M4222" i="18" s="1"/>
  <c r="J4222" i="18"/>
  <c r="K4221" i="18"/>
  <c r="M4221" i="18" s="1"/>
  <c r="J4221" i="18"/>
  <c r="K4220" i="18"/>
  <c r="J4220" i="18"/>
  <c r="K4219" i="18"/>
  <c r="M4219" i="18" s="1"/>
  <c r="J4219" i="18"/>
  <c r="K4218" i="18"/>
  <c r="M4218" i="18" s="1"/>
  <c r="J4218" i="18"/>
  <c r="K4217" i="18"/>
  <c r="M4217" i="18" s="1"/>
  <c r="J4217" i="18"/>
  <c r="K4216" i="18"/>
  <c r="M4216" i="18" s="1"/>
  <c r="J4216" i="18"/>
  <c r="K4215" i="18"/>
  <c r="M4215" i="18" s="1"/>
  <c r="J4215" i="18"/>
  <c r="K4214" i="18"/>
  <c r="M4214" i="18" s="1"/>
  <c r="J4214" i="18"/>
  <c r="K4213" i="18"/>
  <c r="M4213" i="18" s="1"/>
  <c r="J4213" i="18"/>
  <c r="K4212" i="18"/>
  <c r="J4212" i="18"/>
  <c r="K4211" i="18"/>
  <c r="M4211" i="18" s="1"/>
  <c r="J4211" i="18"/>
  <c r="K4210" i="18"/>
  <c r="M4210" i="18" s="1"/>
  <c r="J4210" i="18"/>
  <c r="K4209" i="18"/>
  <c r="J4209" i="18"/>
  <c r="K4208" i="18"/>
  <c r="M4208" i="18" s="1"/>
  <c r="J4208" i="18"/>
  <c r="K4207" i="18"/>
  <c r="M4207" i="18" s="1"/>
  <c r="J4207" i="18"/>
  <c r="K4206" i="18"/>
  <c r="M4206" i="18" s="1"/>
  <c r="J4206" i="18"/>
  <c r="K4205" i="18"/>
  <c r="J4205" i="18"/>
  <c r="K4204" i="18"/>
  <c r="J4204" i="18"/>
  <c r="K4203" i="18"/>
  <c r="M4203" i="18" s="1"/>
  <c r="J4203" i="18"/>
  <c r="K4202" i="18"/>
  <c r="M4202" i="18" s="1"/>
  <c r="J4202" i="18"/>
  <c r="K4201" i="18"/>
  <c r="J4201" i="18"/>
  <c r="K4200" i="18"/>
  <c r="J4200" i="18"/>
  <c r="K4199" i="18"/>
  <c r="M4199" i="18" s="1"/>
  <c r="J4199" i="18"/>
  <c r="K4198" i="18"/>
  <c r="M4198" i="18" s="1"/>
  <c r="J4198" i="18"/>
  <c r="K4197" i="18"/>
  <c r="M4197" i="18" s="1"/>
  <c r="J4197" i="18"/>
  <c r="K4196" i="18"/>
  <c r="J4196" i="18"/>
  <c r="K4195" i="18"/>
  <c r="M4195" i="18" s="1"/>
  <c r="J4195" i="18"/>
  <c r="K4194" i="18"/>
  <c r="M4194" i="18" s="1"/>
  <c r="J4194" i="18"/>
  <c r="K4193" i="18"/>
  <c r="M4193" i="18" s="1"/>
  <c r="J4193" i="18"/>
  <c r="K4192" i="18"/>
  <c r="J4192" i="18"/>
  <c r="K4191" i="18"/>
  <c r="M4191" i="18" s="1"/>
  <c r="J4191" i="18"/>
  <c r="K4190" i="18"/>
  <c r="M4190" i="18" s="1"/>
  <c r="J4190" i="18"/>
  <c r="K4189" i="18"/>
  <c r="J4189" i="18"/>
  <c r="K4188" i="18"/>
  <c r="J4188" i="18"/>
  <c r="K4187" i="18"/>
  <c r="M4187" i="18" s="1"/>
  <c r="J4187" i="18"/>
  <c r="K4186" i="18"/>
  <c r="M4186" i="18" s="1"/>
  <c r="J4186" i="18"/>
  <c r="K4185" i="18"/>
  <c r="M4185" i="18" s="1"/>
  <c r="J4185" i="18"/>
  <c r="K4184" i="18"/>
  <c r="M4184" i="18" s="1"/>
  <c r="J4184" i="18"/>
  <c r="K4183" i="18"/>
  <c r="M4183" i="18" s="1"/>
  <c r="J4183" i="18"/>
  <c r="K4182" i="18"/>
  <c r="M4182" i="18" s="1"/>
  <c r="J4182" i="18"/>
  <c r="K4181" i="18"/>
  <c r="M4181" i="18" s="1"/>
  <c r="J4181" i="18"/>
  <c r="K4180" i="18"/>
  <c r="J4180" i="18"/>
  <c r="K4179" i="18"/>
  <c r="M4179" i="18" s="1"/>
  <c r="J4179" i="18"/>
  <c r="K4178" i="18"/>
  <c r="M4178" i="18" s="1"/>
  <c r="J4178" i="18"/>
  <c r="K4177" i="18"/>
  <c r="J4177" i="18"/>
  <c r="K4176" i="18"/>
  <c r="M4176" i="18" s="1"/>
  <c r="J4176" i="18"/>
  <c r="K4175" i="18"/>
  <c r="M4175" i="18" s="1"/>
  <c r="J4175" i="18"/>
  <c r="K4174" i="18"/>
  <c r="M4174" i="18" s="1"/>
  <c r="J4174" i="18"/>
  <c r="K4173" i="18"/>
  <c r="J4173" i="18"/>
  <c r="K4172" i="18"/>
  <c r="J4172" i="18"/>
  <c r="K4171" i="18"/>
  <c r="M4171" i="18" s="1"/>
  <c r="J4171" i="18"/>
  <c r="K4170" i="18"/>
  <c r="M4170" i="18" s="1"/>
  <c r="J4170" i="18"/>
  <c r="K4169" i="18"/>
  <c r="M4169" i="18" s="1"/>
  <c r="J4169" i="18"/>
  <c r="K4168" i="18"/>
  <c r="J4168" i="18"/>
  <c r="K4167" i="18"/>
  <c r="M4167" i="18" s="1"/>
  <c r="J4167" i="18"/>
  <c r="K4166" i="18"/>
  <c r="M4166" i="18" s="1"/>
  <c r="J4166" i="18"/>
  <c r="K4165" i="18"/>
  <c r="M4165" i="18" s="1"/>
  <c r="J4165" i="18"/>
  <c r="K4164" i="18"/>
  <c r="J4164" i="18"/>
  <c r="K4163" i="18"/>
  <c r="M4163" i="18" s="1"/>
  <c r="J4163" i="18"/>
  <c r="K4162" i="18"/>
  <c r="M4162" i="18" s="1"/>
  <c r="J4162" i="18"/>
  <c r="K4161" i="18"/>
  <c r="M4161" i="18" s="1"/>
  <c r="J4161" i="18"/>
  <c r="K4160" i="18"/>
  <c r="J4160" i="18"/>
  <c r="K4159" i="18"/>
  <c r="M4159" i="18" s="1"/>
  <c r="J4159" i="18"/>
  <c r="K4158" i="18"/>
  <c r="M4158" i="18" s="1"/>
  <c r="J4158" i="18"/>
  <c r="K4157" i="18"/>
  <c r="M4157" i="18" s="1"/>
  <c r="J4157" i="18"/>
  <c r="K4156" i="18"/>
  <c r="J4156" i="18"/>
  <c r="K4155" i="18"/>
  <c r="M4155" i="18" s="1"/>
  <c r="J4155" i="18"/>
  <c r="K4154" i="18"/>
  <c r="M4154" i="18" s="1"/>
  <c r="J4154" i="18"/>
  <c r="K4153" i="18"/>
  <c r="M4153" i="18" s="1"/>
  <c r="J4153" i="18"/>
  <c r="K4152" i="18"/>
  <c r="M4152" i="18" s="1"/>
  <c r="J4152" i="18"/>
  <c r="K4151" i="18"/>
  <c r="M4151" i="18" s="1"/>
  <c r="J4151" i="18"/>
  <c r="K4150" i="18"/>
  <c r="M4150" i="18" s="1"/>
  <c r="J4150" i="18"/>
  <c r="K4149" i="18"/>
  <c r="J4149" i="18"/>
  <c r="K4148" i="18"/>
  <c r="J4148" i="18"/>
  <c r="K4147" i="18"/>
  <c r="M4147" i="18" s="1"/>
  <c r="J4147" i="18"/>
  <c r="K4146" i="18"/>
  <c r="M4146" i="18" s="1"/>
  <c r="J4146" i="18"/>
  <c r="K4145" i="18"/>
  <c r="M4145" i="18" s="1"/>
  <c r="J4145" i="18"/>
  <c r="K4144" i="18"/>
  <c r="J4144" i="18"/>
  <c r="K4143" i="18"/>
  <c r="M4143" i="18" s="1"/>
  <c r="J4143" i="18"/>
  <c r="K4142" i="18"/>
  <c r="M4142" i="18" s="1"/>
  <c r="J4142" i="18"/>
  <c r="K4141" i="18"/>
  <c r="J4141" i="18"/>
  <c r="K4140" i="18"/>
  <c r="J4140" i="18"/>
  <c r="K4139" i="18"/>
  <c r="M4139" i="18" s="1"/>
  <c r="J4139" i="18"/>
  <c r="K4138" i="18"/>
  <c r="M4138" i="18" s="1"/>
  <c r="J4138" i="18"/>
  <c r="K4137" i="18"/>
  <c r="J4137" i="18"/>
  <c r="K4136" i="18"/>
  <c r="J4136" i="18"/>
  <c r="K4135" i="18"/>
  <c r="M4135" i="18" s="1"/>
  <c r="J4135" i="18"/>
  <c r="K4134" i="18"/>
  <c r="M4134" i="18" s="1"/>
  <c r="J4134" i="18"/>
  <c r="K4133" i="18"/>
  <c r="J4133" i="18"/>
  <c r="K4132" i="18"/>
  <c r="J4132" i="18"/>
  <c r="K4131" i="18"/>
  <c r="M4131" i="18" s="1"/>
  <c r="J4131" i="18"/>
  <c r="K4130" i="18"/>
  <c r="M4130" i="18" s="1"/>
  <c r="J4130" i="18"/>
  <c r="K4129" i="18"/>
  <c r="M4129" i="18" s="1"/>
  <c r="J4129" i="18"/>
  <c r="K4128" i="18"/>
  <c r="J4128" i="18"/>
  <c r="K4127" i="18"/>
  <c r="M4127" i="18" s="1"/>
  <c r="J4127" i="18"/>
  <c r="K4126" i="18"/>
  <c r="M4126" i="18" s="1"/>
  <c r="J4126" i="18"/>
  <c r="K4125" i="18"/>
  <c r="M4125" i="18" s="1"/>
  <c r="J4125" i="18"/>
  <c r="K4124" i="18"/>
  <c r="J4124" i="18"/>
  <c r="K4123" i="18"/>
  <c r="M4123" i="18" s="1"/>
  <c r="J4123" i="18"/>
  <c r="K4122" i="18"/>
  <c r="M4122" i="18" s="1"/>
  <c r="J4122" i="18"/>
  <c r="K4121" i="18"/>
  <c r="J4121" i="18"/>
  <c r="K4120" i="18"/>
  <c r="M4120" i="18" s="1"/>
  <c r="J4120" i="18"/>
  <c r="K4119" i="18"/>
  <c r="M4119" i="18" s="1"/>
  <c r="J4119" i="18"/>
  <c r="K4118" i="18"/>
  <c r="M4118" i="18" s="1"/>
  <c r="J4118" i="18"/>
  <c r="K4117" i="18"/>
  <c r="M4117" i="18" s="1"/>
  <c r="J4117" i="18"/>
  <c r="K4116" i="18"/>
  <c r="J4116" i="18"/>
  <c r="K4115" i="18"/>
  <c r="M4115" i="18" s="1"/>
  <c r="J4115" i="18"/>
  <c r="K4114" i="18"/>
  <c r="M4114" i="18" s="1"/>
  <c r="J4114" i="18"/>
  <c r="K4113" i="18"/>
  <c r="J4113" i="18"/>
  <c r="K4112" i="18"/>
  <c r="M4112" i="18" s="1"/>
  <c r="J4112" i="18"/>
  <c r="K4111" i="18"/>
  <c r="M4111" i="18" s="1"/>
  <c r="J4111" i="18"/>
  <c r="K4110" i="18"/>
  <c r="M4110" i="18" s="1"/>
  <c r="J4110" i="18"/>
  <c r="K4109" i="18"/>
  <c r="J4109" i="18"/>
  <c r="K4108" i="18"/>
  <c r="J4108" i="18"/>
  <c r="K4107" i="18"/>
  <c r="M4107" i="18" s="1"/>
  <c r="J4107" i="18"/>
  <c r="K4106" i="18"/>
  <c r="M4106" i="18" s="1"/>
  <c r="J4106" i="18"/>
  <c r="K4105" i="18"/>
  <c r="M4105" i="18" s="1"/>
  <c r="J4105" i="18"/>
  <c r="K4104" i="18"/>
  <c r="J4104" i="18"/>
  <c r="K4103" i="18"/>
  <c r="M4103" i="18" s="1"/>
  <c r="J4103" i="18"/>
  <c r="K4102" i="18"/>
  <c r="M4102" i="18" s="1"/>
  <c r="J4102" i="18"/>
  <c r="K4101" i="18"/>
  <c r="M4101" i="18" s="1"/>
  <c r="J4101" i="18"/>
  <c r="K4100" i="18"/>
  <c r="J4100" i="18"/>
  <c r="K4099" i="18"/>
  <c r="M4099" i="18" s="1"/>
  <c r="J4099" i="18"/>
  <c r="K4098" i="18"/>
  <c r="M4098" i="18" s="1"/>
  <c r="J4098" i="18"/>
  <c r="K4097" i="18"/>
  <c r="M4097" i="18" s="1"/>
  <c r="J4097" i="18"/>
  <c r="K4096" i="18"/>
  <c r="J4096" i="18"/>
  <c r="K4095" i="18"/>
  <c r="M4095" i="18" s="1"/>
  <c r="J4095" i="18"/>
  <c r="K4094" i="18"/>
  <c r="M4094" i="18" s="1"/>
  <c r="J4094" i="18"/>
  <c r="K4093" i="18"/>
  <c r="J4093" i="18"/>
  <c r="K4092" i="18"/>
  <c r="J4092" i="18"/>
  <c r="K4091" i="18"/>
  <c r="M4091" i="18" s="1"/>
  <c r="J4091" i="18"/>
  <c r="K4090" i="18"/>
  <c r="M4090" i="18" s="1"/>
  <c r="J4090" i="18"/>
  <c r="K4089" i="18"/>
  <c r="J4089" i="18"/>
  <c r="K4088" i="18"/>
  <c r="J4088" i="18"/>
  <c r="K4087" i="18"/>
  <c r="M4087" i="18" s="1"/>
  <c r="J4087" i="18"/>
  <c r="K4086" i="18"/>
  <c r="M4086" i="18" s="1"/>
  <c r="J4086" i="18"/>
  <c r="K4085" i="18"/>
  <c r="M4085" i="18" s="1"/>
  <c r="J4085" i="18"/>
  <c r="K4084" i="18"/>
  <c r="J4084" i="18"/>
  <c r="K4083" i="18"/>
  <c r="M4083" i="18" s="1"/>
  <c r="J4083" i="18"/>
  <c r="K4082" i="18"/>
  <c r="M4082" i="18" s="1"/>
  <c r="J4082" i="18"/>
  <c r="K4081" i="18"/>
  <c r="J4081" i="18"/>
  <c r="K4080" i="18"/>
  <c r="M4080" i="18" s="1"/>
  <c r="J4080" i="18"/>
  <c r="K4079" i="18"/>
  <c r="M4079" i="18" s="1"/>
  <c r="J4079" i="18"/>
  <c r="K4078" i="18"/>
  <c r="M4078" i="18" s="1"/>
  <c r="J4078" i="18"/>
  <c r="K4077" i="18"/>
  <c r="J4077" i="18"/>
  <c r="K4076" i="18"/>
  <c r="J4076" i="18"/>
  <c r="K4075" i="18"/>
  <c r="M4075" i="18" s="1"/>
  <c r="J4075" i="18"/>
  <c r="K4074" i="18"/>
  <c r="M4074" i="18" s="1"/>
  <c r="J4074" i="18"/>
  <c r="K4073" i="18"/>
  <c r="M4073" i="18" s="1"/>
  <c r="J4073" i="18"/>
  <c r="K4072" i="18"/>
  <c r="J4072" i="18"/>
  <c r="K4071" i="18"/>
  <c r="M4071" i="18" s="1"/>
  <c r="J4071" i="18"/>
  <c r="K4070" i="18"/>
  <c r="M4070" i="18" s="1"/>
  <c r="J4070" i="18"/>
  <c r="K4069" i="18"/>
  <c r="M4069" i="18" s="1"/>
  <c r="J4069" i="18"/>
  <c r="K4068" i="18"/>
  <c r="J4068" i="18"/>
  <c r="K4067" i="18"/>
  <c r="M4067" i="18" s="1"/>
  <c r="J4067" i="18"/>
  <c r="K4066" i="18"/>
  <c r="M4066" i="18" s="1"/>
  <c r="J4066" i="18"/>
  <c r="K4065" i="18"/>
  <c r="M4065" i="18" s="1"/>
  <c r="J4065" i="18"/>
  <c r="K4064" i="18"/>
  <c r="J4064" i="18"/>
  <c r="K4063" i="18"/>
  <c r="M4063" i="18" s="1"/>
  <c r="J4063" i="18"/>
  <c r="K4062" i="18"/>
  <c r="M4062" i="18" s="1"/>
  <c r="J4062" i="18"/>
  <c r="K4061" i="18"/>
  <c r="M4061" i="18" s="1"/>
  <c r="J4061" i="18"/>
  <c r="K4060" i="18"/>
  <c r="J4060" i="18"/>
  <c r="K4059" i="18"/>
  <c r="M4059" i="18" s="1"/>
  <c r="J4059" i="18"/>
  <c r="K4058" i="18"/>
  <c r="M4058" i="18" s="1"/>
  <c r="J4058" i="18"/>
  <c r="K4057" i="18"/>
  <c r="M4057" i="18" s="1"/>
  <c r="J4057" i="18"/>
  <c r="K4056" i="18"/>
  <c r="J4056" i="18"/>
  <c r="K4055" i="18"/>
  <c r="M4055" i="18" s="1"/>
  <c r="J4055" i="18"/>
  <c r="K4054" i="18"/>
  <c r="M4054" i="18" s="1"/>
  <c r="J4054" i="18"/>
  <c r="K4053" i="18"/>
  <c r="J4053" i="18"/>
  <c r="K4052" i="18"/>
  <c r="J4052" i="18"/>
  <c r="K4051" i="18"/>
  <c r="M4051" i="18" s="1"/>
  <c r="J4051" i="18"/>
  <c r="K4050" i="18"/>
  <c r="M4050" i="18" s="1"/>
  <c r="J4050" i="18"/>
  <c r="K4049" i="18"/>
  <c r="J4049" i="18"/>
  <c r="K4048" i="18"/>
  <c r="J4048" i="18"/>
  <c r="K4047" i="18"/>
  <c r="M4047" i="18" s="1"/>
  <c r="J4047" i="18"/>
  <c r="K4046" i="18"/>
  <c r="M4046" i="18" s="1"/>
  <c r="J4046" i="18"/>
  <c r="K4045" i="18"/>
  <c r="J4045" i="18"/>
  <c r="K4044" i="18"/>
  <c r="J4044" i="18"/>
  <c r="K4043" i="18"/>
  <c r="M4043" i="18" s="1"/>
  <c r="J4043" i="18"/>
  <c r="K4042" i="18"/>
  <c r="M4042" i="18" s="1"/>
  <c r="J4042" i="18"/>
  <c r="K4041" i="18"/>
  <c r="M4041" i="18" s="1"/>
  <c r="J4041" i="18"/>
  <c r="K4040" i="18"/>
  <c r="J4040" i="18"/>
  <c r="K4039" i="18"/>
  <c r="M4039" i="18" s="1"/>
  <c r="J4039" i="18"/>
  <c r="K4038" i="18"/>
  <c r="M4038" i="18" s="1"/>
  <c r="J4038" i="18"/>
  <c r="K4037" i="18"/>
  <c r="J4037" i="18"/>
  <c r="K4036" i="18"/>
  <c r="J4036" i="18"/>
  <c r="K4035" i="18"/>
  <c r="M4035" i="18" s="1"/>
  <c r="J4035" i="18"/>
  <c r="K4034" i="18"/>
  <c r="M4034" i="18" s="1"/>
  <c r="J4034" i="18"/>
  <c r="K4033" i="18"/>
  <c r="M4033" i="18" s="1"/>
  <c r="J4033" i="18"/>
  <c r="K4032" i="18"/>
  <c r="J4032" i="18"/>
  <c r="K4031" i="18"/>
  <c r="M4031" i="18" s="1"/>
  <c r="J4031" i="18"/>
  <c r="K4030" i="18"/>
  <c r="M4030" i="18" s="1"/>
  <c r="J4030" i="18"/>
  <c r="K4029" i="18"/>
  <c r="M4029" i="18" s="1"/>
  <c r="J4029" i="18"/>
  <c r="K4028" i="18"/>
  <c r="J4028" i="18"/>
  <c r="K4027" i="18"/>
  <c r="M4027" i="18" s="1"/>
  <c r="J4027" i="18"/>
  <c r="K4026" i="18"/>
  <c r="M4026" i="18" s="1"/>
  <c r="J4026" i="18"/>
  <c r="K4025" i="18"/>
  <c r="M4025" i="18" s="1"/>
  <c r="J4025" i="18"/>
  <c r="K4024" i="18"/>
  <c r="M4024" i="18" s="1"/>
  <c r="J4024" i="18"/>
  <c r="K4023" i="18"/>
  <c r="M4023" i="18" s="1"/>
  <c r="J4023" i="18"/>
  <c r="K4022" i="18"/>
  <c r="M4022" i="18" s="1"/>
  <c r="J4022" i="18"/>
  <c r="K4021" i="18"/>
  <c r="J4021" i="18"/>
  <c r="K4020" i="18"/>
  <c r="J4020" i="18"/>
  <c r="K4019" i="18"/>
  <c r="M4019" i="18" s="1"/>
  <c r="J4019" i="18"/>
  <c r="K4018" i="18"/>
  <c r="M4018" i="18" s="1"/>
  <c r="J4018" i="18"/>
  <c r="K4017" i="18"/>
  <c r="J4017" i="18"/>
  <c r="K4016" i="18"/>
  <c r="J4016" i="18"/>
  <c r="K4015" i="18"/>
  <c r="M4015" i="18" s="1"/>
  <c r="J4015" i="18"/>
  <c r="K4014" i="18"/>
  <c r="M4014" i="18" s="1"/>
  <c r="J4014" i="18"/>
  <c r="K4013" i="18"/>
  <c r="J4013" i="18"/>
  <c r="K4012" i="18"/>
  <c r="J4012" i="18"/>
  <c r="K4011" i="18"/>
  <c r="M4011" i="18" s="1"/>
  <c r="J4011" i="18"/>
  <c r="K4010" i="18"/>
  <c r="M4010" i="18" s="1"/>
  <c r="J4010" i="18"/>
  <c r="K4009" i="18"/>
  <c r="M4009" i="18" s="1"/>
  <c r="J4009" i="18"/>
  <c r="K4008" i="18"/>
  <c r="J4008" i="18"/>
  <c r="K4007" i="18"/>
  <c r="M4007" i="18" s="1"/>
  <c r="J4007" i="18"/>
  <c r="J4006" i="18"/>
  <c r="K4005" i="18"/>
  <c r="J4005" i="18"/>
  <c r="K4004" i="18"/>
  <c r="M4004" i="18" s="1"/>
  <c r="J4004" i="18"/>
  <c r="K4003" i="18"/>
  <c r="M4003" i="18" s="1"/>
  <c r="J4003" i="18"/>
  <c r="K4002" i="18"/>
  <c r="M4002" i="18" s="1"/>
  <c r="J4002" i="18"/>
  <c r="K4001" i="18"/>
  <c r="M4001" i="18" s="1"/>
  <c r="J4001" i="18"/>
  <c r="K4000" i="18"/>
  <c r="M4000" i="18" s="1"/>
  <c r="J4000" i="18"/>
  <c r="K3999" i="18"/>
  <c r="M3999" i="18" s="1"/>
  <c r="J3999" i="18"/>
  <c r="K3998" i="18"/>
  <c r="M3998" i="18" s="1"/>
  <c r="J3998" i="18"/>
  <c r="K3997" i="18"/>
  <c r="J3997" i="18"/>
  <c r="K3996" i="18"/>
  <c r="J3996" i="18"/>
  <c r="K3995" i="18"/>
  <c r="M3995" i="18" s="1"/>
  <c r="J3995" i="18"/>
  <c r="K3994" i="18"/>
  <c r="M3994" i="18" s="1"/>
  <c r="J3994" i="18"/>
  <c r="K3993" i="18"/>
  <c r="M3993" i="18" s="1"/>
  <c r="J3993" i="18"/>
  <c r="K3992" i="18"/>
  <c r="M3992" i="18" s="1"/>
  <c r="J3992" i="18"/>
  <c r="K3991" i="18"/>
  <c r="M3991" i="18" s="1"/>
  <c r="J3991" i="18"/>
  <c r="K3990" i="18"/>
  <c r="M3990" i="18" s="1"/>
  <c r="J3990" i="18"/>
  <c r="K3989" i="18"/>
  <c r="J3989" i="18"/>
  <c r="K3988" i="18"/>
  <c r="M3988" i="18" s="1"/>
  <c r="J3988" i="18"/>
  <c r="K3987" i="18"/>
  <c r="M3987" i="18" s="1"/>
  <c r="J3987" i="18"/>
  <c r="K3986" i="18"/>
  <c r="M3986" i="18" s="1"/>
  <c r="J3986" i="18"/>
  <c r="K3985" i="18"/>
  <c r="M3985" i="18" s="1"/>
  <c r="J3985" i="18"/>
  <c r="K3984" i="18"/>
  <c r="J3984" i="18"/>
  <c r="K3983" i="18"/>
  <c r="M3983" i="18" s="1"/>
  <c r="J3983" i="18"/>
  <c r="K3982" i="18"/>
  <c r="M3982" i="18" s="1"/>
  <c r="J3982" i="18"/>
  <c r="K3981" i="18"/>
  <c r="J3981" i="18"/>
  <c r="K3980" i="18"/>
  <c r="J3980" i="18"/>
  <c r="K3979" i="18"/>
  <c r="M3979" i="18" s="1"/>
  <c r="J3979" i="18"/>
  <c r="K3978" i="18"/>
  <c r="M3978" i="18" s="1"/>
  <c r="J3978" i="18"/>
  <c r="K3977" i="18"/>
  <c r="J3977" i="18"/>
  <c r="K3976" i="18"/>
  <c r="M3976" i="18" s="1"/>
  <c r="J3976" i="18"/>
  <c r="K3975" i="18"/>
  <c r="M3975" i="18" s="1"/>
  <c r="J3975" i="18"/>
  <c r="K3974" i="18"/>
  <c r="M3974" i="18" s="1"/>
  <c r="J3974" i="18"/>
  <c r="K3973" i="18"/>
  <c r="J3973" i="18"/>
  <c r="K3972" i="18"/>
  <c r="M3972" i="18" s="1"/>
  <c r="J3972" i="18"/>
  <c r="K3971" i="18"/>
  <c r="M3971" i="18" s="1"/>
  <c r="J3971" i="18"/>
  <c r="K3970" i="18"/>
  <c r="M3970" i="18" s="1"/>
  <c r="J3970" i="18"/>
  <c r="K3969" i="18"/>
  <c r="M3969" i="18" s="1"/>
  <c r="J3969" i="18"/>
  <c r="K3968" i="18"/>
  <c r="J3968" i="18"/>
  <c r="K3967" i="18"/>
  <c r="M3967" i="18" s="1"/>
  <c r="J3967" i="18"/>
  <c r="K3966" i="18"/>
  <c r="M3966" i="18" s="1"/>
  <c r="J3966" i="18"/>
  <c r="K3965" i="18"/>
  <c r="J3965" i="18"/>
  <c r="K3964" i="18"/>
  <c r="J3964" i="18"/>
  <c r="K3963" i="18"/>
  <c r="M3963" i="18" s="1"/>
  <c r="J3963" i="18"/>
  <c r="K3962" i="18"/>
  <c r="M3962" i="18" s="1"/>
  <c r="J3962" i="18"/>
  <c r="K3961" i="18"/>
  <c r="J3961" i="18"/>
  <c r="K3960" i="18"/>
  <c r="M3960" i="18" s="1"/>
  <c r="J3960" i="18"/>
  <c r="K3959" i="18"/>
  <c r="M3959" i="18" s="1"/>
  <c r="J3959" i="18"/>
  <c r="K3958" i="18"/>
  <c r="M3958" i="18" s="1"/>
  <c r="J3958" i="18"/>
  <c r="K3957" i="18"/>
  <c r="J3957" i="18"/>
  <c r="K3956" i="18"/>
  <c r="M3956" i="18" s="1"/>
  <c r="J3956" i="18"/>
  <c r="K3955" i="18"/>
  <c r="M3955" i="18" s="1"/>
  <c r="J3955" i="18"/>
  <c r="K3954" i="18"/>
  <c r="M3954" i="18" s="1"/>
  <c r="J3954" i="18"/>
  <c r="K3953" i="18"/>
  <c r="M3953" i="18" s="1"/>
  <c r="J3953" i="18"/>
  <c r="K3952" i="18"/>
  <c r="J3952" i="18"/>
  <c r="K3951" i="18"/>
  <c r="M3951" i="18" s="1"/>
  <c r="J3951" i="18"/>
  <c r="K3950" i="18"/>
  <c r="M3950" i="18" s="1"/>
  <c r="J3950" i="18"/>
  <c r="K3949" i="18"/>
  <c r="J3949" i="18"/>
  <c r="K3948" i="18"/>
  <c r="M3948" i="18" s="1"/>
  <c r="J3948" i="18"/>
  <c r="K3947" i="18"/>
  <c r="M3947" i="18" s="1"/>
  <c r="J3947" i="18"/>
  <c r="K3946" i="18"/>
  <c r="M3946" i="18" s="1"/>
  <c r="J3946" i="18"/>
  <c r="K3945" i="18"/>
  <c r="J3945" i="18"/>
  <c r="K3944" i="18"/>
  <c r="M3944" i="18" s="1"/>
  <c r="J3944" i="18"/>
  <c r="K3943" i="18"/>
  <c r="M3943" i="18" s="1"/>
  <c r="J3943" i="18"/>
  <c r="K3942" i="18"/>
  <c r="M3942" i="18" s="1"/>
  <c r="J3942" i="18"/>
  <c r="K3941" i="18"/>
  <c r="J3941" i="18"/>
  <c r="K3940" i="18"/>
  <c r="M3940" i="18" s="1"/>
  <c r="J3940" i="18"/>
  <c r="K3939" i="18"/>
  <c r="M3939" i="18" s="1"/>
  <c r="J3939" i="18"/>
  <c r="K3938" i="18"/>
  <c r="M3938" i="18" s="1"/>
  <c r="J3938" i="18"/>
  <c r="K3937" i="18"/>
  <c r="J3937" i="18"/>
  <c r="K3936" i="18"/>
  <c r="M3936" i="18" s="1"/>
  <c r="J3936" i="18"/>
  <c r="K3935" i="18"/>
  <c r="M3935" i="18" s="1"/>
  <c r="J3935" i="18"/>
  <c r="K3934" i="18"/>
  <c r="M3934" i="18" s="1"/>
  <c r="J3934" i="18"/>
  <c r="K3933" i="18"/>
  <c r="J3933" i="18"/>
  <c r="K3932" i="18"/>
  <c r="M3932" i="18" s="1"/>
  <c r="J3932" i="18"/>
  <c r="K3931" i="18"/>
  <c r="M3931" i="18" s="1"/>
  <c r="J3931" i="18"/>
  <c r="K3930" i="18"/>
  <c r="M3930" i="18" s="1"/>
  <c r="J3930" i="18"/>
  <c r="K3929" i="18"/>
  <c r="J3929" i="18"/>
  <c r="K3928" i="18"/>
  <c r="J3928" i="18"/>
  <c r="K3927" i="18"/>
  <c r="M3927" i="18" s="1"/>
  <c r="J3927" i="18"/>
  <c r="K3926" i="18"/>
  <c r="M3926" i="18" s="1"/>
  <c r="J3926" i="18"/>
  <c r="K3925" i="18"/>
  <c r="J3925" i="18"/>
  <c r="K3924" i="18"/>
  <c r="M3924" i="18" s="1"/>
  <c r="J3924" i="18"/>
  <c r="K3923" i="18"/>
  <c r="M3923" i="18" s="1"/>
  <c r="J3923" i="18"/>
  <c r="K3922" i="18"/>
  <c r="M3922" i="18" s="1"/>
  <c r="J3922" i="18"/>
  <c r="K3921" i="18"/>
  <c r="J3921" i="18"/>
  <c r="K3920" i="18"/>
  <c r="J3920" i="18"/>
  <c r="K3919" i="18"/>
  <c r="M3919" i="18" s="1"/>
  <c r="J3919" i="18"/>
  <c r="K3918" i="18"/>
  <c r="M3918" i="18" s="1"/>
  <c r="J3918" i="18"/>
  <c r="K3917" i="18"/>
  <c r="J3917" i="18"/>
  <c r="K3916" i="18"/>
  <c r="M3916" i="18" s="1"/>
  <c r="J3916" i="18"/>
  <c r="K3915" i="18"/>
  <c r="M3915" i="18" s="1"/>
  <c r="J3915" i="18"/>
  <c r="K3914" i="18"/>
  <c r="M3914" i="18" s="1"/>
  <c r="J3914" i="18"/>
  <c r="K3913" i="18"/>
  <c r="J3913" i="18"/>
  <c r="K3912" i="18"/>
  <c r="J3912" i="18"/>
  <c r="K3911" i="18"/>
  <c r="M3911" i="18" s="1"/>
  <c r="J3911" i="18"/>
  <c r="K3910" i="18"/>
  <c r="M3910" i="18" s="1"/>
  <c r="J3910" i="18"/>
  <c r="K3909" i="18"/>
  <c r="J3909" i="18"/>
  <c r="K3908" i="18"/>
  <c r="M3908" i="18" s="1"/>
  <c r="J3908" i="18"/>
  <c r="K3907" i="18"/>
  <c r="M3907" i="18" s="1"/>
  <c r="J3907" i="18"/>
  <c r="K3906" i="18"/>
  <c r="M3906" i="18" s="1"/>
  <c r="J3906" i="18"/>
  <c r="K3905" i="18"/>
  <c r="M3905" i="18" s="1"/>
  <c r="J3905" i="18"/>
  <c r="K3904" i="18"/>
  <c r="M3904" i="18" s="1"/>
  <c r="J3904" i="18"/>
  <c r="K3903" i="18"/>
  <c r="M3903" i="18" s="1"/>
  <c r="J3903" i="18"/>
  <c r="K3902" i="18"/>
  <c r="M3902" i="18" s="1"/>
  <c r="J3902" i="18"/>
  <c r="K3901" i="18"/>
  <c r="J3901" i="18"/>
  <c r="K3900" i="18"/>
  <c r="M3900" i="18" s="1"/>
  <c r="J3900" i="18"/>
  <c r="K3899" i="18"/>
  <c r="M3899" i="18" s="1"/>
  <c r="J3899" i="18"/>
  <c r="K3898" i="18"/>
  <c r="M3898" i="18" s="1"/>
  <c r="J3898" i="18"/>
  <c r="K3897" i="18"/>
  <c r="M3897" i="18" s="1"/>
  <c r="J3897" i="18"/>
  <c r="K3896" i="18"/>
  <c r="J3896" i="18"/>
  <c r="K3895" i="18"/>
  <c r="M3895" i="18" s="1"/>
  <c r="J3895" i="18"/>
  <c r="K3894" i="18"/>
  <c r="M3894" i="18" s="1"/>
  <c r="J3894" i="18"/>
  <c r="K3893" i="18"/>
  <c r="J3893" i="18"/>
  <c r="K3892" i="18"/>
  <c r="M3892" i="18" s="1"/>
  <c r="J3892" i="18"/>
  <c r="K3891" i="18"/>
  <c r="M3891" i="18" s="1"/>
  <c r="J3891" i="18"/>
  <c r="K3890" i="18"/>
  <c r="M3890" i="18" s="1"/>
  <c r="J3890" i="18"/>
  <c r="K3889" i="18"/>
  <c r="J3889" i="18"/>
  <c r="K3888" i="18"/>
  <c r="J3888" i="18"/>
  <c r="K3887" i="18"/>
  <c r="M3887" i="18" s="1"/>
  <c r="J3887" i="18"/>
  <c r="K3886" i="18"/>
  <c r="M3886" i="18" s="1"/>
  <c r="J3886" i="18"/>
  <c r="K3885" i="18"/>
  <c r="J3885" i="18"/>
  <c r="K3884" i="18"/>
  <c r="J3884" i="18"/>
  <c r="K3883" i="18"/>
  <c r="M3883" i="18" s="1"/>
  <c r="J3883" i="18"/>
  <c r="K3882" i="18"/>
  <c r="M3882" i="18" s="1"/>
  <c r="J3882" i="18"/>
  <c r="K3881" i="18"/>
  <c r="J3881" i="18"/>
  <c r="K3880" i="18"/>
  <c r="J3880" i="18"/>
  <c r="K3879" i="18"/>
  <c r="M3879" i="18" s="1"/>
  <c r="J3879" i="18"/>
  <c r="K3878" i="18"/>
  <c r="M3878" i="18" s="1"/>
  <c r="J3878" i="18"/>
  <c r="K3877" i="18"/>
  <c r="J3877" i="18"/>
  <c r="K3876" i="18"/>
  <c r="M3876" i="18" s="1"/>
  <c r="J3876" i="18"/>
  <c r="K3875" i="18"/>
  <c r="M3875" i="18" s="1"/>
  <c r="J3875" i="18"/>
  <c r="K3874" i="18"/>
  <c r="M3874" i="18" s="1"/>
  <c r="J3874" i="18"/>
  <c r="K3873" i="18"/>
  <c r="J3873" i="18"/>
  <c r="K3872" i="18"/>
  <c r="M3872" i="18" s="1"/>
  <c r="J3872" i="18"/>
  <c r="K3871" i="18"/>
  <c r="M3871" i="18" s="1"/>
  <c r="J3871" i="18"/>
  <c r="K3870" i="18"/>
  <c r="M3870" i="18" s="1"/>
  <c r="J3870" i="18"/>
  <c r="K3869" i="18"/>
  <c r="J3869" i="18"/>
  <c r="K3868" i="18"/>
  <c r="J3868" i="18"/>
  <c r="K3867" i="18"/>
  <c r="M3867" i="18" s="1"/>
  <c r="J3867" i="18"/>
  <c r="K3866" i="18"/>
  <c r="M3866" i="18" s="1"/>
  <c r="J3866" i="18"/>
  <c r="K3865" i="18"/>
  <c r="M3865" i="18" s="1"/>
  <c r="J3865" i="18"/>
  <c r="K3864" i="18"/>
  <c r="M3864" i="18" s="1"/>
  <c r="J3864" i="18"/>
  <c r="K3863" i="18"/>
  <c r="M3863" i="18" s="1"/>
  <c r="J3863" i="18"/>
  <c r="K3862" i="18"/>
  <c r="M3862" i="18" s="1"/>
  <c r="J3862" i="18"/>
  <c r="K3861" i="18"/>
  <c r="J3861" i="18"/>
  <c r="K3860" i="18"/>
  <c r="J3860" i="18"/>
  <c r="K3859" i="18"/>
  <c r="M3859" i="18" s="1"/>
  <c r="J3859" i="18"/>
  <c r="K3858" i="18"/>
  <c r="M3858" i="18" s="1"/>
  <c r="J3858" i="18"/>
  <c r="K3857" i="18"/>
  <c r="M3857" i="18" s="1"/>
  <c r="J3857" i="18"/>
  <c r="K3856" i="18"/>
  <c r="J3856" i="18"/>
  <c r="K3855" i="18"/>
  <c r="M3855" i="18" s="1"/>
  <c r="J3855" i="18"/>
  <c r="K3854" i="18"/>
  <c r="M3854" i="18" s="1"/>
  <c r="J3854" i="18"/>
  <c r="K3853" i="18"/>
  <c r="J3853" i="18"/>
  <c r="K3852" i="18"/>
  <c r="J3852" i="18"/>
  <c r="K3851" i="18"/>
  <c r="M3851" i="18" s="1"/>
  <c r="J3851" i="18"/>
  <c r="K3850" i="18"/>
  <c r="M3850" i="18" s="1"/>
  <c r="J3850" i="18"/>
  <c r="K3849" i="18"/>
  <c r="J3849" i="18"/>
  <c r="K3848" i="18"/>
  <c r="M3848" i="18" s="1"/>
  <c r="J3848" i="18"/>
  <c r="K3847" i="18"/>
  <c r="M3847" i="18" s="1"/>
  <c r="J3847" i="18"/>
  <c r="K3846" i="18"/>
  <c r="M3846" i="18" s="1"/>
  <c r="J3846" i="18"/>
  <c r="K3845" i="18"/>
  <c r="J3845" i="18"/>
  <c r="K3844" i="18"/>
  <c r="M3844" i="18" s="1"/>
  <c r="J3844" i="18"/>
  <c r="K3843" i="18"/>
  <c r="M3843" i="18" s="1"/>
  <c r="J3843" i="18"/>
  <c r="K3842" i="18"/>
  <c r="M3842" i="18" s="1"/>
  <c r="J3842" i="18"/>
  <c r="K3841" i="18"/>
  <c r="M3841" i="18" s="1"/>
  <c r="J3841" i="18"/>
  <c r="K3840" i="18"/>
  <c r="J3840" i="18"/>
  <c r="K3839" i="18"/>
  <c r="M3839" i="18" s="1"/>
  <c r="J3839" i="18"/>
  <c r="K3838" i="18"/>
  <c r="M3838" i="18" s="1"/>
  <c r="J3838" i="18"/>
  <c r="K3837" i="18"/>
  <c r="J3837" i="18"/>
  <c r="K3836" i="18"/>
  <c r="J3836" i="18"/>
  <c r="K3835" i="18"/>
  <c r="M3835" i="18" s="1"/>
  <c r="J3835" i="18"/>
  <c r="K3834" i="18"/>
  <c r="M3834" i="18" s="1"/>
  <c r="J3834" i="18"/>
  <c r="K3833" i="18"/>
  <c r="J3833" i="18"/>
  <c r="K3832" i="18"/>
  <c r="M3832" i="18" s="1"/>
  <c r="J3832" i="18"/>
  <c r="K3831" i="18"/>
  <c r="M3831" i="18" s="1"/>
  <c r="J3831" i="18"/>
  <c r="K3830" i="18"/>
  <c r="M3830" i="18" s="1"/>
  <c r="J3830" i="18"/>
  <c r="K3829" i="18"/>
  <c r="J3829" i="18"/>
  <c r="K3828" i="18"/>
  <c r="J3828" i="18"/>
  <c r="K3827" i="18"/>
  <c r="M3827" i="18" s="1"/>
  <c r="J3827" i="18"/>
  <c r="K3826" i="18"/>
  <c r="M3826" i="18" s="1"/>
  <c r="J3826" i="18"/>
  <c r="K3825" i="18"/>
  <c r="M3825" i="18" s="1"/>
  <c r="J3825" i="18"/>
  <c r="K3824" i="18"/>
  <c r="J3824" i="18"/>
  <c r="K3823" i="18"/>
  <c r="M3823" i="18" s="1"/>
  <c r="J3823" i="18"/>
  <c r="K3822" i="18"/>
  <c r="M3822" i="18" s="1"/>
  <c r="J3822" i="18"/>
  <c r="K3821" i="18"/>
  <c r="J3821" i="18"/>
  <c r="K3820" i="18"/>
  <c r="M3820" i="18" s="1"/>
  <c r="J3820" i="18"/>
  <c r="K3819" i="18"/>
  <c r="M3819" i="18" s="1"/>
  <c r="J3819" i="18"/>
  <c r="K3818" i="18"/>
  <c r="M3818" i="18" s="1"/>
  <c r="J3818" i="18"/>
  <c r="K3817" i="18"/>
  <c r="J3817" i="18"/>
  <c r="K3816" i="18"/>
  <c r="M3816" i="18" s="1"/>
  <c r="J3816" i="18"/>
  <c r="K3815" i="18"/>
  <c r="M3815" i="18" s="1"/>
  <c r="J3815" i="18"/>
  <c r="K3814" i="18"/>
  <c r="M3814" i="18" s="1"/>
  <c r="J3814" i="18"/>
  <c r="K3813" i="18"/>
  <c r="J3813" i="18"/>
  <c r="K3812" i="18"/>
  <c r="M3812" i="18" s="1"/>
  <c r="J3812" i="18"/>
  <c r="K3811" i="18"/>
  <c r="M3811" i="18" s="1"/>
  <c r="J3811" i="18"/>
  <c r="K3810" i="18"/>
  <c r="M3810" i="18" s="1"/>
  <c r="J3810" i="18"/>
  <c r="K3809" i="18"/>
  <c r="J3809" i="18"/>
  <c r="K3808" i="18"/>
  <c r="M3808" i="18" s="1"/>
  <c r="J3808" i="18"/>
  <c r="K3807" i="18"/>
  <c r="M3807" i="18" s="1"/>
  <c r="J3807" i="18"/>
  <c r="K3806" i="18"/>
  <c r="M3806" i="18" s="1"/>
  <c r="J3806" i="18"/>
  <c r="K3805" i="18"/>
  <c r="J3805" i="18"/>
  <c r="K3804" i="18"/>
  <c r="M3804" i="18" s="1"/>
  <c r="J3804" i="18"/>
  <c r="K3803" i="18"/>
  <c r="M3803" i="18" s="1"/>
  <c r="J3803" i="18"/>
  <c r="K3802" i="18"/>
  <c r="M3802" i="18" s="1"/>
  <c r="J3802" i="18"/>
  <c r="K3801" i="18"/>
  <c r="J3801" i="18"/>
  <c r="K3800" i="18"/>
  <c r="J3800" i="18"/>
  <c r="K3799" i="18"/>
  <c r="M3799" i="18" s="1"/>
  <c r="J3799" i="18"/>
  <c r="K3798" i="18"/>
  <c r="M3798" i="18" s="1"/>
  <c r="J3798" i="18"/>
  <c r="K3797" i="18"/>
  <c r="J3797" i="18"/>
  <c r="K3796" i="18"/>
  <c r="J3796" i="18"/>
  <c r="K3795" i="18"/>
  <c r="M3795" i="18" s="1"/>
  <c r="J3795" i="18"/>
  <c r="K3794" i="18"/>
  <c r="M3794" i="18" s="1"/>
  <c r="J3794" i="18"/>
  <c r="K3793" i="18"/>
  <c r="J3793" i="18"/>
  <c r="K3792" i="18"/>
  <c r="J3792" i="18"/>
  <c r="K3791" i="18"/>
  <c r="M3791" i="18" s="1"/>
  <c r="J3791" i="18"/>
  <c r="K3790" i="18"/>
  <c r="M3790" i="18" s="1"/>
  <c r="J3790" i="18"/>
  <c r="K3789" i="18"/>
  <c r="J3789" i="18"/>
  <c r="K3788" i="18"/>
  <c r="M3788" i="18" s="1"/>
  <c r="J3788" i="18"/>
  <c r="K3787" i="18"/>
  <c r="M3787" i="18" s="1"/>
  <c r="J3787" i="18"/>
  <c r="K3786" i="18"/>
  <c r="M3786" i="18" s="1"/>
  <c r="J3786" i="18"/>
  <c r="K3785" i="18"/>
  <c r="J3785" i="18"/>
  <c r="K3784" i="18"/>
  <c r="J3784" i="18"/>
  <c r="K3783" i="18"/>
  <c r="M3783" i="18" s="1"/>
  <c r="J3783" i="18"/>
  <c r="K3782" i="18"/>
  <c r="M3782" i="18" s="1"/>
  <c r="J3782" i="18"/>
  <c r="K3781" i="18"/>
  <c r="J3781" i="18"/>
  <c r="K3780" i="18"/>
  <c r="M3780" i="18" s="1"/>
  <c r="J3780" i="18"/>
  <c r="K3779" i="18"/>
  <c r="M3779" i="18" s="1"/>
  <c r="J3779" i="18"/>
  <c r="K3778" i="18"/>
  <c r="M3778" i="18" s="1"/>
  <c r="J3778" i="18"/>
  <c r="K3777" i="18"/>
  <c r="J3777" i="18"/>
  <c r="K3776" i="18"/>
  <c r="M3776" i="18" s="1"/>
  <c r="J3776" i="18"/>
  <c r="K3775" i="18"/>
  <c r="M3775" i="18" s="1"/>
  <c r="J3775" i="18"/>
  <c r="K3774" i="18"/>
  <c r="M3774" i="18" s="1"/>
  <c r="J3774" i="18"/>
  <c r="K3773" i="18"/>
  <c r="J3773" i="18"/>
  <c r="K3772" i="18"/>
  <c r="M3772" i="18" s="1"/>
  <c r="J3772" i="18"/>
  <c r="K3771" i="18"/>
  <c r="M3771" i="18" s="1"/>
  <c r="J3771" i="18"/>
  <c r="K3770" i="18"/>
  <c r="M3770" i="18" s="1"/>
  <c r="J3770" i="18"/>
  <c r="K3769" i="18"/>
  <c r="M3769" i="18" s="1"/>
  <c r="J3769" i="18"/>
  <c r="K3768" i="18"/>
  <c r="J3768" i="18"/>
  <c r="K3767" i="18"/>
  <c r="M3767" i="18" s="1"/>
  <c r="J3767" i="18"/>
  <c r="K3766" i="18"/>
  <c r="M3766" i="18" s="1"/>
  <c r="J3766" i="18"/>
  <c r="K3765" i="18"/>
  <c r="J3765" i="18"/>
  <c r="K3764" i="18"/>
  <c r="M3764" i="18" s="1"/>
  <c r="J3764" i="18"/>
  <c r="K3763" i="18"/>
  <c r="M3763" i="18" s="1"/>
  <c r="J3763" i="18"/>
  <c r="K3762" i="18"/>
  <c r="M3762" i="18" s="1"/>
  <c r="J3762" i="18"/>
  <c r="K3761" i="18"/>
  <c r="J3761" i="18"/>
  <c r="K3760" i="18"/>
  <c r="J3760" i="18"/>
  <c r="K3759" i="18"/>
  <c r="M3759" i="18" s="1"/>
  <c r="J3759" i="18"/>
  <c r="K3758" i="18"/>
  <c r="M3758" i="18" s="1"/>
  <c r="J3758" i="18"/>
  <c r="K3757" i="18"/>
  <c r="J3757" i="18"/>
  <c r="K3756" i="18"/>
  <c r="M3756" i="18" s="1"/>
  <c r="J3756" i="18"/>
  <c r="K3755" i="18"/>
  <c r="M3755" i="18" s="1"/>
  <c r="J3755" i="18"/>
  <c r="K3754" i="18"/>
  <c r="M3754" i="18" s="1"/>
  <c r="J3754" i="18"/>
  <c r="K3753" i="18"/>
  <c r="J3753" i="18"/>
  <c r="K3752" i="18"/>
  <c r="J3752" i="18"/>
  <c r="K3751" i="18"/>
  <c r="M3751" i="18" s="1"/>
  <c r="J3751" i="18"/>
  <c r="K3750" i="18"/>
  <c r="M3750" i="18" s="1"/>
  <c r="J3750" i="18"/>
  <c r="K3749" i="18"/>
  <c r="J3749" i="18"/>
  <c r="K3748" i="18"/>
  <c r="M3748" i="18" s="1"/>
  <c r="J3748" i="18"/>
  <c r="K3747" i="18"/>
  <c r="M3747" i="18" s="1"/>
  <c r="J3747" i="18"/>
  <c r="K3746" i="18"/>
  <c r="M3746" i="18" s="1"/>
  <c r="J3746" i="18"/>
  <c r="K3745" i="18"/>
  <c r="J3745" i="18"/>
  <c r="K3744" i="18"/>
  <c r="M3744" i="18" s="1"/>
  <c r="J3744" i="18"/>
  <c r="K3743" i="18"/>
  <c r="M3743" i="18" s="1"/>
  <c r="J3743" i="18"/>
  <c r="K3742" i="18"/>
  <c r="M3742" i="18" s="1"/>
  <c r="J3742" i="18"/>
  <c r="K3741" i="18"/>
  <c r="J3741" i="18"/>
  <c r="K3740" i="18"/>
  <c r="J3740" i="18"/>
  <c r="K3739" i="18"/>
  <c r="M3739" i="18" s="1"/>
  <c r="J3739" i="18"/>
  <c r="K3738" i="18"/>
  <c r="M3738" i="18" s="1"/>
  <c r="J3738" i="18"/>
  <c r="K3737" i="18"/>
  <c r="M3737" i="18" s="1"/>
  <c r="J3737" i="18"/>
  <c r="K3736" i="18"/>
  <c r="M3736" i="18" s="1"/>
  <c r="J3736" i="18"/>
  <c r="K3735" i="18"/>
  <c r="M3735" i="18" s="1"/>
  <c r="J3735" i="18"/>
  <c r="K3734" i="18"/>
  <c r="M3734" i="18" s="1"/>
  <c r="J3734" i="18"/>
  <c r="K3733" i="18"/>
  <c r="J3733" i="18"/>
  <c r="K3732" i="18"/>
  <c r="J3732" i="18"/>
  <c r="K3731" i="18"/>
  <c r="M3731" i="18" s="1"/>
  <c r="J3731" i="18"/>
  <c r="K3730" i="18"/>
  <c r="M3730" i="18" s="1"/>
  <c r="J3730" i="18"/>
  <c r="K3729" i="18"/>
  <c r="M3729" i="18" s="1"/>
  <c r="J3729" i="18"/>
  <c r="K3728" i="18"/>
  <c r="J3728" i="18"/>
  <c r="K3727" i="18"/>
  <c r="M3727" i="18" s="1"/>
  <c r="J3727" i="18"/>
  <c r="K3726" i="18"/>
  <c r="M3726" i="18" s="1"/>
  <c r="J3726" i="18"/>
  <c r="K3725" i="18"/>
  <c r="J3725" i="18"/>
  <c r="K3724" i="18"/>
  <c r="J3724" i="18"/>
  <c r="K3723" i="18"/>
  <c r="M3723" i="18" s="1"/>
  <c r="J3723" i="18"/>
  <c r="K3722" i="18"/>
  <c r="M3722" i="18" s="1"/>
  <c r="J3722" i="18"/>
  <c r="K3721" i="18"/>
  <c r="J3721" i="18"/>
  <c r="K3720" i="18"/>
  <c r="M3720" i="18" s="1"/>
  <c r="J3720" i="18"/>
  <c r="K3719" i="18"/>
  <c r="M3719" i="18" s="1"/>
  <c r="J3719" i="18"/>
  <c r="K3718" i="18"/>
  <c r="M3718" i="18" s="1"/>
  <c r="J3718" i="18"/>
  <c r="K3717" i="18"/>
  <c r="J3717" i="18"/>
  <c r="K3716" i="18"/>
  <c r="M3716" i="18" s="1"/>
  <c r="J3716" i="18"/>
  <c r="K3715" i="18"/>
  <c r="M3715" i="18" s="1"/>
  <c r="J3715" i="18"/>
  <c r="K3714" i="18"/>
  <c r="M3714" i="18" s="1"/>
  <c r="J3714" i="18"/>
  <c r="K3713" i="18"/>
  <c r="J3713" i="18"/>
  <c r="K3712" i="18"/>
  <c r="J3712" i="18"/>
  <c r="K3711" i="18"/>
  <c r="M3711" i="18" s="1"/>
  <c r="J3711" i="18"/>
  <c r="K3710" i="18"/>
  <c r="M3710" i="18" s="1"/>
  <c r="J3710" i="18"/>
  <c r="K3709" i="18"/>
  <c r="J3709" i="18"/>
  <c r="K3708" i="18"/>
  <c r="J3708" i="18"/>
  <c r="K3707" i="18"/>
  <c r="M3707" i="18" s="1"/>
  <c r="J3707" i="18"/>
  <c r="K3706" i="18"/>
  <c r="M3706" i="18" s="1"/>
  <c r="J3706" i="18"/>
  <c r="K3705" i="18"/>
  <c r="J3705" i="18"/>
  <c r="K3704" i="18"/>
  <c r="M3704" i="18" s="1"/>
  <c r="J3704" i="18"/>
  <c r="K3703" i="18"/>
  <c r="M3703" i="18" s="1"/>
  <c r="J3703" i="18"/>
  <c r="K3702" i="18"/>
  <c r="M3702" i="18" s="1"/>
  <c r="J3702" i="18"/>
  <c r="K3701" i="18"/>
  <c r="J3701" i="18"/>
  <c r="K3700" i="18"/>
  <c r="J3700" i="18"/>
  <c r="K3699" i="18"/>
  <c r="M3699" i="18" s="1"/>
  <c r="J3699" i="18"/>
  <c r="K3698" i="18"/>
  <c r="M3698" i="18" s="1"/>
  <c r="J3698" i="18"/>
  <c r="K3697" i="18"/>
  <c r="M3697" i="18" s="1"/>
  <c r="J3697" i="18"/>
  <c r="K3696" i="18"/>
  <c r="J3696" i="18"/>
  <c r="K3695" i="18"/>
  <c r="M3695" i="18" s="1"/>
  <c r="J3695" i="18"/>
  <c r="K3694" i="18"/>
  <c r="M3694" i="18" s="1"/>
  <c r="J3694" i="18"/>
  <c r="K3693" i="18"/>
  <c r="J3693" i="18"/>
  <c r="K3692" i="18"/>
  <c r="M3692" i="18" s="1"/>
  <c r="J3692" i="18"/>
  <c r="K3691" i="18"/>
  <c r="M3691" i="18" s="1"/>
  <c r="J3691" i="18"/>
  <c r="K3690" i="18"/>
  <c r="M3690" i="18" s="1"/>
  <c r="J3690" i="18"/>
  <c r="K3689" i="18"/>
  <c r="J3689" i="18"/>
  <c r="K3688" i="18"/>
  <c r="M3688" i="18" s="1"/>
  <c r="J3688" i="18"/>
  <c r="K3687" i="18"/>
  <c r="M3687" i="18" s="1"/>
  <c r="J3687" i="18"/>
  <c r="K3686" i="18"/>
  <c r="M3686" i="18" s="1"/>
  <c r="J3686" i="18"/>
  <c r="K3685" i="18"/>
  <c r="J3685" i="18"/>
  <c r="K3684" i="18"/>
  <c r="M3684" i="18" s="1"/>
  <c r="J3684" i="18"/>
  <c r="K3683" i="18"/>
  <c r="M3683" i="18" s="1"/>
  <c r="J3683" i="18"/>
  <c r="K3682" i="18"/>
  <c r="M3682" i="18" s="1"/>
  <c r="J3682" i="18"/>
  <c r="K3681" i="18"/>
  <c r="M3681" i="18" s="1"/>
  <c r="J3681" i="18"/>
  <c r="K3680" i="18"/>
  <c r="J3680" i="18"/>
  <c r="K3679" i="18"/>
  <c r="M3679" i="18" s="1"/>
  <c r="J3679" i="18"/>
  <c r="K3678" i="18"/>
  <c r="M3678" i="18" s="1"/>
  <c r="J3678" i="18"/>
  <c r="K3677" i="18"/>
  <c r="J3677" i="18"/>
  <c r="K3676" i="18"/>
  <c r="M3676" i="18" s="1"/>
  <c r="J3676" i="18"/>
  <c r="K3675" i="18"/>
  <c r="M3675" i="18" s="1"/>
  <c r="J3675" i="18"/>
  <c r="K3674" i="18"/>
  <c r="M3674" i="18" s="1"/>
  <c r="J3674" i="18"/>
  <c r="K3673" i="18"/>
  <c r="J3673" i="18"/>
  <c r="K3672" i="18"/>
  <c r="J3672" i="18"/>
  <c r="K3671" i="18"/>
  <c r="M3671" i="18" s="1"/>
  <c r="J3671" i="18"/>
  <c r="K3670" i="18"/>
  <c r="M3670" i="18" s="1"/>
  <c r="J3670" i="18"/>
  <c r="K3669" i="18"/>
  <c r="J3669" i="18"/>
  <c r="K3668" i="18"/>
  <c r="J3668" i="18"/>
  <c r="K3667" i="18"/>
  <c r="M3667" i="18" s="1"/>
  <c r="J3667" i="18"/>
  <c r="K3666" i="18"/>
  <c r="M3666" i="18" s="1"/>
  <c r="J3666" i="18"/>
  <c r="K3665" i="18"/>
  <c r="J3665" i="18"/>
  <c r="K3664" i="18"/>
  <c r="J3664" i="18"/>
  <c r="K3663" i="18"/>
  <c r="M3663" i="18" s="1"/>
  <c r="J3663" i="18"/>
  <c r="K3662" i="18"/>
  <c r="M3662" i="18" s="1"/>
  <c r="J3662" i="18"/>
  <c r="K3661" i="18"/>
  <c r="J3661" i="18"/>
  <c r="K3660" i="18"/>
  <c r="M3660" i="18" s="1"/>
  <c r="J3660" i="18"/>
  <c r="K3659" i="18"/>
  <c r="M3659" i="18" s="1"/>
  <c r="J3659" i="18"/>
  <c r="K3658" i="18"/>
  <c r="M3658" i="18" s="1"/>
  <c r="J3658" i="18"/>
  <c r="K3657" i="18"/>
  <c r="J3657" i="18"/>
  <c r="K3656" i="18"/>
  <c r="J3656" i="18"/>
  <c r="K3655" i="18"/>
  <c r="M3655" i="18" s="1"/>
  <c r="J3655" i="18"/>
  <c r="K3654" i="18"/>
  <c r="M3654" i="18" s="1"/>
  <c r="J3654" i="18"/>
  <c r="K3653" i="18"/>
  <c r="J3653" i="18"/>
  <c r="K3652" i="18"/>
  <c r="M3652" i="18" s="1"/>
  <c r="J3652" i="18"/>
  <c r="K3651" i="18"/>
  <c r="M3651" i="18" s="1"/>
  <c r="J3651" i="18"/>
  <c r="K3650" i="18"/>
  <c r="M3650" i="18" s="1"/>
  <c r="J3650" i="18"/>
  <c r="K3649" i="18"/>
  <c r="J3649" i="18"/>
  <c r="K3648" i="18"/>
  <c r="M3648" i="18" s="1"/>
  <c r="J3648" i="18"/>
  <c r="K3647" i="18"/>
  <c r="M3647" i="18" s="1"/>
  <c r="J3647" i="18"/>
  <c r="K3646" i="18"/>
  <c r="M3646" i="18" s="1"/>
  <c r="J3646" i="18"/>
  <c r="K3645" i="18"/>
  <c r="J3645" i="18"/>
  <c r="K3644" i="18"/>
  <c r="M3644" i="18" s="1"/>
  <c r="J3644" i="18"/>
  <c r="K3643" i="18"/>
  <c r="M3643" i="18" s="1"/>
  <c r="J3643" i="18"/>
  <c r="K3642" i="18"/>
  <c r="M3642" i="18" s="1"/>
  <c r="J3642" i="18"/>
  <c r="K3641" i="18"/>
  <c r="M3641" i="18" s="1"/>
  <c r="J3641" i="18"/>
  <c r="K3640" i="18"/>
  <c r="J3640" i="18"/>
  <c r="K3639" i="18"/>
  <c r="M3639" i="18" s="1"/>
  <c r="J3639" i="18"/>
  <c r="K3638" i="18"/>
  <c r="M3638" i="18" s="1"/>
  <c r="J3638" i="18"/>
  <c r="K3637" i="18"/>
  <c r="J3637" i="18"/>
  <c r="K3636" i="18"/>
  <c r="J3636" i="18"/>
  <c r="K3635" i="18"/>
  <c r="M3635" i="18" s="1"/>
  <c r="J3635" i="18"/>
  <c r="K3634" i="18"/>
  <c r="M3634" i="18" s="1"/>
  <c r="J3634" i="18"/>
  <c r="K3633" i="18"/>
  <c r="J3633" i="18"/>
  <c r="K3632" i="18"/>
  <c r="J3632" i="18"/>
  <c r="K3631" i="18"/>
  <c r="M3631" i="18" s="1"/>
  <c r="J3631" i="18"/>
  <c r="K3630" i="18"/>
  <c r="M3630" i="18" s="1"/>
  <c r="J3630" i="18"/>
  <c r="K3629" i="18"/>
  <c r="J3629" i="18"/>
  <c r="K3628" i="18"/>
  <c r="J3628" i="18"/>
  <c r="K3627" i="18"/>
  <c r="M3627" i="18" s="1"/>
  <c r="J3627" i="18"/>
  <c r="K3626" i="18"/>
  <c r="M3626" i="18" s="1"/>
  <c r="J3626" i="18"/>
  <c r="K3625" i="18"/>
  <c r="J3625" i="18"/>
  <c r="K3624" i="18"/>
  <c r="J3624" i="18"/>
  <c r="K3623" i="18"/>
  <c r="M3623" i="18" s="1"/>
  <c r="J3623" i="18"/>
  <c r="K3622" i="18"/>
  <c r="M3622" i="18" s="1"/>
  <c r="J3622" i="18"/>
  <c r="J3621" i="18"/>
  <c r="K3620" i="18"/>
  <c r="J3620" i="18"/>
  <c r="K3619" i="18"/>
  <c r="M3619" i="18" s="1"/>
  <c r="J3619" i="18"/>
  <c r="K3618" i="18"/>
  <c r="M3618" i="18" s="1"/>
  <c r="J3618" i="18"/>
  <c r="K3617" i="18"/>
  <c r="J3617" i="18"/>
  <c r="K3616" i="18"/>
  <c r="M3616" i="18" s="1"/>
  <c r="J3616" i="18"/>
  <c r="K3615" i="18"/>
  <c r="M3615" i="18" s="1"/>
  <c r="J3615" i="18"/>
  <c r="K3614" i="18"/>
  <c r="M3614" i="18" s="1"/>
  <c r="J3614" i="18"/>
  <c r="K3613" i="18"/>
  <c r="J3613" i="18"/>
  <c r="K3612" i="18"/>
  <c r="M3612" i="18" s="1"/>
  <c r="J3612" i="18"/>
  <c r="K3611" i="18"/>
  <c r="M3611" i="18" s="1"/>
  <c r="J3611" i="18"/>
  <c r="K3610" i="18"/>
  <c r="M3610" i="18" s="1"/>
  <c r="J3610" i="18"/>
  <c r="K3609" i="18"/>
  <c r="J3609" i="18"/>
  <c r="K3608" i="18"/>
  <c r="J3608" i="18"/>
  <c r="K3607" i="18"/>
  <c r="M3607" i="18" s="1"/>
  <c r="J3607" i="18"/>
  <c r="K3606" i="18"/>
  <c r="M3606" i="18" s="1"/>
  <c r="J3606" i="18"/>
  <c r="K3605" i="18"/>
  <c r="M3605" i="18" s="1"/>
  <c r="J3605" i="18"/>
  <c r="K3604" i="18"/>
  <c r="M3604" i="18" s="1"/>
  <c r="J3604" i="18"/>
  <c r="K3603" i="18"/>
  <c r="M3603" i="18" s="1"/>
  <c r="J3603" i="18"/>
  <c r="K3602" i="18"/>
  <c r="M3602" i="18" s="1"/>
  <c r="J3602" i="18"/>
  <c r="K3601" i="18"/>
  <c r="J3601" i="18"/>
  <c r="K3600" i="18"/>
  <c r="M3600" i="18" s="1"/>
  <c r="J3600" i="18"/>
  <c r="K3599" i="18"/>
  <c r="M3599" i="18" s="1"/>
  <c r="J3599" i="18"/>
  <c r="K3598" i="18"/>
  <c r="M3598" i="18" s="1"/>
  <c r="J3598" i="18"/>
  <c r="K3597" i="18"/>
  <c r="M3597" i="18" s="1"/>
  <c r="J3597" i="18"/>
  <c r="K3596" i="18"/>
  <c r="J3596" i="18"/>
  <c r="K3595" i="18"/>
  <c r="M3595" i="18" s="1"/>
  <c r="J3595" i="18"/>
  <c r="K3594" i="18"/>
  <c r="M3594" i="18" s="1"/>
  <c r="J3594" i="18"/>
  <c r="K3593" i="18"/>
  <c r="J3593" i="18"/>
  <c r="K3592" i="18"/>
  <c r="J3592" i="18"/>
  <c r="K3591" i="18"/>
  <c r="M3591" i="18" s="1"/>
  <c r="J3591" i="18"/>
  <c r="K3590" i="18"/>
  <c r="M3590" i="18" s="1"/>
  <c r="J3590" i="18"/>
  <c r="K3589" i="18"/>
  <c r="J3589" i="18"/>
  <c r="K3588" i="18"/>
  <c r="M3588" i="18" s="1"/>
  <c r="J3588" i="18"/>
  <c r="K3587" i="18"/>
  <c r="M3587" i="18" s="1"/>
  <c r="J3587" i="18"/>
  <c r="K3586" i="18"/>
  <c r="M3586" i="18" s="1"/>
  <c r="J3586" i="18"/>
  <c r="K3585" i="18"/>
  <c r="J3585" i="18"/>
  <c r="K3584" i="18"/>
  <c r="M3584" i="18" s="1"/>
  <c r="J3584" i="18"/>
  <c r="K3583" i="18"/>
  <c r="M3583" i="18" s="1"/>
  <c r="J3583" i="18"/>
  <c r="K3582" i="18"/>
  <c r="M3582" i="18" s="1"/>
  <c r="J3582" i="18"/>
  <c r="K3581" i="18"/>
  <c r="J3581" i="18"/>
  <c r="K3580" i="18"/>
  <c r="J3580" i="18"/>
  <c r="K3579" i="18"/>
  <c r="M3579" i="18" s="1"/>
  <c r="J3579" i="18"/>
  <c r="K3578" i="18"/>
  <c r="M3578" i="18" s="1"/>
  <c r="J3578" i="18"/>
  <c r="K3577" i="18"/>
  <c r="J3577" i="18"/>
  <c r="K3576" i="18"/>
  <c r="J3576" i="18"/>
  <c r="K3575" i="18"/>
  <c r="M3575" i="18" s="1"/>
  <c r="J3575" i="18"/>
  <c r="K3574" i="18"/>
  <c r="M3574" i="18" s="1"/>
  <c r="J3574" i="18"/>
  <c r="K3573" i="18"/>
  <c r="J3573" i="18"/>
  <c r="K3572" i="18"/>
  <c r="M3572" i="18" s="1"/>
  <c r="J3572" i="18"/>
  <c r="K3571" i="18"/>
  <c r="M3571" i="18" s="1"/>
  <c r="J3571" i="18"/>
  <c r="K3570" i="18"/>
  <c r="M3570" i="18" s="1"/>
  <c r="J3570" i="18"/>
  <c r="K3569" i="18"/>
  <c r="J3569" i="18"/>
  <c r="K3568" i="18"/>
  <c r="J3568" i="18"/>
  <c r="K3567" i="18"/>
  <c r="M3567" i="18" s="1"/>
  <c r="J3567" i="18"/>
  <c r="K3566" i="18"/>
  <c r="M3566" i="18" s="1"/>
  <c r="J3566" i="18"/>
  <c r="K3565" i="18"/>
  <c r="M3565" i="18" s="1"/>
  <c r="J3565" i="18"/>
  <c r="K3564" i="18"/>
  <c r="J3564" i="18"/>
  <c r="K3563" i="18"/>
  <c r="M3563" i="18" s="1"/>
  <c r="J3563" i="18"/>
  <c r="K3562" i="18"/>
  <c r="M3562" i="18" s="1"/>
  <c r="J3562" i="18"/>
  <c r="K3561" i="18"/>
  <c r="J3561" i="18"/>
  <c r="K3560" i="18"/>
  <c r="M3560" i="18" s="1"/>
  <c r="J3560" i="18"/>
  <c r="K3559" i="18"/>
  <c r="M3559" i="18" s="1"/>
  <c r="J3559" i="18"/>
  <c r="K3558" i="18"/>
  <c r="M3558" i="18" s="1"/>
  <c r="J3558" i="18"/>
  <c r="K3557" i="18"/>
  <c r="J3557" i="18"/>
  <c r="K3556" i="18"/>
  <c r="M3556" i="18" s="1"/>
  <c r="J3556" i="18"/>
  <c r="K3555" i="18"/>
  <c r="M3555" i="18" s="1"/>
  <c r="J3555" i="18"/>
  <c r="K3554" i="18"/>
  <c r="M3554" i="18" s="1"/>
  <c r="J3554" i="18"/>
  <c r="K3553" i="18"/>
  <c r="J3553" i="18"/>
  <c r="K3552" i="18"/>
  <c r="M3552" i="18" s="1"/>
  <c r="J3552" i="18"/>
  <c r="K3551" i="18"/>
  <c r="M3551" i="18" s="1"/>
  <c r="J3551" i="18"/>
  <c r="K3550" i="18"/>
  <c r="M3550" i="18" s="1"/>
  <c r="J3550" i="18"/>
  <c r="K3549" i="18"/>
  <c r="J3549" i="18"/>
  <c r="K3548" i="18"/>
  <c r="J3548" i="18"/>
  <c r="K3547" i="18"/>
  <c r="M3547" i="18" s="1"/>
  <c r="J3547" i="18"/>
  <c r="K3546" i="18"/>
  <c r="M3546" i="18" s="1"/>
  <c r="J3546" i="18"/>
  <c r="K3545" i="18"/>
  <c r="J3545" i="18"/>
  <c r="K3544" i="18"/>
  <c r="M3544" i="18" s="1"/>
  <c r="J3544" i="18"/>
  <c r="K3543" i="18"/>
  <c r="M3543" i="18" s="1"/>
  <c r="J3543" i="18"/>
  <c r="K3542" i="18"/>
  <c r="M3542" i="18" s="1"/>
  <c r="J3542" i="18"/>
  <c r="K3541" i="18"/>
  <c r="J3541" i="18"/>
  <c r="K3540" i="18"/>
  <c r="J3540" i="18"/>
  <c r="K3539" i="18"/>
  <c r="M3539" i="18" s="1"/>
  <c r="J3539" i="18"/>
  <c r="K3538" i="18"/>
  <c r="M3538" i="18" s="1"/>
  <c r="J3538" i="18"/>
  <c r="K3537" i="18"/>
  <c r="J3537" i="18"/>
  <c r="K3536" i="18"/>
  <c r="J3536" i="18"/>
  <c r="K3535" i="18"/>
  <c r="M3535" i="18" s="1"/>
  <c r="J3535" i="18"/>
  <c r="K3534" i="18"/>
  <c r="M3534" i="18" s="1"/>
  <c r="J3534" i="18"/>
  <c r="K3533" i="18"/>
  <c r="J3533" i="18"/>
  <c r="K3532" i="18"/>
  <c r="J3532" i="18"/>
  <c r="K3531" i="18"/>
  <c r="M3531" i="18" s="1"/>
  <c r="J3531" i="18"/>
  <c r="K3530" i="18"/>
  <c r="M3530" i="18" s="1"/>
  <c r="J3530" i="18"/>
  <c r="K3529" i="18"/>
  <c r="J3529" i="18"/>
  <c r="K3528" i="18"/>
  <c r="M3528" i="18" s="1"/>
  <c r="J3528" i="18"/>
  <c r="K3527" i="18"/>
  <c r="M3527" i="18" s="1"/>
  <c r="J3527" i="18"/>
  <c r="K3526" i="18"/>
  <c r="M3526" i="18" s="1"/>
  <c r="J3526" i="18"/>
  <c r="K3525" i="18"/>
  <c r="J3525" i="18"/>
  <c r="K3524" i="18"/>
  <c r="J3524" i="18"/>
  <c r="K3523" i="18"/>
  <c r="M3523" i="18" s="1"/>
  <c r="J3523" i="18"/>
  <c r="K3522" i="18"/>
  <c r="M3522" i="18" s="1"/>
  <c r="J3522" i="18"/>
  <c r="K3521" i="18"/>
  <c r="J3521" i="18"/>
  <c r="K3520" i="18"/>
  <c r="M3520" i="18" s="1"/>
  <c r="J3520" i="18"/>
  <c r="K3519" i="18"/>
  <c r="M3519" i="18" s="1"/>
  <c r="J3519" i="18"/>
  <c r="K3518" i="18"/>
  <c r="M3518" i="18" s="1"/>
  <c r="J3518" i="18"/>
  <c r="K3517" i="18"/>
  <c r="J3517" i="18"/>
  <c r="K3516" i="18"/>
  <c r="M3516" i="18" s="1"/>
  <c r="J3516" i="18"/>
  <c r="K3515" i="18"/>
  <c r="M3515" i="18" s="1"/>
  <c r="J3515" i="18"/>
  <c r="K3514" i="18"/>
  <c r="M3514" i="18" s="1"/>
  <c r="J3514" i="18"/>
  <c r="K3513" i="18"/>
  <c r="J3513" i="18"/>
  <c r="K3512" i="18"/>
  <c r="M3512" i="18" s="1"/>
  <c r="J3512" i="18"/>
  <c r="K3511" i="18"/>
  <c r="M3511" i="18" s="1"/>
  <c r="J3511" i="18"/>
  <c r="K3510" i="18"/>
  <c r="M3510" i="18" s="1"/>
  <c r="J3510" i="18"/>
  <c r="K3509" i="18"/>
  <c r="M3509" i="18" s="1"/>
  <c r="J3509" i="18"/>
  <c r="K3508" i="18"/>
  <c r="J3508" i="18"/>
  <c r="K3507" i="18"/>
  <c r="M3507" i="18" s="1"/>
  <c r="J3507" i="18"/>
  <c r="K3506" i="18"/>
  <c r="M3506" i="18" s="1"/>
  <c r="J3506" i="18"/>
  <c r="K3505" i="18"/>
  <c r="J3505" i="18"/>
  <c r="K3504" i="18"/>
  <c r="J3504" i="18"/>
  <c r="K3503" i="18"/>
  <c r="M3503" i="18" s="1"/>
  <c r="J3503" i="18"/>
  <c r="K3502" i="18"/>
  <c r="M3502" i="18" s="1"/>
  <c r="J3502" i="18"/>
  <c r="K3501" i="18"/>
  <c r="M3501" i="18" s="1"/>
  <c r="J3501" i="18"/>
  <c r="K3500" i="18"/>
  <c r="J3500" i="18"/>
  <c r="K3499" i="18"/>
  <c r="M3499" i="18" s="1"/>
  <c r="J3499" i="18"/>
  <c r="K3498" i="18"/>
  <c r="M3498" i="18" s="1"/>
  <c r="J3498" i="18"/>
  <c r="K3497" i="18"/>
  <c r="J3497" i="18"/>
  <c r="K3496" i="18"/>
  <c r="J3496" i="18"/>
  <c r="K3495" i="18"/>
  <c r="M3495" i="18" s="1"/>
  <c r="J3495" i="18"/>
  <c r="K3494" i="18"/>
  <c r="M3494" i="18" s="1"/>
  <c r="J3494" i="18"/>
  <c r="K3493" i="18"/>
  <c r="J3493" i="18"/>
  <c r="K3492" i="18"/>
  <c r="J3492" i="18"/>
  <c r="K3491" i="18"/>
  <c r="M3491" i="18" s="1"/>
  <c r="J3491" i="18"/>
  <c r="K3490" i="18"/>
  <c r="M3490" i="18" s="1"/>
  <c r="J3490" i="18"/>
  <c r="K3489" i="18"/>
  <c r="J3489" i="18"/>
  <c r="K3488" i="18"/>
  <c r="M3488" i="18" s="1"/>
  <c r="J3488" i="18"/>
  <c r="K3487" i="18"/>
  <c r="M3487" i="18" s="1"/>
  <c r="J3487" i="18"/>
  <c r="K3486" i="18"/>
  <c r="M3486" i="18" s="1"/>
  <c r="J3486" i="18"/>
  <c r="K3485" i="18"/>
  <c r="J3485" i="18"/>
  <c r="K3484" i="18"/>
  <c r="M3484" i="18" s="1"/>
  <c r="J3484" i="18"/>
  <c r="K3483" i="18"/>
  <c r="M3483" i="18" s="1"/>
  <c r="J3483" i="18"/>
  <c r="K3482" i="18"/>
  <c r="M3482" i="18" s="1"/>
  <c r="J3482" i="18"/>
  <c r="K3481" i="18"/>
  <c r="J3481" i="18"/>
  <c r="K3480" i="18"/>
  <c r="J3480" i="18"/>
  <c r="K3479" i="18"/>
  <c r="M3479" i="18" s="1"/>
  <c r="J3479" i="18"/>
  <c r="K3478" i="18"/>
  <c r="M3478" i="18" s="1"/>
  <c r="J3478" i="18"/>
  <c r="K3477" i="18"/>
  <c r="M3477" i="18" s="1"/>
  <c r="J3477" i="18"/>
  <c r="K3476" i="18"/>
  <c r="M3476" i="18" s="1"/>
  <c r="J3476" i="18"/>
  <c r="K3475" i="18"/>
  <c r="M3475" i="18" s="1"/>
  <c r="J3475" i="18"/>
  <c r="K3474" i="18"/>
  <c r="M3474" i="18" s="1"/>
  <c r="J3474" i="18"/>
  <c r="K3473" i="18"/>
  <c r="J3473" i="18"/>
  <c r="K3472" i="18"/>
  <c r="J3472" i="18"/>
  <c r="K3471" i="18"/>
  <c r="M3471" i="18" s="1"/>
  <c r="J3471" i="18"/>
  <c r="K3470" i="18"/>
  <c r="M3470" i="18" s="1"/>
  <c r="J3470" i="18"/>
  <c r="K3469" i="18"/>
  <c r="M3469" i="18" s="1"/>
  <c r="J3469" i="18"/>
  <c r="K3468" i="18"/>
  <c r="J3468" i="18"/>
  <c r="K3467" i="18"/>
  <c r="M3467" i="18" s="1"/>
  <c r="J3467" i="18"/>
  <c r="K3466" i="18"/>
  <c r="M3466" i="18" s="1"/>
  <c r="J3466" i="18"/>
  <c r="K3465" i="18"/>
  <c r="J3465" i="18"/>
  <c r="K3464" i="18"/>
  <c r="J3464" i="18"/>
  <c r="K3463" i="18"/>
  <c r="M3463" i="18" s="1"/>
  <c r="J3463" i="18"/>
  <c r="K3462" i="18"/>
  <c r="M3462" i="18" s="1"/>
  <c r="J3462" i="18"/>
  <c r="K3461" i="18"/>
  <c r="J3461" i="18"/>
  <c r="K3460" i="18"/>
  <c r="M3460" i="18" s="1"/>
  <c r="J3460" i="18"/>
  <c r="K3459" i="18"/>
  <c r="M3459" i="18" s="1"/>
  <c r="J3459" i="18"/>
  <c r="K3458" i="18"/>
  <c r="M3458" i="18" s="1"/>
  <c r="J3458" i="18"/>
  <c r="K3457" i="18"/>
  <c r="J3457" i="18"/>
  <c r="K3456" i="18"/>
  <c r="M3456" i="18" s="1"/>
  <c r="J3456" i="18"/>
  <c r="K3455" i="18"/>
  <c r="M3455" i="18" s="1"/>
  <c r="J3455" i="18"/>
  <c r="K3454" i="18"/>
  <c r="M3454" i="18" s="1"/>
  <c r="J3454" i="18"/>
  <c r="K3453" i="18"/>
  <c r="J3453" i="18"/>
  <c r="K3452" i="18"/>
  <c r="J3452" i="18"/>
  <c r="K3451" i="18"/>
  <c r="M3451" i="18" s="1"/>
  <c r="J3451" i="18"/>
  <c r="K3450" i="18"/>
  <c r="M3450" i="18" s="1"/>
  <c r="J3450" i="18"/>
  <c r="K3449" i="18"/>
  <c r="J3449" i="18"/>
  <c r="K3448" i="18"/>
  <c r="J3448" i="18"/>
  <c r="K3447" i="18"/>
  <c r="M3447" i="18" s="1"/>
  <c r="J3447" i="18"/>
  <c r="K3446" i="18"/>
  <c r="M3446" i="18" s="1"/>
  <c r="J3446" i="18"/>
  <c r="K3445" i="18"/>
  <c r="J3445" i="18"/>
  <c r="K3444" i="18"/>
  <c r="M3444" i="18" s="1"/>
  <c r="J3444" i="18"/>
  <c r="K3443" i="18"/>
  <c r="M3443" i="18" s="1"/>
  <c r="J3443" i="18"/>
  <c r="K3442" i="18"/>
  <c r="M3442" i="18" s="1"/>
  <c r="J3442" i="18"/>
  <c r="K3441" i="18"/>
  <c r="J3441" i="18"/>
  <c r="K3440" i="18"/>
  <c r="J3440" i="18"/>
  <c r="K3439" i="18"/>
  <c r="M3439" i="18" s="1"/>
  <c r="J3439" i="18"/>
  <c r="K3438" i="18"/>
  <c r="M3438" i="18" s="1"/>
  <c r="J3438" i="18"/>
  <c r="K3437" i="18"/>
  <c r="M3437" i="18" s="1"/>
  <c r="J3437" i="18"/>
  <c r="K3436" i="18"/>
  <c r="J3436" i="18"/>
  <c r="K3435" i="18"/>
  <c r="M3435" i="18" s="1"/>
  <c r="J3435" i="18"/>
  <c r="K3434" i="18"/>
  <c r="M3434" i="18" s="1"/>
  <c r="J3434" i="18"/>
  <c r="K3433" i="18"/>
  <c r="J3433" i="18"/>
  <c r="K3432" i="18"/>
  <c r="M3432" i="18" s="1"/>
  <c r="J3432" i="18"/>
  <c r="K3431" i="18"/>
  <c r="M3431" i="18" s="1"/>
  <c r="J3431" i="18"/>
  <c r="K3430" i="18"/>
  <c r="M3430" i="18" s="1"/>
  <c r="J3430" i="18"/>
  <c r="K3429" i="18"/>
  <c r="J3429" i="18"/>
  <c r="K3428" i="18"/>
  <c r="M3428" i="18" s="1"/>
  <c r="J3428" i="18"/>
  <c r="K3427" i="18"/>
  <c r="M3427" i="18" s="1"/>
  <c r="J3427" i="18"/>
  <c r="K3426" i="18"/>
  <c r="M3426" i="18" s="1"/>
  <c r="J3426" i="18"/>
  <c r="K3425" i="18"/>
  <c r="J3425" i="18"/>
  <c r="K3424" i="18"/>
  <c r="M3424" i="18" s="1"/>
  <c r="J3424" i="18"/>
  <c r="K3423" i="18"/>
  <c r="M3423" i="18" s="1"/>
  <c r="J3423" i="18"/>
  <c r="J3422" i="18"/>
  <c r="K3421" i="18"/>
  <c r="J3421" i="18"/>
  <c r="K3420" i="18"/>
  <c r="J3420" i="18"/>
  <c r="K3419" i="18"/>
  <c r="M3419" i="18" s="1"/>
  <c r="J3419" i="18"/>
  <c r="K3418" i="18"/>
  <c r="M3418" i="18" s="1"/>
  <c r="J3418" i="18"/>
  <c r="K3417" i="18"/>
  <c r="M3417" i="18" s="1"/>
  <c r="J3417" i="18"/>
  <c r="K3416" i="18"/>
  <c r="J3416" i="18"/>
  <c r="K3415" i="18"/>
  <c r="M3415" i="18" s="1"/>
  <c r="J3415" i="18"/>
  <c r="K3414" i="18"/>
  <c r="M3414" i="18" s="1"/>
  <c r="J3414" i="18"/>
  <c r="K3413" i="18"/>
  <c r="J3413" i="18"/>
  <c r="K3412" i="18"/>
  <c r="J3412" i="18"/>
  <c r="K3411" i="18"/>
  <c r="M3411" i="18" s="1"/>
  <c r="J3411" i="18"/>
  <c r="K3410" i="18"/>
  <c r="M3410" i="18" s="1"/>
  <c r="J3410" i="18"/>
  <c r="K3409" i="18"/>
  <c r="J3409" i="18"/>
  <c r="K3408" i="18"/>
  <c r="J3408" i="18"/>
  <c r="K3407" i="18"/>
  <c r="M3407" i="18" s="1"/>
  <c r="J3407" i="18"/>
  <c r="K3406" i="18"/>
  <c r="M3406" i="18" s="1"/>
  <c r="J3406" i="18"/>
  <c r="K3405" i="18"/>
  <c r="J3405" i="18"/>
  <c r="K3404" i="18"/>
  <c r="J3404" i="18"/>
  <c r="K3403" i="18"/>
  <c r="M3403" i="18" s="1"/>
  <c r="J3403" i="18"/>
  <c r="K3402" i="18"/>
  <c r="M3402" i="18" s="1"/>
  <c r="J3402" i="18"/>
  <c r="K3401" i="18"/>
  <c r="M3401" i="18" s="1"/>
  <c r="J3401" i="18"/>
  <c r="K3400" i="18"/>
  <c r="J3400" i="18"/>
  <c r="K3399" i="18"/>
  <c r="M3399" i="18" s="1"/>
  <c r="J3399" i="18"/>
  <c r="K3398" i="18"/>
  <c r="M3398" i="18" s="1"/>
  <c r="J3398" i="18"/>
  <c r="K3397" i="18"/>
  <c r="J3397" i="18"/>
  <c r="K3396" i="18"/>
  <c r="J3396" i="18"/>
  <c r="K3395" i="18"/>
  <c r="M3395" i="18" s="1"/>
  <c r="J3395" i="18"/>
  <c r="K3394" i="18"/>
  <c r="M3394" i="18" s="1"/>
  <c r="J3394" i="18"/>
  <c r="K3393" i="18"/>
  <c r="M3393" i="18" s="1"/>
  <c r="J3393" i="18"/>
  <c r="K3392" i="18"/>
  <c r="J3392" i="18"/>
  <c r="K3391" i="18"/>
  <c r="M3391" i="18" s="1"/>
  <c r="J3391" i="18"/>
  <c r="K3390" i="18"/>
  <c r="M3390" i="18" s="1"/>
  <c r="J3390" i="18"/>
  <c r="K3389" i="18"/>
  <c r="M3389" i="18" s="1"/>
  <c r="J3389" i="18"/>
  <c r="K3388" i="18"/>
  <c r="J3388" i="18"/>
  <c r="K3387" i="18"/>
  <c r="M3387" i="18" s="1"/>
  <c r="J3387" i="18"/>
  <c r="K3386" i="18"/>
  <c r="M3386" i="18" s="1"/>
  <c r="J3386" i="18"/>
  <c r="K3385" i="18"/>
  <c r="M3385" i="18" s="1"/>
  <c r="J3385" i="18"/>
  <c r="K3384" i="18"/>
  <c r="M3384" i="18" s="1"/>
  <c r="J3384" i="18"/>
  <c r="K3383" i="18"/>
  <c r="M3383" i="18" s="1"/>
  <c r="J3383" i="18"/>
  <c r="K3382" i="18"/>
  <c r="M3382" i="18" s="1"/>
  <c r="J3382" i="18"/>
  <c r="K3381" i="18"/>
  <c r="J3381" i="18"/>
  <c r="K3380" i="18"/>
  <c r="J3380" i="18"/>
  <c r="K3379" i="18"/>
  <c r="M3379" i="18" s="1"/>
  <c r="J3379" i="18"/>
  <c r="K3378" i="18"/>
  <c r="M3378" i="18" s="1"/>
  <c r="J3378" i="18"/>
  <c r="K3377" i="18"/>
  <c r="J3377" i="18"/>
  <c r="K3376" i="18"/>
  <c r="J3376" i="18"/>
  <c r="K3375" i="18"/>
  <c r="M3375" i="18" s="1"/>
  <c r="J3375" i="18"/>
  <c r="K3374" i="18"/>
  <c r="M3374" i="18" s="1"/>
  <c r="J3374" i="18"/>
  <c r="K3373" i="18"/>
  <c r="J3373" i="18"/>
  <c r="K3372" i="18"/>
  <c r="J3372" i="18"/>
  <c r="K3371" i="18"/>
  <c r="M3371" i="18" s="1"/>
  <c r="J3371" i="18"/>
  <c r="K3370" i="18"/>
  <c r="M3370" i="18" s="1"/>
  <c r="J3370" i="18"/>
  <c r="K3369" i="18"/>
  <c r="J3369" i="18"/>
  <c r="K3368" i="18"/>
  <c r="J3368" i="18"/>
  <c r="K3367" i="18"/>
  <c r="M3367" i="18" s="1"/>
  <c r="J3367" i="18"/>
  <c r="K3366" i="18"/>
  <c r="M3366" i="18" s="1"/>
  <c r="J3366" i="18"/>
  <c r="K3365" i="18"/>
  <c r="M3365" i="18" s="1"/>
  <c r="J3365" i="18"/>
  <c r="K3364" i="18"/>
  <c r="J3364" i="18"/>
  <c r="K3363" i="18"/>
  <c r="M3363" i="18" s="1"/>
  <c r="J3363" i="18"/>
  <c r="K3362" i="18"/>
  <c r="M3362" i="18" s="1"/>
  <c r="J3362" i="18"/>
  <c r="K3361" i="18"/>
  <c r="M3361" i="18" s="1"/>
  <c r="J3361" i="18"/>
  <c r="K3360" i="18"/>
  <c r="J3360" i="18"/>
  <c r="K3359" i="18"/>
  <c r="M3359" i="18" s="1"/>
  <c r="J3359" i="18"/>
  <c r="K3358" i="18"/>
  <c r="M3358" i="18" s="1"/>
  <c r="J3358" i="18"/>
  <c r="K3357" i="18"/>
  <c r="M3357" i="18" s="1"/>
  <c r="J3357" i="18"/>
  <c r="K3356" i="18"/>
  <c r="J3356" i="18"/>
  <c r="K3355" i="18"/>
  <c r="M3355" i="18" s="1"/>
  <c r="J3355" i="18"/>
  <c r="K3354" i="18"/>
  <c r="M3354" i="18" s="1"/>
  <c r="J3354" i="18"/>
  <c r="K3353" i="18"/>
  <c r="J3353" i="18"/>
  <c r="K3352" i="18"/>
  <c r="M3352" i="18" s="1"/>
  <c r="J3352" i="18"/>
  <c r="K3351" i="18"/>
  <c r="M3351" i="18" s="1"/>
  <c r="J3351" i="18"/>
  <c r="K3350" i="18"/>
  <c r="M3350" i="18" s="1"/>
  <c r="J3350" i="18"/>
  <c r="K3349" i="18"/>
  <c r="M3349" i="18" s="1"/>
  <c r="J3349" i="18"/>
  <c r="K3348" i="18"/>
  <c r="J3348" i="18"/>
  <c r="K3347" i="18"/>
  <c r="M3347" i="18" s="1"/>
  <c r="J3347" i="18"/>
  <c r="K3346" i="18"/>
  <c r="M3346" i="18" s="1"/>
  <c r="J3346" i="18"/>
  <c r="K3345" i="18"/>
  <c r="J3345" i="18"/>
  <c r="K3344" i="18"/>
  <c r="M3344" i="18" s="1"/>
  <c r="J3344" i="18"/>
  <c r="K3343" i="18"/>
  <c r="M3343" i="18" s="1"/>
  <c r="J3343" i="18"/>
  <c r="K3342" i="18"/>
  <c r="M3342" i="18" s="1"/>
  <c r="J3342" i="18"/>
  <c r="K3341" i="18"/>
  <c r="J3341" i="18"/>
  <c r="K3340" i="18"/>
  <c r="J3340" i="18"/>
  <c r="K3339" i="18"/>
  <c r="M3339" i="18" s="1"/>
  <c r="J3339" i="18"/>
  <c r="K3338" i="18"/>
  <c r="M3338" i="18" s="1"/>
  <c r="J3338" i="18"/>
  <c r="K3337" i="18"/>
  <c r="J3337" i="18"/>
  <c r="K3336" i="18"/>
  <c r="J3336" i="18"/>
  <c r="K3335" i="18"/>
  <c r="M3335" i="18" s="1"/>
  <c r="J3335" i="18"/>
  <c r="K3334" i="18"/>
  <c r="M3334" i="18" s="1"/>
  <c r="J3334" i="18"/>
  <c r="K3333" i="18"/>
  <c r="M3333" i="18" s="1"/>
  <c r="J3333" i="18"/>
  <c r="K3332" i="18"/>
  <c r="J3332" i="18"/>
  <c r="K3331" i="18"/>
  <c r="M3331" i="18" s="1"/>
  <c r="J3331" i="18"/>
  <c r="K3330" i="18"/>
  <c r="M3330" i="18" s="1"/>
  <c r="J3330" i="18"/>
  <c r="K3329" i="18"/>
  <c r="M3329" i="18" s="1"/>
  <c r="J3329" i="18"/>
  <c r="K3328" i="18"/>
  <c r="J3328" i="18"/>
  <c r="K3327" i="18"/>
  <c r="M3327" i="18" s="1"/>
  <c r="J3327" i="18"/>
  <c r="K3326" i="18"/>
  <c r="M3326" i="18" s="1"/>
  <c r="J3326" i="18"/>
  <c r="K3325" i="18"/>
  <c r="J3325" i="18"/>
  <c r="K3324" i="18"/>
  <c r="J3324" i="18"/>
  <c r="K3323" i="18"/>
  <c r="M3323" i="18" s="1"/>
  <c r="J3323" i="18"/>
  <c r="K3322" i="18"/>
  <c r="M3322" i="18" s="1"/>
  <c r="J3322" i="18"/>
  <c r="K3321" i="18"/>
  <c r="J3321" i="18"/>
  <c r="K3320" i="18"/>
  <c r="J3320" i="18"/>
  <c r="K3319" i="18"/>
  <c r="M3319" i="18" s="1"/>
  <c r="J3319" i="18"/>
  <c r="K3318" i="18"/>
  <c r="M3318" i="18" s="1"/>
  <c r="J3318" i="18"/>
  <c r="K3317" i="18"/>
  <c r="M3317" i="18" s="1"/>
  <c r="J3317" i="18"/>
  <c r="K3316" i="18"/>
  <c r="J3316" i="18"/>
  <c r="K3315" i="18"/>
  <c r="J3315" i="18"/>
  <c r="K3314" i="18"/>
  <c r="M3314" i="18" s="1"/>
  <c r="J3314" i="18"/>
  <c r="K3313" i="18"/>
  <c r="M3313" i="18" s="1"/>
  <c r="J3313" i="18"/>
  <c r="K3312" i="18"/>
  <c r="J3312" i="18"/>
  <c r="K3311" i="18"/>
  <c r="M3311" i="18" s="1"/>
  <c r="J3311" i="18"/>
  <c r="K3310" i="18"/>
  <c r="M3310" i="18" s="1"/>
  <c r="J3310" i="18"/>
  <c r="K3309" i="18"/>
  <c r="J3309" i="18"/>
  <c r="K3308" i="18"/>
  <c r="J3308" i="18"/>
  <c r="K3307" i="18"/>
  <c r="M3307" i="18" s="1"/>
  <c r="J3307" i="18"/>
  <c r="K3306" i="18"/>
  <c r="J3306" i="18"/>
  <c r="K3305" i="18"/>
  <c r="J3305" i="18"/>
  <c r="K3304" i="18"/>
  <c r="J3304" i="18"/>
  <c r="K3303" i="18"/>
  <c r="J3303" i="18"/>
  <c r="K3302" i="18"/>
  <c r="J3302" i="18"/>
  <c r="K3301" i="18"/>
  <c r="M3301" i="18" s="1"/>
  <c r="J3301" i="18"/>
  <c r="K3300" i="18"/>
  <c r="J3300" i="18"/>
  <c r="K3299" i="18"/>
  <c r="J3299" i="18"/>
  <c r="K3298" i="18"/>
  <c r="M3298" i="18" s="1"/>
  <c r="J3298" i="18"/>
  <c r="K3297" i="18"/>
  <c r="M3297" i="18" s="1"/>
  <c r="J3297" i="18"/>
  <c r="K3296" i="18"/>
  <c r="J3296" i="18"/>
  <c r="K3295" i="18"/>
  <c r="M3295" i="18" s="1"/>
  <c r="J3295" i="18"/>
  <c r="K3294" i="18"/>
  <c r="M3294" i="18" s="1"/>
  <c r="J3294" i="18"/>
  <c r="K3293" i="18"/>
  <c r="J3293" i="18"/>
  <c r="K3292" i="18"/>
  <c r="J3292" i="18"/>
  <c r="K3291" i="18"/>
  <c r="M3291" i="18" s="1"/>
  <c r="J3291" i="18"/>
  <c r="K3290" i="18"/>
  <c r="J3290" i="18"/>
  <c r="K3289" i="18"/>
  <c r="J3289" i="18"/>
  <c r="K3288" i="18"/>
  <c r="J3288" i="18"/>
  <c r="K3287" i="18"/>
  <c r="J3287" i="18"/>
  <c r="K3286" i="18"/>
  <c r="J3286" i="18"/>
  <c r="K3285" i="18"/>
  <c r="M3285" i="18" s="1"/>
  <c r="J3285" i="18"/>
  <c r="K3284" i="18"/>
  <c r="J3284" i="18"/>
  <c r="K3283" i="18"/>
  <c r="J3283" i="18"/>
  <c r="K3282" i="18"/>
  <c r="M3282" i="18" s="1"/>
  <c r="J3282" i="18"/>
  <c r="K3281" i="18"/>
  <c r="M3281" i="18" s="1"/>
  <c r="J3281" i="18"/>
  <c r="K3280" i="18"/>
  <c r="J3280" i="18"/>
  <c r="K3279" i="18"/>
  <c r="M3279" i="18" s="1"/>
  <c r="J3279" i="18"/>
  <c r="K3278" i="18"/>
  <c r="M3278" i="18" s="1"/>
  <c r="J3278" i="18"/>
  <c r="K3277" i="18"/>
  <c r="J3277" i="18"/>
  <c r="K3276" i="18"/>
  <c r="J3276" i="18"/>
  <c r="K3275" i="18"/>
  <c r="M3275" i="18" s="1"/>
  <c r="J3275" i="18"/>
  <c r="K3274" i="18"/>
  <c r="J3274" i="18"/>
  <c r="K3273" i="18"/>
  <c r="J3273" i="18"/>
  <c r="K3272" i="18"/>
  <c r="J3272" i="18"/>
  <c r="K3271" i="18"/>
  <c r="M3271" i="18" s="1"/>
  <c r="J3271" i="18"/>
  <c r="K3270" i="18"/>
  <c r="J3270" i="18"/>
  <c r="K3269" i="18"/>
  <c r="M3269" i="18" s="1"/>
  <c r="J3269" i="18"/>
  <c r="K3268" i="18"/>
  <c r="J3268" i="18"/>
  <c r="K3267" i="18"/>
  <c r="J3267" i="18"/>
  <c r="K3266" i="18"/>
  <c r="M3266" i="18" s="1"/>
  <c r="J3266" i="18"/>
  <c r="K3265" i="18"/>
  <c r="M3265" i="18" s="1"/>
  <c r="J3265" i="18"/>
  <c r="K3264" i="18"/>
  <c r="J3264" i="18"/>
  <c r="K3263" i="18"/>
  <c r="M3263" i="18" s="1"/>
  <c r="J3263" i="18"/>
  <c r="K3262" i="18"/>
  <c r="M3262" i="18" s="1"/>
  <c r="J3262" i="18"/>
  <c r="K3261" i="18"/>
  <c r="J3261" i="18"/>
  <c r="K3260" i="18"/>
  <c r="J3260" i="18"/>
  <c r="K3259" i="18"/>
  <c r="M3259" i="18" s="1"/>
  <c r="J3259" i="18"/>
  <c r="K3258" i="18"/>
  <c r="J3258" i="18"/>
  <c r="K3257" i="18"/>
  <c r="J3257" i="18"/>
  <c r="K3256" i="18"/>
  <c r="J3256" i="18"/>
  <c r="K3255" i="18"/>
  <c r="J3255" i="18"/>
  <c r="K3254" i="18"/>
  <c r="J3254" i="18"/>
  <c r="K3253" i="18"/>
  <c r="M3253" i="18" s="1"/>
  <c r="J3253" i="18"/>
  <c r="K3252" i="18"/>
  <c r="J3252" i="18"/>
  <c r="K3251" i="18"/>
  <c r="J3251" i="18"/>
  <c r="K3250" i="18"/>
  <c r="M3250" i="18" s="1"/>
  <c r="J3250" i="18"/>
  <c r="K3249" i="18"/>
  <c r="M3249" i="18" s="1"/>
  <c r="J3249" i="18"/>
  <c r="K3248" i="18"/>
  <c r="J3248" i="18"/>
  <c r="K3247" i="18"/>
  <c r="M3247" i="18" s="1"/>
  <c r="J3247" i="18"/>
  <c r="K3246" i="18"/>
  <c r="M3246" i="18" s="1"/>
  <c r="J3246" i="18"/>
  <c r="K3245" i="18"/>
  <c r="J3245" i="18"/>
  <c r="K3244" i="18"/>
  <c r="J3244" i="18"/>
  <c r="K3243" i="18"/>
  <c r="M3243" i="18" s="1"/>
  <c r="J3243" i="18"/>
  <c r="K3242" i="18"/>
  <c r="J3242" i="18"/>
  <c r="K3241" i="18"/>
  <c r="J3241" i="18"/>
  <c r="K3240" i="18"/>
  <c r="J3240" i="18"/>
  <c r="K3239" i="18"/>
  <c r="J3239" i="18"/>
  <c r="K3238" i="18"/>
  <c r="J3238" i="18"/>
  <c r="K3237" i="18"/>
  <c r="M3237" i="18" s="1"/>
  <c r="J3237" i="18"/>
  <c r="K3236" i="18"/>
  <c r="J3236" i="18"/>
  <c r="K3235" i="18"/>
  <c r="J3235" i="18"/>
  <c r="K3234" i="18"/>
  <c r="M3234" i="18" s="1"/>
  <c r="J3234" i="18"/>
  <c r="K3233" i="18"/>
  <c r="M3233" i="18" s="1"/>
  <c r="J3233" i="18"/>
  <c r="K3232" i="18"/>
  <c r="J3232" i="18"/>
  <c r="K3231" i="18"/>
  <c r="M3231" i="18" s="1"/>
  <c r="J3231" i="18"/>
  <c r="K3230" i="18"/>
  <c r="M3230" i="18" s="1"/>
  <c r="J3230" i="18"/>
  <c r="K3229" i="18"/>
  <c r="J3229" i="18"/>
  <c r="K3228" i="18"/>
  <c r="J3228" i="18"/>
  <c r="K3227" i="18"/>
  <c r="M3227" i="18" s="1"/>
  <c r="J3227" i="18"/>
  <c r="K3226" i="18"/>
  <c r="J3226" i="18"/>
  <c r="K3225" i="18"/>
  <c r="J3225" i="18"/>
  <c r="K3224" i="18"/>
  <c r="J3224" i="18"/>
  <c r="K3223" i="18"/>
  <c r="J3223" i="18"/>
  <c r="K3222" i="18"/>
  <c r="J3222" i="18"/>
  <c r="K3221" i="18"/>
  <c r="M3221" i="18" s="1"/>
  <c r="J3221" i="18"/>
  <c r="K3220" i="18"/>
  <c r="J3220" i="18"/>
  <c r="K3219" i="18"/>
  <c r="J3219" i="18"/>
  <c r="K3218" i="18"/>
  <c r="M3218" i="18" s="1"/>
  <c r="J3218" i="18"/>
  <c r="K3217" i="18"/>
  <c r="M3217" i="18" s="1"/>
  <c r="J3217" i="18"/>
  <c r="K3216" i="18"/>
  <c r="J3216" i="18"/>
  <c r="K3215" i="18"/>
  <c r="M3215" i="18" s="1"/>
  <c r="J3215" i="18"/>
  <c r="K3214" i="18"/>
  <c r="M3214" i="18" s="1"/>
  <c r="J3214" i="18"/>
  <c r="K3213" i="18"/>
  <c r="J3213" i="18"/>
  <c r="K3212" i="18"/>
  <c r="J3212" i="18"/>
  <c r="K3211" i="18"/>
  <c r="M3211" i="18" s="1"/>
  <c r="J3211" i="18"/>
  <c r="K3210" i="18"/>
  <c r="J3210" i="18"/>
  <c r="K3209" i="18"/>
  <c r="J3209" i="18"/>
  <c r="K3208" i="18"/>
  <c r="J3208" i="18"/>
  <c r="K3207" i="18"/>
  <c r="J3207" i="18"/>
  <c r="K3206" i="18"/>
  <c r="J3206" i="18"/>
  <c r="K3205" i="18"/>
  <c r="M3205" i="18" s="1"/>
  <c r="J3205" i="18"/>
  <c r="K3204" i="18"/>
  <c r="J3204" i="18"/>
  <c r="K3203" i="18"/>
  <c r="J3203" i="18"/>
  <c r="K3202" i="18"/>
  <c r="M3202" i="18" s="1"/>
  <c r="J3202" i="18"/>
  <c r="K3201" i="18"/>
  <c r="M3201" i="18" s="1"/>
  <c r="J3201" i="18"/>
  <c r="K3200" i="18"/>
  <c r="J3200" i="18"/>
  <c r="K3199" i="18"/>
  <c r="M3199" i="18" s="1"/>
  <c r="J3199" i="18"/>
  <c r="K3198" i="18"/>
  <c r="M3198" i="18" s="1"/>
  <c r="J3198" i="18"/>
  <c r="K3197" i="18"/>
  <c r="J3197" i="18"/>
  <c r="K3196" i="18"/>
  <c r="J3196" i="18"/>
  <c r="K3195" i="18"/>
  <c r="M3195" i="18" s="1"/>
  <c r="J3195" i="18"/>
  <c r="K3194" i="18"/>
  <c r="J3194" i="18"/>
  <c r="K3193" i="18"/>
  <c r="J3193" i="18"/>
  <c r="K3192" i="18"/>
  <c r="J3192" i="18"/>
  <c r="K3191" i="18"/>
  <c r="J3191" i="18"/>
  <c r="K3190" i="18"/>
  <c r="J3190" i="18"/>
  <c r="K3189" i="18"/>
  <c r="M3189" i="18" s="1"/>
  <c r="J3189" i="18"/>
  <c r="K3188" i="18"/>
  <c r="J3188" i="18"/>
  <c r="K3187" i="18"/>
  <c r="J3187" i="18"/>
  <c r="K3186" i="18"/>
  <c r="M3186" i="18" s="1"/>
  <c r="J3186" i="18"/>
  <c r="K3185" i="18"/>
  <c r="M3185" i="18" s="1"/>
  <c r="J3185" i="18"/>
  <c r="K3184" i="18"/>
  <c r="J3184" i="18"/>
  <c r="K3183" i="18"/>
  <c r="M3183" i="18" s="1"/>
  <c r="J3183" i="18"/>
  <c r="K3182" i="18"/>
  <c r="M3182" i="18" s="1"/>
  <c r="J3182" i="18"/>
  <c r="K3181" i="18"/>
  <c r="J3181" i="18"/>
  <c r="K3180" i="18"/>
  <c r="J3180" i="18"/>
  <c r="K3179" i="18"/>
  <c r="M3179" i="18" s="1"/>
  <c r="J3179" i="18"/>
  <c r="K3178" i="18"/>
  <c r="J3178" i="18"/>
  <c r="K3177" i="18"/>
  <c r="J3177" i="18"/>
  <c r="K3176" i="18"/>
  <c r="J3176" i="18"/>
  <c r="K3175" i="18"/>
  <c r="J3175" i="18"/>
  <c r="K3174" i="18"/>
  <c r="J3174" i="18"/>
  <c r="K3173" i="18"/>
  <c r="M3173" i="18" s="1"/>
  <c r="J3173" i="18"/>
  <c r="K3172" i="18"/>
  <c r="J3172" i="18"/>
  <c r="K3171" i="18"/>
  <c r="J3171" i="18"/>
  <c r="K3170" i="18"/>
  <c r="M3170" i="18" s="1"/>
  <c r="J3170" i="18"/>
  <c r="K3169" i="18"/>
  <c r="M3169" i="18" s="1"/>
  <c r="J3169" i="18"/>
  <c r="K3168" i="18"/>
  <c r="J3168" i="18"/>
  <c r="K3167" i="18"/>
  <c r="M3167" i="18" s="1"/>
  <c r="J3167" i="18"/>
  <c r="K3166" i="18"/>
  <c r="M3166" i="18" s="1"/>
  <c r="J3166" i="18"/>
  <c r="K3165" i="18"/>
  <c r="J3165" i="18"/>
  <c r="K3164" i="18"/>
  <c r="J3164" i="18"/>
  <c r="K3163" i="18"/>
  <c r="M3163" i="18" s="1"/>
  <c r="J3163" i="18"/>
  <c r="K3162" i="18"/>
  <c r="J3162" i="18"/>
  <c r="K3161" i="18"/>
  <c r="J3161" i="18"/>
  <c r="K3160" i="18"/>
  <c r="J3160" i="18"/>
  <c r="K3159" i="18"/>
  <c r="J3159" i="18"/>
  <c r="K3158" i="18"/>
  <c r="J3158" i="18"/>
  <c r="K3157" i="18"/>
  <c r="M3157" i="18" s="1"/>
  <c r="J3157" i="18"/>
  <c r="K3156" i="18"/>
  <c r="J3156" i="18"/>
  <c r="K3155" i="18"/>
  <c r="J3155" i="18"/>
  <c r="K3154" i="18"/>
  <c r="M3154" i="18" s="1"/>
  <c r="J3154" i="18"/>
  <c r="K3153" i="18"/>
  <c r="M3153" i="18" s="1"/>
  <c r="J3153" i="18"/>
  <c r="K3152" i="18"/>
  <c r="J3152" i="18"/>
  <c r="K3151" i="18"/>
  <c r="M3151" i="18" s="1"/>
  <c r="J3151" i="18"/>
  <c r="K3150" i="18"/>
  <c r="M3150" i="18" s="1"/>
  <c r="J3150" i="18"/>
  <c r="K3149" i="18"/>
  <c r="J3149" i="18"/>
  <c r="K3148" i="18"/>
  <c r="J3148" i="18"/>
  <c r="K3147" i="18"/>
  <c r="M3147" i="18" s="1"/>
  <c r="J3147" i="18"/>
  <c r="K3146" i="18"/>
  <c r="J3146" i="18"/>
  <c r="K3145" i="18"/>
  <c r="J3145" i="18"/>
  <c r="K3144" i="18"/>
  <c r="J3144" i="18"/>
  <c r="K3143" i="18"/>
  <c r="J3143" i="18"/>
  <c r="K3142" i="18"/>
  <c r="J3142" i="18"/>
  <c r="K3141" i="18"/>
  <c r="M3141" i="18" s="1"/>
  <c r="J3141" i="18"/>
  <c r="K3140" i="18"/>
  <c r="J3140" i="18"/>
  <c r="K3139" i="18"/>
  <c r="J3139" i="18"/>
  <c r="K3138" i="18"/>
  <c r="M3138" i="18" s="1"/>
  <c r="J3138" i="18"/>
  <c r="K3137" i="18"/>
  <c r="M3137" i="18" s="1"/>
  <c r="J3137" i="18"/>
  <c r="K3136" i="18"/>
  <c r="J3136" i="18"/>
  <c r="K3135" i="18"/>
  <c r="M3135" i="18" s="1"/>
  <c r="J3135" i="18"/>
  <c r="K3134" i="18"/>
  <c r="M3134" i="18" s="1"/>
  <c r="J3134" i="18"/>
  <c r="K3133" i="18"/>
  <c r="J3133" i="18"/>
  <c r="K3132" i="18"/>
  <c r="J3132" i="18"/>
  <c r="K3131" i="18"/>
  <c r="M3131" i="18" s="1"/>
  <c r="J3131" i="18"/>
  <c r="K3130" i="18"/>
  <c r="J3130" i="18"/>
  <c r="K3129" i="18"/>
  <c r="J3129" i="18"/>
  <c r="K3128" i="18"/>
  <c r="J3128" i="18"/>
  <c r="J3127" i="18"/>
  <c r="K3126" i="18"/>
  <c r="M3126" i="18" s="1"/>
  <c r="J3126" i="18"/>
  <c r="K3125" i="18"/>
  <c r="J3125" i="18"/>
  <c r="K3124" i="18"/>
  <c r="J3124" i="18"/>
  <c r="K3123" i="18"/>
  <c r="M3123" i="18" s="1"/>
  <c r="J3123" i="18"/>
  <c r="K3122" i="18"/>
  <c r="M3122" i="18" s="1"/>
  <c r="J3122" i="18"/>
  <c r="K3121" i="18"/>
  <c r="J3121" i="18"/>
  <c r="K3120" i="18"/>
  <c r="J3120" i="18"/>
  <c r="K3119" i="18"/>
  <c r="M3119" i="18" s="1"/>
  <c r="J3119" i="18"/>
  <c r="K3118" i="18"/>
  <c r="M3118" i="18" s="1"/>
  <c r="J3118" i="18"/>
  <c r="K3117" i="18"/>
  <c r="J3117" i="18"/>
  <c r="K3116" i="18"/>
  <c r="J3116" i="18"/>
  <c r="K3115" i="18"/>
  <c r="M3115" i="18" s="1"/>
  <c r="J3115" i="18"/>
  <c r="K3114" i="18"/>
  <c r="M3114" i="18" s="1"/>
  <c r="J3114" i="18"/>
  <c r="K3113" i="18"/>
  <c r="J3113" i="18"/>
  <c r="K3112" i="18"/>
  <c r="J3112" i="18"/>
  <c r="K3111" i="18"/>
  <c r="M3111" i="18" s="1"/>
  <c r="J3111" i="18"/>
  <c r="K3110" i="18"/>
  <c r="M3110" i="18" s="1"/>
  <c r="J3110" i="18"/>
  <c r="K3109" i="18"/>
  <c r="J3109" i="18"/>
  <c r="K3108" i="18"/>
  <c r="J3108" i="18"/>
  <c r="K3107" i="18"/>
  <c r="M3107" i="18" s="1"/>
  <c r="J3107" i="18"/>
  <c r="K3106" i="18"/>
  <c r="M3106" i="18" s="1"/>
  <c r="J3106" i="18"/>
  <c r="K3105" i="18"/>
  <c r="J3105" i="18"/>
  <c r="K3104" i="18"/>
  <c r="J3104" i="18"/>
  <c r="K3103" i="18"/>
  <c r="M3103" i="18" s="1"/>
  <c r="J3103" i="18"/>
  <c r="K3102" i="18"/>
  <c r="M3102" i="18" s="1"/>
  <c r="J3102" i="18"/>
  <c r="K3101" i="18"/>
  <c r="J3101" i="18"/>
  <c r="K3100" i="18"/>
  <c r="J3100" i="18"/>
  <c r="K3099" i="18"/>
  <c r="M3099" i="18" s="1"/>
  <c r="J3099" i="18"/>
  <c r="K3098" i="18"/>
  <c r="M3098" i="18" s="1"/>
  <c r="J3098" i="18"/>
  <c r="K3097" i="18"/>
  <c r="M3097" i="18" s="1"/>
  <c r="J3097" i="18"/>
  <c r="K3096" i="18"/>
  <c r="J3096" i="18"/>
  <c r="K3095" i="18"/>
  <c r="M3095" i="18" s="1"/>
  <c r="J3095" i="18"/>
  <c r="K3094" i="18"/>
  <c r="M3094" i="18" s="1"/>
  <c r="J3094" i="18"/>
  <c r="K3093" i="18"/>
  <c r="J3093" i="18"/>
  <c r="K3092" i="18"/>
  <c r="J3092" i="18"/>
  <c r="K3091" i="18"/>
  <c r="M3091" i="18" s="1"/>
  <c r="J3091" i="18"/>
  <c r="K3090" i="18"/>
  <c r="M3090" i="18" s="1"/>
  <c r="J3090" i="18"/>
  <c r="K3089" i="18"/>
  <c r="J3089" i="18"/>
  <c r="K3088" i="18"/>
  <c r="J3088" i="18"/>
  <c r="K3087" i="18"/>
  <c r="M3087" i="18" s="1"/>
  <c r="J3087" i="18"/>
  <c r="K3086" i="18"/>
  <c r="M3086" i="18" s="1"/>
  <c r="J3086" i="18"/>
  <c r="K3085" i="18"/>
  <c r="J3085" i="18"/>
  <c r="K3084" i="18"/>
  <c r="J3084" i="18"/>
  <c r="K3083" i="18"/>
  <c r="M3083" i="18" s="1"/>
  <c r="J3083" i="18"/>
  <c r="K3082" i="18"/>
  <c r="M3082" i="18" s="1"/>
  <c r="J3082" i="18"/>
  <c r="K3081" i="18"/>
  <c r="J3081" i="18"/>
  <c r="K3080" i="18"/>
  <c r="J3080" i="18"/>
  <c r="K3079" i="18"/>
  <c r="M3079" i="18" s="1"/>
  <c r="J3079" i="18"/>
  <c r="K3078" i="18"/>
  <c r="M3078" i="18" s="1"/>
  <c r="J3078" i="18"/>
  <c r="K3077" i="18"/>
  <c r="J3077" i="18"/>
  <c r="K3076" i="18"/>
  <c r="J3076" i="18"/>
  <c r="K3075" i="18"/>
  <c r="M3075" i="18" s="1"/>
  <c r="J3075" i="18"/>
  <c r="K3074" i="18"/>
  <c r="M3074" i="18" s="1"/>
  <c r="J3074" i="18"/>
  <c r="K3073" i="18"/>
  <c r="J3073" i="18"/>
  <c r="K3072" i="18"/>
  <c r="J3072" i="18"/>
  <c r="K3071" i="18"/>
  <c r="M3071" i="18" s="1"/>
  <c r="J3071" i="18"/>
  <c r="K3070" i="18"/>
  <c r="M3070" i="18" s="1"/>
  <c r="J3070" i="18"/>
  <c r="K3069" i="18"/>
  <c r="J3069" i="18"/>
  <c r="K3068" i="18"/>
  <c r="J3068" i="18"/>
  <c r="K3067" i="18"/>
  <c r="M3067" i="18" s="1"/>
  <c r="J3067" i="18"/>
  <c r="K3066" i="18"/>
  <c r="M3066" i="18" s="1"/>
  <c r="J3066" i="18"/>
  <c r="K3065" i="18"/>
  <c r="J3065" i="18"/>
  <c r="K3064" i="18"/>
  <c r="J3064" i="18"/>
  <c r="K3063" i="18"/>
  <c r="M3063" i="18" s="1"/>
  <c r="J3063" i="18"/>
  <c r="K3062" i="18"/>
  <c r="M3062" i="18" s="1"/>
  <c r="J3062" i="18"/>
  <c r="K3061" i="18"/>
  <c r="J3061" i="18"/>
  <c r="K3060" i="18"/>
  <c r="J3060" i="18"/>
  <c r="K3059" i="18"/>
  <c r="M3059" i="18" s="1"/>
  <c r="J3059" i="18"/>
  <c r="K3058" i="18"/>
  <c r="M3058" i="18" s="1"/>
  <c r="J3058" i="18"/>
  <c r="K3057" i="18"/>
  <c r="J3057" i="18"/>
  <c r="K3056" i="18"/>
  <c r="J3056" i="18"/>
  <c r="K3055" i="18"/>
  <c r="M3055" i="18" s="1"/>
  <c r="J3055" i="18"/>
  <c r="K3054" i="18"/>
  <c r="M3054" i="18" s="1"/>
  <c r="J3054" i="18"/>
  <c r="K3053" i="18"/>
  <c r="J3053" i="18"/>
  <c r="K3052" i="18"/>
  <c r="J3052" i="18"/>
  <c r="K3051" i="18"/>
  <c r="M3051" i="18" s="1"/>
  <c r="J3051" i="18"/>
  <c r="K3050" i="18"/>
  <c r="M3050" i="18" s="1"/>
  <c r="J3050" i="18"/>
  <c r="K3049" i="18"/>
  <c r="J3049" i="18"/>
  <c r="K3048" i="18"/>
  <c r="J3048" i="18"/>
  <c r="K3047" i="18"/>
  <c r="M3047" i="18" s="1"/>
  <c r="J3047" i="18"/>
  <c r="K3046" i="18"/>
  <c r="M3046" i="18" s="1"/>
  <c r="J3046" i="18"/>
  <c r="K3045" i="18"/>
  <c r="M3045" i="18" s="1"/>
  <c r="J3045" i="18"/>
  <c r="K3044" i="18"/>
  <c r="J3044" i="18"/>
  <c r="K3043" i="18"/>
  <c r="M3043" i="18" s="1"/>
  <c r="J3043" i="18"/>
  <c r="K3042" i="18"/>
  <c r="M3042" i="18" s="1"/>
  <c r="J3042" i="18"/>
  <c r="K3041" i="18"/>
  <c r="M3041" i="18" s="1"/>
  <c r="J3041" i="18"/>
  <c r="K3040" i="18"/>
  <c r="J3040" i="18"/>
  <c r="K3039" i="18"/>
  <c r="M3039" i="18" s="1"/>
  <c r="J3039" i="18"/>
  <c r="K3038" i="18"/>
  <c r="M3038" i="18" s="1"/>
  <c r="J3038" i="18"/>
  <c r="K3037" i="18"/>
  <c r="J3037" i="18"/>
  <c r="K3036" i="18"/>
  <c r="J3036" i="18"/>
  <c r="K3035" i="18"/>
  <c r="M3035" i="18" s="1"/>
  <c r="J3035" i="18"/>
  <c r="K3034" i="18"/>
  <c r="M3034" i="18" s="1"/>
  <c r="J3034" i="18"/>
  <c r="K3033" i="18"/>
  <c r="M3033" i="18" s="1"/>
  <c r="J3033" i="18"/>
  <c r="K3032" i="18"/>
  <c r="J3032" i="18"/>
  <c r="K3031" i="18"/>
  <c r="M3031" i="18" s="1"/>
  <c r="J3031" i="18"/>
  <c r="K3030" i="18"/>
  <c r="M3030" i="18" s="1"/>
  <c r="J3030" i="18"/>
  <c r="K3029" i="18"/>
  <c r="J3029" i="18"/>
  <c r="K3028" i="18"/>
  <c r="J3028" i="18"/>
  <c r="K3027" i="18"/>
  <c r="M3027" i="18" s="1"/>
  <c r="J3027" i="18"/>
  <c r="K3026" i="18"/>
  <c r="M3026" i="18" s="1"/>
  <c r="J3026" i="18"/>
  <c r="K3025" i="18"/>
  <c r="M3025" i="18" s="1"/>
  <c r="J3025" i="18"/>
  <c r="K3024" i="18"/>
  <c r="J3024" i="18"/>
  <c r="K3023" i="18"/>
  <c r="M3023" i="18" s="1"/>
  <c r="J3023" i="18"/>
  <c r="K3022" i="18"/>
  <c r="M3022" i="18" s="1"/>
  <c r="J3022" i="18"/>
  <c r="K3021" i="18"/>
  <c r="J3021" i="18"/>
  <c r="K3020" i="18"/>
  <c r="J3020" i="18"/>
  <c r="K3019" i="18"/>
  <c r="M3019" i="18" s="1"/>
  <c r="J3019" i="18"/>
  <c r="K3018" i="18"/>
  <c r="M3018" i="18" s="1"/>
  <c r="J3018" i="18"/>
  <c r="K3017" i="18"/>
  <c r="J3017" i="18"/>
  <c r="K3016" i="18"/>
  <c r="J3016" i="18"/>
  <c r="K3015" i="18"/>
  <c r="M3015" i="18" s="1"/>
  <c r="J3015" i="18"/>
  <c r="K3014" i="18"/>
  <c r="M3014" i="18" s="1"/>
  <c r="J3014" i="18"/>
  <c r="K3013" i="18"/>
  <c r="J3013" i="18"/>
  <c r="K3012" i="18"/>
  <c r="J3012" i="18"/>
  <c r="K3011" i="18"/>
  <c r="M3011" i="18" s="1"/>
  <c r="J3011" i="18"/>
  <c r="K3010" i="18"/>
  <c r="M3010" i="18" s="1"/>
  <c r="J3010" i="18"/>
  <c r="K3009" i="18"/>
  <c r="M3009" i="18" s="1"/>
  <c r="J3009" i="18"/>
  <c r="K3008" i="18"/>
  <c r="J3008" i="18"/>
  <c r="K3007" i="18"/>
  <c r="M3007" i="18" s="1"/>
  <c r="J3007" i="18"/>
  <c r="K3006" i="18"/>
  <c r="M3006" i="18" s="1"/>
  <c r="J3006" i="18"/>
  <c r="K3005" i="18"/>
  <c r="J3005" i="18"/>
  <c r="K3004" i="18"/>
  <c r="J3004" i="18"/>
  <c r="K3003" i="18"/>
  <c r="M3003" i="18" s="1"/>
  <c r="J3003" i="18"/>
  <c r="K3002" i="18"/>
  <c r="M3002" i="18" s="1"/>
  <c r="J3002" i="18"/>
  <c r="K3001" i="18"/>
  <c r="J3001" i="18"/>
  <c r="K3000" i="18"/>
  <c r="J3000" i="18"/>
  <c r="K2999" i="18"/>
  <c r="M2999" i="18" s="1"/>
  <c r="J2999" i="18"/>
  <c r="K2998" i="18"/>
  <c r="M2998" i="18" s="1"/>
  <c r="J2998" i="18"/>
  <c r="K2997" i="18"/>
  <c r="M2997" i="18" s="1"/>
  <c r="J2997" i="18"/>
  <c r="K2996" i="18"/>
  <c r="J2996" i="18"/>
  <c r="K2995" i="18"/>
  <c r="M2995" i="18" s="1"/>
  <c r="J2995" i="18"/>
  <c r="K2994" i="18"/>
  <c r="M2994" i="18" s="1"/>
  <c r="J2994" i="18"/>
  <c r="K2993" i="18"/>
  <c r="M2993" i="18" s="1"/>
  <c r="J2993" i="18"/>
  <c r="K2992" i="18"/>
  <c r="J2992" i="18"/>
  <c r="K2991" i="18"/>
  <c r="M2991" i="18" s="1"/>
  <c r="J2991" i="18"/>
  <c r="K2990" i="18"/>
  <c r="M2990" i="18" s="1"/>
  <c r="J2990" i="18"/>
  <c r="K2989" i="18"/>
  <c r="J2989" i="18"/>
  <c r="K2988" i="18"/>
  <c r="J2988" i="18"/>
  <c r="K2987" i="18"/>
  <c r="M2987" i="18" s="1"/>
  <c r="J2987" i="18"/>
  <c r="K2986" i="18"/>
  <c r="M2986" i="18" s="1"/>
  <c r="J2986" i="18"/>
  <c r="K2985" i="18"/>
  <c r="J2985" i="18"/>
  <c r="K2984" i="18"/>
  <c r="J2984" i="18"/>
  <c r="K2983" i="18"/>
  <c r="M2983" i="18" s="1"/>
  <c r="J2983" i="18"/>
  <c r="K2982" i="18"/>
  <c r="M2982" i="18" s="1"/>
  <c r="J2982" i="18"/>
  <c r="K2981" i="18"/>
  <c r="M2981" i="18" s="1"/>
  <c r="J2981" i="18"/>
  <c r="K2980" i="18"/>
  <c r="J2980" i="18"/>
  <c r="K2979" i="18"/>
  <c r="M2979" i="18" s="1"/>
  <c r="J2979" i="18"/>
  <c r="K2978" i="18"/>
  <c r="M2978" i="18" s="1"/>
  <c r="J2978" i="18"/>
  <c r="K2977" i="18"/>
  <c r="J2977" i="18"/>
  <c r="K2976" i="18"/>
  <c r="J2976" i="18"/>
  <c r="K2975" i="18"/>
  <c r="M2975" i="18" s="1"/>
  <c r="J2975" i="18"/>
  <c r="K2974" i="18"/>
  <c r="M2974" i="18" s="1"/>
  <c r="J2974" i="18"/>
  <c r="K2973" i="18"/>
  <c r="J2973" i="18"/>
  <c r="K2972" i="18"/>
  <c r="J2972" i="18"/>
  <c r="K2971" i="18"/>
  <c r="M2971" i="18" s="1"/>
  <c r="J2971" i="18"/>
  <c r="K2970" i="18"/>
  <c r="M2970" i="18" s="1"/>
  <c r="J2970" i="18"/>
  <c r="K2969" i="18"/>
  <c r="M2969" i="18" s="1"/>
  <c r="J2969" i="18"/>
  <c r="K2968" i="18"/>
  <c r="J2968" i="18"/>
  <c r="K2967" i="18"/>
  <c r="M2967" i="18" s="1"/>
  <c r="J2967" i="18"/>
  <c r="K2966" i="18"/>
  <c r="M2966" i="18" s="1"/>
  <c r="J2966" i="18"/>
  <c r="K2965" i="18"/>
  <c r="J2965" i="18"/>
  <c r="K2964" i="18"/>
  <c r="J2964" i="18"/>
  <c r="K2963" i="18"/>
  <c r="M2963" i="18" s="1"/>
  <c r="J2963" i="18"/>
  <c r="K2962" i="18"/>
  <c r="M2962" i="18" s="1"/>
  <c r="J2962" i="18"/>
  <c r="K2961" i="18"/>
  <c r="M2961" i="18" s="1"/>
  <c r="J2961" i="18"/>
  <c r="K2960" i="18"/>
  <c r="J2960" i="18"/>
  <c r="K2959" i="18"/>
  <c r="M2959" i="18" s="1"/>
  <c r="J2959" i="18"/>
  <c r="K2958" i="18"/>
  <c r="M2958" i="18" s="1"/>
  <c r="J2958" i="18"/>
  <c r="K2957" i="18"/>
  <c r="J2957" i="18"/>
  <c r="K2956" i="18"/>
  <c r="J2956" i="18"/>
  <c r="K2955" i="18"/>
  <c r="M2955" i="18" s="1"/>
  <c r="J2955" i="18"/>
  <c r="K2954" i="18"/>
  <c r="M2954" i="18" s="1"/>
  <c r="J2954" i="18"/>
  <c r="K2953" i="18"/>
  <c r="J2953" i="18"/>
  <c r="K2952" i="18"/>
  <c r="J2952" i="18"/>
  <c r="K2951" i="18"/>
  <c r="M2951" i="18" s="1"/>
  <c r="J2951" i="18"/>
  <c r="K2950" i="18"/>
  <c r="M2950" i="18" s="1"/>
  <c r="J2950" i="18"/>
  <c r="K2949" i="18"/>
  <c r="J2949" i="18"/>
  <c r="K2948" i="18"/>
  <c r="J2948" i="18"/>
  <c r="K2947" i="18"/>
  <c r="M2947" i="18" s="1"/>
  <c r="J2947" i="18"/>
  <c r="K2946" i="18"/>
  <c r="M2946" i="18" s="1"/>
  <c r="J2946" i="18"/>
  <c r="K2945" i="18"/>
  <c r="M2945" i="18" s="1"/>
  <c r="J2945" i="18"/>
  <c r="K2944" i="18"/>
  <c r="J2944" i="18"/>
  <c r="K2943" i="18"/>
  <c r="M2943" i="18" s="1"/>
  <c r="J2943" i="18"/>
  <c r="K2942" i="18"/>
  <c r="M2942" i="18" s="1"/>
  <c r="J2942" i="18"/>
  <c r="K2941" i="18"/>
  <c r="J2941" i="18"/>
  <c r="K2940" i="18"/>
  <c r="J2940" i="18"/>
  <c r="K2939" i="18"/>
  <c r="M2939" i="18" s="1"/>
  <c r="J2939" i="18"/>
  <c r="K2938" i="18"/>
  <c r="M2938" i="18" s="1"/>
  <c r="J2938" i="18"/>
  <c r="K2937" i="18"/>
  <c r="M2937" i="18" s="1"/>
  <c r="J2937" i="18"/>
  <c r="K2936" i="18"/>
  <c r="J2936" i="18"/>
  <c r="K2935" i="18"/>
  <c r="M2935" i="18" s="1"/>
  <c r="J2935" i="18"/>
  <c r="K2934" i="18"/>
  <c r="M2934" i="18" s="1"/>
  <c r="J2934" i="18"/>
  <c r="K2933" i="18"/>
  <c r="M2933" i="18" s="1"/>
  <c r="J2933" i="18"/>
  <c r="K2932" i="18"/>
  <c r="J2932" i="18"/>
  <c r="K2931" i="18"/>
  <c r="M2931" i="18" s="1"/>
  <c r="J2931" i="18"/>
  <c r="K2930" i="18"/>
  <c r="M2930" i="18" s="1"/>
  <c r="J2930" i="18"/>
  <c r="K2929" i="18"/>
  <c r="J2929" i="18"/>
  <c r="K2928" i="18"/>
  <c r="J2928" i="18"/>
  <c r="K2927" i="18"/>
  <c r="M2927" i="18" s="1"/>
  <c r="J2927" i="18"/>
  <c r="K2926" i="18"/>
  <c r="M2926" i="18" s="1"/>
  <c r="J2926" i="18"/>
  <c r="K2925" i="18"/>
  <c r="J2925" i="18"/>
  <c r="K2924" i="18"/>
  <c r="J2924" i="18"/>
  <c r="K2923" i="18"/>
  <c r="M2923" i="18" s="1"/>
  <c r="J2923" i="18"/>
  <c r="K2922" i="18"/>
  <c r="M2922" i="18" s="1"/>
  <c r="J2922" i="18"/>
  <c r="K2921" i="18"/>
  <c r="J2921" i="18"/>
  <c r="K2920" i="18"/>
  <c r="J2920" i="18"/>
  <c r="K2919" i="18"/>
  <c r="M2919" i="18" s="1"/>
  <c r="J2919" i="18"/>
  <c r="K2918" i="18"/>
  <c r="M2918" i="18" s="1"/>
  <c r="J2918" i="18"/>
  <c r="K2917" i="18"/>
  <c r="M2917" i="18" s="1"/>
  <c r="J2917" i="18"/>
  <c r="K2916" i="18"/>
  <c r="J2916" i="18"/>
  <c r="K2915" i="18"/>
  <c r="M2915" i="18" s="1"/>
  <c r="J2915" i="18"/>
  <c r="K2914" i="18"/>
  <c r="M2914" i="18" s="1"/>
  <c r="J2914" i="18"/>
  <c r="K2913" i="18"/>
  <c r="J2913" i="18"/>
  <c r="K2912" i="18"/>
  <c r="J2912" i="18"/>
  <c r="K2911" i="18"/>
  <c r="M2911" i="18" s="1"/>
  <c r="J2911" i="18"/>
  <c r="K2910" i="18"/>
  <c r="M2910" i="18" s="1"/>
  <c r="J2910" i="18"/>
  <c r="K2909" i="18"/>
  <c r="J2909" i="18"/>
  <c r="K2908" i="18"/>
  <c r="J2908" i="18"/>
  <c r="K2907" i="18"/>
  <c r="M2907" i="18" s="1"/>
  <c r="J2907" i="18"/>
  <c r="K2906" i="18"/>
  <c r="M2906" i="18" s="1"/>
  <c r="J2906" i="18"/>
  <c r="K2905" i="18"/>
  <c r="M2905" i="18" s="1"/>
  <c r="J2905" i="18"/>
  <c r="K2904" i="18"/>
  <c r="J2904" i="18"/>
  <c r="K2903" i="18"/>
  <c r="M2903" i="18" s="1"/>
  <c r="J2903" i="18"/>
  <c r="K2902" i="18"/>
  <c r="M2902" i="18" s="1"/>
  <c r="J2902" i="18"/>
  <c r="K2901" i="18"/>
  <c r="J2901" i="18"/>
  <c r="K2900" i="18"/>
  <c r="J2900" i="18"/>
  <c r="K2899" i="18"/>
  <c r="M2899" i="18" s="1"/>
  <c r="J2899" i="18"/>
  <c r="K2898" i="18"/>
  <c r="M2898" i="18" s="1"/>
  <c r="J2898" i="18"/>
  <c r="K2897" i="18"/>
  <c r="M2897" i="18" s="1"/>
  <c r="J2897" i="18"/>
  <c r="K2896" i="18"/>
  <c r="J2896" i="18"/>
  <c r="K2895" i="18"/>
  <c r="M2895" i="18" s="1"/>
  <c r="J2895" i="18"/>
  <c r="K2894" i="18"/>
  <c r="M2894" i="18" s="1"/>
  <c r="J2894" i="18"/>
  <c r="K2893" i="18"/>
  <c r="J2893" i="18"/>
  <c r="K2892" i="18"/>
  <c r="J2892" i="18"/>
  <c r="K2891" i="18"/>
  <c r="M2891" i="18" s="1"/>
  <c r="J2891" i="18"/>
  <c r="K2890" i="18"/>
  <c r="M2890" i="18" s="1"/>
  <c r="J2890" i="18"/>
  <c r="K2889" i="18"/>
  <c r="J2889" i="18"/>
  <c r="K2888" i="18"/>
  <c r="J2888" i="18"/>
  <c r="K2887" i="18"/>
  <c r="M2887" i="18" s="1"/>
  <c r="J2887" i="18"/>
  <c r="K2886" i="18"/>
  <c r="M2886" i="18" s="1"/>
  <c r="J2886" i="18"/>
  <c r="K2885" i="18"/>
  <c r="J2885" i="18"/>
  <c r="K2884" i="18"/>
  <c r="J2884" i="18"/>
  <c r="K2883" i="18"/>
  <c r="M2883" i="18" s="1"/>
  <c r="J2883" i="18"/>
  <c r="K2882" i="18"/>
  <c r="M2882" i="18" s="1"/>
  <c r="J2882" i="18"/>
  <c r="K2881" i="18"/>
  <c r="M2881" i="18" s="1"/>
  <c r="J2881" i="18"/>
  <c r="K2880" i="18"/>
  <c r="J2880" i="18"/>
  <c r="K2879" i="18"/>
  <c r="M2879" i="18" s="1"/>
  <c r="J2879" i="18"/>
  <c r="K2878" i="18"/>
  <c r="M2878" i="18" s="1"/>
  <c r="J2878" i="18"/>
  <c r="K2877" i="18"/>
  <c r="J2877" i="18"/>
  <c r="K2876" i="18"/>
  <c r="J2876" i="18"/>
  <c r="K2875" i="18"/>
  <c r="M2875" i="18" s="1"/>
  <c r="J2875" i="18"/>
  <c r="K2874" i="18"/>
  <c r="M2874" i="18" s="1"/>
  <c r="J2874" i="18"/>
  <c r="K2873" i="18"/>
  <c r="M2873" i="18" s="1"/>
  <c r="J2873" i="18"/>
  <c r="K2872" i="18"/>
  <c r="J2872" i="18"/>
  <c r="K2871" i="18"/>
  <c r="M2871" i="18" s="1"/>
  <c r="J2871" i="18"/>
  <c r="K2870" i="18"/>
  <c r="M2870" i="18" s="1"/>
  <c r="J2870" i="18"/>
  <c r="K2869" i="18"/>
  <c r="M2869" i="18" s="1"/>
  <c r="J2869" i="18"/>
  <c r="K2868" i="18"/>
  <c r="J2868" i="18"/>
  <c r="K2867" i="18"/>
  <c r="M2867" i="18" s="1"/>
  <c r="J2867" i="18"/>
  <c r="K2866" i="18"/>
  <c r="M2866" i="18" s="1"/>
  <c r="J2866" i="18"/>
  <c r="K2865" i="18"/>
  <c r="J2865" i="18"/>
  <c r="K2864" i="18"/>
  <c r="J2864" i="18"/>
  <c r="K2863" i="18"/>
  <c r="M2863" i="18" s="1"/>
  <c r="J2863" i="18"/>
  <c r="K2862" i="18"/>
  <c r="M2862" i="18" s="1"/>
  <c r="J2862" i="18"/>
  <c r="K2861" i="18"/>
  <c r="J2861" i="18"/>
  <c r="K2860" i="18"/>
  <c r="J2860" i="18"/>
  <c r="K2859" i="18"/>
  <c r="M2859" i="18" s="1"/>
  <c r="J2859" i="18"/>
  <c r="K2858" i="18"/>
  <c r="M2858" i="18" s="1"/>
  <c r="J2858" i="18"/>
  <c r="K2857" i="18"/>
  <c r="J2857" i="18"/>
  <c r="K2856" i="18"/>
  <c r="J2856" i="18"/>
  <c r="K2855" i="18"/>
  <c r="M2855" i="18" s="1"/>
  <c r="J2855" i="18"/>
  <c r="K2854" i="18"/>
  <c r="M2854" i="18" s="1"/>
  <c r="J2854" i="18"/>
  <c r="K2853" i="18"/>
  <c r="M2853" i="18" s="1"/>
  <c r="J2853" i="18"/>
  <c r="K2852" i="18"/>
  <c r="J2852" i="18"/>
  <c r="K2851" i="18"/>
  <c r="M2851" i="18" s="1"/>
  <c r="J2851" i="18"/>
  <c r="K2850" i="18"/>
  <c r="M2850" i="18" s="1"/>
  <c r="J2850" i="18"/>
  <c r="K2849" i="18"/>
  <c r="J2849" i="18"/>
  <c r="K2848" i="18"/>
  <c r="J2848" i="18"/>
  <c r="K2847" i="18"/>
  <c r="M2847" i="18" s="1"/>
  <c r="J2847" i="18"/>
  <c r="K2846" i="18"/>
  <c r="M2846" i="18" s="1"/>
  <c r="J2846" i="18"/>
  <c r="K2845" i="18"/>
  <c r="J2845" i="18"/>
  <c r="K2844" i="18"/>
  <c r="J2844" i="18"/>
  <c r="K2843" i="18"/>
  <c r="M2843" i="18" s="1"/>
  <c r="J2843" i="18"/>
  <c r="K2842" i="18"/>
  <c r="M2842" i="18" s="1"/>
  <c r="J2842" i="18"/>
  <c r="K2841" i="18"/>
  <c r="M2841" i="18" s="1"/>
  <c r="J2841" i="18"/>
  <c r="K2840" i="18"/>
  <c r="J2840" i="18"/>
  <c r="K2839" i="18"/>
  <c r="M2839" i="18" s="1"/>
  <c r="J2839" i="18"/>
  <c r="K2838" i="18"/>
  <c r="M2838" i="18" s="1"/>
  <c r="J2838" i="18"/>
  <c r="K2837" i="18"/>
  <c r="J2837" i="18"/>
  <c r="K2836" i="18"/>
  <c r="J2836" i="18"/>
  <c r="K2835" i="18"/>
  <c r="M2835" i="18" s="1"/>
  <c r="J2835" i="18"/>
  <c r="K2834" i="18"/>
  <c r="M2834" i="18" s="1"/>
  <c r="J2834" i="18"/>
  <c r="K2833" i="18"/>
  <c r="M2833" i="18" s="1"/>
  <c r="J2833" i="18"/>
  <c r="K2832" i="18"/>
  <c r="J2832" i="18"/>
  <c r="K2831" i="18"/>
  <c r="M2831" i="18" s="1"/>
  <c r="J2831" i="18"/>
  <c r="K2830" i="18"/>
  <c r="M2830" i="18" s="1"/>
  <c r="J2830" i="18"/>
  <c r="K2829" i="18"/>
  <c r="J2829" i="18"/>
  <c r="K2828" i="18"/>
  <c r="J2828" i="18"/>
  <c r="K2827" i="18"/>
  <c r="M2827" i="18" s="1"/>
  <c r="J2827" i="18"/>
  <c r="K2826" i="18"/>
  <c r="M2826" i="18" s="1"/>
  <c r="J2826" i="18"/>
  <c r="K2825" i="18"/>
  <c r="J2825" i="18"/>
  <c r="K2824" i="18"/>
  <c r="J2824" i="18"/>
  <c r="K2823" i="18"/>
  <c r="M2823" i="18" s="1"/>
  <c r="J2823" i="18"/>
  <c r="K2822" i="18"/>
  <c r="M2822" i="18" s="1"/>
  <c r="J2822" i="18"/>
  <c r="K2821" i="18"/>
  <c r="M2821" i="18" s="1"/>
  <c r="J2821" i="18"/>
  <c r="K2820" i="18"/>
  <c r="J2820" i="18"/>
  <c r="K2819" i="18"/>
  <c r="M2819" i="18" s="1"/>
  <c r="J2819" i="18"/>
  <c r="K2818" i="18"/>
  <c r="M2818" i="18" s="1"/>
  <c r="J2818" i="18"/>
  <c r="K2817" i="18"/>
  <c r="M2817" i="18" s="1"/>
  <c r="J2817" i="18"/>
  <c r="K2816" i="18"/>
  <c r="J2816" i="18"/>
  <c r="K2815" i="18"/>
  <c r="M2815" i="18" s="1"/>
  <c r="J2815" i="18"/>
  <c r="K2814" i="18"/>
  <c r="M2814" i="18" s="1"/>
  <c r="J2814" i="18"/>
  <c r="K2813" i="18"/>
  <c r="J2813" i="18"/>
  <c r="K2812" i="18"/>
  <c r="J2812" i="18"/>
  <c r="K2811" i="18"/>
  <c r="M2811" i="18" s="1"/>
  <c r="J2811" i="18"/>
  <c r="K2810" i="18"/>
  <c r="M2810" i="18" s="1"/>
  <c r="J2810" i="18"/>
  <c r="K2809" i="18"/>
  <c r="J2809" i="18"/>
  <c r="K2808" i="18"/>
  <c r="J2808" i="18"/>
  <c r="K2807" i="18"/>
  <c r="M2807" i="18" s="1"/>
  <c r="J2807" i="18"/>
  <c r="K2806" i="18"/>
  <c r="M2806" i="18" s="1"/>
  <c r="J2806" i="18"/>
  <c r="K2805" i="18"/>
  <c r="M2805" i="18" s="1"/>
  <c r="J2805" i="18"/>
  <c r="K2804" i="18"/>
  <c r="J2804" i="18"/>
  <c r="K2803" i="18"/>
  <c r="M2803" i="18" s="1"/>
  <c r="J2803" i="18"/>
  <c r="K2802" i="18"/>
  <c r="M2802" i="18" s="1"/>
  <c r="J2802" i="18"/>
  <c r="K2801" i="18"/>
  <c r="J2801" i="18"/>
  <c r="K2800" i="18"/>
  <c r="J2800" i="18"/>
  <c r="K2799" i="18"/>
  <c r="M2799" i="18" s="1"/>
  <c r="J2799" i="18"/>
  <c r="K2798" i="18"/>
  <c r="M2798" i="18" s="1"/>
  <c r="J2798" i="18"/>
  <c r="K2797" i="18"/>
  <c r="J2797" i="18"/>
  <c r="K2796" i="18"/>
  <c r="J2796" i="18"/>
  <c r="K2795" i="18"/>
  <c r="M2795" i="18" s="1"/>
  <c r="J2795" i="18"/>
  <c r="K2794" i="18"/>
  <c r="M2794" i="18" s="1"/>
  <c r="J2794" i="18"/>
  <c r="K2793" i="18"/>
  <c r="J2793" i="18"/>
  <c r="K2792" i="18"/>
  <c r="J2792" i="18"/>
  <c r="K2791" i="18"/>
  <c r="M2791" i="18" s="1"/>
  <c r="J2791" i="18"/>
  <c r="K2790" i="18"/>
  <c r="M2790" i="18" s="1"/>
  <c r="J2790" i="18"/>
  <c r="K2789" i="18"/>
  <c r="M2789" i="18" s="1"/>
  <c r="J2789" i="18"/>
  <c r="K2788" i="18"/>
  <c r="J2788" i="18"/>
  <c r="K2787" i="18"/>
  <c r="M2787" i="18" s="1"/>
  <c r="J2787" i="18"/>
  <c r="K2786" i="18"/>
  <c r="M2786" i="18" s="1"/>
  <c r="J2786" i="18"/>
  <c r="K2785" i="18"/>
  <c r="J2785" i="18"/>
  <c r="K2784" i="18"/>
  <c r="J2784" i="18"/>
  <c r="K2783" i="18"/>
  <c r="M2783" i="18" s="1"/>
  <c r="J2783" i="18"/>
  <c r="K2782" i="18"/>
  <c r="M2782" i="18" s="1"/>
  <c r="J2782" i="18"/>
  <c r="K2781" i="18"/>
  <c r="J2781" i="18"/>
  <c r="K2780" i="18"/>
  <c r="J2780" i="18"/>
  <c r="K2779" i="18"/>
  <c r="M2779" i="18" s="1"/>
  <c r="J2779" i="18"/>
  <c r="K2778" i="18"/>
  <c r="M2778" i="18" s="1"/>
  <c r="J2778" i="18"/>
  <c r="K2777" i="18"/>
  <c r="M2777" i="18" s="1"/>
  <c r="J2777" i="18"/>
  <c r="K2776" i="18"/>
  <c r="J2776" i="18"/>
  <c r="K2775" i="18"/>
  <c r="M2775" i="18" s="1"/>
  <c r="J2775" i="18"/>
  <c r="K2774" i="18"/>
  <c r="M2774" i="18" s="1"/>
  <c r="J2774" i="18"/>
  <c r="K2773" i="18"/>
  <c r="M2773" i="18" s="1"/>
  <c r="J2773" i="18"/>
  <c r="K2772" i="18"/>
  <c r="J2772" i="18"/>
  <c r="K2771" i="18"/>
  <c r="M2771" i="18" s="1"/>
  <c r="J2771" i="18"/>
  <c r="K2770" i="18"/>
  <c r="M2770" i="18" s="1"/>
  <c r="J2770" i="18"/>
  <c r="K2769" i="18"/>
  <c r="M2769" i="18" s="1"/>
  <c r="J2769" i="18"/>
  <c r="K2768" i="18"/>
  <c r="J2768" i="18"/>
  <c r="K2767" i="18"/>
  <c r="M2767" i="18" s="1"/>
  <c r="J2767" i="18"/>
  <c r="K2766" i="18"/>
  <c r="M2766" i="18" s="1"/>
  <c r="J2766" i="18"/>
  <c r="K2765" i="18"/>
  <c r="J2765" i="18"/>
  <c r="K2764" i="18"/>
  <c r="J2764" i="18"/>
  <c r="K2763" i="18"/>
  <c r="M2763" i="18" s="1"/>
  <c r="J2763" i="18"/>
  <c r="K2762" i="18"/>
  <c r="M2762" i="18" s="1"/>
  <c r="J2762" i="18"/>
  <c r="K2761" i="18"/>
  <c r="J2761" i="18"/>
  <c r="K2760" i="18"/>
  <c r="J2760" i="18"/>
  <c r="K2759" i="18"/>
  <c r="M2759" i="18" s="1"/>
  <c r="J2759" i="18"/>
  <c r="K2758" i="18"/>
  <c r="M2758" i="18" s="1"/>
  <c r="J2758" i="18"/>
  <c r="K2757" i="18"/>
  <c r="J2757" i="18"/>
  <c r="K2756" i="18"/>
  <c r="J2756" i="18"/>
  <c r="K2755" i="18"/>
  <c r="M2755" i="18" s="1"/>
  <c r="J2755" i="18"/>
  <c r="K2754" i="18"/>
  <c r="M2754" i="18" s="1"/>
  <c r="J2754" i="18"/>
  <c r="K2753" i="18"/>
  <c r="M2753" i="18" s="1"/>
  <c r="J2753" i="18"/>
  <c r="K2752" i="18"/>
  <c r="J2752" i="18"/>
  <c r="K2751" i="18"/>
  <c r="M2751" i="18" s="1"/>
  <c r="J2751" i="18"/>
  <c r="K2750" i="18"/>
  <c r="M2750" i="18" s="1"/>
  <c r="J2750" i="18"/>
  <c r="K2749" i="18"/>
  <c r="J2749" i="18"/>
  <c r="K2748" i="18"/>
  <c r="J2748" i="18"/>
  <c r="K2747" i="18"/>
  <c r="M2747" i="18" s="1"/>
  <c r="J2747" i="18"/>
  <c r="K2746" i="18"/>
  <c r="M2746" i="18" s="1"/>
  <c r="J2746" i="18"/>
  <c r="K2745" i="18"/>
  <c r="M2745" i="18" s="1"/>
  <c r="J2745" i="18"/>
  <c r="K2744" i="18"/>
  <c r="J2744" i="18"/>
  <c r="K2743" i="18"/>
  <c r="M2743" i="18" s="1"/>
  <c r="J2743" i="18"/>
  <c r="K2742" i="18"/>
  <c r="M2742" i="18" s="1"/>
  <c r="J2742" i="18"/>
  <c r="K2741" i="18"/>
  <c r="M2741" i="18" s="1"/>
  <c r="J2741" i="18"/>
  <c r="K2740" i="18"/>
  <c r="J2740" i="18"/>
  <c r="K2739" i="18"/>
  <c r="M2739" i="18" s="1"/>
  <c r="J2739" i="18"/>
  <c r="K2738" i="18"/>
  <c r="M2738" i="18" s="1"/>
  <c r="J2738" i="18"/>
  <c r="K2737" i="18"/>
  <c r="J2737" i="18"/>
  <c r="K2736" i="18"/>
  <c r="J2736" i="18"/>
  <c r="K2735" i="18"/>
  <c r="M2735" i="18" s="1"/>
  <c r="J2735" i="18"/>
  <c r="K2734" i="18"/>
  <c r="M2734" i="18" s="1"/>
  <c r="J2734" i="18"/>
  <c r="K2733" i="18"/>
  <c r="J2733" i="18"/>
  <c r="K2732" i="18"/>
  <c r="J2732" i="18"/>
  <c r="K2731" i="18"/>
  <c r="M2731" i="18" s="1"/>
  <c r="J2731" i="18"/>
  <c r="K2730" i="18"/>
  <c r="M2730" i="18" s="1"/>
  <c r="J2730" i="18"/>
  <c r="K2729" i="18"/>
  <c r="J2729" i="18"/>
  <c r="J2728" i="18"/>
  <c r="K2727" i="18"/>
  <c r="M2727" i="18" s="1"/>
  <c r="J2727" i="18"/>
  <c r="K2726" i="18"/>
  <c r="M2726" i="18" s="1"/>
  <c r="J2726" i="18"/>
  <c r="K2725" i="18"/>
  <c r="M2725" i="18" s="1"/>
  <c r="J2725" i="18"/>
  <c r="K2724" i="18"/>
  <c r="M2724" i="18" s="1"/>
  <c r="J2724" i="18"/>
  <c r="K2723" i="18"/>
  <c r="M2723" i="18" s="1"/>
  <c r="J2723" i="18"/>
  <c r="K2722" i="18"/>
  <c r="M2722" i="18" s="1"/>
  <c r="J2722" i="18"/>
  <c r="K2721" i="18"/>
  <c r="M2721" i="18" s="1"/>
  <c r="J2721" i="18"/>
  <c r="K2720" i="18"/>
  <c r="M2720" i="18" s="1"/>
  <c r="J2720" i="18"/>
  <c r="K2719" i="18"/>
  <c r="M2719" i="18" s="1"/>
  <c r="J2719" i="18"/>
  <c r="K2718" i="18"/>
  <c r="M2718" i="18" s="1"/>
  <c r="J2718" i="18"/>
  <c r="K2717" i="18"/>
  <c r="M2717" i="18" s="1"/>
  <c r="J2717" i="18"/>
  <c r="J2716" i="18"/>
  <c r="K2715" i="18"/>
  <c r="J2715" i="18"/>
  <c r="K2714" i="18"/>
  <c r="M2714" i="18" s="1"/>
  <c r="J2714" i="18"/>
  <c r="K2713" i="18"/>
  <c r="J2713" i="18"/>
  <c r="K2712" i="18"/>
  <c r="M2712" i="18" s="1"/>
  <c r="J2712" i="18"/>
  <c r="K2711" i="18"/>
  <c r="J2711" i="18"/>
  <c r="K2710" i="18"/>
  <c r="J2710" i="18"/>
  <c r="K2709" i="18"/>
  <c r="J2709" i="18"/>
  <c r="K2708" i="18"/>
  <c r="M2708" i="18" s="1"/>
  <c r="J2708" i="18"/>
  <c r="K2707" i="18"/>
  <c r="J2707" i="18"/>
  <c r="K2706" i="18"/>
  <c r="J2706" i="18"/>
  <c r="K2705" i="18"/>
  <c r="J2705" i="18"/>
  <c r="K2704" i="18"/>
  <c r="M2704" i="18" s="1"/>
  <c r="J2704" i="18"/>
  <c r="K2703" i="18"/>
  <c r="J2703" i="18"/>
  <c r="K2702" i="18"/>
  <c r="J2702" i="18"/>
  <c r="K2701" i="18"/>
  <c r="J2701" i="18"/>
  <c r="K2700" i="18"/>
  <c r="M2700" i="18" s="1"/>
  <c r="J2700" i="18"/>
  <c r="K2699" i="18"/>
  <c r="J2699" i="18"/>
  <c r="K2698" i="18"/>
  <c r="M2698" i="18" s="1"/>
  <c r="J2698" i="18"/>
  <c r="K2697" i="18"/>
  <c r="J2697" i="18"/>
  <c r="K2696" i="18"/>
  <c r="M2696" i="18" s="1"/>
  <c r="J2696" i="18"/>
  <c r="K2695" i="18"/>
  <c r="J2695" i="18"/>
  <c r="K2694" i="18"/>
  <c r="J2694" i="18"/>
  <c r="K2693" i="18"/>
  <c r="J2693" i="18"/>
  <c r="K2692" i="18"/>
  <c r="M2692" i="18" s="1"/>
  <c r="J2692" i="18"/>
  <c r="K2691" i="18"/>
  <c r="J2691" i="18"/>
  <c r="K2690" i="18"/>
  <c r="J2690" i="18"/>
  <c r="K2689" i="18"/>
  <c r="J2689" i="18"/>
  <c r="K2688" i="18"/>
  <c r="M2688" i="18" s="1"/>
  <c r="J2688" i="18"/>
  <c r="K2687" i="18"/>
  <c r="J2687" i="18"/>
  <c r="K2686" i="18"/>
  <c r="J2686" i="18"/>
  <c r="K2685" i="18"/>
  <c r="J2685" i="18"/>
  <c r="K2684" i="18"/>
  <c r="M2684" i="18" s="1"/>
  <c r="J2684" i="18"/>
  <c r="K2683" i="18"/>
  <c r="J2683" i="18"/>
  <c r="K2682" i="18"/>
  <c r="M2682" i="18" s="1"/>
  <c r="J2682" i="18"/>
  <c r="K2681" i="18"/>
  <c r="J2681" i="18"/>
  <c r="K2680" i="18"/>
  <c r="M2680" i="18" s="1"/>
  <c r="J2680" i="18"/>
  <c r="K2679" i="18"/>
  <c r="J2679" i="18"/>
  <c r="K2678" i="18"/>
  <c r="J2678" i="18"/>
  <c r="K2677" i="18"/>
  <c r="J2677" i="18"/>
  <c r="K2676" i="18"/>
  <c r="M2676" i="18" s="1"/>
  <c r="J2676" i="18"/>
  <c r="K2675" i="18"/>
  <c r="J2675" i="18"/>
  <c r="K2674" i="18"/>
  <c r="J2674" i="18"/>
  <c r="K2673" i="18"/>
  <c r="J2673" i="18"/>
  <c r="K2672" i="18"/>
  <c r="M2672" i="18" s="1"/>
  <c r="J2672" i="18"/>
  <c r="K2671" i="18"/>
  <c r="J2671" i="18"/>
  <c r="K2670" i="18"/>
  <c r="J2670" i="18"/>
  <c r="K2669" i="18"/>
  <c r="J2669" i="18"/>
  <c r="K2668" i="18"/>
  <c r="M2668" i="18" s="1"/>
  <c r="J2668" i="18"/>
  <c r="K2667" i="18"/>
  <c r="J2667" i="18"/>
  <c r="K2666" i="18"/>
  <c r="M2666" i="18" s="1"/>
  <c r="J2666" i="18"/>
  <c r="K2665" i="18"/>
  <c r="J2665" i="18"/>
  <c r="K2664" i="18"/>
  <c r="M2664" i="18" s="1"/>
  <c r="J2664" i="18"/>
  <c r="K2663" i="18"/>
  <c r="J2663" i="18"/>
  <c r="K2662" i="18"/>
  <c r="J2662" i="18"/>
  <c r="K2661" i="18"/>
  <c r="J2661" i="18"/>
  <c r="K2660" i="18"/>
  <c r="M2660" i="18" s="1"/>
  <c r="J2660" i="18"/>
  <c r="K2659" i="18"/>
  <c r="J2659" i="18"/>
  <c r="K2658" i="18"/>
  <c r="J2658" i="18"/>
  <c r="K2657" i="18"/>
  <c r="J2657" i="18"/>
  <c r="K2656" i="18"/>
  <c r="M2656" i="18" s="1"/>
  <c r="J2656" i="18"/>
  <c r="K2655" i="18"/>
  <c r="J2655" i="18"/>
  <c r="K2654" i="18"/>
  <c r="J2654" i="18"/>
  <c r="K2653" i="18"/>
  <c r="J2653" i="18"/>
  <c r="K2652" i="18"/>
  <c r="M2652" i="18" s="1"/>
  <c r="J2652" i="18"/>
  <c r="K2651" i="18"/>
  <c r="J2651" i="18"/>
  <c r="K2650" i="18"/>
  <c r="M2650" i="18" s="1"/>
  <c r="J2650" i="18"/>
  <c r="K2649" i="18"/>
  <c r="J2649" i="18"/>
  <c r="K2648" i="18"/>
  <c r="M2648" i="18" s="1"/>
  <c r="J2648" i="18"/>
  <c r="K2647" i="18"/>
  <c r="J2647" i="18"/>
  <c r="K2646" i="18"/>
  <c r="J2646" i="18"/>
  <c r="K2645" i="18"/>
  <c r="J2645" i="18"/>
  <c r="K2644" i="18"/>
  <c r="M2644" i="18" s="1"/>
  <c r="J2644" i="18"/>
  <c r="K2643" i="18"/>
  <c r="J2643" i="18"/>
  <c r="K2642" i="18"/>
  <c r="J2642" i="18"/>
  <c r="K2641" i="18"/>
  <c r="J2641" i="18"/>
  <c r="K2640" i="18"/>
  <c r="M2640" i="18" s="1"/>
  <c r="J2640" i="18"/>
  <c r="K2639" i="18"/>
  <c r="J2639" i="18"/>
  <c r="K2638" i="18"/>
  <c r="J2638" i="18"/>
  <c r="K2637" i="18"/>
  <c r="J2637" i="18"/>
  <c r="K2636" i="18"/>
  <c r="M2636" i="18" s="1"/>
  <c r="J2636" i="18"/>
  <c r="K2635" i="18"/>
  <c r="J2635" i="18"/>
  <c r="K2634" i="18"/>
  <c r="M2634" i="18" s="1"/>
  <c r="J2634" i="18"/>
  <c r="K2633" i="18"/>
  <c r="J2633" i="18"/>
  <c r="K2632" i="18"/>
  <c r="M2632" i="18" s="1"/>
  <c r="J2632" i="18"/>
  <c r="K2631" i="18"/>
  <c r="J2631" i="18"/>
  <c r="K2630" i="18"/>
  <c r="J2630" i="18"/>
  <c r="K2629" i="18"/>
  <c r="J2629" i="18"/>
  <c r="K2628" i="18"/>
  <c r="M2628" i="18" s="1"/>
  <c r="J2628" i="18"/>
  <c r="K2627" i="18"/>
  <c r="J2627" i="18"/>
  <c r="K2626" i="18"/>
  <c r="J2626" i="18"/>
  <c r="K2625" i="18"/>
  <c r="J2625" i="18"/>
  <c r="K2624" i="18"/>
  <c r="M2624" i="18" s="1"/>
  <c r="J2624" i="18"/>
  <c r="K2623" i="18"/>
  <c r="J2623" i="18"/>
  <c r="K2622" i="18"/>
  <c r="J2622" i="18"/>
  <c r="K2621" i="18"/>
  <c r="J2621" i="18"/>
  <c r="K2620" i="18"/>
  <c r="M2620" i="18" s="1"/>
  <c r="J2620" i="18"/>
  <c r="K2619" i="18"/>
  <c r="J2619" i="18"/>
  <c r="K2618" i="18"/>
  <c r="M2618" i="18" s="1"/>
  <c r="J2618" i="18"/>
  <c r="K2617" i="18"/>
  <c r="J2617" i="18"/>
  <c r="K2616" i="18"/>
  <c r="M2616" i="18" s="1"/>
  <c r="J2616" i="18"/>
  <c r="K2615" i="18"/>
  <c r="J2615" i="18"/>
  <c r="K2614" i="18"/>
  <c r="J2614" i="18"/>
  <c r="K2613" i="18"/>
  <c r="J2613" i="18"/>
  <c r="K2612" i="18"/>
  <c r="M2612" i="18" s="1"/>
  <c r="J2612" i="18"/>
  <c r="K2611" i="18"/>
  <c r="J2611" i="18"/>
  <c r="K2610" i="18"/>
  <c r="J2610" i="18"/>
  <c r="K2609" i="18"/>
  <c r="J2609" i="18"/>
  <c r="K2608" i="18"/>
  <c r="M2608" i="18" s="1"/>
  <c r="J2608" i="18"/>
  <c r="K2607" i="18"/>
  <c r="J2607" i="18"/>
  <c r="K2606" i="18"/>
  <c r="J2606" i="18"/>
  <c r="K2605" i="18"/>
  <c r="J2605" i="18"/>
  <c r="K2604" i="18"/>
  <c r="M2604" i="18" s="1"/>
  <c r="J2604" i="18"/>
  <c r="K2603" i="18"/>
  <c r="J2603" i="18"/>
  <c r="K2602" i="18"/>
  <c r="M2602" i="18" s="1"/>
  <c r="J2602" i="18"/>
  <c r="K2601" i="18"/>
  <c r="J2601" i="18"/>
  <c r="K2600" i="18"/>
  <c r="M2600" i="18" s="1"/>
  <c r="J2600" i="18"/>
  <c r="K2599" i="18"/>
  <c r="J2599" i="18"/>
  <c r="K2598" i="18"/>
  <c r="J2598" i="18"/>
  <c r="K2597" i="18"/>
  <c r="J2597" i="18"/>
  <c r="K2596" i="18"/>
  <c r="M2596" i="18" s="1"/>
  <c r="J2596" i="18"/>
  <c r="K2595" i="18"/>
  <c r="J2595" i="18"/>
  <c r="K2594" i="18"/>
  <c r="J2594" i="18"/>
  <c r="K2593" i="18"/>
  <c r="J2593" i="18"/>
  <c r="K2592" i="18"/>
  <c r="M2592" i="18" s="1"/>
  <c r="J2592" i="18"/>
  <c r="K2591" i="18"/>
  <c r="J2591" i="18"/>
  <c r="K2590" i="18"/>
  <c r="J2590" i="18"/>
  <c r="K2589" i="18"/>
  <c r="J2589" i="18"/>
  <c r="K2588" i="18"/>
  <c r="M2588" i="18" s="1"/>
  <c r="J2588" i="18"/>
  <c r="K2587" i="18"/>
  <c r="J2587" i="18"/>
  <c r="K2586" i="18"/>
  <c r="M2586" i="18" s="1"/>
  <c r="J2586" i="18"/>
  <c r="K2585" i="18"/>
  <c r="J2585" i="18"/>
  <c r="K2584" i="18"/>
  <c r="M2584" i="18" s="1"/>
  <c r="J2584" i="18"/>
  <c r="K2583" i="18"/>
  <c r="J2583" i="18"/>
  <c r="K2582" i="18"/>
  <c r="J2582" i="18"/>
  <c r="K2581" i="18"/>
  <c r="J2581" i="18"/>
  <c r="K2580" i="18"/>
  <c r="M2580" i="18" s="1"/>
  <c r="J2580" i="18"/>
  <c r="K2579" i="18"/>
  <c r="J2579" i="18"/>
  <c r="K2578" i="18"/>
  <c r="J2578" i="18"/>
  <c r="K2577" i="18"/>
  <c r="J2577" i="18"/>
  <c r="K2576" i="18"/>
  <c r="M2576" i="18" s="1"/>
  <c r="J2576" i="18"/>
  <c r="K2575" i="18"/>
  <c r="J2575" i="18"/>
  <c r="K2574" i="18"/>
  <c r="J2574" i="18"/>
  <c r="K2573" i="18"/>
  <c r="J2573" i="18"/>
  <c r="K2572" i="18"/>
  <c r="M2572" i="18" s="1"/>
  <c r="J2572" i="18"/>
  <c r="K2571" i="18"/>
  <c r="J2571" i="18"/>
  <c r="K2570" i="18"/>
  <c r="M2570" i="18" s="1"/>
  <c r="J2570" i="18"/>
  <c r="K2569" i="18"/>
  <c r="J2569" i="18"/>
  <c r="K2568" i="18"/>
  <c r="M2568" i="18" s="1"/>
  <c r="J2568" i="18"/>
  <c r="K2567" i="18"/>
  <c r="J2567" i="18"/>
  <c r="K2566" i="18"/>
  <c r="J2566" i="18"/>
  <c r="K2565" i="18"/>
  <c r="J2565" i="18"/>
  <c r="K2564" i="18"/>
  <c r="M2564" i="18" s="1"/>
  <c r="J2564" i="18"/>
  <c r="K2563" i="18"/>
  <c r="J2563" i="18"/>
  <c r="K2562" i="18"/>
  <c r="J2562" i="18"/>
  <c r="K2561" i="18"/>
  <c r="J2561" i="18"/>
  <c r="K2560" i="18"/>
  <c r="M2560" i="18" s="1"/>
  <c r="J2560" i="18"/>
  <c r="K2559" i="18"/>
  <c r="J2559" i="18"/>
  <c r="K2558" i="18"/>
  <c r="J2558" i="18"/>
  <c r="K2557" i="18"/>
  <c r="J2557" i="18"/>
  <c r="K2556" i="18"/>
  <c r="M2556" i="18" s="1"/>
  <c r="J2556" i="18"/>
  <c r="K2555" i="18"/>
  <c r="J2555" i="18"/>
  <c r="K2554" i="18"/>
  <c r="M2554" i="18" s="1"/>
  <c r="J2554" i="18"/>
  <c r="K2553" i="18"/>
  <c r="J2553" i="18"/>
  <c r="K2552" i="18"/>
  <c r="M2552" i="18" s="1"/>
  <c r="J2552" i="18"/>
  <c r="K2551" i="18"/>
  <c r="J2551" i="18"/>
  <c r="K2550" i="18"/>
  <c r="J2550" i="18"/>
  <c r="K2549" i="18"/>
  <c r="J2549" i="18"/>
  <c r="K2548" i="18"/>
  <c r="M2548" i="18" s="1"/>
  <c r="J2548" i="18"/>
  <c r="K2547" i="18"/>
  <c r="J2547" i="18"/>
  <c r="K2546" i="18"/>
  <c r="J2546" i="18"/>
  <c r="K2545" i="18"/>
  <c r="J2545" i="18"/>
  <c r="K2544" i="18"/>
  <c r="M2544" i="18" s="1"/>
  <c r="J2544" i="18"/>
  <c r="K2543" i="18"/>
  <c r="J2543" i="18"/>
  <c r="K2542" i="18"/>
  <c r="J2542" i="18"/>
  <c r="K2541" i="18"/>
  <c r="J2541" i="18"/>
  <c r="K2540" i="18"/>
  <c r="M2540" i="18" s="1"/>
  <c r="J2540" i="18"/>
  <c r="K2539" i="18"/>
  <c r="J2539" i="18"/>
  <c r="K2538" i="18"/>
  <c r="M2538" i="18" s="1"/>
  <c r="J2538" i="18"/>
  <c r="K2537" i="18"/>
  <c r="J2537" i="18"/>
  <c r="K2536" i="18"/>
  <c r="M2536" i="18" s="1"/>
  <c r="J2536" i="18"/>
  <c r="K2535" i="18"/>
  <c r="J2535" i="18"/>
  <c r="K2534" i="18"/>
  <c r="J2534" i="18"/>
  <c r="K2533" i="18"/>
  <c r="J2533" i="18"/>
  <c r="K2532" i="18"/>
  <c r="M2532" i="18" s="1"/>
  <c r="J2532" i="18"/>
  <c r="K2531" i="18"/>
  <c r="J2531" i="18"/>
  <c r="K2530" i="18"/>
  <c r="J2530" i="18"/>
  <c r="K2529" i="18"/>
  <c r="J2529" i="18"/>
  <c r="K2528" i="18"/>
  <c r="M2528" i="18" s="1"/>
  <c r="J2528" i="18"/>
  <c r="K2527" i="18"/>
  <c r="J2527" i="18"/>
  <c r="K2526" i="18"/>
  <c r="J2526" i="18"/>
  <c r="K2525" i="18"/>
  <c r="J2525" i="18"/>
  <c r="K2524" i="18"/>
  <c r="M2524" i="18" s="1"/>
  <c r="J2524" i="18"/>
  <c r="K2523" i="18"/>
  <c r="J2523" i="18"/>
  <c r="K2522" i="18"/>
  <c r="M2522" i="18" s="1"/>
  <c r="J2522" i="18"/>
  <c r="K2521" i="18"/>
  <c r="J2521" i="18"/>
  <c r="K2520" i="18"/>
  <c r="M2520" i="18" s="1"/>
  <c r="J2520" i="18"/>
  <c r="K2519" i="18"/>
  <c r="J2519" i="18"/>
  <c r="K2518" i="18"/>
  <c r="J2518" i="18"/>
  <c r="K2517" i="18"/>
  <c r="J2517" i="18"/>
  <c r="K2516" i="18"/>
  <c r="M2516" i="18" s="1"/>
  <c r="J2516" i="18"/>
  <c r="K2515" i="18"/>
  <c r="J2515" i="18"/>
  <c r="K2514" i="18"/>
  <c r="J2514" i="18"/>
  <c r="K2513" i="18"/>
  <c r="J2513" i="18"/>
  <c r="K2512" i="18"/>
  <c r="M2512" i="18" s="1"/>
  <c r="J2512" i="18"/>
  <c r="K2511" i="18"/>
  <c r="J2511" i="18"/>
  <c r="K2510" i="18"/>
  <c r="J2510" i="18"/>
  <c r="K2509" i="18"/>
  <c r="J2509" i="18"/>
  <c r="K2508" i="18"/>
  <c r="M2508" i="18" s="1"/>
  <c r="J2508" i="18"/>
  <c r="K2507" i="18"/>
  <c r="J2507" i="18"/>
  <c r="K2506" i="18"/>
  <c r="M2506" i="18" s="1"/>
  <c r="J2506" i="18"/>
  <c r="K2505" i="18"/>
  <c r="J2505" i="18"/>
  <c r="K2504" i="18"/>
  <c r="M2504" i="18" s="1"/>
  <c r="J2504" i="18"/>
  <c r="K2503" i="18"/>
  <c r="J2503" i="18"/>
  <c r="K2502" i="18"/>
  <c r="J2502" i="18"/>
  <c r="K2501" i="18"/>
  <c r="J2501" i="18"/>
  <c r="K2500" i="18"/>
  <c r="M2500" i="18" s="1"/>
  <c r="J2500" i="18"/>
  <c r="K2499" i="18"/>
  <c r="J2499" i="18"/>
  <c r="K2498" i="18"/>
  <c r="J2498" i="18"/>
  <c r="K2497" i="18"/>
  <c r="J2497" i="18"/>
  <c r="K2496" i="18"/>
  <c r="M2496" i="18" s="1"/>
  <c r="J2496" i="18"/>
  <c r="K2495" i="18"/>
  <c r="J2495" i="18"/>
  <c r="K2494" i="18"/>
  <c r="J2494" i="18"/>
  <c r="K2493" i="18"/>
  <c r="J2493" i="18"/>
  <c r="K2492" i="18"/>
  <c r="M2492" i="18" s="1"/>
  <c r="J2492" i="18"/>
  <c r="K2491" i="18"/>
  <c r="J2491" i="18"/>
  <c r="K2490" i="18"/>
  <c r="M2490" i="18" s="1"/>
  <c r="J2490" i="18"/>
  <c r="K2489" i="18"/>
  <c r="J2489" i="18"/>
  <c r="K2488" i="18"/>
  <c r="M2488" i="18" s="1"/>
  <c r="J2488" i="18"/>
  <c r="K2487" i="18"/>
  <c r="J2487" i="18"/>
  <c r="K2486" i="18"/>
  <c r="J2486" i="18"/>
  <c r="K2485" i="18"/>
  <c r="J2485" i="18"/>
  <c r="K2484" i="18"/>
  <c r="M2484" i="18" s="1"/>
  <c r="J2484" i="18"/>
  <c r="K2483" i="18"/>
  <c r="J2483" i="18"/>
  <c r="K2482" i="18"/>
  <c r="J2482" i="18"/>
  <c r="K2481" i="18"/>
  <c r="J2481" i="18"/>
  <c r="K2480" i="18"/>
  <c r="M2480" i="18" s="1"/>
  <c r="J2480" i="18"/>
  <c r="K2479" i="18"/>
  <c r="J2479" i="18"/>
  <c r="K2478" i="18"/>
  <c r="J2478" i="18"/>
  <c r="K2477" i="18"/>
  <c r="J2477" i="18"/>
  <c r="K2476" i="18"/>
  <c r="M2476" i="18" s="1"/>
  <c r="J2476" i="18"/>
  <c r="K2475" i="18"/>
  <c r="J2475" i="18"/>
  <c r="K2474" i="18"/>
  <c r="M2474" i="18" s="1"/>
  <c r="J2474" i="18"/>
  <c r="K2473" i="18"/>
  <c r="J2473" i="18"/>
  <c r="K2472" i="18"/>
  <c r="M2472" i="18" s="1"/>
  <c r="J2472" i="18"/>
  <c r="K2471" i="18"/>
  <c r="J2471" i="18"/>
  <c r="K2470" i="18"/>
  <c r="J2470" i="18"/>
  <c r="K2469" i="18"/>
  <c r="J2469" i="18"/>
  <c r="K2468" i="18"/>
  <c r="M2468" i="18" s="1"/>
  <c r="J2468" i="18"/>
  <c r="K2467" i="18"/>
  <c r="J2467" i="18"/>
  <c r="K2466" i="18"/>
  <c r="J2466" i="18"/>
  <c r="K2465" i="18"/>
  <c r="J2465" i="18"/>
  <c r="K2464" i="18"/>
  <c r="M2464" i="18" s="1"/>
  <c r="J2464" i="18"/>
  <c r="K2463" i="18"/>
  <c r="J2463" i="18"/>
  <c r="K2462" i="18"/>
  <c r="J2462" i="18"/>
  <c r="K2461" i="18"/>
  <c r="J2461" i="18"/>
  <c r="K2460" i="18"/>
  <c r="M2460" i="18" s="1"/>
  <c r="J2460" i="18"/>
  <c r="K2459" i="18"/>
  <c r="J2459" i="18"/>
  <c r="K2458" i="18"/>
  <c r="M2458" i="18" s="1"/>
  <c r="J2458" i="18"/>
  <c r="K2457" i="18"/>
  <c r="J2457" i="18"/>
  <c r="K2456" i="18"/>
  <c r="M2456" i="18" s="1"/>
  <c r="J2456" i="18"/>
  <c r="K2455" i="18"/>
  <c r="J2455" i="18"/>
  <c r="K2454" i="18"/>
  <c r="J2454" i="18"/>
  <c r="K2453" i="18"/>
  <c r="J2453" i="18"/>
  <c r="K2452" i="18"/>
  <c r="M2452" i="18" s="1"/>
  <c r="J2452" i="18"/>
  <c r="K2451" i="18"/>
  <c r="J2451" i="18"/>
  <c r="K2450" i="18"/>
  <c r="J2450" i="18"/>
  <c r="K2449" i="18"/>
  <c r="J2449" i="18"/>
  <c r="K2448" i="18"/>
  <c r="M2448" i="18" s="1"/>
  <c r="J2448" i="18"/>
  <c r="K2447" i="18"/>
  <c r="J2447" i="18"/>
  <c r="K2446" i="18"/>
  <c r="J2446" i="18"/>
  <c r="K2445" i="18"/>
  <c r="J2445" i="18"/>
  <c r="K2444" i="18"/>
  <c r="M2444" i="18" s="1"/>
  <c r="J2444" i="18"/>
  <c r="K2443" i="18"/>
  <c r="J2443" i="18"/>
  <c r="K2442" i="18"/>
  <c r="M2442" i="18" s="1"/>
  <c r="J2442" i="18"/>
  <c r="K2441" i="18"/>
  <c r="J2441" i="18"/>
  <c r="K2440" i="18"/>
  <c r="M2440" i="18" s="1"/>
  <c r="J2440" i="18"/>
  <c r="K2439" i="18"/>
  <c r="J2439" i="18"/>
  <c r="K2438" i="18"/>
  <c r="J2438" i="18"/>
  <c r="K2437" i="18"/>
  <c r="J2437" i="18"/>
  <c r="K2436" i="18"/>
  <c r="M2436" i="18" s="1"/>
  <c r="J2436" i="18"/>
  <c r="K2435" i="18"/>
  <c r="J2435" i="18"/>
  <c r="K2434" i="18"/>
  <c r="M2434" i="18" s="1"/>
  <c r="J2434" i="18"/>
  <c r="K2433" i="18"/>
  <c r="J2433" i="18"/>
  <c r="K2432" i="18"/>
  <c r="M2432" i="18" s="1"/>
  <c r="J2432" i="18"/>
  <c r="K2431" i="18"/>
  <c r="J2431" i="18"/>
  <c r="K2430" i="18"/>
  <c r="J2430" i="18"/>
  <c r="K2429" i="18"/>
  <c r="J2429" i="18"/>
  <c r="K2428" i="18"/>
  <c r="M2428" i="18" s="1"/>
  <c r="J2428" i="18"/>
  <c r="K2427" i="18"/>
  <c r="J2427" i="18"/>
  <c r="K2426" i="18"/>
  <c r="M2426" i="18" s="1"/>
  <c r="J2426" i="18"/>
  <c r="K2425" i="18"/>
  <c r="J2425" i="18"/>
  <c r="K2424" i="18"/>
  <c r="M2424" i="18" s="1"/>
  <c r="J2424" i="18"/>
  <c r="K2423" i="18"/>
  <c r="J2423" i="18"/>
  <c r="K2422" i="18"/>
  <c r="J2422" i="18"/>
  <c r="K2421" i="18"/>
  <c r="J2421" i="18"/>
  <c r="K2420" i="18"/>
  <c r="M2420" i="18" s="1"/>
  <c r="J2420" i="18"/>
  <c r="K2419" i="18"/>
  <c r="J2419" i="18"/>
  <c r="K2418" i="18"/>
  <c r="J2418" i="18"/>
  <c r="K2417" i="18"/>
  <c r="J2417" i="18"/>
  <c r="K2416" i="18"/>
  <c r="M2416" i="18" s="1"/>
  <c r="J2416" i="18"/>
  <c r="K2415" i="18"/>
  <c r="J2415" i="18"/>
  <c r="K2414" i="18"/>
  <c r="J2414" i="18"/>
  <c r="K2413" i="18"/>
  <c r="J2413" i="18"/>
  <c r="K2412" i="18"/>
  <c r="M2412" i="18" s="1"/>
  <c r="J2412" i="18"/>
  <c r="K2411" i="18"/>
  <c r="J2411" i="18"/>
  <c r="K2410" i="18"/>
  <c r="M2410" i="18" s="1"/>
  <c r="J2410" i="18"/>
  <c r="K2409" i="18"/>
  <c r="J2409" i="18"/>
  <c r="K2408" i="18"/>
  <c r="M2408" i="18" s="1"/>
  <c r="J2408" i="18"/>
  <c r="K2407" i="18"/>
  <c r="J2407" i="18"/>
  <c r="K2406" i="18"/>
  <c r="J2406" i="18"/>
  <c r="K2405" i="18"/>
  <c r="J2405" i="18"/>
  <c r="K2404" i="18"/>
  <c r="M2404" i="18" s="1"/>
  <c r="J2404" i="18"/>
  <c r="K2403" i="18"/>
  <c r="J2403" i="18"/>
  <c r="K2402" i="18"/>
  <c r="J2402" i="18"/>
  <c r="K2401" i="18"/>
  <c r="J2401" i="18"/>
  <c r="K2400" i="18"/>
  <c r="M2400" i="18" s="1"/>
  <c r="J2400" i="18"/>
  <c r="K2399" i="18"/>
  <c r="J2399" i="18"/>
  <c r="K2398" i="18"/>
  <c r="J2398" i="18"/>
  <c r="K2397" i="18"/>
  <c r="J2397" i="18"/>
  <c r="K2396" i="18"/>
  <c r="M2396" i="18" s="1"/>
  <c r="J2396" i="18"/>
  <c r="K2395" i="18"/>
  <c r="J2395" i="18"/>
  <c r="K2394" i="18"/>
  <c r="M2394" i="18" s="1"/>
  <c r="J2394" i="18"/>
  <c r="K2393" i="18"/>
  <c r="J2393" i="18"/>
  <c r="K2392" i="18"/>
  <c r="M2392" i="18" s="1"/>
  <c r="J2392" i="18"/>
  <c r="K2391" i="18"/>
  <c r="J2391" i="18"/>
  <c r="K2390" i="18"/>
  <c r="J2390" i="18"/>
  <c r="K2389" i="18"/>
  <c r="J2389" i="18"/>
  <c r="K2388" i="18"/>
  <c r="M2388" i="18" s="1"/>
  <c r="J2388" i="18"/>
  <c r="K2387" i="18"/>
  <c r="J2387" i="18"/>
  <c r="K2386" i="18"/>
  <c r="J2386" i="18"/>
  <c r="K2385" i="18"/>
  <c r="J2385" i="18"/>
  <c r="K2384" i="18"/>
  <c r="M2384" i="18" s="1"/>
  <c r="J2384" i="18"/>
  <c r="K2383" i="18"/>
  <c r="J2383" i="18"/>
  <c r="K2382" i="18"/>
  <c r="J2382" i="18"/>
  <c r="J2381" i="18"/>
  <c r="K2380" i="18"/>
  <c r="M2380" i="18" s="1"/>
  <c r="J2380" i="18"/>
  <c r="K2379" i="18"/>
  <c r="J2379" i="18"/>
  <c r="K2378" i="18"/>
  <c r="M2378" i="18" s="1"/>
  <c r="J2378" i="18"/>
  <c r="K2377" i="18"/>
  <c r="M2377" i="18" s="1"/>
  <c r="J2377" i="18"/>
  <c r="K2376" i="18"/>
  <c r="J2376" i="18"/>
  <c r="K2375" i="18"/>
  <c r="J2375" i="18"/>
  <c r="K2374" i="18"/>
  <c r="M2374" i="18" s="1"/>
  <c r="J2374" i="18"/>
  <c r="K2373" i="18"/>
  <c r="M2373" i="18" s="1"/>
  <c r="J2373" i="18"/>
  <c r="K2372" i="18"/>
  <c r="J2372" i="18"/>
  <c r="K2371" i="18"/>
  <c r="J2371" i="18"/>
  <c r="K2370" i="18"/>
  <c r="J2370" i="18"/>
  <c r="K2369" i="18"/>
  <c r="J2369" i="18"/>
  <c r="K2368" i="18"/>
  <c r="M2368" i="18" s="1"/>
  <c r="J2368" i="18"/>
  <c r="K2367" i="18"/>
  <c r="J2367" i="18"/>
  <c r="K2366" i="18"/>
  <c r="M2366" i="18" s="1"/>
  <c r="J2366" i="18"/>
  <c r="K2365" i="18"/>
  <c r="M2365" i="18" s="1"/>
  <c r="J2365" i="18"/>
  <c r="K2364" i="18"/>
  <c r="M2364" i="18" s="1"/>
  <c r="J2364" i="18"/>
  <c r="K2363" i="18"/>
  <c r="J2363" i="18"/>
  <c r="K2362" i="18"/>
  <c r="M2362" i="18" s="1"/>
  <c r="J2362" i="18"/>
  <c r="K2361" i="18"/>
  <c r="M2361" i="18" s="1"/>
  <c r="J2361" i="18"/>
  <c r="K2360" i="18"/>
  <c r="J2360" i="18"/>
  <c r="K2359" i="18"/>
  <c r="J2359" i="18"/>
  <c r="K2358" i="18"/>
  <c r="M2358" i="18" s="1"/>
  <c r="J2358" i="18"/>
  <c r="K2357" i="18"/>
  <c r="M2357" i="18" s="1"/>
  <c r="J2357" i="18"/>
  <c r="K2356" i="18"/>
  <c r="J2356" i="18"/>
  <c r="K2355" i="18"/>
  <c r="J2355" i="18"/>
  <c r="K2354" i="18"/>
  <c r="M2354" i="18" s="1"/>
  <c r="J2354" i="18"/>
  <c r="K2353" i="18"/>
  <c r="J2353" i="18"/>
  <c r="K2352" i="18"/>
  <c r="M2352" i="18" s="1"/>
  <c r="J2352" i="18"/>
  <c r="K2351" i="18"/>
  <c r="J2351" i="18"/>
  <c r="K2350" i="18"/>
  <c r="J2350" i="18"/>
  <c r="K2349" i="18"/>
  <c r="M2349" i="18" s="1"/>
  <c r="J2349" i="18"/>
  <c r="K2348" i="18"/>
  <c r="M2348" i="18" s="1"/>
  <c r="J2348" i="18"/>
  <c r="K2347" i="18"/>
  <c r="J2347" i="18"/>
  <c r="K2346" i="18"/>
  <c r="M2346" i="18" s="1"/>
  <c r="J2346" i="18"/>
  <c r="K2345" i="18"/>
  <c r="M2345" i="18" s="1"/>
  <c r="J2345" i="18"/>
  <c r="K2344" i="18"/>
  <c r="J2344" i="18"/>
  <c r="K2343" i="18"/>
  <c r="J2343" i="18"/>
  <c r="K2342" i="18"/>
  <c r="M2342" i="18" s="1"/>
  <c r="J2342" i="18"/>
  <c r="K2341" i="18"/>
  <c r="M2341" i="18" s="1"/>
  <c r="J2341" i="18"/>
  <c r="K2340" i="18"/>
  <c r="J2340" i="18"/>
  <c r="K2339" i="18"/>
  <c r="J2339" i="18"/>
  <c r="K2338" i="18"/>
  <c r="M2338" i="18" s="1"/>
  <c r="J2338" i="18"/>
  <c r="K2337" i="18"/>
  <c r="J2337" i="18"/>
  <c r="K2336" i="18"/>
  <c r="M2336" i="18" s="1"/>
  <c r="J2336" i="18"/>
  <c r="K2335" i="18"/>
  <c r="J2335" i="18"/>
  <c r="K2334" i="18"/>
  <c r="M2334" i="18" s="1"/>
  <c r="J2334" i="18"/>
  <c r="K2333" i="18"/>
  <c r="M2333" i="18" s="1"/>
  <c r="J2333" i="18"/>
  <c r="K2332" i="18"/>
  <c r="M2332" i="18" s="1"/>
  <c r="J2332" i="18"/>
  <c r="K2331" i="18"/>
  <c r="J2331" i="18"/>
  <c r="K2330" i="18"/>
  <c r="M2330" i="18" s="1"/>
  <c r="J2330" i="18"/>
  <c r="K2329" i="18"/>
  <c r="M2329" i="18" s="1"/>
  <c r="J2329" i="18"/>
  <c r="K2328" i="18"/>
  <c r="J2328" i="18"/>
  <c r="K2327" i="18"/>
  <c r="J2327" i="18"/>
  <c r="K2326" i="18"/>
  <c r="M2326" i="18" s="1"/>
  <c r="J2326" i="18"/>
  <c r="K2325" i="18"/>
  <c r="J2325" i="18"/>
  <c r="K2324" i="18"/>
  <c r="J2324" i="18"/>
  <c r="K2323" i="18"/>
  <c r="J2323" i="18"/>
  <c r="K2322" i="18"/>
  <c r="M2322" i="18" s="1"/>
  <c r="J2322" i="18"/>
  <c r="K2321" i="18"/>
  <c r="J2321" i="18"/>
  <c r="K2320" i="18"/>
  <c r="M2320" i="18" s="1"/>
  <c r="J2320" i="18"/>
  <c r="K2319" i="18"/>
  <c r="J2319" i="18"/>
  <c r="K2318" i="18"/>
  <c r="M2318" i="18" s="1"/>
  <c r="J2318" i="18"/>
  <c r="K2317" i="18"/>
  <c r="M2317" i="18" s="1"/>
  <c r="J2317" i="18"/>
  <c r="K2316" i="18"/>
  <c r="M2316" i="18" s="1"/>
  <c r="J2316" i="18"/>
  <c r="K2315" i="18"/>
  <c r="J2315" i="18"/>
  <c r="K2314" i="18"/>
  <c r="M2314" i="18" s="1"/>
  <c r="J2314" i="18"/>
  <c r="K2313" i="18"/>
  <c r="M2313" i="18" s="1"/>
  <c r="J2313" i="18"/>
  <c r="K2312" i="18"/>
  <c r="J2312" i="18"/>
  <c r="K2311" i="18"/>
  <c r="J2311" i="18"/>
  <c r="K2310" i="18"/>
  <c r="M2310" i="18" s="1"/>
  <c r="J2310" i="18"/>
  <c r="K2309" i="18"/>
  <c r="M2309" i="18" s="1"/>
  <c r="J2309" i="18"/>
  <c r="K2308" i="18"/>
  <c r="J2308" i="18"/>
  <c r="K2307" i="18"/>
  <c r="J2307" i="18"/>
  <c r="K2306" i="18"/>
  <c r="J2306" i="18"/>
  <c r="K2305" i="18"/>
  <c r="J2305" i="18"/>
  <c r="K2304" i="18"/>
  <c r="M2304" i="18" s="1"/>
  <c r="J2304" i="18"/>
  <c r="K2303" i="18"/>
  <c r="J2303" i="18"/>
  <c r="K2302" i="18"/>
  <c r="M2302" i="18" s="1"/>
  <c r="J2302" i="18"/>
  <c r="K2301" i="18"/>
  <c r="M2301" i="18" s="1"/>
  <c r="J2301" i="18"/>
  <c r="K2300" i="18"/>
  <c r="M2300" i="18" s="1"/>
  <c r="J2300" i="18"/>
  <c r="K2299" i="18"/>
  <c r="J2299" i="18"/>
  <c r="K2298" i="18"/>
  <c r="M2298" i="18" s="1"/>
  <c r="J2298" i="18"/>
  <c r="K2297" i="18"/>
  <c r="M2297" i="18" s="1"/>
  <c r="J2297" i="18"/>
  <c r="K2296" i="18"/>
  <c r="J2296" i="18"/>
  <c r="K2295" i="18"/>
  <c r="J2295" i="18"/>
  <c r="K2294" i="18"/>
  <c r="M2294" i="18" s="1"/>
  <c r="J2294" i="18"/>
  <c r="K2293" i="18"/>
  <c r="M2293" i="18" s="1"/>
  <c r="J2293" i="18"/>
  <c r="K2292" i="18"/>
  <c r="J2292" i="18"/>
  <c r="K2291" i="18"/>
  <c r="J2291" i="18"/>
  <c r="K2290" i="18"/>
  <c r="M2290" i="18" s="1"/>
  <c r="J2290" i="18"/>
  <c r="K2289" i="18"/>
  <c r="J2289" i="18"/>
  <c r="K2288" i="18"/>
  <c r="M2288" i="18" s="1"/>
  <c r="J2288" i="18"/>
  <c r="K2287" i="18"/>
  <c r="J2287" i="18"/>
  <c r="K2286" i="18"/>
  <c r="J2286" i="18"/>
  <c r="K2285" i="18"/>
  <c r="M2285" i="18" s="1"/>
  <c r="J2285" i="18"/>
  <c r="K2284" i="18"/>
  <c r="M2284" i="18" s="1"/>
  <c r="J2284" i="18"/>
  <c r="K2283" i="18"/>
  <c r="J2283" i="18"/>
  <c r="K2282" i="18"/>
  <c r="M2282" i="18" s="1"/>
  <c r="J2282" i="18"/>
  <c r="K2281" i="18"/>
  <c r="M2281" i="18" s="1"/>
  <c r="J2281" i="18"/>
  <c r="K2280" i="18"/>
  <c r="J2280" i="18"/>
  <c r="K2279" i="18"/>
  <c r="J2279" i="18"/>
  <c r="K2278" i="18"/>
  <c r="M2278" i="18" s="1"/>
  <c r="J2278" i="18"/>
  <c r="K2277" i="18"/>
  <c r="M2277" i="18" s="1"/>
  <c r="J2277" i="18"/>
  <c r="K2276" i="18"/>
  <c r="J2276" i="18"/>
  <c r="K2275" i="18"/>
  <c r="J2275" i="18"/>
  <c r="K2274" i="18"/>
  <c r="M2274" i="18" s="1"/>
  <c r="J2274" i="18"/>
  <c r="K2273" i="18"/>
  <c r="J2273" i="18"/>
  <c r="K2272" i="18"/>
  <c r="M2272" i="18" s="1"/>
  <c r="J2272" i="18"/>
  <c r="K2271" i="18"/>
  <c r="J2271" i="18"/>
  <c r="K2270" i="18"/>
  <c r="M2270" i="18" s="1"/>
  <c r="J2270" i="18"/>
  <c r="K2269" i="18"/>
  <c r="M2269" i="18" s="1"/>
  <c r="J2269" i="18"/>
  <c r="K2268" i="18"/>
  <c r="M2268" i="18" s="1"/>
  <c r="J2268" i="18"/>
  <c r="K2267" i="18"/>
  <c r="J2267" i="18"/>
  <c r="K2266" i="18"/>
  <c r="M2266" i="18" s="1"/>
  <c r="J2266" i="18"/>
  <c r="K2265" i="18"/>
  <c r="M2265" i="18" s="1"/>
  <c r="J2265" i="18"/>
  <c r="K2264" i="18"/>
  <c r="J2264" i="18"/>
  <c r="K2263" i="18"/>
  <c r="J2263" i="18"/>
  <c r="K2262" i="18"/>
  <c r="M2262" i="18" s="1"/>
  <c r="J2262" i="18"/>
  <c r="K2261" i="18"/>
  <c r="J2261" i="18"/>
  <c r="K2260" i="18"/>
  <c r="J2260" i="18"/>
  <c r="K2259" i="18"/>
  <c r="J2259" i="18"/>
  <c r="K2258" i="18"/>
  <c r="M2258" i="18" s="1"/>
  <c r="J2258" i="18"/>
  <c r="K2257" i="18"/>
  <c r="J2257" i="18"/>
  <c r="K2256" i="18"/>
  <c r="M2256" i="18" s="1"/>
  <c r="J2256" i="18"/>
  <c r="K2255" i="18"/>
  <c r="J2255" i="18"/>
  <c r="K2254" i="18"/>
  <c r="M2254" i="18" s="1"/>
  <c r="J2254" i="18"/>
  <c r="K2253" i="18"/>
  <c r="M2253" i="18" s="1"/>
  <c r="J2253" i="18"/>
  <c r="K2252" i="18"/>
  <c r="M2252" i="18" s="1"/>
  <c r="J2252" i="18"/>
  <c r="K2251" i="18"/>
  <c r="J2251" i="18"/>
  <c r="K2250" i="18"/>
  <c r="M2250" i="18" s="1"/>
  <c r="J2250" i="18"/>
  <c r="K2249" i="18"/>
  <c r="M2249" i="18" s="1"/>
  <c r="J2249" i="18"/>
  <c r="K2248" i="18"/>
  <c r="J2248" i="18"/>
  <c r="K2247" i="18"/>
  <c r="J2247" i="18"/>
  <c r="K2246" i="18"/>
  <c r="M2246" i="18" s="1"/>
  <c r="J2246" i="18"/>
  <c r="K2245" i="18"/>
  <c r="M2245" i="18" s="1"/>
  <c r="J2245" i="18"/>
  <c r="K2244" i="18"/>
  <c r="J2244" i="18"/>
  <c r="K2243" i="18"/>
  <c r="J2243" i="18"/>
  <c r="K2242" i="18"/>
  <c r="J2242" i="18"/>
  <c r="K2241" i="18"/>
  <c r="J2241" i="18"/>
  <c r="K2240" i="18"/>
  <c r="M2240" i="18" s="1"/>
  <c r="J2240" i="18"/>
  <c r="K2239" i="18"/>
  <c r="J2239" i="18"/>
  <c r="K2238" i="18"/>
  <c r="M2238" i="18" s="1"/>
  <c r="J2238" i="18"/>
  <c r="K2237" i="18"/>
  <c r="M2237" i="18" s="1"/>
  <c r="J2237" i="18"/>
  <c r="K2236" i="18"/>
  <c r="M2236" i="18" s="1"/>
  <c r="J2236" i="18"/>
  <c r="K2235" i="18"/>
  <c r="J2235" i="18"/>
  <c r="K2234" i="18"/>
  <c r="M2234" i="18" s="1"/>
  <c r="J2234" i="18"/>
  <c r="K2233" i="18"/>
  <c r="M2233" i="18" s="1"/>
  <c r="J2233" i="18"/>
  <c r="K2232" i="18"/>
  <c r="J2232" i="18"/>
  <c r="K2231" i="18"/>
  <c r="J2231" i="18"/>
  <c r="K2230" i="18"/>
  <c r="M2230" i="18" s="1"/>
  <c r="J2230" i="18"/>
  <c r="K2229" i="18"/>
  <c r="M2229" i="18" s="1"/>
  <c r="J2229" i="18"/>
  <c r="K2228" i="18"/>
  <c r="J2228" i="18"/>
  <c r="K2227" i="18"/>
  <c r="J2227" i="18"/>
  <c r="K2226" i="18"/>
  <c r="M2226" i="18" s="1"/>
  <c r="J2226" i="18"/>
  <c r="K2225" i="18"/>
  <c r="J2225" i="18"/>
  <c r="K2224" i="18"/>
  <c r="M2224" i="18" s="1"/>
  <c r="J2224" i="18"/>
  <c r="K2223" i="18"/>
  <c r="J2223" i="18"/>
  <c r="K2222" i="18"/>
  <c r="J2222" i="18"/>
  <c r="K2221" i="18"/>
  <c r="M2221" i="18" s="1"/>
  <c r="J2221" i="18"/>
  <c r="K2220" i="18"/>
  <c r="M2220" i="18" s="1"/>
  <c r="J2220" i="18"/>
  <c r="K2219" i="18"/>
  <c r="J2219" i="18"/>
  <c r="K2218" i="18"/>
  <c r="M2218" i="18" s="1"/>
  <c r="J2218" i="18"/>
  <c r="K2217" i="18"/>
  <c r="M2217" i="18" s="1"/>
  <c r="J2217" i="18"/>
  <c r="K2216" i="18"/>
  <c r="J2216" i="18"/>
  <c r="K2215" i="18"/>
  <c r="J2215" i="18"/>
  <c r="K2214" i="18"/>
  <c r="M2214" i="18" s="1"/>
  <c r="J2214" i="18"/>
  <c r="K2213" i="18"/>
  <c r="M2213" i="18" s="1"/>
  <c r="J2213" i="18"/>
  <c r="K2212" i="18"/>
  <c r="J2212" i="18"/>
  <c r="K2211" i="18"/>
  <c r="J2211" i="18"/>
  <c r="K2210" i="18"/>
  <c r="M2210" i="18" s="1"/>
  <c r="J2210" i="18"/>
  <c r="K2209" i="18"/>
  <c r="J2209" i="18"/>
  <c r="K2208" i="18"/>
  <c r="M2208" i="18" s="1"/>
  <c r="J2208" i="18"/>
  <c r="K2207" i="18"/>
  <c r="J2207" i="18"/>
  <c r="K2206" i="18"/>
  <c r="M2206" i="18" s="1"/>
  <c r="J2206" i="18"/>
  <c r="K2205" i="18"/>
  <c r="M2205" i="18" s="1"/>
  <c r="J2205" i="18"/>
  <c r="K2204" i="18"/>
  <c r="M2204" i="18" s="1"/>
  <c r="J2204" i="18"/>
  <c r="K2203" i="18"/>
  <c r="J2203" i="18"/>
  <c r="K2202" i="18"/>
  <c r="M2202" i="18" s="1"/>
  <c r="J2202" i="18"/>
  <c r="K2201" i="18"/>
  <c r="M2201" i="18" s="1"/>
  <c r="J2201" i="18"/>
  <c r="K2200" i="18"/>
  <c r="J2200" i="18"/>
  <c r="K2199" i="18"/>
  <c r="J2199" i="18"/>
  <c r="K2198" i="18"/>
  <c r="M2198" i="18" s="1"/>
  <c r="J2198" i="18"/>
  <c r="K2197" i="18"/>
  <c r="J2197" i="18"/>
  <c r="K2196" i="18"/>
  <c r="J2196" i="18"/>
  <c r="K2195" i="18"/>
  <c r="J2195" i="18"/>
  <c r="K2194" i="18"/>
  <c r="M2194" i="18" s="1"/>
  <c r="J2194" i="18"/>
  <c r="K2193" i="18"/>
  <c r="J2193" i="18"/>
  <c r="K2192" i="18"/>
  <c r="M2192" i="18" s="1"/>
  <c r="J2192" i="18"/>
  <c r="K2191" i="18"/>
  <c r="J2191" i="18"/>
  <c r="K2190" i="18"/>
  <c r="M2190" i="18" s="1"/>
  <c r="J2190" i="18"/>
  <c r="K2189" i="18"/>
  <c r="M2189" i="18" s="1"/>
  <c r="J2189" i="18"/>
  <c r="K2188" i="18"/>
  <c r="M2188" i="18" s="1"/>
  <c r="J2188" i="18"/>
  <c r="K2187" i="18"/>
  <c r="J2187" i="18"/>
  <c r="K2186" i="18"/>
  <c r="M2186" i="18" s="1"/>
  <c r="J2186" i="18"/>
  <c r="K2185" i="18"/>
  <c r="M2185" i="18" s="1"/>
  <c r="J2185" i="18"/>
  <c r="K2184" i="18"/>
  <c r="J2184" i="18"/>
  <c r="K2183" i="18"/>
  <c r="J2183" i="18"/>
  <c r="K2182" i="18"/>
  <c r="M2182" i="18" s="1"/>
  <c r="J2182" i="18"/>
  <c r="K2181" i="18"/>
  <c r="M2181" i="18" s="1"/>
  <c r="J2181" i="18"/>
  <c r="K2180" i="18"/>
  <c r="J2180" i="18"/>
  <c r="K2179" i="18"/>
  <c r="J2179" i="18"/>
  <c r="K2178" i="18"/>
  <c r="J2178" i="18"/>
  <c r="K2177" i="18"/>
  <c r="J2177" i="18"/>
  <c r="K2176" i="18"/>
  <c r="M2176" i="18" s="1"/>
  <c r="J2176" i="18"/>
  <c r="K2175" i="18"/>
  <c r="J2175" i="18"/>
  <c r="K2174" i="18"/>
  <c r="M2174" i="18" s="1"/>
  <c r="J2174" i="18"/>
  <c r="K2173" i="18"/>
  <c r="M2173" i="18" s="1"/>
  <c r="J2173" i="18"/>
  <c r="K2172" i="18"/>
  <c r="M2172" i="18" s="1"/>
  <c r="J2172" i="18"/>
  <c r="K2171" i="18"/>
  <c r="J2171" i="18"/>
  <c r="K2170" i="18"/>
  <c r="M2170" i="18" s="1"/>
  <c r="J2170" i="18"/>
  <c r="K2169" i="18"/>
  <c r="M2169" i="18" s="1"/>
  <c r="J2169" i="18"/>
  <c r="K2168" i="18"/>
  <c r="J2168" i="18"/>
  <c r="K2167" i="18"/>
  <c r="J2167" i="18"/>
  <c r="K2166" i="18"/>
  <c r="M2166" i="18" s="1"/>
  <c r="J2166" i="18"/>
  <c r="K2165" i="18"/>
  <c r="M2165" i="18" s="1"/>
  <c r="J2165" i="18"/>
  <c r="K2164" i="18"/>
  <c r="J2164" i="18"/>
  <c r="K2163" i="18"/>
  <c r="J2163" i="18"/>
  <c r="K2162" i="18"/>
  <c r="M2162" i="18" s="1"/>
  <c r="J2162" i="18"/>
  <c r="K2161" i="18"/>
  <c r="J2161" i="18"/>
  <c r="K2160" i="18"/>
  <c r="M2160" i="18" s="1"/>
  <c r="J2160" i="18"/>
  <c r="K2159" i="18"/>
  <c r="J2159" i="18"/>
  <c r="K2158" i="18"/>
  <c r="J2158" i="18"/>
  <c r="K2157" i="18"/>
  <c r="M2157" i="18" s="1"/>
  <c r="J2157" i="18"/>
  <c r="K2156" i="18"/>
  <c r="M2156" i="18" s="1"/>
  <c r="J2156" i="18"/>
  <c r="K2155" i="18"/>
  <c r="J2155" i="18"/>
  <c r="K2154" i="18"/>
  <c r="M2154" i="18" s="1"/>
  <c r="J2154" i="18"/>
  <c r="K2153" i="18"/>
  <c r="M2153" i="18" s="1"/>
  <c r="J2153" i="18"/>
  <c r="K2152" i="18"/>
  <c r="J2152" i="18"/>
  <c r="K2151" i="18"/>
  <c r="J2151" i="18"/>
  <c r="K2150" i="18"/>
  <c r="M2150" i="18" s="1"/>
  <c r="J2150" i="18"/>
  <c r="K2149" i="18"/>
  <c r="M2149" i="18" s="1"/>
  <c r="J2149" i="18"/>
  <c r="K2148" i="18"/>
  <c r="J2148" i="18"/>
  <c r="K2147" i="18"/>
  <c r="J2147" i="18"/>
  <c r="K2146" i="18"/>
  <c r="M2146" i="18" s="1"/>
  <c r="J2146" i="18"/>
  <c r="K2145" i="18"/>
  <c r="J2145" i="18"/>
  <c r="K2144" i="18"/>
  <c r="M2144" i="18" s="1"/>
  <c r="J2144" i="18"/>
  <c r="K2143" i="18"/>
  <c r="J2143" i="18"/>
  <c r="K2142" i="18"/>
  <c r="M2142" i="18" s="1"/>
  <c r="J2142" i="18"/>
  <c r="K2141" i="18"/>
  <c r="M2141" i="18" s="1"/>
  <c r="J2141" i="18"/>
  <c r="K2140" i="18"/>
  <c r="M2140" i="18" s="1"/>
  <c r="J2140" i="18"/>
  <c r="K2139" i="18"/>
  <c r="J2139" i="18"/>
  <c r="K2138" i="18"/>
  <c r="M2138" i="18" s="1"/>
  <c r="J2138" i="18"/>
  <c r="K2137" i="18"/>
  <c r="M2137" i="18" s="1"/>
  <c r="J2137" i="18"/>
  <c r="K2136" i="18"/>
  <c r="J2136" i="18"/>
  <c r="K2135" i="18"/>
  <c r="J2135" i="18"/>
  <c r="K2134" i="18"/>
  <c r="M2134" i="18" s="1"/>
  <c r="J2134" i="18"/>
  <c r="K2133" i="18"/>
  <c r="J2133" i="18"/>
  <c r="K2132" i="18"/>
  <c r="J2132" i="18"/>
  <c r="K2131" i="18"/>
  <c r="J2131" i="18"/>
  <c r="K2130" i="18"/>
  <c r="M2130" i="18" s="1"/>
  <c r="J2130" i="18"/>
  <c r="K2129" i="18"/>
  <c r="J2129" i="18"/>
  <c r="K2128" i="18"/>
  <c r="M2128" i="18" s="1"/>
  <c r="J2128" i="18"/>
  <c r="K2127" i="18"/>
  <c r="J2127" i="18"/>
  <c r="K2126" i="18"/>
  <c r="M2126" i="18" s="1"/>
  <c r="J2126" i="18"/>
  <c r="K2125" i="18"/>
  <c r="M2125" i="18" s="1"/>
  <c r="J2125" i="18"/>
  <c r="K2124" i="18"/>
  <c r="M2124" i="18" s="1"/>
  <c r="J2124" i="18"/>
  <c r="K2123" i="18"/>
  <c r="J2123" i="18"/>
  <c r="K2122" i="18"/>
  <c r="M2122" i="18" s="1"/>
  <c r="J2122" i="18"/>
  <c r="K2121" i="18"/>
  <c r="M2121" i="18" s="1"/>
  <c r="J2121" i="18"/>
  <c r="K2120" i="18"/>
  <c r="J2120" i="18"/>
  <c r="K2119" i="18"/>
  <c r="J2119" i="18"/>
  <c r="K2118" i="18"/>
  <c r="M2118" i="18" s="1"/>
  <c r="J2118" i="18"/>
  <c r="K2117" i="18"/>
  <c r="M2117" i="18" s="1"/>
  <c r="J2117" i="18"/>
  <c r="K2116" i="18"/>
  <c r="J2116" i="18"/>
  <c r="K2115" i="18"/>
  <c r="J2115" i="18"/>
  <c r="K2114" i="18"/>
  <c r="J2114" i="18"/>
  <c r="K2113" i="18"/>
  <c r="J2113" i="18"/>
  <c r="K2112" i="18"/>
  <c r="M2112" i="18" s="1"/>
  <c r="J2112" i="18"/>
  <c r="K2111" i="18"/>
  <c r="J2111" i="18"/>
  <c r="K2110" i="18"/>
  <c r="M2110" i="18" s="1"/>
  <c r="J2110" i="18"/>
  <c r="K2109" i="18"/>
  <c r="M2109" i="18" s="1"/>
  <c r="J2109" i="18"/>
  <c r="K2108" i="18"/>
  <c r="M2108" i="18" s="1"/>
  <c r="J2108" i="18"/>
  <c r="K2107" i="18"/>
  <c r="J2107" i="18"/>
  <c r="K2106" i="18"/>
  <c r="M2106" i="18" s="1"/>
  <c r="J2106" i="18"/>
  <c r="K2105" i="18"/>
  <c r="M2105" i="18" s="1"/>
  <c r="J2105" i="18"/>
  <c r="K2104" i="18"/>
  <c r="J2104" i="18"/>
  <c r="K2103" i="18"/>
  <c r="J2103" i="18"/>
  <c r="K2102" i="18"/>
  <c r="M2102" i="18" s="1"/>
  <c r="J2102" i="18"/>
  <c r="K2101" i="18"/>
  <c r="M2101" i="18" s="1"/>
  <c r="J2101" i="18"/>
  <c r="K2100" i="18"/>
  <c r="J2100" i="18"/>
  <c r="K2099" i="18"/>
  <c r="J2099" i="18"/>
  <c r="K2098" i="18"/>
  <c r="M2098" i="18" s="1"/>
  <c r="J2098" i="18"/>
  <c r="K2097" i="18"/>
  <c r="J2097" i="18"/>
  <c r="K2096" i="18"/>
  <c r="M2096" i="18" s="1"/>
  <c r="J2096" i="18"/>
  <c r="K2095" i="18"/>
  <c r="J2095" i="18"/>
  <c r="K2094" i="18"/>
  <c r="J2094" i="18"/>
  <c r="K2093" i="18"/>
  <c r="M2093" i="18" s="1"/>
  <c r="J2093" i="18"/>
  <c r="K2092" i="18"/>
  <c r="M2092" i="18" s="1"/>
  <c r="J2092" i="18"/>
  <c r="K2091" i="18"/>
  <c r="J2091" i="18"/>
  <c r="K2090" i="18"/>
  <c r="M2090" i="18" s="1"/>
  <c r="J2090" i="18"/>
  <c r="K2089" i="18"/>
  <c r="M2089" i="18" s="1"/>
  <c r="J2089" i="18"/>
  <c r="K2088" i="18"/>
  <c r="J2088" i="18"/>
  <c r="K2087" i="18"/>
  <c r="J2087" i="18"/>
  <c r="K2086" i="18"/>
  <c r="M2086" i="18" s="1"/>
  <c r="J2086" i="18"/>
  <c r="K2085" i="18"/>
  <c r="M2085" i="18" s="1"/>
  <c r="J2085" i="18"/>
  <c r="K2084" i="18"/>
  <c r="J2084" i="18"/>
  <c r="K2083" i="18"/>
  <c r="J2083" i="18"/>
  <c r="K2082" i="18"/>
  <c r="M2082" i="18" s="1"/>
  <c r="J2082" i="18"/>
  <c r="K2081" i="18"/>
  <c r="J2081" i="18"/>
  <c r="K2080" i="18"/>
  <c r="M2080" i="18" s="1"/>
  <c r="J2080" i="18"/>
  <c r="K2079" i="18"/>
  <c r="J2079" i="18"/>
  <c r="K2078" i="18"/>
  <c r="M2078" i="18" s="1"/>
  <c r="J2078" i="18"/>
  <c r="K2077" i="18"/>
  <c r="M2077" i="18" s="1"/>
  <c r="J2077" i="18"/>
  <c r="K2076" i="18"/>
  <c r="M2076" i="18" s="1"/>
  <c r="J2076" i="18"/>
  <c r="K2075" i="18"/>
  <c r="J2075" i="18"/>
  <c r="K2074" i="18"/>
  <c r="M2074" i="18" s="1"/>
  <c r="J2074" i="18"/>
  <c r="K2073" i="18"/>
  <c r="M2073" i="18" s="1"/>
  <c r="J2073" i="18"/>
  <c r="K2072" i="18"/>
  <c r="J2072" i="18"/>
  <c r="K2071" i="18"/>
  <c r="J2071" i="18"/>
  <c r="K2070" i="18"/>
  <c r="M2070" i="18" s="1"/>
  <c r="J2070" i="18"/>
  <c r="K2069" i="18"/>
  <c r="J2069" i="18"/>
  <c r="K2068" i="18"/>
  <c r="J2068" i="18"/>
  <c r="K2067" i="18"/>
  <c r="J2067" i="18"/>
  <c r="K2066" i="18"/>
  <c r="M2066" i="18" s="1"/>
  <c r="J2066" i="18"/>
  <c r="K2065" i="18"/>
  <c r="J2065" i="18"/>
  <c r="K2064" i="18"/>
  <c r="M2064" i="18" s="1"/>
  <c r="J2064" i="18"/>
  <c r="K2063" i="18"/>
  <c r="J2063" i="18"/>
  <c r="K2062" i="18"/>
  <c r="M2062" i="18" s="1"/>
  <c r="J2062" i="18"/>
  <c r="K2061" i="18"/>
  <c r="M2061" i="18" s="1"/>
  <c r="J2061" i="18"/>
  <c r="K2060" i="18"/>
  <c r="M2060" i="18" s="1"/>
  <c r="J2060" i="18"/>
  <c r="K2059" i="18"/>
  <c r="J2059" i="18"/>
  <c r="K2058" i="18"/>
  <c r="M2058" i="18" s="1"/>
  <c r="J2058" i="18"/>
  <c r="K2057" i="18"/>
  <c r="M2057" i="18" s="1"/>
  <c r="J2057" i="18"/>
  <c r="K2056" i="18"/>
  <c r="J2056" i="18"/>
  <c r="K2055" i="18"/>
  <c r="J2055" i="18"/>
  <c r="K2054" i="18"/>
  <c r="M2054" i="18" s="1"/>
  <c r="J2054" i="18"/>
  <c r="K2053" i="18"/>
  <c r="M2053" i="18" s="1"/>
  <c r="J2053" i="18"/>
  <c r="K2052" i="18"/>
  <c r="J2052" i="18"/>
  <c r="K2051" i="18"/>
  <c r="J2051" i="18"/>
  <c r="K2050" i="18"/>
  <c r="J2050" i="18"/>
  <c r="K2049" i="18"/>
  <c r="J2049" i="18"/>
  <c r="K2048" i="18"/>
  <c r="M2048" i="18" s="1"/>
  <c r="J2048" i="18"/>
  <c r="K2047" i="18"/>
  <c r="J2047" i="18"/>
  <c r="K2046" i="18"/>
  <c r="M2046" i="18" s="1"/>
  <c r="J2046" i="18"/>
  <c r="K2045" i="18"/>
  <c r="M2045" i="18" s="1"/>
  <c r="J2045" i="18"/>
  <c r="K2044" i="18"/>
  <c r="M2044" i="18" s="1"/>
  <c r="J2044" i="18"/>
  <c r="K2043" i="18"/>
  <c r="J2043" i="18"/>
  <c r="K2042" i="18"/>
  <c r="M2042" i="18" s="1"/>
  <c r="J2042" i="18"/>
  <c r="K2041" i="18"/>
  <c r="M2041" i="18" s="1"/>
  <c r="J2041" i="18"/>
  <c r="K2040" i="18"/>
  <c r="J2040" i="18"/>
  <c r="K2039" i="18"/>
  <c r="J2039" i="18"/>
  <c r="K2038" i="18"/>
  <c r="M2038" i="18" s="1"/>
  <c r="J2038" i="18"/>
  <c r="K2037" i="18"/>
  <c r="M2037" i="18" s="1"/>
  <c r="J2037" i="18"/>
  <c r="K2036" i="18"/>
  <c r="J2036" i="18"/>
  <c r="K2035" i="18"/>
  <c r="J2035" i="18"/>
  <c r="K2034" i="18"/>
  <c r="M2034" i="18" s="1"/>
  <c r="J2034" i="18"/>
  <c r="K2033" i="18"/>
  <c r="J2033" i="18"/>
  <c r="K2032" i="18"/>
  <c r="M2032" i="18" s="1"/>
  <c r="J2032" i="18"/>
  <c r="K2031" i="18"/>
  <c r="J2031" i="18"/>
  <c r="K2030" i="18"/>
  <c r="J2030" i="18"/>
  <c r="K2029" i="18"/>
  <c r="M2029" i="18" s="1"/>
  <c r="J2029" i="18"/>
  <c r="K2028" i="18"/>
  <c r="M2028" i="18" s="1"/>
  <c r="J2028" i="18"/>
  <c r="K2027" i="18"/>
  <c r="J2027" i="18"/>
  <c r="K2026" i="18"/>
  <c r="M2026" i="18" s="1"/>
  <c r="J2026" i="18"/>
  <c r="K2025" i="18"/>
  <c r="M2025" i="18" s="1"/>
  <c r="J2025" i="18"/>
  <c r="K2024" i="18"/>
  <c r="J2024" i="18"/>
  <c r="K2023" i="18"/>
  <c r="J2023" i="18"/>
  <c r="K2022" i="18"/>
  <c r="M2022" i="18" s="1"/>
  <c r="J2022" i="18"/>
  <c r="K2021" i="18"/>
  <c r="M2021" i="18" s="1"/>
  <c r="J2021" i="18"/>
  <c r="K2020" i="18"/>
  <c r="J2020" i="18"/>
  <c r="K2019" i="18"/>
  <c r="J2019" i="18"/>
  <c r="K2018" i="18"/>
  <c r="M2018" i="18" s="1"/>
  <c r="J2018" i="18"/>
  <c r="K2017" i="18"/>
  <c r="J2017" i="18"/>
  <c r="K2016" i="18"/>
  <c r="M2016" i="18" s="1"/>
  <c r="J2016" i="18"/>
  <c r="K2015" i="18"/>
  <c r="J2015" i="18"/>
  <c r="K2014" i="18"/>
  <c r="M2014" i="18" s="1"/>
  <c r="J2014" i="18"/>
  <c r="K2013" i="18"/>
  <c r="M2013" i="18" s="1"/>
  <c r="J2013" i="18"/>
  <c r="K2012" i="18"/>
  <c r="M2012" i="18" s="1"/>
  <c r="J2012" i="18"/>
  <c r="K2011" i="18"/>
  <c r="J2011" i="18"/>
  <c r="K2010" i="18"/>
  <c r="M2010" i="18" s="1"/>
  <c r="J2010" i="18"/>
  <c r="K2009" i="18"/>
  <c r="M2009" i="18" s="1"/>
  <c r="J2009" i="18"/>
  <c r="K2008" i="18"/>
  <c r="J2008" i="18"/>
  <c r="K2007" i="18"/>
  <c r="J2007" i="18"/>
  <c r="K2006" i="18"/>
  <c r="M2006" i="18" s="1"/>
  <c r="J2006" i="18"/>
  <c r="K2005" i="18"/>
  <c r="J2005" i="18"/>
  <c r="K2004" i="18"/>
  <c r="J2004" i="18"/>
  <c r="K2003" i="18"/>
  <c r="J2003" i="18"/>
  <c r="K2002" i="18"/>
  <c r="M2002" i="18" s="1"/>
  <c r="J2002" i="18"/>
  <c r="K2001" i="18"/>
  <c r="J2001" i="18"/>
  <c r="K2000" i="18"/>
  <c r="M2000" i="18" s="1"/>
  <c r="J2000" i="18"/>
  <c r="K1999" i="18"/>
  <c r="J1999" i="18"/>
  <c r="K1998" i="18"/>
  <c r="M1998" i="18" s="1"/>
  <c r="J1998" i="18"/>
  <c r="K1997" i="18"/>
  <c r="M1997" i="18" s="1"/>
  <c r="J1997" i="18"/>
  <c r="K1996" i="18"/>
  <c r="M1996" i="18" s="1"/>
  <c r="J1996" i="18"/>
  <c r="K1995" i="18"/>
  <c r="J1995" i="18"/>
  <c r="K1994" i="18"/>
  <c r="M1994" i="18" s="1"/>
  <c r="J1994" i="18"/>
  <c r="K1993" i="18"/>
  <c r="M1993" i="18" s="1"/>
  <c r="J1993" i="18"/>
  <c r="K1992" i="18"/>
  <c r="J1992" i="18"/>
  <c r="K1991" i="18"/>
  <c r="J1991" i="18"/>
  <c r="K1990" i="18"/>
  <c r="M1990" i="18" s="1"/>
  <c r="J1990" i="18"/>
  <c r="K1989" i="18"/>
  <c r="M1989" i="18" s="1"/>
  <c r="J1989" i="18"/>
  <c r="K1988" i="18"/>
  <c r="J1988" i="18"/>
  <c r="K1987" i="18"/>
  <c r="J1987" i="18"/>
  <c r="K1986" i="18"/>
  <c r="J1986" i="18"/>
  <c r="K1985" i="18"/>
  <c r="J1985" i="18"/>
  <c r="K1984" i="18"/>
  <c r="M1984" i="18" s="1"/>
  <c r="J1984" i="18"/>
  <c r="K1983" i="18"/>
  <c r="J1983" i="18"/>
  <c r="K1982" i="18"/>
  <c r="M1982" i="18" s="1"/>
  <c r="J1982" i="18"/>
  <c r="K1981" i="18"/>
  <c r="M1981" i="18" s="1"/>
  <c r="J1981" i="18"/>
  <c r="K1980" i="18"/>
  <c r="M1980" i="18" s="1"/>
  <c r="J1980" i="18"/>
  <c r="K1979" i="18"/>
  <c r="J1979" i="18"/>
  <c r="K1978" i="18"/>
  <c r="M1978" i="18" s="1"/>
  <c r="J1978" i="18"/>
  <c r="K1977" i="18"/>
  <c r="M1977" i="18" s="1"/>
  <c r="J1977" i="18"/>
  <c r="K1976" i="18"/>
  <c r="J1976" i="18"/>
  <c r="K1975" i="18"/>
  <c r="J1975" i="18"/>
  <c r="J1974" i="18"/>
  <c r="K1973" i="18"/>
  <c r="M1973" i="18" s="1"/>
  <c r="J1973" i="18"/>
  <c r="K1972" i="18"/>
  <c r="M1972" i="18" s="1"/>
  <c r="J1972" i="18"/>
  <c r="K1971" i="18"/>
  <c r="M1971" i="18" s="1"/>
  <c r="J1971" i="18"/>
  <c r="K1970" i="18"/>
  <c r="J1970" i="18"/>
  <c r="K1969" i="18"/>
  <c r="M1969" i="18" s="1"/>
  <c r="J1969" i="18"/>
  <c r="K1968" i="18"/>
  <c r="M1968" i="18" s="1"/>
  <c r="J1968" i="18"/>
  <c r="K1967" i="18"/>
  <c r="M1967" i="18" s="1"/>
  <c r="J1967" i="18"/>
  <c r="K1966" i="18"/>
  <c r="J1966" i="18"/>
  <c r="K1965" i="18"/>
  <c r="M1965" i="18" s="1"/>
  <c r="J1965" i="18"/>
  <c r="K1964" i="18"/>
  <c r="M1964" i="18" s="1"/>
  <c r="J1964" i="18"/>
  <c r="K1963" i="18"/>
  <c r="J1963" i="18"/>
  <c r="K1962" i="18"/>
  <c r="J1962" i="18"/>
  <c r="K1961" i="18"/>
  <c r="M1961" i="18" s="1"/>
  <c r="J1961" i="18"/>
  <c r="K1960" i="18"/>
  <c r="M1960" i="18" s="1"/>
  <c r="J1960" i="18"/>
  <c r="K1959" i="18"/>
  <c r="J1959" i="18"/>
  <c r="K1958" i="18"/>
  <c r="J1958" i="18"/>
  <c r="K1957" i="18"/>
  <c r="M1957" i="18" s="1"/>
  <c r="J1957" i="18"/>
  <c r="K1956" i="18"/>
  <c r="M1956" i="18" s="1"/>
  <c r="J1956" i="18"/>
  <c r="K1955" i="18"/>
  <c r="M1955" i="18" s="1"/>
  <c r="J1955" i="18"/>
  <c r="K1954" i="18"/>
  <c r="J1954" i="18"/>
  <c r="K1953" i="18"/>
  <c r="M1953" i="18" s="1"/>
  <c r="J1953" i="18"/>
  <c r="K1952" i="18"/>
  <c r="M1952" i="18" s="1"/>
  <c r="J1952" i="18"/>
  <c r="K1951" i="18"/>
  <c r="M1951" i="18" s="1"/>
  <c r="J1951" i="18"/>
  <c r="K1950" i="18"/>
  <c r="J1950" i="18"/>
  <c r="K1949" i="18"/>
  <c r="M1949" i="18" s="1"/>
  <c r="J1949" i="18"/>
  <c r="K1948" i="18"/>
  <c r="M1948" i="18" s="1"/>
  <c r="J1948" i="18"/>
  <c r="K1947" i="18"/>
  <c r="J1947" i="18"/>
  <c r="K1946" i="18"/>
  <c r="J1946" i="18"/>
  <c r="J1945" i="18"/>
  <c r="K1944" i="18"/>
  <c r="J1944" i="18"/>
  <c r="K1943" i="18"/>
  <c r="J1943" i="18"/>
  <c r="K1942" i="18"/>
  <c r="J1942" i="18"/>
  <c r="K1941" i="18"/>
  <c r="J1941" i="18"/>
  <c r="K1940" i="18"/>
  <c r="J1940" i="18"/>
  <c r="K1939" i="18"/>
  <c r="J1939" i="18"/>
  <c r="K1938" i="18"/>
  <c r="J1938" i="18"/>
  <c r="K1937" i="18"/>
  <c r="J1937" i="18"/>
  <c r="K1936" i="18"/>
  <c r="J1936" i="18"/>
  <c r="K1935" i="18"/>
  <c r="J1935" i="18"/>
  <c r="K1934" i="18"/>
  <c r="J1934" i="18"/>
  <c r="K1933" i="18"/>
  <c r="J1933" i="18"/>
  <c r="K1932" i="18"/>
  <c r="J1932" i="18"/>
  <c r="K1931" i="18"/>
  <c r="J1931" i="18"/>
  <c r="K1930" i="18"/>
  <c r="J1930" i="18"/>
  <c r="K1929" i="18"/>
  <c r="J1929" i="18"/>
  <c r="K1928" i="18"/>
  <c r="J1928" i="18"/>
  <c r="K1927" i="18"/>
  <c r="J1927" i="18"/>
  <c r="K1926" i="18"/>
  <c r="J1926" i="18"/>
  <c r="K1925" i="18"/>
  <c r="J1925" i="18"/>
  <c r="K1924" i="18"/>
  <c r="J1924" i="18"/>
  <c r="K1923" i="18"/>
  <c r="J1923" i="18"/>
  <c r="K1922" i="18"/>
  <c r="J1922" i="18"/>
  <c r="K1921" i="18"/>
  <c r="J1921" i="18"/>
  <c r="K1920" i="18"/>
  <c r="J1920" i="18"/>
  <c r="K1919" i="18"/>
  <c r="J1919" i="18"/>
  <c r="K1918" i="18"/>
  <c r="J1918" i="18"/>
  <c r="K1917" i="18"/>
  <c r="J1917" i="18"/>
  <c r="K1916" i="18"/>
  <c r="J1916" i="18"/>
  <c r="K1915" i="18"/>
  <c r="J1915" i="18"/>
  <c r="K1914" i="18"/>
  <c r="J1914" i="18"/>
  <c r="K1913" i="18"/>
  <c r="J1913" i="18"/>
  <c r="K1912" i="18"/>
  <c r="J1912" i="18"/>
  <c r="K1911" i="18"/>
  <c r="J1911" i="18"/>
  <c r="K1910" i="18"/>
  <c r="J1910" i="18"/>
  <c r="K1909" i="18"/>
  <c r="J1909" i="18"/>
  <c r="K1908" i="18"/>
  <c r="J1908" i="18"/>
  <c r="K1907" i="18"/>
  <c r="J1907" i="18"/>
  <c r="K1906" i="18"/>
  <c r="J1906" i="18"/>
  <c r="K1905" i="18"/>
  <c r="J1905" i="18"/>
  <c r="K1904" i="18"/>
  <c r="J1904" i="18"/>
  <c r="K1903" i="18"/>
  <c r="J1903" i="18"/>
  <c r="K1902" i="18"/>
  <c r="J1902" i="18"/>
  <c r="K1901" i="18"/>
  <c r="J1901" i="18"/>
  <c r="K1900" i="18"/>
  <c r="J1900" i="18"/>
  <c r="K1899" i="18"/>
  <c r="J1899" i="18"/>
  <c r="K1898" i="18"/>
  <c r="J1898" i="18"/>
  <c r="K1897" i="18"/>
  <c r="J1897" i="18"/>
  <c r="K1896" i="18"/>
  <c r="J1896" i="18"/>
  <c r="K1895" i="18"/>
  <c r="J1895" i="18"/>
  <c r="K1894" i="18"/>
  <c r="J1894" i="18"/>
  <c r="K1893" i="18"/>
  <c r="J1893" i="18"/>
  <c r="K1892" i="18"/>
  <c r="J1892" i="18"/>
  <c r="K1891" i="18"/>
  <c r="J1891" i="18"/>
  <c r="K1890" i="18"/>
  <c r="J1890" i="18"/>
  <c r="K1889" i="18"/>
  <c r="J1889" i="18"/>
  <c r="K1888" i="18"/>
  <c r="J1888" i="18"/>
  <c r="K1887" i="18"/>
  <c r="J1887" i="18"/>
  <c r="K1886" i="18"/>
  <c r="J1886" i="18"/>
  <c r="K1885" i="18"/>
  <c r="J1885" i="18"/>
  <c r="K1884" i="18"/>
  <c r="J1884" i="18"/>
  <c r="K1883" i="18"/>
  <c r="J1883" i="18"/>
  <c r="K1882" i="18"/>
  <c r="J1882" i="18"/>
  <c r="K1881" i="18"/>
  <c r="J1881" i="18"/>
  <c r="K1880" i="18"/>
  <c r="J1880" i="18"/>
  <c r="K1879" i="18"/>
  <c r="J1879" i="18"/>
  <c r="K1878" i="18"/>
  <c r="J1878" i="18"/>
  <c r="K1877" i="18"/>
  <c r="J1877" i="18"/>
  <c r="K1876" i="18"/>
  <c r="J1876" i="18"/>
  <c r="K1875" i="18"/>
  <c r="J1875" i="18"/>
  <c r="K1874" i="18"/>
  <c r="J1874" i="18"/>
  <c r="K1873" i="18"/>
  <c r="J1873" i="18"/>
  <c r="K1872" i="18"/>
  <c r="J1872" i="18"/>
  <c r="K1871" i="18"/>
  <c r="J1871" i="18"/>
  <c r="K1870" i="18"/>
  <c r="J1870" i="18"/>
  <c r="K1869" i="18"/>
  <c r="J1869" i="18"/>
  <c r="K1868" i="18"/>
  <c r="J1868" i="18"/>
  <c r="K1867" i="18"/>
  <c r="J1867" i="18"/>
  <c r="K1866" i="18"/>
  <c r="J1866" i="18"/>
  <c r="K1865" i="18"/>
  <c r="J1865" i="18"/>
  <c r="K1864" i="18"/>
  <c r="J1864" i="18"/>
  <c r="K1863" i="18"/>
  <c r="J1863" i="18"/>
  <c r="K1862" i="18"/>
  <c r="J1862" i="18"/>
  <c r="K1861" i="18"/>
  <c r="J1861" i="18"/>
  <c r="K1860" i="18"/>
  <c r="J1860" i="18"/>
  <c r="K1859" i="18"/>
  <c r="J1859" i="18"/>
  <c r="K1858" i="18"/>
  <c r="J1858" i="18"/>
  <c r="K1857" i="18"/>
  <c r="J1857" i="18"/>
  <c r="K1856" i="18"/>
  <c r="J1856" i="18"/>
  <c r="K1855" i="18"/>
  <c r="J1855" i="18"/>
  <c r="K1854" i="18"/>
  <c r="J1854" i="18"/>
  <c r="K1853" i="18"/>
  <c r="J1853" i="18"/>
  <c r="K1852" i="18"/>
  <c r="J1852" i="18"/>
  <c r="K1851" i="18"/>
  <c r="J1851" i="18"/>
  <c r="K1850" i="18"/>
  <c r="J1850" i="18"/>
  <c r="K1849" i="18"/>
  <c r="J1849" i="18"/>
  <c r="K1848" i="18"/>
  <c r="J1848" i="18"/>
  <c r="K1847" i="18"/>
  <c r="J1847" i="18"/>
  <c r="K1846" i="18"/>
  <c r="J1846" i="18"/>
  <c r="K1845" i="18"/>
  <c r="J1845" i="18"/>
  <c r="K1844" i="18"/>
  <c r="J1844" i="18"/>
  <c r="K1843" i="18"/>
  <c r="J1843" i="18"/>
  <c r="K1842" i="18"/>
  <c r="J1842" i="18"/>
  <c r="K1841" i="18"/>
  <c r="J1841" i="18"/>
  <c r="K1840" i="18"/>
  <c r="J1840" i="18"/>
  <c r="K1839" i="18"/>
  <c r="J1839" i="18"/>
  <c r="K1838" i="18"/>
  <c r="J1838" i="18"/>
  <c r="K1837" i="18"/>
  <c r="J1837" i="18"/>
  <c r="K1836" i="18"/>
  <c r="J1836" i="18"/>
  <c r="K1835" i="18"/>
  <c r="J1835" i="18"/>
  <c r="K1834" i="18"/>
  <c r="J1834" i="18"/>
  <c r="K1833" i="18"/>
  <c r="J1833" i="18"/>
  <c r="K1832" i="18"/>
  <c r="J1832" i="18"/>
  <c r="K1831" i="18"/>
  <c r="J1831" i="18"/>
  <c r="K1830" i="18"/>
  <c r="J1830" i="18"/>
  <c r="K1829" i="18"/>
  <c r="J1829" i="18"/>
  <c r="K1828" i="18"/>
  <c r="J1828" i="18"/>
  <c r="K1827" i="18"/>
  <c r="J1827" i="18"/>
  <c r="K1826" i="18"/>
  <c r="J1826" i="18"/>
  <c r="K1825" i="18"/>
  <c r="J1825" i="18"/>
  <c r="K1824" i="18"/>
  <c r="J1824" i="18"/>
  <c r="K1823" i="18"/>
  <c r="J1823" i="18"/>
  <c r="K1822" i="18"/>
  <c r="J1822" i="18"/>
  <c r="K1821" i="18"/>
  <c r="J1821" i="18"/>
  <c r="K1820" i="18"/>
  <c r="J1820" i="18"/>
  <c r="K1819" i="18"/>
  <c r="J1819" i="18"/>
  <c r="K1818" i="18"/>
  <c r="J1818" i="18"/>
  <c r="K1817" i="18"/>
  <c r="J1817" i="18"/>
  <c r="K1816" i="18"/>
  <c r="J1816" i="18"/>
  <c r="K1815" i="18"/>
  <c r="J1815" i="18"/>
  <c r="K1814" i="18"/>
  <c r="J1814" i="18"/>
  <c r="K1813" i="18"/>
  <c r="J1813" i="18"/>
  <c r="K1812" i="18"/>
  <c r="J1812" i="18"/>
  <c r="K1811" i="18"/>
  <c r="J1811" i="18"/>
  <c r="K1810" i="18"/>
  <c r="J1810" i="18"/>
  <c r="K1809" i="18"/>
  <c r="J1809" i="18"/>
  <c r="K1808" i="18"/>
  <c r="J1808" i="18"/>
  <c r="K1807" i="18"/>
  <c r="J1807" i="18"/>
  <c r="K1806" i="18"/>
  <c r="J1806" i="18"/>
  <c r="K1805" i="18"/>
  <c r="J1805" i="18"/>
  <c r="K1804" i="18"/>
  <c r="J1804" i="18"/>
  <c r="K1803" i="18"/>
  <c r="J1803" i="18"/>
  <c r="K1802" i="18"/>
  <c r="J1802" i="18"/>
  <c r="K1801" i="18"/>
  <c r="J1801" i="18"/>
  <c r="K1800" i="18"/>
  <c r="J1800" i="18"/>
  <c r="K1799" i="18"/>
  <c r="J1799" i="18"/>
  <c r="K1798" i="18"/>
  <c r="J1798" i="18"/>
  <c r="K1797" i="18"/>
  <c r="J1797" i="18"/>
  <c r="K1796" i="18"/>
  <c r="J1796" i="18"/>
  <c r="K1795" i="18"/>
  <c r="J1795" i="18"/>
  <c r="K1794" i="18"/>
  <c r="J1794" i="18"/>
  <c r="K1793" i="18"/>
  <c r="J1793" i="18"/>
  <c r="K1792" i="18"/>
  <c r="J1792" i="18"/>
  <c r="K1791" i="18"/>
  <c r="J1791" i="18"/>
  <c r="K1790" i="18"/>
  <c r="J1790" i="18"/>
  <c r="K1789" i="18"/>
  <c r="J1789" i="18"/>
  <c r="K1788" i="18"/>
  <c r="J1788" i="18"/>
  <c r="K1787" i="18"/>
  <c r="J1787" i="18"/>
  <c r="K1786" i="18"/>
  <c r="J1786" i="18"/>
  <c r="K1785" i="18"/>
  <c r="J1785" i="18"/>
  <c r="K1784" i="18"/>
  <c r="J1784" i="18"/>
  <c r="K1783" i="18"/>
  <c r="J1783" i="18"/>
  <c r="K1782" i="18"/>
  <c r="J1782" i="18"/>
  <c r="K1781" i="18"/>
  <c r="J1781" i="18"/>
  <c r="K1780" i="18"/>
  <c r="J1780" i="18"/>
  <c r="K1779" i="18"/>
  <c r="J1779" i="18"/>
  <c r="K1778" i="18"/>
  <c r="J1778" i="18"/>
  <c r="K1777" i="18"/>
  <c r="J1777" i="18"/>
  <c r="K1776" i="18"/>
  <c r="J1776" i="18"/>
  <c r="K1775" i="18"/>
  <c r="J1775" i="18"/>
  <c r="K1774" i="18"/>
  <c r="J1774" i="18"/>
  <c r="K1773" i="18"/>
  <c r="J1773" i="18"/>
  <c r="K1772" i="18"/>
  <c r="J1772" i="18"/>
  <c r="K1771" i="18"/>
  <c r="J1771" i="18"/>
  <c r="K1770" i="18"/>
  <c r="J1770" i="18"/>
  <c r="K1769" i="18"/>
  <c r="J1769" i="18"/>
  <c r="K1768" i="18"/>
  <c r="J1768" i="18"/>
  <c r="K1767" i="18"/>
  <c r="J1767" i="18"/>
  <c r="K1766" i="18"/>
  <c r="J1766" i="18"/>
  <c r="K1765" i="18"/>
  <c r="J1765" i="18"/>
  <c r="K1764" i="18"/>
  <c r="J1764" i="18"/>
  <c r="K1763" i="18"/>
  <c r="J1763" i="18"/>
  <c r="K1762" i="18"/>
  <c r="J1762" i="18"/>
  <c r="K1761" i="18"/>
  <c r="J1761" i="18"/>
  <c r="K1760" i="18"/>
  <c r="J1760" i="18"/>
  <c r="K1759" i="18"/>
  <c r="J1759" i="18"/>
  <c r="K1758" i="18"/>
  <c r="J1758" i="18"/>
  <c r="K1757" i="18"/>
  <c r="J1757" i="18"/>
  <c r="K1756" i="18"/>
  <c r="J1756" i="18"/>
  <c r="K1755" i="18"/>
  <c r="J1755" i="18"/>
  <c r="K1754" i="18"/>
  <c r="J1754" i="18"/>
  <c r="K1753" i="18"/>
  <c r="J1753" i="18"/>
  <c r="K1752" i="18"/>
  <c r="J1752" i="18"/>
  <c r="K1751" i="18"/>
  <c r="J1751" i="18"/>
  <c r="K1750" i="18"/>
  <c r="J1750" i="18"/>
  <c r="K1749" i="18"/>
  <c r="J1749" i="18"/>
  <c r="K1748" i="18"/>
  <c r="J1748" i="18"/>
  <c r="K1747" i="18"/>
  <c r="J1747" i="18"/>
  <c r="K1746" i="18"/>
  <c r="J1746" i="18"/>
  <c r="K1745" i="18"/>
  <c r="J1745" i="18"/>
  <c r="K1744" i="18"/>
  <c r="J1744" i="18"/>
  <c r="K1743" i="18"/>
  <c r="J1743" i="18"/>
  <c r="K1742" i="18"/>
  <c r="J1742" i="18"/>
  <c r="K1741" i="18"/>
  <c r="J1741" i="18"/>
  <c r="K1740" i="18"/>
  <c r="J1740" i="18"/>
  <c r="K1739" i="18"/>
  <c r="J1739" i="18"/>
  <c r="K1738" i="18"/>
  <c r="J1738" i="18"/>
  <c r="K1737" i="18"/>
  <c r="J1737" i="18"/>
  <c r="K1736" i="18"/>
  <c r="J1736" i="18"/>
  <c r="K1735" i="18"/>
  <c r="J1735" i="18"/>
  <c r="K1734" i="18"/>
  <c r="J1734" i="18"/>
  <c r="K1733" i="18"/>
  <c r="J1733" i="18"/>
  <c r="K1732" i="18"/>
  <c r="J1732" i="18"/>
  <c r="K1731" i="18"/>
  <c r="J1731" i="18"/>
  <c r="K1730" i="18"/>
  <c r="J1730" i="18"/>
  <c r="K1729" i="18"/>
  <c r="J1729" i="18"/>
  <c r="K1728" i="18"/>
  <c r="J1728" i="18"/>
  <c r="K1727" i="18"/>
  <c r="J1727" i="18"/>
  <c r="K1726" i="18"/>
  <c r="J1726" i="18"/>
  <c r="K1725" i="18"/>
  <c r="J1725" i="18"/>
  <c r="K1724" i="18"/>
  <c r="J1724" i="18"/>
  <c r="K1723" i="18"/>
  <c r="J1723" i="18"/>
  <c r="K1722" i="18"/>
  <c r="J1722" i="18"/>
  <c r="K1721" i="18"/>
  <c r="J1721" i="18"/>
  <c r="K1720" i="18"/>
  <c r="J1720" i="18"/>
  <c r="K1719" i="18"/>
  <c r="J1719" i="18"/>
  <c r="K1718" i="18"/>
  <c r="J1718" i="18"/>
  <c r="K1717" i="18"/>
  <c r="J1717" i="18"/>
  <c r="K1716" i="18"/>
  <c r="J1716" i="18"/>
  <c r="K1715" i="18"/>
  <c r="J1715" i="18"/>
  <c r="K1714" i="18"/>
  <c r="J1714" i="18"/>
  <c r="K1713" i="18"/>
  <c r="J1713" i="18"/>
  <c r="K1712" i="18"/>
  <c r="J1712" i="18"/>
  <c r="K1711" i="18"/>
  <c r="J1711" i="18"/>
  <c r="K1710" i="18"/>
  <c r="J1710" i="18"/>
  <c r="K1709" i="18"/>
  <c r="J1709" i="18"/>
  <c r="K1708" i="18"/>
  <c r="J1708" i="18"/>
  <c r="K1707" i="18"/>
  <c r="J1707" i="18"/>
  <c r="K1706" i="18"/>
  <c r="J1706" i="18"/>
  <c r="K1705" i="18"/>
  <c r="J1705" i="18"/>
  <c r="K1704" i="18"/>
  <c r="J1704" i="18"/>
  <c r="K1703" i="18"/>
  <c r="J1703" i="18"/>
  <c r="K1702" i="18"/>
  <c r="J1702" i="18"/>
  <c r="K1701" i="18"/>
  <c r="J1701" i="18"/>
  <c r="K1700" i="18"/>
  <c r="J1700" i="18"/>
  <c r="K1699" i="18"/>
  <c r="J1699" i="18"/>
  <c r="K1698" i="18"/>
  <c r="J1698" i="18"/>
  <c r="K1697" i="18"/>
  <c r="J1697" i="18"/>
  <c r="K1696" i="18"/>
  <c r="J1696" i="18"/>
  <c r="K1695" i="18"/>
  <c r="J1695" i="18"/>
  <c r="K1694" i="18"/>
  <c r="J1694" i="18"/>
  <c r="K1693" i="18"/>
  <c r="J1693" i="18"/>
  <c r="K1692" i="18"/>
  <c r="J1692" i="18"/>
  <c r="K1691" i="18"/>
  <c r="J1691" i="18"/>
  <c r="K1690" i="18"/>
  <c r="J1690" i="18"/>
  <c r="K1689" i="18"/>
  <c r="J1689" i="18"/>
  <c r="K1688" i="18"/>
  <c r="J1688" i="18"/>
  <c r="K1687" i="18"/>
  <c r="J1687" i="18"/>
  <c r="K1686" i="18"/>
  <c r="J1686" i="18"/>
  <c r="K1685" i="18"/>
  <c r="J1685" i="18"/>
  <c r="K1684" i="18"/>
  <c r="J1684" i="18"/>
  <c r="K1683" i="18"/>
  <c r="J1683" i="18"/>
  <c r="K1682" i="18"/>
  <c r="J1682" i="18"/>
  <c r="K1681" i="18"/>
  <c r="J1681" i="18"/>
  <c r="K1680" i="18"/>
  <c r="J1680" i="18"/>
  <c r="K1679" i="18"/>
  <c r="J1679" i="18"/>
  <c r="K1678" i="18"/>
  <c r="J1678" i="18"/>
  <c r="K1677" i="18"/>
  <c r="J1677" i="18"/>
  <c r="K1676" i="18"/>
  <c r="J1676" i="18"/>
  <c r="K1675" i="18"/>
  <c r="J1675" i="18"/>
  <c r="K1674" i="18"/>
  <c r="J1674" i="18"/>
  <c r="K1673" i="18"/>
  <c r="J1673" i="18"/>
  <c r="K1672" i="18"/>
  <c r="J1672" i="18"/>
  <c r="K1671" i="18"/>
  <c r="J1671" i="18"/>
  <c r="K1670" i="18"/>
  <c r="J1670" i="18"/>
  <c r="K1669" i="18"/>
  <c r="J1669" i="18"/>
  <c r="K1668" i="18"/>
  <c r="J1668" i="18"/>
  <c r="K1667" i="18"/>
  <c r="J1667" i="18"/>
  <c r="K1666" i="18"/>
  <c r="J1666" i="18"/>
  <c r="K1665" i="18"/>
  <c r="J1665" i="18"/>
  <c r="K1664" i="18"/>
  <c r="J1664" i="18"/>
  <c r="K1663" i="18"/>
  <c r="J1663" i="18"/>
  <c r="K1662" i="18"/>
  <c r="J1662" i="18"/>
  <c r="K1661" i="18"/>
  <c r="J1661" i="18"/>
  <c r="K1660" i="18"/>
  <c r="J1660" i="18"/>
  <c r="K1659" i="18"/>
  <c r="J1659" i="18"/>
  <c r="K1658" i="18"/>
  <c r="J1658" i="18"/>
  <c r="K1657" i="18"/>
  <c r="J1657" i="18"/>
  <c r="K1656" i="18"/>
  <c r="J1656" i="18"/>
  <c r="K1655" i="18"/>
  <c r="J1655" i="18"/>
  <c r="K1654" i="18"/>
  <c r="J1654" i="18"/>
  <c r="K1653" i="18"/>
  <c r="J1653" i="18"/>
  <c r="K1652" i="18"/>
  <c r="J1652" i="18"/>
  <c r="K1651" i="18"/>
  <c r="J1651" i="18"/>
  <c r="K1650" i="18"/>
  <c r="J1650" i="18"/>
  <c r="K1649" i="18"/>
  <c r="J1649" i="18"/>
  <c r="K1648" i="18"/>
  <c r="J1648" i="18"/>
  <c r="K1647" i="18"/>
  <c r="J1647" i="18"/>
  <c r="K1646" i="18"/>
  <c r="J1646" i="18"/>
  <c r="K1645" i="18"/>
  <c r="J1645" i="18"/>
  <c r="J1644" i="18"/>
  <c r="K1643" i="18"/>
  <c r="M1643" i="18" s="1"/>
  <c r="J1643" i="18"/>
  <c r="K1642" i="18"/>
  <c r="J1642" i="18"/>
  <c r="K1641" i="18"/>
  <c r="J1641" i="18"/>
  <c r="K1640" i="18"/>
  <c r="J1640" i="18"/>
  <c r="K1639" i="18"/>
  <c r="M1639" i="18" s="1"/>
  <c r="J1639" i="18"/>
  <c r="K1638" i="18"/>
  <c r="J1638" i="18"/>
  <c r="K1637" i="18"/>
  <c r="J1637" i="18"/>
  <c r="K1636" i="18"/>
  <c r="J1636" i="18"/>
  <c r="K1635" i="18"/>
  <c r="M1635" i="18" s="1"/>
  <c r="J1635" i="18"/>
  <c r="K1634" i="18"/>
  <c r="J1634" i="18"/>
  <c r="K1633" i="18"/>
  <c r="J1633" i="18"/>
  <c r="K1632" i="18"/>
  <c r="J1632" i="18"/>
  <c r="K1631" i="18"/>
  <c r="M1631" i="18" s="1"/>
  <c r="J1631" i="18"/>
  <c r="K1630" i="18"/>
  <c r="J1630" i="18"/>
  <c r="K1629" i="18"/>
  <c r="J1629" i="18"/>
  <c r="K1628" i="18"/>
  <c r="J1628" i="18"/>
  <c r="K1627" i="18"/>
  <c r="M1627" i="18" s="1"/>
  <c r="J1627" i="18"/>
  <c r="K1626" i="18"/>
  <c r="J1626" i="18"/>
  <c r="K1625" i="18"/>
  <c r="J1625" i="18"/>
  <c r="K1624" i="18"/>
  <c r="J1624" i="18"/>
  <c r="K1623" i="18"/>
  <c r="M1623" i="18" s="1"/>
  <c r="J1623" i="18"/>
  <c r="K1622" i="18"/>
  <c r="J1622" i="18"/>
  <c r="K1621" i="18"/>
  <c r="J1621" i="18"/>
  <c r="K1620" i="18"/>
  <c r="J1620" i="18"/>
  <c r="K1619" i="18"/>
  <c r="M1619" i="18" s="1"/>
  <c r="J1619" i="18"/>
  <c r="K1618" i="18"/>
  <c r="J1618" i="18"/>
  <c r="K1617" i="18"/>
  <c r="J1617" i="18"/>
  <c r="K1616" i="18"/>
  <c r="J1616" i="18"/>
  <c r="K1615" i="18"/>
  <c r="M1615" i="18" s="1"/>
  <c r="J1615" i="18"/>
  <c r="K1614" i="18"/>
  <c r="J1614" i="18"/>
  <c r="K1613" i="18"/>
  <c r="J1613" i="18"/>
  <c r="K1612" i="18"/>
  <c r="J1612" i="18"/>
  <c r="K1611" i="18"/>
  <c r="M1611" i="18" s="1"/>
  <c r="J1611" i="18"/>
  <c r="K1610" i="18"/>
  <c r="J1610" i="18"/>
  <c r="K1609" i="18"/>
  <c r="J1609" i="18"/>
  <c r="K1608" i="18"/>
  <c r="J1608" i="18"/>
  <c r="K1607" i="18"/>
  <c r="M1607" i="18" s="1"/>
  <c r="J1607" i="18"/>
  <c r="K1606" i="18"/>
  <c r="J1606" i="18"/>
  <c r="K1605" i="18"/>
  <c r="J1605" i="18"/>
  <c r="K1604" i="18"/>
  <c r="J1604" i="18"/>
  <c r="K1603" i="18"/>
  <c r="M1603" i="18" s="1"/>
  <c r="J1603" i="18"/>
  <c r="K1602" i="18"/>
  <c r="M1602" i="18" s="1"/>
  <c r="J1602" i="18"/>
  <c r="K1601" i="18"/>
  <c r="J1601" i="18"/>
  <c r="K1600" i="18"/>
  <c r="M1600" i="18" s="1"/>
  <c r="J1600" i="18"/>
  <c r="K1599" i="18"/>
  <c r="M1599" i="18" s="1"/>
  <c r="J1599" i="18"/>
  <c r="K1598" i="18"/>
  <c r="M1598" i="18" s="1"/>
  <c r="J1598" i="18"/>
  <c r="K1597" i="18"/>
  <c r="J1597" i="18"/>
  <c r="K1596" i="18"/>
  <c r="M1596" i="18" s="1"/>
  <c r="J1596" i="18"/>
  <c r="K1595" i="18"/>
  <c r="M1595" i="18" s="1"/>
  <c r="J1595" i="18"/>
  <c r="K1594" i="18"/>
  <c r="M1594" i="18" s="1"/>
  <c r="J1594" i="18"/>
  <c r="K1593" i="18"/>
  <c r="J1593" i="18"/>
  <c r="K1592" i="18"/>
  <c r="M1592" i="18" s="1"/>
  <c r="J1592" i="18"/>
  <c r="K1591" i="18"/>
  <c r="M1591" i="18" s="1"/>
  <c r="J1591" i="18"/>
  <c r="K1590" i="18"/>
  <c r="M1590" i="18" s="1"/>
  <c r="J1590" i="18"/>
  <c r="K1589" i="18"/>
  <c r="J1589" i="18"/>
  <c r="K1588" i="18"/>
  <c r="M1588" i="18" s="1"/>
  <c r="J1588" i="18"/>
  <c r="K1587" i="18"/>
  <c r="M1587" i="18" s="1"/>
  <c r="J1587" i="18"/>
  <c r="K1586" i="18"/>
  <c r="M1586" i="18" s="1"/>
  <c r="J1586" i="18"/>
  <c r="K1585" i="18"/>
  <c r="J1585" i="18"/>
  <c r="K1584" i="18"/>
  <c r="M1584" i="18" s="1"/>
  <c r="J1584" i="18"/>
  <c r="K1583" i="18"/>
  <c r="M1583" i="18" s="1"/>
  <c r="J1583" i="18"/>
  <c r="K1582" i="18"/>
  <c r="M1582" i="18" s="1"/>
  <c r="J1582" i="18"/>
  <c r="K1581" i="18"/>
  <c r="J1581" i="18"/>
  <c r="K1580" i="18"/>
  <c r="M1580" i="18" s="1"/>
  <c r="J1580" i="18"/>
  <c r="K1579" i="18"/>
  <c r="M1579" i="18" s="1"/>
  <c r="J1579" i="18"/>
  <c r="K1578" i="18"/>
  <c r="M1578" i="18" s="1"/>
  <c r="J1578" i="18"/>
  <c r="K1577" i="18"/>
  <c r="J1577" i="18"/>
  <c r="K1576" i="18"/>
  <c r="M1576" i="18" s="1"/>
  <c r="J1576" i="18"/>
  <c r="K1575" i="18"/>
  <c r="M1575" i="18" s="1"/>
  <c r="J1575" i="18"/>
  <c r="K1574" i="18"/>
  <c r="M1574" i="18" s="1"/>
  <c r="J1574" i="18"/>
  <c r="K1573" i="18"/>
  <c r="J1573" i="18"/>
  <c r="K1572" i="18"/>
  <c r="M1572" i="18" s="1"/>
  <c r="J1572" i="18"/>
  <c r="K1571" i="18"/>
  <c r="M1571" i="18" s="1"/>
  <c r="J1571" i="18"/>
  <c r="K1570" i="18"/>
  <c r="M1570" i="18" s="1"/>
  <c r="J1570" i="18"/>
  <c r="K1569" i="18"/>
  <c r="J1569" i="18"/>
  <c r="K1568" i="18"/>
  <c r="M1568" i="18" s="1"/>
  <c r="J1568" i="18"/>
  <c r="K1567" i="18"/>
  <c r="M1567" i="18" s="1"/>
  <c r="J1567" i="18"/>
  <c r="K1566" i="18"/>
  <c r="M1566" i="18" s="1"/>
  <c r="J1566" i="18"/>
  <c r="K1565" i="18"/>
  <c r="J1565" i="18"/>
  <c r="K1564" i="18"/>
  <c r="M1564" i="18" s="1"/>
  <c r="J1564" i="18"/>
  <c r="K1563" i="18"/>
  <c r="M1563" i="18" s="1"/>
  <c r="J1563" i="18"/>
  <c r="K1562" i="18"/>
  <c r="M1562" i="18" s="1"/>
  <c r="J1562" i="18"/>
  <c r="K1561" i="18"/>
  <c r="J1561" i="18"/>
  <c r="K1560" i="18"/>
  <c r="M1560" i="18" s="1"/>
  <c r="J1560" i="18"/>
  <c r="K1559" i="18"/>
  <c r="M1559" i="18" s="1"/>
  <c r="J1559" i="18"/>
  <c r="K1558" i="18"/>
  <c r="M1558" i="18" s="1"/>
  <c r="J1558" i="18"/>
  <c r="K1557" i="18"/>
  <c r="J1557" i="18"/>
  <c r="K1556" i="18"/>
  <c r="M1556" i="18" s="1"/>
  <c r="J1556" i="18"/>
  <c r="K1555" i="18"/>
  <c r="M1555" i="18" s="1"/>
  <c r="J1555" i="18"/>
  <c r="K1554" i="18"/>
  <c r="M1554" i="18" s="1"/>
  <c r="J1554" i="18"/>
  <c r="K1553" i="18"/>
  <c r="J1553" i="18"/>
  <c r="K1552" i="18"/>
  <c r="M1552" i="18" s="1"/>
  <c r="J1552" i="18"/>
  <c r="K1551" i="18"/>
  <c r="M1551" i="18" s="1"/>
  <c r="J1551" i="18"/>
  <c r="K1550" i="18"/>
  <c r="M1550" i="18" s="1"/>
  <c r="J1550" i="18"/>
  <c r="K1549" i="18"/>
  <c r="J1549" i="18"/>
  <c r="K1548" i="18"/>
  <c r="M1548" i="18" s="1"/>
  <c r="J1548" i="18"/>
  <c r="K1547" i="18"/>
  <c r="M1547" i="18" s="1"/>
  <c r="J1547" i="18"/>
  <c r="K1546" i="18"/>
  <c r="M1546" i="18" s="1"/>
  <c r="J1546" i="18"/>
  <c r="K1545" i="18"/>
  <c r="J1545" i="18"/>
  <c r="K1544" i="18"/>
  <c r="M1544" i="18" s="1"/>
  <c r="J1544" i="18"/>
  <c r="K1543" i="18"/>
  <c r="M1543" i="18" s="1"/>
  <c r="J1543" i="18"/>
  <c r="K1542" i="18"/>
  <c r="M1542" i="18" s="1"/>
  <c r="J1542" i="18"/>
  <c r="K1541" i="18"/>
  <c r="J1541" i="18"/>
  <c r="K1540" i="18"/>
  <c r="M1540" i="18" s="1"/>
  <c r="J1540" i="18"/>
  <c r="K1539" i="18"/>
  <c r="M1539" i="18" s="1"/>
  <c r="J1539" i="18"/>
  <c r="K1538" i="18"/>
  <c r="M1538" i="18" s="1"/>
  <c r="J1538" i="18"/>
  <c r="K1537" i="18"/>
  <c r="J1537" i="18"/>
  <c r="K1536" i="18"/>
  <c r="M1536" i="18" s="1"/>
  <c r="J1536" i="18"/>
  <c r="K1535" i="18"/>
  <c r="M1535" i="18" s="1"/>
  <c r="J1535" i="18"/>
  <c r="K1534" i="18"/>
  <c r="M1534" i="18" s="1"/>
  <c r="J1534" i="18"/>
  <c r="K1533" i="18"/>
  <c r="J1533" i="18"/>
  <c r="K1532" i="18"/>
  <c r="M1532" i="18" s="1"/>
  <c r="J1532" i="18"/>
  <c r="K1531" i="18"/>
  <c r="M1531" i="18" s="1"/>
  <c r="J1531" i="18"/>
  <c r="K1530" i="18"/>
  <c r="M1530" i="18" s="1"/>
  <c r="J1530" i="18"/>
  <c r="K1529" i="18"/>
  <c r="J1529" i="18"/>
  <c r="K1528" i="18"/>
  <c r="M1528" i="18" s="1"/>
  <c r="J1528" i="18"/>
  <c r="K1527" i="18"/>
  <c r="M1527" i="18" s="1"/>
  <c r="J1527" i="18"/>
  <c r="K1526" i="18"/>
  <c r="M1526" i="18" s="1"/>
  <c r="J1526" i="18"/>
  <c r="K1525" i="18"/>
  <c r="J1525" i="18"/>
  <c r="K1524" i="18"/>
  <c r="M1524" i="18" s="1"/>
  <c r="J1524" i="18"/>
  <c r="K1523" i="18"/>
  <c r="M1523" i="18" s="1"/>
  <c r="J1523" i="18"/>
  <c r="K1522" i="18"/>
  <c r="M1522" i="18" s="1"/>
  <c r="J1522" i="18"/>
  <c r="K1521" i="18"/>
  <c r="J1521" i="18"/>
  <c r="K1520" i="18"/>
  <c r="M1520" i="18" s="1"/>
  <c r="J1520" i="18"/>
  <c r="K1519" i="18"/>
  <c r="M1519" i="18" s="1"/>
  <c r="J1519" i="18"/>
  <c r="K1518" i="18"/>
  <c r="M1518" i="18" s="1"/>
  <c r="J1518" i="18"/>
  <c r="K1517" i="18"/>
  <c r="J1517" i="18"/>
  <c r="K1516" i="18"/>
  <c r="M1516" i="18" s="1"/>
  <c r="J1516" i="18"/>
  <c r="K1515" i="18"/>
  <c r="M1515" i="18" s="1"/>
  <c r="J1515" i="18"/>
  <c r="K1514" i="18"/>
  <c r="M1514" i="18" s="1"/>
  <c r="J1514" i="18"/>
  <c r="K1513" i="18"/>
  <c r="J1513" i="18"/>
  <c r="K1512" i="18"/>
  <c r="M1512" i="18" s="1"/>
  <c r="J1512" i="18"/>
  <c r="K1511" i="18"/>
  <c r="M1511" i="18" s="1"/>
  <c r="J1511" i="18"/>
  <c r="K1510" i="18"/>
  <c r="M1510" i="18" s="1"/>
  <c r="J1510" i="18"/>
  <c r="K1509" i="18"/>
  <c r="J1509" i="18"/>
  <c r="K1508" i="18"/>
  <c r="M1508" i="18" s="1"/>
  <c r="J1508" i="18"/>
  <c r="K1507" i="18"/>
  <c r="M1507" i="18" s="1"/>
  <c r="J1507" i="18"/>
  <c r="K1506" i="18"/>
  <c r="M1506" i="18" s="1"/>
  <c r="J1506" i="18"/>
  <c r="K1505" i="18"/>
  <c r="J1505" i="18"/>
  <c r="K1504" i="18"/>
  <c r="M1504" i="18" s="1"/>
  <c r="J1504" i="18"/>
  <c r="K1503" i="18"/>
  <c r="M1503" i="18" s="1"/>
  <c r="J1503" i="18"/>
  <c r="K1502" i="18"/>
  <c r="M1502" i="18" s="1"/>
  <c r="J1502" i="18"/>
  <c r="K1501" i="18"/>
  <c r="J1501" i="18"/>
  <c r="K1500" i="18"/>
  <c r="M1500" i="18" s="1"/>
  <c r="J1500" i="18"/>
  <c r="K1499" i="18"/>
  <c r="M1499" i="18" s="1"/>
  <c r="J1499" i="18"/>
  <c r="K1498" i="18"/>
  <c r="M1498" i="18" s="1"/>
  <c r="J1498" i="18"/>
  <c r="K1497" i="18"/>
  <c r="J1497" i="18"/>
  <c r="K1496" i="18"/>
  <c r="M1496" i="18" s="1"/>
  <c r="J1496" i="18"/>
  <c r="K1495" i="18"/>
  <c r="M1495" i="18" s="1"/>
  <c r="J1495" i="18"/>
  <c r="K1494" i="18"/>
  <c r="M1494" i="18" s="1"/>
  <c r="J1494" i="18"/>
  <c r="K1493" i="18"/>
  <c r="J1493" i="18"/>
  <c r="K1492" i="18"/>
  <c r="M1492" i="18" s="1"/>
  <c r="J1492" i="18"/>
  <c r="K1491" i="18"/>
  <c r="M1491" i="18" s="1"/>
  <c r="J1491" i="18"/>
  <c r="K1490" i="18"/>
  <c r="M1490" i="18" s="1"/>
  <c r="J1490" i="18"/>
  <c r="K1489" i="18"/>
  <c r="J1489" i="18"/>
  <c r="K1488" i="18"/>
  <c r="M1488" i="18" s="1"/>
  <c r="J1488" i="18"/>
  <c r="K1487" i="18"/>
  <c r="M1487" i="18" s="1"/>
  <c r="J1487" i="18"/>
  <c r="K1486" i="18"/>
  <c r="M1486" i="18" s="1"/>
  <c r="J1486" i="18"/>
  <c r="K1485" i="18"/>
  <c r="J1485" i="18"/>
  <c r="K1484" i="18"/>
  <c r="M1484" i="18" s="1"/>
  <c r="J1484" i="18"/>
  <c r="K1483" i="18"/>
  <c r="M1483" i="18" s="1"/>
  <c r="J1483" i="18"/>
  <c r="K1482" i="18"/>
  <c r="M1482" i="18" s="1"/>
  <c r="J1482" i="18"/>
  <c r="K1481" i="18"/>
  <c r="J1481" i="18"/>
  <c r="K1480" i="18"/>
  <c r="M1480" i="18" s="1"/>
  <c r="J1480" i="18"/>
  <c r="K1479" i="18"/>
  <c r="M1479" i="18" s="1"/>
  <c r="J1479" i="18"/>
  <c r="K1478" i="18"/>
  <c r="M1478" i="18" s="1"/>
  <c r="J1478" i="18"/>
  <c r="K1477" i="18"/>
  <c r="J1477" i="18"/>
  <c r="K1476" i="18"/>
  <c r="M1476" i="18" s="1"/>
  <c r="J1476" i="18"/>
  <c r="K1475" i="18"/>
  <c r="M1475" i="18" s="1"/>
  <c r="J1475" i="18"/>
  <c r="K1474" i="18"/>
  <c r="M1474" i="18" s="1"/>
  <c r="J1474" i="18"/>
  <c r="K1473" i="18"/>
  <c r="J1473" i="18"/>
  <c r="K1472" i="18"/>
  <c r="M1472" i="18" s="1"/>
  <c r="J1472" i="18"/>
  <c r="K1471" i="18"/>
  <c r="M1471" i="18" s="1"/>
  <c r="J1471" i="18"/>
  <c r="K1470" i="18"/>
  <c r="M1470" i="18" s="1"/>
  <c r="J1470" i="18"/>
  <c r="K1469" i="18"/>
  <c r="J1469" i="18"/>
  <c r="K1468" i="18"/>
  <c r="M1468" i="18" s="1"/>
  <c r="J1468" i="18"/>
  <c r="K1467" i="18"/>
  <c r="M1467" i="18" s="1"/>
  <c r="J1467" i="18"/>
  <c r="K1466" i="18"/>
  <c r="M1466" i="18" s="1"/>
  <c r="J1466" i="18"/>
  <c r="K1465" i="18"/>
  <c r="J1465" i="18"/>
  <c r="K1464" i="18"/>
  <c r="M1464" i="18" s="1"/>
  <c r="J1464" i="18"/>
  <c r="K1463" i="18"/>
  <c r="M1463" i="18" s="1"/>
  <c r="J1463" i="18"/>
  <c r="K1462" i="18"/>
  <c r="M1462" i="18" s="1"/>
  <c r="J1462" i="18"/>
  <c r="K1461" i="18"/>
  <c r="J1461" i="18"/>
  <c r="K1460" i="18"/>
  <c r="M1460" i="18" s="1"/>
  <c r="J1460" i="18"/>
  <c r="K1459" i="18"/>
  <c r="M1459" i="18" s="1"/>
  <c r="J1459" i="18"/>
  <c r="K1458" i="18"/>
  <c r="M1458" i="18" s="1"/>
  <c r="J1458" i="18"/>
  <c r="K1457" i="18"/>
  <c r="J1457" i="18"/>
  <c r="K1456" i="18"/>
  <c r="M1456" i="18" s="1"/>
  <c r="J1456" i="18"/>
  <c r="K1455" i="18"/>
  <c r="M1455" i="18" s="1"/>
  <c r="J1455" i="18"/>
  <c r="K1454" i="18"/>
  <c r="M1454" i="18" s="1"/>
  <c r="J1454" i="18"/>
  <c r="K1453" i="18"/>
  <c r="J1453" i="18"/>
  <c r="K1452" i="18"/>
  <c r="M1452" i="18" s="1"/>
  <c r="J1452" i="18"/>
  <c r="K1451" i="18"/>
  <c r="M1451" i="18" s="1"/>
  <c r="J1451" i="18"/>
  <c r="K1450" i="18"/>
  <c r="M1450" i="18" s="1"/>
  <c r="J1450" i="18"/>
  <c r="K1449" i="18"/>
  <c r="J1449" i="18"/>
  <c r="K1448" i="18"/>
  <c r="M1448" i="18" s="1"/>
  <c r="J1448" i="18"/>
  <c r="K1447" i="18"/>
  <c r="M1447" i="18" s="1"/>
  <c r="J1447" i="18"/>
  <c r="K1446" i="18"/>
  <c r="M1446" i="18" s="1"/>
  <c r="J1446" i="18"/>
  <c r="K1445" i="18"/>
  <c r="J1445" i="18"/>
  <c r="K1444" i="18"/>
  <c r="M1444" i="18" s="1"/>
  <c r="J1444" i="18"/>
  <c r="K1443" i="18"/>
  <c r="M1443" i="18" s="1"/>
  <c r="J1443" i="18"/>
  <c r="K1442" i="18"/>
  <c r="M1442" i="18" s="1"/>
  <c r="J1442" i="18"/>
  <c r="K1441" i="18"/>
  <c r="J1441" i="18"/>
  <c r="K1440" i="18"/>
  <c r="M1440" i="18" s="1"/>
  <c r="J1440" i="18"/>
  <c r="K1439" i="18"/>
  <c r="M1439" i="18" s="1"/>
  <c r="J1439" i="18"/>
  <c r="K1438" i="18"/>
  <c r="M1438" i="18" s="1"/>
  <c r="J1438" i="18"/>
  <c r="K1437" i="18"/>
  <c r="J1437" i="18"/>
  <c r="K1436" i="18"/>
  <c r="M1436" i="18" s="1"/>
  <c r="J1436" i="18"/>
  <c r="K1435" i="18"/>
  <c r="M1435" i="18" s="1"/>
  <c r="J1435" i="18"/>
  <c r="K1434" i="18"/>
  <c r="M1434" i="18" s="1"/>
  <c r="J1434" i="18"/>
  <c r="K1433" i="18"/>
  <c r="J1433" i="18"/>
  <c r="K1432" i="18"/>
  <c r="M1432" i="18" s="1"/>
  <c r="J1432" i="18"/>
  <c r="K1431" i="18"/>
  <c r="M1431" i="18" s="1"/>
  <c r="J1431" i="18"/>
  <c r="K1430" i="18"/>
  <c r="M1430" i="18" s="1"/>
  <c r="J1430" i="18"/>
  <c r="K1429" i="18"/>
  <c r="J1429" i="18"/>
  <c r="K1428" i="18"/>
  <c r="M1428" i="18" s="1"/>
  <c r="J1428" i="18"/>
  <c r="K1427" i="18"/>
  <c r="M1427" i="18" s="1"/>
  <c r="J1427" i="18"/>
  <c r="K1426" i="18"/>
  <c r="M1426" i="18" s="1"/>
  <c r="J1426" i="18"/>
  <c r="K1425" i="18"/>
  <c r="J1425" i="18"/>
  <c r="K1424" i="18"/>
  <c r="M1424" i="18" s="1"/>
  <c r="J1424" i="18"/>
  <c r="K1423" i="18"/>
  <c r="M1423" i="18" s="1"/>
  <c r="J1423" i="18"/>
  <c r="K1422" i="18"/>
  <c r="M1422" i="18" s="1"/>
  <c r="J1422" i="18"/>
  <c r="K1421" i="18"/>
  <c r="J1421" i="18"/>
  <c r="K1420" i="18"/>
  <c r="M1420" i="18" s="1"/>
  <c r="J1420" i="18"/>
  <c r="K1419" i="18"/>
  <c r="M1419" i="18" s="1"/>
  <c r="J1419" i="18"/>
  <c r="K1418" i="18"/>
  <c r="M1418" i="18" s="1"/>
  <c r="J1418" i="18"/>
  <c r="K1417" i="18"/>
  <c r="J1417" i="18"/>
  <c r="K1416" i="18"/>
  <c r="M1416" i="18" s="1"/>
  <c r="J1416" i="18"/>
  <c r="K1415" i="18"/>
  <c r="M1415" i="18" s="1"/>
  <c r="J1415" i="18"/>
  <c r="K1414" i="18"/>
  <c r="M1414" i="18" s="1"/>
  <c r="J1414" i="18"/>
  <c r="K1413" i="18"/>
  <c r="J1413" i="18"/>
  <c r="K1412" i="18"/>
  <c r="M1412" i="18" s="1"/>
  <c r="J1412" i="18"/>
  <c r="K1411" i="18"/>
  <c r="M1411" i="18" s="1"/>
  <c r="J1411" i="18"/>
  <c r="K1410" i="18"/>
  <c r="M1410" i="18" s="1"/>
  <c r="J1410" i="18"/>
  <c r="K1409" i="18"/>
  <c r="J1409" i="18"/>
  <c r="K1408" i="18"/>
  <c r="M1408" i="18" s="1"/>
  <c r="J1408" i="18"/>
  <c r="K1407" i="18"/>
  <c r="M1407" i="18" s="1"/>
  <c r="J1407" i="18"/>
  <c r="K1406" i="18"/>
  <c r="M1406" i="18" s="1"/>
  <c r="J1406" i="18"/>
  <c r="K1405" i="18"/>
  <c r="J1405" i="18"/>
  <c r="K1404" i="18"/>
  <c r="M1404" i="18" s="1"/>
  <c r="J1404" i="18"/>
  <c r="K1403" i="18"/>
  <c r="M1403" i="18" s="1"/>
  <c r="J1403" i="18"/>
  <c r="K1402" i="18"/>
  <c r="M1402" i="18" s="1"/>
  <c r="J1402" i="18"/>
  <c r="K1401" i="18"/>
  <c r="J1401" i="18"/>
  <c r="K1400" i="18"/>
  <c r="M1400" i="18" s="1"/>
  <c r="J1400" i="18"/>
  <c r="K1399" i="18"/>
  <c r="M1399" i="18" s="1"/>
  <c r="J1399" i="18"/>
  <c r="K1398" i="18"/>
  <c r="M1398" i="18" s="1"/>
  <c r="J1398" i="18"/>
  <c r="K1397" i="18"/>
  <c r="J1397" i="18"/>
  <c r="K1396" i="18"/>
  <c r="M1396" i="18" s="1"/>
  <c r="J1396" i="18"/>
  <c r="K1395" i="18"/>
  <c r="M1395" i="18" s="1"/>
  <c r="J1395" i="18"/>
  <c r="K1394" i="18"/>
  <c r="M1394" i="18" s="1"/>
  <c r="J1394" i="18"/>
  <c r="K1393" i="18"/>
  <c r="J1393" i="18"/>
  <c r="K1392" i="18"/>
  <c r="M1392" i="18" s="1"/>
  <c r="J1392" i="18"/>
  <c r="K1391" i="18"/>
  <c r="M1391" i="18" s="1"/>
  <c r="J1391" i="18"/>
  <c r="K1390" i="18"/>
  <c r="M1390" i="18" s="1"/>
  <c r="J1390" i="18"/>
  <c r="K1389" i="18"/>
  <c r="J1389" i="18"/>
  <c r="K1388" i="18"/>
  <c r="M1388" i="18" s="1"/>
  <c r="J1388" i="18"/>
  <c r="K1387" i="18"/>
  <c r="M1387" i="18" s="1"/>
  <c r="J1387" i="18"/>
  <c r="K1386" i="18"/>
  <c r="M1386" i="18" s="1"/>
  <c r="J1386" i="18"/>
  <c r="K1385" i="18"/>
  <c r="J1385" i="18"/>
  <c r="K1384" i="18"/>
  <c r="M1384" i="18" s="1"/>
  <c r="J1384" i="18"/>
  <c r="K1383" i="18"/>
  <c r="M1383" i="18" s="1"/>
  <c r="J1383" i="18"/>
  <c r="K1382" i="18"/>
  <c r="M1382" i="18" s="1"/>
  <c r="J1382" i="18"/>
  <c r="K1381" i="18"/>
  <c r="J1381" i="18"/>
  <c r="K1380" i="18"/>
  <c r="M1380" i="18" s="1"/>
  <c r="J1380" i="18"/>
  <c r="K1379" i="18"/>
  <c r="M1379" i="18" s="1"/>
  <c r="J1379" i="18"/>
  <c r="K1378" i="18"/>
  <c r="M1378" i="18" s="1"/>
  <c r="J1378" i="18"/>
  <c r="K1377" i="18"/>
  <c r="J1377" i="18"/>
  <c r="K1376" i="18"/>
  <c r="M1376" i="18" s="1"/>
  <c r="J1376" i="18"/>
  <c r="K1375" i="18"/>
  <c r="M1375" i="18" s="1"/>
  <c r="J1375" i="18"/>
  <c r="K1374" i="18"/>
  <c r="M1374" i="18" s="1"/>
  <c r="J1374" i="18"/>
  <c r="K1373" i="18"/>
  <c r="J1373" i="18"/>
  <c r="K1372" i="18"/>
  <c r="M1372" i="18" s="1"/>
  <c r="J1372" i="18"/>
  <c r="K1371" i="18"/>
  <c r="M1371" i="18" s="1"/>
  <c r="J1371" i="18"/>
  <c r="K1370" i="18"/>
  <c r="M1370" i="18" s="1"/>
  <c r="J1370" i="18"/>
  <c r="K1369" i="18"/>
  <c r="J1369" i="18"/>
  <c r="K1368" i="18"/>
  <c r="M1368" i="18" s="1"/>
  <c r="J1368" i="18"/>
  <c r="K1367" i="18"/>
  <c r="M1367" i="18" s="1"/>
  <c r="J1367" i="18"/>
  <c r="K1366" i="18"/>
  <c r="M1366" i="18" s="1"/>
  <c r="J1366" i="18"/>
  <c r="K1365" i="18"/>
  <c r="J1365" i="18"/>
  <c r="K1364" i="18"/>
  <c r="M1364" i="18" s="1"/>
  <c r="J1364" i="18"/>
  <c r="K1363" i="18"/>
  <c r="M1363" i="18" s="1"/>
  <c r="J1363" i="18"/>
  <c r="K1362" i="18"/>
  <c r="M1362" i="18" s="1"/>
  <c r="J1362" i="18"/>
  <c r="K1361" i="18"/>
  <c r="J1361" i="18"/>
  <c r="K1360" i="18"/>
  <c r="M1360" i="18" s="1"/>
  <c r="J1360" i="18"/>
  <c r="K1359" i="18"/>
  <c r="M1359" i="18" s="1"/>
  <c r="J1359" i="18"/>
  <c r="K1358" i="18"/>
  <c r="M1358" i="18" s="1"/>
  <c r="J1358" i="18"/>
  <c r="K1357" i="18"/>
  <c r="J1357" i="18"/>
  <c r="K1356" i="18"/>
  <c r="M1356" i="18" s="1"/>
  <c r="J1356" i="18"/>
  <c r="K1355" i="18"/>
  <c r="M1355" i="18" s="1"/>
  <c r="J1355" i="18"/>
  <c r="K1354" i="18"/>
  <c r="M1354" i="18" s="1"/>
  <c r="J1354" i="18"/>
  <c r="K1353" i="18"/>
  <c r="J1353" i="18"/>
  <c r="K1352" i="18"/>
  <c r="M1352" i="18" s="1"/>
  <c r="J1352" i="18"/>
  <c r="K1351" i="18"/>
  <c r="M1351" i="18" s="1"/>
  <c r="J1351" i="18"/>
  <c r="K1350" i="18"/>
  <c r="M1350" i="18" s="1"/>
  <c r="J1350" i="18"/>
  <c r="K1349" i="18"/>
  <c r="J1349" i="18"/>
  <c r="K1348" i="18"/>
  <c r="M1348" i="18" s="1"/>
  <c r="J1348" i="18"/>
  <c r="K1347" i="18"/>
  <c r="M1347" i="18" s="1"/>
  <c r="J1347" i="18"/>
  <c r="K1346" i="18"/>
  <c r="M1346" i="18" s="1"/>
  <c r="J1346" i="18"/>
  <c r="K1345" i="18"/>
  <c r="J1345" i="18"/>
  <c r="K1344" i="18"/>
  <c r="M1344" i="18" s="1"/>
  <c r="J1344" i="18"/>
  <c r="K1343" i="18"/>
  <c r="M1343" i="18" s="1"/>
  <c r="J1343" i="18"/>
  <c r="K1342" i="18"/>
  <c r="M1342" i="18" s="1"/>
  <c r="J1342" i="18"/>
  <c r="K1341" i="18"/>
  <c r="J1341" i="18"/>
  <c r="K1340" i="18"/>
  <c r="M1340" i="18" s="1"/>
  <c r="J1340" i="18"/>
  <c r="K1339" i="18"/>
  <c r="M1339" i="18" s="1"/>
  <c r="J1339" i="18"/>
  <c r="K1338" i="18"/>
  <c r="M1338" i="18" s="1"/>
  <c r="J1338" i="18"/>
  <c r="K1337" i="18"/>
  <c r="J1337" i="18"/>
  <c r="K1336" i="18"/>
  <c r="M1336" i="18" s="1"/>
  <c r="J1336" i="18"/>
  <c r="K1335" i="18"/>
  <c r="M1335" i="18" s="1"/>
  <c r="J1335" i="18"/>
  <c r="K1334" i="18"/>
  <c r="M1334" i="18" s="1"/>
  <c r="J1334" i="18"/>
  <c r="K1333" i="18"/>
  <c r="J1333" i="18"/>
  <c r="K1332" i="18"/>
  <c r="M1332" i="18" s="1"/>
  <c r="J1332" i="18"/>
  <c r="K1331" i="18"/>
  <c r="M1331" i="18" s="1"/>
  <c r="J1331" i="18"/>
  <c r="K1330" i="18"/>
  <c r="M1330" i="18" s="1"/>
  <c r="J1330" i="18"/>
  <c r="K1329" i="18"/>
  <c r="J1329" i="18"/>
  <c r="K1328" i="18"/>
  <c r="M1328" i="18" s="1"/>
  <c r="J1328" i="18"/>
  <c r="K1327" i="18"/>
  <c r="M1327" i="18" s="1"/>
  <c r="J1327" i="18"/>
  <c r="K1326" i="18"/>
  <c r="M1326" i="18" s="1"/>
  <c r="J1326" i="18"/>
  <c r="K1325" i="18"/>
  <c r="J1325" i="18"/>
  <c r="K1324" i="18"/>
  <c r="M1324" i="18" s="1"/>
  <c r="J1324" i="18"/>
  <c r="K1323" i="18"/>
  <c r="M1323" i="18" s="1"/>
  <c r="J1323" i="18"/>
  <c r="K1322" i="18"/>
  <c r="M1322" i="18" s="1"/>
  <c r="J1322" i="18"/>
  <c r="K1321" i="18"/>
  <c r="J1321" i="18"/>
  <c r="K1320" i="18"/>
  <c r="M1320" i="18" s="1"/>
  <c r="J1320" i="18"/>
  <c r="K1319" i="18"/>
  <c r="M1319" i="18" s="1"/>
  <c r="J1319" i="18"/>
  <c r="K1318" i="18"/>
  <c r="M1318" i="18" s="1"/>
  <c r="J1318" i="18"/>
  <c r="K1317" i="18"/>
  <c r="J1317" i="18"/>
  <c r="K1316" i="18"/>
  <c r="M1316" i="18" s="1"/>
  <c r="J1316" i="18"/>
  <c r="K1315" i="18"/>
  <c r="M1315" i="18" s="1"/>
  <c r="J1315" i="18"/>
  <c r="K1314" i="18"/>
  <c r="M1314" i="18" s="1"/>
  <c r="J1314" i="18"/>
  <c r="K1313" i="18"/>
  <c r="J1313" i="18"/>
  <c r="K1312" i="18"/>
  <c r="M1312" i="18" s="1"/>
  <c r="J1312" i="18"/>
  <c r="K1311" i="18"/>
  <c r="M1311" i="18" s="1"/>
  <c r="J1311" i="18"/>
  <c r="K1310" i="18"/>
  <c r="M1310" i="18" s="1"/>
  <c r="J1310" i="18"/>
  <c r="K1309" i="18"/>
  <c r="J1309" i="18"/>
  <c r="K1308" i="18"/>
  <c r="M1308" i="18" s="1"/>
  <c r="J1308" i="18"/>
  <c r="K1307" i="18"/>
  <c r="M1307" i="18" s="1"/>
  <c r="J1307" i="18"/>
  <c r="K1306" i="18"/>
  <c r="M1306" i="18" s="1"/>
  <c r="J1306" i="18"/>
  <c r="K1305" i="18"/>
  <c r="J1305" i="18"/>
  <c r="K1304" i="18"/>
  <c r="M1304" i="18" s="1"/>
  <c r="J1304" i="18"/>
  <c r="K1303" i="18"/>
  <c r="M1303" i="18" s="1"/>
  <c r="J1303" i="18"/>
  <c r="K1302" i="18"/>
  <c r="M1302" i="18" s="1"/>
  <c r="J1302" i="18"/>
  <c r="K1301" i="18"/>
  <c r="J1301" i="18"/>
  <c r="K1300" i="18"/>
  <c r="M1300" i="18" s="1"/>
  <c r="J1300" i="18"/>
  <c r="K1299" i="18"/>
  <c r="M1299" i="18" s="1"/>
  <c r="J1299" i="18"/>
  <c r="K1298" i="18"/>
  <c r="M1298" i="18" s="1"/>
  <c r="J1298" i="18"/>
  <c r="K1297" i="18"/>
  <c r="J1297" i="18"/>
  <c r="K1296" i="18"/>
  <c r="M1296" i="18" s="1"/>
  <c r="J1296" i="18"/>
  <c r="K1295" i="18"/>
  <c r="M1295" i="18" s="1"/>
  <c r="J1295" i="18"/>
  <c r="K1294" i="18"/>
  <c r="M1294" i="18" s="1"/>
  <c r="J1294" i="18"/>
  <c r="K1293" i="18"/>
  <c r="J1293" i="18"/>
  <c r="K1292" i="18"/>
  <c r="M1292" i="18" s="1"/>
  <c r="J1292" i="18"/>
  <c r="J1291" i="18"/>
  <c r="K1290" i="18"/>
  <c r="J1290" i="18"/>
  <c r="K1289" i="18"/>
  <c r="J1289" i="18"/>
  <c r="K1288" i="18"/>
  <c r="J1288" i="18"/>
  <c r="K1287" i="18"/>
  <c r="J1287" i="18"/>
  <c r="K1286" i="18"/>
  <c r="J1286" i="18"/>
  <c r="K1285" i="18"/>
  <c r="J1285" i="18"/>
  <c r="K1284" i="18"/>
  <c r="J1284" i="18"/>
  <c r="K1283" i="18"/>
  <c r="J1283" i="18"/>
  <c r="K1282" i="18"/>
  <c r="J1282" i="18"/>
  <c r="K1281" i="18"/>
  <c r="J1281" i="18"/>
  <c r="K1280" i="18"/>
  <c r="J1280" i="18"/>
  <c r="K1279" i="18"/>
  <c r="J1279" i="18"/>
  <c r="K1278" i="18"/>
  <c r="J1278" i="18"/>
  <c r="K1277" i="18"/>
  <c r="J1277" i="18"/>
  <c r="K1276" i="18"/>
  <c r="J1276" i="18"/>
  <c r="K1275" i="18"/>
  <c r="J1275" i="18"/>
  <c r="K1274" i="18"/>
  <c r="J1274" i="18"/>
  <c r="K1273" i="18"/>
  <c r="J1273" i="18"/>
  <c r="K1272" i="18"/>
  <c r="J1272" i="18"/>
  <c r="K1271" i="18"/>
  <c r="J1271" i="18"/>
  <c r="K1270" i="18"/>
  <c r="J1270" i="18"/>
  <c r="K1269" i="18"/>
  <c r="J1269" i="18"/>
  <c r="K1268" i="18"/>
  <c r="J1268" i="18"/>
  <c r="K1267" i="18"/>
  <c r="J1267" i="18"/>
  <c r="K1266" i="18"/>
  <c r="J1266" i="18"/>
  <c r="K1265" i="18"/>
  <c r="J1265" i="18"/>
  <c r="K1264" i="18"/>
  <c r="J1264" i="18"/>
  <c r="K1263" i="18"/>
  <c r="J1263" i="18"/>
  <c r="K1262" i="18"/>
  <c r="J1262" i="18"/>
  <c r="K1261" i="18"/>
  <c r="J1261" i="18"/>
  <c r="K1260" i="18"/>
  <c r="J1260" i="18"/>
  <c r="K1259" i="18"/>
  <c r="J1259" i="18"/>
  <c r="K1258" i="18"/>
  <c r="J1258" i="18"/>
  <c r="K1257" i="18"/>
  <c r="J1257" i="18"/>
  <c r="K1256" i="18"/>
  <c r="J1256" i="18"/>
  <c r="K1255" i="18"/>
  <c r="J1255" i="18"/>
  <c r="K1254" i="18"/>
  <c r="J1254" i="18"/>
  <c r="K1253" i="18"/>
  <c r="J1253" i="18"/>
  <c r="K1252" i="18"/>
  <c r="J1252" i="18"/>
  <c r="K1251" i="18"/>
  <c r="J1251" i="18"/>
  <c r="K1250" i="18"/>
  <c r="J1250" i="18"/>
  <c r="K1249" i="18"/>
  <c r="J1249" i="18"/>
  <c r="K1248" i="18"/>
  <c r="J1248" i="18"/>
  <c r="K1247" i="18"/>
  <c r="J1247" i="18"/>
  <c r="K1246" i="18"/>
  <c r="J1246" i="18"/>
  <c r="K1245" i="18"/>
  <c r="J1245" i="18"/>
  <c r="K1244" i="18"/>
  <c r="J1244" i="18"/>
  <c r="K1243" i="18"/>
  <c r="J1243" i="18"/>
  <c r="K1242" i="18"/>
  <c r="J1242" i="18"/>
  <c r="K1241" i="18"/>
  <c r="J1241" i="18"/>
  <c r="K1240" i="18"/>
  <c r="J1240" i="18"/>
  <c r="K1239" i="18"/>
  <c r="J1239" i="18"/>
  <c r="K1238" i="18"/>
  <c r="J1238" i="18"/>
  <c r="K1237" i="18"/>
  <c r="J1237" i="18"/>
  <c r="K1236" i="18"/>
  <c r="J1236" i="18"/>
  <c r="K1235" i="18"/>
  <c r="J1235" i="18"/>
  <c r="K1234" i="18"/>
  <c r="J1234" i="18"/>
  <c r="K1233" i="18"/>
  <c r="J1233" i="18"/>
  <c r="K1232" i="18"/>
  <c r="J1232" i="18"/>
  <c r="K1231" i="18"/>
  <c r="J1231" i="18"/>
  <c r="K1230" i="18"/>
  <c r="J1230" i="18"/>
  <c r="K1229" i="18"/>
  <c r="J1229" i="18"/>
  <c r="K1228" i="18"/>
  <c r="J1228" i="18"/>
  <c r="K1227" i="18"/>
  <c r="J1227" i="18"/>
  <c r="K1226" i="18"/>
  <c r="J1226" i="18"/>
  <c r="K1225" i="18"/>
  <c r="J1225" i="18"/>
  <c r="K1224" i="18"/>
  <c r="J1224" i="18"/>
  <c r="K1223" i="18"/>
  <c r="J1223" i="18"/>
  <c r="K1222" i="18"/>
  <c r="J1222" i="18"/>
  <c r="K1221" i="18"/>
  <c r="J1221" i="18"/>
  <c r="K1220" i="18"/>
  <c r="J1220" i="18"/>
  <c r="K1219" i="18"/>
  <c r="J1219" i="18"/>
  <c r="K1218" i="18"/>
  <c r="J1218" i="18"/>
  <c r="K1217" i="18"/>
  <c r="J1217" i="18"/>
  <c r="K1216" i="18"/>
  <c r="J1216" i="18"/>
  <c r="K1215" i="18"/>
  <c r="J1215" i="18"/>
  <c r="K1214" i="18"/>
  <c r="J1214" i="18"/>
  <c r="K1213" i="18"/>
  <c r="J1213" i="18"/>
  <c r="K1212" i="18"/>
  <c r="J1212" i="18"/>
  <c r="K1211" i="18"/>
  <c r="J1211" i="18"/>
  <c r="K1210" i="18"/>
  <c r="J1210" i="18"/>
  <c r="K1209" i="18"/>
  <c r="J1209" i="18"/>
  <c r="K1208" i="18"/>
  <c r="J1208" i="18"/>
  <c r="K1207" i="18"/>
  <c r="J1207" i="18"/>
  <c r="K1206" i="18"/>
  <c r="J1206" i="18"/>
  <c r="K1205" i="18"/>
  <c r="J1205" i="18"/>
  <c r="K1204" i="18"/>
  <c r="J1204" i="18"/>
  <c r="K1203" i="18"/>
  <c r="J1203" i="18"/>
  <c r="K1202" i="18"/>
  <c r="J1202" i="18"/>
  <c r="J1201" i="18"/>
  <c r="K1200" i="18"/>
  <c r="M1200" i="18" s="1"/>
  <c r="J1200" i="18"/>
  <c r="K1199" i="18"/>
  <c r="J1199" i="18"/>
  <c r="K1198" i="18"/>
  <c r="M1198" i="18" s="1"/>
  <c r="J1198" i="18"/>
  <c r="K1197" i="18"/>
  <c r="M1197" i="18" s="1"/>
  <c r="J1197" i="18"/>
  <c r="K1196" i="18"/>
  <c r="M1196" i="18" s="1"/>
  <c r="J1196" i="18"/>
  <c r="K1195" i="18"/>
  <c r="J1195" i="18"/>
  <c r="K1194" i="18"/>
  <c r="M1194" i="18" s="1"/>
  <c r="J1194" i="18"/>
  <c r="K1193" i="18"/>
  <c r="M1193" i="18" s="1"/>
  <c r="J1193" i="18"/>
  <c r="K1192" i="18"/>
  <c r="M1192" i="18" s="1"/>
  <c r="J1192" i="18"/>
  <c r="K1191" i="18"/>
  <c r="M1191" i="18" s="1"/>
  <c r="J1191" i="18"/>
  <c r="K1190" i="18"/>
  <c r="M1190" i="18" s="1"/>
  <c r="J1190" i="18"/>
  <c r="K1189" i="18"/>
  <c r="M1189" i="18" s="1"/>
  <c r="J1189" i="18"/>
  <c r="K1188" i="18"/>
  <c r="M1188" i="18" s="1"/>
  <c r="J1188" i="18"/>
  <c r="K1187" i="18"/>
  <c r="M1187" i="18" s="1"/>
  <c r="J1187" i="18"/>
  <c r="K1186" i="18"/>
  <c r="M1186" i="18" s="1"/>
  <c r="J1186" i="18"/>
  <c r="K1185" i="18"/>
  <c r="M1185" i="18" s="1"/>
  <c r="J1185" i="18"/>
  <c r="K1184" i="18"/>
  <c r="M1184" i="18" s="1"/>
  <c r="J1184" i="18"/>
  <c r="K1183" i="18"/>
  <c r="J1183" i="18"/>
  <c r="K1182" i="18"/>
  <c r="M1182" i="18" s="1"/>
  <c r="J1182" i="18"/>
  <c r="K1181" i="18"/>
  <c r="M1181" i="18" s="1"/>
  <c r="J1181" i="18"/>
  <c r="K1180" i="18"/>
  <c r="M1180" i="18" s="1"/>
  <c r="J1180" i="18"/>
  <c r="K1179" i="18"/>
  <c r="J1179" i="18"/>
  <c r="K1178" i="18"/>
  <c r="M1178" i="18" s="1"/>
  <c r="J1178" i="18"/>
  <c r="K1177" i="18"/>
  <c r="M1177" i="18" s="1"/>
  <c r="J1177" i="18"/>
  <c r="K1176" i="18"/>
  <c r="M1176" i="18" s="1"/>
  <c r="J1176" i="18"/>
  <c r="K1175" i="18"/>
  <c r="J1175" i="18"/>
  <c r="K1174" i="18"/>
  <c r="M1174" i="18" s="1"/>
  <c r="J1174" i="18"/>
  <c r="K1173" i="18"/>
  <c r="M1173" i="18" s="1"/>
  <c r="J1173" i="18"/>
  <c r="K1172" i="18"/>
  <c r="M1172" i="18" s="1"/>
  <c r="J1172" i="18"/>
  <c r="K1171" i="18"/>
  <c r="M1171" i="18" s="1"/>
  <c r="J1171" i="18"/>
  <c r="K1170" i="18"/>
  <c r="M1170" i="18" s="1"/>
  <c r="J1170" i="18"/>
  <c r="K1169" i="18"/>
  <c r="M1169" i="18" s="1"/>
  <c r="J1169" i="18"/>
  <c r="K1168" i="18"/>
  <c r="M1168" i="18" s="1"/>
  <c r="J1168" i="18"/>
  <c r="K1167" i="18"/>
  <c r="J1167" i="18"/>
  <c r="K1166" i="18"/>
  <c r="M1166" i="18" s="1"/>
  <c r="J1166" i="18"/>
  <c r="K1165" i="18"/>
  <c r="M1165" i="18" s="1"/>
  <c r="J1165" i="18"/>
  <c r="K1164" i="18"/>
  <c r="M1164" i="18" s="1"/>
  <c r="J1164" i="18"/>
  <c r="K1163" i="18"/>
  <c r="J1163" i="18"/>
  <c r="K1162" i="18"/>
  <c r="M1162" i="18" s="1"/>
  <c r="J1162" i="18"/>
  <c r="K1161" i="18"/>
  <c r="M1161" i="18" s="1"/>
  <c r="J1161" i="18"/>
  <c r="K1160" i="18"/>
  <c r="M1160" i="18" s="1"/>
  <c r="J1160" i="18"/>
  <c r="K1159" i="18"/>
  <c r="M1159" i="18" s="1"/>
  <c r="J1159" i="18"/>
  <c r="K1158" i="18"/>
  <c r="M1158" i="18" s="1"/>
  <c r="J1158" i="18"/>
  <c r="K1157" i="18"/>
  <c r="M1157" i="18" s="1"/>
  <c r="J1157" i="18"/>
  <c r="K1156" i="18"/>
  <c r="M1156" i="18" s="1"/>
  <c r="J1156" i="18"/>
  <c r="K1155" i="18"/>
  <c r="M1155" i="18" s="1"/>
  <c r="J1155" i="18"/>
  <c r="K1154" i="18"/>
  <c r="M1154" i="18" s="1"/>
  <c r="J1154" i="18"/>
  <c r="K1153" i="18"/>
  <c r="M1153" i="18" s="1"/>
  <c r="J1153" i="18"/>
  <c r="K1152" i="18"/>
  <c r="M1152" i="18" s="1"/>
  <c r="J1152" i="18"/>
  <c r="K1151" i="18"/>
  <c r="J1151" i="18"/>
  <c r="K1150" i="18"/>
  <c r="M1150" i="18" s="1"/>
  <c r="J1150" i="18"/>
  <c r="K1149" i="18"/>
  <c r="M1149" i="18" s="1"/>
  <c r="J1149" i="18"/>
  <c r="K1148" i="18"/>
  <c r="M1148" i="18" s="1"/>
  <c r="J1148" i="18"/>
  <c r="K1147" i="18"/>
  <c r="J1147" i="18"/>
  <c r="K1146" i="18"/>
  <c r="M1146" i="18" s="1"/>
  <c r="J1146" i="18"/>
  <c r="K1145" i="18"/>
  <c r="M1145" i="18" s="1"/>
  <c r="J1145" i="18"/>
  <c r="K1144" i="18"/>
  <c r="M1144" i="18" s="1"/>
  <c r="J1144" i="18"/>
  <c r="K1143" i="18"/>
  <c r="M1143" i="18" s="1"/>
  <c r="J1143" i="18"/>
  <c r="K1142" i="18"/>
  <c r="M1142" i="18" s="1"/>
  <c r="J1142" i="18"/>
  <c r="K1141" i="18"/>
  <c r="M1141" i="18" s="1"/>
  <c r="J1141" i="18"/>
  <c r="K1140" i="18"/>
  <c r="M1140" i="18" s="1"/>
  <c r="J1140" i="18"/>
  <c r="K1139" i="18"/>
  <c r="M1139" i="18" s="1"/>
  <c r="J1139" i="18"/>
  <c r="K1138" i="18"/>
  <c r="M1138" i="18" s="1"/>
  <c r="J1138" i="18"/>
  <c r="K1137" i="18"/>
  <c r="M1137" i="18" s="1"/>
  <c r="J1137" i="18"/>
  <c r="K1136" i="18"/>
  <c r="M1136" i="18" s="1"/>
  <c r="J1136" i="18"/>
  <c r="K1135" i="18"/>
  <c r="J1135" i="18"/>
  <c r="K1134" i="18"/>
  <c r="M1134" i="18" s="1"/>
  <c r="J1134" i="18"/>
  <c r="K1133" i="18"/>
  <c r="M1133" i="18" s="1"/>
  <c r="J1133" i="18"/>
  <c r="K1132" i="18"/>
  <c r="M1132" i="18" s="1"/>
  <c r="J1132" i="18"/>
  <c r="K1131" i="18"/>
  <c r="J1131" i="18"/>
  <c r="K1130" i="18"/>
  <c r="M1130" i="18" s="1"/>
  <c r="J1130" i="18"/>
  <c r="K1129" i="18"/>
  <c r="M1129" i="18" s="1"/>
  <c r="J1129" i="18"/>
  <c r="K1128" i="18"/>
  <c r="M1128" i="18" s="1"/>
  <c r="J1128" i="18"/>
  <c r="K1127" i="18"/>
  <c r="J1127" i="18"/>
  <c r="K1126" i="18"/>
  <c r="M1126" i="18" s="1"/>
  <c r="J1126" i="18"/>
  <c r="K1125" i="18"/>
  <c r="M1125" i="18" s="1"/>
  <c r="J1125" i="18"/>
  <c r="K1124" i="18"/>
  <c r="M1124" i="18" s="1"/>
  <c r="J1124" i="18"/>
  <c r="K1123" i="18"/>
  <c r="M1123" i="18" s="1"/>
  <c r="J1123" i="18"/>
  <c r="K1122" i="18"/>
  <c r="M1122" i="18" s="1"/>
  <c r="J1122" i="18"/>
  <c r="K1121" i="18"/>
  <c r="M1121" i="18" s="1"/>
  <c r="J1121" i="18"/>
  <c r="K1120" i="18"/>
  <c r="M1120" i="18" s="1"/>
  <c r="J1120" i="18"/>
  <c r="K1119" i="18"/>
  <c r="J1119" i="18"/>
  <c r="K1118" i="18"/>
  <c r="M1118" i="18" s="1"/>
  <c r="J1118" i="18"/>
  <c r="K1117" i="18"/>
  <c r="M1117" i="18" s="1"/>
  <c r="J1117" i="18"/>
  <c r="K1116" i="18"/>
  <c r="M1116" i="18" s="1"/>
  <c r="J1116" i="18"/>
  <c r="K1115" i="18"/>
  <c r="J1115" i="18"/>
  <c r="K1114" i="18"/>
  <c r="M1114" i="18" s="1"/>
  <c r="J1114" i="18"/>
  <c r="K1113" i="18"/>
  <c r="M1113" i="18" s="1"/>
  <c r="J1113" i="18"/>
  <c r="K1112" i="18"/>
  <c r="M1112" i="18" s="1"/>
  <c r="J1112" i="18"/>
  <c r="K1111" i="18"/>
  <c r="M1111" i="18" s="1"/>
  <c r="J1111" i="18"/>
  <c r="K1110" i="18"/>
  <c r="M1110" i="18" s="1"/>
  <c r="J1110" i="18"/>
  <c r="K1109" i="18"/>
  <c r="M1109" i="18" s="1"/>
  <c r="J1109" i="18"/>
  <c r="K1108" i="18"/>
  <c r="M1108" i="18" s="1"/>
  <c r="J1108" i="18"/>
  <c r="K1107" i="18"/>
  <c r="M1107" i="18" s="1"/>
  <c r="J1107" i="18"/>
  <c r="K1106" i="18"/>
  <c r="M1106" i="18" s="1"/>
  <c r="J1106" i="18"/>
  <c r="K1105" i="18"/>
  <c r="M1105" i="18" s="1"/>
  <c r="J1105" i="18"/>
  <c r="K1104" i="18"/>
  <c r="M1104" i="18" s="1"/>
  <c r="J1104" i="18"/>
  <c r="K1103" i="18"/>
  <c r="J1103" i="18"/>
  <c r="K1102" i="18"/>
  <c r="M1102" i="18" s="1"/>
  <c r="J1102" i="18"/>
  <c r="K1101" i="18"/>
  <c r="M1101" i="18" s="1"/>
  <c r="J1101" i="18"/>
  <c r="K1100" i="18"/>
  <c r="M1100" i="18" s="1"/>
  <c r="J1100" i="18"/>
  <c r="K1099" i="18"/>
  <c r="J1099" i="18"/>
  <c r="K1098" i="18"/>
  <c r="M1098" i="18" s="1"/>
  <c r="J1098" i="18"/>
  <c r="K1097" i="18"/>
  <c r="M1097" i="18" s="1"/>
  <c r="J1097" i="18"/>
  <c r="K1096" i="18"/>
  <c r="M1096" i="18" s="1"/>
  <c r="J1096" i="18"/>
  <c r="K1095" i="18"/>
  <c r="M1095" i="18" s="1"/>
  <c r="J1095" i="18"/>
  <c r="K1094" i="18"/>
  <c r="M1094" i="18" s="1"/>
  <c r="J1094" i="18"/>
  <c r="K1093" i="18"/>
  <c r="M1093" i="18" s="1"/>
  <c r="J1093" i="18"/>
  <c r="K1092" i="18"/>
  <c r="M1092" i="18" s="1"/>
  <c r="J1092" i="18"/>
  <c r="K1091" i="18"/>
  <c r="M1091" i="18" s="1"/>
  <c r="J1091" i="18"/>
  <c r="K1090" i="18"/>
  <c r="M1090" i="18" s="1"/>
  <c r="J1090" i="18"/>
  <c r="K1089" i="18"/>
  <c r="M1089" i="18" s="1"/>
  <c r="J1089" i="18"/>
  <c r="K1088" i="18"/>
  <c r="M1088" i="18" s="1"/>
  <c r="J1088" i="18"/>
  <c r="K1087" i="18"/>
  <c r="J1087" i="18"/>
  <c r="K1086" i="18"/>
  <c r="M1086" i="18" s="1"/>
  <c r="J1086" i="18"/>
  <c r="K1085" i="18"/>
  <c r="M1085" i="18" s="1"/>
  <c r="J1085" i="18"/>
  <c r="K1084" i="18"/>
  <c r="M1084" i="18" s="1"/>
  <c r="J1084" i="18"/>
  <c r="K1083" i="18"/>
  <c r="J1083" i="18"/>
  <c r="K1082" i="18"/>
  <c r="M1082" i="18" s="1"/>
  <c r="J1082" i="18"/>
  <c r="K1081" i="18"/>
  <c r="M1081" i="18" s="1"/>
  <c r="J1081" i="18"/>
  <c r="K1080" i="18"/>
  <c r="M1080" i="18" s="1"/>
  <c r="J1080" i="18"/>
  <c r="K1079" i="18"/>
  <c r="M1079" i="18" s="1"/>
  <c r="J1079" i="18"/>
  <c r="K1078" i="18"/>
  <c r="M1078" i="18" s="1"/>
  <c r="J1078" i="18"/>
  <c r="K1077" i="18"/>
  <c r="M1077" i="18" s="1"/>
  <c r="J1077" i="18"/>
  <c r="K1076" i="18"/>
  <c r="M1076" i="18" s="1"/>
  <c r="J1076" i="18"/>
  <c r="K1075" i="18"/>
  <c r="M1075" i="18" s="1"/>
  <c r="J1075" i="18"/>
  <c r="K1074" i="18"/>
  <c r="M1074" i="18" s="1"/>
  <c r="J1074" i="18"/>
  <c r="K1073" i="18"/>
  <c r="M1073" i="18" s="1"/>
  <c r="J1073" i="18"/>
  <c r="K1072" i="18"/>
  <c r="M1072" i="18" s="1"/>
  <c r="J1072" i="18"/>
  <c r="K1071" i="18"/>
  <c r="J1071" i="18"/>
  <c r="K1070" i="18"/>
  <c r="M1070" i="18" s="1"/>
  <c r="J1070" i="18"/>
  <c r="K1069" i="18"/>
  <c r="M1069" i="18" s="1"/>
  <c r="J1069" i="18"/>
  <c r="K1068" i="18"/>
  <c r="M1068" i="18" s="1"/>
  <c r="J1068" i="18"/>
  <c r="K1067" i="18"/>
  <c r="J1067" i="18"/>
  <c r="K1066" i="18"/>
  <c r="M1066" i="18" s="1"/>
  <c r="J1066" i="18"/>
  <c r="K1065" i="18"/>
  <c r="M1065" i="18" s="1"/>
  <c r="J1065" i="18"/>
  <c r="K1064" i="18"/>
  <c r="M1064" i="18" s="1"/>
  <c r="J1064" i="18"/>
  <c r="K1063" i="18"/>
  <c r="J1063" i="18"/>
  <c r="K1062" i="18"/>
  <c r="M1062" i="18" s="1"/>
  <c r="J1062" i="18"/>
  <c r="K1061" i="18"/>
  <c r="M1061" i="18" s="1"/>
  <c r="J1061" i="18"/>
  <c r="K1060" i="18"/>
  <c r="M1060" i="18" s="1"/>
  <c r="J1060" i="18"/>
  <c r="K1059" i="18"/>
  <c r="M1059" i="18" s="1"/>
  <c r="J1059" i="18"/>
  <c r="K1058" i="18"/>
  <c r="M1058" i="18" s="1"/>
  <c r="J1058" i="18"/>
  <c r="K1057" i="18"/>
  <c r="M1057" i="18" s="1"/>
  <c r="J1057" i="18"/>
  <c r="K1056" i="18"/>
  <c r="M1056" i="18" s="1"/>
  <c r="J1056" i="18"/>
  <c r="K1055" i="18"/>
  <c r="J1055" i="18"/>
  <c r="K1054" i="18"/>
  <c r="M1054" i="18" s="1"/>
  <c r="J1054" i="18"/>
  <c r="K1053" i="18"/>
  <c r="M1053" i="18" s="1"/>
  <c r="J1053" i="18"/>
  <c r="K1052" i="18"/>
  <c r="M1052" i="18" s="1"/>
  <c r="J1052" i="18"/>
  <c r="K1051" i="18"/>
  <c r="J1051" i="18"/>
  <c r="K1050" i="18"/>
  <c r="M1050" i="18" s="1"/>
  <c r="J1050" i="18"/>
  <c r="K1049" i="18"/>
  <c r="M1049" i="18" s="1"/>
  <c r="J1049" i="18"/>
  <c r="K1048" i="18"/>
  <c r="M1048" i="18" s="1"/>
  <c r="J1048" i="18"/>
  <c r="K1047" i="18"/>
  <c r="M1047" i="18" s="1"/>
  <c r="J1047" i="18"/>
  <c r="K1046" i="18"/>
  <c r="M1046" i="18" s="1"/>
  <c r="J1046" i="18"/>
  <c r="K1045" i="18"/>
  <c r="M1045" i="18" s="1"/>
  <c r="J1045" i="18"/>
  <c r="K1044" i="18"/>
  <c r="M1044" i="18" s="1"/>
  <c r="J1044" i="18"/>
  <c r="K1043" i="18"/>
  <c r="M1043" i="18" s="1"/>
  <c r="J1043" i="18"/>
  <c r="K1042" i="18"/>
  <c r="M1042" i="18" s="1"/>
  <c r="J1042" i="18"/>
  <c r="K1041" i="18"/>
  <c r="M1041" i="18" s="1"/>
  <c r="J1041" i="18"/>
  <c r="K1040" i="18"/>
  <c r="M1040" i="18" s="1"/>
  <c r="J1040" i="18"/>
  <c r="K1039" i="18"/>
  <c r="J1039" i="18"/>
  <c r="K1038" i="18"/>
  <c r="M1038" i="18" s="1"/>
  <c r="J1038" i="18"/>
  <c r="K1037" i="18"/>
  <c r="M1037" i="18" s="1"/>
  <c r="J1037" i="18"/>
  <c r="K1036" i="18"/>
  <c r="M1036" i="18" s="1"/>
  <c r="J1036" i="18"/>
  <c r="K1035" i="18"/>
  <c r="J1035" i="18"/>
  <c r="K1034" i="18"/>
  <c r="M1034" i="18" s="1"/>
  <c r="J1034" i="18"/>
  <c r="K1033" i="18"/>
  <c r="M1033" i="18" s="1"/>
  <c r="J1033" i="18"/>
  <c r="K1032" i="18"/>
  <c r="M1032" i="18" s="1"/>
  <c r="J1032" i="18"/>
  <c r="K1031" i="18"/>
  <c r="M1031" i="18" s="1"/>
  <c r="J1031" i="18"/>
  <c r="K1030" i="18"/>
  <c r="M1030" i="18" s="1"/>
  <c r="J1030" i="18"/>
  <c r="K1029" i="18"/>
  <c r="M1029" i="18" s="1"/>
  <c r="J1029" i="18"/>
  <c r="K1028" i="18"/>
  <c r="M1028" i="18" s="1"/>
  <c r="J1028" i="18"/>
  <c r="K1027" i="18"/>
  <c r="M1027" i="18" s="1"/>
  <c r="J1027" i="18"/>
  <c r="K1026" i="18"/>
  <c r="M1026" i="18" s="1"/>
  <c r="J1026" i="18"/>
  <c r="K1025" i="18"/>
  <c r="M1025" i="18" s="1"/>
  <c r="J1025" i="18"/>
  <c r="K1024" i="18"/>
  <c r="M1024" i="18" s="1"/>
  <c r="J1024" i="18"/>
  <c r="K1023" i="18"/>
  <c r="J1023" i="18"/>
  <c r="K1022" i="18"/>
  <c r="M1022" i="18" s="1"/>
  <c r="J1022" i="18"/>
  <c r="K1021" i="18"/>
  <c r="M1021" i="18" s="1"/>
  <c r="J1021" i="18"/>
  <c r="K1020" i="18"/>
  <c r="M1020" i="18" s="1"/>
  <c r="J1020" i="18"/>
  <c r="K1019" i="18"/>
  <c r="J1019" i="18"/>
  <c r="K1018" i="18"/>
  <c r="M1018" i="18" s="1"/>
  <c r="J1018" i="18"/>
  <c r="K1017" i="18"/>
  <c r="M1017" i="18" s="1"/>
  <c r="J1017" i="18"/>
  <c r="K1016" i="18"/>
  <c r="M1016" i="18" s="1"/>
  <c r="J1016" i="18"/>
  <c r="K1015" i="18"/>
  <c r="M1015" i="18" s="1"/>
  <c r="J1015" i="18"/>
  <c r="K1014" i="18"/>
  <c r="M1014" i="18" s="1"/>
  <c r="J1014" i="18"/>
  <c r="K1013" i="18"/>
  <c r="M1013" i="18" s="1"/>
  <c r="J1013" i="18"/>
  <c r="K1012" i="18"/>
  <c r="M1012" i="18" s="1"/>
  <c r="J1012" i="18"/>
  <c r="K1011" i="18"/>
  <c r="M1011" i="18" s="1"/>
  <c r="J1011" i="18"/>
  <c r="K1010" i="18"/>
  <c r="M1010" i="18" s="1"/>
  <c r="J1010" i="18"/>
  <c r="K1009" i="18"/>
  <c r="M1009" i="18" s="1"/>
  <c r="J1009" i="18"/>
  <c r="K1008" i="18"/>
  <c r="M1008" i="18" s="1"/>
  <c r="J1008" i="18"/>
  <c r="K1007" i="18"/>
  <c r="J1007" i="18"/>
  <c r="K1006" i="18"/>
  <c r="M1006" i="18" s="1"/>
  <c r="J1006" i="18"/>
  <c r="K1005" i="18"/>
  <c r="M1005" i="18" s="1"/>
  <c r="J1005" i="18"/>
  <c r="K1004" i="18"/>
  <c r="M1004" i="18" s="1"/>
  <c r="J1004" i="18"/>
  <c r="K1003" i="18"/>
  <c r="J1003" i="18"/>
  <c r="K1002" i="18"/>
  <c r="M1002" i="18" s="1"/>
  <c r="J1002" i="18"/>
  <c r="K1001" i="18"/>
  <c r="M1001" i="18" s="1"/>
  <c r="J1001" i="18"/>
  <c r="K1000" i="18"/>
  <c r="M1000" i="18" s="1"/>
  <c r="J1000" i="18"/>
  <c r="K999" i="18"/>
  <c r="J999" i="18"/>
  <c r="K998" i="18"/>
  <c r="M998" i="18" s="1"/>
  <c r="J998" i="18"/>
  <c r="K997" i="18"/>
  <c r="M997" i="18" s="1"/>
  <c r="J997" i="18"/>
  <c r="K996" i="18"/>
  <c r="M996" i="18" s="1"/>
  <c r="J996" i="18"/>
  <c r="K995" i="18"/>
  <c r="M995" i="18" s="1"/>
  <c r="J995" i="18"/>
  <c r="K994" i="18"/>
  <c r="M994" i="18" s="1"/>
  <c r="J994" i="18"/>
  <c r="K993" i="18"/>
  <c r="M993" i="18" s="1"/>
  <c r="J993" i="18"/>
  <c r="K992" i="18"/>
  <c r="M992" i="18" s="1"/>
  <c r="J992" i="18"/>
  <c r="K991" i="18"/>
  <c r="J991" i="18"/>
  <c r="K990" i="18"/>
  <c r="M990" i="18" s="1"/>
  <c r="J990" i="18"/>
  <c r="K989" i="18"/>
  <c r="M989" i="18" s="1"/>
  <c r="J989" i="18"/>
  <c r="K988" i="18"/>
  <c r="M988" i="18" s="1"/>
  <c r="J988" i="18"/>
  <c r="K987" i="18"/>
  <c r="J987" i="18"/>
  <c r="K986" i="18"/>
  <c r="M986" i="18" s="1"/>
  <c r="J986" i="18"/>
  <c r="K985" i="18"/>
  <c r="M985" i="18" s="1"/>
  <c r="J985" i="18"/>
  <c r="K984" i="18"/>
  <c r="M984" i="18" s="1"/>
  <c r="J984" i="18"/>
  <c r="K983" i="18"/>
  <c r="M983" i="18" s="1"/>
  <c r="J983" i="18"/>
  <c r="K982" i="18"/>
  <c r="M982" i="18" s="1"/>
  <c r="J982" i="18"/>
  <c r="K981" i="18"/>
  <c r="M981" i="18" s="1"/>
  <c r="J981" i="18"/>
  <c r="K980" i="18"/>
  <c r="M980" i="18" s="1"/>
  <c r="J980" i="18"/>
  <c r="K979" i="18"/>
  <c r="M979" i="18" s="1"/>
  <c r="J979" i="18"/>
  <c r="K978" i="18"/>
  <c r="M978" i="18" s="1"/>
  <c r="J978" i="18"/>
  <c r="K977" i="18"/>
  <c r="M977" i="18" s="1"/>
  <c r="J977" i="18"/>
  <c r="K976" i="18"/>
  <c r="M976" i="18" s="1"/>
  <c r="J976" i="18"/>
  <c r="K975" i="18"/>
  <c r="J975" i="18"/>
  <c r="K974" i="18"/>
  <c r="M974" i="18" s="1"/>
  <c r="J974" i="18"/>
  <c r="K973" i="18"/>
  <c r="M973" i="18" s="1"/>
  <c r="J973" i="18"/>
  <c r="K972" i="18"/>
  <c r="M972" i="18" s="1"/>
  <c r="J972" i="18"/>
  <c r="K971" i="18"/>
  <c r="J971" i="18"/>
  <c r="K970" i="18"/>
  <c r="M970" i="18" s="1"/>
  <c r="J970" i="18"/>
  <c r="K969" i="18"/>
  <c r="M969" i="18" s="1"/>
  <c r="J969" i="18"/>
  <c r="K968" i="18"/>
  <c r="M968" i="18" s="1"/>
  <c r="J968" i="18"/>
  <c r="K967" i="18"/>
  <c r="M967" i="18" s="1"/>
  <c r="J967" i="18"/>
  <c r="K966" i="18"/>
  <c r="M966" i="18" s="1"/>
  <c r="J966" i="18"/>
  <c r="K965" i="18"/>
  <c r="M965" i="18" s="1"/>
  <c r="J965" i="18"/>
  <c r="K964" i="18"/>
  <c r="M964" i="18" s="1"/>
  <c r="J964" i="18"/>
  <c r="K963" i="18"/>
  <c r="M963" i="18" s="1"/>
  <c r="J963" i="18"/>
  <c r="K962" i="18"/>
  <c r="M962" i="18" s="1"/>
  <c r="J962" i="18"/>
  <c r="K961" i="18"/>
  <c r="M961" i="18" s="1"/>
  <c r="J961" i="18"/>
  <c r="K960" i="18"/>
  <c r="M960" i="18" s="1"/>
  <c r="J960" i="18"/>
  <c r="K959" i="18"/>
  <c r="J959" i="18"/>
  <c r="K958" i="18"/>
  <c r="M958" i="18" s="1"/>
  <c r="J958" i="18"/>
  <c r="K957" i="18"/>
  <c r="M957" i="18" s="1"/>
  <c r="J957" i="18"/>
  <c r="K956" i="18"/>
  <c r="M956" i="18" s="1"/>
  <c r="J956" i="18"/>
  <c r="K955" i="18"/>
  <c r="J955" i="18"/>
  <c r="K954" i="18"/>
  <c r="M954" i="18" s="1"/>
  <c r="J954" i="18"/>
  <c r="K953" i="18"/>
  <c r="M953" i="18" s="1"/>
  <c r="J953" i="18"/>
  <c r="K952" i="18"/>
  <c r="M952" i="18" s="1"/>
  <c r="J952" i="18"/>
  <c r="K951" i="18"/>
  <c r="M951" i="18" s="1"/>
  <c r="J951" i="18"/>
  <c r="K950" i="18"/>
  <c r="M950" i="18" s="1"/>
  <c r="J950" i="18"/>
  <c r="K949" i="18"/>
  <c r="M949" i="18" s="1"/>
  <c r="J949" i="18"/>
  <c r="K948" i="18"/>
  <c r="M948" i="18" s="1"/>
  <c r="J948" i="18"/>
  <c r="K947" i="18"/>
  <c r="M947" i="18" s="1"/>
  <c r="J947" i="18"/>
  <c r="K946" i="18"/>
  <c r="M946" i="18" s="1"/>
  <c r="J946" i="18"/>
  <c r="K945" i="18"/>
  <c r="M945" i="18" s="1"/>
  <c r="J945" i="18"/>
  <c r="K944" i="18"/>
  <c r="M944" i="18" s="1"/>
  <c r="J944" i="18"/>
  <c r="K943" i="18"/>
  <c r="J943" i="18"/>
  <c r="K942" i="18"/>
  <c r="M942" i="18" s="1"/>
  <c r="J942" i="18"/>
  <c r="K941" i="18"/>
  <c r="M941" i="18" s="1"/>
  <c r="J941" i="18"/>
  <c r="K940" i="18"/>
  <c r="M940" i="18" s="1"/>
  <c r="J940" i="18"/>
  <c r="K939" i="18"/>
  <c r="J939" i="18"/>
  <c r="K938" i="18"/>
  <c r="M938" i="18" s="1"/>
  <c r="J938" i="18"/>
  <c r="K937" i="18"/>
  <c r="M937" i="18" s="1"/>
  <c r="J937" i="18"/>
  <c r="K936" i="18"/>
  <c r="M936" i="18" s="1"/>
  <c r="J936" i="18"/>
  <c r="K935" i="18"/>
  <c r="J935" i="18"/>
  <c r="K934" i="18"/>
  <c r="M934" i="18" s="1"/>
  <c r="J934" i="18"/>
  <c r="K933" i="18"/>
  <c r="M933" i="18" s="1"/>
  <c r="J933" i="18"/>
  <c r="K932" i="18"/>
  <c r="M932" i="18" s="1"/>
  <c r="J932" i="18"/>
  <c r="K931" i="18"/>
  <c r="M931" i="18" s="1"/>
  <c r="J931" i="18"/>
  <c r="K930" i="18"/>
  <c r="M930" i="18" s="1"/>
  <c r="J930" i="18"/>
  <c r="K929" i="18"/>
  <c r="M929" i="18" s="1"/>
  <c r="J929" i="18"/>
  <c r="K928" i="18"/>
  <c r="M928" i="18" s="1"/>
  <c r="J928" i="18"/>
  <c r="K927" i="18"/>
  <c r="J927" i="18"/>
  <c r="K926" i="18"/>
  <c r="M926" i="18" s="1"/>
  <c r="J926" i="18"/>
  <c r="K925" i="18"/>
  <c r="M925" i="18" s="1"/>
  <c r="J925" i="18"/>
  <c r="K924" i="18"/>
  <c r="M924" i="18" s="1"/>
  <c r="J924" i="18"/>
  <c r="K923" i="18"/>
  <c r="J923" i="18"/>
  <c r="K922" i="18"/>
  <c r="M922" i="18" s="1"/>
  <c r="J922" i="18"/>
  <c r="K921" i="18"/>
  <c r="M921" i="18" s="1"/>
  <c r="J921" i="18"/>
  <c r="K920" i="18"/>
  <c r="M920" i="18" s="1"/>
  <c r="J920" i="18"/>
  <c r="K919" i="18"/>
  <c r="M919" i="18" s="1"/>
  <c r="J919" i="18"/>
  <c r="K918" i="18"/>
  <c r="M918" i="18" s="1"/>
  <c r="J918" i="18"/>
  <c r="K917" i="18"/>
  <c r="M917" i="18" s="1"/>
  <c r="J917" i="18"/>
  <c r="K916" i="18"/>
  <c r="M916" i="18" s="1"/>
  <c r="J916" i="18"/>
  <c r="K915" i="18"/>
  <c r="M915" i="18" s="1"/>
  <c r="J915" i="18"/>
  <c r="K914" i="18"/>
  <c r="M914" i="18" s="1"/>
  <c r="J914" i="18"/>
  <c r="K913" i="18"/>
  <c r="M913" i="18" s="1"/>
  <c r="J913" i="18"/>
  <c r="K912" i="18"/>
  <c r="M912" i="18" s="1"/>
  <c r="J912" i="18"/>
  <c r="K911" i="18"/>
  <c r="J911" i="18"/>
  <c r="K910" i="18"/>
  <c r="M910" i="18" s="1"/>
  <c r="J910" i="18"/>
  <c r="K909" i="18"/>
  <c r="M909" i="18" s="1"/>
  <c r="J909" i="18"/>
  <c r="K908" i="18"/>
  <c r="M908" i="18" s="1"/>
  <c r="J908" i="18"/>
  <c r="K907" i="18"/>
  <c r="J907" i="18"/>
  <c r="K906" i="18"/>
  <c r="M906" i="18" s="1"/>
  <c r="J906" i="18"/>
  <c r="K905" i="18"/>
  <c r="M905" i="18" s="1"/>
  <c r="J905" i="18"/>
  <c r="K904" i="18"/>
  <c r="M904" i="18" s="1"/>
  <c r="J904" i="18"/>
  <c r="K903" i="18"/>
  <c r="M903" i="18" s="1"/>
  <c r="J903" i="18"/>
  <c r="K902" i="18"/>
  <c r="M902" i="18" s="1"/>
  <c r="J902" i="18"/>
  <c r="K901" i="18"/>
  <c r="M901" i="18" s="1"/>
  <c r="J901" i="18"/>
  <c r="K900" i="18"/>
  <c r="M900" i="18" s="1"/>
  <c r="J900" i="18"/>
  <c r="K899" i="18"/>
  <c r="M899" i="18" s="1"/>
  <c r="J899" i="18"/>
  <c r="K898" i="18"/>
  <c r="M898" i="18" s="1"/>
  <c r="J898" i="18"/>
  <c r="K897" i="18"/>
  <c r="M897" i="18" s="1"/>
  <c r="J897" i="18"/>
  <c r="K896" i="18"/>
  <c r="M896" i="18" s="1"/>
  <c r="J896" i="18"/>
  <c r="K895" i="18"/>
  <c r="J895" i="18"/>
  <c r="K894" i="18"/>
  <c r="M894" i="18" s="1"/>
  <c r="J894" i="18"/>
  <c r="K893" i="18"/>
  <c r="M893" i="18" s="1"/>
  <c r="J893" i="18"/>
  <c r="K892" i="18"/>
  <c r="M892" i="18" s="1"/>
  <c r="J892" i="18"/>
  <c r="K891" i="18"/>
  <c r="J891" i="18"/>
  <c r="K890" i="18"/>
  <c r="M890" i="18" s="1"/>
  <c r="J890" i="18"/>
  <c r="K889" i="18"/>
  <c r="M889" i="18" s="1"/>
  <c r="J889" i="18"/>
  <c r="K888" i="18"/>
  <c r="M888" i="18" s="1"/>
  <c r="J888" i="18"/>
  <c r="K887" i="18"/>
  <c r="M887" i="18" s="1"/>
  <c r="J887" i="18"/>
  <c r="K886" i="18"/>
  <c r="M886" i="18" s="1"/>
  <c r="J886" i="18"/>
  <c r="K885" i="18"/>
  <c r="M885" i="18" s="1"/>
  <c r="J885" i="18"/>
  <c r="K884" i="18"/>
  <c r="M884" i="18" s="1"/>
  <c r="J884" i="18"/>
  <c r="K883" i="18"/>
  <c r="M883" i="18" s="1"/>
  <c r="J883" i="18"/>
  <c r="K882" i="18"/>
  <c r="M882" i="18" s="1"/>
  <c r="J882" i="18"/>
  <c r="K881" i="18"/>
  <c r="M881" i="18" s="1"/>
  <c r="J881" i="18"/>
  <c r="K880" i="18"/>
  <c r="M880" i="18" s="1"/>
  <c r="J880" i="18"/>
  <c r="K879" i="18"/>
  <c r="J879" i="18"/>
  <c r="K878" i="18"/>
  <c r="M878" i="18" s="1"/>
  <c r="J878" i="18"/>
  <c r="K877" i="18"/>
  <c r="M877" i="18" s="1"/>
  <c r="J877" i="18"/>
  <c r="K876" i="18"/>
  <c r="M876" i="18" s="1"/>
  <c r="J876" i="18"/>
  <c r="K875" i="18"/>
  <c r="J875" i="18"/>
  <c r="K874" i="18"/>
  <c r="M874" i="18" s="1"/>
  <c r="J874" i="18"/>
  <c r="K873" i="18"/>
  <c r="M873" i="18" s="1"/>
  <c r="J873" i="18"/>
  <c r="K872" i="18"/>
  <c r="M872" i="18" s="1"/>
  <c r="J872" i="18"/>
  <c r="K871" i="18"/>
  <c r="J871" i="18"/>
  <c r="K870" i="18"/>
  <c r="M870" i="18" s="1"/>
  <c r="J870" i="18"/>
  <c r="K869" i="18"/>
  <c r="M869" i="18" s="1"/>
  <c r="J869" i="18"/>
  <c r="K868" i="18"/>
  <c r="M868" i="18" s="1"/>
  <c r="J868" i="18"/>
  <c r="K867" i="18"/>
  <c r="M867" i="18" s="1"/>
  <c r="J867" i="18"/>
  <c r="K866" i="18"/>
  <c r="M866" i="18" s="1"/>
  <c r="J866" i="18"/>
  <c r="K865" i="18"/>
  <c r="M865" i="18" s="1"/>
  <c r="J865" i="18"/>
  <c r="K864" i="18"/>
  <c r="M864" i="18" s="1"/>
  <c r="J864" i="18"/>
  <c r="K863" i="18"/>
  <c r="J863" i="18"/>
  <c r="K862" i="18"/>
  <c r="M862" i="18" s="1"/>
  <c r="J862" i="18"/>
  <c r="K861" i="18"/>
  <c r="M861" i="18" s="1"/>
  <c r="J861" i="18"/>
  <c r="K860" i="18"/>
  <c r="M860" i="18" s="1"/>
  <c r="J860" i="18"/>
  <c r="K859" i="18"/>
  <c r="J859" i="18"/>
  <c r="K858" i="18"/>
  <c r="M858" i="18" s="1"/>
  <c r="J858" i="18"/>
  <c r="K857" i="18"/>
  <c r="M857" i="18" s="1"/>
  <c r="J857" i="18"/>
  <c r="K856" i="18"/>
  <c r="M856" i="18" s="1"/>
  <c r="J856" i="18"/>
  <c r="K855" i="18"/>
  <c r="M855" i="18" s="1"/>
  <c r="J855" i="18"/>
  <c r="K854" i="18"/>
  <c r="M854" i="18" s="1"/>
  <c r="J854" i="18"/>
  <c r="K853" i="18"/>
  <c r="M853" i="18" s="1"/>
  <c r="J853" i="18"/>
  <c r="K852" i="18"/>
  <c r="M852" i="18" s="1"/>
  <c r="J852" i="18"/>
  <c r="K851" i="18"/>
  <c r="M851" i="18" s="1"/>
  <c r="J851" i="18"/>
  <c r="K850" i="18"/>
  <c r="M850" i="18" s="1"/>
  <c r="J850" i="18"/>
  <c r="K849" i="18"/>
  <c r="M849" i="18" s="1"/>
  <c r="J849" i="18"/>
  <c r="K848" i="18"/>
  <c r="M848" i="18" s="1"/>
  <c r="J848" i="18"/>
  <c r="K847" i="18"/>
  <c r="J847" i="18"/>
  <c r="K846" i="18"/>
  <c r="M846" i="18" s="1"/>
  <c r="J846" i="18"/>
  <c r="K845" i="18"/>
  <c r="M845" i="18" s="1"/>
  <c r="J845" i="18"/>
  <c r="K844" i="18"/>
  <c r="M844" i="18" s="1"/>
  <c r="J844" i="18"/>
  <c r="K843" i="18"/>
  <c r="J843" i="18"/>
  <c r="K842" i="18"/>
  <c r="M842" i="18" s="1"/>
  <c r="J842" i="18"/>
  <c r="K841" i="18"/>
  <c r="M841" i="18" s="1"/>
  <c r="J841" i="18"/>
  <c r="K840" i="18"/>
  <c r="M840" i="18" s="1"/>
  <c r="J840" i="18"/>
  <c r="K839" i="18"/>
  <c r="M839" i="18" s="1"/>
  <c r="J839" i="18"/>
  <c r="K838" i="18"/>
  <c r="M838" i="18" s="1"/>
  <c r="J838" i="18"/>
  <c r="K837" i="18"/>
  <c r="M837" i="18" s="1"/>
  <c r="J837" i="18"/>
  <c r="K836" i="18"/>
  <c r="M836" i="18" s="1"/>
  <c r="J836" i="18"/>
  <c r="K835" i="18"/>
  <c r="M835" i="18" s="1"/>
  <c r="J835" i="18"/>
  <c r="K834" i="18"/>
  <c r="M834" i="18" s="1"/>
  <c r="J834" i="18"/>
  <c r="K833" i="18"/>
  <c r="M833" i="18" s="1"/>
  <c r="J833" i="18"/>
  <c r="K832" i="18"/>
  <c r="M832" i="18" s="1"/>
  <c r="J832" i="18"/>
  <c r="K831" i="18"/>
  <c r="J831" i="18"/>
  <c r="K830" i="18"/>
  <c r="M830" i="18" s="1"/>
  <c r="J830" i="18"/>
  <c r="K829" i="18"/>
  <c r="M829" i="18" s="1"/>
  <c r="J829" i="18"/>
  <c r="K828" i="18"/>
  <c r="M828" i="18" s="1"/>
  <c r="J828" i="18"/>
  <c r="K827" i="18"/>
  <c r="J827" i="18"/>
  <c r="K826" i="18"/>
  <c r="M826" i="18" s="1"/>
  <c r="J826" i="18"/>
  <c r="K825" i="18"/>
  <c r="M825" i="18" s="1"/>
  <c r="J825" i="18"/>
  <c r="K824" i="18"/>
  <c r="M824" i="18" s="1"/>
  <c r="J824" i="18"/>
  <c r="J823" i="18"/>
  <c r="K822" i="18"/>
  <c r="J822" i="18"/>
  <c r="K821" i="18"/>
  <c r="J821" i="18"/>
  <c r="K820" i="18"/>
  <c r="J820" i="18"/>
  <c r="K819" i="18"/>
  <c r="J819" i="18"/>
  <c r="K818" i="18"/>
  <c r="J818" i="18"/>
  <c r="K817" i="18"/>
  <c r="J817" i="18"/>
  <c r="K816" i="18"/>
  <c r="J816" i="18"/>
  <c r="K815" i="18"/>
  <c r="J815" i="18"/>
  <c r="K814" i="18"/>
  <c r="J814" i="18"/>
  <c r="K813" i="18"/>
  <c r="J813" i="18"/>
  <c r="K812" i="18"/>
  <c r="J812" i="18"/>
  <c r="K811" i="18"/>
  <c r="J811" i="18"/>
  <c r="K810" i="18"/>
  <c r="J810" i="18"/>
  <c r="K809" i="18"/>
  <c r="J809" i="18"/>
  <c r="K808" i="18"/>
  <c r="J808" i="18"/>
  <c r="K807" i="18"/>
  <c r="J807" i="18"/>
  <c r="K806" i="18"/>
  <c r="J806" i="18"/>
  <c r="K805" i="18"/>
  <c r="J805" i="18"/>
  <c r="K804" i="18"/>
  <c r="J804" i="18"/>
  <c r="K803" i="18"/>
  <c r="J803" i="18"/>
  <c r="K802" i="18"/>
  <c r="J802" i="18"/>
  <c r="K801" i="18"/>
  <c r="J801" i="18"/>
  <c r="K800" i="18"/>
  <c r="J800" i="18"/>
  <c r="K799" i="18"/>
  <c r="J799" i="18"/>
  <c r="K798" i="18"/>
  <c r="J798" i="18"/>
  <c r="K797" i="18"/>
  <c r="J797" i="18"/>
  <c r="K796" i="18"/>
  <c r="J796" i="18"/>
  <c r="K795" i="18"/>
  <c r="J795" i="18"/>
  <c r="K794" i="18"/>
  <c r="J794" i="18"/>
  <c r="K793" i="18"/>
  <c r="J793" i="18"/>
  <c r="K792" i="18"/>
  <c r="J792" i="18"/>
  <c r="K791" i="18"/>
  <c r="J791" i="18"/>
  <c r="K790" i="18"/>
  <c r="J790" i="18"/>
  <c r="K789" i="18"/>
  <c r="J789" i="18"/>
  <c r="K788" i="18"/>
  <c r="J788" i="18"/>
  <c r="K787" i="18"/>
  <c r="J787" i="18"/>
  <c r="K786" i="18"/>
  <c r="J786" i="18"/>
  <c r="K785" i="18"/>
  <c r="J785" i="18"/>
  <c r="K784" i="18"/>
  <c r="J784" i="18"/>
  <c r="K783" i="18"/>
  <c r="J783" i="18"/>
  <c r="K782" i="18"/>
  <c r="J782" i="18"/>
  <c r="K781" i="18"/>
  <c r="J781" i="18"/>
  <c r="K780" i="18"/>
  <c r="J780" i="18"/>
  <c r="K779" i="18"/>
  <c r="J779" i="18"/>
  <c r="K778" i="18"/>
  <c r="J778" i="18"/>
  <c r="K777" i="18"/>
  <c r="J777" i="18"/>
  <c r="K776" i="18"/>
  <c r="J776" i="18"/>
  <c r="K775" i="18"/>
  <c r="J775" i="18"/>
  <c r="K774" i="18"/>
  <c r="J774" i="18"/>
  <c r="K773" i="18"/>
  <c r="J773" i="18"/>
  <c r="K772" i="18"/>
  <c r="J772" i="18"/>
  <c r="K771" i="18"/>
  <c r="J771" i="18"/>
  <c r="K770" i="18"/>
  <c r="J770" i="18"/>
  <c r="K769" i="18"/>
  <c r="J769" i="18"/>
  <c r="K768" i="18"/>
  <c r="J768" i="18"/>
  <c r="K767" i="18"/>
  <c r="J767" i="18"/>
  <c r="K766" i="18"/>
  <c r="J766" i="18"/>
  <c r="K765" i="18"/>
  <c r="J765" i="18"/>
  <c r="K764" i="18"/>
  <c r="J764" i="18"/>
  <c r="K763" i="18"/>
  <c r="J763" i="18"/>
  <c r="K762" i="18"/>
  <c r="J762" i="18"/>
  <c r="K761" i="18"/>
  <c r="J761" i="18"/>
  <c r="K760" i="18"/>
  <c r="J760" i="18"/>
  <c r="K759" i="18"/>
  <c r="J759" i="18"/>
  <c r="K758" i="18"/>
  <c r="J758" i="18"/>
  <c r="K757" i="18"/>
  <c r="J757" i="18"/>
  <c r="K756" i="18"/>
  <c r="J756" i="18"/>
  <c r="K755" i="18"/>
  <c r="M755" i="18" s="1"/>
  <c r="J755" i="18"/>
  <c r="K754" i="18"/>
  <c r="M754" i="18" s="1"/>
  <c r="J754" i="18"/>
  <c r="K753" i="18"/>
  <c r="J753" i="18"/>
  <c r="K752" i="18"/>
  <c r="M752" i="18" s="1"/>
  <c r="J752" i="18"/>
  <c r="K751" i="18"/>
  <c r="M751" i="18" s="1"/>
  <c r="J751" i="18"/>
  <c r="K750" i="18"/>
  <c r="M750" i="18" s="1"/>
  <c r="J750" i="18"/>
  <c r="K749" i="18"/>
  <c r="J749" i="18"/>
  <c r="K748" i="18"/>
  <c r="J748" i="18"/>
  <c r="K747" i="18"/>
  <c r="M747" i="18" s="1"/>
  <c r="J747" i="18"/>
  <c r="K746" i="18"/>
  <c r="M746" i="18" s="1"/>
  <c r="J746" i="18"/>
  <c r="K745" i="18"/>
  <c r="J745" i="18"/>
  <c r="K744" i="18"/>
  <c r="M744" i="18" s="1"/>
  <c r="J744" i="18"/>
  <c r="K743" i="18"/>
  <c r="M743" i="18" s="1"/>
  <c r="J743" i="18"/>
  <c r="K742" i="18"/>
  <c r="M742" i="18" s="1"/>
  <c r="J742" i="18"/>
  <c r="K741" i="18"/>
  <c r="J741" i="18"/>
  <c r="K740" i="18"/>
  <c r="M740" i="18" s="1"/>
  <c r="J740" i="18"/>
  <c r="K739" i="18"/>
  <c r="M739" i="18" s="1"/>
  <c r="J739" i="18"/>
  <c r="K738" i="18"/>
  <c r="M738" i="18" s="1"/>
  <c r="J738" i="18"/>
  <c r="K737" i="18"/>
  <c r="J737" i="18"/>
  <c r="K736" i="18"/>
  <c r="M736" i="18" s="1"/>
  <c r="J736" i="18"/>
  <c r="K735" i="18"/>
  <c r="M735" i="18" s="1"/>
  <c r="J735" i="18"/>
  <c r="K734" i="18"/>
  <c r="M734" i="18" s="1"/>
  <c r="J734" i="18"/>
  <c r="K733" i="18"/>
  <c r="J733" i="18"/>
  <c r="K732" i="18"/>
  <c r="M732" i="18" s="1"/>
  <c r="J732" i="18"/>
  <c r="K731" i="18"/>
  <c r="M731" i="18" s="1"/>
  <c r="J731" i="18"/>
  <c r="K730" i="18"/>
  <c r="J730" i="18"/>
  <c r="K729" i="18"/>
  <c r="J729" i="18"/>
  <c r="K728" i="18"/>
  <c r="M728" i="18" s="1"/>
  <c r="J728" i="18"/>
  <c r="K727" i="18"/>
  <c r="J727" i="18"/>
  <c r="K726" i="18"/>
  <c r="M726" i="18" s="1"/>
  <c r="J726" i="18"/>
  <c r="K725" i="18"/>
  <c r="J725" i="18"/>
  <c r="K724" i="18"/>
  <c r="M724" i="18" s="1"/>
  <c r="J724" i="18"/>
  <c r="K723" i="18"/>
  <c r="M723" i="18" s="1"/>
  <c r="J723" i="18"/>
  <c r="K722" i="18"/>
  <c r="M722" i="18" s="1"/>
  <c r="J722" i="18"/>
  <c r="K721" i="18"/>
  <c r="J721" i="18"/>
  <c r="K720" i="18"/>
  <c r="M720" i="18" s="1"/>
  <c r="J720" i="18"/>
  <c r="K719" i="18"/>
  <c r="M719" i="18" s="1"/>
  <c r="J719" i="18"/>
  <c r="K718" i="18"/>
  <c r="M718" i="18" s="1"/>
  <c r="J718" i="18"/>
  <c r="K717" i="18"/>
  <c r="J717" i="18"/>
  <c r="K716" i="18"/>
  <c r="J716" i="18"/>
  <c r="K715" i="18"/>
  <c r="M715" i="18" s="1"/>
  <c r="J715" i="18"/>
  <c r="K714" i="18"/>
  <c r="M714" i="18" s="1"/>
  <c r="J714" i="18"/>
  <c r="K713" i="18"/>
  <c r="J713" i="18"/>
  <c r="K712" i="18"/>
  <c r="M712" i="18" s="1"/>
  <c r="J712" i="18"/>
  <c r="K711" i="18"/>
  <c r="M711" i="18" s="1"/>
  <c r="J711" i="18"/>
  <c r="K710" i="18"/>
  <c r="M710" i="18" s="1"/>
  <c r="J710" i="18"/>
  <c r="K709" i="18"/>
  <c r="J709" i="18"/>
  <c r="K708" i="18"/>
  <c r="M708" i="18" s="1"/>
  <c r="J708" i="18"/>
  <c r="K707" i="18"/>
  <c r="M707" i="18" s="1"/>
  <c r="J707" i="18"/>
  <c r="K706" i="18"/>
  <c r="M706" i="18" s="1"/>
  <c r="J706" i="18"/>
  <c r="K705" i="18"/>
  <c r="J705" i="18"/>
  <c r="K704" i="18"/>
  <c r="M704" i="18" s="1"/>
  <c r="J704" i="18"/>
  <c r="K703" i="18"/>
  <c r="M703" i="18" s="1"/>
  <c r="J703" i="18"/>
  <c r="K702" i="18"/>
  <c r="M702" i="18" s="1"/>
  <c r="J702" i="18"/>
  <c r="K701" i="18"/>
  <c r="J701" i="18"/>
  <c r="K700" i="18"/>
  <c r="M700" i="18" s="1"/>
  <c r="J700" i="18"/>
  <c r="K699" i="18"/>
  <c r="M699" i="18" s="1"/>
  <c r="J699" i="18"/>
  <c r="K698" i="18"/>
  <c r="J698" i="18"/>
  <c r="K697" i="18"/>
  <c r="J697" i="18"/>
  <c r="K696" i="18"/>
  <c r="M696" i="18" s="1"/>
  <c r="J696" i="18"/>
  <c r="K695" i="18"/>
  <c r="J695" i="18"/>
  <c r="K694" i="18"/>
  <c r="M694" i="18" s="1"/>
  <c r="J694" i="18"/>
  <c r="K693" i="18"/>
  <c r="J693" i="18"/>
  <c r="K692" i="18"/>
  <c r="M692" i="18" s="1"/>
  <c r="J692" i="18"/>
  <c r="K691" i="18"/>
  <c r="M691" i="18" s="1"/>
  <c r="J691" i="18"/>
  <c r="K690" i="18"/>
  <c r="M690" i="18" s="1"/>
  <c r="J690" i="18"/>
  <c r="K689" i="18"/>
  <c r="J689" i="18"/>
  <c r="K688" i="18"/>
  <c r="M688" i="18" s="1"/>
  <c r="J688" i="18"/>
  <c r="K687" i="18"/>
  <c r="M687" i="18" s="1"/>
  <c r="J687" i="18"/>
  <c r="K686" i="18"/>
  <c r="M686" i="18" s="1"/>
  <c r="J686" i="18"/>
  <c r="K685" i="18"/>
  <c r="J685" i="18"/>
  <c r="K684" i="18"/>
  <c r="J684" i="18"/>
  <c r="K683" i="18"/>
  <c r="M683" i="18" s="1"/>
  <c r="J683" i="18"/>
  <c r="K682" i="18"/>
  <c r="M682" i="18" s="1"/>
  <c r="J682" i="18"/>
  <c r="K681" i="18"/>
  <c r="J681" i="18"/>
  <c r="K680" i="18"/>
  <c r="M680" i="18" s="1"/>
  <c r="J680" i="18"/>
  <c r="K679" i="18"/>
  <c r="M679" i="18" s="1"/>
  <c r="J679" i="18"/>
  <c r="K678" i="18"/>
  <c r="M678" i="18" s="1"/>
  <c r="J678" i="18"/>
  <c r="K677" i="18"/>
  <c r="J677" i="18"/>
  <c r="K676" i="18"/>
  <c r="M676" i="18" s="1"/>
  <c r="J676" i="18"/>
  <c r="K675" i="18"/>
  <c r="M675" i="18" s="1"/>
  <c r="J675" i="18"/>
  <c r="K674" i="18"/>
  <c r="M674" i="18" s="1"/>
  <c r="J674" i="18"/>
  <c r="K673" i="18"/>
  <c r="J673" i="18"/>
  <c r="K672" i="18"/>
  <c r="M672" i="18" s="1"/>
  <c r="J672" i="18"/>
  <c r="K671" i="18"/>
  <c r="M671" i="18" s="1"/>
  <c r="J671" i="18"/>
  <c r="K670" i="18"/>
  <c r="M670" i="18" s="1"/>
  <c r="J670" i="18"/>
  <c r="K669" i="18"/>
  <c r="J669" i="18"/>
  <c r="K668" i="18"/>
  <c r="M668" i="18" s="1"/>
  <c r="J668" i="18"/>
  <c r="K667" i="18"/>
  <c r="M667" i="18" s="1"/>
  <c r="J667" i="18"/>
  <c r="K666" i="18"/>
  <c r="J666" i="18"/>
  <c r="K665" i="18"/>
  <c r="J665" i="18"/>
  <c r="K664" i="18"/>
  <c r="M664" i="18" s="1"/>
  <c r="J664" i="18"/>
  <c r="K663" i="18"/>
  <c r="J663" i="18"/>
  <c r="K662" i="18"/>
  <c r="M662" i="18" s="1"/>
  <c r="J662" i="18"/>
  <c r="K661" i="18"/>
  <c r="J661" i="18"/>
  <c r="K660" i="18"/>
  <c r="M660" i="18" s="1"/>
  <c r="J660" i="18"/>
  <c r="K659" i="18"/>
  <c r="M659" i="18" s="1"/>
  <c r="J659" i="18"/>
  <c r="K658" i="18"/>
  <c r="M658" i="18" s="1"/>
  <c r="J658" i="18"/>
  <c r="K657" i="18"/>
  <c r="J657" i="18"/>
  <c r="K656" i="18"/>
  <c r="M656" i="18" s="1"/>
  <c r="J656" i="18"/>
  <c r="K655" i="18"/>
  <c r="M655" i="18" s="1"/>
  <c r="J655" i="18"/>
  <c r="K654" i="18"/>
  <c r="M654" i="18" s="1"/>
  <c r="J654" i="18"/>
  <c r="K653" i="18"/>
  <c r="J653" i="18"/>
  <c r="K652" i="18"/>
  <c r="J652" i="18"/>
  <c r="K651" i="18"/>
  <c r="M651" i="18" s="1"/>
  <c r="J651" i="18"/>
  <c r="K650" i="18"/>
  <c r="M650" i="18" s="1"/>
  <c r="J650" i="18"/>
  <c r="K649" i="18"/>
  <c r="J649" i="18"/>
  <c r="K648" i="18"/>
  <c r="M648" i="18" s="1"/>
  <c r="J648" i="18"/>
  <c r="K647" i="18"/>
  <c r="M647" i="18" s="1"/>
  <c r="J647" i="18"/>
  <c r="K646" i="18"/>
  <c r="M646" i="18" s="1"/>
  <c r="J646" i="18"/>
  <c r="K645" i="18"/>
  <c r="J645" i="18"/>
  <c r="K644" i="18"/>
  <c r="M644" i="18" s="1"/>
  <c r="J644" i="18"/>
  <c r="K643" i="18"/>
  <c r="M643" i="18" s="1"/>
  <c r="J643" i="18"/>
  <c r="K642" i="18"/>
  <c r="M642" i="18" s="1"/>
  <c r="J642" i="18"/>
  <c r="K641" i="18"/>
  <c r="J641" i="18"/>
  <c r="K640" i="18"/>
  <c r="M640" i="18" s="1"/>
  <c r="J640" i="18"/>
  <c r="K639" i="18"/>
  <c r="M639" i="18" s="1"/>
  <c r="J639" i="18"/>
  <c r="K638" i="18"/>
  <c r="M638" i="18" s="1"/>
  <c r="J638" i="18"/>
  <c r="K637" i="18"/>
  <c r="J637" i="18"/>
  <c r="K636" i="18"/>
  <c r="M636" i="18" s="1"/>
  <c r="J636" i="18"/>
  <c r="K635" i="18"/>
  <c r="M635" i="18" s="1"/>
  <c r="J635" i="18"/>
  <c r="K634" i="18"/>
  <c r="J634" i="18"/>
  <c r="K633" i="18"/>
  <c r="J633" i="18"/>
  <c r="K632" i="18"/>
  <c r="M632" i="18" s="1"/>
  <c r="J632" i="18"/>
  <c r="K631" i="18"/>
  <c r="J631" i="18"/>
  <c r="K630" i="18"/>
  <c r="M630" i="18" s="1"/>
  <c r="J630" i="18"/>
  <c r="K629" i="18"/>
  <c r="J629" i="18"/>
  <c r="K628" i="18"/>
  <c r="M628" i="18" s="1"/>
  <c r="J628" i="18"/>
  <c r="K627" i="18"/>
  <c r="M627" i="18" s="1"/>
  <c r="J627" i="18"/>
  <c r="K626" i="18"/>
  <c r="M626" i="18" s="1"/>
  <c r="J626" i="18"/>
  <c r="K625" i="18"/>
  <c r="J625" i="18"/>
  <c r="J624" i="18"/>
  <c r="K623" i="18"/>
  <c r="M623" i="18" s="1"/>
  <c r="J623" i="18"/>
  <c r="K622" i="18"/>
  <c r="M622" i="18" s="1"/>
  <c r="J622" i="18"/>
  <c r="K621" i="18"/>
  <c r="M621" i="18" s="1"/>
  <c r="J621" i="18"/>
  <c r="K620" i="18"/>
  <c r="J620" i="18"/>
  <c r="K619" i="18"/>
  <c r="M619" i="18" s="1"/>
  <c r="J619" i="18"/>
  <c r="K618" i="18"/>
  <c r="M618" i="18" s="1"/>
  <c r="J618" i="18"/>
  <c r="K617" i="18"/>
  <c r="M617" i="18" s="1"/>
  <c r="J617" i="18"/>
  <c r="K616" i="18"/>
  <c r="J616" i="18"/>
  <c r="K615" i="18"/>
  <c r="M615" i="18" s="1"/>
  <c r="J615" i="18"/>
  <c r="K614" i="18"/>
  <c r="M614" i="18" s="1"/>
  <c r="J614" i="18"/>
  <c r="K613" i="18"/>
  <c r="M613" i="18" s="1"/>
  <c r="J613" i="18"/>
  <c r="K612" i="18"/>
  <c r="J612" i="18"/>
  <c r="K611" i="18"/>
  <c r="M611" i="18" s="1"/>
  <c r="J611" i="18"/>
  <c r="K610" i="18"/>
  <c r="M610" i="18" s="1"/>
  <c r="J610" i="18"/>
  <c r="K609" i="18"/>
  <c r="M609" i="18" s="1"/>
  <c r="J609" i="18"/>
  <c r="K608" i="18"/>
  <c r="J608" i="18"/>
  <c r="K607" i="18"/>
  <c r="M607" i="18" s="1"/>
  <c r="J607" i="18"/>
  <c r="K606" i="18"/>
  <c r="M606" i="18" s="1"/>
  <c r="J606" i="18"/>
  <c r="K605" i="18"/>
  <c r="M605" i="18" s="1"/>
  <c r="J605" i="18"/>
  <c r="K604" i="18"/>
  <c r="J604" i="18"/>
  <c r="K603" i="18"/>
  <c r="M603" i="18" s="1"/>
  <c r="J603" i="18"/>
  <c r="K602" i="18"/>
  <c r="M602" i="18" s="1"/>
  <c r="J602" i="18"/>
  <c r="K601" i="18"/>
  <c r="M601" i="18" s="1"/>
  <c r="J601" i="18"/>
  <c r="K600" i="18"/>
  <c r="J600" i="18"/>
  <c r="K599" i="18"/>
  <c r="M599" i="18" s="1"/>
  <c r="J599" i="18"/>
  <c r="K598" i="18"/>
  <c r="M598" i="18" s="1"/>
  <c r="J598" i="18"/>
  <c r="K597" i="18"/>
  <c r="M597" i="18" s="1"/>
  <c r="J597" i="18"/>
  <c r="K596" i="18"/>
  <c r="J596" i="18"/>
  <c r="K595" i="18"/>
  <c r="M595" i="18" s="1"/>
  <c r="J595" i="18"/>
  <c r="K594" i="18"/>
  <c r="M594" i="18" s="1"/>
  <c r="J594" i="18"/>
  <c r="K593" i="18"/>
  <c r="M593" i="18" s="1"/>
  <c r="J593" i="18"/>
  <c r="K592" i="18"/>
  <c r="J592" i="18"/>
  <c r="K591" i="18"/>
  <c r="M591" i="18" s="1"/>
  <c r="J591" i="18"/>
  <c r="K590" i="18"/>
  <c r="M590" i="18" s="1"/>
  <c r="J590" i="18"/>
  <c r="K589" i="18"/>
  <c r="M589" i="18" s="1"/>
  <c r="J589" i="18"/>
  <c r="K588" i="18"/>
  <c r="J588" i="18"/>
  <c r="K587" i="18"/>
  <c r="M587" i="18" s="1"/>
  <c r="J587" i="18"/>
  <c r="K586" i="18"/>
  <c r="M586" i="18" s="1"/>
  <c r="J586" i="18"/>
  <c r="K585" i="18"/>
  <c r="M585" i="18" s="1"/>
  <c r="J585" i="18"/>
  <c r="K584" i="18"/>
  <c r="J584" i="18"/>
  <c r="K583" i="18"/>
  <c r="M583" i="18" s="1"/>
  <c r="J583" i="18"/>
  <c r="K582" i="18"/>
  <c r="M582" i="18" s="1"/>
  <c r="J582" i="18"/>
  <c r="K581" i="18"/>
  <c r="M581" i="18" s="1"/>
  <c r="J581" i="18"/>
  <c r="K580" i="18"/>
  <c r="J580" i="18"/>
  <c r="K579" i="18"/>
  <c r="M579" i="18" s="1"/>
  <c r="J579" i="18"/>
  <c r="K578" i="18"/>
  <c r="M578" i="18" s="1"/>
  <c r="J578" i="18"/>
  <c r="K577" i="18"/>
  <c r="M577" i="18" s="1"/>
  <c r="J577" i="18"/>
  <c r="K576" i="18"/>
  <c r="J576" i="18"/>
  <c r="K575" i="18"/>
  <c r="M575" i="18" s="1"/>
  <c r="J575" i="18"/>
  <c r="K574" i="18"/>
  <c r="M574" i="18" s="1"/>
  <c r="J574" i="18"/>
  <c r="K573" i="18"/>
  <c r="M573" i="18" s="1"/>
  <c r="J573" i="18"/>
  <c r="K572" i="18"/>
  <c r="J572" i="18"/>
  <c r="K571" i="18"/>
  <c r="M571" i="18" s="1"/>
  <c r="J571" i="18"/>
  <c r="K570" i="18"/>
  <c r="M570" i="18" s="1"/>
  <c r="J570" i="18"/>
  <c r="K569" i="18"/>
  <c r="M569" i="18" s="1"/>
  <c r="J569" i="18"/>
  <c r="K568" i="18"/>
  <c r="J568" i="18"/>
  <c r="K567" i="18"/>
  <c r="M567" i="18" s="1"/>
  <c r="J567" i="18"/>
  <c r="K566" i="18"/>
  <c r="M566" i="18" s="1"/>
  <c r="J566" i="18"/>
  <c r="K565" i="18"/>
  <c r="M565" i="18" s="1"/>
  <c r="J565" i="18"/>
  <c r="K564" i="18"/>
  <c r="J564" i="18"/>
  <c r="K563" i="18"/>
  <c r="M563" i="18" s="1"/>
  <c r="J563" i="18"/>
  <c r="K562" i="18"/>
  <c r="M562" i="18" s="1"/>
  <c r="J562" i="18"/>
  <c r="K561" i="18"/>
  <c r="M561" i="18" s="1"/>
  <c r="J561" i="18"/>
  <c r="K560" i="18"/>
  <c r="J560" i="18"/>
  <c r="K559" i="18"/>
  <c r="M559" i="18" s="1"/>
  <c r="J559" i="18"/>
  <c r="K558" i="18"/>
  <c r="M558" i="18" s="1"/>
  <c r="J558" i="18"/>
  <c r="K557" i="18"/>
  <c r="M557" i="18" s="1"/>
  <c r="J557" i="18"/>
  <c r="K556" i="18"/>
  <c r="J556" i="18"/>
  <c r="K555" i="18"/>
  <c r="M555" i="18" s="1"/>
  <c r="J555" i="18"/>
  <c r="K554" i="18"/>
  <c r="M554" i="18" s="1"/>
  <c r="J554" i="18"/>
  <c r="K553" i="18"/>
  <c r="M553" i="18" s="1"/>
  <c r="J553" i="18"/>
  <c r="K552" i="18"/>
  <c r="J552" i="18"/>
  <c r="K551" i="18"/>
  <c r="M551" i="18" s="1"/>
  <c r="J551" i="18"/>
  <c r="K550" i="18"/>
  <c r="M550" i="18" s="1"/>
  <c r="J550" i="18"/>
  <c r="K549" i="18"/>
  <c r="M549" i="18" s="1"/>
  <c r="J549" i="18"/>
  <c r="K548" i="18"/>
  <c r="J548" i="18"/>
  <c r="K547" i="18"/>
  <c r="M547" i="18" s="1"/>
  <c r="J547" i="18"/>
  <c r="K546" i="18"/>
  <c r="M546" i="18" s="1"/>
  <c r="J546" i="18"/>
  <c r="K545" i="18"/>
  <c r="M545" i="18" s="1"/>
  <c r="J545" i="18"/>
  <c r="K544" i="18"/>
  <c r="J544" i="18"/>
  <c r="K543" i="18"/>
  <c r="M543" i="18" s="1"/>
  <c r="J543" i="18"/>
  <c r="K542" i="18"/>
  <c r="M542" i="18" s="1"/>
  <c r="J542" i="18"/>
  <c r="K541" i="18"/>
  <c r="M541" i="18" s="1"/>
  <c r="J541" i="18"/>
  <c r="K540" i="18"/>
  <c r="J540" i="18"/>
  <c r="K539" i="18"/>
  <c r="M539" i="18" s="1"/>
  <c r="J539" i="18"/>
  <c r="K538" i="18"/>
  <c r="M538" i="18" s="1"/>
  <c r="J538" i="18"/>
  <c r="K537" i="18"/>
  <c r="M537" i="18" s="1"/>
  <c r="J537" i="18"/>
  <c r="K536" i="18"/>
  <c r="J536" i="18"/>
  <c r="K535" i="18"/>
  <c r="M535" i="18" s="1"/>
  <c r="J535" i="18"/>
  <c r="K534" i="18"/>
  <c r="M534" i="18" s="1"/>
  <c r="J534" i="18"/>
  <c r="K533" i="18"/>
  <c r="M533" i="18" s="1"/>
  <c r="J533" i="18"/>
  <c r="K532" i="18"/>
  <c r="J532" i="18"/>
  <c r="K531" i="18"/>
  <c r="M531" i="18" s="1"/>
  <c r="J531" i="18"/>
  <c r="K530" i="18"/>
  <c r="M530" i="18" s="1"/>
  <c r="J530" i="18"/>
  <c r="K529" i="18"/>
  <c r="M529" i="18" s="1"/>
  <c r="J529" i="18"/>
  <c r="K528" i="18"/>
  <c r="J528" i="18"/>
  <c r="K527" i="18"/>
  <c r="M527" i="18" s="1"/>
  <c r="J527" i="18"/>
  <c r="K526" i="18"/>
  <c r="M526" i="18" s="1"/>
  <c r="J526" i="18"/>
  <c r="K525" i="18"/>
  <c r="M525" i="18" s="1"/>
  <c r="J525" i="18"/>
  <c r="K524" i="18"/>
  <c r="J524" i="18"/>
  <c r="K523" i="18"/>
  <c r="M523" i="18" s="1"/>
  <c r="J523" i="18"/>
  <c r="K522" i="18"/>
  <c r="M522" i="18" s="1"/>
  <c r="J522" i="18"/>
  <c r="K521" i="18"/>
  <c r="M521" i="18" s="1"/>
  <c r="J521" i="18"/>
  <c r="K520" i="18"/>
  <c r="J520" i="18"/>
  <c r="K519" i="18"/>
  <c r="M519" i="18" s="1"/>
  <c r="J519" i="18"/>
  <c r="K518" i="18"/>
  <c r="M518" i="18" s="1"/>
  <c r="J518" i="18"/>
  <c r="K517" i="18"/>
  <c r="M517" i="18" s="1"/>
  <c r="J517" i="18"/>
  <c r="K516" i="18"/>
  <c r="J516" i="18"/>
  <c r="K515" i="18"/>
  <c r="M515" i="18" s="1"/>
  <c r="J515" i="18"/>
  <c r="K514" i="18"/>
  <c r="M514" i="18" s="1"/>
  <c r="J514" i="18"/>
  <c r="K513" i="18"/>
  <c r="M513" i="18" s="1"/>
  <c r="J513" i="18"/>
  <c r="K512" i="18"/>
  <c r="J512" i="18"/>
  <c r="K511" i="18"/>
  <c r="M511" i="18" s="1"/>
  <c r="J511" i="18"/>
  <c r="K510" i="18"/>
  <c r="M510" i="18" s="1"/>
  <c r="J510" i="18"/>
  <c r="K509" i="18"/>
  <c r="M509" i="18" s="1"/>
  <c r="J509" i="18"/>
  <c r="K508" i="18"/>
  <c r="J508" i="18"/>
  <c r="K507" i="18"/>
  <c r="M507" i="18" s="1"/>
  <c r="J507" i="18"/>
  <c r="K506" i="18"/>
  <c r="M506" i="18" s="1"/>
  <c r="J506" i="18"/>
  <c r="K505" i="18"/>
  <c r="M505" i="18" s="1"/>
  <c r="J505" i="18"/>
  <c r="K504" i="18"/>
  <c r="J504" i="18"/>
  <c r="K503" i="18"/>
  <c r="M503" i="18" s="1"/>
  <c r="J503" i="18"/>
  <c r="K502" i="18"/>
  <c r="M502" i="18" s="1"/>
  <c r="J502" i="18"/>
  <c r="K501" i="18"/>
  <c r="M501" i="18" s="1"/>
  <c r="J501" i="18"/>
  <c r="K500" i="18"/>
  <c r="J500" i="18"/>
  <c r="K499" i="18"/>
  <c r="M499" i="18" s="1"/>
  <c r="J499" i="18"/>
  <c r="K498" i="18"/>
  <c r="M498" i="18" s="1"/>
  <c r="J498" i="18"/>
  <c r="K497" i="18"/>
  <c r="M497" i="18" s="1"/>
  <c r="J497" i="18"/>
  <c r="K496" i="18"/>
  <c r="J496" i="18"/>
  <c r="K495" i="18"/>
  <c r="M495" i="18" s="1"/>
  <c r="J495" i="18"/>
  <c r="K494" i="18"/>
  <c r="M494" i="18" s="1"/>
  <c r="J494" i="18"/>
  <c r="K493" i="18"/>
  <c r="M493" i="18" s="1"/>
  <c r="J493" i="18"/>
  <c r="K492" i="18"/>
  <c r="J492" i="18"/>
  <c r="K491" i="18"/>
  <c r="M491" i="18" s="1"/>
  <c r="J491" i="18"/>
  <c r="K490" i="18"/>
  <c r="M490" i="18" s="1"/>
  <c r="J490" i="18"/>
  <c r="K489" i="18"/>
  <c r="M489" i="18" s="1"/>
  <c r="J489" i="18"/>
  <c r="K488" i="18"/>
  <c r="J488" i="18"/>
  <c r="K487" i="18"/>
  <c r="M487" i="18" s="1"/>
  <c r="J487" i="18"/>
  <c r="K486" i="18"/>
  <c r="M486" i="18" s="1"/>
  <c r="J486" i="18"/>
  <c r="K485" i="18"/>
  <c r="M485" i="18" s="1"/>
  <c r="J485" i="18"/>
  <c r="K484" i="18"/>
  <c r="J484" i="18"/>
  <c r="K483" i="18"/>
  <c r="M483" i="18" s="1"/>
  <c r="J483" i="18"/>
  <c r="K482" i="18"/>
  <c r="M482" i="18" s="1"/>
  <c r="J482" i="18"/>
  <c r="K481" i="18"/>
  <c r="M481" i="18" s="1"/>
  <c r="J481" i="18"/>
  <c r="K480" i="18"/>
  <c r="J480" i="18"/>
  <c r="K479" i="18"/>
  <c r="M479" i="18" s="1"/>
  <c r="J479" i="18"/>
  <c r="K478" i="18"/>
  <c r="M478" i="18" s="1"/>
  <c r="J478" i="18"/>
  <c r="K477" i="18"/>
  <c r="M477" i="18" s="1"/>
  <c r="J477" i="18"/>
  <c r="K476" i="18"/>
  <c r="J476" i="18"/>
  <c r="K475" i="18"/>
  <c r="M475" i="18" s="1"/>
  <c r="J475" i="18"/>
  <c r="K474" i="18"/>
  <c r="M474" i="18" s="1"/>
  <c r="J474" i="18"/>
  <c r="K473" i="18"/>
  <c r="M473" i="18" s="1"/>
  <c r="J473" i="18"/>
  <c r="K472" i="18"/>
  <c r="J472" i="18"/>
  <c r="K471" i="18"/>
  <c r="M471" i="18" s="1"/>
  <c r="J471" i="18"/>
  <c r="K470" i="18"/>
  <c r="M470" i="18" s="1"/>
  <c r="J470" i="18"/>
  <c r="K469" i="18"/>
  <c r="M469" i="18" s="1"/>
  <c r="J469" i="18"/>
  <c r="K468" i="18"/>
  <c r="J468" i="18"/>
  <c r="K467" i="18"/>
  <c r="M467" i="18" s="1"/>
  <c r="J467" i="18"/>
  <c r="K466" i="18"/>
  <c r="M466" i="18" s="1"/>
  <c r="J466" i="18"/>
  <c r="K465" i="18"/>
  <c r="M465" i="18" s="1"/>
  <c r="J465" i="18"/>
  <c r="K464" i="18"/>
  <c r="J464" i="18"/>
  <c r="K463" i="18"/>
  <c r="M463" i="18" s="1"/>
  <c r="J463" i="18"/>
  <c r="K462" i="18"/>
  <c r="M462" i="18" s="1"/>
  <c r="J462" i="18"/>
  <c r="K461" i="18"/>
  <c r="M461" i="18" s="1"/>
  <c r="J461" i="18"/>
  <c r="K460" i="18"/>
  <c r="J460" i="18"/>
  <c r="K459" i="18"/>
  <c r="M459" i="18" s="1"/>
  <c r="J459" i="18"/>
  <c r="K458" i="18"/>
  <c r="M458" i="18" s="1"/>
  <c r="J458" i="18"/>
  <c r="K457" i="18"/>
  <c r="M457" i="18" s="1"/>
  <c r="J457" i="18"/>
  <c r="K456" i="18"/>
  <c r="J456" i="18"/>
  <c r="K455" i="18"/>
  <c r="M455" i="18" s="1"/>
  <c r="J455" i="18"/>
  <c r="K454" i="18"/>
  <c r="M454" i="18" s="1"/>
  <c r="J454" i="18"/>
  <c r="K453" i="18"/>
  <c r="M453" i="18" s="1"/>
  <c r="J453" i="18"/>
  <c r="K452" i="18"/>
  <c r="J452" i="18"/>
  <c r="K451" i="18"/>
  <c r="M451" i="18" s="1"/>
  <c r="J451" i="18"/>
  <c r="K450" i="18"/>
  <c r="M450" i="18" s="1"/>
  <c r="J450" i="18"/>
  <c r="K449" i="18"/>
  <c r="M449" i="18" s="1"/>
  <c r="J449" i="18"/>
  <c r="K448" i="18"/>
  <c r="J448" i="18"/>
  <c r="K447" i="18"/>
  <c r="M447" i="18" s="1"/>
  <c r="J447" i="18"/>
  <c r="K446" i="18"/>
  <c r="M446" i="18" s="1"/>
  <c r="J446" i="18"/>
  <c r="K445" i="18"/>
  <c r="M445" i="18" s="1"/>
  <c r="J445" i="18"/>
  <c r="K444" i="18"/>
  <c r="J444" i="18"/>
  <c r="K443" i="18"/>
  <c r="M443" i="18" s="1"/>
  <c r="J443" i="18"/>
  <c r="K442" i="18"/>
  <c r="M442" i="18" s="1"/>
  <c r="J442" i="18"/>
  <c r="K441" i="18"/>
  <c r="M441" i="18" s="1"/>
  <c r="J441" i="18"/>
  <c r="K440" i="18"/>
  <c r="J440" i="18"/>
  <c r="K439" i="18"/>
  <c r="M439" i="18" s="1"/>
  <c r="J439" i="18"/>
  <c r="K438" i="18"/>
  <c r="M438" i="18" s="1"/>
  <c r="J438" i="18"/>
  <c r="K437" i="18"/>
  <c r="M437" i="18" s="1"/>
  <c r="J437" i="18"/>
  <c r="K436" i="18"/>
  <c r="J436" i="18"/>
  <c r="K435" i="18"/>
  <c r="M435" i="18" s="1"/>
  <c r="J435" i="18"/>
  <c r="K434" i="18"/>
  <c r="M434" i="18" s="1"/>
  <c r="J434" i="18"/>
  <c r="K433" i="18"/>
  <c r="M433" i="18" s="1"/>
  <c r="J433" i="18"/>
  <c r="K432" i="18"/>
  <c r="J432" i="18"/>
  <c r="K431" i="18"/>
  <c r="M431" i="18" s="1"/>
  <c r="J431" i="18"/>
  <c r="K430" i="18"/>
  <c r="M430" i="18" s="1"/>
  <c r="J430" i="18"/>
  <c r="K429" i="18"/>
  <c r="M429" i="18" s="1"/>
  <c r="J429" i="18"/>
  <c r="K428" i="18"/>
  <c r="J428" i="18"/>
  <c r="K427" i="18"/>
  <c r="M427" i="18" s="1"/>
  <c r="J427" i="18"/>
  <c r="K426" i="18"/>
  <c r="M426" i="18" s="1"/>
  <c r="J426" i="18"/>
  <c r="K425" i="18"/>
  <c r="M425" i="18" s="1"/>
  <c r="J425" i="18"/>
  <c r="K424" i="18"/>
  <c r="J424" i="18"/>
  <c r="K423" i="18"/>
  <c r="M423" i="18" s="1"/>
  <c r="J423" i="18"/>
  <c r="K422" i="18"/>
  <c r="M422" i="18" s="1"/>
  <c r="J422" i="18"/>
  <c r="K421" i="18"/>
  <c r="M421" i="18" s="1"/>
  <c r="J421" i="18"/>
  <c r="K420" i="18"/>
  <c r="J420" i="18"/>
  <c r="K419" i="18"/>
  <c r="M419" i="18" s="1"/>
  <c r="J419" i="18"/>
  <c r="K418" i="18"/>
  <c r="M418" i="18" s="1"/>
  <c r="J418" i="18"/>
  <c r="K417" i="18"/>
  <c r="M417" i="18" s="1"/>
  <c r="J417" i="18"/>
  <c r="K416" i="18"/>
  <c r="J416" i="18"/>
  <c r="K415" i="18"/>
  <c r="M415" i="18" s="1"/>
  <c r="J415" i="18"/>
  <c r="K414" i="18"/>
  <c r="M414" i="18" s="1"/>
  <c r="J414" i="18"/>
  <c r="K413" i="18"/>
  <c r="M413" i="18" s="1"/>
  <c r="J413" i="18"/>
  <c r="K412" i="18"/>
  <c r="J412" i="18"/>
  <c r="K411" i="18"/>
  <c r="M411" i="18" s="1"/>
  <c r="J411" i="18"/>
  <c r="K410" i="18"/>
  <c r="M410" i="18" s="1"/>
  <c r="J410" i="18"/>
  <c r="K409" i="18"/>
  <c r="M409" i="18" s="1"/>
  <c r="J409" i="18"/>
  <c r="K408" i="18"/>
  <c r="J408" i="18"/>
  <c r="K407" i="18"/>
  <c r="M407" i="18" s="1"/>
  <c r="J407" i="18"/>
  <c r="K406" i="18"/>
  <c r="M406" i="18" s="1"/>
  <c r="J406" i="18"/>
  <c r="K405" i="18"/>
  <c r="M405" i="18" s="1"/>
  <c r="J405" i="18"/>
  <c r="K404" i="18"/>
  <c r="J404" i="18"/>
  <c r="K403" i="18"/>
  <c r="M403" i="18" s="1"/>
  <c r="J403" i="18"/>
  <c r="K402" i="18"/>
  <c r="M402" i="18" s="1"/>
  <c r="J402" i="18"/>
  <c r="K401" i="18"/>
  <c r="M401" i="18" s="1"/>
  <c r="J401" i="18"/>
  <c r="K400" i="18"/>
  <c r="J400" i="18"/>
  <c r="K399" i="18"/>
  <c r="M399" i="18" s="1"/>
  <c r="J399" i="18"/>
  <c r="K398" i="18"/>
  <c r="M398" i="18" s="1"/>
  <c r="J398" i="18"/>
  <c r="K397" i="18"/>
  <c r="M397" i="18" s="1"/>
  <c r="J397" i="18"/>
  <c r="K396" i="18"/>
  <c r="J396" i="18"/>
  <c r="K395" i="18"/>
  <c r="M395" i="18" s="1"/>
  <c r="J395" i="18"/>
  <c r="K394" i="18"/>
  <c r="M394" i="18" s="1"/>
  <c r="J394" i="18"/>
  <c r="K393" i="18"/>
  <c r="M393" i="18" s="1"/>
  <c r="J393" i="18"/>
  <c r="K392" i="18"/>
  <c r="J392" i="18"/>
  <c r="K391" i="18"/>
  <c r="M391" i="18" s="1"/>
  <c r="J391" i="18"/>
  <c r="K390" i="18"/>
  <c r="M390" i="18" s="1"/>
  <c r="J390" i="18"/>
  <c r="K389" i="18"/>
  <c r="M389" i="18" s="1"/>
  <c r="J389" i="18"/>
  <c r="K388" i="18"/>
  <c r="J388" i="18"/>
  <c r="K387" i="18"/>
  <c r="M387" i="18" s="1"/>
  <c r="J387" i="18"/>
  <c r="K386" i="18"/>
  <c r="M386" i="18" s="1"/>
  <c r="J386" i="18"/>
  <c r="K385" i="18"/>
  <c r="M385" i="18" s="1"/>
  <c r="J385" i="18"/>
  <c r="K384" i="18"/>
  <c r="J384" i="18"/>
  <c r="K383" i="18"/>
  <c r="M383" i="18" s="1"/>
  <c r="J383" i="18"/>
  <c r="K382" i="18"/>
  <c r="M382" i="18" s="1"/>
  <c r="J382" i="18"/>
  <c r="K381" i="18"/>
  <c r="M381" i="18" s="1"/>
  <c r="J381" i="18"/>
  <c r="K380" i="18"/>
  <c r="J380" i="18"/>
  <c r="K379" i="18"/>
  <c r="M379" i="18" s="1"/>
  <c r="J379" i="18"/>
  <c r="K378" i="18"/>
  <c r="M378" i="18" s="1"/>
  <c r="J378" i="18"/>
  <c r="K377" i="18"/>
  <c r="M377" i="18" s="1"/>
  <c r="J377" i="18"/>
  <c r="K376" i="18"/>
  <c r="J376" i="18"/>
  <c r="K375" i="18"/>
  <c r="M375" i="18" s="1"/>
  <c r="J375" i="18"/>
  <c r="K374" i="18"/>
  <c r="M374" i="18" s="1"/>
  <c r="J374" i="18"/>
  <c r="K373" i="18"/>
  <c r="M373" i="18" s="1"/>
  <c r="J373" i="18"/>
  <c r="K372" i="18"/>
  <c r="J372" i="18"/>
  <c r="K371" i="18"/>
  <c r="M371" i="18" s="1"/>
  <c r="J371" i="18"/>
  <c r="K370" i="18"/>
  <c r="M370" i="18" s="1"/>
  <c r="J370" i="18"/>
  <c r="K369" i="18"/>
  <c r="M369" i="18" s="1"/>
  <c r="J369" i="18"/>
  <c r="K368" i="18"/>
  <c r="J368" i="18"/>
  <c r="K367" i="18"/>
  <c r="M367" i="18" s="1"/>
  <c r="J367" i="18"/>
  <c r="K366" i="18"/>
  <c r="M366" i="18" s="1"/>
  <c r="J366" i="18"/>
  <c r="K365" i="18"/>
  <c r="M365" i="18" s="1"/>
  <c r="J365" i="18"/>
  <c r="K364" i="18"/>
  <c r="J364" i="18"/>
  <c r="K363" i="18"/>
  <c r="M363" i="18" s="1"/>
  <c r="J363" i="18"/>
  <c r="K362" i="18"/>
  <c r="M362" i="18" s="1"/>
  <c r="J362" i="18"/>
  <c r="K361" i="18"/>
  <c r="M361" i="18" s="1"/>
  <c r="J361" i="18"/>
  <c r="K360" i="18"/>
  <c r="J360" i="18"/>
  <c r="K359" i="18"/>
  <c r="M359" i="18" s="1"/>
  <c r="J359" i="18"/>
  <c r="K358" i="18"/>
  <c r="M358" i="18" s="1"/>
  <c r="J358" i="18"/>
  <c r="K357" i="18"/>
  <c r="M357" i="18" s="1"/>
  <c r="J357" i="18"/>
  <c r="K356" i="18"/>
  <c r="J356" i="18"/>
  <c r="K355" i="18"/>
  <c r="M355" i="18" s="1"/>
  <c r="J355" i="18"/>
  <c r="K354" i="18"/>
  <c r="M354" i="18" s="1"/>
  <c r="J354" i="18"/>
  <c r="K353" i="18"/>
  <c r="M353" i="18" s="1"/>
  <c r="J353" i="18"/>
  <c r="K352" i="18"/>
  <c r="J352" i="18"/>
  <c r="K351" i="18"/>
  <c r="M351" i="18" s="1"/>
  <c r="J351" i="18"/>
  <c r="K350" i="18"/>
  <c r="M350" i="18" s="1"/>
  <c r="J350" i="18"/>
  <c r="K349" i="18"/>
  <c r="M349" i="18" s="1"/>
  <c r="J349" i="18"/>
  <c r="K348" i="18"/>
  <c r="J348" i="18"/>
  <c r="K347" i="18"/>
  <c r="M347" i="18" s="1"/>
  <c r="J347" i="18"/>
  <c r="K346" i="18"/>
  <c r="M346" i="18" s="1"/>
  <c r="J346" i="18"/>
  <c r="K345" i="18"/>
  <c r="M345" i="18" s="1"/>
  <c r="J345" i="18"/>
  <c r="K344" i="18"/>
  <c r="J344" i="18"/>
  <c r="K343" i="18"/>
  <c r="M343" i="18" s="1"/>
  <c r="J343" i="18"/>
  <c r="K342" i="18"/>
  <c r="M342" i="18" s="1"/>
  <c r="J342" i="18"/>
  <c r="K341" i="18"/>
  <c r="M341" i="18" s="1"/>
  <c r="J341" i="18"/>
  <c r="K340" i="18"/>
  <c r="J340" i="18"/>
  <c r="K339" i="18"/>
  <c r="M339" i="18" s="1"/>
  <c r="J339" i="18"/>
  <c r="K338" i="18"/>
  <c r="M338" i="18" s="1"/>
  <c r="J338" i="18"/>
  <c r="K337" i="18"/>
  <c r="M337" i="18" s="1"/>
  <c r="J337" i="18"/>
  <c r="K336" i="18"/>
  <c r="J336" i="18"/>
  <c r="K335" i="18"/>
  <c r="M335" i="18" s="1"/>
  <c r="J335" i="18"/>
  <c r="K334" i="18"/>
  <c r="M334" i="18" s="1"/>
  <c r="J334" i="18"/>
  <c r="K333" i="18"/>
  <c r="M333" i="18" s="1"/>
  <c r="J333" i="18"/>
  <c r="K332" i="18"/>
  <c r="J332" i="18"/>
  <c r="K331" i="18"/>
  <c r="M331" i="18" s="1"/>
  <c r="J331" i="18"/>
  <c r="K330" i="18"/>
  <c r="M330" i="18" s="1"/>
  <c r="J330" i="18"/>
  <c r="K329" i="18"/>
  <c r="M329" i="18" s="1"/>
  <c r="J329" i="18"/>
  <c r="K328" i="18"/>
  <c r="J328" i="18"/>
  <c r="K327" i="18"/>
  <c r="M327" i="18" s="1"/>
  <c r="J327" i="18"/>
  <c r="K326" i="18"/>
  <c r="M326" i="18" s="1"/>
  <c r="J326" i="18"/>
  <c r="K325" i="18"/>
  <c r="M325" i="18" s="1"/>
  <c r="J325" i="18"/>
  <c r="K324" i="18"/>
  <c r="J324" i="18"/>
  <c r="K323" i="18"/>
  <c r="M323" i="18" s="1"/>
  <c r="J323" i="18"/>
  <c r="K322" i="18"/>
  <c r="M322" i="18" s="1"/>
  <c r="J322" i="18"/>
  <c r="K321" i="18"/>
  <c r="M321" i="18" s="1"/>
  <c r="J321" i="18"/>
  <c r="K320" i="18"/>
  <c r="J320" i="18"/>
  <c r="K319" i="18"/>
  <c r="M319" i="18" s="1"/>
  <c r="J319" i="18"/>
  <c r="K318" i="18"/>
  <c r="M318" i="18" s="1"/>
  <c r="J318" i="18"/>
  <c r="K317" i="18"/>
  <c r="M317" i="18" s="1"/>
  <c r="J317" i="18"/>
  <c r="K316" i="18"/>
  <c r="J316" i="18"/>
  <c r="K315" i="18"/>
  <c r="M315" i="18" s="1"/>
  <c r="J315" i="18"/>
  <c r="K314" i="18"/>
  <c r="M314" i="18" s="1"/>
  <c r="J314" i="18"/>
  <c r="K313" i="18"/>
  <c r="M313" i="18" s="1"/>
  <c r="J313" i="18"/>
  <c r="K312" i="18"/>
  <c r="J312" i="18"/>
  <c r="K311" i="18"/>
  <c r="M311" i="18" s="1"/>
  <c r="J311" i="18"/>
  <c r="K310" i="18"/>
  <c r="M310" i="18" s="1"/>
  <c r="J310" i="18"/>
  <c r="K309" i="18"/>
  <c r="M309" i="18" s="1"/>
  <c r="J309" i="18"/>
  <c r="K308" i="18"/>
  <c r="J308" i="18"/>
  <c r="K307" i="18"/>
  <c r="M307" i="18" s="1"/>
  <c r="J307" i="18"/>
  <c r="K306" i="18"/>
  <c r="M306" i="18" s="1"/>
  <c r="J306" i="18"/>
  <c r="K305" i="18"/>
  <c r="M305" i="18" s="1"/>
  <c r="J305" i="18"/>
  <c r="K304" i="18"/>
  <c r="J304" i="18"/>
  <c r="K303" i="18"/>
  <c r="M303" i="18" s="1"/>
  <c r="J303" i="18"/>
  <c r="K302" i="18"/>
  <c r="M302" i="18" s="1"/>
  <c r="J302" i="18"/>
  <c r="K301" i="18"/>
  <c r="M301" i="18" s="1"/>
  <c r="J301" i="18"/>
  <c r="K300" i="18"/>
  <c r="J300" i="18"/>
  <c r="K299" i="18"/>
  <c r="M299" i="18" s="1"/>
  <c r="J299" i="18"/>
  <c r="K298" i="18"/>
  <c r="M298" i="18" s="1"/>
  <c r="J298" i="18"/>
  <c r="K297" i="18"/>
  <c r="M297" i="18" s="1"/>
  <c r="J297" i="18"/>
  <c r="K296" i="18"/>
  <c r="J296" i="18"/>
  <c r="K295" i="18"/>
  <c r="M295" i="18" s="1"/>
  <c r="J295" i="18"/>
  <c r="J294" i="18"/>
  <c r="K293" i="18"/>
  <c r="J293" i="18"/>
  <c r="K292" i="18"/>
  <c r="J292" i="18"/>
  <c r="K291" i="18"/>
  <c r="J291" i="18"/>
  <c r="K290" i="18"/>
  <c r="J290" i="18"/>
  <c r="K289" i="18"/>
  <c r="J289" i="18"/>
  <c r="K288" i="18"/>
  <c r="J288" i="18"/>
  <c r="K287" i="18"/>
  <c r="J287" i="18"/>
  <c r="K286" i="18"/>
  <c r="J286" i="18"/>
  <c r="K285" i="18"/>
  <c r="J285" i="18"/>
  <c r="K284" i="18"/>
  <c r="J284" i="18"/>
  <c r="K283" i="18"/>
  <c r="J283" i="18"/>
  <c r="K282" i="18"/>
  <c r="J282" i="18"/>
  <c r="K281" i="18"/>
  <c r="J281" i="18"/>
  <c r="K280" i="18"/>
  <c r="J280" i="18"/>
  <c r="K279" i="18"/>
  <c r="J279" i="18"/>
  <c r="K278" i="18"/>
  <c r="J278" i="18"/>
  <c r="K277" i="18"/>
  <c r="J277" i="18"/>
  <c r="K276" i="18"/>
  <c r="J276" i="18"/>
  <c r="K275" i="18"/>
  <c r="J275" i="18"/>
  <c r="K274" i="18"/>
  <c r="J274" i="18"/>
  <c r="K273" i="18"/>
  <c r="J273" i="18"/>
  <c r="K272" i="18"/>
  <c r="J272" i="18"/>
  <c r="K271" i="18"/>
  <c r="J271" i="18"/>
  <c r="K270" i="18"/>
  <c r="J270" i="18"/>
  <c r="K269" i="18"/>
  <c r="J269" i="18"/>
  <c r="K268" i="18"/>
  <c r="J268" i="18"/>
  <c r="K267" i="18"/>
  <c r="J267" i="18"/>
  <c r="K266" i="18"/>
  <c r="J266" i="18"/>
  <c r="K265" i="18"/>
  <c r="J265" i="18"/>
  <c r="K264" i="18"/>
  <c r="J264" i="18"/>
  <c r="K263" i="18"/>
  <c r="J263" i="18"/>
  <c r="K262" i="18"/>
  <c r="J262" i="18"/>
  <c r="K261" i="18"/>
  <c r="J261" i="18"/>
  <c r="K260" i="18"/>
  <c r="J260" i="18"/>
  <c r="K259" i="18"/>
  <c r="J259" i="18"/>
  <c r="K258" i="18"/>
  <c r="J258" i="18"/>
  <c r="K257" i="18"/>
  <c r="J257" i="18"/>
  <c r="K256" i="18"/>
  <c r="J256" i="18"/>
  <c r="K255" i="18"/>
  <c r="J255" i="18"/>
  <c r="K254" i="18"/>
  <c r="J254" i="18"/>
  <c r="K253" i="18"/>
  <c r="J253" i="18"/>
  <c r="K252" i="18"/>
  <c r="J252" i="18"/>
  <c r="K251" i="18"/>
  <c r="J251" i="18"/>
  <c r="K250" i="18"/>
  <c r="J250" i="18"/>
  <c r="K249" i="18"/>
  <c r="J249" i="18"/>
  <c r="K248" i="18"/>
  <c r="J248" i="18"/>
  <c r="K247" i="18"/>
  <c r="J247" i="18"/>
  <c r="K246" i="18"/>
  <c r="J246" i="18"/>
  <c r="K245" i="18"/>
  <c r="J245" i="18"/>
  <c r="K244" i="18"/>
  <c r="J244" i="18"/>
  <c r="K243" i="18"/>
  <c r="J243" i="18"/>
  <c r="K242" i="18"/>
  <c r="J242" i="18"/>
  <c r="K241" i="18"/>
  <c r="J241" i="18"/>
  <c r="K240" i="18"/>
  <c r="J240" i="18"/>
  <c r="K239" i="18"/>
  <c r="J239" i="18"/>
  <c r="K238" i="18"/>
  <c r="J238" i="18"/>
  <c r="K237" i="18"/>
  <c r="J237" i="18"/>
  <c r="K236" i="18"/>
  <c r="J236" i="18"/>
  <c r="K235" i="18"/>
  <c r="J235" i="18"/>
  <c r="K234" i="18"/>
  <c r="J234" i="18"/>
  <c r="K233" i="18"/>
  <c r="J233" i="18"/>
  <c r="K232" i="18"/>
  <c r="J232" i="18"/>
  <c r="K231" i="18"/>
  <c r="J231" i="18"/>
  <c r="K230" i="18"/>
  <c r="J230" i="18"/>
  <c r="K229" i="18"/>
  <c r="J229" i="18"/>
  <c r="K228" i="18"/>
  <c r="J228" i="18"/>
  <c r="K227" i="18"/>
  <c r="J227" i="18"/>
  <c r="K226" i="18"/>
  <c r="J226" i="18"/>
  <c r="K225" i="18"/>
  <c r="J225" i="18"/>
  <c r="K224" i="18"/>
  <c r="J224" i="18"/>
  <c r="K223" i="18"/>
  <c r="J223" i="18"/>
  <c r="K222" i="18"/>
  <c r="J222" i="18"/>
  <c r="K221" i="18"/>
  <c r="J221" i="18"/>
  <c r="K220" i="18"/>
  <c r="J220" i="18"/>
  <c r="K219" i="18"/>
  <c r="J219" i="18"/>
  <c r="K218" i="18"/>
  <c r="J218" i="18"/>
  <c r="K217" i="18"/>
  <c r="J217" i="18"/>
  <c r="K216" i="18"/>
  <c r="J216" i="18"/>
  <c r="K215" i="18"/>
  <c r="J215" i="18"/>
  <c r="K214" i="18"/>
  <c r="J214" i="18"/>
  <c r="K213" i="18"/>
  <c r="J213" i="18"/>
  <c r="K212" i="18"/>
  <c r="J212" i="18"/>
  <c r="K211" i="18"/>
  <c r="J211" i="18"/>
  <c r="K210" i="18"/>
  <c r="J210" i="18"/>
  <c r="K209" i="18"/>
  <c r="J209" i="18"/>
  <c r="K208" i="18"/>
  <c r="J208" i="18"/>
  <c r="K207" i="18"/>
  <c r="J207" i="18"/>
  <c r="K206" i="18"/>
  <c r="J206" i="18"/>
  <c r="K205" i="18"/>
  <c r="J205" i="18"/>
  <c r="K204" i="18"/>
  <c r="J204" i="18"/>
  <c r="K203" i="18"/>
  <c r="J203" i="18"/>
  <c r="K202" i="18"/>
  <c r="J202" i="18"/>
  <c r="K201" i="18"/>
  <c r="J201" i="18"/>
  <c r="K200" i="18"/>
  <c r="J200" i="18"/>
  <c r="K199" i="18"/>
  <c r="J199" i="18"/>
  <c r="K198" i="18"/>
  <c r="J198" i="18"/>
  <c r="K197" i="18"/>
  <c r="J197" i="18"/>
  <c r="K196" i="18"/>
  <c r="J196" i="18"/>
  <c r="K195" i="18"/>
  <c r="J195" i="18"/>
  <c r="K194" i="18"/>
  <c r="J194" i="18"/>
  <c r="K193" i="18"/>
  <c r="J193" i="18"/>
  <c r="K192" i="18"/>
  <c r="J192" i="18"/>
  <c r="K191" i="18"/>
  <c r="J191" i="18"/>
  <c r="K190" i="18"/>
  <c r="J190" i="18"/>
  <c r="K189" i="18"/>
  <c r="J189" i="18"/>
  <c r="K188" i="18"/>
  <c r="J188" i="18"/>
  <c r="K187" i="18"/>
  <c r="J187" i="18"/>
  <c r="K186" i="18"/>
  <c r="J186" i="18"/>
  <c r="K185" i="18"/>
  <c r="J185" i="18"/>
  <c r="K184" i="18"/>
  <c r="J184" i="18"/>
  <c r="K183" i="18"/>
  <c r="J183" i="18"/>
  <c r="K182" i="18"/>
  <c r="J182" i="18"/>
  <c r="K181" i="18"/>
  <c r="J181" i="18"/>
  <c r="K180" i="18"/>
  <c r="J180" i="18"/>
  <c r="K179" i="18"/>
  <c r="J179" i="18"/>
  <c r="K178" i="18"/>
  <c r="J178" i="18"/>
  <c r="K177" i="18"/>
  <c r="J177" i="18"/>
  <c r="K176" i="18"/>
  <c r="J176" i="18"/>
  <c r="K175" i="18"/>
  <c r="J175" i="18"/>
  <c r="K174" i="18"/>
  <c r="J174" i="18"/>
  <c r="K173" i="18"/>
  <c r="J173" i="18"/>
  <c r="K172" i="18"/>
  <c r="J172" i="18"/>
  <c r="K171" i="18"/>
  <c r="J171" i="18"/>
  <c r="K170" i="18"/>
  <c r="J170" i="18"/>
  <c r="K169" i="18"/>
  <c r="J169" i="18"/>
  <c r="K168" i="18"/>
  <c r="J168" i="18"/>
  <c r="K167" i="18"/>
  <c r="J167" i="18"/>
  <c r="K166" i="18"/>
  <c r="J166" i="18"/>
  <c r="K165" i="18"/>
  <c r="J165" i="18"/>
  <c r="K164" i="18"/>
  <c r="J164" i="18"/>
  <c r="K163" i="18"/>
  <c r="J163" i="18"/>
  <c r="K162" i="18"/>
  <c r="J162" i="18"/>
  <c r="K161" i="18"/>
  <c r="J161" i="18"/>
  <c r="K160" i="18"/>
  <c r="J160" i="18"/>
  <c r="K159" i="18"/>
  <c r="J159" i="18"/>
  <c r="K158" i="18"/>
  <c r="J158" i="18"/>
  <c r="K157" i="18"/>
  <c r="J157" i="18"/>
  <c r="K156" i="18"/>
  <c r="J156" i="18"/>
  <c r="K155" i="18"/>
  <c r="J155" i="18"/>
  <c r="K154" i="18"/>
  <c r="J154" i="18"/>
  <c r="K153" i="18"/>
  <c r="J153" i="18"/>
  <c r="K152" i="18"/>
  <c r="J152" i="18"/>
  <c r="K151" i="18"/>
  <c r="J151" i="18"/>
  <c r="K150" i="18"/>
  <c r="J150" i="18"/>
  <c r="K149" i="18"/>
  <c r="J149" i="18"/>
  <c r="K148" i="18"/>
  <c r="J148" i="18"/>
  <c r="K147" i="18"/>
  <c r="J147" i="18"/>
  <c r="K146" i="18"/>
  <c r="J146" i="18"/>
  <c r="K145" i="18"/>
  <c r="J145" i="18"/>
  <c r="K144" i="18"/>
  <c r="J144" i="18"/>
  <c r="K143" i="18"/>
  <c r="J143" i="18"/>
  <c r="K142" i="18"/>
  <c r="J142" i="18"/>
  <c r="K141" i="18"/>
  <c r="J141" i="18"/>
  <c r="K140" i="18"/>
  <c r="J140" i="18"/>
  <c r="K139" i="18"/>
  <c r="J139" i="18"/>
  <c r="K138" i="18"/>
  <c r="J138" i="18"/>
  <c r="K137" i="18"/>
  <c r="J137" i="18"/>
  <c r="K136" i="18"/>
  <c r="J136" i="18"/>
  <c r="K135" i="18"/>
  <c r="J135" i="18"/>
  <c r="K134" i="18"/>
  <c r="J134" i="18"/>
  <c r="K133" i="18"/>
  <c r="J133" i="18"/>
  <c r="K132" i="18"/>
  <c r="J132" i="18"/>
  <c r="K131" i="18"/>
  <c r="J131" i="18"/>
  <c r="K130" i="18"/>
  <c r="J130" i="18"/>
  <c r="K129" i="18"/>
  <c r="J129" i="18"/>
  <c r="K128" i="18"/>
  <c r="J128" i="18"/>
  <c r="K127" i="18"/>
  <c r="J127" i="18"/>
  <c r="K126" i="18"/>
  <c r="J126" i="18"/>
  <c r="K125" i="18"/>
  <c r="J125" i="18"/>
  <c r="K124" i="18"/>
  <c r="J124" i="18"/>
  <c r="K123" i="18"/>
  <c r="J123" i="18"/>
  <c r="K122" i="18"/>
  <c r="J122" i="18"/>
  <c r="K121" i="18"/>
  <c r="J121" i="18"/>
  <c r="K120" i="18"/>
  <c r="J120" i="18"/>
  <c r="K119" i="18"/>
  <c r="J119" i="18"/>
  <c r="K118" i="18"/>
  <c r="J118" i="18"/>
  <c r="K117" i="18"/>
  <c r="J117" i="18"/>
  <c r="K116" i="18"/>
  <c r="J116" i="18"/>
  <c r="K115" i="18"/>
  <c r="J115" i="18"/>
  <c r="K114" i="18"/>
  <c r="J114" i="18"/>
  <c r="K113" i="18"/>
  <c r="J113" i="18"/>
  <c r="K112" i="18"/>
  <c r="J112" i="18"/>
  <c r="K111" i="18"/>
  <c r="J111" i="18"/>
  <c r="K110" i="18"/>
  <c r="J110" i="18"/>
  <c r="K109" i="18"/>
  <c r="J109" i="18"/>
  <c r="K108" i="18"/>
  <c r="J108" i="18"/>
  <c r="K107" i="18"/>
  <c r="J107" i="18"/>
  <c r="K106" i="18"/>
  <c r="J106" i="18"/>
  <c r="K105" i="18"/>
  <c r="J105" i="18"/>
  <c r="K104" i="18"/>
  <c r="J104" i="18"/>
  <c r="K103" i="18"/>
  <c r="J103" i="18"/>
  <c r="K102" i="18"/>
  <c r="J102" i="18"/>
  <c r="K101" i="18"/>
  <c r="J101" i="18"/>
  <c r="K100" i="18"/>
  <c r="J100" i="18"/>
  <c r="K99" i="18"/>
  <c r="J99" i="18"/>
  <c r="K98" i="18"/>
  <c r="J98" i="18"/>
  <c r="K97" i="18"/>
  <c r="J97" i="18"/>
  <c r="K96" i="18"/>
  <c r="J96" i="18"/>
  <c r="K95" i="18"/>
  <c r="J95" i="18"/>
  <c r="K94" i="18"/>
  <c r="J94" i="18"/>
  <c r="K93" i="18"/>
  <c r="J93" i="18"/>
  <c r="K92" i="18"/>
  <c r="J92" i="18"/>
  <c r="K91" i="18"/>
  <c r="J91" i="18"/>
  <c r="K90" i="18"/>
  <c r="J90" i="18"/>
  <c r="K89" i="18"/>
  <c r="J89" i="18"/>
  <c r="K88" i="18"/>
  <c r="J88" i="18"/>
  <c r="K87" i="18"/>
  <c r="J87" i="18"/>
  <c r="K86" i="18"/>
  <c r="J86" i="18"/>
  <c r="K85" i="18"/>
  <c r="J85" i="18"/>
  <c r="K84" i="18"/>
  <c r="J84" i="18"/>
  <c r="K83" i="18"/>
  <c r="J83" i="18"/>
  <c r="K82" i="18"/>
  <c r="J82" i="18"/>
  <c r="K81" i="18"/>
  <c r="J81" i="18"/>
  <c r="K80" i="18"/>
  <c r="J80" i="18"/>
  <c r="K79" i="18"/>
  <c r="J79" i="18"/>
  <c r="K78" i="18"/>
  <c r="J78" i="18"/>
  <c r="K77" i="18"/>
  <c r="J77" i="18"/>
  <c r="K76" i="18"/>
  <c r="J76" i="18"/>
  <c r="K75" i="18"/>
  <c r="J75" i="18"/>
  <c r="K74" i="18"/>
  <c r="J74" i="18"/>
  <c r="K73" i="18"/>
  <c r="J73" i="18"/>
  <c r="K72" i="18"/>
  <c r="J72" i="18"/>
  <c r="K71" i="18"/>
  <c r="J71" i="18"/>
  <c r="K70" i="18"/>
  <c r="J70" i="18"/>
  <c r="K69" i="18"/>
  <c r="J69" i="18"/>
  <c r="K68" i="18"/>
  <c r="J68" i="18"/>
  <c r="K67" i="18"/>
  <c r="J67" i="18"/>
  <c r="K66" i="18"/>
  <c r="J66" i="18"/>
  <c r="K65" i="18"/>
  <c r="J65" i="18"/>
  <c r="K64" i="18"/>
  <c r="J64" i="18"/>
  <c r="K63" i="18"/>
  <c r="J63" i="18"/>
  <c r="K62" i="18"/>
  <c r="J62" i="18"/>
  <c r="K61" i="18"/>
  <c r="J61" i="18"/>
  <c r="K60" i="18"/>
  <c r="J60" i="18"/>
  <c r="K59" i="18"/>
  <c r="J59" i="18"/>
  <c r="K58" i="18"/>
  <c r="J58" i="18"/>
  <c r="K57" i="18"/>
  <c r="J57" i="18"/>
  <c r="K56" i="18"/>
  <c r="J56" i="18"/>
  <c r="K55" i="18"/>
  <c r="J55" i="18"/>
  <c r="K54" i="18"/>
  <c r="J54" i="18"/>
  <c r="K53" i="18"/>
  <c r="J53" i="18"/>
  <c r="K52" i="18"/>
  <c r="J52" i="18"/>
  <c r="K51" i="18"/>
  <c r="J51" i="18"/>
  <c r="K50" i="18"/>
  <c r="J50" i="18"/>
  <c r="K49" i="18"/>
  <c r="J49" i="18"/>
  <c r="K48" i="18"/>
  <c r="J48" i="18"/>
  <c r="K47" i="18"/>
  <c r="J47" i="18"/>
  <c r="K46" i="18"/>
  <c r="J46" i="18"/>
  <c r="K45" i="18"/>
  <c r="J45" i="18"/>
  <c r="K44" i="18"/>
  <c r="J44" i="18"/>
  <c r="K43" i="18"/>
  <c r="J43" i="18"/>
  <c r="K42" i="18"/>
  <c r="J42" i="18"/>
  <c r="K41" i="18"/>
  <c r="J41" i="18"/>
  <c r="K40" i="18"/>
  <c r="J40" i="18"/>
  <c r="K39" i="18"/>
  <c r="J39" i="18"/>
  <c r="K38" i="18"/>
  <c r="J38" i="18"/>
  <c r="K37" i="18"/>
  <c r="J37" i="18"/>
  <c r="K36" i="18"/>
  <c r="J36" i="18"/>
  <c r="K35" i="18"/>
  <c r="J35" i="18"/>
  <c r="K34" i="18"/>
  <c r="J34" i="18"/>
  <c r="K33" i="18"/>
  <c r="J33" i="18"/>
  <c r="K32" i="18"/>
  <c r="J32" i="18"/>
  <c r="K31" i="18"/>
  <c r="J31" i="18"/>
  <c r="K30" i="18"/>
  <c r="J30" i="18"/>
  <c r="K29" i="18"/>
  <c r="J29" i="18"/>
  <c r="K28" i="18"/>
  <c r="J28" i="18"/>
  <c r="K27" i="18"/>
  <c r="J27" i="18"/>
  <c r="K26" i="18"/>
  <c r="J26" i="18"/>
  <c r="K25" i="18"/>
  <c r="J25" i="18"/>
  <c r="K24" i="18"/>
  <c r="J24" i="18"/>
  <c r="K23" i="18"/>
  <c r="J23" i="18"/>
  <c r="K22" i="18"/>
  <c r="J22" i="18"/>
  <c r="K21" i="18"/>
  <c r="J21" i="18"/>
  <c r="K20" i="18"/>
  <c r="J20" i="18"/>
  <c r="K19" i="18"/>
  <c r="J19" i="18"/>
  <c r="K18" i="18"/>
  <c r="J18" i="18"/>
  <c r="K17" i="18"/>
  <c r="J17" i="18"/>
  <c r="K16" i="18"/>
  <c r="J16" i="18"/>
  <c r="K15" i="18"/>
  <c r="J15" i="18"/>
  <c r="K14" i="18"/>
  <c r="J14" i="18"/>
  <c r="K13" i="18"/>
  <c r="J13" i="18"/>
  <c r="K12" i="18"/>
  <c r="J12" i="18"/>
  <c r="K11" i="18"/>
  <c r="J11" i="18"/>
  <c r="K10" i="18"/>
  <c r="J10" i="18"/>
  <c r="K9" i="18"/>
  <c r="J9" i="18"/>
  <c r="L300" i="18" l="1"/>
  <c r="L304" i="18"/>
  <c r="L308" i="18"/>
  <c r="L360" i="18"/>
  <c r="L364" i="18"/>
  <c r="L368" i="18"/>
  <c r="L372" i="18"/>
  <c r="L376" i="18"/>
  <c r="L380" i="18"/>
  <c r="L384" i="18"/>
  <c r="L388" i="18"/>
  <c r="L392" i="18"/>
  <c r="L396" i="18"/>
  <c r="L400" i="18"/>
  <c r="L404" i="18"/>
  <c r="L408" i="18"/>
  <c r="L412" i="18"/>
  <c r="L416" i="18"/>
  <c r="L420" i="18"/>
  <c r="L424" i="18"/>
  <c r="L428" i="18"/>
  <c r="L432" i="18"/>
  <c r="L472" i="18"/>
  <c r="L476" i="18"/>
  <c r="L480" i="18"/>
  <c r="L484" i="18"/>
  <c r="L504" i="18"/>
  <c r="L508" i="18"/>
  <c r="L524" i="18"/>
  <c r="L528" i="18"/>
  <c r="L536" i="18"/>
  <c r="L540" i="18"/>
  <c r="L544" i="18"/>
  <c r="L548" i="18"/>
  <c r="L552" i="18"/>
  <c r="L568" i="18"/>
  <c r="L572" i="18"/>
  <c r="L576" i="18"/>
  <c r="L580" i="18"/>
  <c r="L596" i="18"/>
  <c r="L600" i="18"/>
  <c r="L608" i="18"/>
  <c r="L616" i="18"/>
  <c r="L1606" i="18"/>
  <c r="L1610" i="18"/>
  <c r="L5597" i="18"/>
  <c r="L5603" i="18"/>
  <c r="L5609" i="18"/>
  <c r="L5621" i="18"/>
  <c r="L5623" i="18"/>
  <c r="L5629" i="18"/>
  <c r="L5635" i="18"/>
  <c r="L5649" i="18"/>
  <c r="L5653" i="18"/>
  <c r="L5675" i="18"/>
  <c r="L5699" i="18"/>
  <c r="L5707" i="18"/>
  <c r="L5737" i="18"/>
  <c r="L5749" i="18"/>
  <c r="L5751" i="18"/>
  <c r="L5757" i="18"/>
  <c r="L5763" i="18"/>
  <c r="L5777" i="18"/>
  <c r="L5781" i="18"/>
  <c r="L5803" i="18"/>
  <c r="L5831" i="18"/>
  <c r="L5875" i="18"/>
  <c r="L5915" i="18"/>
  <c r="L5927" i="18"/>
  <c r="L5939" i="18"/>
  <c r="L5959" i="18"/>
  <c r="L5979" i="18"/>
  <c r="L5985" i="18"/>
  <c r="L6011" i="18"/>
  <c r="L6021" i="18"/>
  <c r="L6023" i="18"/>
  <c r="L6029" i="18"/>
  <c r="L6035" i="18"/>
  <c r="L6043" i="18"/>
  <c r="L6486" i="18"/>
  <c r="L6494" i="18"/>
  <c r="L6502" i="18"/>
  <c r="L6510" i="18"/>
  <c r="L6512" i="18"/>
  <c r="L6514" i="18"/>
  <c r="L6518" i="18"/>
  <c r="L6526" i="18"/>
  <c r="L6534" i="18"/>
  <c r="L6536" i="18"/>
  <c r="L296" i="18"/>
  <c r="L312" i="18"/>
  <c r="L316" i="18"/>
  <c r="L320" i="18"/>
  <c r="L324" i="18"/>
  <c r="L328" i="18"/>
  <c r="L332" i="18"/>
  <c r="L336" i="18"/>
  <c r="L340" i="18"/>
  <c r="L344" i="18"/>
  <c r="L348" i="18"/>
  <c r="L352" i="18"/>
  <c r="L356" i="18"/>
  <c r="L440" i="18"/>
  <c r="L444" i="18"/>
  <c r="L448" i="18"/>
  <c r="L452" i="18"/>
  <c r="L456" i="18"/>
  <c r="L460" i="18"/>
  <c r="L464" i="18"/>
  <c r="L488" i="18"/>
  <c r="L492" i="18"/>
  <c r="L496" i="18"/>
  <c r="L512" i="18"/>
  <c r="L516" i="18"/>
  <c r="L520" i="18"/>
  <c r="L556" i="18"/>
  <c r="L560" i="18"/>
  <c r="L592" i="18"/>
  <c r="L1614" i="18"/>
  <c r="L5579" i="18"/>
  <c r="L8565" i="18"/>
  <c r="L8581" i="18"/>
  <c r="L8597" i="18"/>
  <c r="L8613" i="18"/>
  <c r="L8629" i="18"/>
  <c r="L8645" i="18"/>
  <c r="L8661" i="18"/>
  <c r="L8677" i="18"/>
  <c r="L8685" i="18"/>
  <c r="L8693" i="18"/>
  <c r="L8697" i="18"/>
  <c r="L8902" i="18"/>
  <c r="L8910" i="18"/>
  <c r="L8918" i="18"/>
  <c r="L8926" i="18"/>
  <c r="L8932" i="18"/>
  <c r="L8944" i="18"/>
  <c r="L8956" i="18"/>
  <c r="L8984" i="18"/>
  <c r="L8996" i="18"/>
  <c r="L9008" i="18"/>
  <c r="L9020" i="18"/>
  <c r="L9048" i="18"/>
  <c r="L9060" i="18"/>
  <c r="L9072" i="18"/>
  <c r="L9084" i="18"/>
  <c r="L9112" i="18"/>
  <c r="L9118" i="18"/>
  <c r="L9122" i="18"/>
  <c r="L9126" i="18"/>
  <c r="L9130" i="18"/>
  <c r="L9134" i="18"/>
  <c r="L9138" i="18"/>
  <c r="L9142" i="18"/>
  <c r="L9152" i="18"/>
  <c r="L9154" i="18"/>
  <c r="L9158" i="18"/>
  <c r="L9188" i="18"/>
  <c r="L9208" i="18"/>
  <c r="L9228" i="18"/>
  <c r="L6542" i="18"/>
  <c r="L6544" i="18"/>
  <c r="L6546" i="18"/>
  <c r="L6550" i="18"/>
  <c r="L6558" i="18"/>
  <c r="L6566" i="18"/>
  <c r="L6574" i="18"/>
  <c r="L6576" i="18"/>
  <c r="L6578" i="18"/>
  <c r="L6582" i="18"/>
  <c r="L6590" i="18"/>
  <c r="L6598" i="18"/>
  <c r="L6600" i="18"/>
  <c r="L6606" i="18"/>
  <c r="L6608" i="18"/>
  <c r="L6610" i="18"/>
  <c r="L6614" i="18"/>
  <c r="L6622" i="18"/>
  <c r="L6630" i="18"/>
  <c r="L6638" i="18"/>
  <c r="L6640" i="18"/>
  <c r="L6642" i="18"/>
  <c r="L6646" i="18"/>
  <c r="L6654" i="18"/>
  <c r="L6662" i="18"/>
  <c r="L6664" i="18"/>
  <c r="L6670" i="18"/>
  <c r="L6672" i="18"/>
  <c r="L6674" i="18"/>
  <c r="L6678" i="18"/>
  <c r="L6686" i="18"/>
  <c r="L6694" i="18"/>
  <c r="L6702" i="18"/>
  <c r="L6704" i="18"/>
  <c r="L6706" i="18"/>
  <c r="L6710" i="18"/>
  <c r="L6718" i="18"/>
  <c r="L6726" i="18"/>
  <c r="L6728" i="18"/>
  <c r="L6734" i="18"/>
  <c r="L6736" i="18"/>
  <c r="L6738" i="18"/>
  <c r="L6742" i="18"/>
  <c r="L6750" i="18"/>
  <c r="L6758" i="18"/>
  <c r="L6774" i="18"/>
  <c r="L6776" i="18"/>
  <c r="L6790" i="18"/>
  <c r="L6806" i="18"/>
  <c r="L6808" i="18"/>
  <c r="L6822" i="18"/>
  <c r="L6838" i="18"/>
  <c r="L6854" i="18"/>
  <c r="L6864" i="18"/>
  <c r="L6870" i="18"/>
  <c r="L6872" i="18"/>
  <c r="L6886" i="18"/>
  <c r="L6902" i="18"/>
  <c r="L6918" i="18"/>
  <c r="L6928" i="18"/>
  <c r="L6934" i="18"/>
  <c r="L6936" i="18"/>
  <c r="L6950" i="18"/>
  <c r="L7035" i="18"/>
  <c r="L7107" i="18"/>
  <c r="L7570" i="18"/>
  <c r="L7578" i="18"/>
  <c r="L7582" i="18"/>
  <c r="L7586" i="18"/>
  <c r="L7594" i="18"/>
  <c r="L7602" i="18"/>
  <c r="L7610" i="18"/>
  <c r="L7614" i="18"/>
  <c r="L7618" i="18"/>
  <c r="L7626" i="18"/>
  <c r="L7634" i="18"/>
  <c r="L7642" i="18"/>
  <c r="L7646" i="18"/>
  <c r="L7650" i="18"/>
  <c r="L7658" i="18"/>
  <c r="L7666" i="18"/>
  <c r="L7674" i="18"/>
  <c r="L7686" i="18"/>
  <c r="L7718" i="18"/>
  <c r="L8728" i="18"/>
  <c r="L6084" i="18"/>
  <c r="L6104" i="18"/>
  <c r="L6116" i="18"/>
  <c r="L6168" i="18"/>
  <c r="L6188" i="18"/>
  <c r="L6212" i="18"/>
  <c r="L6232" i="18"/>
  <c r="L6284" i="18"/>
  <c r="L6316" i="18"/>
  <c r="L6340" i="18"/>
  <c r="L6360" i="18"/>
  <c r="L6382" i="18"/>
  <c r="L6386" i="18"/>
  <c r="L6394" i="18"/>
  <c r="L6396" i="18"/>
  <c r="L6402" i="18"/>
  <c r="L6410" i="18"/>
  <c r="L6412" i="18"/>
  <c r="L6414" i="18"/>
  <c r="L6418" i="18"/>
  <c r="L6426" i="18"/>
  <c r="L6428" i="18"/>
  <c r="L6434" i="18"/>
  <c r="L6442" i="18"/>
  <c r="L6444" i="18"/>
  <c r="L6446" i="18"/>
  <c r="L6450" i="18"/>
  <c r="L6458" i="18"/>
  <c r="L6460" i="18"/>
  <c r="L6466" i="18"/>
  <c r="L6474" i="18"/>
  <c r="L6476" i="18"/>
  <c r="L6478" i="18"/>
  <c r="L6482" i="18"/>
  <c r="L6963" i="18"/>
  <c r="L6979" i="18"/>
  <c r="L6999" i="18"/>
  <c r="L7158" i="18"/>
  <c r="L7162" i="18"/>
  <c r="L7170" i="18"/>
  <c r="L7184" i="18"/>
  <c r="L7188" i="18"/>
  <c r="L7194" i="18"/>
  <c r="L7208" i="18"/>
  <c r="L7226" i="18"/>
  <c r="L7242" i="18"/>
  <c r="L7252" i="18"/>
  <c r="L7258" i="18"/>
  <c r="L7286" i="18"/>
  <c r="L7290" i="18"/>
  <c r="L7298" i="18"/>
  <c r="L7312" i="18"/>
  <c r="L7316" i="18"/>
  <c r="L7322" i="18"/>
  <c r="L7336" i="18"/>
  <c r="L7354" i="18"/>
  <c r="L7370" i="18"/>
  <c r="L7380" i="18"/>
  <c r="L7386" i="18"/>
  <c r="L8562" i="18"/>
  <c r="L8578" i="18"/>
  <c r="L8594" i="18"/>
  <c r="L8598" i="18"/>
  <c r="L8606" i="18"/>
  <c r="L8610" i="18"/>
  <c r="L8614" i="18"/>
  <c r="L8626" i="18"/>
  <c r="L8630" i="18"/>
  <c r="L8642" i="18"/>
  <c r="L8658" i="18"/>
  <c r="L8662" i="18"/>
  <c r="L8666" i="18"/>
  <c r="L8674" i="18"/>
  <c r="L8678" i="18"/>
  <c r="L8682" i="18"/>
  <c r="L8690" i="18"/>
  <c r="L8694" i="18"/>
  <c r="L8899" i="18"/>
  <c r="L8903" i="18"/>
  <c r="L8907" i="18"/>
  <c r="L8911" i="18"/>
  <c r="L8915" i="18"/>
  <c r="L8919" i="18"/>
  <c r="L8923" i="18"/>
  <c r="L8935" i="18"/>
  <c r="L8937" i="18"/>
  <c r="L8941" i="18"/>
  <c r="L8943" i="18"/>
  <c r="L8945" i="18"/>
  <c r="L8949" i="18"/>
  <c r="L8951" i="18"/>
  <c r="L8953" i="18"/>
  <c r="L8957" i="18"/>
  <c r="L8959" i="18"/>
  <c r="L8961" i="18"/>
  <c r="L8965" i="18"/>
  <c r="L8967" i="18"/>
  <c r="L8969" i="18"/>
  <c r="L9240" i="18"/>
  <c r="L9248" i="18"/>
  <c r="L9250" i="18"/>
  <c r="L9258" i="18"/>
  <c r="L9264" i="18"/>
  <c r="L9278" i="18"/>
  <c r="L9286" i="18"/>
  <c r="L9296" i="18"/>
  <c r="L9320" i="18"/>
  <c r="L9322" i="18"/>
  <c r="L9324" i="18"/>
  <c r="L9326" i="18"/>
  <c r="L9328" i="18"/>
  <c r="L9330" i="18"/>
  <c r="L9332" i="18"/>
  <c r="L9334" i="18"/>
  <c r="L9336" i="18"/>
  <c r="L9338" i="18"/>
  <c r="L9340" i="18"/>
  <c r="L9342" i="18"/>
  <c r="L9344" i="18"/>
  <c r="L9346" i="18"/>
  <c r="L9348" i="18"/>
  <c r="L9350" i="18"/>
  <c r="L9352" i="18"/>
  <c r="L9452" i="18"/>
  <c r="L9460" i="18"/>
  <c r="L9476" i="18"/>
  <c r="L9486" i="18"/>
  <c r="L9492" i="18"/>
  <c r="L8971" i="18"/>
  <c r="L8973" i="18"/>
  <c r="L8975" i="18"/>
  <c r="L8977" i="18"/>
  <c r="L8981" i="18"/>
  <c r="L8983" i="18"/>
  <c r="L8985" i="18"/>
  <c r="L8989" i="18"/>
  <c r="L8991" i="18"/>
  <c r="L8993" i="18"/>
  <c r="L8997" i="18"/>
  <c r="L8999" i="18"/>
  <c r="L9001" i="18"/>
  <c r="L9005" i="18"/>
  <c r="L9007" i="18"/>
  <c r="L9009" i="18"/>
  <c r="L9013" i="18"/>
  <c r="L9015" i="18"/>
  <c r="L9017" i="18"/>
  <c r="L9021" i="18"/>
  <c r="L9023" i="18"/>
  <c r="L9025" i="18"/>
  <c r="L9029" i="18"/>
  <c r="L9031" i="18"/>
  <c r="L9033" i="18"/>
  <c r="L9035" i="18"/>
  <c r="L9037" i="18"/>
  <c r="L9039" i="18"/>
  <c r="L9041" i="18"/>
  <c r="L9045" i="18"/>
  <c r="L9047" i="18"/>
  <c r="L9049" i="18"/>
  <c r="L9053" i="18"/>
  <c r="L9055" i="18"/>
  <c r="L9057" i="18"/>
  <c r="L9061" i="18"/>
  <c r="L9063" i="18"/>
  <c r="L9065" i="18"/>
  <c r="L9069" i="18"/>
  <c r="L9071" i="18"/>
  <c r="L9073" i="18"/>
  <c r="L9077" i="18"/>
  <c r="L9079" i="18"/>
  <c r="L9081" i="18"/>
  <c r="L9085" i="18"/>
  <c r="L9087" i="18"/>
  <c r="L9089" i="18"/>
  <c r="L9093" i="18"/>
  <c r="L9095" i="18"/>
  <c r="L9097" i="18"/>
  <c r="L9099" i="18"/>
  <c r="L9101" i="18"/>
  <c r="L9103" i="18"/>
  <c r="L9105" i="18"/>
  <c r="L9109" i="18"/>
  <c r="L9111" i="18"/>
  <c r="L9113" i="18"/>
  <c r="L9139" i="18"/>
  <c r="L9155" i="18"/>
  <c r="L9163" i="18"/>
  <c r="L9171" i="18"/>
  <c r="L9199" i="18"/>
  <c r="L9203" i="18"/>
  <c r="L9219" i="18"/>
  <c r="L9265" i="18"/>
  <c r="L9273" i="18"/>
  <c r="L9293" i="18"/>
  <c r="L9321" i="18"/>
  <c r="L9323" i="18"/>
  <c r="L9325" i="18"/>
  <c r="L9327" i="18"/>
  <c r="L9329" i="18"/>
  <c r="L9331" i="18"/>
  <c r="L9333" i="18"/>
  <c r="L9335" i="18"/>
  <c r="L9337" i="18"/>
  <c r="L9339" i="18"/>
  <c r="L9341" i="18"/>
  <c r="L9343" i="18"/>
  <c r="L9345" i="18"/>
  <c r="L9347" i="18"/>
  <c r="L9349" i="18"/>
  <c r="L9351" i="18"/>
  <c r="L9353" i="18"/>
  <c r="L9535" i="18"/>
  <c r="L9280" i="18"/>
  <c r="L1831" i="18"/>
  <c r="L1647" i="18"/>
  <c r="L1651" i="18"/>
  <c r="L1655" i="18"/>
  <c r="L1659" i="18"/>
  <c r="L1663" i="18"/>
  <c r="L1667" i="18"/>
  <c r="L1671" i="18"/>
  <c r="L1675" i="18"/>
  <c r="L1679" i="18"/>
  <c r="L1683" i="18"/>
  <c r="L1687" i="18"/>
  <c r="L1691" i="18"/>
  <c r="L1695" i="18"/>
  <c r="L1699" i="18"/>
  <c r="L1703" i="18"/>
  <c r="L1705" i="18"/>
  <c r="L1709" i="18"/>
  <c r="L1713" i="18"/>
  <c r="L1717" i="18"/>
  <c r="L1721" i="18"/>
  <c r="L1725" i="18"/>
  <c r="L1729" i="18"/>
  <c r="L1733" i="18"/>
  <c r="L1737" i="18"/>
  <c r="L1741" i="18"/>
  <c r="L1745" i="18"/>
  <c r="L1749" i="18"/>
  <c r="L1753" i="18"/>
  <c r="L1755" i="18"/>
  <c r="L1759" i="18"/>
  <c r="L1763" i="18"/>
  <c r="L1767" i="18"/>
  <c r="L1771" i="18"/>
  <c r="L1775" i="18"/>
  <c r="L1779" i="18"/>
  <c r="L1783" i="18"/>
  <c r="L1787" i="18"/>
  <c r="L1789" i="18"/>
  <c r="L1791" i="18"/>
  <c r="L1645" i="18"/>
  <c r="L1649" i="18"/>
  <c r="L1653" i="18"/>
  <c r="L1657" i="18"/>
  <c r="L1661" i="18"/>
  <c r="L1665" i="18"/>
  <c r="L1669" i="18"/>
  <c r="L1673" i="18"/>
  <c r="L1677" i="18"/>
  <c r="L1681" i="18"/>
  <c r="L1685" i="18"/>
  <c r="L1689" i="18"/>
  <c r="L1693" i="18"/>
  <c r="L1697" i="18"/>
  <c r="L1701" i="18"/>
  <c r="L1707" i="18"/>
  <c r="L1711" i="18"/>
  <c r="L1715" i="18"/>
  <c r="L1719" i="18"/>
  <c r="L1723" i="18"/>
  <c r="L1727" i="18"/>
  <c r="L1731" i="18"/>
  <c r="L1735" i="18"/>
  <c r="L1739" i="18"/>
  <c r="L1743" i="18"/>
  <c r="L1747" i="18"/>
  <c r="L1751" i="18"/>
  <c r="L1757" i="18"/>
  <c r="L1761" i="18"/>
  <c r="L1765" i="18"/>
  <c r="L1769" i="18"/>
  <c r="L1773" i="18"/>
  <c r="L1777" i="18"/>
  <c r="L1781" i="18"/>
  <c r="L1785" i="18"/>
  <c r="L1793" i="18"/>
  <c r="L2623" i="18"/>
  <c r="L2635" i="18"/>
  <c r="L2655" i="18"/>
  <c r="L2663" i="18"/>
  <c r="L2683" i="18"/>
  <c r="L2699" i="18"/>
  <c r="L1795" i="18"/>
  <c r="L1797" i="18"/>
  <c r="L1799" i="18"/>
  <c r="L1801" i="18"/>
  <c r="L1803" i="18"/>
  <c r="L1805" i="18"/>
  <c r="L1807" i="18"/>
  <c r="L1809" i="18"/>
  <c r="L1811" i="18"/>
  <c r="L1813" i="18"/>
  <c r="L1815" i="18"/>
  <c r="L1817" i="18"/>
  <c r="L1819" i="18"/>
  <c r="L1821" i="18"/>
  <c r="L1823" i="18"/>
  <c r="L1825" i="18"/>
  <c r="L1827" i="18"/>
  <c r="L1829" i="18"/>
  <c r="L1833" i="18"/>
  <c r="L1835" i="18"/>
  <c r="L1837" i="18"/>
  <c r="L1839" i="18"/>
  <c r="L1841" i="18"/>
  <c r="L1843" i="18"/>
  <c r="L1845" i="18"/>
  <c r="L1847" i="18"/>
  <c r="L1849" i="18"/>
  <c r="L1851" i="18"/>
  <c r="L1853" i="18"/>
  <c r="L1855" i="18"/>
  <c r="L1857" i="18"/>
  <c r="L1859" i="18"/>
  <c r="L1861" i="18"/>
  <c r="L1863" i="18"/>
  <c r="L1865" i="18"/>
  <c r="L1867" i="18"/>
  <c r="L1869" i="18"/>
  <c r="L1871" i="18"/>
  <c r="L1873" i="18"/>
  <c r="L1875" i="18"/>
  <c r="L1877" i="18"/>
  <c r="L1879" i="18"/>
  <c r="L1881" i="18"/>
  <c r="L1883" i="18"/>
  <c r="L1885" i="18"/>
  <c r="L1887" i="18"/>
  <c r="L1889" i="18"/>
  <c r="L1891" i="18"/>
  <c r="L1893" i="18"/>
  <c r="L1895" i="18"/>
  <c r="L1897" i="18"/>
  <c r="L1899" i="18"/>
  <c r="L1901" i="18"/>
  <c r="L1903" i="18"/>
  <c r="L1905" i="18"/>
  <c r="L1907" i="18"/>
  <c r="L1909" i="18"/>
  <c r="L1911" i="18"/>
  <c r="L1913" i="18"/>
  <c r="L1915" i="18"/>
  <c r="L1917" i="18"/>
  <c r="L1919" i="18"/>
  <c r="L1921" i="18"/>
  <c r="L1923" i="18"/>
  <c r="L1925" i="18"/>
  <c r="L1927" i="18"/>
  <c r="L1929" i="18"/>
  <c r="L1931" i="18"/>
  <c r="L1933" i="18"/>
  <c r="L1935" i="18"/>
  <c r="L1937" i="18"/>
  <c r="L1939" i="18"/>
  <c r="L1941" i="18"/>
  <c r="L1943" i="18"/>
  <c r="L2383" i="18"/>
  <c r="L2395" i="18"/>
  <c r="L2399" i="18"/>
  <c r="L2407" i="18"/>
  <c r="L2411" i="18"/>
  <c r="L2415" i="18"/>
  <c r="L2427" i="18"/>
  <c r="L2431" i="18"/>
  <c r="L2439" i="18"/>
  <c r="L2443" i="18"/>
  <c r="L2447" i="18"/>
  <c r="L2459" i="18"/>
  <c r="L2463" i="18"/>
  <c r="L2471" i="18"/>
  <c r="L2475" i="18"/>
  <c r="L2479" i="18"/>
  <c r="L2491" i="18"/>
  <c r="L2495" i="18"/>
  <c r="L2503" i="18"/>
  <c r="L2507" i="18"/>
  <c r="L2511" i="18"/>
  <c r="L2523" i="18"/>
  <c r="L2527" i="18"/>
  <c r="L2535" i="18"/>
  <c r="L2539" i="18"/>
  <c r="L2543" i="18"/>
  <c r="L2555" i="18"/>
  <c r="L2559" i="18"/>
  <c r="L2571" i="18"/>
  <c r="L2575" i="18"/>
  <c r="L2587" i="18"/>
  <c r="L2591" i="18"/>
  <c r="L2603" i="18"/>
  <c r="L2607" i="18"/>
  <c r="L2619" i="18"/>
  <c r="L2631" i="18"/>
  <c r="L2639" i="18"/>
  <c r="L2651" i="18"/>
  <c r="L2667" i="18"/>
  <c r="L2671" i="18"/>
  <c r="L2687" i="18"/>
  <c r="L2695" i="18"/>
  <c r="L2703" i="18"/>
  <c r="L2715" i="18"/>
  <c r="L1648" i="18"/>
  <c r="L1652" i="18"/>
  <c r="L1656" i="18"/>
  <c r="L1660" i="18"/>
  <c r="L1664" i="18"/>
  <c r="L1668" i="18"/>
  <c r="L1672" i="18"/>
  <c r="L1676" i="18"/>
  <c r="L1680" i="18"/>
  <c r="L1684" i="18"/>
  <c r="L1688" i="18"/>
  <c r="L1692" i="18"/>
  <c r="L1696" i="18"/>
  <c r="L1700" i="18"/>
  <c r="L1704" i="18"/>
  <c r="L1708" i="18"/>
  <c r="L1712" i="18"/>
  <c r="L1716" i="18"/>
  <c r="L1720" i="18"/>
  <c r="L1724" i="18"/>
  <c r="L1728" i="18"/>
  <c r="L1732" i="18"/>
  <c r="L1736" i="18"/>
  <c r="L1740" i="18"/>
  <c r="L1744" i="18"/>
  <c r="L1748" i="18"/>
  <c r="L1752" i="18"/>
  <c r="L1756" i="18"/>
  <c r="L1760" i="18"/>
  <c r="L1764" i="18"/>
  <c r="L1768" i="18"/>
  <c r="L1772" i="18"/>
  <c r="L1776" i="18"/>
  <c r="L1780" i="18"/>
  <c r="L1784" i="18"/>
  <c r="L1788" i="18"/>
  <c r="L1792" i="18"/>
  <c r="L1796" i="18"/>
  <c r="L1800" i="18"/>
  <c r="L1804" i="18"/>
  <c r="L1808" i="18"/>
  <c r="L1812" i="18"/>
  <c r="L1816" i="18"/>
  <c r="L1820" i="18"/>
  <c r="L1824" i="18"/>
  <c r="L1828" i="18"/>
  <c r="L1832" i="18"/>
  <c r="L1836" i="18"/>
  <c r="L1840" i="18"/>
  <c r="L1844" i="18"/>
  <c r="L1848" i="18"/>
  <c r="L1852" i="18"/>
  <c r="L5632" i="18"/>
  <c r="L5696" i="18"/>
  <c r="L5704" i="18"/>
  <c r="L5728" i="18"/>
  <c r="L5760" i="18"/>
  <c r="L5872" i="18"/>
  <c r="L5904" i="18"/>
  <c r="L5924" i="18"/>
  <c r="L5956" i="18"/>
  <c r="L6032" i="18"/>
  <c r="L6040" i="18"/>
  <c r="L6771" i="18"/>
  <c r="L6819" i="18"/>
  <c r="L6835" i="18"/>
  <c r="L6883" i="18"/>
  <c r="L6899" i="18"/>
  <c r="L6947" i="18"/>
  <c r="L7006" i="18"/>
  <c r="L7012" i="18"/>
  <c r="L7026" i="18"/>
  <c r="L7032" i="18"/>
  <c r="L7038" i="18"/>
  <c r="L7052" i="18"/>
  <c r="L7056" i="18"/>
  <c r="L7108" i="18"/>
  <c r="L7128" i="18"/>
  <c r="L7581" i="18"/>
  <c r="L7597" i="18"/>
  <c r="L7613" i="18"/>
  <c r="L7629" i="18"/>
  <c r="L7645" i="18"/>
  <c r="L7661" i="18"/>
  <c r="L7677" i="18"/>
  <c r="L7742" i="18"/>
  <c r="L7774" i="18"/>
  <c r="L7806" i="18"/>
  <c r="L8356" i="18"/>
  <c r="L8364" i="18"/>
  <c r="L8372" i="18"/>
  <c r="L8376" i="18"/>
  <c r="L8380" i="18"/>
  <c r="L8388" i="18"/>
  <c r="L8396" i="18"/>
  <c r="L8404" i="18"/>
  <c r="L8408" i="18"/>
  <c r="L8412" i="18"/>
  <c r="L8420" i="18"/>
  <c r="L8428" i="18"/>
  <c r="L8436" i="18"/>
  <c r="L8440" i="18"/>
  <c r="L8444" i="18"/>
  <c r="L8452" i="18"/>
  <c r="L8456" i="18"/>
  <c r="L8460" i="18"/>
  <c r="L8464" i="18"/>
  <c r="L8468" i="18"/>
  <c r="L8472" i="18"/>
  <c r="L8476" i="18"/>
  <c r="L8484" i="18"/>
  <c r="L8492" i="18"/>
  <c r="L8496" i="18"/>
  <c r="L8500" i="18"/>
  <c r="L8504" i="18"/>
  <c r="L8731" i="18"/>
  <c r="L1856" i="18"/>
  <c r="L1860" i="18"/>
  <c r="L1864" i="18"/>
  <c r="L1868" i="18"/>
  <c r="L1872" i="18"/>
  <c r="L1876" i="18"/>
  <c r="L1880" i="18"/>
  <c r="L1884" i="18"/>
  <c r="L1888" i="18"/>
  <c r="L1892" i="18"/>
  <c r="L1896" i="18"/>
  <c r="L1900" i="18"/>
  <c r="L1904" i="18"/>
  <c r="L1908" i="18"/>
  <c r="L1912" i="18"/>
  <c r="L1916" i="18"/>
  <c r="L1920" i="18"/>
  <c r="L1924" i="18"/>
  <c r="L1928" i="18"/>
  <c r="L1932" i="18"/>
  <c r="L1936" i="18"/>
  <c r="L1940" i="18"/>
  <c r="L1944" i="18"/>
  <c r="L6055" i="18"/>
  <c r="L6071" i="18"/>
  <c r="L6075" i="18"/>
  <c r="L6081" i="18"/>
  <c r="L6087" i="18"/>
  <c r="L6089" i="18"/>
  <c r="L6107" i="18"/>
  <c r="L6119" i="18"/>
  <c r="L6123" i="18"/>
  <c r="L6133" i="18"/>
  <c r="L6135" i="18"/>
  <c r="L6139" i="18"/>
  <c r="L6151" i="18"/>
  <c r="L6165" i="18"/>
  <c r="L6171" i="18"/>
  <c r="L6177" i="18"/>
  <c r="L6183" i="18"/>
  <c r="L6187" i="18"/>
  <c r="L6191" i="18"/>
  <c r="L6199" i="18"/>
  <c r="L6203" i="18"/>
  <c r="L6215" i="18"/>
  <c r="L6217" i="18"/>
  <c r="L6235" i="18"/>
  <c r="L6237" i="18"/>
  <c r="L6247" i="18"/>
  <c r="L6251" i="18"/>
  <c r="L6267" i="18"/>
  <c r="L6279" i="18"/>
  <c r="L6287" i="18"/>
  <c r="L6293" i="18"/>
  <c r="L6299" i="18"/>
  <c r="L6305" i="18"/>
  <c r="L6311" i="18"/>
  <c r="L6327" i="18"/>
  <c r="L6331" i="18"/>
  <c r="L6337" i="18"/>
  <c r="L6343" i="18"/>
  <c r="L6345" i="18"/>
  <c r="L6363" i="18"/>
  <c r="L6375" i="18"/>
  <c r="L6401" i="18"/>
  <c r="L6433" i="18"/>
  <c r="L6465" i="18"/>
  <c r="L6972" i="18"/>
  <c r="L6976" i="18"/>
  <c r="L6982" i="18"/>
  <c r="L7155" i="18"/>
  <c r="L7167" i="18"/>
  <c r="L7179" i="18"/>
  <c r="L7191" i="18"/>
  <c r="L7243" i="18"/>
  <c r="L7283" i="18"/>
  <c r="L7295" i="18"/>
  <c r="L7307" i="18"/>
  <c r="L7319" i="18"/>
  <c r="L7371" i="18"/>
  <c r="L9510" i="18"/>
  <c r="L9522" i="18"/>
  <c r="L9538" i="18"/>
  <c r="L9558" i="18"/>
  <c r="L9574" i="18"/>
  <c r="L9703" i="18"/>
  <c r="L9918" i="18"/>
  <c r="L9922" i="18"/>
  <c r="M1780" i="18"/>
  <c r="M9460" i="18"/>
  <c r="L9311" i="18"/>
  <c r="L9736" i="18"/>
  <c r="L9370" i="18"/>
  <c r="L9720" i="18"/>
  <c r="M9048" i="18"/>
  <c r="L9650" i="18"/>
  <c r="L9752" i="18"/>
  <c r="M1652" i="18"/>
  <c r="L2873" i="18"/>
  <c r="L8825" i="18"/>
  <c r="L9598" i="18"/>
  <c r="L9712" i="18"/>
  <c r="L9744" i="18"/>
  <c r="L644" i="18"/>
  <c r="M1916" i="18"/>
  <c r="M9208" i="18"/>
  <c r="M9343" i="18"/>
  <c r="L9386" i="18"/>
  <c r="L9682" i="18"/>
  <c r="L9728" i="18"/>
  <c r="L9760" i="18"/>
  <c r="M1852" i="18"/>
  <c r="L2190" i="18"/>
  <c r="M6928" i="18"/>
  <c r="M9126" i="18"/>
  <c r="L9359" i="18"/>
  <c r="L9378" i="18"/>
  <c r="L9666" i="18"/>
  <c r="L9695" i="18"/>
  <c r="L9708" i="18"/>
  <c r="L9724" i="18"/>
  <c r="L9740" i="18"/>
  <c r="L9756" i="18"/>
  <c r="M1716" i="18"/>
  <c r="L2182" i="18"/>
  <c r="L2186" i="18"/>
  <c r="L7397" i="18"/>
  <c r="M8944" i="18"/>
  <c r="M9278" i="18"/>
  <c r="M9327" i="18"/>
  <c r="L9430" i="18"/>
  <c r="M9535" i="18"/>
  <c r="L9630" i="18"/>
  <c r="L9716" i="18"/>
  <c r="L9732" i="18"/>
  <c r="L9748" i="18"/>
  <c r="L9764" i="18"/>
  <c r="L728" i="18"/>
  <c r="M1684" i="18"/>
  <c r="M1820" i="18"/>
  <c r="L3097" i="18"/>
  <c r="L3271" i="18"/>
  <c r="L3681" i="18"/>
  <c r="L7504" i="18"/>
  <c r="L7506" i="18"/>
  <c r="L7510" i="18"/>
  <c r="M8678" i="18"/>
  <c r="M8902" i="18"/>
  <c r="M9250" i="18"/>
  <c r="L9303" i="18"/>
  <c r="M9335" i="18"/>
  <c r="L9374" i="18"/>
  <c r="L9410" i="18"/>
  <c r="M9486" i="18"/>
  <c r="L9614" i="18"/>
  <c r="L9658" i="18"/>
  <c r="L9690" i="18"/>
  <c r="L9699" i="18"/>
  <c r="L9706" i="18"/>
  <c r="L9714" i="18"/>
  <c r="L9722" i="18"/>
  <c r="L9730" i="18"/>
  <c r="L9738" i="18"/>
  <c r="L9746" i="18"/>
  <c r="L9754" i="18"/>
  <c r="L9762" i="18"/>
  <c r="L1111" i="18"/>
  <c r="M1748" i="18"/>
  <c r="M1884" i="18"/>
  <c r="L2018" i="18"/>
  <c r="L2357" i="18"/>
  <c r="L3600" i="18"/>
  <c r="L5452" i="18"/>
  <c r="L7517" i="18"/>
  <c r="L7525" i="18"/>
  <c r="M8996" i="18"/>
  <c r="M9099" i="18"/>
  <c r="M9154" i="18"/>
  <c r="L9319" i="18"/>
  <c r="M9351" i="18"/>
  <c r="L9366" i="18"/>
  <c r="L9382" i="18"/>
  <c r="L9442" i="18"/>
  <c r="M9574" i="18"/>
  <c r="L9642" i="18"/>
  <c r="L9674" i="18"/>
  <c r="L9710" i="18"/>
  <c r="L9718" i="18"/>
  <c r="L9726" i="18"/>
  <c r="L9734" i="18"/>
  <c r="L9742" i="18"/>
  <c r="L9750" i="18"/>
  <c r="L9758" i="18"/>
  <c r="L9766" i="18"/>
  <c r="L752" i="18"/>
  <c r="M1708" i="18"/>
  <c r="M1772" i="18"/>
  <c r="M1836" i="18"/>
  <c r="M1900" i="18"/>
  <c r="L2101" i="18"/>
  <c r="L2274" i="18"/>
  <c r="M2471" i="18"/>
  <c r="L2993" i="18"/>
  <c r="L4400" i="18"/>
  <c r="L4904" i="18"/>
  <c r="L4912" i="18"/>
  <c r="L7440" i="18"/>
  <c r="L7442" i="18"/>
  <c r="L7446" i="18"/>
  <c r="L8128" i="18"/>
  <c r="L8140" i="18"/>
  <c r="L8514" i="18"/>
  <c r="L8516" i="18"/>
  <c r="L8518" i="18"/>
  <c r="L8778" i="18"/>
  <c r="L8871" i="18"/>
  <c r="M9072" i="18"/>
  <c r="M9134" i="18"/>
  <c r="M9228" i="18"/>
  <c r="M9265" i="18"/>
  <c r="L9307" i="18"/>
  <c r="M9323" i="18"/>
  <c r="M9339" i="18"/>
  <c r="L9355" i="18"/>
  <c r="L9372" i="18"/>
  <c r="L9380" i="18"/>
  <c r="L9398" i="18"/>
  <c r="L9438" i="18"/>
  <c r="M9476" i="18"/>
  <c r="M9558" i="18"/>
  <c r="L9606" i="18"/>
  <c r="L9638" i="18"/>
  <c r="L9654" i="18"/>
  <c r="L9670" i="18"/>
  <c r="L9686" i="18"/>
  <c r="L9693" i="18"/>
  <c r="L9701" i="18"/>
  <c r="L9707" i="18"/>
  <c r="L9711" i="18"/>
  <c r="L9715" i="18"/>
  <c r="L9719" i="18"/>
  <c r="L9723" i="18"/>
  <c r="L9727" i="18"/>
  <c r="L9731" i="18"/>
  <c r="L9735" i="18"/>
  <c r="L9739" i="18"/>
  <c r="L9743" i="18"/>
  <c r="L9747" i="18"/>
  <c r="L9751" i="18"/>
  <c r="L9755" i="18"/>
  <c r="L9759" i="18"/>
  <c r="L9763" i="18"/>
  <c r="L9767" i="18"/>
  <c r="L664" i="18"/>
  <c r="L983" i="18"/>
  <c r="M1676" i="18"/>
  <c r="M1740" i="18"/>
  <c r="M1804" i="18"/>
  <c r="M1868" i="18"/>
  <c r="M1932" i="18"/>
  <c r="L2773" i="18"/>
  <c r="L3841" i="18"/>
  <c r="L4157" i="18"/>
  <c r="L4392" i="18"/>
  <c r="L4396" i="18"/>
  <c r="L4829" i="18"/>
  <c r="L4900" i="18"/>
  <c r="M7107" i="18"/>
  <c r="L7453" i="18"/>
  <c r="L7461" i="18"/>
  <c r="L8870" i="18"/>
  <c r="M8918" i="18"/>
  <c r="M8971" i="18"/>
  <c r="M9020" i="18"/>
  <c r="M9118" i="18"/>
  <c r="M9188" i="18"/>
  <c r="M9293" i="18"/>
  <c r="L9315" i="18"/>
  <c r="M9331" i="18"/>
  <c r="M9347" i="18"/>
  <c r="L9363" i="18"/>
  <c r="L9368" i="18"/>
  <c r="L9376" i="18"/>
  <c r="L9384" i="18"/>
  <c r="L9422" i="18"/>
  <c r="L9450" i="18"/>
  <c r="M9510" i="18"/>
  <c r="L9590" i="18"/>
  <c r="L9622" i="18"/>
  <c r="L9646" i="18"/>
  <c r="L9662" i="18"/>
  <c r="L9678" i="18"/>
  <c r="L9697" i="18"/>
  <c r="L9705" i="18"/>
  <c r="L9709" i="18"/>
  <c r="L9713" i="18"/>
  <c r="L9717" i="18"/>
  <c r="L9721" i="18"/>
  <c r="L9725" i="18"/>
  <c r="L9729" i="18"/>
  <c r="L9733" i="18"/>
  <c r="L9737" i="18"/>
  <c r="L9741" i="18"/>
  <c r="L9745" i="18"/>
  <c r="L9749" i="18"/>
  <c r="L9753" i="18"/>
  <c r="L9757" i="18"/>
  <c r="L9761" i="18"/>
  <c r="L9765" i="18"/>
  <c r="L688" i="18"/>
  <c r="M1660" i="18"/>
  <c r="M1692" i="18"/>
  <c r="M1724" i="18"/>
  <c r="M1756" i="18"/>
  <c r="M1788" i="18"/>
  <c r="M9434" i="18"/>
  <c r="L9434" i="18"/>
  <c r="L9546" i="18"/>
  <c r="M9546" i="18"/>
  <c r="M9602" i="18"/>
  <c r="L9602" i="18"/>
  <c r="M9634" i="18"/>
  <c r="L9634" i="18"/>
  <c r="M9652" i="18"/>
  <c r="L9652" i="18"/>
  <c r="M9668" i="18"/>
  <c r="L9668" i="18"/>
  <c r="M9684" i="18"/>
  <c r="L9684" i="18"/>
  <c r="M9696" i="18"/>
  <c r="L9696" i="18"/>
  <c r="M9704" i="18"/>
  <c r="L9704" i="18"/>
  <c r="L708" i="18"/>
  <c r="L855" i="18"/>
  <c r="M1668" i="18"/>
  <c r="M1700" i="18"/>
  <c r="M1732" i="18"/>
  <c r="M1764" i="18"/>
  <c r="M1796" i="18"/>
  <c r="M1828" i="18"/>
  <c r="M1860" i="18"/>
  <c r="M1892" i="18"/>
  <c r="M1924" i="18"/>
  <c r="L2054" i="18"/>
  <c r="L2058" i="18"/>
  <c r="L2146" i="18"/>
  <c r="L2229" i="18"/>
  <c r="L2318" i="18"/>
  <c r="M2439" i="18"/>
  <c r="L2821" i="18"/>
  <c r="L3041" i="18"/>
  <c r="L3936" i="18"/>
  <c r="L4516" i="18"/>
  <c r="L5128" i="18"/>
  <c r="L5132" i="18"/>
  <c r="L5160" i="18"/>
  <c r="M5904" i="18"/>
  <c r="M6776" i="18"/>
  <c r="L7421" i="18"/>
  <c r="L7429" i="18"/>
  <c r="L7472" i="18"/>
  <c r="L7474" i="18"/>
  <c r="L7478" i="18"/>
  <c r="L8531" i="18"/>
  <c r="L8806" i="18"/>
  <c r="L8845" i="18"/>
  <c r="L8847" i="18"/>
  <c r="L8849" i="18"/>
  <c r="M8910" i="18"/>
  <c r="M8956" i="18"/>
  <c r="M9008" i="18"/>
  <c r="M9035" i="18"/>
  <c r="M9060" i="18"/>
  <c r="M9112" i="18"/>
  <c r="M9130" i="18"/>
  <c r="M9199" i="18"/>
  <c r="M9258" i="18"/>
  <c r="M9273" i="18"/>
  <c r="M9286" i="18"/>
  <c r="L9301" i="18"/>
  <c r="L9309" i="18"/>
  <c r="L9317" i="18"/>
  <c r="M9325" i="18"/>
  <c r="M9333" i="18"/>
  <c r="M9341" i="18"/>
  <c r="M9349" i="18"/>
  <c r="L9357" i="18"/>
  <c r="L9365" i="18"/>
  <c r="L9369" i="18"/>
  <c r="L9373" i="18"/>
  <c r="L9377" i="18"/>
  <c r="L9381" i="18"/>
  <c r="L9385" i="18"/>
  <c r="L9414" i="18"/>
  <c r="M9418" i="18"/>
  <c r="L9418" i="18"/>
  <c r="M9452" i="18"/>
  <c r="M9492" i="18"/>
  <c r="L9502" i="18"/>
  <c r="M9502" i="18"/>
  <c r="L9566" i="18"/>
  <c r="M9566" i="18"/>
  <c r="M9610" i="18"/>
  <c r="L9610" i="18"/>
  <c r="M9640" i="18"/>
  <c r="L9640" i="18"/>
  <c r="M9656" i="18"/>
  <c r="L9656" i="18"/>
  <c r="M9672" i="18"/>
  <c r="L9672" i="18"/>
  <c r="M9688" i="18"/>
  <c r="L9688" i="18"/>
  <c r="M9698" i="18"/>
  <c r="L9698" i="18"/>
  <c r="L9468" i="18"/>
  <c r="M9468" i="18"/>
  <c r="L9582" i="18"/>
  <c r="M9582" i="18"/>
  <c r="M9618" i="18"/>
  <c r="L9618" i="18"/>
  <c r="M9644" i="18"/>
  <c r="L9644" i="18"/>
  <c r="M9660" i="18"/>
  <c r="L9660" i="18"/>
  <c r="M9676" i="18"/>
  <c r="L9676" i="18"/>
  <c r="M9692" i="18"/>
  <c r="L9692" i="18"/>
  <c r="M9700" i="18"/>
  <c r="L9700" i="18"/>
  <c r="M1812" i="18"/>
  <c r="M1844" i="18"/>
  <c r="M1876" i="18"/>
  <c r="M1908" i="18"/>
  <c r="M1940" i="18"/>
  <c r="L2062" i="18"/>
  <c r="L2310" i="18"/>
  <c r="L2314" i="18"/>
  <c r="L2937" i="18"/>
  <c r="L3365" i="18"/>
  <c r="L3501" i="18"/>
  <c r="L3764" i="18"/>
  <c r="L4105" i="18"/>
  <c r="L4216" i="18"/>
  <c r="L4336" i="18"/>
  <c r="L4512" i="18"/>
  <c r="L4673" i="18"/>
  <c r="L5212" i="18"/>
  <c r="M5728" i="18"/>
  <c r="M6316" i="18"/>
  <c r="L7408" i="18"/>
  <c r="L7410" i="18"/>
  <c r="L7414" i="18"/>
  <c r="L7485" i="18"/>
  <c r="L7493" i="18"/>
  <c r="L7536" i="18"/>
  <c r="L7538" i="18"/>
  <c r="L7542" i="18"/>
  <c r="L8043" i="18"/>
  <c r="L8101" i="18"/>
  <c r="L8109" i="18"/>
  <c r="L8120" i="18"/>
  <c r="L8546" i="18"/>
  <c r="L8548" i="18"/>
  <c r="L8550" i="18"/>
  <c r="L8742" i="18"/>
  <c r="L8746" i="18"/>
  <c r="L8807" i="18"/>
  <c r="L8889" i="18"/>
  <c r="M8932" i="18"/>
  <c r="M8984" i="18"/>
  <c r="M9084" i="18"/>
  <c r="M9122" i="18"/>
  <c r="M9138" i="18"/>
  <c r="M9171" i="18"/>
  <c r="M9219" i="18"/>
  <c r="M9240" i="18"/>
  <c r="L9305" i="18"/>
  <c r="L9313" i="18"/>
  <c r="M9321" i="18"/>
  <c r="M9329" i="18"/>
  <c r="M9337" i="18"/>
  <c r="M9345" i="18"/>
  <c r="M9353" i="18"/>
  <c r="L9361" i="18"/>
  <c r="L9367" i="18"/>
  <c r="L9371" i="18"/>
  <c r="L9375" i="18"/>
  <c r="L9379" i="18"/>
  <c r="L9383" i="18"/>
  <c r="L9387" i="18"/>
  <c r="L9406" i="18"/>
  <c r="L9426" i="18"/>
  <c r="L9446" i="18"/>
  <c r="M9448" i="18"/>
  <c r="L9448" i="18"/>
  <c r="M9522" i="18"/>
  <c r="M9594" i="18"/>
  <c r="L9594" i="18"/>
  <c r="M9626" i="18"/>
  <c r="L9626" i="18"/>
  <c r="M9648" i="18"/>
  <c r="L9648" i="18"/>
  <c r="M9664" i="18"/>
  <c r="L9664" i="18"/>
  <c r="M9680" i="18"/>
  <c r="L9680" i="18"/>
  <c r="M9694" i="18"/>
  <c r="L9694" i="18"/>
  <c r="M9702" i="18"/>
  <c r="L9702" i="18"/>
  <c r="L9814" i="18"/>
  <c r="L9818" i="18"/>
  <c r="L9811" i="18"/>
  <c r="M2901" i="18"/>
  <c r="L2901" i="18"/>
  <c r="M3109" i="18"/>
  <c r="L3109" i="18"/>
  <c r="M3337" i="18"/>
  <c r="L3337" i="18"/>
  <c r="M3724" i="18"/>
  <c r="L3724" i="18"/>
  <c r="M4312" i="18"/>
  <c r="L4312" i="18"/>
  <c r="M4485" i="18"/>
  <c r="L4485" i="18"/>
  <c r="L6113" i="18"/>
  <c r="M6113" i="18"/>
  <c r="L8922" i="18"/>
  <c r="M8922" i="18"/>
  <c r="L8976" i="18"/>
  <c r="M8976" i="18"/>
  <c r="L9003" i="18"/>
  <c r="M9003" i="18"/>
  <c r="L9028" i="18"/>
  <c r="M9028" i="18"/>
  <c r="L9080" i="18"/>
  <c r="M9080" i="18"/>
  <c r="L9120" i="18"/>
  <c r="M9120" i="18"/>
  <c r="L9136" i="18"/>
  <c r="M9136" i="18"/>
  <c r="L9196" i="18"/>
  <c r="M9196" i="18"/>
  <c r="M9308" i="18"/>
  <c r="L9308" i="18"/>
  <c r="M9316" i="18"/>
  <c r="L9316" i="18"/>
  <c r="M9354" i="18"/>
  <c r="L9354" i="18"/>
  <c r="M9362" i="18"/>
  <c r="L9362" i="18"/>
  <c r="M9416" i="18"/>
  <c r="L9416" i="18"/>
  <c r="M9432" i="18"/>
  <c r="L9432" i="18"/>
  <c r="M9451" i="18"/>
  <c r="L9451" i="18"/>
  <c r="L9464" i="18"/>
  <c r="M9464" i="18"/>
  <c r="L9498" i="18"/>
  <c r="M9498" i="18"/>
  <c r="L9519" i="18"/>
  <c r="M9519" i="18"/>
  <c r="L9578" i="18"/>
  <c r="M9578" i="18"/>
  <c r="M9600" i="18"/>
  <c r="L9600" i="18"/>
  <c r="M9616" i="18"/>
  <c r="L9616" i="18"/>
  <c r="M9632" i="18"/>
  <c r="L9632" i="18"/>
  <c r="M9639" i="18"/>
  <c r="L9639" i="18"/>
  <c r="M9647" i="18"/>
  <c r="L9647" i="18"/>
  <c r="M9655" i="18"/>
  <c r="L9655" i="18"/>
  <c r="M9663" i="18"/>
  <c r="L9663" i="18"/>
  <c r="M9671" i="18"/>
  <c r="L9671" i="18"/>
  <c r="M9679" i="18"/>
  <c r="L9679" i="18"/>
  <c r="M9687" i="18"/>
  <c r="L9687" i="18"/>
  <c r="L632" i="18"/>
  <c r="L676" i="18"/>
  <c r="L720" i="18"/>
  <c r="L1047" i="18"/>
  <c r="M1656" i="18"/>
  <c r="M1672" i="18"/>
  <c r="M1688" i="18"/>
  <c r="M1704" i="18"/>
  <c r="M1720" i="18"/>
  <c r="M1736" i="18"/>
  <c r="M1752" i="18"/>
  <c r="M1768" i="18"/>
  <c r="M1784" i="18"/>
  <c r="M1800" i="18"/>
  <c r="M1816" i="18"/>
  <c r="M1832" i="18"/>
  <c r="M1848" i="18"/>
  <c r="M1864" i="18"/>
  <c r="M1880" i="18"/>
  <c r="M1896" i="18"/>
  <c r="M1912" i="18"/>
  <c r="M1928" i="18"/>
  <c r="M1944" i="18"/>
  <c r="L1998" i="18"/>
  <c r="L2037" i="18"/>
  <c r="L2082" i="18"/>
  <c r="L2118" i="18"/>
  <c r="L2122" i="18"/>
  <c r="L2254" i="18"/>
  <c r="L2293" i="18"/>
  <c r="L2338" i="18"/>
  <c r="L2374" i="18"/>
  <c r="L2378" i="18"/>
  <c r="M2695" i="18"/>
  <c r="L2745" i="18"/>
  <c r="M2965" i="18"/>
  <c r="L2965" i="18"/>
  <c r="M3581" i="18"/>
  <c r="L3581" i="18"/>
  <c r="M4725" i="18"/>
  <c r="L4725" i="18"/>
  <c r="L7099" i="18"/>
  <c r="M7099" i="18"/>
  <c r="L8898" i="18"/>
  <c r="M8898" i="18"/>
  <c r="L8988" i="18"/>
  <c r="M8988" i="18"/>
  <c r="L9040" i="18"/>
  <c r="M9040" i="18"/>
  <c r="L9067" i="18"/>
  <c r="M9067" i="18"/>
  <c r="L9092" i="18"/>
  <c r="M9092" i="18"/>
  <c r="L9124" i="18"/>
  <c r="M9124" i="18"/>
  <c r="L9148" i="18"/>
  <c r="M9148" i="18"/>
  <c r="L9202" i="18"/>
  <c r="M9202" i="18"/>
  <c r="L9246" i="18"/>
  <c r="M9246" i="18"/>
  <c r="L9261" i="18"/>
  <c r="M9261" i="18"/>
  <c r="L9276" i="18"/>
  <c r="M9276" i="18"/>
  <c r="M9302" i="18"/>
  <c r="L9302" i="18"/>
  <c r="M9310" i="18"/>
  <c r="L9310" i="18"/>
  <c r="M9318" i="18"/>
  <c r="L9318" i="18"/>
  <c r="M9322" i="18"/>
  <c r="M9326" i="18"/>
  <c r="M9330" i="18"/>
  <c r="M9334" i="18"/>
  <c r="M9338" i="18"/>
  <c r="M9342" i="18"/>
  <c r="M9346" i="18"/>
  <c r="M9350" i="18"/>
  <c r="M9356" i="18"/>
  <c r="L9356" i="18"/>
  <c r="M9364" i="18"/>
  <c r="L9364" i="18"/>
  <c r="M2801" i="18"/>
  <c r="L2801" i="18"/>
  <c r="M3001" i="18"/>
  <c r="L3001" i="18"/>
  <c r="M3480" i="18"/>
  <c r="L3480" i="18"/>
  <c r="M3860" i="18"/>
  <c r="L3860" i="18"/>
  <c r="M4177" i="18"/>
  <c r="L4177" i="18"/>
  <c r="M4644" i="18"/>
  <c r="L4644" i="18"/>
  <c r="M5061" i="18"/>
  <c r="L5061" i="18"/>
  <c r="M5560" i="18"/>
  <c r="L5560" i="18"/>
  <c r="L5673" i="18"/>
  <c r="M5673" i="18"/>
  <c r="L7287" i="18"/>
  <c r="M7287" i="18"/>
  <c r="L8681" i="18"/>
  <c r="M8681" i="18"/>
  <c r="L8906" i="18"/>
  <c r="M8906" i="18"/>
  <c r="L8952" i="18"/>
  <c r="M8952" i="18"/>
  <c r="L9052" i="18"/>
  <c r="M9052" i="18"/>
  <c r="L9104" i="18"/>
  <c r="M9104" i="18"/>
  <c r="L9128" i="18"/>
  <c r="M9128" i="18"/>
  <c r="L9166" i="18"/>
  <c r="M9166" i="18"/>
  <c r="L9216" i="18"/>
  <c r="M9216" i="18"/>
  <c r="L9231" i="18"/>
  <c r="M9231" i="18"/>
  <c r="L9254" i="18"/>
  <c r="M9254" i="18"/>
  <c r="L9269" i="18"/>
  <c r="M9269" i="18"/>
  <c r="L9282" i="18"/>
  <c r="M9282" i="18"/>
  <c r="L9297" i="18"/>
  <c r="M9297" i="18"/>
  <c r="M9304" i="18"/>
  <c r="L9304" i="18"/>
  <c r="M9312" i="18"/>
  <c r="L9312" i="18"/>
  <c r="M9358" i="18"/>
  <c r="L9358" i="18"/>
  <c r="M9391" i="18"/>
  <c r="L9391" i="18"/>
  <c r="M9408" i="18"/>
  <c r="L9408" i="18"/>
  <c r="M9424" i="18"/>
  <c r="L9424" i="18"/>
  <c r="M9440" i="18"/>
  <c r="L9440" i="18"/>
  <c r="M9447" i="18"/>
  <c r="L9447" i="18"/>
  <c r="L9482" i="18"/>
  <c r="M9482" i="18"/>
  <c r="L9543" i="18"/>
  <c r="M9543" i="18"/>
  <c r="L9562" i="18"/>
  <c r="M9562" i="18"/>
  <c r="M9592" i="18"/>
  <c r="L9592" i="18"/>
  <c r="M9608" i="18"/>
  <c r="L9608" i="18"/>
  <c r="M9624" i="18"/>
  <c r="L9624" i="18"/>
  <c r="M9643" i="18"/>
  <c r="L9643" i="18"/>
  <c r="M9651" i="18"/>
  <c r="L9651" i="18"/>
  <c r="M9659" i="18"/>
  <c r="L9659" i="18"/>
  <c r="M9667" i="18"/>
  <c r="L9667" i="18"/>
  <c r="M9675" i="18"/>
  <c r="L9675" i="18"/>
  <c r="M9683" i="18"/>
  <c r="L9683" i="18"/>
  <c r="M9691" i="18"/>
  <c r="L9691" i="18"/>
  <c r="L656" i="18"/>
  <c r="L696" i="18"/>
  <c r="L740" i="18"/>
  <c r="L919" i="18"/>
  <c r="L1143" i="18"/>
  <c r="M1648" i="18"/>
  <c r="M1664" i="18"/>
  <c r="M1680" i="18"/>
  <c r="M1696" i="18"/>
  <c r="M1712" i="18"/>
  <c r="M1728" i="18"/>
  <c r="M1744" i="18"/>
  <c r="M1760" i="18"/>
  <c r="M1776" i="18"/>
  <c r="M1792" i="18"/>
  <c r="M1808" i="18"/>
  <c r="M1824" i="18"/>
  <c r="M1840" i="18"/>
  <c r="M1856" i="18"/>
  <c r="M1872" i="18"/>
  <c r="M1888" i="18"/>
  <c r="M1904" i="18"/>
  <c r="M1920" i="18"/>
  <c r="M1936" i="18"/>
  <c r="L1951" i="18"/>
  <c r="L1990" i="18"/>
  <c r="L1994" i="18"/>
  <c r="L2126" i="18"/>
  <c r="L2165" i="18"/>
  <c r="L2210" i="18"/>
  <c r="L2246" i="18"/>
  <c r="L2250" i="18"/>
  <c r="M2849" i="18"/>
  <c r="L2849" i="18"/>
  <c r="M3073" i="18"/>
  <c r="L3073" i="18"/>
  <c r="M3207" i="18"/>
  <c r="L3207" i="18"/>
  <c r="M3416" i="18"/>
  <c r="L3416" i="18"/>
  <c r="M3801" i="18"/>
  <c r="L3801" i="18"/>
  <c r="M4144" i="18"/>
  <c r="L4144" i="18"/>
  <c r="M4273" i="18"/>
  <c r="L4273" i="18"/>
  <c r="M4349" i="18"/>
  <c r="L4349" i="18"/>
  <c r="M4592" i="18"/>
  <c r="L4592" i="18"/>
  <c r="M5373" i="18"/>
  <c r="L5373" i="18"/>
  <c r="M7561" i="18"/>
  <c r="L7561" i="18"/>
  <c r="M8125" i="18"/>
  <c r="L8125" i="18"/>
  <c r="L8914" i="18"/>
  <c r="M8914" i="18"/>
  <c r="L8939" i="18"/>
  <c r="M8939" i="18"/>
  <c r="L8964" i="18"/>
  <c r="M8964" i="18"/>
  <c r="L9016" i="18"/>
  <c r="M9016" i="18"/>
  <c r="L9116" i="18"/>
  <c r="M9116" i="18"/>
  <c r="L9132" i="18"/>
  <c r="M9132" i="18"/>
  <c r="L9174" i="18"/>
  <c r="M9174" i="18"/>
  <c r="L9224" i="18"/>
  <c r="M9224" i="18"/>
  <c r="L9290" i="18"/>
  <c r="M9290" i="18"/>
  <c r="M9306" i="18"/>
  <c r="L9306" i="18"/>
  <c r="M9314" i="18"/>
  <c r="L9314" i="18"/>
  <c r="M9320" i="18"/>
  <c r="M9324" i="18"/>
  <c r="M9328" i="18"/>
  <c r="M9332" i="18"/>
  <c r="M9336" i="18"/>
  <c r="M9340" i="18"/>
  <c r="M9344" i="18"/>
  <c r="M9348" i="18"/>
  <c r="M9352" i="18"/>
  <c r="M9360" i="18"/>
  <c r="L9360" i="18"/>
  <c r="L5520" i="18"/>
  <c r="L5544" i="18"/>
  <c r="L5552" i="18"/>
  <c r="L7400" i="18"/>
  <c r="L7402" i="18"/>
  <c r="L7406" i="18"/>
  <c r="L7464" i="18"/>
  <c r="L7466" i="18"/>
  <c r="L7470" i="18"/>
  <c r="L7528" i="18"/>
  <c r="L7530" i="18"/>
  <c r="L7534" i="18"/>
  <c r="L8519" i="18"/>
  <c r="L8527" i="18"/>
  <c r="L8747" i="18"/>
  <c r="L8755" i="18"/>
  <c r="L8759" i="18"/>
  <c r="L8771" i="18"/>
  <c r="L8786" i="18"/>
  <c r="L8813" i="18"/>
  <c r="L8815" i="18"/>
  <c r="L8817" i="18"/>
  <c r="L8838" i="18"/>
  <c r="L8857" i="18"/>
  <c r="M9420" i="18"/>
  <c r="L9420" i="18"/>
  <c r="M9436" i="18"/>
  <c r="L9436" i="18"/>
  <c r="L9472" i="18"/>
  <c r="M9472" i="18"/>
  <c r="L9506" i="18"/>
  <c r="M9506" i="18"/>
  <c r="L9586" i="18"/>
  <c r="M9586" i="18"/>
  <c r="M9604" i="18"/>
  <c r="L9604" i="18"/>
  <c r="M9620" i="18"/>
  <c r="L9620" i="18"/>
  <c r="M9636" i="18"/>
  <c r="L9636" i="18"/>
  <c r="M9641" i="18"/>
  <c r="L9641" i="18"/>
  <c r="M9649" i="18"/>
  <c r="L9649" i="18"/>
  <c r="M9657" i="18"/>
  <c r="L9657" i="18"/>
  <c r="M9665" i="18"/>
  <c r="L9665" i="18"/>
  <c r="M9673" i="18"/>
  <c r="L9673" i="18"/>
  <c r="M9681" i="18"/>
  <c r="L9681" i="18"/>
  <c r="M9689" i="18"/>
  <c r="L9689" i="18"/>
  <c r="L3167" i="18"/>
  <c r="L3199" i="18"/>
  <c r="L3520" i="18"/>
  <c r="L4296" i="18"/>
  <c r="L4300" i="18"/>
  <c r="L7432" i="18"/>
  <c r="L7434" i="18"/>
  <c r="L7438" i="18"/>
  <c r="L7496" i="18"/>
  <c r="L7498" i="18"/>
  <c r="L7502" i="18"/>
  <c r="L8551" i="18"/>
  <c r="L8764" i="18"/>
  <c r="L8766" i="18"/>
  <c r="L8772" i="18"/>
  <c r="L8774" i="18"/>
  <c r="L8783" i="18"/>
  <c r="L8793" i="18"/>
  <c r="L8839" i="18"/>
  <c r="L8877" i="18"/>
  <c r="L8879" i="18"/>
  <c r="L8881" i="18"/>
  <c r="M9403" i="18"/>
  <c r="L9403" i="18"/>
  <c r="M9412" i="18"/>
  <c r="L9412" i="18"/>
  <c r="M9428" i="18"/>
  <c r="L9428" i="18"/>
  <c r="M9444" i="18"/>
  <c r="L9444" i="18"/>
  <c r="M9449" i="18"/>
  <c r="L9449" i="18"/>
  <c r="L9456" i="18"/>
  <c r="M9456" i="18"/>
  <c r="L9490" i="18"/>
  <c r="M9490" i="18"/>
  <c r="L9526" i="18"/>
  <c r="M9526" i="18"/>
  <c r="L9551" i="18"/>
  <c r="M9551" i="18"/>
  <c r="L9570" i="18"/>
  <c r="M9570" i="18"/>
  <c r="M9596" i="18"/>
  <c r="L9596" i="18"/>
  <c r="M9612" i="18"/>
  <c r="L9612" i="18"/>
  <c r="M9628" i="18"/>
  <c r="L9628" i="18"/>
  <c r="M9645" i="18"/>
  <c r="L9645" i="18"/>
  <c r="M9653" i="18"/>
  <c r="L9653" i="18"/>
  <c r="M9661" i="18"/>
  <c r="L9661" i="18"/>
  <c r="M9669" i="18"/>
  <c r="L9669" i="18"/>
  <c r="M9677" i="18"/>
  <c r="L9677" i="18"/>
  <c r="M9685" i="18"/>
  <c r="L9685" i="18"/>
  <c r="L9846" i="18"/>
  <c r="L9858" i="18"/>
  <c r="L9839" i="18"/>
  <c r="L564" i="18"/>
  <c r="M564" i="18"/>
  <c r="M698" i="18"/>
  <c r="L698" i="18"/>
  <c r="M727" i="18"/>
  <c r="L727" i="18"/>
  <c r="M748" i="18"/>
  <c r="L748" i="18"/>
  <c r="M935" i="18"/>
  <c r="L935" i="18"/>
  <c r="M1175" i="18"/>
  <c r="L1175" i="18"/>
  <c r="L1746" i="18"/>
  <c r="M1746" i="18"/>
  <c r="L1778" i="18"/>
  <c r="M1778" i="18"/>
  <c r="L1842" i="18"/>
  <c r="M1842" i="18"/>
  <c r="L1858" i="18"/>
  <c r="M1858" i="18"/>
  <c r="L1874" i="18"/>
  <c r="M1874" i="18"/>
  <c r="L1890" i="18"/>
  <c r="M1890" i="18"/>
  <c r="L1922" i="18"/>
  <c r="M1922" i="18"/>
  <c r="L1938" i="18"/>
  <c r="M1938" i="18"/>
  <c r="M2222" i="18"/>
  <c r="L2222" i="18"/>
  <c r="M2306" i="18"/>
  <c r="L2306" i="18"/>
  <c r="L2599" i="18"/>
  <c r="M2599" i="18"/>
  <c r="M4764" i="18"/>
  <c r="L4764" i="18"/>
  <c r="L5577" i="18"/>
  <c r="M5577" i="18"/>
  <c r="L8940" i="18"/>
  <c r="M8940" i="18"/>
  <c r="L8955" i="18"/>
  <c r="M8955" i="18"/>
  <c r="L532" i="18"/>
  <c r="M532" i="18"/>
  <c r="M716" i="18"/>
  <c r="L716" i="18"/>
  <c r="M999" i="18"/>
  <c r="L999" i="18"/>
  <c r="L1702" i="18"/>
  <c r="M1702" i="18"/>
  <c r="L1718" i="18"/>
  <c r="M1718" i="18"/>
  <c r="L1782" i="18"/>
  <c r="M1782" i="18"/>
  <c r="L1798" i="18"/>
  <c r="M1798" i="18"/>
  <c r="L1830" i="18"/>
  <c r="M1830" i="18"/>
  <c r="L1846" i="18"/>
  <c r="M1846" i="18"/>
  <c r="L1862" i="18"/>
  <c r="M1862" i="18"/>
  <c r="L1878" i="18"/>
  <c r="M1878" i="18"/>
  <c r="L1894" i="18"/>
  <c r="M1894" i="18"/>
  <c r="L1910" i="18"/>
  <c r="M1910" i="18"/>
  <c r="M1986" i="18"/>
  <c r="L1986" i="18"/>
  <c r="M2158" i="18"/>
  <c r="L2158" i="18"/>
  <c r="M2737" i="18"/>
  <c r="L2737" i="18"/>
  <c r="M2949" i="18"/>
  <c r="L2949" i="18"/>
  <c r="M3303" i="18"/>
  <c r="L3303" i="18"/>
  <c r="M4984" i="18"/>
  <c r="L4984" i="18"/>
  <c r="L5933" i="18"/>
  <c r="M5933" i="18"/>
  <c r="L6220" i="18"/>
  <c r="M6220" i="18"/>
  <c r="L500" i="18"/>
  <c r="M500" i="18"/>
  <c r="L584" i="18"/>
  <c r="M584" i="18"/>
  <c r="M634" i="18"/>
  <c r="L634" i="18"/>
  <c r="M663" i="18"/>
  <c r="L663" i="18"/>
  <c r="M684" i="18"/>
  <c r="L684" i="18"/>
  <c r="M1063" i="18"/>
  <c r="L1063" i="18"/>
  <c r="L1658" i="18"/>
  <c r="M1658" i="18"/>
  <c r="L1674" i="18"/>
  <c r="M1674" i="18"/>
  <c r="L1690" i="18"/>
  <c r="M1690" i="18"/>
  <c r="L1706" i="18"/>
  <c r="M1706" i="18"/>
  <c r="L1722" i="18"/>
  <c r="M1722" i="18"/>
  <c r="L1738" i="18"/>
  <c r="M1738" i="18"/>
  <c r="L1754" i="18"/>
  <c r="M1754" i="18"/>
  <c r="L1770" i="18"/>
  <c r="M1770" i="18"/>
  <c r="L1786" i="18"/>
  <c r="M1786" i="18"/>
  <c r="L1802" i="18"/>
  <c r="M1802" i="18"/>
  <c r="L1818" i="18"/>
  <c r="M1818" i="18"/>
  <c r="L1834" i="18"/>
  <c r="M1834" i="18"/>
  <c r="L1850" i="18"/>
  <c r="M1850" i="18"/>
  <c r="L1866" i="18"/>
  <c r="M1866" i="18"/>
  <c r="L1882" i="18"/>
  <c r="M1882" i="18"/>
  <c r="L1898" i="18"/>
  <c r="M1898" i="18"/>
  <c r="L1914" i="18"/>
  <c r="M1914" i="18"/>
  <c r="L1930" i="18"/>
  <c r="M1930" i="18"/>
  <c r="M2094" i="18"/>
  <c r="L2094" i="18"/>
  <c r="M2133" i="18"/>
  <c r="L2133" i="18"/>
  <c r="M2178" i="18"/>
  <c r="L2178" i="18"/>
  <c r="M2350" i="18"/>
  <c r="L2350" i="18"/>
  <c r="L2567" i="18"/>
  <c r="M2567" i="18"/>
  <c r="M2757" i="18"/>
  <c r="L2757" i="18"/>
  <c r="M2865" i="18"/>
  <c r="L2865" i="18"/>
  <c r="M2977" i="18"/>
  <c r="L2977" i="18"/>
  <c r="M3089" i="18"/>
  <c r="L3089" i="18"/>
  <c r="M3633" i="18"/>
  <c r="L3633" i="18"/>
  <c r="M4749" i="18"/>
  <c r="L4749" i="18"/>
  <c r="M5124" i="18"/>
  <c r="L5124" i="18"/>
  <c r="L6840" i="18"/>
  <c r="M6840" i="18"/>
  <c r="L436" i="18"/>
  <c r="M436" i="18"/>
  <c r="L1650" i="18"/>
  <c r="M1650" i="18"/>
  <c r="L1666" i="18"/>
  <c r="M1666" i="18"/>
  <c r="L1682" i="18"/>
  <c r="M1682" i="18"/>
  <c r="L1698" i="18"/>
  <c r="M1698" i="18"/>
  <c r="L1714" i="18"/>
  <c r="M1714" i="18"/>
  <c r="L1730" i="18"/>
  <c r="M1730" i="18"/>
  <c r="L1762" i="18"/>
  <c r="M1762" i="18"/>
  <c r="L1794" i="18"/>
  <c r="M1794" i="18"/>
  <c r="L1810" i="18"/>
  <c r="M1810" i="18"/>
  <c r="L1826" i="18"/>
  <c r="M1826" i="18"/>
  <c r="L1906" i="18"/>
  <c r="M1906" i="18"/>
  <c r="M1959" i="18"/>
  <c r="L1959" i="18"/>
  <c r="M2005" i="18"/>
  <c r="L2005" i="18"/>
  <c r="M2050" i="18"/>
  <c r="L2050" i="18"/>
  <c r="M2261" i="18"/>
  <c r="L2261" i="18"/>
  <c r="M2809" i="18"/>
  <c r="L2809" i="18"/>
  <c r="M2913" i="18"/>
  <c r="L2913" i="18"/>
  <c r="M3013" i="18"/>
  <c r="L3013" i="18"/>
  <c r="M3125" i="18"/>
  <c r="L3125" i="18"/>
  <c r="M3239" i="18"/>
  <c r="L3239" i="18"/>
  <c r="M3656" i="18"/>
  <c r="L3656" i="18"/>
  <c r="M5117" i="18"/>
  <c r="L5117" i="18"/>
  <c r="M5408" i="18"/>
  <c r="L5408" i="18"/>
  <c r="L8909" i="18"/>
  <c r="M8909" i="18"/>
  <c r="L8968" i="18"/>
  <c r="M8968" i="18"/>
  <c r="L612" i="18"/>
  <c r="M612" i="18"/>
  <c r="M666" i="18"/>
  <c r="L666" i="18"/>
  <c r="M695" i="18"/>
  <c r="L695" i="18"/>
  <c r="L1654" i="18"/>
  <c r="M1654" i="18"/>
  <c r="L1670" i="18"/>
  <c r="M1670" i="18"/>
  <c r="L1686" i="18"/>
  <c r="M1686" i="18"/>
  <c r="L1734" i="18"/>
  <c r="M1734" i="18"/>
  <c r="L1750" i="18"/>
  <c r="M1750" i="18"/>
  <c r="L1766" i="18"/>
  <c r="M1766" i="18"/>
  <c r="L1814" i="18"/>
  <c r="M1814" i="18"/>
  <c r="L1926" i="18"/>
  <c r="M1926" i="18"/>
  <c r="L1942" i="18"/>
  <c r="M1942" i="18"/>
  <c r="M2197" i="18"/>
  <c r="L2197" i="18"/>
  <c r="M2242" i="18"/>
  <c r="L2242" i="18"/>
  <c r="M2837" i="18"/>
  <c r="L2837" i="18"/>
  <c r="M3061" i="18"/>
  <c r="L3061" i="18"/>
  <c r="M4253" i="18"/>
  <c r="L4253" i="18"/>
  <c r="M4413" i="18"/>
  <c r="L4413" i="18"/>
  <c r="L468" i="18"/>
  <c r="M468" i="18"/>
  <c r="M631" i="18"/>
  <c r="L631" i="18"/>
  <c r="M652" i="18"/>
  <c r="L652" i="18"/>
  <c r="M730" i="18"/>
  <c r="L730" i="18"/>
  <c r="M871" i="18"/>
  <c r="L871" i="18"/>
  <c r="M1127" i="18"/>
  <c r="L1127" i="18"/>
  <c r="L1646" i="18"/>
  <c r="M1646" i="18"/>
  <c r="L1662" i="18"/>
  <c r="M1662" i="18"/>
  <c r="L1678" i="18"/>
  <c r="M1678" i="18"/>
  <c r="L1694" i="18"/>
  <c r="M1694" i="18"/>
  <c r="L1710" i="18"/>
  <c r="M1710" i="18"/>
  <c r="L1726" i="18"/>
  <c r="M1726" i="18"/>
  <c r="L1742" i="18"/>
  <c r="M1742" i="18"/>
  <c r="L1758" i="18"/>
  <c r="M1758" i="18"/>
  <c r="L1774" i="18"/>
  <c r="M1774" i="18"/>
  <c r="L1790" i="18"/>
  <c r="M1790" i="18"/>
  <c r="L1806" i="18"/>
  <c r="M1806" i="18"/>
  <c r="L1822" i="18"/>
  <c r="M1822" i="18"/>
  <c r="L1838" i="18"/>
  <c r="M1838" i="18"/>
  <c r="L1854" i="18"/>
  <c r="M1854" i="18"/>
  <c r="L1870" i="18"/>
  <c r="M1870" i="18"/>
  <c r="L1886" i="18"/>
  <c r="M1886" i="18"/>
  <c r="L1902" i="18"/>
  <c r="M1902" i="18"/>
  <c r="L1918" i="18"/>
  <c r="M1918" i="18"/>
  <c r="L1934" i="18"/>
  <c r="M1934" i="18"/>
  <c r="M2030" i="18"/>
  <c r="L2030" i="18"/>
  <c r="M2069" i="18"/>
  <c r="L2069" i="18"/>
  <c r="M2114" i="18"/>
  <c r="L2114" i="18"/>
  <c r="M2286" i="18"/>
  <c r="L2286" i="18"/>
  <c r="M2325" i="18"/>
  <c r="L2325" i="18"/>
  <c r="M2370" i="18"/>
  <c r="L2370" i="18"/>
  <c r="M2785" i="18"/>
  <c r="L2785" i="18"/>
  <c r="M2885" i="18"/>
  <c r="L2885" i="18"/>
  <c r="M3143" i="18"/>
  <c r="L3143" i="18"/>
  <c r="M3381" i="18"/>
  <c r="L3381" i="18"/>
  <c r="M3964" i="18"/>
  <c r="L3964" i="18"/>
  <c r="M4292" i="18"/>
  <c r="L4292" i="18"/>
  <c r="M4452" i="18"/>
  <c r="L4452" i="18"/>
  <c r="M4949" i="18"/>
  <c r="L4949" i="18"/>
  <c r="M5292" i="18"/>
  <c r="L5292" i="18"/>
  <c r="L5912" i="18"/>
  <c r="M5912" i="18"/>
  <c r="L6092" i="18"/>
  <c r="M6092" i="18"/>
  <c r="L6241" i="18"/>
  <c r="M6241" i="18"/>
  <c r="L8992" i="18"/>
  <c r="M8992" i="18"/>
  <c r="L9044" i="18"/>
  <c r="M9044" i="18"/>
  <c r="L9068" i="18"/>
  <c r="M9068" i="18"/>
  <c r="L9083" i="18"/>
  <c r="M9083" i="18"/>
  <c r="L9096" i="18"/>
  <c r="M9096" i="18"/>
  <c r="L9121" i="18"/>
  <c r="M9121" i="18"/>
  <c r="L9129" i="18"/>
  <c r="M9129" i="18"/>
  <c r="L9137" i="18"/>
  <c r="M9137" i="18"/>
  <c r="L9180" i="18"/>
  <c r="M9180" i="18"/>
  <c r="L9206" i="18"/>
  <c r="M9206" i="18"/>
  <c r="L9257" i="18"/>
  <c r="M9257" i="18"/>
  <c r="L9262" i="18"/>
  <c r="M9262" i="18"/>
  <c r="L9285" i="18"/>
  <c r="M9285" i="18"/>
  <c r="L9292" i="18"/>
  <c r="M9292" i="18"/>
  <c r="M9390" i="18"/>
  <c r="L9390" i="18"/>
  <c r="M9399" i="18"/>
  <c r="L9399" i="18"/>
  <c r="M9411" i="18"/>
  <c r="L9411" i="18"/>
  <c r="M9419" i="18"/>
  <c r="L9419" i="18"/>
  <c r="M9427" i="18"/>
  <c r="L9427" i="18"/>
  <c r="M9435" i="18"/>
  <c r="L9435" i="18"/>
  <c r="M9443" i="18"/>
  <c r="L9443" i="18"/>
  <c r="L9462" i="18"/>
  <c r="M9462" i="18"/>
  <c r="L9478" i="18"/>
  <c r="M9478" i="18"/>
  <c r="L9494" i="18"/>
  <c r="M9494" i="18"/>
  <c r="L9514" i="18"/>
  <c r="M9514" i="18"/>
  <c r="L9523" i="18"/>
  <c r="M9523" i="18"/>
  <c r="L9540" i="18"/>
  <c r="M9540" i="18"/>
  <c r="L9547" i="18"/>
  <c r="M9547" i="18"/>
  <c r="L9560" i="18"/>
  <c r="M9560" i="18"/>
  <c r="L9576" i="18"/>
  <c r="M9576" i="18"/>
  <c r="M9595" i="18"/>
  <c r="L9595" i="18"/>
  <c r="M9603" i="18"/>
  <c r="L9603" i="18"/>
  <c r="M9611" i="18"/>
  <c r="L9611" i="18"/>
  <c r="M9619" i="18"/>
  <c r="L9619" i="18"/>
  <c r="M9627" i="18"/>
  <c r="L9627" i="18"/>
  <c r="M9635" i="18"/>
  <c r="L9635" i="18"/>
  <c r="L2022" i="18"/>
  <c r="L2026" i="18"/>
  <c r="L2150" i="18"/>
  <c r="L2154" i="18"/>
  <c r="L2278" i="18"/>
  <c r="L2282" i="18"/>
  <c r="M3029" i="18"/>
  <c r="L3029" i="18"/>
  <c r="L3135" i="18"/>
  <c r="L3295" i="18"/>
  <c r="M3524" i="18"/>
  <c r="L3524" i="18"/>
  <c r="L3940" i="18"/>
  <c r="L3944" i="18"/>
  <c r="L3948" i="18"/>
  <c r="M4056" i="18"/>
  <c r="L4056" i="18"/>
  <c r="M4380" i="18"/>
  <c r="L4380" i="18"/>
  <c r="L4608" i="18"/>
  <c r="L4741" i="18"/>
  <c r="L4745" i="18"/>
  <c r="M4796" i="18"/>
  <c r="L4796" i="18"/>
  <c r="M5144" i="18"/>
  <c r="L5144" i="18"/>
  <c r="M5341" i="18"/>
  <c r="L5341" i="18"/>
  <c r="M5504" i="18"/>
  <c r="L5504" i="18"/>
  <c r="L5977" i="18"/>
  <c r="M5977" i="18"/>
  <c r="L6800" i="18"/>
  <c r="M6800" i="18"/>
  <c r="L7398" i="18"/>
  <c r="L7413" i="18"/>
  <c r="L7456" i="18"/>
  <c r="L7458" i="18"/>
  <c r="L7462" i="18"/>
  <c r="L7477" i="18"/>
  <c r="L7520" i="18"/>
  <c r="L7522" i="18"/>
  <c r="L7526" i="18"/>
  <c r="L7541" i="18"/>
  <c r="M7545" i="18"/>
  <c r="L7545" i="18"/>
  <c r="M8305" i="18"/>
  <c r="L8305" i="18"/>
  <c r="L8779" i="18"/>
  <c r="L8897" i="18"/>
  <c r="M8897" i="18"/>
  <c r="L8913" i="18"/>
  <c r="M8913" i="18"/>
  <c r="L8948" i="18"/>
  <c r="M8948" i="18"/>
  <c r="L8972" i="18"/>
  <c r="M8972" i="18"/>
  <c r="L8987" i="18"/>
  <c r="M8987" i="18"/>
  <c r="L9000" i="18"/>
  <c r="M9000" i="18"/>
  <c r="L9024" i="18"/>
  <c r="M9024" i="18"/>
  <c r="L9076" i="18"/>
  <c r="M9076" i="18"/>
  <c r="L9100" i="18"/>
  <c r="M9100" i="18"/>
  <c r="L9115" i="18"/>
  <c r="M9115" i="18"/>
  <c r="L9123" i="18"/>
  <c r="M9123" i="18"/>
  <c r="L9131" i="18"/>
  <c r="M9131" i="18"/>
  <c r="L9160" i="18"/>
  <c r="M9160" i="18"/>
  <c r="L9230" i="18"/>
  <c r="M9230" i="18"/>
  <c r="L9243" i="18"/>
  <c r="M9243" i="18"/>
  <c r="L9266" i="18"/>
  <c r="M9266" i="18"/>
  <c r="L9289" i="18"/>
  <c r="M9289" i="18"/>
  <c r="L9294" i="18"/>
  <c r="M9294" i="18"/>
  <c r="M9405" i="18"/>
  <c r="L9405" i="18"/>
  <c r="M9413" i="18"/>
  <c r="L9413" i="18"/>
  <c r="M9421" i="18"/>
  <c r="L9421" i="18"/>
  <c r="M9429" i="18"/>
  <c r="L9429" i="18"/>
  <c r="M9437" i="18"/>
  <c r="L9437" i="18"/>
  <c r="M9445" i="18"/>
  <c r="L9445" i="18"/>
  <c r="L9466" i="18"/>
  <c r="M9466" i="18"/>
  <c r="L9484" i="18"/>
  <c r="M9484" i="18"/>
  <c r="L9500" i="18"/>
  <c r="M9500" i="18"/>
  <c r="L8582" i="18"/>
  <c r="M8582" i="18"/>
  <c r="L2086" i="18"/>
  <c r="L2090" i="18"/>
  <c r="L2214" i="18"/>
  <c r="L2218" i="18"/>
  <c r="L2342" i="18"/>
  <c r="L2346" i="18"/>
  <c r="M2929" i="18"/>
  <c r="L2929" i="18"/>
  <c r="M3175" i="18"/>
  <c r="L3175" i="18"/>
  <c r="M3889" i="18"/>
  <c r="L3889" i="18"/>
  <c r="L4249" i="18"/>
  <c r="M4280" i="18"/>
  <c r="L4280" i="18"/>
  <c r="M4549" i="18"/>
  <c r="L4549" i="18"/>
  <c r="M5048" i="18"/>
  <c r="L5048" i="18"/>
  <c r="M5308" i="18"/>
  <c r="L5308" i="18"/>
  <c r="L5384" i="18"/>
  <c r="L5388" i="18"/>
  <c r="L6904" i="18"/>
  <c r="M6904" i="18"/>
  <c r="L7424" i="18"/>
  <c r="L7426" i="18"/>
  <c r="L7430" i="18"/>
  <c r="L7445" i="18"/>
  <c r="L7488" i="18"/>
  <c r="L7490" i="18"/>
  <c r="L7494" i="18"/>
  <c r="L7509" i="18"/>
  <c r="L8538" i="18"/>
  <c r="L3231" i="18"/>
  <c r="L3361" i="18"/>
  <c r="L3748" i="18"/>
  <c r="L4161" i="18"/>
  <c r="L4165" i="18"/>
  <c r="L4328" i="18"/>
  <c r="L4332" i="18"/>
  <c r="L4669" i="18"/>
  <c r="L8901" i="18"/>
  <c r="M8901" i="18"/>
  <c r="L8917" i="18"/>
  <c r="M8917" i="18"/>
  <c r="L8928" i="18"/>
  <c r="M8928" i="18"/>
  <c r="L8980" i="18"/>
  <c r="M8980" i="18"/>
  <c r="L9004" i="18"/>
  <c r="M9004" i="18"/>
  <c r="L9019" i="18"/>
  <c r="M9019" i="18"/>
  <c r="L9032" i="18"/>
  <c r="M9032" i="18"/>
  <c r="L9056" i="18"/>
  <c r="M9056" i="18"/>
  <c r="L9108" i="18"/>
  <c r="M9108" i="18"/>
  <c r="L9117" i="18"/>
  <c r="M9117" i="18"/>
  <c r="L9125" i="18"/>
  <c r="M9125" i="18"/>
  <c r="L9133" i="18"/>
  <c r="M9133" i="18"/>
  <c r="L9151" i="18"/>
  <c r="M9151" i="18"/>
  <c r="L9168" i="18"/>
  <c r="M9168" i="18"/>
  <c r="L9198" i="18"/>
  <c r="M9198" i="18"/>
  <c r="L9218" i="18"/>
  <c r="M9218" i="18"/>
  <c r="L9227" i="18"/>
  <c r="M9227" i="18"/>
  <c r="L9234" i="18"/>
  <c r="M9234" i="18"/>
  <c r="L9249" i="18"/>
  <c r="M9249" i="18"/>
  <c r="L9270" i="18"/>
  <c r="M9270" i="18"/>
  <c r="L9277" i="18"/>
  <c r="M9277" i="18"/>
  <c r="L9298" i="18"/>
  <c r="M9298" i="18"/>
  <c r="M9407" i="18"/>
  <c r="L9407" i="18"/>
  <c r="M9415" i="18"/>
  <c r="L9415" i="18"/>
  <c r="M9423" i="18"/>
  <c r="L9423" i="18"/>
  <c r="M9431" i="18"/>
  <c r="L9431" i="18"/>
  <c r="M9439" i="18"/>
  <c r="L9439" i="18"/>
  <c r="L9454" i="18"/>
  <c r="M9454" i="18"/>
  <c r="L9470" i="18"/>
  <c r="M9470" i="18"/>
  <c r="L9488" i="18"/>
  <c r="M9488" i="18"/>
  <c r="L9504" i="18"/>
  <c r="M9504" i="18"/>
  <c r="L9568" i="18"/>
  <c r="M9568" i="18"/>
  <c r="L9584" i="18"/>
  <c r="M9584" i="18"/>
  <c r="M9591" i="18"/>
  <c r="L9591" i="18"/>
  <c r="M9599" i="18"/>
  <c r="L9599" i="18"/>
  <c r="M9607" i="18"/>
  <c r="L9607" i="18"/>
  <c r="M9615" i="18"/>
  <c r="L9615" i="18"/>
  <c r="M9623" i="18"/>
  <c r="L9623" i="18"/>
  <c r="M9631" i="18"/>
  <c r="L9631" i="18"/>
  <c r="L3263" i="18"/>
  <c r="L3916" i="18"/>
  <c r="L4097" i="18"/>
  <c r="L4101" i="18"/>
  <c r="L4448" i="18"/>
  <c r="L4584" i="18"/>
  <c r="L4588" i="18"/>
  <c r="L4709" i="18"/>
  <c r="L4713" i="18"/>
  <c r="L4960" i="18"/>
  <c r="L4968" i="18"/>
  <c r="L4972" i="18"/>
  <c r="L4976" i="18"/>
  <c r="L5168" i="18"/>
  <c r="L5288" i="18"/>
  <c r="L5336" i="18"/>
  <c r="L5432" i="18"/>
  <c r="L5477" i="18"/>
  <c r="L5528" i="18"/>
  <c r="M5603" i="18"/>
  <c r="M5924" i="18"/>
  <c r="M5939" i="18"/>
  <c r="M6864" i="18"/>
  <c r="L7405" i="18"/>
  <c r="L7416" i="18"/>
  <c r="L7418" i="18"/>
  <c r="L7422" i="18"/>
  <c r="L7437" i="18"/>
  <c r="L7448" i="18"/>
  <c r="L7450" i="18"/>
  <c r="L7454" i="18"/>
  <c r="L7469" i="18"/>
  <c r="L7480" i="18"/>
  <c r="L7482" i="18"/>
  <c r="L7486" i="18"/>
  <c r="L7501" i="18"/>
  <c r="L7512" i="18"/>
  <c r="L7514" i="18"/>
  <c r="L7518" i="18"/>
  <c r="L7533" i="18"/>
  <c r="L7553" i="18"/>
  <c r="L8076" i="18"/>
  <c r="L8080" i="18"/>
  <c r="L8156" i="18"/>
  <c r="M8496" i="18"/>
  <c r="L8511" i="18"/>
  <c r="L8522" i="18"/>
  <c r="L8524" i="18"/>
  <c r="L8526" i="18"/>
  <c r="L8539" i="18"/>
  <c r="L8543" i="18"/>
  <c r="M8690" i="18"/>
  <c r="L8750" i="18"/>
  <c r="L8754" i="18"/>
  <c r="L8756" i="18"/>
  <c r="L8758" i="18"/>
  <c r="L8905" i="18"/>
  <c r="M8905" i="18"/>
  <c r="L8921" i="18"/>
  <c r="M8921" i="18"/>
  <c r="L8936" i="18"/>
  <c r="M8936" i="18"/>
  <c r="L8960" i="18"/>
  <c r="M8960" i="18"/>
  <c r="L9012" i="18"/>
  <c r="M9012" i="18"/>
  <c r="L9036" i="18"/>
  <c r="M9036" i="18"/>
  <c r="L9051" i="18"/>
  <c r="M9051" i="18"/>
  <c r="L9064" i="18"/>
  <c r="M9064" i="18"/>
  <c r="L9088" i="18"/>
  <c r="M9088" i="18"/>
  <c r="L9119" i="18"/>
  <c r="M9119" i="18"/>
  <c r="L9127" i="18"/>
  <c r="M9127" i="18"/>
  <c r="L9135" i="18"/>
  <c r="M9135" i="18"/>
  <c r="L9144" i="18"/>
  <c r="M9144" i="18"/>
  <c r="L9172" i="18"/>
  <c r="M9172" i="18"/>
  <c r="L9195" i="18"/>
  <c r="M9195" i="18"/>
  <c r="L9200" i="18"/>
  <c r="M9200" i="18"/>
  <c r="L9215" i="18"/>
  <c r="M9215" i="18"/>
  <c r="L9222" i="18"/>
  <c r="M9222" i="18"/>
  <c r="L9253" i="18"/>
  <c r="M9253" i="18"/>
  <c r="L9260" i="18"/>
  <c r="M9260" i="18"/>
  <c r="L9274" i="18"/>
  <c r="M9274" i="18"/>
  <c r="L9281" i="18"/>
  <c r="M9281" i="18"/>
  <c r="M9395" i="18"/>
  <c r="L9395" i="18"/>
  <c r="M9409" i="18"/>
  <c r="L9409" i="18"/>
  <c r="M9417" i="18"/>
  <c r="L9417" i="18"/>
  <c r="M9425" i="18"/>
  <c r="L9425" i="18"/>
  <c r="M9433" i="18"/>
  <c r="L9433" i="18"/>
  <c r="M9441" i="18"/>
  <c r="L9441" i="18"/>
  <c r="L9458" i="18"/>
  <c r="M9458" i="18"/>
  <c r="L9474" i="18"/>
  <c r="M9474" i="18"/>
  <c r="L8787" i="18"/>
  <c r="L8791" i="18"/>
  <c r="L8809" i="18"/>
  <c r="L8822" i="18"/>
  <c r="L8829" i="18"/>
  <c r="L8831" i="18"/>
  <c r="L8833" i="18"/>
  <c r="L8855" i="18"/>
  <c r="L8873" i="18"/>
  <c r="L8886" i="18"/>
  <c r="L8893" i="18"/>
  <c r="L8895" i="18"/>
  <c r="L9480" i="18"/>
  <c r="M9480" i="18"/>
  <c r="L9520" i="18"/>
  <c r="M9520" i="18"/>
  <c r="L9531" i="18"/>
  <c r="M9531" i="18"/>
  <c r="L9544" i="18"/>
  <c r="M9544" i="18"/>
  <c r="L9555" i="18"/>
  <c r="M9555" i="18"/>
  <c r="L9573" i="18"/>
  <c r="M9573" i="18"/>
  <c r="M9589" i="18"/>
  <c r="L9589" i="18"/>
  <c r="M9597" i="18"/>
  <c r="L9597" i="18"/>
  <c r="M9605" i="18"/>
  <c r="L9605" i="18"/>
  <c r="M9613" i="18"/>
  <c r="L9613" i="18"/>
  <c r="M9621" i="18"/>
  <c r="L9621" i="18"/>
  <c r="M9629" i="18"/>
  <c r="L9629" i="18"/>
  <c r="M9637" i="18"/>
  <c r="L9637" i="18"/>
  <c r="L8788" i="18"/>
  <c r="L8790" i="18"/>
  <c r="L8797" i="18"/>
  <c r="L8799" i="18"/>
  <c r="L8801" i="18"/>
  <c r="L8823" i="18"/>
  <c r="L8841" i="18"/>
  <c r="L8854" i="18"/>
  <c r="L8861" i="18"/>
  <c r="L8863" i="18"/>
  <c r="L8865" i="18"/>
  <c r="L8887" i="18"/>
  <c r="L9496" i="18"/>
  <c r="M9496" i="18"/>
  <c r="L9508" i="18"/>
  <c r="M9508" i="18"/>
  <c r="L9565" i="18"/>
  <c r="M9565" i="18"/>
  <c r="L9581" i="18"/>
  <c r="M9581" i="18"/>
  <c r="M9593" i="18"/>
  <c r="L9593" i="18"/>
  <c r="M9601" i="18"/>
  <c r="L9601" i="18"/>
  <c r="M9609" i="18"/>
  <c r="L9609" i="18"/>
  <c r="M9617" i="18"/>
  <c r="L9617" i="18"/>
  <c r="M9625" i="18"/>
  <c r="L9625" i="18"/>
  <c r="M9633" i="18"/>
  <c r="L9633" i="18"/>
  <c r="L9798" i="18"/>
  <c r="L9800" i="18"/>
  <c r="L9802" i="18"/>
  <c r="L9790" i="18"/>
  <c r="L9826" i="18"/>
  <c r="L636" i="18"/>
  <c r="L648" i="18"/>
  <c r="L660" i="18"/>
  <c r="L692" i="18"/>
  <c r="L951" i="18"/>
  <c r="L1015" i="18"/>
  <c r="L1079" i="18"/>
  <c r="M3065" i="18"/>
  <c r="L3065" i="18"/>
  <c r="M3121" i="18"/>
  <c r="L3121" i="18"/>
  <c r="M3255" i="18"/>
  <c r="L3255" i="18"/>
  <c r="M3492" i="18"/>
  <c r="L3492" i="18"/>
  <c r="M3541" i="18"/>
  <c r="L3541" i="18"/>
  <c r="M3620" i="18"/>
  <c r="L3620" i="18"/>
  <c r="M3640" i="18"/>
  <c r="L3640" i="18"/>
  <c r="M3784" i="18"/>
  <c r="L3784" i="18"/>
  <c r="M3896" i="18"/>
  <c r="L3896" i="18"/>
  <c r="M4081" i="18"/>
  <c r="L4081" i="18"/>
  <c r="M4201" i="18"/>
  <c r="L4201" i="18"/>
  <c r="M4272" i="18"/>
  <c r="L4272" i="18"/>
  <c r="M4293" i="18"/>
  <c r="L4293" i="18"/>
  <c r="M4344" i="18"/>
  <c r="L4344" i="18"/>
  <c r="M4389" i="18"/>
  <c r="L4389" i="18"/>
  <c r="M4509" i="18"/>
  <c r="L4509" i="18"/>
  <c r="M4568" i="18"/>
  <c r="L4568" i="18"/>
  <c r="M4801" i="18"/>
  <c r="L4801" i="18"/>
  <c r="M4897" i="18"/>
  <c r="L4897" i="18"/>
  <c r="M4956" i="18"/>
  <c r="L4956" i="18"/>
  <c r="M5120" i="18"/>
  <c r="L5120" i="18"/>
  <c r="M5157" i="18"/>
  <c r="L5157" i="18"/>
  <c r="M5240" i="18"/>
  <c r="L5240" i="18"/>
  <c r="M5333" i="18"/>
  <c r="L5333" i="18"/>
  <c r="M5464" i="18"/>
  <c r="L5464" i="18"/>
  <c r="M5509" i="18"/>
  <c r="L5509" i="18"/>
  <c r="L5568" i="18"/>
  <c r="M5568" i="18"/>
  <c r="L5600" i="18"/>
  <c r="M5600" i="18"/>
  <c r="L5857" i="18"/>
  <c r="M5857" i="18"/>
  <c r="L5936" i="18"/>
  <c r="M5936" i="18"/>
  <c r="L5957" i="18"/>
  <c r="M5957" i="18"/>
  <c r="L6041" i="18"/>
  <c r="M6041" i="18"/>
  <c r="L6223" i="18"/>
  <c r="M6223" i="18"/>
  <c r="L6404" i="18"/>
  <c r="M6404" i="18"/>
  <c r="L7076" i="18"/>
  <c r="M7076" i="18"/>
  <c r="M7563" i="18"/>
  <c r="L7563" i="18"/>
  <c r="M8718" i="18"/>
  <c r="L8718" i="18"/>
  <c r="L8930" i="18"/>
  <c r="M8930" i="18"/>
  <c r="L8963" i="18"/>
  <c r="M8963" i="18"/>
  <c r="L8982" i="18"/>
  <c r="M8982" i="18"/>
  <c r="L9027" i="18"/>
  <c r="M9027" i="18"/>
  <c r="L9046" i="18"/>
  <c r="M9046" i="18"/>
  <c r="L9091" i="18"/>
  <c r="M9091" i="18"/>
  <c r="L9110" i="18"/>
  <c r="M9110" i="18"/>
  <c r="L9170" i="18"/>
  <c r="M9170" i="18"/>
  <c r="L9184" i="18"/>
  <c r="M9184" i="18"/>
  <c r="L9223" i="18"/>
  <c r="M9223" i="18"/>
  <c r="L9236" i="18"/>
  <c r="M9236" i="18"/>
  <c r="L9272" i="18"/>
  <c r="M9272" i="18"/>
  <c r="L9295" i="18"/>
  <c r="M9295" i="18"/>
  <c r="L9300" i="18"/>
  <c r="M9300" i="18"/>
  <c r="L9455" i="18"/>
  <c r="M9455" i="18"/>
  <c r="L9463" i="18"/>
  <c r="M9463" i="18"/>
  <c r="L9471" i="18"/>
  <c r="M9471" i="18"/>
  <c r="L9479" i="18"/>
  <c r="M9479" i="18"/>
  <c r="L9487" i="18"/>
  <c r="M9487" i="18"/>
  <c r="L9495" i="18"/>
  <c r="M9495" i="18"/>
  <c r="L9503" i="18"/>
  <c r="M9503" i="18"/>
  <c r="L9511" i="18"/>
  <c r="M9511" i="18"/>
  <c r="L9528" i="18"/>
  <c r="M9528" i="18"/>
  <c r="L9539" i="18"/>
  <c r="M9539" i="18"/>
  <c r="L9552" i="18"/>
  <c r="M9552" i="18"/>
  <c r="L9564" i="18"/>
  <c r="M9564" i="18"/>
  <c r="L9572" i="18"/>
  <c r="M9572" i="18"/>
  <c r="L9580" i="18"/>
  <c r="M9580" i="18"/>
  <c r="L9588" i="18"/>
  <c r="M9588" i="18"/>
  <c r="M600" i="18"/>
  <c r="M616" i="18"/>
  <c r="L640" i="18"/>
  <c r="L647" i="18"/>
  <c r="L650" i="18"/>
  <c r="L672" i="18"/>
  <c r="L679" i="18"/>
  <c r="L682" i="18"/>
  <c r="L704" i="18"/>
  <c r="L711" i="18"/>
  <c r="L714" i="18"/>
  <c r="L736" i="18"/>
  <c r="L743" i="18"/>
  <c r="L746" i="18"/>
  <c r="L839" i="18"/>
  <c r="L903" i="18"/>
  <c r="L967" i="18"/>
  <c r="L1031" i="18"/>
  <c r="L1095" i="18"/>
  <c r="L1159" i="18"/>
  <c r="M1610" i="18"/>
  <c r="M1645" i="18"/>
  <c r="M1649" i="18"/>
  <c r="M1653" i="18"/>
  <c r="M1657" i="18"/>
  <c r="M1661" i="18"/>
  <c r="M1665" i="18"/>
  <c r="M1669" i="18"/>
  <c r="M1673" i="18"/>
  <c r="M1677" i="18"/>
  <c r="M1681" i="18"/>
  <c r="M1685" i="18"/>
  <c r="M1689" i="18"/>
  <c r="M1693" i="18"/>
  <c r="M1697" i="18"/>
  <c r="M1701" i="18"/>
  <c r="M1705" i="18"/>
  <c r="M1709" i="18"/>
  <c r="M1713" i="18"/>
  <c r="M1717" i="18"/>
  <c r="M1721" i="18"/>
  <c r="M1725" i="18"/>
  <c r="M1729" i="18"/>
  <c r="M1733" i="18"/>
  <c r="M1737" i="18"/>
  <c r="M1741" i="18"/>
  <c r="M1745" i="18"/>
  <c r="M1749" i="18"/>
  <c r="M1753" i="18"/>
  <c r="M1757" i="18"/>
  <c r="M1761" i="18"/>
  <c r="M1765" i="18"/>
  <c r="M1769" i="18"/>
  <c r="M1773" i="18"/>
  <c r="M1777" i="18"/>
  <c r="M1781" i="18"/>
  <c r="M1785" i="18"/>
  <c r="M1789" i="18"/>
  <c r="M1793" i="18"/>
  <c r="M1797" i="18"/>
  <c r="M1801" i="18"/>
  <c r="M1805" i="18"/>
  <c r="M1809" i="18"/>
  <c r="M1813" i="18"/>
  <c r="M1817" i="18"/>
  <c r="M1821" i="18"/>
  <c r="M1825" i="18"/>
  <c r="M1829" i="18"/>
  <c r="M1833" i="18"/>
  <c r="M1837" i="18"/>
  <c r="M1841" i="18"/>
  <c r="M1845" i="18"/>
  <c r="M1849" i="18"/>
  <c r="M1853" i="18"/>
  <c r="M1857" i="18"/>
  <c r="M1861" i="18"/>
  <c r="M1865" i="18"/>
  <c r="M1869" i="18"/>
  <c r="M1873" i="18"/>
  <c r="M1877" i="18"/>
  <c r="M1881" i="18"/>
  <c r="M1885" i="18"/>
  <c r="M1889" i="18"/>
  <c r="M1893" i="18"/>
  <c r="M1897" i="18"/>
  <c r="M1901" i="18"/>
  <c r="M1905" i="18"/>
  <c r="M1909" i="18"/>
  <c r="M1913" i="18"/>
  <c r="M1917" i="18"/>
  <c r="M1921" i="18"/>
  <c r="M1925" i="18"/>
  <c r="M1929" i="18"/>
  <c r="M1933" i="18"/>
  <c r="M1937" i="18"/>
  <c r="M1941" i="18"/>
  <c r="L1955" i="18"/>
  <c r="L1982" i="18"/>
  <c r="L1989" i="18"/>
  <c r="L2002" i="18"/>
  <c r="L2010" i="18"/>
  <c r="L2046" i="18"/>
  <c r="L2053" i="18"/>
  <c r="L2066" i="18"/>
  <c r="L2074" i="18"/>
  <c r="L2110" i="18"/>
  <c r="L2117" i="18"/>
  <c r="L2130" i="18"/>
  <c r="L2138" i="18"/>
  <c r="L2174" i="18"/>
  <c r="L2181" i="18"/>
  <c r="L2194" i="18"/>
  <c r="L2202" i="18"/>
  <c r="L2238" i="18"/>
  <c r="L2245" i="18"/>
  <c r="L2258" i="18"/>
  <c r="L2266" i="18"/>
  <c r="L2302" i="18"/>
  <c r="L2309" i="18"/>
  <c r="L2322" i="18"/>
  <c r="L2330" i="18"/>
  <c r="L2366" i="18"/>
  <c r="L2373" i="18"/>
  <c r="M2407" i="18"/>
  <c r="M2631" i="18"/>
  <c r="M2663" i="18"/>
  <c r="L2717" i="18"/>
  <c r="L2718" i="18"/>
  <c r="L2719" i="18"/>
  <c r="L2720" i="18"/>
  <c r="L2721" i="18"/>
  <c r="L2722" i="18"/>
  <c r="L2723" i="18"/>
  <c r="L2724" i="18"/>
  <c r="L2725" i="18"/>
  <c r="L2726" i="18"/>
  <c r="L2727" i="18"/>
  <c r="L2753" i="18"/>
  <c r="L2777" i="18"/>
  <c r="L2805" i="18"/>
  <c r="L2833" i="18"/>
  <c r="L2853" i="18"/>
  <c r="L2881" i="18"/>
  <c r="L2905" i="18"/>
  <c r="L2933" i="18"/>
  <c r="L2961" i="18"/>
  <c r="L2981" i="18"/>
  <c r="L3009" i="18"/>
  <c r="L3033" i="18"/>
  <c r="M3077" i="18"/>
  <c r="L3077" i="18"/>
  <c r="M3159" i="18"/>
  <c r="L3159" i="18"/>
  <c r="M3287" i="18"/>
  <c r="L3287" i="18"/>
  <c r="M3397" i="18"/>
  <c r="L3397" i="18"/>
  <c r="M3508" i="18"/>
  <c r="L3508" i="18"/>
  <c r="M3828" i="18"/>
  <c r="L3828" i="18"/>
  <c r="M4133" i="18"/>
  <c r="L4133" i="18"/>
  <c r="M4160" i="18"/>
  <c r="L4160" i="18"/>
  <c r="M4233" i="18"/>
  <c r="L4233" i="18"/>
  <c r="M4325" i="18"/>
  <c r="L4325" i="18"/>
  <c r="M4484" i="18"/>
  <c r="L4484" i="18"/>
  <c r="M5205" i="18"/>
  <c r="L5205" i="18"/>
  <c r="M5380" i="18"/>
  <c r="L5380" i="18"/>
  <c r="M5445" i="18"/>
  <c r="L5445" i="18"/>
  <c r="M5496" i="18"/>
  <c r="L5496" i="18"/>
  <c r="M5541" i="18"/>
  <c r="L5541" i="18"/>
  <c r="L8934" i="18"/>
  <c r="M8934" i="18"/>
  <c r="L8979" i="18"/>
  <c r="M8979" i="18"/>
  <c r="L8998" i="18"/>
  <c r="M8998" i="18"/>
  <c r="L9043" i="18"/>
  <c r="M9043" i="18"/>
  <c r="L9062" i="18"/>
  <c r="M9062" i="18"/>
  <c r="L9107" i="18"/>
  <c r="M9107" i="18"/>
  <c r="L9190" i="18"/>
  <c r="M9190" i="18"/>
  <c r="L9247" i="18"/>
  <c r="M9247" i="18"/>
  <c r="L9252" i="18"/>
  <c r="M9252" i="18"/>
  <c r="L9288" i="18"/>
  <c r="M9288" i="18"/>
  <c r="M452" i="18"/>
  <c r="M484" i="18"/>
  <c r="M516" i="18"/>
  <c r="M548" i="18"/>
  <c r="M580" i="18"/>
  <c r="L628" i="18"/>
  <c r="L668" i="18"/>
  <c r="L680" i="18"/>
  <c r="L700" i="18"/>
  <c r="L712" i="18"/>
  <c r="L724" i="18"/>
  <c r="L732" i="18"/>
  <c r="L744" i="18"/>
  <c r="L887" i="18"/>
  <c r="M3093" i="18"/>
  <c r="L3093" i="18"/>
  <c r="M3191" i="18"/>
  <c r="L3191" i="18"/>
  <c r="M3321" i="18"/>
  <c r="L3321" i="18"/>
  <c r="M3376" i="18"/>
  <c r="L3376" i="18"/>
  <c r="M3421" i="18"/>
  <c r="L3421" i="18"/>
  <c r="M3708" i="18"/>
  <c r="L3708" i="18"/>
  <c r="M3852" i="18"/>
  <c r="L3852" i="18"/>
  <c r="M3996" i="18"/>
  <c r="L3996" i="18"/>
  <c r="M4149" i="18"/>
  <c r="L4149" i="18"/>
  <c r="M4445" i="18"/>
  <c r="L4445" i="18"/>
  <c r="M4641" i="18"/>
  <c r="L4641" i="18"/>
  <c r="M4708" i="18"/>
  <c r="L4708" i="18"/>
  <c r="M4757" i="18"/>
  <c r="L4757" i="18"/>
  <c r="M5052" i="18"/>
  <c r="L5052" i="18"/>
  <c r="M5349" i="18"/>
  <c r="L5349" i="18"/>
  <c r="M5420" i="18"/>
  <c r="L5420" i="18"/>
  <c r="L5576" i="18"/>
  <c r="M5576" i="18"/>
  <c r="L5731" i="18"/>
  <c r="M5731" i="18"/>
  <c r="L5829" i="18"/>
  <c r="M5829" i="18"/>
  <c r="L6296" i="18"/>
  <c r="M6296" i="18"/>
  <c r="L6319" i="18"/>
  <c r="M6319" i="18"/>
  <c r="L6372" i="18"/>
  <c r="M6372" i="18"/>
  <c r="L6468" i="18"/>
  <c r="M6468" i="18"/>
  <c r="L7102" i="18"/>
  <c r="M7102" i="18"/>
  <c r="L7211" i="18"/>
  <c r="M7211" i="18"/>
  <c r="L7339" i="18"/>
  <c r="M7339" i="18"/>
  <c r="M7547" i="18"/>
  <c r="L7547" i="18"/>
  <c r="L7798" i="18"/>
  <c r="M7798" i="18"/>
  <c r="L8400" i="18"/>
  <c r="M8400" i="18"/>
  <c r="M8707" i="18"/>
  <c r="L8707" i="18"/>
  <c r="L8931" i="18"/>
  <c r="M8931" i="18"/>
  <c r="L8950" i="18"/>
  <c r="M8950" i="18"/>
  <c r="L8995" i="18"/>
  <c r="M8995" i="18"/>
  <c r="L9014" i="18"/>
  <c r="M9014" i="18"/>
  <c r="L9059" i="18"/>
  <c r="M9059" i="18"/>
  <c r="L9078" i="18"/>
  <c r="M9078" i="18"/>
  <c r="L9187" i="18"/>
  <c r="M9187" i="18"/>
  <c r="L9239" i="18"/>
  <c r="M9239" i="18"/>
  <c r="L9263" i="18"/>
  <c r="M9263" i="18"/>
  <c r="L9268" i="18"/>
  <c r="M9268" i="18"/>
  <c r="M9397" i="18"/>
  <c r="L9397" i="18"/>
  <c r="M9402" i="18"/>
  <c r="L9402" i="18"/>
  <c r="L1191" i="18"/>
  <c r="M1647" i="18"/>
  <c r="M1651" i="18"/>
  <c r="M1655" i="18"/>
  <c r="M1659" i="18"/>
  <c r="M1663" i="18"/>
  <c r="M1667" i="18"/>
  <c r="M1671" i="18"/>
  <c r="M1675" i="18"/>
  <c r="M1679" i="18"/>
  <c r="M1683" i="18"/>
  <c r="M1687" i="18"/>
  <c r="M1691" i="18"/>
  <c r="M1695" i="18"/>
  <c r="M1699" i="18"/>
  <c r="M1703" i="18"/>
  <c r="M1707" i="18"/>
  <c r="M1711" i="18"/>
  <c r="M1715" i="18"/>
  <c r="M1719" i="18"/>
  <c r="M1723" i="18"/>
  <c r="M1727" i="18"/>
  <c r="M1731" i="18"/>
  <c r="M1735" i="18"/>
  <c r="M1739" i="18"/>
  <c r="M1743" i="18"/>
  <c r="M1747" i="18"/>
  <c r="M1751" i="18"/>
  <c r="M1755" i="18"/>
  <c r="M1759" i="18"/>
  <c r="M1763" i="18"/>
  <c r="M1767" i="18"/>
  <c r="M1771" i="18"/>
  <c r="M1775" i="18"/>
  <c r="M1779" i="18"/>
  <c r="M1783" i="18"/>
  <c r="M1787" i="18"/>
  <c r="M1791" i="18"/>
  <c r="M1795" i="18"/>
  <c r="M1799" i="18"/>
  <c r="M1803" i="18"/>
  <c r="M1807" i="18"/>
  <c r="M1811" i="18"/>
  <c r="M1815" i="18"/>
  <c r="M1819" i="18"/>
  <c r="M1823" i="18"/>
  <c r="M1827" i="18"/>
  <c r="M1831" i="18"/>
  <c r="M1835" i="18"/>
  <c r="M1839" i="18"/>
  <c r="M1843" i="18"/>
  <c r="M1847" i="18"/>
  <c r="M1851" i="18"/>
  <c r="M1855" i="18"/>
  <c r="M1859" i="18"/>
  <c r="M1863" i="18"/>
  <c r="M1867" i="18"/>
  <c r="M1871" i="18"/>
  <c r="M1875" i="18"/>
  <c r="M1879" i="18"/>
  <c r="M1883" i="18"/>
  <c r="M1887" i="18"/>
  <c r="M1891" i="18"/>
  <c r="M1895" i="18"/>
  <c r="M1899" i="18"/>
  <c r="M1903" i="18"/>
  <c r="M1907" i="18"/>
  <c r="M1911" i="18"/>
  <c r="M1915" i="18"/>
  <c r="M1919" i="18"/>
  <c r="M1923" i="18"/>
  <c r="M1927" i="18"/>
  <c r="M1931" i="18"/>
  <c r="M1935" i="18"/>
  <c r="M1939" i="18"/>
  <c r="M1943" i="18"/>
  <c r="L1971" i="18"/>
  <c r="L1978" i="18"/>
  <c r="L2014" i="18"/>
  <c r="L2021" i="18"/>
  <c r="L2034" i="18"/>
  <c r="L2042" i="18"/>
  <c r="L2078" i="18"/>
  <c r="L2085" i="18"/>
  <c r="L2098" i="18"/>
  <c r="L2106" i="18"/>
  <c r="L2142" i="18"/>
  <c r="L2149" i="18"/>
  <c r="L2162" i="18"/>
  <c r="L2170" i="18"/>
  <c r="L2206" i="18"/>
  <c r="L2213" i="18"/>
  <c r="L2226" i="18"/>
  <c r="L2234" i="18"/>
  <c r="L2270" i="18"/>
  <c r="L2277" i="18"/>
  <c r="L2290" i="18"/>
  <c r="L2298" i="18"/>
  <c r="L2334" i="18"/>
  <c r="L2341" i="18"/>
  <c r="L2354" i="18"/>
  <c r="L2362" i="18"/>
  <c r="M2503" i="18"/>
  <c r="M2535" i="18"/>
  <c r="L2741" i="18"/>
  <c r="L2769" i="18"/>
  <c r="L2789" i="18"/>
  <c r="L2817" i="18"/>
  <c r="L2841" i="18"/>
  <c r="L2869" i="18"/>
  <c r="L2897" i="18"/>
  <c r="L2917" i="18"/>
  <c r="L2945" i="18"/>
  <c r="L2969" i="18"/>
  <c r="L2997" i="18"/>
  <c r="L3025" i="18"/>
  <c r="L3045" i="18"/>
  <c r="M3057" i="18"/>
  <c r="L3057" i="18"/>
  <c r="M3105" i="18"/>
  <c r="L3105" i="18"/>
  <c r="M3223" i="18"/>
  <c r="L3223" i="18"/>
  <c r="M3353" i="18"/>
  <c r="L3353" i="18"/>
  <c r="M3448" i="18"/>
  <c r="L3448" i="18"/>
  <c r="M3592" i="18"/>
  <c r="L3592" i="18"/>
  <c r="M3624" i="18"/>
  <c r="L3624" i="18"/>
  <c r="M3673" i="18"/>
  <c r="L3673" i="18"/>
  <c r="M3740" i="18"/>
  <c r="L3740" i="18"/>
  <c r="M3880" i="18"/>
  <c r="L3880" i="18"/>
  <c r="M3937" i="18"/>
  <c r="L3937" i="18"/>
  <c r="M4037" i="18"/>
  <c r="L4037" i="18"/>
  <c r="M4277" i="18"/>
  <c r="L4277" i="18"/>
  <c r="M4373" i="18"/>
  <c r="L4373" i="18"/>
  <c r="M4408" i="18"/>
  <c r="L4408" i="18"/>
  <c r="M4548" i="18"/>
  <c r="L4548" i="18"/>
  <c r="M4605" i="18"/>
  <c r="L4605" i="18"/>
  <c r="M4661" i="18"/>
  <c r="L4661" i="18"/>
  <c r="M4740" i="18"/>
  <c r="L4740" i="18"/>
  <c r="M4781" i="18"/>
  <c r="L4781" i="18"/>
  <c r="M4848" i="18"/>
  <c r="L4848" i="18"/>
  <c r="M4940" i="18"/>
  <c r="L4940" i="18"/>
  <c r="M5045" i="18"/>
  <c r="L5045" i="18"/>
  <c r="M5092" i="18"/>
  <c r="L5092" i="18"/>
  <c r="M5125" i="18"/>
  <c r="L5125" i="18"/>
  <c r="M5301" i="18"/>
  <c r="L5301" i="18"/>
  <c r="M5340" i="18"/>
  <c r="L5340" i="18"/>
  <c r="L5571" i="18"/>
  <c r="M5571" i="18"/>
  <c r="L5907" i="18"/>
  <c r="M5907" i="18"/>
  <c r="L6095" i="18"/>
  <c r="M6095" i="18"/>
  <c r="L6209" i="18"/>
  <c r="M6209" i="18"/>
  <c r="M7555" i="18"/>
  <c r="L7555" i="18"/>
  <c r="M8168" i="18"/>
  <c r="L8168" i="18"/>
  <c r="L8947" i="18"/>
  <c r="M8947" i="18"/>
  <c r="L8966" i="18"/>
  <c r="M8966" i="18"/>
  <c r="L9011" i="18"/>
  <c r="M9011" i="18"/>
  <c r="L9030" i="18"/>
  <c r="M9030" i="18"/>
  <c r="L9075" i="18"/>
  <c r="M9075" i="18"/>
  <c r="L9094" i="18"/>
  <c r="M9094" i="18"/>
  <c r="L9256" i="18"/>
  <c r="M9256" i="18"/>
  <c r="L9279" i="18"/>
  <c r="M9279" i="18"/>
  <c r="L9284" i="18"/>
  <c r="M9284" i="18"/>
  <c r="L3183" i="18"/>
  <c r="L3247" i="18"/>
  <c r="L3311" i="18"/>
  <c r="L3616" i="18"/>
  <c r="L3804" i="18"/>
  <c r="L3876" i="18"/>
  <c r="L4025" i="18"/>
  <c r="L4033" i="18"/>
  <c r="L4129" i="18"/>
  <c r="L4217" i="18"/>
  <c r="L4416" i="18"/>
  <c r="L4488" i="18"/>
  <c r="L4492" i="18"/>
  <c r="L4552" i="18"/>
  <c r="L4556" i="18"/>
  <c r="L4677" i="18"/>
  <c r="L4681" i="18"/>
  <c r="L4797" i="18"/>
  <c r="L4832" i="18"/>
  <c r="L4836" i="18"/>
  <c r="L4892" i="18"/>
  <c r="L5224" i="18"/>
  <c r="L5228" i="18"/>
  <c r="L5232" i="18"/>
  <c r="L5328" i="18"/>
  <c r="L5344" i="18"/>
  <c r="L5416" i="18"/>
  <c r="L7409" i="18"/>
  <c r="L7425" i="18"/>
  <c r="L7441" i="18"/>
  <c r="L7457" i="18"/>
  <c r="L7473" i="18"/>
  <c r="L7489" i="18"/>
  <c r="L7505" i="18"/>
  <c r="L7521" i="18"/>
  <c r="L7537" i="18"/>
  <c r="M7549" i="18"/>
  <c r="L7549" i="18"/>
  <c r="M7565" i="18"/>
  <c r="L7565" i="18"/>
  <c r="M8097" i="18"/>
  <c r="L8097" i="18"/>
  <c r="L8345" i="18"/>
  <c r="L8547" i="18"/>
  <c r="L8767" i="18"/>
  <c r="L8794" i="18"/>
  <c r="L8810" i="18"/>
  <c r="L8826" i="18"/>
  <c r="L8842" i="18"/>
  <c r="L8858" i="18"/>
  <c r="L8874" i="18"/>
  <c r="L8890" i="18"/>
  <c r="L8900" i="18"/>
  <c r="M8900" i="18"/>
  <c r="L8908" i="18"/>
  <c r="M8908" i="18"/>
  <c r="L8916" i="18"/>
  <c r="M8916" i="18"/>
  <c r="L8924" i="18"/>
  <c r="M8924" i="18"/>
  <c r="L8958" i="18"/>
  <c r="M8958" i="18"/>
  <c r="L8990" i="18"/>
  <c r="M8990" i="18"/>
  <c r="L9022" i="18"/>
  <c r="M9022" i="18"/>
  <c r="L9054" i="18"/>
  <c r="M9054" i="18"/>
  <c r="L9086" i="18"/>
  <c r="M9086" i="18"/>
  <c r="L9176" i="18"/>
  <c r="M9176" i="18"/>
  <c r="L9192" i="18"/>
  <c r="M9192" i="18"/>
  <c r="L9212" i="18"/>
  <c r="M9212" i="18"/>
  <c r="L9259" i="18"/>
  <c r="M9259" i="18"/>
  <c r="L9291" i="18"/>
  <c r="M9291" i="18"/>
  <c r="L9457" i="18"/>
  <c r="M9457" i="18"/>
  <c r="L9465" i="18"/>
  <c r="M9465" i="18"/>
  <c r="L9473" i="18"/>
  <c r="M9473" i="18"/>
  <c r="L9481" i="18"/>
  <c r="M9481" i="18"/>
  <c r="L9489" i="18"/>
  <c r="M9489" i="18"/>
  <c r="L9497" i="18"/>
  <c r="M9497" i="18"/>
  <c r="L9505" i="18"/>
  <c r="M9505" i="18"/>
  <c r="L9515" i="18"/>
  <c r="M9515" i="18"/>
  <c r="L9532" i="18"/>
  <c r="M9532" i="18"/>
  <c r="L9556" i="18"/>
  <c r="M9556" i="18"/>
  <c r="L9561" i="18"/>
  <c r="M9561" i="18"/>
  <c r="L9569" i="18"/>
  <c r="M9569" i="18"/>
  <c r="L9577" i="18"/>
  <c r="M9577" i="18"/>
  <c r="L9585" i="18"/>
  <c r="M9585" i="18"/>
  <c r="M9991" i="18"/>
  <c r="L9991" i="18"/>
  <c r="L3151" i="18"/>
  <c r="L3215" i="18"/>
  <c r="L3279" i="18"/>
  <c r="L3584" i="18"/>
  <c r="L3588" i="18"/>
  <c r="L3772" i="18"/>
  <c r="L3780" i="18"/>
  <c r="L3844" i="18"/>
  <c r="L3848" i="18"/>
  <c r="L4057" i="18"/>
  <c r="L4185" i="18"/>
  <c r="L4193" i="18"/>
  <c r="L4197" i="18"/>
  <c r="L4281" i="18"/>
  <c r="L4352" i="18"/>
  <c r="L4645" i="18"/>
  <c r="L4649" i="18"/>
  <c r="L4765" i="18"/>
  <c r="L4928" i="18"/>
  <c r="L5064" i="18"/>
  <c r="L5072" i="18"/>
  <c r="L5088" i="18"/>
  <c r="L5184" i="18"/>
  <c r="L5200" i="18"/>
  <c r="L5488" i="18"/>
  <c r="L7401" i="18"/>
  <c r="L7417" i="18"/>
  <c r="L7433" i="18"/>
  <c r="L7449" i="18"/>
  <c r="L7465" i="18"/>
  <c r="L7481" i="18"/>
  <c r="L7497" i="18"/>
  <c r="L7513" i="18"/>
  <c r="L7529" i="18"/>
  <c r="M7557" i="18"/>
  <c r="L7557" i="18"/>
  <c r="M8046" i="18"/>
  <c r="L8046" i="18"/>
  <c r="M8188" i="18"/>
  <c r="L8188" i="18"/>
  <c r="L8515" i="18"/>
  <c r="L8532" i="18"/>
  <c r="L8534" i="18"/>
  <c r="L8638" i="18"/>
  <c r="M8638" i="18"/>
  <c r="L8703" i="18"/>
  <c r="L8705" i="18"/>
  <c r="L8743" i="18"/>
  <c r="L8762" i="18"/>
  <c r="L8896" i="18"/>
  <c r="M8896" i="18"/>
  <c r="L8904" i="18"/>
  <c r="M8904" i="18"/>
  <c r="L8912" i="18"/>
  <c r="M8912" i="18"/>
  <c r="L8920" i="18"/>
  <c r="M8920" i="18"/>
  <c r="L8925" i="18"/>
  <c r="M8925" i="18"/>
  <c r="L8927" i="18"/>
  <c r="M8927" i="18"/>
  <c r="L8942" i="18"/>
  <c r="M8942" i="18"/>
  <c r="L8974" i="18"/>
  <c r="M8974" i="18"/>
  <c r="L9006" i="18"/>
  <c r="M9006" i="18"/>
  <c r="L9038" i="18"/>
  <c r="M9038" i="18"/>
  <c r="L9070" i="18"/>
  <c r="M9070" i="18"/>
  <c r="L9102" i="18"/>
  <c r="M9102" i="18"/>
  <c r="L9232" i="18"/>
  <c r="M9232" i="18"/>
  <c r="L9244" i="18"/>
  <c r="M9244" i="18"/>
  <c r="L9275" i="18"/>
  <c r="M9275" i="18"/>
  <c r="M9389" i="18"/>
  <c r="L9389" i="18"/>
  <c r="M9394" i="18"/>
  <c r="L9394" i="18"/>
  <c r="L8933" i="18"/>
  <c r="M8933" i="18"/>
  <c r="L8938" i="18"/>
  <c r="M8938" i="18"/>
  <c r="L8946" i="18"/>
  <c r="M8946" i="18"/>
  <c r="L8954" i="18"/>
  <c r="M8954" i="18"/>
  <c r="L8962" i="18"/>
  <c r="M8962" i="18"/>
  <c r="L8970" i="18"/>
  <c r="M8970" i="18"/>
  <c r="L8978" i="18"/>
  <c r="M8978" i="18"/>
  <c r="L8986" i="18"/>
  <c r="M8986" i="18"/>
  <c r="L8994" i="18"/>
  <c r="M8994" i="18"/>
  <c r="L9002" i="18"/>
  <c r="M9002" i="18"/>
  <c r="L9010" i="18"/>
  <c r="M9010" i="18"/>
  <c r="L9018" i="18"/>
  <c r="M9018" i="18"/>
  <c r="L9026" i="18"/>
  <c r="M9026" i="18"/>
  <c r="L9034" i="18"/>
  <c r="M9034" i="18"/>
  <c r="L9042" i="18"/>
  <c r="M9042" i="18"/>
  <c r="L9050" i="18"/>
  <c r="M9050" i="18"/>
  <c r="L9058" i="18"/>
  <c r="M9058" i="18"/>
  <c r="L9066" i="18"/>
  <c r="M9066" i="18"/>
  <c r="L9074" i="18"/>
  <c r="M9074" i="18"/>
  <c r="L9082" i="18"/>
  <c r="M9082" i="18"/>
  <c r="L9090" i="18"/>
  <c r="M9090" i="18"/>
  <c r="L9098" i="18"/>
  <c r="M9098" i="18"/>
  <c r="L9106" i="18"/>
  <c r="M9106" i="18"/>
  <c r="L9114" i="18"/>
  <c r="M9114" i="18"/>
  <c r="L9140" i="18"/>
  <c r="M9140" i="18"/>
  <c r="L9156" i="18"/>
  <c r="M9156" i="18"/>
  <c r="L9167" i="18"/>
  <c r="M9167" i="18"/>
  <c r="L9186" i="18"/>
  <c r="M9186" i="18"/>
  <c r="L9220" i="18"/>
  <c r="M9220" i="18"/>
  <c r="L9238" i="18"/>
  <c r="M9238" i="18"/>
  <c r="L9255" i="18"/>
  <c r="M9255" i="18"/>
  <c r="L9271" i="18"/>
  <c r="M9271" i="18"/>
  <c r="L9287" i="18"/>
  <c r="M9287" i="18"/>
  <c r="L7396" i="18"/>
  <c r="L7404" i="18"/>
  <c r="L7412" i="18"/>
  <c r="L7420" i="18"/>
  <c r="L7428" i="18"/>
  <c r="L7436" i="18"/>
  <c r="L7444" i="18"/>
  <c r="L7452" i="18"/>
  <c r="L7460" i="18"/>
  <c r="L7468" i="18"/>
  <c r="L7476" i="18"/>
  <c r="L7484" i="18"/>
  <c r="L7492" i="18"/>
  <c r="L7500" i="18"/>
  <c r="L7508" i="18"/>
  <c r="L7516" i="18"/>
  <c r="L7524" i="18"/>
  <c r="L7532" i="18"/>
  <c r="L7540" i="18"/>
  <c r="L7551" i="18"/>
  <c r="L7559" i="18"/>
  <c r="L8082" i="18"/>
  <c r="L8148" i="18"/>
  <c r="L8281" i="18"/>
  <c r="L8297" i="18"/>
  <c r="M8456" i="18"/>
  <c r="L8510" i="18"/>
  <c r="L8523" i="18"/>
  <c r="L8530" i="18"/>
  <c r="L8535" i="18"/>
  <c r="L8540" i="18"/>
  <c r="L8542" i="18"/>
  <c r="M8630" i="18"/>
  <c r="M8682" i="18"/>
  <c r="M8693" i="18"/>
  <c r="L8702" i="18"/>
  <c r="L8717" i="18"/>
  <c r="L8719" i="18"/>
  <c r="L8748" i="18"/>
  <c r="L8751" i="18"/>
  <c r="L8763" i="18"/>
  <c r="L8770" i="18"/>
  <c r="L8775" i="18"/>
  <c r="L8780" i="18"/>
  <c r="L8782" i="18"/>
  <c r="L8803" i="18"/>
  <c r="L8805" i="18"/>
  <c r="L8819" i="18"/>
  <c r="L8821" i="18"/>
  <c r="L8835" i="18"/>
  <c r="L8837" i="18"/>
  <c r="L8851" i="18"/>
  <c r="L8853" i="18"/>
  <c r="L8867" i="18"/>
  <c r="L8869" i="18"/>
  <c r="L8883" i="18"/>
  <c r="L8885" i="18"/>
  <c r="M8899" i="18"/>
  <c r="M8903" i="18"/>
  <c r="M8907" i="18"/>
  <c r="M8911" i="18"/>
  <c r="M8915" i="18"/>
  <c r="M8919" i="18"/>
  <c r="M8923" i="18"/>
  <c r="M8926" i="18"/>
  <c r="L8929" i="18"/>
  <c r="M8929" i="18"/>
  <c r="M8935" i="18"/>
  <c r="M8943" i="18"/>
  <c r="M8951" i="18"/>
  <c r="M8959" i="18"/>
  <c r="M8967" i="18"/>
  <c r="M8975" i="18"/>
  <c r="M8983" i="18"/>
  <c r="M8991" i="18"/>
  <c r="M8999" i="18"/>
  <c r="M9007" i="18"/>
  <c r="M9015" i="18"/>
  <c r="M9023" i="18"/>
  <c r="M9031" i="18"/>
  <c r="M9039" i="18"/>
  <c r="M9047" i="18"/>
  <c r="M9055" i="18"/>
  <c r="M9063" i="18"/>
  <c r="M9071" i="18"/>
  <c r="M9079" i="18"/>
  <c r="M9087" i="18"/>
  <c r="M9095" i="18"/>
  <c r="M9103" i="18"/>
  <c r="M9111" i="18"/>
  <c r="L9164" i="18"/>
  <c r="M9164" i="18"/>
  <c r="L9183" i="18"/>
  <c r="M9183" i="18"/>
  <c r="L9204" i="18"/>
  <c r="M9204" i="18"/>
  <c r="L9235" i="18"/>
  <c r="M9235" i="18"/>
  <c r="M9248" i="18"/>
  <c r="L9251" i="18"/>
  <c r="M9251" i="18"/>
  <c r="M9264" i="18"/>
  <c r="L9267" i="18"/>
  <c r="M9267" i="18"/>
  <c r="M9280" i="18"/>
  <c r="L9283" i="18"/>
  <c r="M9283" i="18"/>
  <c r="M9296" i="18"/>
  <c r="L9299" i="18"/>
  <c r="M9299" i="18"/>
  <c r="M9393" i="18"/>
  <c r="L9393" i="18"/>
  <c r="M9401" i="18"/>
  <c r="L9401" i="18"/>
  <c r="L9459" i="18"/>
  <c r="M9459" i="18"/>
  <c r="L9467" i="18"/>
  <c r="M9467" i="18"/>
  <c r="L9475" i="18"/>
  <c r="M9475" i="18"/>
  <c r="L9483" i="18"/>
  <c r="M9483" i="18"/>
  <c r="L9491" i="18"/>
  <c r="M9491" i="18"/>
  <c r="L9499" i="18"/>
  <c r="M9499" i="18"/>
  <c r="L9507" i="18"/>
  <c r="M9507" i="18"/>
  <c r="L9527" i="18"/>
  <c r="M9527" i="18"/>
  <c r="L9536" i="18"/>
  <c r="M9536" i="18"/>
  <c r="L9563" i="18"/>
  <c r="M9563" i="18"/>
  <c r="L9571" i="18"/>
  <c r="M9571" i="18"/>
  <c r="L9579" i="18"/>
  <c r="M9579" i="18"/>
  <c r="L9587" i="18"/>
  <c r="M9587" i="18"/>
  <c r="M8937" i="18"/>
  <c r="M8941" i="18"/>
  <c r="M8945" i="18"/>
  <c r="M8949" i="18"/>
  <c r="M8953" i="18"/>
  <c r="M8957" i="18"/>
  <c r="M8961" i="18"/>
  <c r="M8965" i="18"/>
  <c r="M8969" i="18"/>
  <c r="M8973" i="18"/>
  <c r="M8977" i="18"/>
  <c r="M8981" i="18"/>
  <c r="M8985" i="18"/>
  <c r="M8989" i="18"/>
  <c r="M8993" i="18"/>
  <c r="M8997" i="18"/>
  <c r="M9001" i="18"/>
  <c r="M9005" i="18"/>
  <c r="M9009" i="18"/>
  <c r="M9013" i="18"/>
  <c r="M9017" i="18"/>
  <c r="M9021" i="18"/>
  <c r="M9025" i="18"/>
  <c r="M9029" i="18"/>
  <c r="M9033" i="18"/>
  <c r="M9037" i="18"/>
  <c r="M9041" i="18"/>
  <c r="M9045" i="18"/>
  <c r="M9049" i="18"/>
  <c r="M9053" i="18"/>
  <c r="M9057" i="18"/>
  <c r="M9061" i="18"/>
  <c r="M9065" i="18"/>
  <c r="M9069" i="18"/>
  <c r="M9073" i="18"/>
  <c r="M9077" i="18"/>
  <c r="M9081" i="18"/>
  <c r="M9085" i="18"/>
  <c r="M9089" i="18"/>
  <c r="M9093" i="18"/>
  <c r="M9097" i="18"/>
  <c r="M9101" i="18"/>
  <c r="M9105" i="18"/>
  <c r="M9109" i="18"/>
  <c r="M9113" i="18"/>
  <c r="M9139" i="18"/>
  <c r="M9142" i="18"/>
  <c r="M9152" i="18"/>
  <c r="M9155" i="18"/>
  <c r="M9158" i="18"/>
  <c r="M9163" i="18"/>
  <c r="M9203" i="18"/>
  <c r="L9388" i="18"/>
  <c r="L9392" i="18"/>
  <c r="L9396" i="18"/>
  <c r="L9400" i="18"/>
  <c r="L9404" i="18"/>
  <c r="L9453" i="18"/>
  <c r="M9453" i="18"/>
  <c r="L9461" i="18"/>
  <c r="M9461" i="18"/>
  <c r="L9469" i="18"/>
  <c r="M9469" i="18"/>
  <c r="L9477" i="18"/>
  <c r="M9477" i="18"/>
  <c r="L9485" i="18"/>
  <c r="M9485" i="18"/>
  <c r="L9493" i="18"/>
  <c r="M9493" i="18"/>
  <c r="L9501" i="18"/>
  <c r="M9501" i="18"/>
  <c r="L9509" i="18"/>
  <c r="M9509" i="18"/>
  <c r="L9516" i="18"/>
  <c r="M9516" i="18"/>
  <c r="L9542" i="18"/>
  <c r="M9542" i="18"/>
  <c r="L9524" i="18"/>
  <c r="M9524" i="18"/>
  <c r="L9548" i="18"/>
  <c r="M9548" i="18"/>
  <c r="L9567" i="18"/>
  <c r="M9567" i="18"/>
  <c r="L9583" i="18"/>
  <c r="M9583" i="18"/>
  <c r="L9512" i="18"/>
  <c r="M9512" i="18"/>
  <c r="L9530" i="18"/>
  <c r="M9530" i="18"/>
  <c r="L9559" i="18"/>
  <c r="M9559" i="18"/>
  <c r="L9575" i="18"/>
  <c r="M9575" i="18"/>
  <c r="L9992" i="18"/>
  <c r="L10004" i="18"/>
  <c r="L9823" i="18"/>
  <c r="L9850" i="18"/>
  <c r="L9870" i="18"/>
  <c r="L9878" i="18"/>
  <c r="L9889" i="18"/>
  <c r="L9891" i="18"/>
  <c r="L9893" i="18"/>
  <c r="L9906" i="18"/>
  <c r="M1963" i="18"/>
  <c r="L1963" i="18"/>
  <c r="M2008" i="18"/>
  <c r="L2008" i="18"/>
  <c r="M2072" i="18"/>
  <c r="L2072" i="18"/>
  <c r="M2136" i="18"/>
  <c r="L2136" i="18"/>
  <c r="M2200" i="18"/>
  <c r="L2200" i="18"/>
  <c r="M2264" i="18"/>
  <c r="L2264" i="18"/>
  <c r="M2328" i="18"/>
  <c r="L2328" i="18"/>
  <c r="L2551" i="18"/>
  <c r="M2551" i="18"/>
  <c r="M2761" i="18"/>
  <c r="L2761" i="18"/>
  <c r="M2813" i="18"/>
  <c r="L2813" i="18"/>
  <c r="M2889" i="18"/>
  <c r="L2889" i="18"/>
  <c r="M2941" i="18"/>
  <c r="L2941" i="18"/>
  <c r="M3017" i="18"/>
  <c r="L3017" i="18"/>
  <c r="M3069" i="18"/>
  <c r="L3069" i="18"/>
  <c r="M3133" i="18"/>
  <c r="L3133" i="18"/>
  <c r="M3162" i="18"/>
  <c r="L3162" i="18"/>
  <c r="M3197" i="18"/>
  <c r="L3197" i="18"/>
  <c r="M3226" i="18"/>
  <c r="L3226" i="18"/>
  <c r="M3261" i="18"/>
  <c r="L3261" i="18"/>
  <c r="M3290" i="18"/>
  <c r="L3290" i="18"/>
  <c r="M3360" i="18"/>
  <c r="L3360" i="18"/>
  <c r="M3496" i="18"/>
  <c r="L3496" i="18"/>
  <c r="M3517" i="18"/>
  <c r="L3517" i="18"/>
  <c r="M3568" i="18"/>
  <c r="L3568" i="18"/>
  <c r="M3628" i="18"/>
  <c r="L3628" i="18"/>
  <c r="M4049" i="18"/>
  <c r="L4049" i="18"/>
  <c r="M4137" i="18"/>
  <c r="L4137" i="18"/>
  <c r="M4613" i="18"/>
  <c r="L4613" i="18"/>
  <c r="M4668" i="18"/>
  <c r="L4668" i="18"/>
  <c r="M4856" i="18"/>
  <c r="L4856" i="18"/>
  <c r="M5424" i="18"/>
  <c r="L5424" i="18"/>
  <c r="M5472" i="18"/>
  <c r="L5472" i="18"/>
  <c r="M5516" i="18"/>
  <c r="L5516" i="18"/>
  <c r="L5725" i="18"/>
  <c r="M5725" i="18"/>
  <c r="M637" i="18"/>
  <c r="L637" i="18"/>
  <c r="M669" i="18"/>
  <c r="L669" i="18"/>
  <c r="M701" i="18"/>
  <c r="L701" i="18"/>
  <c r="M827" i="18"/>
  <c r="L827" i="18"/>
  <c r="M891" i="18"/>
  <c r="L891" i="18"/>
  <c r="M1083" i="18"/>
  <c r="L1083" i="18"/>
  <c r="M2104" i="18"/>
  <c r="L2104" i="18"/>
  <c r="M2168" i="18"/>
  <c r="L2168" i="18"/>
  <c r="M2296" i="18"/>
  <c r="L2296" i="18"/>
  <c r="M2749" i="18"/>
  <c r="L2749" i="18"/>
  <c r="M2877" i="18"/>
  <c r="L2877" i="18"/>
  <c r="M3005" i="18"/>
  <c r="L3005" i="18"/>
  <c r="M3130" i="18"/>
  <c r="L3130" i="18"/>
  <c r="M3165" i="18"/>
  <c r="L3165" i="18"/>
  <c r="M3194" i="18"/>
  <c r="L3194" i="18"/>
  <c r="M3549" i="18"/>
  <c r="L3549" i="18"/>
  <c r="M4789" i="18"/>
  <c r="L4789" i="18"/>
  <c r="M4828" i="18"/>
  <c r="L4828" i="18"/>
  <c r="M4965" i="18"/>
  <c r="L4965" i="18"/>
  <c r="M5112" i="18"/>
  <c r="L5112" i="18"/>
  <c r="L5748" i="18"/>
  <c r="M5748" i="18"/>
  <c r="L5801" i="18"/>
  <c r="M5801" i="18"/>
  <c r="M296" i="18"/>
  <c r="M304" i="18"/>
  <c r="M312" i="18"/>
  <c r="M324" i="18"/>
  <c r="M336" i="18"/>
  <c r="M352" i="18"/>
  <c r="M360" i="18"/>
  <c r="M372" i="18"/>
  <c r="M384" i="18"/>
  <c r="M396" i="18"/>
  <c r="M400" i="18"/>
  <c r="M408" i="18"/>
  <c r="M420" i="18"/>
  <c r="M448" i="18"/>
  <c r="M444" i="18"/>
  <c r="M460" i="18"/>
  <c r="M476" i="18"/>
  <c r="M492" i="18"/>
  <c r="M508" i="18"/>
  <c r="M524" i="18"/>
  <c r="M540" i="18"/>
  <c r="M556" i="18"/>
  <c r="M572" i="18"/>
  <c r="M596" i="18"/>
  <c r="L626" i="18"/>
  <c r="M629" i="18"/>
  <c r="L629" i="18"/>
  <c r="L639" i="18"/>
  <c r="L642" i="18"/>
  <c r="M645" i="18"/>
  <c r="L645" i="18"/>
  <c r="L655" i="18"/>
  <c r="L658" i="18"/>
  <c r="M661" i="18"/>
  <c r="L661" i="18"/>
  <c r="L671" i="18"/>
  <c r="L674" i="18"/>
  <c r="M677" i="18"/>
  <c r="L677" i="18"/>
  <c r="L687" i="18"/>
  <c r="L690" i="18"/>
  <c r="M693" i="18"/>
  <c r="L693" i="18"/>
  <c r="L703" i="18"/>
  <c r="L706" i="18"/>
  <c r="M709" i="18"/>
  <c r="L709" i="18"/>
  <c r="L719" i="18"/>
  <c r="L722" i="18"/>
  <c r="M725" i="18"/>
  <c r="L725" i="18"/>
  <c r="L735" i="18"/>
  <c r="L738" i="18"/>
  <c r="M741" i="18"/>
  <c r="L741" i="18"/>
  <c r="L751" i="18"/>
  <c r="L754" i="18"/>
  <c r="M859" i="18"/>
  <c r="L859" i="18"/>
  <c r="M923" i="18"/>
  <c r="L923" i="18"/>
  <c r="M987" i="18"/>
  <c r="L987" i="18"/>
  <c r="M1051" i="18"/>
  <c r="L1051" i="18"/>
  <c r="M1115" i="18"/>
  <c r="L1115" i="18"/>
  <c r="M1179" i="18"/>
  <c r="L1179" i="18"/>
  <c r="M440" i="18"/>
  <c r="M456" i="18"/>
  <c r="M472" i="18"/>
  <c r="M488" i="18"/>
  <c r="M504" i="18"/>
  <c r="M520" i="18"/>
  <c r="M536" i="18"/>
  <c r="M552" i="18"/>
  <c r="M568" i="18"/>
  <c r="M592" i="18"/>
  <c r="L604" i="18"/>
  <c r="M604" i="18"/>
  <c r="M625" i="18"/>
  <c r="L625" i="18"/>
  <c r="L635" i="18"/>
  <c r="L638" i="18"/>
  <c r="M641" i="18"/>
  <c r="L641" i="18"/>
  <c r="L651" i="18"/>
  <c r="L654" i="18"/>
  <c r="M657" i="18"/>
  <c r="L657" i="18"/>
  <c r="L667" i="18"/>
  <c r="L670" i="18"/>
  <c r="M673" i="18"/>
  <c r="L673" i="18"/>
  <c r="L683" i="18"/>
  <c r="L686" i="18"/>
  <c r="M689" i="18"/>
  <c r="L689" i="18"/>
  <c r="L699" i="18"/>
  <c r="L702" i="18"/>
  <c r="M705" i="18"/>
  <c r="L705" i="18"/>
  <c r="L715" i="18"/>
  <c r="L718" i="18"/>
  <c r="M721" i="18"/>
  <c r="L721" i="18"/>
  <c r="L731" i="18"/>
  <c r="L734" i="18"/>
  <c r="M737" i="18"/>
  <c r="L737" i="18"/>
  <c r="L747" i="18"/>
  <c r="L750" i="18"/>
  <c r="M753" i="18"/>
  <c r="L753" i="18"/>
  <c r="M875" i="18"/>
  <c r="L875" i="18"/>
  <c r="M939" i="18"/>
  <c r="L939" i="18"/>
  <c r="M1003" i="18"/>
  <c r="L1003" i="18"/>
  <c r="M1067" i="18"/>
  <c r="L1067" i="18"/>
  <c r="M1131" i="18"/>
  <c r="L1131" i="18"/>
  <c r="M1195" i="18"/>
  <c r="L1195" i="18"/>
  <c r="L2487" i="18"/>
  <c r="M2487" i="18"/>
  <c r="M2793" i="18"/>
  <c r="L2793" i="18"/>
  <c r="M2845" i="18"/>
  <c r="L2845" i="18"/>
  <c r="M2921" i="18"/>
  <c r="L2921" i="18"/>
  <c r="M2973" i="18"/>
  <c r="L2973" i="18"/>
  <c r="M3049" i="18"/>
  <c r="L3049" i="18"/>
  <c r="M3101" i="18"/>
  <c r="L3101" i="18"/>
  <c r="M3149" i="18"/>
  <c r="L3149" i="18"/>
  <c r="M3178" i="18"/>
  <c r="L3178" i="18"/>
  <c r="M3213" i="18"/>
  <c r="L3213" i="18"/>
  <c r="M3242" i="18"/>
  <c r="L3242" i="18"/>
  <c r="M3277" i="18"/>
  <c r="L3277" i="18"/>
  <c r="M3306" i="18"/>
  <c r="L3306" i="18"/>
  <c r="M3613" i="18"/>
  <c r="L3613" i="18"/>
  <c r="M3809" i="18"/>
  <c r="L3809" i="18"/>
  <c r="M3873" i="18"/>
  <c r="L3873" i="18"/>
  <c r="M4032" i="18"/>
  <c r="L4032" i="18"/>
  <c r="M4128" i="18"/>
  <c r="L4128" i="18"/>
  <c r="M4224" i="18"/>
  <c r="L4224" i="18"/>
  <c r="M4265" i="18"/>
  <c r="L4265" i="18"/>
  <c r="M4324" i="18"/>
  <c r="L4324" i="18"/>
  <c r="M4368" i="18"/>
  <c r="L4368" i="18"/>
  <c r="M4992" i="18"/>
  <c r="L4992" i="18"/>
  <c r="M5008" i="18"/>
  <c r="L5008" i="18"/>
  <c r="M653" i="18"/>
  <c r="L653" i="18"/>
  <c r="M685" i="18"/>
  <c r="L685" i="18"/>
  <c r="M717" i="18"/>
  <c r="L717" i="18"/>
  <c r="M733" i="18"/>
  <c r="L733" i="18"/>
  <c r="M749" i="18"/>
  <c r="L749" i="18"/>
  <c r="M955" i="18"/>
  <c r="L955" i="18"/>
  <c r="M1019" i="18"/>
  <c r="L1019" i="18"/>
  <c r="M1147" i="18"/>
  <c r="L1147" i="18"/>
  <c r="M1976" i="18"/>
  <c r="L1976" i="18"/>
  <c r="M2040" i="18"/>
  <c r="L2040" i="18"/>
  <c r="M2232" i="18"/>
  <c r="L2232" i="18"/>
  <c r="M2360" i="18"/>
  <c r="L2360" i="18"/>
  <c r="L2423" i="18"/>
  <c r="M2423" i="18"/>
  <c r="L2679" i="18"/>
  <c r="M2679" i="18"/>
  <c r="M2825" i="18"/>
  <c r="L2825" i="18"/>
  <c r="M2953" i="18"/>
  <c r="L2953" i="18"/>
  <c r="M3081" i="18"/>
  <c r="L3081" i="18"/>
  <c r="M3229" i="18"/>
  <c r="L3229" i="18"/>
  <c r="M3258" i="18"/>
  <c r="L3258" i="18"/>
  <c r="M3293" i="18"/>
  <c r="L3293" i="18"/>
  <c r="M3328" i="18"/>
  <c r="L3328" i="18"/>
  <c r="M3409" i="18"/>
  <c r="L3409" i="18"/>
  <c r="M3464" i="18"/>
  <c r="L3464" i="18"/>
  <c r="M4209" i="18"/>
  <c r="L4209" i="18"/>
  <c r="M4581" i="18"/>
  <c r="L4581" i="18"/>
  <c r="M5253" i="18"/>
  <c r="L5253" i="18"/>
  <c r="M5285" i="18"/>
  <c r="L5285" i="18"/>
  <c r="M300" i="18"/>
  <c r="M308" i="18"/>
  <c r="M316" i="18"/>
  <c r="M320" i="18"/>
  <c r="M328" i="18"/>
  <c r="M332" i="18"/>
  <c r="M340" i="18"/>
  <c r="M344" i="18"/>
  <c r="M348" i="18"/>
  <c r="M356" i="18"/>
  <c r="M364" i="18"/>
  <c r="M368" i="18"/>
  <c r="M376" i="18"/>
  <c r="M380" i="18"/>
  <c r="M388" i="18"/>
  <c r="M392" i="18"/>
  <c r="M404" i="18"/>
  <c r="M412" i="18"/>
  <c r="M416" i="18"/>
  <c r="M424" i="18"/>
  <c r="M428" i="18"/>
  <c r="M432" i="18"/>
  <c r="M464" i="18"/>
  <c r="M480" i="18"/>
  <c r="M496" i="18"/>
  <c r="M512" i="18"/>
  <c r="M528" i="18"/>
  <c r="M544" i="18"/>
  <c r="M560" i="18"/>
  <c r="M576" i="18"/>
  <c r="L588" i="18"/>
  <c r="M588" i="18"/>
  <c r="M608" i="18"/>
  <c r="L620" i="18"/>
  <c r="M620" i="18"/>
  <c r="L627" i="18"/>
  <c r="L630" i="18"/>
  <c r="M633" i="18"/>
  <c r="L633" i="18"/>
  <c r="L643" i="18"/>
  <c r="L646" i="18"/>
  <c r="M649" i="18"/>
  <c r="L649" i="18"/>
  <c r="L659" i="18"/>
  <c r="L662" i="18"/>
  <c r="M665" i="18"/>
  <c r="L665" i="18"/>
  <c r="L675" i="18"/>
  <c r="L678" i="18"/>
  <c r="M681" i="18"/>
  <c r="L681" i="18"/>
  <c r="L691" i="18"/>
  <c r="L694" i="18"/>
  <c r="M697" i="18"/>
  <c r="L697" i="18"/>
  <c r="L707" i="18"/>
  <c r="L710" i="18"/>
  <c r="M713" i="18"/>
  <c r="L713" i="18"/>
  <c r="L723" i="18"/>
  <c r="L726" i="18"/>
  <c r="M729" i="18"/>
  <c r="L729" i="18"/>
  <c r="L739" i="18"/>
  <c r="L742" i="18"/>
  <c r="M745" i="18"/>
  <c r="L745" i="18"/>
  <c r="L755" i="18"/>
  <c r="M757" i="18"/>
  <c r="L757" i="18"/>
  <c r="M759" i="18"/>
  <c r="L759" i="18"/>
  <c r="M761" i="18"/>
  <c r="L761" i="18"/>
  <c r="M763" i="18"/>
  <c r="L763" i="18"/>
  <c r="M765" i="18"/>
  <c r="L765" i="18"/>
  <c r="M767" i="18"/>
  <c r="L767" i="18"/>
  <c r="M769" i="18"/>
  <c r="L769" i="18"/>
  <c r="M771" i="18"/>
  <c r="L771" i="18"/>
  <c r="M773" i="18"/>
  <c r="L773" i="18"/>
  <c r="M775" i="18"/>
  <c r="L775" i="18"/>
  <c r="M777" i="18"/>
  <c r="L777" i="18"/>
  <c r="M779" i="18"/>
  <c r="L779" i="18"/>
  <c r="M781" i="18"/>
  <c r="L781" i="18"/>
  <c r="M783" i="18"/>
  <c r="L783" i="18"/>
  <c r="M785" i="18"/>
  <c r="L785" i="18"/>
  <c r="M787" i="18"/>
  <c r="L787" i="18"/>
  <c r="M789" i="18"/>
  <c r="L789" i="18"/>
  <c r="M791" i="18"/>
  <c r="L791" i="18"/>
  <c r="M793" i="18"/>
  <c r="L793" i="18"/>
  <c r="M795" i="18"/>
  <c r="L795" i="18"/>
  <c r="M797" i="18"/>
  <c r="L797" i="18"/>
  <c r="M799" i="18"/>
  <c r="L799" i="18"/>
  <c r="M801" i="18"/>
  <c r="L801" i="18"/>
  <c r="M803" i="18"/>
  <c r="L803" i="18"/>
  <c r="M805" i="18"/>
  <c r="L805" i="18"/>
  <c r="M807" i="18"/>
  <c r="L807" i="18"/>
  <c r="M809" i="18"/>
  <c r="L809" i="18"/>
  <c r="M843" i="18"/>
  <c r="L843" i="18"/>
  <c r="M907" i="18"/>
  <c r="L907" i="18"/>
  <c r="M971" i="18"/>
  <c r="L971" i="18"/>
  <c r="M1035" i="18"/>
  <c r="L1035" i="18"/>
  <c r="M1099" i="18"/>
  <c r="L1099" i="18"/>
  <c r="M1163" i="18"/>
  <c r="L1163" i="18"/>
  <c r="L2615" i="18"/>
  <c r="M2615" i="18"/>
  <c r="M2729" i="18"/>
  <c r="L2729" i="18"/>
  <c r="M2781" i="18"/>
  <c r="L2781" i="18"/>
  <c r="M2857" i="18"/>
  <c r="L2857" i="18"/>
  <c r="M2909" i="18"/>
  <c r="L2909" i="18"/>
  <c r="M2985" i="18"/>
  <c r="L2985" i="18"/>
  <c r="M3037" i="18"/>
  <c r="L3037" i="18"/>
  <c r="M3113" i="18"/>
  <c r="L3113" i="18"/>
  <c r="M3146" i="18"/>
  <c r="L3146" i="18"/>
  <c r="M3181" i="18"/>
  <c r="L3181" i="18"/>
  <c r="M3210" i="18"/>
  <c r="L3210" i="18"/>
  <c r="M3245" i="18"/>
  <c r="L3245" i="18"/>
  <c r="M3274" i="18"/>
  <c r="L3274" i="18"/>
  <c r="M3309" i="18"/>
  <c r="L3309" i="18"/>
  <c r="M3608" i="18"/>
  <c r="L3608" i="18"/>
  <c r="M3668" i="18"/>
  <c r="L3668" i="18"/>
  <c r="M3732" i="18"/>
  <c r="L3732" i="18"/>
  <c r="M3777" i="18"/>
  <c r="L3777" i="18"/>
  <c r="M4017" i="18"/>
  <c r="L4017" i="18"/>
  <c r="M4064" i="18"/>
  <c r="L4064" i="18"/>
  <c r="M4113" i="18"/>
  <c r="L4113" i="18"/>
  <c r="M4192" i="18"/>
  <c r="L4192" i="18"/>
  <c r="M4388" i="18"/>
  <c r="L4388" i="18"/>
  <c r="M4432" i="18"/>
  <c r="L4432" i="18"/>
  <c r="M4872" i="18"/>
  <c r="L4872" i="18"/>
  <c r="M4884" i="18"/>
  <c r="L4884" i="18"/>
  <c r="M756" i="18"/>
  <c r="L756" i="18"/>
  <c r="M758" i="18"/>
  <c r="L758" i="18"/>
  <c r="M760" i="18"/>
  <c r="L760" i="18"/>
  <c r="M762" i="18"/>
  <c r="L762" i="18"/>
  <c r="M764" i="18"/>
  <c r="L764" i="18"/>
  <c r="M766" i="18"/>
  <c r="L766" i="18"/>
  <c r="M768" i="18"/>
  <c r="L768" i="18"/>
  <c r="M770" i="18"/>
  <c r="L770" i="18"/>
  <c r="M772" i="18"/>
  <c r="L772" i="18"/>
  <c r="M774" i="18"/>
  <c r="L774" i="18"/>
  <c r="M776" i="18"/>
  <c r="L776" i="18"/>
  <c r="M778" i="18"/>
  <c r="L778" i="18"/>
  <c r="M780" i="18"/>
  <c r="L780" i="18"/>
  <c r="M782" i="18"/>
  <c r="L782" i="18"/>
  <c r="M784" i="18"/>
  <c r="L784" i="18"/>
  <c r="M786" i="18"/>
  <c r="L786" i="18"/>
  <c r="M788" i="18"/>
  <c r="L788" i="18"/>
  <c r="M790" i="18"/>
  <c r="L790" i="18"/>
  <c r="M792" i="18"/>
  <c r="L792" i="18"/>
  <c r="M794" i="18"/>
  <c r="L794" i="18"/>
  <c r="M796" i="18"/>
  <c r="L796" i="18"/>
  <c r="M798" i="18"/>
  <c r="L798" i="18"/>
  <c r="M800" i="18"/>
  <c r="L800" i="18"/>
  <c r="M802" i="18"/>
  <c r="L802" i="18"/>
  <c r="M804" i="18"/>
  <c r="L804" i="18"/>
  <c r="M806" i="18"/>
  <c r="L806" i="18"/>
  <c r="M808" i="18"/>
  <c r="L808" i="18"/>
  <c r="M810" i="18"/>
  <c r="L810" i="18"/>
  <c r="M812" i="18"/>
  <c r="L812" i="18"/>
  <c r="M814" i="18"/>
  <c r="L814" i="18"/>
  <c r="M816" i="18"/>
  <c r="L816" i="18"/>
  <c r="M818" i="18"/>
  <c r="L818" i="18"/>
  <c r="M820" i="18"/>
  <c r="L820" i="18"/>
  <c r="M822" i="18"/>
  <c r="L822" i="18"/>
  <c r="M847" i="18"/>
  <c r="L847" i="18"/>
  <c r="M879" i="18"/>
  <c r="L879" i="18"/>
  <c r="M911" i="18"/>
  <c r="L911" i="18"/>
  <c r="M943" i="18"/>
  <c r="L943" i="18"/>
  <c r="M975" i="18"/>
  <c r="L975" i="18"/>
  <c r="M1007" i="18"/>
  <c r="L1007" i="18"/>
  <c r="M1039" i="18"/>
  <c r="L1039" i="18"/>
  <c r="M1071" i="18"/>
  <c r="L1071" i="18"/>
  <c r="M1103" i="18"/>
  <c r="L1103" i="18"/>
  <c r="M1135" i="18"/>
  <c r="L1135" i="18"/>
  <c r="M1167" i="18"/>
  <c r="L1167" i="18"/>
  <c r="M1199" i="18"/>
  <c r="L1199" i="18"/>
  <c r="L1297" i="18"/>
  <c r="M1297" i="18"/>
  <c r="L1305" i="18"/>
  <c r="M1305" i="18"/>
  <c r="L1313" i="18"/>
  <c r="M1313" i="18"/>
  <c r="L1321" i="18"/>
  <c r="M1321" i="18"/>
  <c r="L1329" i="18"/>
  <c r="M1329" i="18"/>
  <c r="L1337" i="18"/>
  <c r="M1337" i="18"/>
  <c r="L1345" i="18"/>
  <c r="M1345" i="18"/>
  <c r="L1353" i="18"/>
  <c r="M1353" i="18"/>
  <c r="L1361" i="18"/>
  <c r="M1361" i="18"/>
  <c r="L1369" i="18"/>
  <c r="M1369" i="18"/>
  <c r="L1377" i="18"/>
  <c r="M1377" i="18"/>
  <c r="L1385" i="18"/>
  <c r="M1385" i="18"/>
  <c r="L1393" i="18"/>
  <c r="M1393" i="18"/>
  <c r="L1401" i="18"/>
  <c r="M1401" i="18"/>
  <c r="L1409" i="18"/>
  <c r="M1409" i="18"/>
  <c r="L1417" i="18"/>
  <c r="M1417" i="18"/>
  <c r="L1425" i="18"/>
  <c r="M1425" i="18"/>
  <c r="L1433" i="18"/>
  <c r="M1433" i="18"/>
  <c r="L1441" i="18"/>
  <c r="M1441" i="18"/>
  <c r="L1449" i="18"/>
  <c r="M1449" i="18"/>
  <c r="L1457" i="18"/>
  <c r="M1457" i="18"/>
  <c r="L1465" i="18"/>
  <c r="M1465" i="18"/>
  <c r="L1473" i="18"/>
  <c r="M1473" i="18"/>
  <c r="L1481" i="18"/>
  <c r="M1481" i="18"/>
  <c r="L1489" i="18"/>
  <c r="M1489" i="18"/>
  <c r="L1497" i="18"/>
  <c r="M1497" i="18"/>
  <c r="L1505" i="18"/>
  <c r="M1505" i="18"/>
  <c r="L1513" i="18"/>
  <c r="M1513" i="18"/>
  <c r="L1521" i="18"/>
  <c r="M1521" i="18"/>
  <c r="L1529" i="18"/>
  <c r="M1529" i="18"/>
  <c r="L1537" i="18"/>
  <c r="M1537" i="18"/>
  <c r="L1545" i="18"/>
  <c r="M1545" i="18"/>
  <c r="L1553" i="18"/>
  <c r="M1553" i="18"/>
  <c r="L1561" i="18"/>
  <c r="M1561" i="18"/>
  <c r="L1569" i="18"/>
  <c r="M1569" i="18"/>
  <c r="L1577" i="18"/>
  <c r="M1577" i="18"/>
  <c r="L1585" i="18"/>
  <c r="M1585" i="18"/>
  <c r="L1593" i="18"/>
  <c r="M1593" i="18"/>
  <c r="L1601" i="18"/>
  <c r="M1601" i="18"/>
  <c r="L2006" i="18"/>
  <c r="M2024" i="18"/>
  <c r="L2024" i="18"/>
  <c r="L2070" i="18"/>
  <c r="M2088" i="18"/>
  <c r="L2088" i="18"/>
  <c r="L2134" i="18"/>
  <c r="M2152" i="18"/>
  <c r="L2152" i="18"/>
  <c r="L2198" i="18"/>
  <c r="M2216" i="18"/>
  <c r="L2216" i="18"/>
  <c r="L2262" i="18"/>
  <c r="M2280" i="18"/>
  <c r="L2280" i="18"/>
  <c r="L2326" i="18"/>
  <c r="M2344" i="18"/>
  <c r="L2344" i="18"/>
  <c r="L2391" i="18"/>
  <c r="M2391" i="18"/>
  <c r="L2519" i="18"/>
  <c r="M2519" i="18"/>
  <c r="L2647" i="18"/>
  <c r="M2647" i="18"/>
  <c r="M2733" i="18"/>
  <c r="L2733" i="18"/>
  <c r="M2797" i="18"/>
  <c r="L2797" i="18"/>
  <c r="M2861" i="18"/>
  <c r="L2861" i="18"/>
  <c r="M2925" i="18"/>
  <c r="L2925" i="18"/>
  <c r="M2989" i="18"/>
  <c r="L2989" i="18"/>
  <c r="M3053" i="18"/>
  <c r="L3053" i="18"/>
  <c r="M3117" i="18"/>
  <c r="L3117" i="18"/>
  <c r="M3155" i="18"/>
  <c r="L3155" i="18"/>
  <c r="M3187" i="18"/>
  <c r="L3187" i="18"/>
  <c r="M3219" i="18"/>
  <c r="L3219" i="18"/>
  <c r="M3251" i="18"/>
  <c r="L3251" i="18"/>
  <c r="M3283" i="18"/>
  <c r="L3283" i="18"/>
  <c r="M3315" i="18"/>
  <c r="L3315" i="18"/>
  <c r="M3369" i="18"/>
  <c r="L3369" i="18"/>
  <c r="M3536" i="18"/>
  <c r="L3536" i="18"/>
  <c r="M3649" i="18"/>
  <c r="L3649" i="18"/>
  <c r="M3680" i="18"/>
  <c r="L3680" i="18"/>
  <c r="M3836" i="18"/>
  <c r="L3836" i="18"/>
  <c r="M3884" i="18"/>
  <c r="L3884" i="18"/>
  <c r="M4248" i="18"/>
  <c r="L4248" i="18"/>
  <c r="M4528" i="18"/>
  <c r="L4528" i="18"/>
  <c r="M4600" i="18"/>
  <c r="L4600" i="18"/>
  <c r="M4737" i="18"/>
  <c r="L4737" i="18"/>
  <c r="M4888" i="18"/>
  <c r="L4888" i="18"/>
  <c r="M4933" i="18"/>
  <c r="L4933" i="18"/>
  <c r="M5016" i="18"/>
  <c r="L5016" i="18"/>
  <c r="M5036" i="18"/>
  <c r="L5036" i="18"/>
  <c r="L5096" i="18"/>
  <c r="L5100" i="18"/>
  <c r="L5104" i="18"/>
  <c r="M5176" i="18"/>
  <c r="L5176" i="18"/>
  <c r="M5196" i="18"/>
  <c r="L5196" i="18"/>
  <c r="M5296" i="18"/>
  <c r="L5296" i="18"/>
  <c r="M5376" i="18"/>
  <c r="L5376" i="18"/>
  <c r="M5413" i="18"/>
  <c r="L5413" i="18"/>
  <c r="M5440" i="18"/>
  <c r="L5440" i="18"/>
  <c r="M5536" i="18"/>
  <c r="L5536" i="18"/>
  <c r="M811" i="18"/>
  <c r="L811" i="18"/>
  <c r="M813" i="18"/>
  <c r="L813" i="18"/>
  <c r="M815" i="18"/>
  <c r="L815" i="18"/>
  <c r="M817" i="18"/>
  <c r="L817" i="18"/>
  <c r="M819" i="18"/>
  <c r="L819" i="18"/>
  <c r="M821" i="18"/>
  <c r="L821" i="18"/>
  <c r="M831" i="18"/>
  <c r="L831" i="18"/>
  <c r="M863" i="18"/>
  <c r="L863" i="18"/>
  <c r="M895" i="18"/>
  <c r="L895" i="18"/>
  <c r="M927" i="18"/>
  <c r="L927" i="18"/>
  <c r="M959" i="18"/>
  <c r="L959" i="18"/>
  <c r="M991" i="18"/>
  <c r="L991" i="18"/>
  <c r="M1023" i="18"/>
  <c r="L1023" i="18"/>
  <c r="M1055" i="18"/>
  <c r="L1055" i="18"/>
  <c r="M1087" i="18"/>
  <c r="L1087" i="18"/>
  <c r="M1119" i="18"/>
  <c r="L1119" i="18"/>
  <c r="M1151" i="18"/>
  <c r="L1151" i="18"/>
  <c r="M1183" i="18"/>
  <c r="L1183" i="18"/>
  <c r="L1293" i="18"/>
  <c r="M1293" i="18"/>
  <c r="L1301" i="18"/>
  <c r="M1301" i="18"/>
  <c r="L1309" i="18"/>
  <c r="M1309" i="18"/>
  <c r="L1317" i="18"/>
  <c r="M1317" i="18"/>
  <c r="L1325" i="18"/>
  <c r="M1325" i="18"/>
  <c r="L1333" i="18"/>
  <c r="M1333" i="18"/>
  <c r="L1341" i="18"/>
  <c r="M1341" i="18"/>
  <c r="L1349" i="18"/>
  <c r="M1349" i="18"/>
  <c r="L1357" i="18"/>
  <c r="M1357" i="18"/>
  <c r="L1365" i="18"/>
  <c r="M1365" i="18"/>
  <c r="L1373" i="18"/>
  <c r="M1373" i="18"/>
  <c r="L1381" i="18"/>
  <c r="M1381" i="18"/>
  <c r="L1389" i="18"/>
  <c r="M1389" i="18"/>
  <c r="L1397" i="18"/>
  <c r="M1397" i="18"/>
  <c r="L1405" i="18"/>
  <c r="M1405" i="18"/>
  <c r="L1413" i="18"/>
  <c r="M1413" i="18"/>
  <c r="L1421" i="18"/>
  <c r="M1421" i="18"/>
  <c r="L1429" i="18"/>
  <c r="M1429" i="18"/>
  <c r="L1437" i="18"/>
  <c r="M1437" i="18"/>
  <c r="L1445" i="18"/>
  <c r="M1445" i="18"/>
  <c r="L1453" i="18"/>
  <c r="M1453" i="18"/>
  <c r="L1461" i="18"/>
  <c r="M1461" i="18"/>
  <c r="L1469" i="18"/>
  <c r="M1469" i="18"/>
  <c r="L1477" i="18"/>
  <c r="M1477" i="18"/>
  <c r="L1485" i="18"/>
  <c r="M1485" i="18"/>
  <c r="L1493" i="18"/>
  <c r="M1493" i="18"/>
  <c r="L1501" i="18"/>
  <c r="M1501" i="18"/>
  <c r="L1509" i="18"/>
  <c r="M1509" i="18"/>
  <c r="L1517" i="18"/>
  <c r="M1517" i="18"/>
  <c r="L1525" i="18"/>
  <c r="M1525" i="18"/>
  <c r="L1533" i="18"/>
  <c r="M1533" i="18"/>
  <c r="L1541" i="18"/>
  <c r="M1541" i="18"/>
  <c r="L1549" i="18"/>
  <c r="M1549" i="18"/>
  <c r="L1557" i="18"/>
  <c r="M1557" i="18"/>
  <c r="L1565" i="18"/>
  <c r="M1565" i="18"/>
  <c r="L1573" i="18"/>
  <c r="M1573" i="18"/>
  <c r="L1581" i="18"/>
  <c r="M1581" i="18"/>
  <c r="L1589" i="18"/>
  <c r="M1589" i="18"/>
  <c r="L1597" i="18"/>
  <c r="M1597" i="18"/>
  <c r="M1947" i="18"/>
  <c r="L1947" i="18"/>
  <c r="M1992" i="18"/>
  <c r="L1992" i="18"/>
  <c r="L2038" i="18"/>
  <c r="M2056" i="18"/>
  <c r="L2056" i="18"/>
  <c r="L2102" i="18"/>
  <c r="M2120" i="18"/>
  <c r="L2120" i="18"/>
  <c r="L2166" i="18"/>
  <c r="M2184" i="18"/>
  <c r="L2184" i="18"/>
  <c r="L2230" i="18"/>
  <c r="M2248" i="18"/>
  <c r="L2248" i="18"/>
  <c r="L2294" i="18"/>
  <c r="M2312" i="18"/>
  <c r="L2312" i="18"/>
  <c r="L2358" i="18"/>
  <c r="M2376" i="18"/>
  <c r="L2376" i="18"/>
  <c r="L2455" i="18"/>
  <c r="M2455" i="18"/>
  <c r="L2583" i="18"/>
  <c r="M2583" i="18"/>
  <c r="L2711" i="18"/>
  <c r="M2711" i="18"/>
  <c r="M2765" i="18"/>
  <c r="L2765" i="18"/>
  <c r="M2829" i="18"/>
  <c r="L2829" i="18"/>
  <c r="M2893" i="18"/>
  <c r="L2893" i="18"/>
  <c r="M2957" i="18"/>
  <c r="L2957" i="18"/>
  <c r="M3021" i="18"/>
  <c r="L3021" i="18"/>
  <c r="M3085" i="18"/>
  <c r="L3085" i="18"/>
  <c r="M3139" i="18"/>
  <c r="L3139" i="18"/>
  <c r="M3171" i="18"/>
  <c r="L3171" i="18"/>
  <c r="M3203" i="18"/>
  <c r="L3203" i="18"/>
  <c r="M3235" i="18"/>
  <c r="L3235" i="18"/>
  <c r="M3267" i="18"/>
  <c r="L3267" i="18"/>
  <c r="M3299" i="18"/>
  <c r="L3299" i="18"/>
  <c r="M3345" i="18"/>
  <c r="L3345" i="18"/>
  <c r="L3401" i="18"/>
  <c r="M3440" i="18"/>
  <c r="L3440" i="18"/>
  <c r="L3456" i="18"/>
  <c r="L3460" i="18"/>
  <c r="M3485" i="18"/>
  <c r="L3485" i="18"/>
  <c r="M3504" i="18"/>
  <c r="L3504" i="18"/>
  <c r="M3576" i="18"/>
  <c r="L3576" i="18"/>
  <c r="M3745" i="18"/>
  <c r="L3745" i="18"/>
  <c r="M3761" i="18"/>
  <c r="L3761" i="18"/>
  <c r="M3796" i="18"/>
  <c r="L3796" i="18"/>
  <c r="M3912" i="18"/>
  <c r="L3912" i="18"/>
  <c r="M4096" i="18"/>
  <c r="L4096" i="18"/>
  <c r="L4257" i="18"/>
  <c r="L4261" i="18"/>
  <c r="M4285" i="18"/>
  <c r="L4285" i="18"/>
  <c r="L4320" i="18"/>
  <c r="M4440" i="18"/>
  <c r="L4440" i="18"/>
  <c r="M4477" i="18"/>
  <c r="L4477" i="18"/>
  <c r="M4504" i="18"/>
  <c r="L4504" i="18"/>
  <c r="M4621" i="18"/>
  <c r="L4621" i="18"/>
  <c r="M4660" i="18"/>
  <c r="L4660" i="18"/>
  <c r="M4685" i="18"/>
  <c r="L4685" i="18"/>
  <c r="M4705" i="18"/>
  <c r="L4705" i="18"/>
  <c r="L5056" i="18"/>
  <c r="M5077" i="18"/>
  <c r="L5077" i="18"/>
  <c r="M5085" i="18"/>
  <c r="L5085" i="18"/>
  <c r="M5220" i="18"/>
  <c r="L5220" i="18"/>
  <c r="L5693" i="18"/>
  <c r="M5693" i="18"/>
  <c r="L5705" i="18"/>
  <c r="M5705" i="18"/>
  <c r="M3392" i="18"/>
  <c r="L3392" i="18"/>
  <c r="M3472" i="18"/>
  <c r="L3472" i="18"/>
  <c r="L3488" i="18"/>
  <c r="L3512" i="18"/>
  <c r="L3544" i="18"/>
  <c r="M3636" i="18"/>
  <c r="L3636" i="18"/>
  <c r="L3652" i="18"/>
  <c r="L3684" i="18"/>
  <c r="L3688" i="18"/>
  <c r="L3692" i="18"/>
  <c r="M3713" i="18"/>
  <c r="L3713" i="18"/>
  <c r="M3752" i="18"/>
  <c r="L3752" i="18"/>
  <c r="M3929" i="18"/>
  <c r="L3929" i="18"/>
  <c r="L3972" i="18"/>
  <c r="L3976" i="18"/>
  <c r="M4021" i="18"/>
  <c r="L4021" i="18"/>
  <c r="M4121" i="18"/>
  <c r="L4121" i="18"/>
  <c r="M4189" i="18"/>
  <c r="L4189" i="18"/>
  <c r="M4421" i="18"/>
  <c r="L4421" i="18"/>
  <c r="L4456" i="18"/>
  <c r="L4460" i="18"/>
  <c r="M4508" i="18"/>
  <c r="L4508" i="18"/>
  <c r="M4541" i="18"/>
  <c r="L4541" i="18"/>
  <c r="L4576" i="18"/>
  <c r="M4636" i="18"/>
  <c r="L4636" i="18"/>
  <c r="M4772" i="18"/>
  <c r="L4772" i="18"/>
  <c r="L4805" i="18"/>
  <c r="L4809" i="18"/>
  <c r="L4813" i="18"/>
  <c r="M4881" i="18"/>
  <c r="L4881" i="18"/>
  <c r="M4964" i="18"/>
  <c r="L4964" i="18"/>
  <c r="M4997" i="18"/>
  <c r="L4997" i="18"/>
  <c r="M5040" i="18"/>
  <c r="L5040" i="18"/>
  <c r="M5248" i="18"/>
  <c r="L5248" i="18"/>
  <c r="M5392" i="18"/>
  <c r="L5392" i="18"/>
  <c r="L5932" i="18"/>
  <c r="M5932" i="18"/>
  <c r="L6388" i="18"/>
  <c r="M6388" i="18"/>
  <c r="L6436" i="18"/>
  <c r="M6436" i="18"/>
  <c r="L6504" i="18"/>
  <c r="M6504" i="18"/>
  <c r="L6568" i="18"/>
  <c r="M6568" i="18"/>
  <c r="L6632" i="18"/>
  <c r="M6632" i="18"/>
  <c r="L6696" i="18"/>
  <c r="M6696" i="18"/>
  <c r="L6760" i="18"/>
  <c r="M6760" i="18"/>
  <c r="L6888" i="18"/>
  <c r="M6888" i="18"/>
  <c r="L7023" i="18"/>
  <c r="M7023" i="18"/>
  <c r="L7135" i="18"/>
  <c r="M7135" i="18"/>
  <c r="M7546" i="18"/>
  <c r="L7546" i="18"/>
  <c r="M7554" i="18"/>
  <c r="L7554" i="18"/>
  <c r="M7562" i="18"/>
  <c r="L7562" i="18"/>
  <c r="L8574" i="18"/>
  <c r="M8574" i="18"/>
  <c r="L8736" i="18"/>
  <c r="M8736" i="18"/>
  <c r="L9157" i="18"/>
  <c r="M9157" i="18"/>
  <c r="L9162" i="18"/>
  <c r="M9162" i="18"/>
  <c r="L9179" i="18"/>
  <c r="M9179" i="18"/>
  <c r="L9221" i="18"/>
  <c r="M9221" i="18"/>
  <c r="L9233" i="18"/>
  <c r="M9233" i="18"/>
  <c r="L9242" i="18"/>
  <c r="M9242" i="18"/>
  <c r="M9974" i="18"/>
  <c r="L9974" i="18"/>
  <c r="L835" i="18"/>
  <c r="L851" i="18"/>
  <c r="L867" i="18"/>
  <c r="L883" i="18"/>
  <c r="L899" i="18"/>
  <c r="L915" i="18"/>
  <c r="L931" i="18"/>
  <c r="L947" i="18"/>
  <c r="L963" i="18"/>
  <c r="L979" i="18"/>
  <c r="L995" i="18"/>
  <c r="L1011" i="18"/>
  <c r="L1027" i="18"/>
  <c r="L1043" i="18"/>
  <c r="L1059" i="18"/>
  <c r="L1075" i="18"/>
  <c r="L1091" i="18"/>
  <c r="L1107" i="18"/>
  <c r="L1123" i="18"/>
  <c r="L1139" i="18"/>
  <c r="L1155" i="18"/>
  <c r="L1171" i="18"/>
  <c r="L1187" i="18"/>
  <c r="L1967" i="18"/>
  <c r="L3131" i="18"/>
  <c r="L3147" i="18"/>
  <c r="L3163" i="18"/>
  <c r="L3179" i="18"/>
  <c r="L3195" i="18"/>
  <c r="L3211" i="18"/>
  <c r="L3227" i="18"/>
  <c r="L3243" i="18"/>
  <c r="L3259" i="18"/>
  <c r="L3275" i="18"/>
  <c r="L3291" i="18"/>
  <c r="L3307" i="18"/>
  <c r="L3329" i="18"/>
  <c r="L3333" i="18"/>
  <c r="M3377" i="18"/>
  <c r="L3377" i="18"/>
  <c r="L3393" i="18"/>
  <c r="L3424" i="18"/>
  <c r="L3428" i="18"/>
  <c r="L3432" i="18"/>
  <c r="M3453" i="18"/>
  <c r="L3453" i="18"/>
  <c r="M3548" i="18"/>
  <c r="L3548" i="18"/>
  <c r="L3660" i="18"/>
  <c r="M3700" i="18"/>
  <c r="L3700" i="18"/>
  <c r="L3716" i="18"/>
  <c r="L3720" i="18"/>
  <c r="M3768" i="18"/>
  <c r="L3768" i="18"/>
  <c r="M3868" i="18"/>
  <c r="L3868" i="18"/>
  <c r="L3908" i="18"/>
  <c r="M3980" i="18"/>
  <c r="L3980" i="18"/>
  <c r="L4004" i="18"/>
  <c r="M4016" i="18"/>
  <c r="L4016" i="18"/>
  <c r="M4089" i="18"/>
  <c r="L4089" i="18"/>
  <c r="M4241" i="18"/>
  <c r="L4241" i="18"/>
  <c r="M4357" i="18"/>
  <c r="L4357" i="18"/>
  <c r="L4384" i="18"/>
  <c r="M4464" i="18"/>
  <c r="L4464" i="18"/>
  <c r="M4501" i="18"/>
  <c r="L4501" i="18"/>
  <c r="L4520" i="18"/>
  <c r="L4524" i="18"/>
  <c r="M4580" i="18"/>
  <c r="L4580" i="18"/>
  <c r="M4665" i="18"/>
  <c r="L4665" i="18"/>
  <c r="M4700" i="18"/>
  <c r="L4700" i="18"/>
  <c r="L4733" i="18"/>
  <c r="M4821" i="18"/>
  <c r="L4821" i="18"/>
  <c r="L4868" i="18"/>
  <c r="M4920" i="18"/>
  <c r="L4920" i="18"/>
  <c r="L4944" i="18"/>
  <c r="M5029" i="18"/>
  <c r="L5029" i="18"/>
  <c r="L5080" i="18"/>
  <c r="M5084" i="18"/>
  <c r="L5084" i="18"/>
  <c r="L5152" i="18"/>
  <c r="M5189" i="18"/>
  <c r="L5189" i="18"/>
  <c r="L5216" i="18"/>
  <c r="L5221" i="18"/>
  <c r="L5264" i="18"/>
  <c r="M5272" i="18"/>
  <c r="L5272" i="18"/>
  <c r="L5324" i="18"/>
  <c r="M5348" i="18"/>
  <c r="L5348" i="18"/>
  <c r="M5621" i="18"/>
  <c r="L5828" i="18"/>
  <c r="M5828" i="18"/>
  <c r="L5869" i="18"/>
  <c r="M5869" i="18"/>
  <c r="L5925" i="18"/>
  <c r="M5925" i="18"/>
  <c r="L6141" i="18"/>
  <c r="M6141" i="18"/>
  <c r="L6243" i="18"/>
  <c r="M6243" i="18"/>
  <c r="L7156" i="18"/>
  <c r="M7156" i="18"/>
  <c r="M7548" i="18"/>
  <c r="L7548" i="18"/>
  <c r="M7556" i="18"/>
  <c r="L7556" i="18"/>
  <c r="M7564" i="18"/>
  <c r="L7564" i="18"/>
  <c r="M8035" i="18"/>
  <c r="L8035" i="18"/>
  <c r="M8092" i="18"/>
  <c r="L8092" i="18"/>
  <c r="L8432" i="18"/>
  <c r="M8432" i="18"/>
  <c r="L9150" i="18"/>
  <c r="M9150" i="18"/>
  <c r="L9214" i="18"/>
  <c r="M9214" i="18"/>
  <c r="M5317" i="18"/>
  <c r="L5317" i="18"/>
  <c r="M5400" i="18"/>
  <c r="L5400" i="18"/>
  <c r="M5444" i="18"/>
  <c r="L5444" i="18"/>
  <c r="L5565" i="18"/>
  <c r="M5565" i="18"/>
  <c r="L5620" i="18"/>
  <c r="M5620" i="18"/>
  <c r="L6060" i="18"/>
  <c r="M6060" i="18"/>
  <c r="L6351" i="18"/>
  <c r="M6351" i="18"/>
  <c r="L6824" i="18"/>
  <c r="M6824" i="18"/>
  <c r="L7024" i="18"/>
  <c r="M7024" i="18"/>
  <c r="L7266" i="18"/>
  <c r="M7266" i="18"/>
  <c r="M7550" i="18"/>
  <c r="L7550" i="18"/>
  <c r="M7558" i="18"/>
  <c r="L7558" i="18"/>
  <c r="L7566" i="18"/>
  <c r="M7566" i="18"/>
  <c r="L7598" i="18"/>
  <c r="M7598" i="18"/>
  <c r="L7630" i="18"/>
  <c r="M7630" i="18"/>
  <c r="L7662" i="18"/>
  <c r="M7662" i="18"/>
  <c r="L7860" i="18"/>
  <c r="M7860" i="18"/>
  <c r="M8556" i="18"/>
  <c r="L8556" i="18"/>
  <c r="M8701" i="18"/>
  <c r="L8701" i="18"/>
  <c r="M8714" i="18"/>
  <c r="L8714" i="18"/>
  <c r="L9147" i="18"/>
  <c r="M9147" i="18"/>
  <c r="L9189" i="18"/>
  <c r="M9189" i="18"/>
  <c r="L9194" i="18"/>
  <c r="M9194" i="18"/>
  <c r="L9211" i="18"/>
  <c r="M9211" i="18"/>
  <c r="L3385" i="18"/>
  <c r="L3417" i="18"/>
  <c r="L3528" i="18"/>
  <c r="L3552" i="18"/>
  <c r="L3556" i="18"/>
  <c r="L3560" i="18"/>
  <c r="L3644" i="18"/>
  <c r="L3676" i="18"/>
  <c r="L3756" i="18"/>
  <c r="L3788" i="18"/>
  <c r="L3808" i="18"/>
  <c r="L3812" i="18"/>
  <c r="L3816" i="18"/>
  <c r="L3820" i="18"/>
  <c r="L3892" i="18"/>
  <c r="L3900" i="18"/>
  <c r="L3905" i="18"/>
  <c r="L3924" i="18"/>
  <c r="L3932" i="18"/>
  <c r="L3956" i="18"/>
  <c r="L3969" i="18"/>
  <c r="L3988" i="18"/>
  <c r="L4001" i="18"/>
  <c r="L4009" i="18"/>
  <c r="L4041" i="18"/>
  <c r="L4061" i="18"/>
  <c r="L4065" i="18"/>
  <c r="L4069" i="18"/>
  <c r="L4073" i="18"/>
  <c r="L4145" i="18"/>
  <c r="L4153" i="18"/>
  <c r="L4169" i="18"/>
  <c r="L4184" i="18"/>
  <c r="L4221" i="18"/>
  <c r="L4225" i="18"/>
  <c r="L4229" i="18"/>
  <c r="L4256" i="18"/>
  <c r="L4288" i="18"/>
  <c r="L4304" i="18"/>
  <c r="L4317" i="18"/>
  <c r="L4356" i="18"/>
  <c r="L4360" i="18"/>
  <c r="L4364" i="18"/>
  <c r="L4376" i="18"/>
  <c r="L4381" i="18"/>
  <c r="L4420" i="18"/>
  <c r="L4424" i="18"/>
  <c r="L4428" i="18"/>
  <c r="L4453" i="18"/>
  <c r="L4472" i="18"/>
  <c r="L4480" i="18"/>
  <c r="L4496" i="18"/>
  <c r="L4517" i="18"/>
  <c r="L4536" i="18"/>
  <c r="L4544" i="18"/>
  <c r="L4560" i="18"/>
  <c r="L4573" i="18"/>
  <c r="L4612" i="18"/>
  <c r="L4616" i="18"/>
  <c r="L4629" i="18"/>
  <c r="L4637" i="18"/>
  <c r="L4653" i="18"/>
  <c r="L4676" i="18"/>
  <c r="L4693" i="18"/>
  <c r="L4701" i="18"/>
  <c r="L4717" i="18"/>
  <c r="L4732" i="18"/>
  <c r="L4769" i="18"/>
  <c r="L4773" i="18"/>
  <c r="L4777" i="18"/>
  <c r="L4804" i="18"/>
  <c r="L4840" i="18"/>
  <c r="L4865" i="18"/>
  <c r="L4876" i="18"/>
  <c r="L4917" i="18"/>
  <c r="L4924" i="18"/>
  <c r="L4936" i="18"/>
  <c r="L4952" i="18"/>
  <c r="L4957" i="18"/>
  <c r="L4989" i="18"/>
  <c r="L4996" i="18"/>
  <c r="L5000" i="18"/>
  <c r="L5004" i="18"/>
  <c r="L5024" i="18"/>
  <c r="L5032" i="18"/>
  <c r="L5068" i="18"/>
  <c r="L5093" i="18"/>
  <c r="L5136" i="18"/>
  <c r="L5164" i="18"/>
  <c r="L5173" i="18"/>
  <c r="L5180" i="18"/>
  <c r="L5192" i="18"/>
  <c r="L5208" i="18"/>
  <c r="L5213" i="18"/>
  <c r="L5245" i="18"/>
  <c r="L5252" i="18"/>
  <c r="L5256" i="18"/>
  <c r="L5260" i="18"/>
  <c r="L5280" i="18"/>
  <c r="M5304" i="18"/>
  <c r="L5304" i="18"/>
  <c r="L5320" i="18"/>
  <c r="L5368" i="18"/>
  <c r="M5381" i="18"/>
  <c r="L5381" i="18"/>
  <c r="M5437" i="18"/>
  <c r="L5437" i="18"/>
  <c r="L5456" i="18"/>
  <c r="L5484" i="18"/>
  <c r="L5501" i="18"/>
  <c r="L5508" i="18"/>
  <c r="L5512" i="18"/>
  <c r="M5548" i="18"/>
  <c r="L5548" i="18"/>
  <c r="M5597" i="18"/>
  <c r="M5696" i="18"/>
  <c r="M5699" i="18"/>
  <c r="M5704" i="18"/>
  <c r="M5749" i="18"/>
  <c r="L5913" i="18"/>
  <c r="M5913" i="18"/>
  <c r="L5935" i="18"/>
  <c r="M5935" i="18"/>
  <c r="L6244" i="18"/>
  <c r="M6244" i="18"/>
  <c r="L7159" i="18"/>
  <c r="M7159" i="18"/>
  <c r="L7391" i="18"/>
  <c r="M7391" i="18"/>
  <c r="M7552" i="18"/>
  <c r="L7552" i="18"/>
  <c r="M7560" i="18"/>
  <c r="L7560" i="18"/>
  <c r="M8184" i="18"/>
  <c r="L8184" i="18"/>
  <c r="M8313" i="18"/>
  <c r="L8313" i="18"/>
  <c r="L9182" i="18"/>
  <c r="M9182" i="18"/>
  <c r="M10011" i="18"/>
  <c r="L10011" i="18"/>
  <c r="L6009" i="18"/>
  <c r="M6009" i="18"/>
  <c r="L6063" i="18"/>
  <c r="M6063" i="18"/>
  <c r="L6136" i="18"/>
  <c r="M6136" i="18"/>
  <c r="L6240" i="18"/>
  <c r="M6240" i="18"/>
  <c r="L6348" i="18"/>
  <c r="M6348" i="18"/>
  <c r="L7131" i="18"/>
  <c r="M7131" i="18"/>
  <c r="L7263" i="18"/>
  <c r="M7263" i="18"/>
  <c r="L7394" i="18"/>
  <c r="M7394" i="18"/>
  <c r="L7924" i="18"/>
  <c r="M7924" i="18"/>
  <c r="L8015" i="18"/>
  <c r="L8019" i="18"/>
  <c r="L8023" i="18"/>
  <c r="L8031" i="18"/>
  <c r="M8066" i="18"/>
  <c r="L8066" i="18"/>
  <c r="M8105" i="18"/>
  <c r="L8105" i="18"/>
  <c r="L8566" i="18"/>
  <c r="M8566" i="18"/>
  <c r="L9153" i="18"/>
  <c r="M9153" i="18"/>
  <c r="L9159" i="18"/>
  <c r="M9159" i="18"/>
  <c r="L9185" i="18"/>
  <c r="M9185" i="18"/>
  <c r="L9191" i="18"/>
  <c r="M9191" i="18"/>
  <c r="L9217" i="18"/>
  <c r="M9217" i="18"/>
  <c r="L9226" i="18"/>
  <c r="M9226" i="18"/>
  <c r="L5312" i="18"/>
  <c r="L5352" i="18"/>
  <c r="L5356" i="18"/>
  <c r="L5360" i="18"/>
  <c r="L5448" i="18"/>
  <c r="L5480" i="18"/>
  <c r="L6180" i="18"/>
  <c r="M6180" i="18"/>
  <c r="L6369" i="18"/>
  <c r="M6369" i="18"/>
  <c r="L7138" i="18"/>
  <c r="M7138" i="18"/>
  <c r="L7284" i="18"/>
  <c r="M7284" i="18"/>
  <c r="L8392" i="18"/>
  <c r="M8392" i="18"/>
  <c r="L8646" i="18"/>
  <c r="M8646" i="18"/>
  <c r="L7988" i="18"/>
  <c r="M7988" i="18"/>
  <c r="M8132" i="18"/>
  <c r="L8132" i="18"/>
  <c r="M8329" i="18"/>
  <c r="L8329" i="18"/>
  <c r="L8368" i="18"/>
  <c r="M8368" i="18"/>
  <c r="L8698" i="18"/>
  <c r="M8698" i="18"/>
  <c r="L8735" i="18"/>
  <c r="M8735" i="18"/>
  <c r="L9141" i="18"/>
  <c r="M9141" i="18"/>
  <c r="L9146" i="18"/>
  <c r="M9146" i="18"/>
  <c r="L9173" i="18"/>
  <c r="M9173" i="18"/>
  <c r="L9178" i="18"/>
  <c r="M9178" i="18"/>
  <c r="L9205" i="18"/>
  <c r="M9205" i="18"/>
  <c r="L9210" i="18"/>
  <c r="M9210" i="18"/>
  <c r="L9513" i="18"/>
  <c r="M9513" i="18"/>
  <c r="L9525" i="18"/>
  <c r="M9525" i="18"/>
  <c r="L9534" i="18"/>
  <c r="M9534" i="18"/>
  <c r="L9554" i="18"/>
  <c r="M9554" i="18"/>
  <c r="M6021" i="18"/>
  <c r="M6116" i="18"/>
  <c r="M6133" i="18"/>
  <c r="M6168" i="18"/>
  <c r="M6284" i="18"/>
  <c r="M6287" i="18"/>
  <c r="M6536" i="18"/>
  <c r="M6600" i="18"/>
  <c r="M6664" i="18"/>
  <c r="M6728" i="18"/>
  <c r="M6999" i="18"/>
  <c r="M7006" i="18"/>
  <c r="M7108" i="18"/>
  <c r="M7128" i="18"/>
  <c r="M7179" i="18"/>
  <c r="M7184" i="18"/>
  <c r="M7307" i="18"/>
  <c r="M7312" i="18"/>
  <c r="L7395" i="18"/>
  <c r="L7399" i="18"/>
  <c r="L7403" i="18"/>
  <c r="L7407" i="18"/>
  <c r="L7411" i="18"/>
  <c r="L7415" i="18"/>
  <c r="L7419" i="18"/>
  <c r="L7423" i="18"/>
  <c r="L7427" i="18"/>
  <c r="L7431" i="18"/>
  <c r="L7435" i="18"/>
  <c r="L7439" i="18"/>
  <c r="L7443" i="18"/>
  <c r="L7447" i="18"/>
  <c r="L7451" i="18"/>
  <c r="L7455" i="18"/>
  <c r="L7459" i="18"/>
  <c r="L7463" i="18"/>
  <c r="L7467" i="18"/>
  <c r="L7471" i="18"/>
  <c r="L7475" i="18"/>
  <c r="L7479" i="18"/>
  <c r="L7483" i="18"/>
  <c r="L7487" i="18"/>
  <c r="L7491" i="18"/>
  <c r="L7495" i="18"/>
  <c r="L7499" i="18"/>
  <c r="L7503" i="18"/>
  <c r="L7507" i="18"/>
  <c r="L7511" i="18"/>
  <c r="L7515" i="18"/>
  <c r="L7519" i="18"/>
  <c r="L7523" i="18"/>
  <c r="L7527" i="18"/>
  <c r="L7531" i="18"/>
  <c r="L7535" i="18"/>
  <c r="L7539" i="18"/>
  <c r="L7543" i="18"/>
  <c r="M7582" i="18"/>
  <c r="M7614" i="18"/>
  <c r="M7646" i="18"/>
  <c r="L8048" i="18"/>
  <c r="L8050" i="18"/>
  <c r="L8060" i="18"/>
  <c r="L8064" i="18"/>
  <c r="M8100" i="18"/>
  <c r="L8100" i="18"/>
  <c r="L8135" i="18"/>
  <c r="L8350" i="18"/>
  <c r="L8512" i="18"/>
  <c r="L8520" i="18"/>
  <c r="L8528" i="18"/>
  <c r="L8536" i="18"/>
  <c r="L8544" i="18"/>
  <c r="L8552" i="18"/>
  <c r="L8686" i="18"/>
  <c r="M8686" i="18"/>
  <c r="M8711" i="18"/>
  <c r="L8711" i="18"/>
  <c r="L8732" i="18"/>
  <c r="M8732" i="18"/>
  <c r="L8744" i="18"/>
  <c r="L8752" i="18"/>
  <c r="L8760" i="18"/>
  <c r="L8768" i="18"/>
  <c r="L8776" i="18"/>
  <c r="L8784" i="18"/>
  <c r="L8798" i="18"/>
  <c r="L8814" i="18"/>
  <c r="L8830" i="18"/>
  <c r="L8846" i="18"/>
  <c r="L8862" i="18"/>
  <c r="L8878" i="18"/>
  <c r="L8894" i="18"/>
  <c r="L9143" i="18"/>
  <c r="M9143" i="18"/>
  <c r="L9169" i="18"/>
  <c r="M9169" i="18"/>
  <c r="L9175" i="18"/>
  <c r="M9175" i="18"/>
  <c r="L9201" i="18"/>
  <c r="M9201" i="18"/>
  <c r="L9207" i="18"/>
  <c r="M9207" i="18"/>
  <c r="L9237" i="18"/>
  <c r="M9237" i="18"/>
  <c r="L9518" i="18"/>
  <c r="M9518" i="18"/>
  <c r="L9149" i="18"/>
  <c r="M9149" i="18"/>
  <c r="L9165" i="18"/>
  <c r="M9165" i="18"/>
  <c r="L9181" i="18"/>
  <c r="M9181" i="18"/>
  <c r="L9197" i="18"/>
  <c r="M9197" i="18"/>
  <c r="L9213" i="18"/>
  <c r="M9213" i="18"/>
  <c r="L9229" i="18"/>
  <c r="M9229" i="18"/>
  <c r="L9245" i="18"/>
  <c r="M9245" i="18"/>
  <c r="L9545" i="18"/>
  <c r="M9545" i="18"/>
  <c r="L9557" i="18"/>
  <c r="M9557" i="18"/>
  <c r="L8285" i="18"/>
  <c r="L8349" i="18"/>
  <c r="M8464" i="18"/>
  <c r="L8509" i="18"/>
  <c r="L8513" i="18"/>
  <c r="L8517" i="18"/>
  <c r="L8521" i="18"/>
  <c r="L8525" i="18"/>
  <c r="L8529" i="18"/>
  <c r="L8533" i="18"/>
  <c r="L8537" i="18"/>
  <c r="L8541" i="18"/>
  <c r="L8545" i="18"/>
  <c r="L8549" i="18"/>
  <c r="M8598" i="18"/>
  <c r="M8606" i="18"/>
  <c r="M8614" i="18"/>
  <c r="M8662" i="18"/>
  <c r="M8694" i="18"/>
  <c r="M8697" i="18"/>
  <c r="L8710" i="18"/>
  <c r="L8713" i="18"/>
  <c r="L8715" i="18"/>
  <c r="M8728" i="18"/>
  <c r="M8731" i="18"/>
  <c r="L8741" i="18"/>
  <c r="L8745" i="18"/>
  <c r="L8749" i="18"/>
  <c r="L8753" i="18"/>
  <c r="L8757" i="18"/>
  <c r="L8761" i="18"/>
  <c r="L8765" i="18"/>
  <c r="L8769" i="18"/>
  <c r="L8773" i="18"/>
  <c r="L8777" i="18"/>
  <c r="L8781" i="18"/>
  <c r="L8785" i="18"/>
  <c r="L8789" i="18"/>
  <c r="L8795" i="18"/>
  <c r="L8802" i="18"/>
  <c r="L8811" i="18"/>
  <c r="L8818" i="18"/>
  <c r="L8827" i="18"/>
  <c r="L8834" i="18"/>
  <c r="L8843" i="18"/>
  <c r="L8850" i="18"/>
  <c r="L8859" i="18"/>
  <c r="L8866" i="18"/>
  <c r="L8875" i="18"/>
  <c r="L8882" i="18"/>
  <c r="L8891" i="18"/>
  <c r="L9145" i="18"/>
  <c r="M9145" i="18"/>
  <c r="L9161" i="18"/>
  <c r="M9161" i="18"/>
  <c r="L9177" i="18"/>
  <c r="M9177" i="18"/>
  <c r="L9193" i="18"/>
  <c r="M9193" i="18"/>
  <c r="L9209" i="18"/>
  <c r="M9209" i="18"/>
  <c r="L9225" i="18"/>
  <c r="M9225" i="18"/>
  <c r="L9241" i="18"/>
  <c r="M9241" i="18"/>
  <c r="L9529" i="18"/>
  <c r="M9529" i="18"/>
  <c r="M9538" i="18"/>
  <c r="L9541" i="18"/>
  <c r="M9541" i="18"/>
  <c r="L9550" i="18"/>
  <c r="M9550" i="18"/>
  <c r="L8792" i="18"/>
  <c r="L8796" i="18"/>
  <c r="L8800" i="18"/>
  <c r="L8804" i="18"/>
  <c r="L8808" i="18"/>
  <c r="L8812" i="18"/>
  <c r="L8816" i="18"/>
  <c r="L8820" i="18"/>
  <c r="L8824" i="18"/>
  <c r="L8828" i="18"/>
  <c r="L8832" i="18"/>
  <c r="L8836" i="18"/>
  <c r="L8840" i="18"/>
  <c r="L8844" i="18"/>
  <c r="L8848" i="18"/>
  <c r="L8852" i="18"/>
  <c r="L8856" i="18"/>
  <c r="L8860" i="18"/>
  <c r="L8864" i="18"/>
  <c r="L8868" i="18"/>
  <c r="L8872" i="18"/>
  <c r="L8876" i="18"/>
  <c r="L8880" i="18"/>
  <c r="L8884" i="18"/>
  <c r="L8888" i="18"/>
  <c r="L8892" i="18"/>
  <c r="L9521" i="18"/>
  <c r="M9521" i="18"/>
  <c r="L9537" i="18"/>
  <c r="M9537" i="18"/>
  <c r="L9553" i="18"/>
  <c r="M9553" i="18"/>
  <c r="L9517" i="18"/>
  <c r="M9517" i="18"/>
  <c r="L9533" i="18"/>
  <c r="M9533" i="18"/>
  <c r="L9549" i="18"/>
  <c r="M9549" i="18"/>
  <c r="M9967" i="18"/>
  <c r="L9967" i="18"/>
  <c r="L9768" i="18"/>
  <c r="L9780" i="18"/>
  <c r="L9786" i="18"/>
  <c r="L9791" i="18"/>
  <c r="L9794" i="18"/>
  <c r="L9894" i="18"/>
  <c r="L9902" i="18"/>
  <c r="L9913" i="18"/>
  <c r="L9810" i="18"/>
  <c r="L9822" i="18"/>
  <c r="L9830" i="18"/>
  <c r="L9843" i="18"/>
  <c r="L9855" i="18"/>
  <c r="L9875" i="18"/>
  <c r="L9882" i="18"/>
  <c r="L9886" i="18"/>
  <c r="L9899" i="18"/>
  <c r="L9901" i="18"/>
  <c r="L9926" i="18"/>
  <c r="L9948" i="18"/>
  <c r="L10012" i="18"/>
  <c r="L9838" i="18"/>
  <c r="L9881" i="18"/>
  <c r="L9914" i="18"/>
  <c r="L9921" i="18"/>
  <c r="L9923" i="18"/>
  <c r="L9925" i="18"/>
  <c r="L9968" i="18"/>
  <c r="L9972" i="18"/>
  <c r="M188" i="18"/>
  <c r="L188" i="18"/>
  <c r="M192" i="18"/>
  <c r="L192" i="18"/>
  <c r="M196" i="18"/>
  <c r="L196" i="18"/>
  <c r="M200" i="18"/>
  <c r="L200" i="18"/>
  <c r="M204" i="18"/>
  <c r="L204" i="18"/>
  <c r="M208" i="18"/>
  <c r="L208" i="18"/>
  <c r="M210" i="18"/>
  <c r="L210" i="18"/>
  <c r="M214" i="18"/>
  <c r="L214" i="18"/>
  <c r="M218" i="18"/>
  <c r="L218" i="18"/>
  <c r="M222" i="18"/>
  <c r="L222" i="18"/>
  <c r="M226" i="18"/>
  <c r="L226" i="18"/>
  <c r="M230" i="18"/>
  <c r="L230" i="18"/>
  <c r="M234" i="18"/>
  <c r="L234" i="18"/>
  <c r="M238" i="18"/>
  <c r="L238" i="18"/>
  <c r="M242" i="18"/>
  <c r="L242" i="18"/>
  <c r="M246" i="18"/>
  <c r="L246" i="18"/>
  <c r="M250" i="18"/>
  <c r="L250" i="18"/>
  <c r="M252" i="18"/>
  <c r="L252" i="18"/>
  <c r="M256" i="18"/>
  <c r="L256" i="18"/>
  <c r="M260" i="18"/>
  <c r="L260" i="18"/>
  <c r="M264" i="18"/>
  <c r="L264" i="18"/>
  <c r="M268" i="18"/>
  <c r="L268" i="18"/>
  <c r="M272" i="18"/>
  <c r="L272" i="18"/>
  <c r="M276" i="18"/>
  <c r="L276" i="18"/>
  <c r="M280" i="18"/>
  <c r="L280" i="18"/>
  <c r="M284" i="18"/>
  <c r="L284" i="18"/>
  <c r="M292" i="18"/>
  <c r="L292" i="18"/>
  <c r="M9" i="18"/>
  <c r="L9" i="18"/>
  <c r="L1097" i="18"/>
  <c r="L1105" i="18"/>
  <c r="L1113" i="18"/>
  <c r="L1121" i="18"/>
  <c r="L1129" i="18"/>
  <c r="L1137" i="18"/>
  <c r="L1145" i="18"/>
  <c r="L1153" i="18"/>
  <c r="L1161" i="18"/>
  <c r="L1169" i="18"/>
  <c r="L1177" i="18"/>
  <c r="L1181" i="18"/>
  <c r="M1208" i="18"/>
  <c r="L1208" i="18"/>
  <c r="L1567" i="18"/>
  <c r="L1571" i="18"/>
  <c r="L1575" i="18"/>
  <c r="L1579" i="18"/>
  <c r="L1583" i="18"/>
  <c r="L1587" i="18"/>
  <c r="L1591" i="18"/>
  <c r="L1595" i="18"/>
  <c r="L1599" i="18"/>
  <c r="L1603" i="18"/>
  <c r="M1606" i="18"/>
  <c r="M1614" i="18"/>
  <c r="L1630" i="18"/>
  <c r="M1630" i="18"/>
  <c r="M2884" i="18"/>
  <c r="L2884" i="18"/>
  <c r="M2900" i="18"/>
  <c r="L2900" i="18"/>
  <c r="M2916" i="18"/>
  <c r="L2916" i="18"/>
  <c r="M2932" i="18"/>
  <c r="L2932" i="18"/>
  <c r="M2948" i="18"/>
  <c r="L2948" i="18"/>
  <c r="M2964" i="18"/>
  <c r="L2964" i="18"/>
  <c r="M2980" i="18"/>
  <c r="L2980" i="18"/>
  <c r="M2996" i="18"/>
  <c r="L2996" i="18"/>
  <c r="M3012" i="18"/>
  <c r="L3012" i="18"/>
  <c r="M3028" i="18"/>
  <c r="L3028" i="18"/>
  <c r="M3044" i="18"/>
  <c r="L3044" i="18"/>
  <c r="M3060" i="18"/>
  <c r="L3060" i="18"/>
  <c r="M3076" i="18"/>
  <c r="L3076" i="18"/>
  <c r="M3092" i="18"/>
  <c r="L3092" i="18"/>
  <c r="M3108" i="18"/>
  <c r="L3108" i="18"/>
  <c r="M3124" i="18"/>
  <c r="L3124" i="18"/>
  <c r="M3341" i="18"/>
  <c r="L3341" i="18"/>
  <c r="M3404" i="18"/>
  <c r="L3404" i="18"/>
  <c r="M3408" i="18"/>
  <c r="L3408" i="18"/>
  <c r="M3429" i="18"/>
  <c r="L3429" i="18"/>
  <c r="M3452" i="18"/>
  <c r="L3452" i="18"/>
  <c r="M3513" i="18"/>
  <c r="L3513" i="18"/>
  <c r="M3596" i="18"/>
  <c r="L3596" i="18"/>
  <c r="M3661" i="18"/>
  <c r="L3661" i="18"/>
  <c r="M3665" i="18"/>
  <c r="L3665" i="18"/>
  <c r="M3689" i="18"/>
  <c r="L3689" i="18"/>
  <c r="M3712" i="18"/>
  <c r="L3712" i="18"/>
  <c r="M3773" i="18"/>
  <c r="L3773" i="18"/>
  <c r="M3856" i="18"/>
  <c r="L3856" i="18"/>
  <c r="M3917" i="18"/>
  <c r="L3917" i="18"/>
  <c r="M3921" i="18"/>
  <c r="L3921" i="18"/>
  <c r="M3945" i="18"/>
  <c r="L3945" i="18"/>
  <c r="M3968" i="18"/>
  <c r="L3968" i="18"/>
  <c r="M4028" i="18"/>
  <c r="L4028" i="18"/>
  <c r="M4109" i="18"/>
  <c r="L4109" i="18"/>
  <c r="M4297" i="18"/>
  <c r="L4297" i="18"/>
  <c r="M4301" i="18"/>
  <c r="L4301" i="18"/>
  <c r="M4353" i="18"/>
  <c r="L4353" i="18"/>
  <c r="M4404" i="18"/>
  <c r="L4404" i="18"/>
  <c r="M4469" i="18"/>
  <c r="L4469" i="18"/>
  <c r="M4553" i="18"/>
  <c r="L4553" i="18"/>
  <c r="M4557" i="18"/>
  <c r="L4557" i="18"/>
  <c r="M4609" i="18"/>
  <c r="L4609" i="18"/>
  <c r="M4628" i="18"/>
  <c r="L4628" i="18"/>
  <c r="M10" i="18"/>
  <c r="L10" i="18"/>
  <c r="M12" i="18"/>
  <c r="L12" i="18"/>
  <c r="M14" i="18"/>
  <c r="L14" i="18"/>
  <c r="M16" i="18"/>
  <c r="L16" i="18"/>
  <c r="M18" i="18"/>
  <c r="L18" i="18"/>
  <c r="M20" i="18"/>
  <c r="L20" i="18"/>
  <c r="M22" i="18"/>
  <c r="L22" i="18"/>
  <c r="M24" i="18"/>
  <c r="L24" i="18"/>
  <c r="M26" i="18"/>
  <c r="L26" i="18"/>
  <c r="M28" i="18"/>
  <c r="L28" i="18"/>
  <c r="M30" i="18"/>
  <c r="L30" i="18"/>
  <c r="M32" i="18"/>
  <c r="L32" i="18"/>
  <c r="M34" i="18"/>
  <c r="L34" i="18"/>
  <c r="M36" i="18"/>
  <c r="L36" i="18"/>
  <c r="M38" i="18"/>
  <c r="L38" i="18"/>
  <c r="M40" i="18"/>
  <c r="L40" i="18"/>
  <c r="M42" i="18"/>
  <c r="L42" i="18"/>
  <c r="M44" i="18"/>
  <c r="L44" i="18"/>
  <c r="M46" i="18"/>
  <c r="L46" i="18"/>
  <c r="M48" i="18"/>
  <c r="L48" i="18"/>
  <c r="M50" i="18"/>
  <c r="L50" i="18"/>
  <c r="M52" i="18"/>
  <c r="L52" i="18"/>
  <c r="M54" i="18"/>
  <c r="L54" i="18"/>
  <c r="M56" i="18"/>
  <c r="L56" i="18"/>
  <c r="M58" i="18"/>
  <c r="L58" i="18"/>
  <c r="M60" i="18"/>
  <c r="L60" i="18"/>
  <c r="M62" i="18"/>
  <c r="L62" i="18"/>
  <c r="M64" i="18"/>
  <c r="L64" i="18"/>
  <c r="M66" i="18"/>
  <c r="L66" i="18"/>
  <c r="M68" i="18"/>
  <c r="L68" i="18"/>
  <c r="M70" i="18"/>
  <c r="L70" i="18"/>
  <c r="M72" i="18"/>
  <c r="L72" i="18"/>
  <c r="M74" i="18"/>
  <c r="L74" i="18"/>
  <c r="M76" i="18"/>
  <c r="L76" i="18"/>
  <c r="M78" i="18"/>
  <c r="L78" i="18"/>
  <c r="M80" i="18"/>
  <c r="L80" i="18"/>
  <c r="M82" i="18"/>
  <c r="L82" i="18"/>
  <c r="M84" i="18"/>
  <c r="L84" i="18"/>
  <c r="M86" i="18"/>
  <c r="L86" i="18"/>
  <c r="M88" i="18"/>
  <c r="L88" i="18"/>
  <c r="M90" i="18"/>
  <c r="L90" i="18"/>
  <c r="M92" i="18"/>
  <c r="L92" i="18"/>
  <c r="M94" i="18"/>
  <c r="L94" i="18"/>
  <c r="M96" i="18"/>
  <c r="L96" i="18"/>
  <c r="M98" i="18"/>
  <c r="L98" i="18"/>
  <c r="M100" i="18"/>
  <c r="L100" i="18"/>
  <c r="M102" i="18"/>
  <c r="L102" i="18"/>
  <c r="M104" i="18"/>
  <c r="L104" i="18"/>
  <c r="M106" i="18"/>
  <c r="L106" i="18"/>
  <c r="M108" i="18"/>
  <c r="L108" i="18"/>
  <c r="M110" i="18"/>
  <c r="L110" i="18"/>
  <c r="M112" i="18"/>
  <c r="L112" i="18"/>
  <c r="M114" i="18"/>
  <c r="L114" i="18"/>
  <c r="M116" i="18"/>
  <c r="L116" i="18"/>
  <c r="M118" i="18"/>
  <c r="L118" i="18"/>
  <c r="M120" i="18"/>
  <c r="L120" i="18"/>
  <c r="M122" i="18"/>
  <c r="L122" i="18"/>
  <c r="M124" i="18"/>
  <c r="L124" i="18"/>
  <c r="M126" i="18"/>
  <c r="L126" i="18"/>
  <c r="M128" i="18"/>
  <c r="L128" i="18"/>
  <c r="M130" i="18"/>
  <c r="L130" i="18"/>
  <c r="M132" i="18"/>
  <c r="L132" i="18"/>
  <c r="M134" i="18"/>
  <c r="L134" i="18"/>
  <c r="M136" i="18"/>
  <c r="L136" i="18"/>
  <c r="M138" i="18"/>
  <c r="L138" i="18"/>
  <c r="M140" i="18"/>
  <c r="L140" i="18"/>
  <c r="M142" i="18"/>
  <c r="L142" i="18"/>
  <c r="M144" i="18"/>
  <c r="L144" i="18"/>
  <c r="M146" i="18"/>
  <c r="L146" i="18"/>
  <c r="M148" i="18"/>
  <c r="L148" i="18"/>
  <c r="M150" i="18"/>
  <c r="L150" i="18"/>
  <c r="M152" i="18"/>
  <c r="L152" i="18"/>
  <c r="M154" i="18"/>
  <c r="L154" i="18"/>
  <c r="M156" i="18"/>
  <c r="L156" i="18"/>
  <c r="M158" i="18"/>
  <c r="L158" i="18"/>
  <c r="M160" i="18"/>
  <c r="L160" i="18"/>
  <c r="M162" i="18"/>
  <c r="L162" i="18"/>
  <c r="M164" i="18"/>
  <c r="L164" i="18"/>
  <c r="M166" i="18"/>
  <c r="L166" i="18"/>
  <c r="M168" i="18"/>
  <c r="L168" i="18"/>
  <c r="M170" i="18"/>
  <c r="L170" i="18"/>
  <c r="M172" i="18"/>
  <c r="L172" i="18"/>
  <c r="M174" i="18"/>
  <c r="L174" i="18"/>
  <c r="M176" i="18"/>
  <c r="L176" i="18"/>
  <c r="M178" i="18"/>
  <c r="L178" i="18"/>
  <c r="M180" i="18"/>
  <c r="L180" i="18"/>
  <c r="M182" i="18"/>
  <c r="L182" i="18"/>
  <c r="M184" i="18"/>
  <c r="L184" i="18"/>
  <c r="M186" i="18"/>
  <c r="L186" i="18"/>
  <c r="M190" i="18"/>
  <c r="L190" i="18"/>
  <c r="M194" i="18"/>
  <c r="L194" i="18"/>
  <c r="M198" i="18"/>
  <c r="L198" i="18"/>
  <c r="M202" i="18"/>
  <c r="L202" i="18"/>
  <c r="M206" i="18"/>
  <c r="L206" i="18"/>
  <c r="M212" i="18"/>
  <c r="L212" i="18"/>
  <c r="M216" i="18"/>
  <c r="L216" i="18"/>
  <c r="M220" i="18"/>
  <c r="L220" i="18"/>
  <c r="M224" i="18"/>
  <c r="L224" i="18"/>
  <c r="M228" i="18"/>
  <c r="L228" i="18"/>
  <c r="M232" i="18"/>
  <c r="L232" i="18"/>
  <c r="M236" i="18"/>
  <c r="L236" i="18"/>
  <c r="M240" i="18"/>
  <c r="L240" i="18"/>
  <c r="M244" i="18"/>
  <c r="L244" i="18"/>
  <c r="M248" i="18"/>
  <c r="L248" i="18"/>
  <c r="M254" i="18"/>
  <c r="L254" i="18"/>
  <c r="M258" i="18"/>
  <c r="L258" i="18"/>
  <c r="M262" i="18"/>
  <c r="L262" i="18"/>
  <c r="M266" i="18"/>
  <c r="L266" i="18"/>
  <c r="M270" i="18"/>
  <c r="L270" i="18"/>
  <c r="M274" i="18"/>
  <c r="L274" i="18"/>
  <c r="M278" i="18"/>
  <c r="L278" i="18"/>
  <c r="M282" i="18"/>
  <c r="L282" i="18"/>
  <c r="M286" i="18"/>
  <c r="L286" i="18"/>
  <c r="M288" i="18"/>
  <c r="L288" i="18"/>
  <c r="M290" i="18"/>
  <c r="L290" i="18"/>
  <c r="M1203" i="18"/>
  <c r="L1203" i="18"/>
  <c r="M1205" i="18"/>
  <c r="L1205" i="18"/>
  <c r="M1207" i="18"/>
  <c r="L1207" i="18"/>
  <c r="M1209" i="18"/>
  <c r="L1209" i="18"/>
  <c r="M1211" i="18"/>
  <c r="L1211" i="18"/>
  <c r="M1213" i="18"/>
  <c r="L1213" i="18"/>
  <c r="M1215" i="18"/>
  <c r="L1215" i="18"/>
  <c r="M1217" i="18"/>
  <c r="L1217" i="18"/>
  <c r="M1219" i="18"/>
  <c r="L1219" i="18"/>
  <c r="M1221" i="18"/>
  <c r="L1221" i="18"/>
  <c r="M1223" i="18"/>
  <c r="L1223" i="18"/>
  <c r="M1225" i="18"/>
  <c r="L1225" i="18"/>
  <c r="M1227" i="18"/>
  <c r="L1227" i="18"/>
  <c r="M1229" i="18"/>
  <c r="L1229" i="18"/>
  <c r="M1231" i="18"/>
  <c r="L1231" i="18"/>
  <c r="M1233" i="18"/>
  <c r="L1233" i="18"/>
  <c r="M1235" i="18"/>
  <c r="L1235" i="18"/>
  <c r="M1237" i="18"/>
  <c r="L1237" i="18"/>
  <c r="M1239" i="18"/>
  <c r="L1239" i="18"/>
  <c r="M1241" i="18"/>
  <c r="L1241" i="18"/>
  <c r="M1243" i="18"/>
  <c r="L1243" i="18"/>
  <c r="M1245" i="18"/>
  <c r="L1245" i="18"/>
  <c r="M1247" i="18"/>
  <c r="L1247" i="18"/>
  <c r="M1249" i="18"/>
  <c r="L1249" i="18"/>
  <c r="M1251" i="18"/>
  <c r="L1251" i="18"/>
  <c r="M1253" i="18"/>
  <c r="L1253" i="18"/>
  <c r="M1255" i="18"/>
  <c r="L1255" i="18"/>
  <c r="M1257" i="18"/>
  <c r="L1257" i="18"/>
  <c r="M1259" i="18"/>
  <c r="L1259" i="18"/>
  <c r="M1261" i="18"/>
  <c r="L1261" i="18"/>
  <c r="M1263" i="18"/>
  <c r="L1263" i="18"/>
  <c r="M1265" i="18"/>
  <c r="L1265" i="18"/>
  <c r="M1267" i="18"/>
  <c r="L1267" i="18"/>
  <c r="M1269" i="18"/>
  <c r="L1269" i="18"/>
  <c r="M1271" i="18"/>
  <c r="L1271" i="18"/>
  <c r="M1273" i="18"/>
  <c r="L1273" i="18"/>
  <c r="M1275" i="18"/>
  <c r="L1275" i="18"/>
  <c r="M1277" i="18"/>
  <c r="L1277" i="18"/>
  <c r="M1279" i="18"/>
  <c r="L1279" i="18"/>
  <c r="M1281" i="18"/>
  <c r="L1281" i="18"/>
  <c r="M1283" i="18"/>
  <c r="L1283" i="18"/>
  <c r="M1285" i="18"/>
  <c r="L1285" i="18"/>
  <c r="M1287" i="18"/>
  <c r="L1287" i="18"/>
  <c r="M1289" i="18"/>
  <c r="L1289" i="18"/>
  <c r="L1622" i="18"/>
  <c r="M1622" i="18"/>
  <c r="L1638" i="18"/>
  <c r="M1638" i="18"/>
  <c r="M1946" i="18"/>
  <c r="L1946" i="18"/>
  <c r="M1962" i="18"/>
  <c r="L1962" i="18"/>
  <c r="L2390" i="18"/>
  <c r="M2390" i="18"/>
  <c r="L2413" i="18"/>
  <c r="M2413" i="18"/>
  <c r="L2422" i="18"/>
  <c r="M2422" i="18"/>
  <c r="L2445" i="18"/>
  <c r="M2445" i="18"/>
  <c r="L2454" i="18"/>
  <c r="M2454" i="18"/>
  <c r="L2477" i="18"/>
  <c r="M2477" i="18"/>
  <c r="L2486" i="18"/>
  <c r="M2486" i="18"/>
  <c r="L2509" i="18"/>
  <c r="M2509" i="18"/>
  <c r="L2518" i="18"/>
  <c r="M2518" i="18"/>
  <c r="L2541" i="18"/>
  <c r="M2541" i="18"/>
  <c r="L2550" i="18"/>
  <c r="M2550" i="18"/>
  <c r="L2573" i="18"/>
  <c r="M2573" i="18"/>
  <c r="L2582" i="18"/>
  <c r="M2582" i="18"/>
  <c r="L2605" i="18"/>
  <c r="M2605" i="18"/>
  <c r="L2614" i="18"/>
  <c r="M2614" i="18"/>
  <c r="L2637" i="18"/>
  <c r="M2637" i="18"/>
  <c r="L2646" i="18"/>
  <c r="M2646" i="18"/>
  <c r="L2669" i="18"/>
  <c r="M2669" i="18"/>
  <c r="L2678" i="18"/>
  <c r="M2678" i="18"/>
  <c r="L2701" i="18"/>
  <c r="M2701" i="18"/>
  <c r="L2710" i="18"/>
  <c r="M2710" i="18"/>
  <c r="M2732" i="18"/>
  <c r="L2732" i="18"/>
  <c r="M2748" i="18"/>
  <c r="L2748" i="18"/>
  <c r="M2764" i="18"/>
  <c r="L2764" i="18"/>
  <c r="M2780" i="18"/>
  <c r="L2780" i="18"/>
  <c r="M2796" i="18"/>
  <c r="L2796" i="18"/>
  <c r="M2812" i="18"/>
  <c r="L2812" i="18"/>
  <c r="M2828" i="18"/>
  <c r="L2828" i="18"/>
  <c r="M2844" i="18"/>
  <c r="L2844" i="18"/>
  <c r="M2860" i="18"/>
  <c r="L2860" i="18"/>
  <c r="M2876" i="18"/>
  <c r="L2876" i="18"/>
  <c r="M2892" i="18"/>
  <c r="L2892" i="18"/>
  <c r="M2908" i="18"/>
  <c r="L2908" i="18"/>
  <c r="M2924" i="18"/>
  <c r="L2924" i="18"/>
  <c r="M2940" i="18"/>
  <c r="L2940" i="18"/>
  <c r="M2956" i="18"/>
  <c r="L2956" i="18"/>
  <c r="M2972" i="18"/>
  <c r="L2972" i="18"/>
  <c r="M2988" i="18"/>
  <c r="L2988" i="18"/>
  <c r="M3004" i="18"/>
  <c r="L3004" i="18"/>
  <c r="M3020" i="18"/>
  <c r="L3020" i="18"/>
  <c r="M3036" i="18"/>
  <c r="L3036" i="18"/>
  <c r="M3052" i="18"/>
  <c r="L3052" i="18"/>
  <c r="M3068" i="18"/>
  <c r="L3068" i="18"/>
  <c r="M3084" i="18"/>
  <c r="L3084" i="18"/>
  <c r="M3100" i="18"/>
  <c r="L3100" i="18"/>
  <c r="M3116" i="18"/>
  <c r="L3116" i="18"/>
  <c r="M3129" i="18"/>
  <c r="L3129" i="18"/>
  <c r="M3136" i="18"/>
  <c r="L3136" i="18"/>
  <c r="M3145" i="18"/>
  <c r="L3145" i="18"/>
  <c r="M3152" i="18"/>
  <c r="L3152" i="18"/>
  <c r="M3161" i="18"/>
  <c r="L3161" i="18"/>
  <c r="M3168" i="18"/>
  <c r="L3168" i="18"/>
  <c r="M3177" i="18"/>
  <c r="L3177" i="18"/>
  <c r="M3184" i="18"/>
  <c r="L3184" i="18"/>
  <c r="M3193" i="18"/>
  <c r="L3193" i="18"/>
  <c r="M3200" i="18"/>
  <c r="L3200" i="18"/>
  <c r="M3209" i="18"/>
  <c r="L3209" i="18"/>
  <c r="M3216" i="18"/>
  <c r="L3216" i="18"/>
  <c r="M3225" i="18"/>
  <c r="L3225" i="18"/>
  <c r="M3232" i="18"/>
  <c r="L3232" i="18"/>
  <c r="M3241" i="18"/>
  <c r="L3241" i="18"/>
  <c r="M3248" i="18"/>
  <c r="L3248" i="18"/>
  <c r="M3257" i="18"/>
  <c r="L3257" i="18"/>
  <c r="M3264" i="18"/>
  <c r="L3264" i="18"/>
  <c r="M3273" i="18"/>
  <c r="L3273" i="18"/>
  <c r="M3280" i="18"/>
  <c r="L3280" i="18"/>
  <c r="M3289" i="18"/>
  <c r="L3289" i="18"/>
  <c r="M3296" i="18"/>
  <c r="L3296" i="18"/>
  <c r="M3305" i="18"/>
  <c r="L3305" i="18"/>
  <c r="M3312" i="18"/>
  <c r="L3312" i="18"/>
  <c r="M3325" i="18"/>
  <c r="L3325" i="18"/>
  <c r="M3388" i="18"/>
  <c r="L3388" i="18"/>
  <c r="M3468" i="18"/>
  <c r="L3468" i="18"/>
  <c r="M3529" i="18"/>
  <c r="L3529" i="18"/>
  <c r="M3533" i="18"/>
  <c r="L3533" i="18"/>
  <c r="M3557" i="18"/>
  <c r="L3557" i="18"/>
  <c r="M3580" i="18"/>
  <c r="L3580" i="18"/>
  <c r="M3645" i="18"/>
  <c r="L3645" i="18"/>
  <c r="M3728" i="18"/>
  <c r="L3728" i="18"/>
  <c r="M3789" i="18"/>
  <c r="L3789" i="18"/>
  <c r="M3793" i="18"/>
  <c r="L3793" i="18"/>
  <c r="M3817" i="18"/>
  <c r="L3817" i="18"/>
  <c r="M3840" i="18"/>
  <c r="L3840" i="18"/>
  <c r="M3901" i="18"/>
  <c r="L3901" i="18"/>
  <c r="M3984" i="18"/>
  <c r="L3984" i="18"/>
  <c r="M4044" i="18"/>
  <c r="L4044" i="18"/>
  <c r="M4048" i="18"/>
  <c r="L4048" i="18"/>
  <c r="M4072" i="18"/>
  <c r="L4072" i="18"/>
  <c r="M4093" i="18"/>
  <c r="L4093" i="18"/>
  <c r="M4245" i="18"/>
  <c r="L4245" i="18"/>
  <c r="M4341" i="18"/>
  <c r="L4341" i="18"/>
  <c r="M4425" i="18"/>
  <c r="L4425" i="18"/>
  <c r="M4429" i="18"/>
  <c r="L4429" i="18"/>
  <c r="M4481" i="18"/>
  <c r="L4481" i="18"/>
  <c r="M4532" i="18"/>
  <c r="L4532" i="18"/>
  <c r="M4597" i="18"/>
  <c r="L4597" i="18"/>
  <c r="M4640" i="18"/>
  <c r="L4640" i="18"/>
  <c r="M4756" i="18"/>
  <c r="L4756" i="18"/>
  <c r="M4776" i="18"/>
  <c r="L4776" i="18"/>
  <c r="M4793" i="18"/>
  <c r="L4793" i="18"/>
  <c r="M4825" i="18"/>
  <c r="L4825" i="18"/>
  <c r="M4853" i="18"/>
  <c r="L4853" i="18"/>
  <c r="M5005" i="18"/>
  <c r="L5005" i="18"/>
  <c r="M5033" i="18"/>
  <c r="L5033" i="18"/>
  <c r="M5044" i="18"/>
  <c r="L5044" i="18"/>
  <c r="M5116" i="18"/>
  <c r="L5116" i="18"/>
  <c r="M5149" i="18"/>
  <c r="L5149" i="18"/>
  <c r="M5261" i="18"/>
  <c r="L5261" i="18"/>
  <c r="M5289" i="18"/>
  <c r="L5289" i="18"/>
  <c r="M5300" i="18"/>
  <c r="L5300" i="18"/>
  <c r="M5372" i="18"/>
  <c r="L5372" i="18"/>
  <c r="M5405" i="18"/>
  <c r="L5405" i="18"/>
  <c r="M5521" i="18"/>
  <c r="L5521" i="18"/>
  <c r="M5525" i="18"/>
  <c r="L5525" i="18"/>
  <c r="L5599" i="18"/>
  <c r="M5599" i="18"/>
  <c r="L5727" i="18"/>
  <c r="M5727" i="18"/>
  <c r="L6003" i="18"/>
  <c r="M6003" i="18"/>
  <c r="L6204" i="18"/>
  <c r="M6204" i="18"/>
  <c r="L6208" i="18"/>
  <c r="M6208" i="18"/>
  <c r="L6269" i="18"/>
  <c r="M6269" i="18"/>
  <c r="L6313" i="18"/>
  <c r="M6313" i="18"/>
  <c r="L6344" i="18"/>
  <c r="M6344" i="18"/>
  <c r="L6448" i="18"/>
  <c r="M6448" i="18"/>
  <c r="L6452" i="18"/>
  <c r="M6452" i="18"/>
  <c r="L6528" i="18"/>
  <c r="M6528" i="18"/>
  <c r="L6592" i="18"/>
  <c r="M6592" i="18"/>
  <c r="L6656" i="18"/>
  <c r="M6656" i="18"/>
  <c r="L6720" i="18"/>
  <c r="M6720" i="18"/>
  <c r="L6767" i="18"/>
  <c r="M6767" i="18"/>
  <c r="L6783" i="18"/>
  <c r="M6783" i="18"/>
  <c r="L6792" i="18"/>
  <c r="M6792" i="18"/>
  <c r="L6831" i="18"/>
  <c r="M6831" i="18"/>
  <c r="L6847" i="18"/>
  <c r="M6847" i="18"/>
  <c r="L6856" i="18"/>
  <c r="M6856" i="18"/>
  <c r="L6895" i="18"/>
  <c r="M6895" i="18"/>
  <c r="L6911" i="18"/>
  <c r="M6911" i="18"/>
  <c r="L6920" i="18"/>
  <c r="M6920" i="18"/>
  <c r="L6958" i="18"/>
  <c r="M6958" i="18"/>
  <c r="L6960" i="18"/>
  <c r="M6960" i="18"/>
  <c r="L7083" i="18"/>
  <c r="M7083" i="18"/>
  <c r="L7096" i="18"/>
  <c r="M7096" i="18"/>
  <c r="M8289" i="18"/>
  <c r="L8289" i="18"/>
  <c r="L8360" i="18"/>
  <c r="M8360" i="18"/>
  <c r="L295" i="18"/>
  <c r="L299" i="18"/>
  <c r="L303" i="18"/>
  <c r="L307" i="18"/>
  <c r="L311" i="18"/>
  <c r="L315" i="18"/>
  <c r="L319" i="18"/>
  <c r="L323" i="18"/>
  <c r="L327" i="18"/>
  <c r="L331" i="18"/>
  <c r="L335" i="18"/>
  <c r="L339" i="18"/>
  <c r="L343" i="18"/>
  <c r="L347" i="18"/>
  <c r="L351" i="18"/>
  <c r="L355" i="18"/>
  <c r="L359" i="18"/>
  <c r="L363" i="18"/>
  <c r="L367" i="18"/>
  <c r="L371" i="18"/>
  <c r="L375" i="18"/>
  <c r="L379" i="18"/>
  <c r="L383" i="18"/>
  <c r="L387" i="18"/>
  <c r="L391" i="18"/>
  <c r="L395" i="18"/>
  <c r="L399" i="18"/>
  <c r="L403" i="18"/>
  <c r="L407" i="18"/>
  <c r="L411" i="18"/>
  <c r="L415" i="18"/>
  <c r="L419" i="18"/>
  <c r="L423" i="18"/>
  <c r="L427" i="18"/>
  <c r="L431" i="18"/>
  <c r="L435" i="18"/>
  <c r="L439" i="18"/>
  <c r="L443" i="18"/>
  <c r="L447" i="18"/>
  <c r="L451" i="18"/>
  <c r="L455" i="18"/>
  <c r="L459" i="18"/>
  <c r="L463" i="18"/>
  <c r="L467" i="18"/>
  <c r="L471" i="18"/>
  <c r="L475" i="18"/>
  <c r="L479" i="18"/>
  <c r="L483" i="18"/>
  <c r="L487" i="18"/>
  <c r="L491" i="18"/>
  <c r="L495" i="18"/>
  <c r="L499" i="18"/>
  <c r="L503" i="18"/>
  <c r="L507" i="18"/>
  <c r="L511" i="18"/>
  <c r="L515" i="18"/>
  <c r="L519" i="18"/>
  <c r="L523" i="18"/>
  <c r="L527" i="18"/>
  <c r="L531" i="18"/>
  <c r="L535" i="18"/>
  <c r="L539" i="18"/>
  <c r="L543" i="18"/>
  <c r="L547" i="18"/>
  <c r="L551" i="18"/>
  <c r="L555" i="18"/>
  <c r="L559" i="18"/>
  <c r="L563" i="18"/>
  <c r="L567" i="18"/>
  <c r="L571" i="18"/>
  <c r="L575" i="18"/>
  <c r="L579" i="18"/>
  <c r="L583" i="18"/>
  <c r="L587" i="18"/>
  <c r="L591" i="18"/>
  <c r="L595" i="18"/>
  <c r="L599" i="18"/>
  <c r="L603" i="18"/>
  <c r="L607" i="18"/>
  <c r="L611" i="18"/>
  <c r="L615" i="18"/>
  <c r="L619" i="18"/>
  <c r="L623" i="18"/>
  <c r="L826" i="18"/>
  <c r="L830" i="18"/>
  <c r="L834" i="18"/>
  <c r="L838" i="18"/>
  <c r="L842" i="18"/>
  <c r="L846" i="18"/>
  <c r="L850" i="18"/>
  <c r="L854" i="18"/>
  <c r="L858" i="18"/>
  <c r="L862" i="18"/>
  <c r="L866" i="18"/>
  <c r="L870" i="18"/>
  <c r="L874" i="18"/>
  <c r="L878" i="18"/>
  <c r="L882" i="18"/>
  <c r="L886" i="18"/>
  <c r="L890" i="18"/>
  <c r="L894" i="18"/>
  <c r="L898" i="18"/>
  <c r="L902" i="18"/>
  <c r="L906" i="18"/>
  <c r="L910" i="18"/>
  <c r="L914" i="18"/>
  <c r="L918" i="18"/>
  <c r="L922" i="18"/>
  <c r="L926" i="18"/>
  <c r="L930" i="18"/>
  <c r="L934" i="18"/>
  <c r="L938" i="18"/>
  <c r="L942" i="18"/>
  <c r="L946" i="18"/>
  <c r="L950" i="18"/>
  <c r="L954" i="18"/>
  <c r="L958" i="18"/>
  <c r="L962" i="18"/>
  <c r="L966" i="18"/>
  <c r="L970" i="18"/>
  <c r="L974" i="18"/>
  <c r="L978" i="18"/>
  <c r="L982" i="18"/>
  <c r="L986" i="18"/>
  <c r="L990" i="18"/>
  <c r="L994" i="18"/>
  <c r="L998" i="18"/>
  <c r="L1002" i="18"/>
  <c r="L1006" i="18"/>
  <c r="L1010" i="18"/>
  <c r="L1014" i="18"/>
  <c r="L1018" i="18"/>
  <c r="L1022" i="18"/>
  <c r="L1026" i="18"/>
  <c r="L1030" i="18"/>
  <c r="L1034" i="18"/>
  <c r="L1038" i="18"/>
  <c r="L1042" i="18"/>
  <c r="L1046" i="18"/>
  <c r="L1050" i="18"/>
  <c r="L1054" i="18"/>
  <c r="L1058" i="18"/>
  <c r="L1062" i="18"/>
  <c r="L1066" i="18"/>
  <c r="L1070" i="18"/>
  <c r="L1074" i="18"/>
  <c r="L1078" i="18"/>
  <c r="L1082" i="18"/>
  <c r="L1086" i="18"/>
  <c r="L1090" i="18"/>
  <c r="L1094" i="18"/>
  <c r="L1098" i="18"/>
  <c r="L1102" i="18"/>
  <c r="L1106" i="18"/>
  <c r="L1110" i="18"/>
  <c r="L1114" i="18"/>
  <c r="L1118" i="18"/>
  <c r="L1122" i="18"/>
  <c r="L1126" i="18"/>
  <c r="L1130" i="18"/>
  <c r="L1134" i="18"/>
  <c r="L1138" i="18"/>
  <c r="L1142" i="18"/>
  <c r="L1146" i="18"/>
  <c r="L1150" i="18"/>
  <c r="L1154" i="18"/>
  <c r="L1158" i="18"/>
  <c r="L1162" i="18"/>
  <c r="L1166" i="18"/>
  <c r="L1170" i="18"/>
  <c r="L1174" i="18"/>
  <c r="L1178" i="18"/>
  <c r="L1182" i="18"/>
  <c r="L1186" i="18"/>
  <c r="L1190" i="18"/>
  <c r="L1194" i="18"/>
  <c r="L1198" i="18"/>
  <c r="L1292" i="18"/>
  <c r="L1296" i="18"/>
  <c r="L1300" i="18"/>
  <c r="L1304" i="18"/>
  <c r="L1308" i="18"/>
  <c r="L1312" i="18"/>
  <c r="L1316" i="18"/>
  <c r="L1320" i="18"/>
  <c r="L1324" i="18"/>
  <c r="L1328" i="18"/>
  <c r="L1332" i="18"/>
  <c r="L1336" i="18"/>
  <c r="L1340" i="18"/>
  <c r="L1344" i="18"/>
  <c r="L1348" i="18"/>
  <c r="L1352" i="18"/>
  <c r="L1356" i="18"/>
  <c r="L1360" i="18"/>
  <c r="L1364" i="18"/>
  <c r="L1368" i="18"/>
  <c r="L1372" i="18"/>
  <c r="L1376" i="18"/>
  <c r="L1380" i="18"/>
  <c r="L1384" i="18"/>
  <c r="L1388" i="18"/>
  <c r="L1392" i="18"/>
  <c r="L1396" i="18"/>
  <c r="L1400" i="18"/>
  <c r="L1404" i="18"/>
  <c r="L1408" i="18"/>
  <c r="L1412" i="18"/>
  <c r="L1416" i="18"/>
  <c r="L1420" i="18"/>
  <c r="L1424" i="18"/>
  <c r="L1428" i="18"/>
  <c r="L1432" i="18"/>
  <c r="L1436" i="18"/>
  <c r="L1440" i="18"/>
  <c r="L1444" i="18"/>
  <c r="L1448" i="18"/>
  <c r="L1452" i="18"/>
  <c r="L1456" i="18"/>
  <c r="L1460" i="18"/>
  <c r="L1464" i="18"/>
  <c r="L1468" i="18"/>
  <c r="L1472" i="18"/>
  <c r="L1476" i="18"/>
  <c r="L1480" i="18"/>
  <c r="L1484" i="18"/>
  <c r="L1488" i="18"/>
  <c r="L1492" i="18"/>
  <c r="L1496" i="18"/>
  <c r="L1500" i="18"/>
  <c r="L1504" i="18"/>
  <c r="L1508" i="18"/>
  <c r="L1512" i="18"/>
  <c r="L1516" i="18"/>
  <c r="L1520" i="18"/>
  <c r="L1524" i="18"/>
  <c r="L1528" i="18"/>
  <c r="L1532" i="18"/>
  <c r="L1536" i="18"/>
  <c r="L1540" i="18"/>
  <c r="L1544" i="18"/>
  <c r="L1548" i="18"/>
  <c r="L1552" i="18"/>
  <c r="L1556" i="18"/>
  <c r="L1560" i="18"/>
  <c r="L1564" i="18"/>
  <c r="L1568" i="18"/>
  <c r="L1572" i="18"/>
  <c r="L1576" i="18"/>
  <c r="L1580" i="18"/>
  <c r="L1584" i="18"/>
  <c r="L1588" i="18"/>
  <c r="L1592" i="18"/>
  <c r="L1596" i="18"/>
  <c r="L1600" i="18"/>
  <c r="L1609" i="18"/>
  <c r="M1609" i="18"/>
  <c r="L1617" i="18"/>
  <c r="M1617" i="18"/>
  <c r="L1626" i="18"/>
  <c r="M1626" i="18"/>
  <c r="L1642" i="18"/>
  <c r="M1642" i="18"/>
  <c r="M1950" i="18"/>
  <c r="L1950" i="18"/>
  <c r="M1966" i="18"/>
  <c r="L1966" i="18"/>
  <c r="M1979" i="18"/>
  <c r="L1979" i="18"/>
  <c r="M1988" i="18"/>
  <c r="L1988" i="18"/>
  <c r="M1995" i="18"/>
  <c r="L1995" i="18"/>
  <c r="M2004" i="18"/>
  <c r="L2004" i="18"/>
  <c r="M2011" i="18"/>
  <c r="L2011" i="18"/>
  <c r="M2020" i="18"/>
  <c r="L2020" i="18"/>
  <c r="M2027" i="18"/>
  <c r="L2027" i="18"/>
  <c r="M2036" i="18"/>
  <c r="L2036" i="18"/>
  <c r="M2043" i="18"/>
  <c r="L2043" i="18"/>
  <c r="M2052" i="18"/>
  <c r="L2052" i="18"/>
  <c r="M2059" i="18"/>
  <c r="L2059" i="18"/>
  <c r="M2068" i="18"/>
  <c r="L2068" i="18"/>
  <c r="M2075" i="18"/>
  <c r="L2075" i="18"/>
  <c r="M2084" i="18"/>
  <c r="L2084" i="18"/>
  <c r="M2091" i="18"/>
  <c r="L2091" i="18"/>
  <c r="M2100" i="18"/>
  <c r="L2100" i="18"/>
  <c r="M2107" i="18"/>
  <c r="L2107" i="18"/>
  <c r="M2116" i="18"/>
  <c r="L2116" i="18"/>
  <c r="M2123" i="18"/>
  <c r="L2123" i="18"/>
  <c r="M2132" i="18"/>
  <c r="L2132" i="18"/>
  <c r="M2139" i="18"/>
  <c r="L2139" i="18"/>
  <c r="M2148" i="18"/>
  <c r="L2148" i="18"/>
  <c r="M2155" i="18"/>
  <c r="L2155" i="18"/>
  <c r="M2164" i="18"/>
  <c r="L2164" i="18"/>
  <c r="M2171" i="18"/>
  <c r="L2171" i="18"/>
  <c r="M2180" i="18"/>
  <c r="L2180" i="18"/>
  <c r="M2187" i="18"/>
  <c r="L2187" i="18"/>
  <c r="M2196" i="18"/>
  <c r="L2196" i="18"/>
  <c r="M2203" i="18"/>
  <c r="L2203" i="18"/>
  <c r="M2212" i="18"/>
  <c r="L2212" i="18"/>
  <c r="M2219" i="18"/>
  <c r="L2219" i="18"/>
  <c r="M2228" i="18"/>
  <c r="L2228" i="18"/>
  <c r="M2235" i="18"/>
  <c r="L2235" i="18"/>
  <c r="M2244" i="18"/>
  <c r="L2244" i="18"/>
  <c r="M2251" i="18"/>
  <c r="L2251" i="18"/>
  <c r="M2260" i="18"/>
  <c r="L2260" i="18"/>
  <c r="M2267" i="18"/>
  <c r="L2267" i="18"/>
  <c r="M2276" i="18"/>
  <c r="L2276" i="18"/>
  <c r="M2283" i="18"/>
  <c r="L2283" i="18"/>
  <c r="M2292" i="18"/>
  <c r="L2292" i="18"/>
  <c r="M2299" i="18"/>
  <c r="L2299" i="18"/>
  <c r="M2308" i="18"/>
  <c r="L2308" i="18"/>
  <c r="M2315" i="18"/>
  <c r="L2315" i="18"/>
  <c r="M2324" i="18"/>
  <c r="L2324" i="18"/>
  <c r="M2331" i="18"/>
  <c r="L2331" i="18"/>
  <c r="M2340" i="18"/>
  <c r="L2340" i="18"/>
  <c r="M2347" i="18"/>
  <c r="L2347" i="18"/>
  <c r="M2356" i="18"/>
  <c r="L2356" i="18"/>
  <c r="M2363" i="18"/>
  <c r="L2363" i="18"/>
  <c r="M2372" i="18"/>
  <c r="L2372" i="18"/>
  <c r="M2379" i="18"/>
  <c r="L2379" i="18"/>
  <c r="L2387" i="18"/>
  <c r="M2387" i="18"/>
  <c r="L2419" i="18"/>
  <c r="M2419" i="18"/>
  <c r="L2451" i="18"/>
  <c r="M2451" i="18"/>
  <c r="L2483" i="18"/>
  <c r="M2483" i="18"/>
  <c r="L2515" i="18"/>
  <c r="M2515" i="18"/>
  <c r="L2547" i="18"/>
  <c r="M2547" i="18"/>
  <c r="L2579" i="18"/>
  <c r="M2579" i="18"/>
  <c r="L2611" i="18"/>
  <c r="M2611" i="18"/>
  <c r="L2643" i="18"/>
  <c r="M2643" i="18"/>
  <c r="L2675" i="18"/>
  <c r="M2675" i="18"/>
  <c r="L2707" i="18"/>
  <c r="M2707" i="18"/>
  <c r="M2736" i="18"/>
  <c r="L2736" i="18"/>
  <c r="M2752" i="18"/>
  <c r="L2752" i="18"/>
  <c r="M2768" i="18"/>
  <c r="L2768" i="18"/>
  <c r="M2784" i="18"/>
  <c r="L2784" i="18"/>
  <c r="M2800" i="18"/>
  <c r="L2800" i="18"/>
  <c r="M2816" i="18"/>
  <c r="L2816" i="18"/>
  <c r="M2832" i="18"/>
  <c r="L2832" i="18"/>
  <c r="M2848" i="18"/>
  <c r="L2848" i="18"/>
  <c r="M2864" i="18"/>
  <c r="L2864" i="18"/>
  <c r="M2880" i="18"/>
  <c r="L2880" i="18"/>
  <c r="M2896" i="18"/>
  <c r="L2896" i="18"/>
  <c r="M2912" i="18"/>
  <c r="L2912" i="18"/>
  <c r="M2928" i="18"/>
  <c r="L2928" i="18"/>
  <c r="M2944" i="18"/>
  <c r="L2944" i="18"/>
  <c r="M2960" i="18"/>
  <c r="L2960" i="18"/>
  <c r="M2976" i="18"/>
  <c r="L2976" i="18"/>
  <c r="M2992" i="18"/>
  <c r="L2992" i="18"/>
  <c r="M3008" i="18"/>
  <c r="L3008" i="18"/>
  <c r="M3024" i="18"/>
  <c r="L3024" i="18"/>
  <c r="M3040" i="18"/>
  <c r="L3040" i="18"/>
  <c r="M3056" i="18"/>
  <c r="L3056" i="18"/>
  <c r="M3072" i="18"/>
  <c r="L3072" i="18"/>
  <c r="M3088" i="18"/>
  <c r="L3088" i="18"/>
  <c r="M3104" i="18"/>
  <c r="L3104" i="18"/>
  <c r="M3120" i="18"/>
  <c r="L3120" i="18"/>
  <c r="M3142" i="18"/>
  <c r="L3142" i="18"/>
  <c r="M3158" i="18"/>
  <c r="L3158" i="18"/>
  <c r="M3174" i="18"/>
  <c r="L3174" i="18"/>
  <c r="M3190" i="18"/>
  <c r="L3190" i="18"/>
  <c r="M3206" i="18"/>
  <c r="L3206" i="18"/>
  <c r="M3222" i="18"/>
  <c r="L3222" i="18"/>
  <c r="M3238" i="18"/>
  <c r="L3238" i="18"/>
  <c r="M3254" i="18"/>
  <c r="L3254" i="18"/>
  <c r="M3270" i="18"/>
  <c r="L3270" i="18"/>
  <c r="M3286" i="18"/>
  <c r="L3286" i="18"/>
  <c r="M3302" i="18"/>
  <c r="L3302" i="18"/>
  <c r="M3320" i="18"/>
  <c r="L3320" i="18"/>
  <c r="M3413" i="18"/>
  <c r="L3413" i="18"/>
  <c r="M3457" i="18"/>
  <c r="L3457" i="18"/>
  <c r="M3573" i="18"/>
  <c r="L3573" i="18"/>
  <c r="M3672" i="18"/>
  <c r="L3672" i="18"/>
  <c r="M3717" i="18"/>
  <c r="L3717" i="18"/>
  <c r="M3833" i="18"/>
  <c r="L3833" i="18"/>
  <c r="M3928" i="18"/>
  <c r="L3928" i="18"/>
  <c r="M3973" i="18"/>
  <c r="L3973" i="18"/>
  <c r="M4088" i="18"/>
  <c r="L4088" i="18"/>
  <c r="M4173" i="18"/>
  <c r="L4173" i="18"/>
  <c r="M4240" i="18"/>
  <c r="L4240" i="18"/>
  <c r="M4476" i="18"/>
  <c r="L4476" i="18"/>
  <c r="M4633" i="18"/>
  <c r="L4633" i="18"/>
  <c r="M11" i="18"/>
  <c r="L11" i="18"/>
  <c r="M13" i="18"/>
  <c r="L13" i="18"/>
  <c r="M15" i="18"/>
  <c r="L15" i="18"/>
  <c r="M17" i="18"/>
  <c r="L17" i="18"/>
  <c r="M19" i="18"/>
  <c r="L19" i="18"/>
  <c r="M21" i="18"/>
  <c r="L21" i="18"/>
  <c r="M23" i="18"/>
  <c r="L23" i="18"/>
  <c r="M25" i="18"/>
  <c r="L25" i="18"/>
  <c r="M27" i="18"/>
  <c r="L27" i="18"/>
  <c r="M29" i="18"/>
  <c r="L29" i="18"/>
  <c r="M31" i="18"/>
  <c r="L31" i="18"/>
  <c r="M33" i="18"/>
  <c r="L33" i="18"/>
  <c r="M35" i="18"/>
  <c r="L35" i="18"/>
  <c r="M37" i="18"/>
  <c r="L37" i="18"/>
  <c r="M39" i="18"/>
  <c r="L39" i="18"/>
  <c r="M41" i="18"/>
  <c r="L41" i="18"/>
  <c r="M43" i="18"/>
  <c r="L43" i="18"/>
  <c r="M45" i="18"/>
  <c r="L45" i="18"/>
  <c r="M47" i="18"/>
  <c r="L47" i="18"/>
  <c r="M49" i="18"/>
  <c r="L49" i="18"/>
  <c r="M51" i="18"/>
  <c r="L51" i="18"/>
  <c r="M53" i="18"/>
  <c r="L53" i="18"/>
  <c r="M55" i="18"/>
  <c r="L55" i="18"/>
  <c r="M57" i="18"/>
  <c r="L57" i="18"/>
  <c r="M59" i="18"/>
  <c r="L59" i="18"/>
  <c r="M61" i="18"/>
  <c r="L61" i="18"/>
  <c r="M63" i="18"/>
  <c r="L63" i="18"/>
  <c r="M65" i="18"/>
  <c r="L65" i="18"/>
  <c r="M67" i="18"/>
  <c r="L67" i="18"/>
  <c r="M69" i="18"/>
  <c r="L69" i="18"/>
  <c r="M71" i="18"/>
  <c r="L71" i="18"/>
  <c r="M73" i="18"/>
  <c r="L73" i="18"/>
  <c r="M75" i="18"/>
  <c r="L75" i="18"/>
  <c r="M77" i="18"/>
  <c r="L77" i="18"/>
  <c r="M79" i="18"/>
  <c r="L79" i="18"/>
  <c r="M81" i="18"/>
  <c r="L81" i="18"/>
  <c r="M83" i="18"/>
  <c r="L83" i="18"/>
  <c r="M85" i="18"/>
  <c r="L85" i="18"/>
  <c r="M87" i="18"/>
  <c r="L87" i="18"/>
  <c r="M89" i="18"/>
  <c r="L89" i="18"/>
  <c r="M91" i="18"/>
  <c r="L91" i="18"/>
  <c r="M93" i="18"/>
  <c r="L93" i="18"/>
  <c r="M95" i="18"/>
  <c r="L95" i="18"/>
  <c r="M97" i="18"/>
  <c r="L97" i="18"/>
  <c r="M99" i="18"/>
  <c r="L99" i="18"/>
  <c r="M101" i="18"/>
  <c r="L101" i="18"/>
  <c r="M103" i="18"/>
  <c r="L103" i="18"/>
  <c r="M105" i="18"/>
  <c r="L105" i="18"/>
  <c r="M107" i="18"/>
  <c r="L107" i="18"/>
  <c r="M109" i="18"/>
  <c r="L109" i="18"/>
  <c r="M111" i="18"/>
  <c r="L111" i="18"/>
  <c r="M113" i="18"/>
  <c r="L113" i="18"/>
  <c r="M115" i="18"/>
  <c r="L115" i="18"/>
  <c r="M117" i="18"/>
  <c r="L117" i="18"/>
  <c r="M119" i="18"/>
  <c r="L119" i="18"/>
  <c r="M121" i="18"/>
  <c r="L121" i="18"/>
  <c r="M123" i="18"/>
  <c r="L123" i="18"/>
  <c r="M125" i="18"/>
  <c r="L125" i="18"/>
  <c r="M127" i="18"/>
  <c r="L127" i="18"/>
  <c r="M129" i="18"/>
  <c r="L129" i="18"/>
  <c r="M131" i="18"/>
  <c r="L131" i="18"/>
  <c r="M133" i="18"/>
  <c r="L133" i="18"/>
  <c r="M135" i="18"/>
  <c r="L135" i="18"/>
  <c r="M137" i="18"/>
  <c r="L137" i="18"/>
  <c r="M139" i="18"/>
  <c r="L139" i="18"/>
  <c r="M141" i="18"/>
  <c r="L141" i="18"/>
  <c r="M143" i="18"/>
  <c r="L143" i="18"/>
  <c r="M145" i="18"/>
  <c r="L145" i="18"/>
  <c r="M147" i="18"/>
  <c r="L147" i="18"/>
  <c r="M149" i="18"/>
  <c r="L149" i="18"/>
  <c r="M151" i="18"/>
  <c r="L151" i="18"/>
  <c r="M153" i="18"/>
  <c r="L153" i="18"/>
  <c r="M155" i="18"/>
  <c r="L155" i="18"/>
  <c r="M157" i="18"/>
  <c r="L157" i="18"/>
  <c r="M159" i="18"/>
  <c r="L159" i="18"/>
  <c r="M161" i="18"/>
  <c r="L161" i="18"/>
  <c r="M163" i="18"/>
  <c r="L163" i="18"/>
  <c r="M165" i="18"/>
  <c r="L165" i="18"/>
  <c r="M167" i="18"/>
  <c r="L167" i="18"/>
  <c r="M169" i="18"/>
  <c r="L169" i="18"/>
  <c r="M171" i="18"/>
  <c r="L171" i="18"/>
  <c r="M173" i="18"/>
  <c r="L173" i="18"/>
  <c r="M175" i="18"/>
  <c r="L175" i="18"/>
  <c r="M177" i="18"/>
  <c r="L177" i="18"/>
  <c r="M179" i="18"/>
  <c r="L179" i="18"/>
  <c r="M181" i="18"/>
  <c r="L181" i="18"/>
  <c r="M183" i="18"/>
  <c r="L183" i="18"/>
  <c r="M185" i="18"/>
  <c r="L185" i="18"/>
  <c r="M187" i="18"/>
  <c r="L187" i="18"/>
  <c r="M189" i="18"/>
  <c r="L189" i="18"/>
  <c r="M191" i="18"/>
  <c r="L191" i="18"/>
  <c r="M193" i="18"/>
  <c r="L193" i="18"/>
  <c r="M195" i="18"/>
  <c r="L195" i="18"/>
  <c r="M197" i="18"/>
  <c r="L197" i="18"/>
  <c r="M199" i="18"/>
  <c r="L199" i="18"/>
  <c r="M201" i="18"/>
  <c r="L201" i="18"/>
  <c r="M203" i="18"/>
  <c r="L203" i="18"/>
  <c r="M205" i="18"/>
  <c r="L205" i="18"/>
  <c r="M207" i="18"/>
  <c r="L207" i="18"/>
  <c r="M209" i="18"/>
  <c r="L209" i="18"/>
  <c r="M211" i="18"/>
  <c r="L211" i="18"/>
  <c r="M213" i="18"/>
  <c r="L213" i="18"/>
  <c r="M215" i="18"/>
  <c r="L215" i="18"/>
  <c r="M217" i="18"/>
  <c r="L217" i="18"/>
  <c r="M219" i="18"/>
  <c r="L219" i="18"/>
  <c r="M221" i="18"/>
  <c r="L221" i="18"/>
  <c r="M223" i="18"/>
  <c r="L223" i="18"/>
  <c r="M225" i="18"/>
  <c r="L225" i="18"/>
  <c r="M227" i="18"/>
  <c r="L227" i="18"/>
  <c r="M229" i="18"/>
  <c r="L229" i="18"/>
  <c r="M231" i="18"/>
  <c r="L231" i="18"/>
  <c r="M233" i="18"/>
  <c r="L233" i="18"/>
  <c r="M235" i="18"/>
  <c r="L235" i="18"/>
  <c r="M237" i="18"/>
  <c r="L237" i="18"/>
  <c r="M239" i="18"/>
  <c r="L239" i="18"/>
  <c r="M241" i="18"/>
  <c r="L241" i="18"/>
  <c r="M243" i="18"/>
  <c r="L243" i="18"/>
  <c r="M245" i="18"/>
  <c r="L245" i="18"/>
  <c r="M247" i="18"/>
  <c r="L247" i="18"/>
  <c r="M249" i="18"/>
  <c r="L249" i="18"/>
  <c r="M251" i="18"/>
  <c r="L251" i="18"/>
  <c r="M253" i="18"/>
  <c r="L253" i="18"/>
  <c r="M255" i="18"/>
  <c r="L255" i="18"/>
  <c r="M257" i="18"/>
  <c r="L257" i="18"/>
  <c r="M259" i="18"/>
  <c r="L259" i="18"/>
  <c r="M261" i="18"/>
  <c r="L261" i="18"/>
  <c r="M263" i="18"/>
  <c r="L263" i="18"/>
  <c r="M265" i="18"/>
  <c r="L265" i="18"/>
  <c r="M267" i="18"/>
  <c r="L267" i="18"/>
  <c r="M269" i="18"/>
  <c r="L269" i="18"/>
  <c r="M271" i="18"/>
  <c r="L271" i="18"/>
  <c r="M273" i="18"/>
  <c r="L273" i="18"/>
  <c r="M275" i="18"/>
  <c r="L275" i="18"/>
  <c r="M277" i="18"/>
  <c r="L277" i="18"/>
  <c r="M279" i="18"/>
  <c r="L279" i="18"/>
  <c r="M281" i="18"/>
  <c r="L281" i="18"/>
  <c r="M283" i="18"/>
  <c r="L283" i="18"/>
  <c r="M285" i="18"/>
  <c r="L285" i="18"/>
  <c r="M287" i="18"/>
  <c r="L287" i="18"/>
  <c r="M289" i="18"/>
  <c r="L289" i="18"/>
  <c r="M291" i="18"/>
  <c r="L291" i="18"/>
  <c r="M293" i="18"/>
  <c r="L293" i="18"/>
  <c r="L298" i="18"/>
  <c r="L302" i="18"/>
  <c r="L306" i="18"/>
  <c r="L310" i="18"/>
  <c r="L314" i="18"/>
  <c r="L318" i="18"/>
  <c r="L322" i="18"/>
  <c r="L326" i="18"/>
  <c r="L330" i="18"/>
  <c r="L334" i="18"/>
  <c r="L338" i="18"/>
  <c r="L342" i="18"/>
  <c r="L346" i="18"/>
  <c r="L350" i="18"/>
  <c r="L354" i="18"/>
  <c r="L358" i="18"/>
  <c r="L362" i="18"/>
  <c r="L366" i="18"/>
  <c r="L370" i="18"/>
  <c r="L374" i="18"/>
  <c r="L378" i="18"/>
  <c r="L382" i="18"/>
  <c r="L386" i="18"/>
  <c r="L390" i="18"/>
  <c r="L394" i="18"/>
  <c r="L398" i="18"/>
  <c r="L402" i="18"/>
  <c r="L406" i="18"/>
  <c r="L410" i="18"/>
  <c r="L414" i="18"/>
  <c r="L418" i="18"/>
  <c r="L422" i="18"/>
  <c r="L426" i="18"/>
  <c r="L430" i="18"/>
  <c r="L434" i="18"/>
  <c r="L438" i="18"/>
  <c r="L442" i="18"/>
  <c r="L446" i="18"/>
  <c r="L450" i="18"/>
  <c r="L454" i="18"/>
  <c r="L458" i="18"/>
  <c r="L462" i="18"/>
  <c r="L466" i="18"/>
  <c r="L470" i="18"/>
  <c r="L474" i="18"/>
  <c r="L478" i="18"/>
  <c r="L482" i="18"/>
  <c r="L486" i="18"/>
  <c r="L490" i="18"/>
  <c r="L494" i="18"/>
  <c r="L498" i="18"/>
  <c r="L502" i="18"/>
  <c r="L506" i="18"/>
  <c r="L510" i="18"/>
  <c r="L514" i="18"/>
  <c r="L518" i="18"/>
  <c r="L522" i="18"/>
  <c r="L526" i="18"/>
  <c r="L530" i="18"/>
  <c r="L534" i="18"/>
  <c r="L538" i="18"/>
  <c r="L542" i="18"/>
  <c r="L546" i="18"/>
  <c r="L550" i="18"/>
  <c r="L554" i="18"/>
  <c r="L558" i="18"/>
  <c r="L562" i="18"/>
  <c r="L566" i="18"/>
  <c r="L570" i="18"/>
  <c r="L574" i="18"/>
  <c r="L578" i="18"/>
  <c r="L582" i="18"/>
  <c r="L586" i="18"/>
  <c r="L590" i="18"/>
  <c r="L594" i="18"/>
  <c r="L598" i="18"/>
  <c r="L602" i="18"/>
  <c r="L606" i="18"/>
  <c r="L610" i="18"/>
  <c r="L614" i="18"/>
  <c r="L618" i="18"/>
  <c r="L622" i="18"/>
  <c r="L825" i="18"/>
  <c r="L829" i="18"/>
  <c r="L833" i="18"/>
  <c r="L837" i="18"/>
  <c r="L841" i="18"/>
  <c r="L845" i="18"/>
  <c r="L849" i="18"/>
  <c r="L853" i="18"/>
  <c r="L857" i="18"/>
  <c r="L861" i="18"/>
  <c r="L865" i="18"/>
  <c r="L869" i="18"/>
  <c r="L873" i="18"/>
  <c r="L877" i="18"/>
  <c r="L881" i="18"/>
  <c r="L885" i="18"/>
  <c r="L889" i="18"/>
  <c r="L893" i="18"/>
  <c r="L897" i="18"/>
  <c r="L901" i="18"/>
  <c r="L905" i="18"/>
  <c r="L909" i="18"/>
  <c r="L913" i="18"/>
  <c r="L917" i="18"/>
  <c r="L921" i="18"/>
  <c r="L925" i="18"/>
  <c r="L929" i="18"/>
  <c r="L933" i="18"/>
  <c r="L937" i="18"/>
  <c r="L941" i="18"/>
  <c r="L945" i="18"/>
  <c r="L949" i="18"/>
  <c r="L953" i="18"/>
  <c r="L957" i="18"/>
  <c r="L961" i="18"/>
  <c r="L965" i="18"/>
  <c r="L969" i="18"/>
  <c r="L973" i="18"/>
  <c r="L977" i="18"/>
  <c r="L981" i="18"/>
  <c r="L985" i="18"/>
  <c r="L989" i="18"/>
  <c r="L993" i="18"/>
  <c r="L997" i="18"/>
  <c r="L1001" i="18"/>
  <c r="L1005" i="18"/>
  <c r="L1009" i="18"/>
  <c r="L1013" i="18"/>
  <c r="L1017" i="18"/>
  <c r="L1021" i="18"/>
  <c r="L1025" i="18"/>
  <c r="L1029" i="18"/>
  <c r="L1033" i="18"/>
  <c r="L1037" i="18"/>
  <c r="L1041" i="18"/>
  <c r="L1045" i="18"/>
  <c r="L1049" i="18"/>
  <c r="L1053" i="18"/>
  <c r="L1057" i="18"/>
  <c r="L1061" i="18"/>
  <c r="L1065" i="18"/>
  <c r="L1069" i="18"/>
  <c r="L1073" i="18"/>
  <c r="L1077" i="18"/>
  <c r="L1081" i="18"/>
  <c r="L1085" i="18"/>
  <c r="L1089" i="18"/>
  <c r="L1093" i="18"/>
  <c r="L1101" i="18"/>
  <c r="L1109" i="18"/>
  <c r="L1117" i="18"/>
  <c r="L1125" i="18"/>
  <c r="L1133" i="18"/>
  <c r="L1141" i="18"/>
  <c r="L1149" i="18"/>
  <c r="L1157" i="18"/>
  <c r="L1165" i="18"/>
  <c r="L1173" i="18"/>
  <c r="L1185" i="18"/>
  <c r="L1189" i="18"/>
  <c r="L1193" i="18"/>
  <c r="L1197" i="18"/>
  <c r="M1202" i="18"/>
  <c r="L1202" i="18"/>
  <c r="M1204" i="18"/>
  <c r="L1204" i="18"/>
  <c r="M1206" i="18"/>
  <c r="L1206" i="18"/>
  <c r="M1210" i="18"/>
  <c r="L1210" i="18"/>
  <c r="M1212" i="18"/>
  <c r="L1212" i="18"/>
  <c r="M1214" i="18"/>
  <c r="L1214" i="18"/>
  <c r="M1216" i="18"/>
  <c r="L1216" i="18"/>
  <c r="M1218" i="18"/>
  <c r="L1218" i="18"/>
  <c r="M1220" i="18"/>
  <c r="L1220" i="18"/>
  <c r="M1222" i="18"/>
  <c r="L1222" i="18"/>
  <c r="M1224" i="18"/>
  <c r="L1224" i="18"/>
  <c r="M1226" i="18"/>
  <c r="L1226" i="18"/>
  <c r="M1228" i="18"/>
  <c r="L1228" i="18"/>
  <c r="M1230" i="18"/>
  <c r="L1230" i="18"/>
  <c r="M1232" i="18"/>
  <c r="L1232" i="18"/>
  <c r="M1234" i="18"/>
  <c r="L1234" i="18"/>
  <c r="M1236" i="18"/>
  <c r="L1236" i="18"/>
  <c r="M1238" i="18"/>
  <c r="L1238" i="18"/>
  <c r="M1240" i="18"/>
  <c r="L1240" i="18"/>
  <c r="M1242" i="18"/>
  <c r="L1242" i="18"/>
  <c r="M1244" i="18"/>
  <c r="L1244" i="18"/>
  <c r="M1246" i="18"/>
  <c r="L1246" i="18"/>
  <c r="M1248" i="18"/>
  <c r="L1248" i="18"/>
  <c r="M1250" i="18"/>
  <c r="L1250" i="18"/>
  <c r="M1252" i="18"/>
  <c r="L1252" i="18"/>
  <c r="M1254" i="18"/>
  <c r="L1254" i="18"/>
  <c r="M1256" i="18"/>
  <c r="L1256" i="18"/>
  <c r="M1258" i="18"/>
  <c r="L1258" i="18"/>
  <c r="M1260" i="18"/>
  <c r="L1260" i="18"/>
  <c r="M1262" i="18"/>
  <c r="L1262" i="18"/>
  <c r="M1264" i="18"/>
  <c r="L1264" i="18"/>
  <c r="M1266" i="18"/>
  <c r="L1266" i="18"/>
  <c r="M1268" i="18"/>
  <c r="L1268" i="18"/>
  <c r="M1270" i="18"/>
  <c r="L1270" i="18"/>
  <c r="M1272" i="18"/>
  <c r="L1272" i="18"/>
  <c r="M1274" i="18"/>
  <c r="L1274" i="18"/>
  <c r="M1276" i="18"/>
  <c r="L1276" i="18"/>
  <c r="M1278" i="18"/>
  <c r="L1278" i="18"/>
  <c r="M1280" i="18"/>
  <c r="L1280" i="18"/>
  <c r="M1282" i="18"/>
  <c r="L1282" i="18"/>
  <c r="M1284" i="18"/>
  <c r="L1284" i="18"/>
  <c r="M1286" i="18"/>
  <c r="L1286" i="18"/>
  <c r="M1288" i="18"/>
  <c r="L1288" i="18"/>
  <c r="M1290" i="18"/>
  <c r="L1290" i="18"/>
  <c r="L1295" i="18"/>
  <c r="L1299" i="18"/>
  <c r="L1303" i="18"/>
  <c r="L1307" i="18"/>
  <c r="L1311" i="18"/>
  <c r="L1315" i="18"/>
  <c r="L1319" i="18"/>
  <c r="L1323" i="18"/>
  <c r="L1327" i="18"/>
  <c r="L1331" i="18"/>
  <c r="L1335" i="18"/>
  <c r="L1339" i="18"/>
  <c r="L1343" i="18"/>
  <c r="L1347" i="18"/>
  <c r="L1351" i="18"/>
  <c r="L1355" i="18"/>
  <c r="L1359" i="18"/>
  <c r="L1363" i="18"/>
  <c r="L1367" i="18"/>
  <c r="L1371" i="18"/>
  <c r="L1375" i="18"/>
  <c r="L1379" i="18"/>
  <c r="L1383" i="18"/>
  <c r="L1387" i="18"/>
  <c r="L1391" i="18"/>
  <c r="L1395" i="18"/>
  <c r="L1399" i="18"/>
  <c r="L1403" i="18"/>
  <c r="L1407" i="18"/>
  <c r="L1411" i="18"/>
  <c r="L1415" i="18"/>
  <c r="L1419" i="18"/>
  <c r="L1423" i="18"/>
  <c r="L1427" i="18"/>
  <c r="L1431" i="18"/>
  <c r="L1435" i="18"/>
  <c r="L1439" i="18"/>
  <c r="L1443" i="18"/>
  <c r="L1447" i="18"/>
  <c r="L1451" i="18"/>
  <c r="L1455" i="18"/>
  <c r="L1459" i="18"/>
  <c r="L1463" i="18"/>
  <c r="L1467" i="18"/>
  <c r="L1471" i="18"/>
  <c r="L1475" i="18"/>
  <c r="L1479" i="18"/>
  <c r="L1483" i="18"/>
  <c r="L1487" i="18"/>
  <c r="L1491" i="18"/>
  <c r="L1495" i="18"/>
  <c r="L1499" i="18"/>
  <c r="L1503" i="18"/>
  <c r="L1507" i="18"/>
  <c r="L1511" i="18"/>
  <c r="L1515" i="18"/>
  <c r="L1519" i="18"/>
  <c r="L1523" i="18"/>
  <c r="L1527" i="18"/>
  <c r="L1531" i="18"/>
  <c r="L1535" i="18"/>
  <c r="L1539" i="18"/>
  <c r="L1543" i="18"/>
  <c r="L1547" i="18"/>
  <c r="L1551" i="18"/>
  <c r="L1555" i="18"/>
  <c r="L1559" i="18"/>
  <c r="L1563" i="18"/>
  <c r="M1954" i="18"/>
  <c r="L1954" i="18"/>
  <c r="M1970" i="18"/>
  <c r="L1970" i="18"/>
  <c r="M1985" i="18"/>
  <c r="L1985" i="18"/>
  <c r="M2001" i="18"/>
  <c r="L2001" i="18"/>
  <c r="M2017" i="18"/>
  <c r="L2017" i="18"/>
  <c r="M2033" i="18"/>
  <c r="L2033" i="18"/>
  <c r="M2049" i="18"/>
  <c r="L2049" i="18"/>
  <c r="M2065" i="18"/>
  <c r="L2065" i="18"/>
  <c r="M2081" i="18"/>
  <c r="L2081" i="18"/>
  <c r="M2097" i="18"/>
  <c r="L2097" i="18"/>
  <c r="M2113" i="18"/>
  <c r="L2113" i="18"/>
  <c r="M2129" i="18"/>
  <c r="L2129" i="18"/>
  <c r="M2145" i="18"/>
  <c r="L2145" i="18"/>
  <c r="M2161" i="18"/>
  <c r="L2161" i="18"/>
  <c r="M2177" i="18"/>
  <c r="L2177" i="18"/>
  <c r="M2193" i="18"/>
  <c r="L2193" i="18"/>
  <c r="M2209" i="18"/>
  <c r="L2209" i="18"/>
  <c r="M2225" i="18"/>
  <c r="L2225" i="18"/>
  <c r="M2241" i="18"/>
  <c r="L2241" i="18"/>
  <c r="M2257" i="18"/>
  <c r="L2257" i="18"/>
  <c r="M2273" i="18"/>
  <c r="L2273" i="18"/>
  <c r="M2289" i="18"/>
  <c r="L2289" i="18"/>
  <c r="M2305" i="18"/>
  <c r="L2305" i="18"/>
  <c r="M2321" i="18"/>
  <c r="L2321" i="18"/>
  <c r="M2337" i="18"/>
  <c r="L2337" i="18"/>
  <c r="M2353" i="18"/>
  <c r="L2353" i="18"/>
  <c r="M2369" i="18"/>
  <c r="L2369" i="18"/>
  <c r="L2397" i="18"/>
  <c r="M2397" i="18"/>
  <c r="L2406" i="18"/>
  <c r="M2406" i="18"/>
  <c r="L2429" i="18"/>
  <c r="M2429" i="18"/>
  <c r="L2438" i="18"/>
  <c r="M2438" i="18"/>
  <c r="L2461" i="18"/>
  <c r="M2461" i="18"/>
  <c r="L2470" i="18"/>
  <c r="M2470" i="18"/>
  <c r="L2493" i="18"/>
  <c r="M2493" i="18"/>
  <c r="L2502" i="18"/>
  <c r="M2502" i="18"/>
  <c r="L2525" i="18"/>
  <c r="M2525" i="18"/>
  <c r="L2534" i="18"/>
  <c r="M2534" i="18"/>
  <c r="L2557" i="18"/>
  <c r="M2557" i="18"/>
  <c r="L2566" i="18"/>
  <c r="M2566" i="18"/>
  <c r="L2589" i="18"/>
  <c r="M2589" i="18"/>
  <c r="L2598" i="18"/>
  <c r="M2598" i="18"/>
  <c r="L2621" i="18"/>
  <c r="M2621" i="18"/>
  <c r="L2630" i="18"/>
  <c r="M2630" i="18"/>
  <c r="L2653" i="18"/>
  <c r="M2653" i="18"/>
  <c r="L2662" i="18"/>
  <c r="M2662" i="18"/>
  <c r="L2685" i="18"/>
  <c r="M2685" i="18"/>
  <c r="L2694" i="18"/>
  <c r="M2694" i="18"/>
  <c r="M2740" i="18"/>
  <c r="L2740" i="18"/>
  <c r="M2756" i="18"/>
  <c r="L2756" i="18"/>
  <c r="M2772" i="18"/>
  <c r="L2772" i="18"/>
  <c r="M2788" i="18"/>
  <c r="L2788" i="18"/>
  <c r="M2804" i="18"/>
  <c r="L2804" i="18"/>
  <c r="M2820" i="18"/>
  <c r="L2820" i="18"/>
  <c r="M2836" i="18"/>
  <c r="L2836" i="18"/>
  <c r="M2852" i="18"/>
  <c r="L2852" i="18"/>
  <c r="M2868" i="18"/>
  <c r="L2868" i="18"/>
  <c r="L297" i="18"/>
  <c r="L301" i="18"/>
  <c r="L305" i="18"/>
  <c r="L309" i="18"/>
  <c r="L313" i="18"/>
  <c r="L317" i="18"/>
  <c r="L321" i="18"/>
  <c r="L325" i="18"/>
  <c r="L329" i="18"/>
  <c r="L333" i="18"/>
  <c r="L337" i="18"/>
  <c r="L341" i="18"/>
  <c r="L345" i="18"/>
  <c r="L349" i="18"/>
  <c r="L353" i="18"/>
  <c r="L357" i="18"/>
  <c r="L361" i="18"/>
  <c r="L365" i="18"/>
  <c r="L369" i="18"/>
  <c r="L373" i="18"/>
  <c r="L377" i="18"/>
  <c r="L381" i="18"/>
  <c r="L385" i="18"/>
  <c r="L389" i="18"/>
  <c r="L393" i="18"/>
  <c r="L397" i="18"/>
  <c r="L401" i="18"/>
  <c r="L405" i="18"/>
  <c r="L409" i="18"/>
  <c r="L413" i="18"/>
  <c r="L417" i="18"/>
  <c r="L421" i="18"/>
  <c r="L425" i="18"/>
  <c r="L429" i="18"/>
  <c r="L433" i="18"/>
  <c r="L437" i="18"/>
  <c r="L441" i="18"/>
  <c r="L445" i="18"/>
  <c r="L449" i="18"/>
  <c r="L453" i="18"/>
  <c r="L457" i="18"/>
  <c r="L461" i="18"/>
  <c r="L465" i="18"/>
  <c r="L469" i="18"/>
  <c r="L473" i="18"/>
  <c r="L477" i="18"/>
  <c r="L481" i="18"/>
  <c r="L485" i="18"/>
  <c r="L489" i="18"/>
  <c r="L493" i="18"/>
  <c r="L497" i="18"/>
  <c r="L501" i="18"/>
  <c r="L505" i="18"/>
  <c r="L509" i="18"/>
  <c r="L513" i="18"/>
  <c r="L517" i="18"/>
  <c r="L521" i="18"/>
  <c r="L525" i="18"/>
  <c r="L529" i="18"/>
  <c r="L533" i="18"/>
  <c r="L537" i="18"/>
  <c r="L541" i="18"/>
  <c r="L545" i="18"/>
  <c r="L549" i="18"/>
  <c r="L553" i="18"/>
  <c r="L557" i="18"/>
  <c r="L561" i="18"/>
  <c r="L565" i="18"/>
  <c r="L569" i="18"/>
  <c r="L573" i="18"/>
  <c r="L577" i="18"/>
  <c r="L581" i="18"/>
  <c r="L585" i="18"/>
  <c r="L589" i="18"/>
  <c r="L593" i="18"/>
  <c r="L597" i="18"/>
  <c r="L601" i="18"/>
  <c r="L605" i="18"/>
  <c r="L609" i="18"/>
  <c r="L613" i="18"/>
  <c r="L617" i="18"/>
  <c r="L621" i="18"/>
  <c r="L824" i="18"/>
  <c r="L828" i="18"/>
  <c r="L832" i="18"/>
  <c r="L836" i="18"/>
  <c r="L840" i="18"/>
  <c r="L844" i="18"/>
  <c r="L848" i="18"/>
  <c r="L852" i="18"/>
  <c r="L856" i="18"/>
  <c r="L860" i="18"/>
  <c r="L864" i="18"/>
  <c r="L868" i="18"/>
  <c r="L872" i="18"/>
  <c r="L876" i="18"/>
  <c r="L880" i="18"/>
  <c r="L884" i="18"/>
  <c r="L888" i="18"/>
  <c r="L892" i="18"/>
  <c r="L896" i="18"/>
  <c r="L900" i="18"/>
  <c r="L904" i="18"/>
  <c r="L908" i="18"/>
  <c r="L912" i="18"/>
  <c r="L916" i="18"/>
  <c r="L920" i="18"/>
  <c r="L924" i="18"/>
  <c r="L928" i="18"/>
  <c r="L932" i="18"/>
  <c r="L936" i="18"/>
  <c r="L940" i="18"/>
  <c r="L944" i="18"/>
  <c r="L948" i="18"/>
  <c r="L952" i="18"/>
  <c r="L956" i="18"/>
  <c r="L960" i="18"/>
  <c r="L964" i="18"/>
  <c r="L968" i="18"/>
  <c r="L972" i="18"/>
  <c r="L976" i="18"/>
  <c r="L980" i="18"/>
  <c r="L984" i="18"/>
  <c r="L988" i="18"/>
  <c r="L992" i="18"/>
  <c r="L996" i="18"/>
  <c r="L1000" i="18"/>
  <c r="L1004" i="18"/>
  <c r="L1008" i="18"/>
  <c r="L1012" i="18"/>
  <c r="L1016" i="18"/>
  <c r="L1020" i="18"/>
  <c r="L1024" i="18"/>
  <c r="L1028" i="18"/>
  <c r="L1032" i="18"/>
  <c r="L1036" i="18"/>
  <c r="L1040" i="18"/>
  <c r="L1044" i="18"/>
  <c r="L1048" i="18"/>
  <c r="L1052" i="18"/>
  <c r="L1056" i="18"/>
  <c r="L1060" i="18"/>
  <c r="L1064" i="18"/>
  <c r="L1068" i="18"/>
  <c r="L1072" i="18"/>
  <c r="L1076" i="18"/>
  <c r="L1080" i="18"/>
  <c r="L1084" i="18"/>
  <c r="L1088" i="18"/>
  <c r="L1092" i="18"/>
  <c r="L1096" i="18"/>
  <c r="L1100" i="18"/>
  <c r="L1104" i="18"/>
  <c r="L1108" i="18"/>
  <c r="L1112" i="18"/>
  <c r="L1116" i="18"/>
  <c r="L1120" i="18"/>
  <c r="L1124" i="18"/>
  <c r="L1128" i="18"/>
  <c r="L1132" i="18"/>
  <c r="L1136" i="18"/>
  <c r="L1140" i="18"/>
  <c r="L1144" i="18"/>
  <c r="L1148" i="18"/>
  <c r="L1152" i="18"/>
  <c r="L1156" i="18"/>
  <c r="L1160" i="18"/>
  <c r="L1164" i="18"/>
  <c r="L1168" i="18"/>
  <c r="L1172" i="18"/>
  <c r="L1176" i="18"/>
  <c r="L1180" i="18"/>
  <c r="L1184" i="18"/>
  <c r="L1188" i="18"/>
  <c r="L1192" i="18"/>
  <c r="L1196" i="18"/>
  <c r="L1200" i="18"/>
  <c r="L1294" i="18"/>
  <c r="L1298" i="18"/>
  <c r="L1302" i="18"/>
  <c r="L1306" i="18"/>
  <c r="L1310" i="18"/>
  <c r="L1314" i="18"/>
  <c r="L1318" i="18"/>
  <c r="L1322" i="18"/>
  <c r="L1326" i="18"/>
  <c r="L1330" i="18"/>
  <c r="L1334" i="18"/>
  <c r="L1338" i="18"/>
  <c r="L1342" i="18"/>
  <c r="L1346" i="18"/>
  <c r="L1350" i="18"/>
  <c r="L1354" i="18"/>
  <c r="L1358" i="18"/>
  <c r="L1362" i="18"/>
  <c r="L1366" i="18"/>
  <c r="L1370" i="18"/>
  <c r="L1374" i="18"/>
  <c r="L1378" i="18"/>
  <c r="L1382" i="18"/>
  <c r="L1386" i="18"/>
  <c r="L1390" i="18"/>
  <c r="L1394" i="18"/>
  <c r="L1398" i="18"/>
  <c r="L1402" i="18"/>
  <c r="L1406" i="18"/>
  <c r="L1410" i="18"/>
  <c r="L1414" i="18"/>
  <c r="L1418" i="18"/>
  <c r="L1422" i="18"/>
  <c r="L1426" i="18"/>
  <c r="L1430" i="18"/>
  <c r="L1434" i="18"/>
  <c r="L1438" i="18"/>
  <c r="L1442" i="18"/>
  <c r="L1446" i="18"/>
  <c r="L1450" i="18"/>
  <c r="L1454" i="18"/>
  <c r="L1458" i="18"/>
  <c r="L1462" i="18"/>
  <c r="L1466" i="18"/>
  <c r="L1470" i="18"/>
  <c r="L1474" i="18"/>
  <c r="L1478" i="18"/>
  <c r="L1482" i="18"/>
  <c r="L1486" i="18"/>
  <c r="L1490" i="18"/>
  <c r="L1494" i="18"/>
  <c r="L1498" i="18"/>
  <c r="L1502" i="18"/>
  <c r="L1506" i="18"/>
  <c r="L1510" i="18"/>
  <c r="L1514" i="18"/>
  <c r="L1518" i="18"/>
  <c r="L1522" i="18"/>
  <c r="L1526" i="18"/>
  <c r="L1530" i="18"/>
  <c r="L1534" i="18"/>
  <c r="L1538" i="18"/>
  <c r="L1542" i="18"/>
  <c r="L1546" i="18"/>
  <c r="L1550" i="18"/>
  <c r="L1554" i="18"/>
  <c r="L1558" i="18"/>
  <c r="L1562" i="18"/>
  <c r="L1566" i="18"/>
  <c r="L1570" i="18"/>
  <c r="L1574" i="18"/>
  <c r="L1578" i="18"/>
  <c r="L1582" i="18"/>
  <c r="L1586" i="18"/>
  <c r="L1590" i="18"/>
  <c r="L1594" i="18"/>
  <c r="L1598" i="18"/>
  <c r="L1602" i="18"/>
  <c r="L1605" i="18"/>
  <c r="M1605" i="18"/>
  <c r="L1613" i="18"/>
  <c r="M1613" i="18"/>
  <c r="L1618" i="18"/>
  <c r="M1618" i="18"/>
  <c r="L1634" i="18"/>
  <c r="M1634" i="18"/>
  <c r="M1958" i="18"/>
  <c r="L1958" i="18"/>
  <c r="L2403" i="18"/>
  <c r="M2403" i="18"/>
  <c r="L2435" i="18"/>
  <c r="M2435" i="18"/>
  <c r="L2467" i="18"/>
  <c r="M2467" i="18"/>
  <c r="L2499" i="18"/>
  <c r="M2499" i="18"/>
  <c r="L2531" i="18"/>
  <c r="M2531" i="18"/>
  <c r="L2563" i="18"/>
  <c r="M2563" i="18"/>
  <c r="L2595" i="18"/>
  <c r="M2595" i="18"/>
  <c r="L2627" i="18"/>
  <c r="M2627" i="18"/>
  <c r="L2659" i="18"/>
  <c r="M2659" i="18"/>
  <c r="L2691" i="18"/>
  <c r="M2691" i="18"/>
  <c r="M2744" i="18"/>
  <c r="L2744" i="18"/>
  <c r="M2760" i="18"/>
  <c r="L2760" i="18"/>
  <c r="M2776" i="18"/>
  <c r="L2776" i="18"/>
  <c r="M2792" i="18"/>
  <c r="L2792" i="18"/>
  <c r="M2808" i="18"/>
  <c r="L2808" i="18"/>
  <c r="M2824" i="18"/>
  <c r="L2824" i="18"/>
  <c r="M2840" i="18"/>
  <c r="L2840" i="18"/>
  <c r="M2856" i="18"/>
  <c r="L2856" i="18"/>
  <c r="M2872" i="18"/>
  <c r="L2872" i="18"/>
  <c r="M2888" i="18"/>
  <c r="L2888" i="18"/>
  <c r="M2904" i="18"/>
  <c r="L2904" i="18"/>
  <c r="M2920" i="18"/>
  <c r="L2920" i="18"/>
  <c r="M2936" i="18"/>
  <c r="L2936" i="18"/>
  <c r="M2952" i="18"/>
  <c r="L2952" i="18"/>
  <c r="M2968" i="18"/>
  <c r="L2968" i="18"/>
  <c r="M2984" i="18"/>
  <c r="L2984" i="18"/>
  <c r="M3000" i="18"/>
  <c r="L3000" i="18"/>
  <c r="M3016" i="18"/>
  <c r="L3016" i="18"/>
  <c r="M3032" i="18"/>
  <c r="L3032" i="18"/>
  <c r="M3048" i="18"/>
  <c r="L3048" i="18"/>
  <c r="M3064" i="18"/>
  <c r="L3064" i="18"/>
  <c r="M3080" i="18"/>
  <c r="L3080" i="18"/>
  <c r="M3096" i="18"/>
  <c r="L3096" i="18"/>
  <c r="M3112" i="18"/>
  <c r="L3112" i="18"/>
  <c r="M3332" i="18"/>
  <c r="L3332" i="18"/>
  <c r="M3445" i="18"/>
  <c r="L3445" i="18"/>
  <c r="M3540" i="18"/>
  <c r="L3540" i="18"/>
  <c r="M3585" i="18"/>
  <c r="L3585" i="18"/>
  <c r="M3705" i="18"/>
  <c r="L3705" i="18"/>
  <c r="M3800" i="18"/>
  <c r="L3800" i="18"/>
  <c r="M3845" i="18"/>
  <c r="L3845" i="18"/>
  <c r="M3961" i="18"/>
  <c r="L3961" i="18"/>
  <c r="M4053" i="18"/>
  <c r="L4053" i="18"/>
  <c r="M4100" i="18"/>
  <c r="L4100" i="18"/>
  <c r="M4196" i="18"/>
  <c r="L4196" i="18"/>
  <c r="M4200" i="18"/>
  <c r="L4200" i="18"/>
  <c r="M4252" i="18"/>
  <c r="L4252" i="18"/>
  <c r="M4348" i="18"/>
  <c r="L4348" i="18"/>
  <c r="M4604" i="18"/>
  <c r="L4604" i="18"/>
  <c r="L2221" i="18"/>
  <c r="M2259" i="18"/>
  <c r="L2259" i="18"/>
  <c r="M2275" i="18"/>
  <c r="L2275" i="18"/>
  <c r="M2291" i="18"/>
  <c r="L2291" i="18"/>
  <c r="L2304" i="18"/>
  <c r="L2317" i="18"/>
  <c r="L2320" i="18"/>
  <c r="L2333" i="18"/>
  <c r="L2349" i="18"/>
  <c r="M2355" i="18"/>
  <c r="L2355" i="18"/>
  <c r="L2368" i="18"/>
  <c r="M2383" i="18"/>
  <c r="M2399" i="18"/>
  <c r="M2415" i="18"/>
  <c r="L2421" i="18"/>
  <c r="M2421" i="18"/>
  <c r="L2430" i="18"/>
  <c r="M2447" i="18"/>
  <c r="M2463" i="18"/>
  <c r="L2469" i="18"/>
  <c r="M2469" i="18"/>
  <c r="L2478" i="18"/>
  <c r="M2495" i="18"/>
  <c r="L3138" i="18"/>
  <c r="L3141" i="18"/>
  <c r="L3154" i="18"/>
  <c r="M3160" i="18"/>
  <c r="L3160" i="18"/>
  <c r="L3173" i="18"/>
  <c r="M3176" i="18"/>
  <c r="L3176" i="18"/>
  <c r="M3192" i="18"/>
  <c r="L3192" i="18"/>
  <c r="L3218" i="18"/>
  <c r="L3221" i="18"/>
  <c r="L3234" i="18"/>
  <c r="L3237" i="18"/>
  <c r="L3250" i="18"/>
  <c r="M3256" i="18"/>
  <c r="L3256" i="18"/>
  <c r="L3282" i="18"/>
  <c r="M3288" i="18"/>
  <c r="L3288" i="18"/>
  <c r="L3301" i="18"/>
  <c r="M3340" i="18"/>
  <c r="L3340" i="18"/>
  <c r="M3909" i="18"/>
  <c r="L3909" i="18"/>
  <c r="M3920" i="18"/>
  <c r="L3920" i="18"/>
  <c r="M3965" i="18"/>
  <c r="L3965" i="18"/>
  <c r="L3993" i="18"/>
  <c r="L4000" i="18"/>
  <c r="M4045" i="18"/>
  <c r="L4045" i="18"/>
  <c r="M4108" i="18"/>
  <c r="L4108" i="18"/>
  <c r="L4120" i="18"/>
  <c r="L4125" i="18"/>
  <c r="M4136" i="18"/>
  <c r="L4136" i="18"/>
  <c r="L4213" i="18"/>
  <c r="M4237" i="18"/>
  <c r="L4237" i="18"/>
  <c r="M4289" i="18"/>
  <c r="L4289" i="18"/>
  <c r="L4309" i="18"/>
  <c r="M4361" i="18"/>
  <c r="L4361" i="18"/>
  <c r="M4365" i="18"/>
  <c r="L4365" i="18"/>
  <c r="M4417" i="18"/>
  <c r="L4417" i="18"/>
  <c r="L4437" i="18"/>
  <c r="L4444" i="18"/>
  <c r="M4468" i="18"/>
  <c r="L4468" i="18"/>
  <c r="M4489" i="18"/>
  <c r="L4489" i="18"/>
  <c r="M4493" i="18"/>
  <c r="L4493" i="18"/>
  <c r="M4545" i="18"/>
  <c r="L4545" i="18"/>
  <c r="L4565" i="18"/>
  <c r="L4572" i="18"/>
  <c r="M4596" i="18"/>
  <c r="L4596" i="18"/>
  <c r="M4617" i="18"/>
  <c r="L4617" i="18"/>
  <c r="M4625" i="18"/>
  <c r="L4625" i="18"/>
  <c r="M4648" i="18"/>
  <c r="L4648" i="18"/>
  <c r="M4652" i="18"/>
  <c r="L4652" i="18"/>
  <c r="M4692" i="18"/>
  <c r="L4692" i="18"/>
  <c r="M4712" i="18"/>
  <c r="L4712" i="18"/>
  <c r="M4729" i="18"/>
  <c r="L4729" i="18"/>
  <c r="M4837" i="18"/>
  <c r="L4837" i="18"/>
  <c r="M4864" i="18"/>
  <c r="L4864" i="18"/>
  <c r="M4916" i="18"/>
  <c r="L4916" i="18"/>
  <c r="M4988" i="18"/>
  <c r="L4988" i="18"/>
  <c r="M5021" i="18"/>
  <c r="L5021" i="18"/>
  <c r="M5133" i="18"/>
  <c r="L5133" i="18"/>
  <c r="M5161" i="18"/>
  <c r="L5161" i="18"/>
  <c r="M5172" i="18"/>
  <c r="L5172" i="18"/>
  <c r="M5244" i="18"/>
  <c r="L5244" i="18"/>
  <c r="M5277" i="18"/>
  <c r="L5277" i="18"/>
  <c r="M5389" i="18"/>
  <c r="L5389" i="18"/>
  <c r="M5417" i="18"/>
  <c r="L5417" i="18"/>
  <c r="M5457" i="18"/>
  <c r="L5457" i="18"/>
  <c r="M5461" i="18"/>
  <c r="L5461" i="18"/>
  <c r="L5567" i="18"/>
  <c r="M5567" i="18"/>
  <c r="L5589" i="18"/>
  <c r="M5589" i="18"/>
  <c r="L5657" i="18"/>
  <c r="M5657" i="18"/>
  <c r="L5661" i="18"/>
  <c r="M5661" i="18"/>
  <c r="L5672" i="18"/>
  <c r="M5672" i="18"/>
  <c r="L5695" i="18"/>
  <c r="M5695" i="18"/>
  <c r="L5717" i="18"/>
  <c r="M5717" i="18"/>
  <c r="L5785" i="18"/>
  <c r="M5785" i="18"/>
  <c r="L5789" i="18"/>
  <c r="M5789" i="18"/>
  <c r="L5800" i="18"/>
  <c r="M5800" i="18"/>
  <c r="L5821" i="18"/>
  <c r="M5821" i="18"/>
  <c r="L5833" i="18"/>
  <c r="M5833" i="18"/>
  <c r="L5840" i="18"/>
  <c r="M5840" i="18"/>
  <c r="L5845" i="18"/>
  <c r="M5845" i="18"/>
  <c r="L5849" i="18"/>
  <c r="M5849" i="18"/>
  <c r="L5881" i="18"/>
  <c r="M5881" i="18"/>
  <c r="L5901" i="18"/>
  <c r="M5901" i="18"/>
  <c r="L6016" i="18"/>
  <c r="M6016" i="18"/>
  <c r="L6049" i="18"/>
  <c r="M6049" i="18"/>
  <c r="L6057" i="18"/>
  <c r="M6057" i="18"/>
  <c r="L6088" i="18"/>
  <c r="M6088" i="18"/>
  <c r="L6140" i="18"/>
  <c r="M6140" i="18"/>
  <c r="L6145" i="18"/>
  <c r="M6145" i="18"/>
  <c r="L6152" i="18"/>
  <c r="M6152" i="18"/>
  <c r="L6156" i="18"/>
  <c r="M6156" i="18"/>
  <c r="L8427" i="18"/>
  <c r="M8427" i="18"/>
  <c r="L8448" i="18"/>
  <c r="M8448" i="18"/>
  <c r="L8488" i="18"/>
  <c r="M8488" i="18"/>
  <c r="L1621" i="18"/>
  <c r="L1625" i="18"/>
  <c r="L1629" i="18"/>
  <c r="L1633" i="18"/>
  <c r="L1637" i="18"/>
  <c r="L1641" i="18"/>
  <c r="M1975" i="18"/>
  <c r="L1975" i="18"/>
  <c r="M1991" i="18"/>
  <c r="L1991" i="18"/>
  <c r="M2007" i="18"/>
  <c r="L2007" i="18"/>
  <c r="M2023" i="18"/>
  <c r="L2023" i="18"/>
  <c r="M2039" i="18"/>
  <c r="L2039" i="18"/>
  <c r="M2055" i="18"/>
  <c r="L2055" i="18"/>
  <c r="M2071" i="18"/>
  <c r="L2071" i="18"/>
  <c r="M2087" i="18"/>
  <c r="L2087" i="18"/>
  <c r="M2103" i="18"/>
  <c r="L2103" i="18"/>
  <c r="M2119" i="18"/>
  <c r="L2119" i="18"/>
  <c r="M2135" i="18"/>
  <c r="L2135" i="18"/>
  <c r="M2151" i="18"/>
  <c r="L2151" i="18"/>
  <c r="M2167" i="18"/>
  <c r="L2167" i="18"/>
  <c r="M2183" i="18"/>
  <c r="L2183" i="18"/>
  <c r="M2199" i="18"/>
  <c r="L2199" i="18"/>
  <c r="M2215" i="18"/>
  <c r="L2215" i="18"/>
  <c r="M2231" i="18"/>
  <c r="L2231" i="18"/>
  <c r="M2247" i="18"/>
  <c r="L2247" i="18"/>
  <c r="M2263" i="18"/>
  <c r="L2263" i="18"/>
  <c r="M2279" i="18"/>
  <c r="L2279" i="18"/>
  <c r="M2295" i="18"/>
  <c r="L2295" i="18"/>
  <c r="M2311" i="18"/>
  <c r="L2311" i="18"/>
  <c r="M2327" i="18"/>
  <c r="L2327" i="18"/>
  <c r="M2343" i="18"/>
  <c r="L2343" i="18"/>
  <c r="M2359" i="18"/>
  <c r="L2359" i="18"/>
  <c r="M2375" i="18"/>
  <c r="L2375" i="18"/>
  <c r="L2386" i="18"/>
  <c r="L2393" i="18"/>
  <c r="M2393" i="18"/>
  <c r="L2402" i="18"/>
  <c r="L2409" i="18"/>
  <c r="M2409" i="18"/>
  <c r="L2418" i="18"/>
  <c r="L2425" i="18"/>
  <c r="M2425" i="18"/>
  <c r="L2434" i="18"/>
  <c r="L2441" i="18"/>
  <c r="M2441" i="18"/>
  <c r="L2450" i="18"/>
  <c r="L2457" i="18"/>
  <c r="M2457" i="18"/>
  <c r="L2466" i="18"/>
  <c r="L2473" i="18"/>
  <c r="M2473" i="18"/>
  <c r="L2482" i="18"/>
  <c r="L2489" i="18"/>
  <c r="M2489" i="18"/>
  <c r="L2498" i="18"/>
  <c r="L2505" i="18"/>
  <c r="M2505" i="18"/>
  <c r="L2514" i="18"/>
  <c r="L2521" i="18"/>
  <c r="M2521" i="18"/>
  <c r="L2530" i="18"/>
  <c r="L2537" i="18"/>
  <c r="M2537" i="18"/>
  <c r="L2546" i="18"/>
  <c r="L2553" i="18"/>
  <c r="M2553" i="18"/>
  <c r="L2562" i="18"/>
  <c r="L2569" i="18"/>
  <c r="M2569" i="18"/>
  <c r="L2578" i="18"/>
  <c r="L2585" i="18"/>
  <c r="M2585" i="18"/>
  <c r="L2594" i="18"/>
  <c r="L2601" i="18"/>
  <c r="M2601" i="18"/>
  <c r="L2610" i="18"/>
  <c r="L2617" i="18"/>
  <c r="M2617" i="18"/>
  <c r="L2626" i="18"/>
  <c r="L2633" i="18"/>
  <c r="M2633" i="18"/>
  <c r="L2642" i="18"/>
  <c r="L2649" i="18"/>
  <c r="M2649" i="18"/>
  <c r="L2658" i="18"/>
  <c r="L2665" i="18"/>
  <c r="M2665" i="18"/>
  <c r="L2674" i="18"/>
  <c r="L2681" i="18"/>
  <c r="M2681" i="18"/>
  <c r="L2690" i="18"/>
  <c r="L2697" i="18"/>
  <c r="M2697" i="18"/>
  <c r="L2706" i="18"/>
  <c r="L2713" i="18"/>
  <c r="M2713" i="18"/>
  <c r="M3132" i="18"/>
  <c r="L3132" i="18"/>
  <c r="M3148" i="18"/>
  <c r="L3148" i="18"/>
  <c r="M3164" i="18"/>
  <c r="L3164" i="18"/>
  <c r="M3180" i="18"/>
  <c r="L3180" i="18"/>
  <c r="M3196" i="18"/>
  <c r="L3196" i="18"/>
  <c r="M3212" i="18"/>
  <c r="L3212" i="18"/>
  <c r="M3228" i="18"/>
  <c r="L3228" i="18"/>
  <c r="M3244" i="18"/>
  <c r="L3244" i="18"/>
  <c r="M3260" i="18"/>
  <c r="L3260" i="18"/>
  <c r="M3276" i="18"/>
  <c r="L3276" i="18"/>
  <c r="M3292" i="18"/>
  <c r="L3292" i="18"/>
  <c r="M3308" i="18"/>
  <c r="L3308" i="18"/>
  <c r="M3336" i="18"/>
  <c r="L3336" i="18"/>
  <c r="M3364" i="18"/>
  <c r="L3364" i="18"/>
  <c r="M3373" i="18"/>
  <c r="L3373" i="18"/>
  <c r="M3420" i="18"/>
  <c r="L3420" i="18"/>
  <c r="M3433" i="18"/>
  <c r="L3433" i="18"/>
  <c r="M3461" i="18"/>
  <c r="L3461" i="18"/>
  <c r="M3489" i="18"/>
  <c r="L3489" i="18"/>
  <c r="M3500" i="18"/>
  <c r="L3500" i="18"/>
  <c r="M3545" i="18"/>
  <c r="L3545" i="18"/>
  <c r="M3561" i="18"/>
  <c r="L3561" i="18"/>
  <c r="M3589" i="18"/>
  <c r="L3589" i="18"/>
  <c r="M3617" i="18"/>
  <c r="L3617" i="18"/>
  <c r="M3632" i="18"/>
  <c r="L3632" i="18"/>
  <c r="M3677" i="18"/>
  <c r="L3677" i="18"/>
  <c r="M3693" i="18"/>
  <c r="L3693" i="18"/>
  <c r="M3721" i="18"/>
  <c r="L3721" i="18"/>
  <c r="M3749" i="18"/>
  <c r="L3749" i="18"/>
  <c r="M3760" i="18"/>
  <c r="L3760" i="18"/>
  <c r="M3805" i="18"/>
  <c r="L3805" i="18"/>
  <c r="M3821" i="18"/>
  <c r="L3821" i="18"/>
  <c r="M3849" i="18"/>
  <c r="L3849" i="18"/>
  <c r="M3877" i="18"/>
  <c r="L3877" i="18"/>
  <c r="M3888" i="18"/>
  <c r="L3888" i="18"/>
  <c r="M3933" i="18"/>
  <c r="L3933" i="18"/>
  <c r="M3949" i="18"/>
  <c r="L3949" i="18"/>
  <c r="M3977" i="18"/>
  <c r="L3977" i="18"/>
  <c r="M4005" i="18"/>
  <c r="L4005" i="18"/>
  <c r="M4013" i="18"/>
  <c r="L4013" i="18"/>
  <c r="M4060" i="18"/>
  <c r="L4060" i="18"/>
  <c r="M4076" i="18"/>
  <c r="L4076" i="18"/>
  <c r="M4104" i="18"/>
  <c r="L4104" i="18"/>
  <c r="M4132" i="18"/>
  <c r="L4132" i="18"/>
  <c r="M4141" i="18"/>
  <c r="L4141" i="18"/>
  <c r="M4164" i="18"/>
  <c r="L4164" i="18"/>
  <c r="M4168" i="18"/>
  <c r="L4168" i="18"/>
  <c r="M4220" i="18"/>
  <c r="L4220" i="18"/>
  <c r="M4269" i="18"/>
  <c r="L4269" i="18"/>
  <c r="M4321" i="18"/>
  <c r="L4321" i="18"/>
  <c r="M4372" i="18"/>
  <c r="L4372" i="18"/>
  <c r="M4393" i="18"/>
  <c r="L4393" i="18"/>
  <c r="M4397" i="18"/>
  <c r="L4397" i="18"/>
  <c r="M4449" i="18"/>
  <c r="L4449" i="18"/>
  <c r="M4500" i="18"/>
  <c r="L4500" i="18"/>
  <c r="M4521" i="18"/>
  <c r="L4521" i="18"/>
  <c r="M4525" i="18"/>
  <c r="L4525" i="18"/>
  <c r="M4577" i="18"/>
  <c r="L4577" i="18"/>
  <c r="M4657" i="18"/>
  <c r="L4657" i="18"/>
  <c r="M4680" i="18"/>
  <c r="L4680" i="18"/>
  <c r="M4697" i="18"/>
  <c r="L4697" i="18"/>
  <c r="M4788" i="18"/>
  <c r="L4788" i="18"/>
  <c r="M4808" i="18"/>
  <c r="L4808" i="18"/>
  <c r="M4820" i="18"/>
  <c r="L4820" i="18"/>
  <c r="M4869" i="18"/>
  <c r="L4869" i="18"/>
  <c r="M4880" i="18"/>
  <c r="L4880" i="18"/>
  <c r="M4961" i="18"/>
  <c r="L4961" i="18"/>
  <c r="M5028" i="18"/>
  <c r="L5028" i="18"/>
  <c r="M5105" i="18"/>
  <c r="L5105" i="18"/>
  <c r="M5109" i="18"/>
  <c r="L5109" i="18"/>
  <c r="M5217" i="18"/>
  <c r="L5217" i="18"/>
  <c r="M5284" i="18"/>
  <c r="L5284" i="18"/>
  <c r="M5361" i="18"/>
  <c r="L5361" i="18"/>
  <c r="M5365" i="18"/>
  <c r="L5365" i="18"/>
  <c r="L5596" i="18"/>
  <c r="M5596" i="18"/>
  <c r="L5724" i="18"/>
  <c r="M5724" i="18"/>
  <c r="L5917" i="18"/>
  <c r="M5917" i="18"/>
  <c r="L5929" i="18"/>
  <c r="M5929" i="18"/>
  <c r="L5945" i="18"/>
  <c r="M5945" i="18"/>
  <c r="L6000" i="18"/>
  <c r="M6000" i="18"/>
  <c r="L8491" i="18"/>
  <c r="M8491" i="18"/>
  <c r="L8580" i="18"/>
  <c r="M8580" i="18"/>
  <c r="L8588" i="18"/>
  <c r="M8588" i="18"/>
  <c r="L8590" i="18"/>
  <c r="M8590" i="18"/>
  <c r="L8644" i="18"/>
  <c r="M8644" i="18"/>
  <c r="L8652" i="18"/>
  <c r="M8652" i="18"/>
  <c r="L8654" i="18"/>
  <c r="M8654" i="18"/>
  <c r="L8696" i="18"/>
  <c r="M8696" i="18"/>
  <c r="M8709" i="18"/>
  <c r="L8709" i="18"/>
  <c r="L8722" i="18"/>
  <c r="M8722" i="18"/>
  <c r="L8727" i="18"/>
  <c r="M8727" i="18"/>
  <c r="M9778" i="18"/>
  <c r="L9778" i="18"/>
  <c r="L1604" i="18"/>
  <c r="L1608" i="18"/>
  <c r="L1612" i="18"/>
  <c r="L1616" i="18"/>
  <c r="L1620" i="18"/>
  <c r="M1621" i="18"/>
  <c r="L1624" i="18"/>
  <c r="M1625" i="18"/>
  <c r="L1628" i="18"/>
  <c r="M1629" i="18"/>
  <c r="L1632" i="18"/>
  <c r="M1633" i="18"/>
  <c r="L1636" i="18"/>
  <c r="M1637" i="18"/>
  <c r="L1640" i="18"/>
  <c r="M1641" i="18"/>
  <c r="L1949" i="18"/>
  <c r="L1953" i="18"/>
  <c r="L1957" i="18"/>
  <c r="L1961" i="18"/>
  <c r="L1965" i="18"/>
  <c r="L1969" i="18"/>
  <c r="L1973" i="18"/>
  <c r="L1981" i="18"/>
  <c r="L1984" i="18"/>
  <c r="M1987" i="18"/>
  <c r="L1987" i="18"/>
  <c r="L1997" i="18"/>
  <c r="L2000" i="18"/>
  <c r="M2003" i="18"/>
  <c r="L2003" i="18"/>
  <c r="L2013" i="18"/>
  <c r="L2016" i="18"/>
  <c r="M2019" i="18"/>
  <c r="L2019" i="18"/>
  <c r="L2029" i="18"/>
  <c r="L2032" i="18"/>
  <c r="M2035" i="18"/>
  <c r="L2035" i="18"/>
  <c r="L2045" i="18"/>
  <c r="L2048" i="18"/>
  <c r="M2051" i="18"/>
  <c r="L2051" i="18"/>
  <c r="L2061" i="18"/>
  <c r="L2064" i="18"/>
  <c r="M2067" i="18"/>
  <c r="L2067" i="18"/>
  <c r="L2077" i="18"/>
  <c r="L2080" i="18"/>
  <c r="M2083" i="18"/>
  <c r="L2083" i="18"/>
  <c r="L2093" i="18"/>
  <c r="L2096" i="18"/>
  <c r="M2099" i="18"/>
  <c r="L2099" i="18"/>
  <c r="L2109" i="18"/>
  <c r="L2112" i="18"/>
  <c r="M2115" i="18"/>
  <c r="L2115" i="18"/>
  <c r="L2125" i="18"/>
  <c r="L2128" i="18"/>
  <c r="M2131" i="18"/>
  <c r="L2131" i="18"/>
  <c r="L2141" i="18"/>
  <c r="L2144" i="18"/>
  <c r="M2147" i="18"/>
  <c r="L2147" i="18"/>
  <c r="L2157" i="18"/>
  <c r="L2160" i="18"/>
  <c r="M2163" i="18"/>
  <c r="L2163" i="18"/>
  <c r="L2173" i="18"/>
  <c r="L2176" i="18"/>
  <c r="M2179" i="18"/>
  <c r="L2179" i="18"/>
  <c r="L2189" i="18"/>
  <c r="L2192" i="18"/>
  <c r="M2195" i="18"/>
  <c r="L2195" i="18"/>
  <c r="L2205" i="18"/>
  <c r="L2208" i="18"/>
  <c r="M2211" i="18"/>
  <c r="L2211" i="18"/>
  <c r="L2224" i="18"/>
  <c r="M2227" i="18"/>
  <c r="L2227" i="18"/>
  <c r="L2237" i="18"/>
  <c r="L2240" i="18"/>
  <c r="M2243" i="18"/>
  <c r="L2243" i="18"/>
  <c r="L2253" i="18"/>
  <c r="L2256" i="18"/>
  <c r="L2269" i="18"/>
  <c r="L2272" i="18"/>
  <c r="L2285" i="18"/>
  <c r="L2288" i="18"/>
  <c r="L2301" i="18"/>
  <c r="M2307" i="18"/>
  <c r="L2307" i="18"/>
  <c r="M2323" i="18"/>
  <c r="L2323" i="18"/>
  <c r="L2336" i="18"/>
  <c r="M2339" i="18"/>
  <c r="L2339" i="18"/>
  <c r="L2352" i="18"/>
  <c r="L2365" i="18"/>
  <c r="M2371" i="18"/>
  <c r="L2371" i="18"/>
  <c r="L2382" i="18"/>
  <c r="M2386" i="18"/>
  <c r="L2389" i="18"/>
  <c r="M2389" i="18"/>
  <c r="L2398" i="18"/>
  <c r="M2402" i="18"/>
  <c r="L2405" i="18"/>
  <c r="M2405" i="18"/>
  <c r="L2414" i="18"/>
  <c r="M2418" i="18"/>
  <c r="M2431" i="18"/>
  <c r="L2437" i="18"/>
  <c r="M2437" i="18"/>
  <c r="L2446" i="18"/>
  <c r="M2450" i="18"/>
  <c r="L2453" i="18"/>
  <c r="M2453" i="18"/>
  <c r="L2462" i="18"/>
  <c r="M2466" i="18"/>
  <c r="M2479" i="18"/>
  <c r="M2482" i="18"/>
  <c r="L2485" i="18"/>
  <c r="M2485" i="18"/>
  <c r="L2494" i="18"/>
  <c r="M2498" i="18"/>
  <c r="L2501" i="18"/>
  <c r="M2501" i="18"/>
  <c r="L2510" i="18"/>
  <c r="M2511" i="18"/>
  <c r="M2514" i="18"/>
  <c r="L2517" i="18"/>
  <c r="M2517" i="18"/>
  <c r="L2526" i="18"/>
  <c r="M2527" i="18"/>
  <c r="M2530" i="18"/>
  <c r="L2533" i="18"/>
  <c r="M2533" i="18"/>
  <c r="L2542" i="18"/>
  <c r="M2543" i="18"/>
  <c r="M2546" i="18"/>
  <c r="L2549" i="18"/>
  <c r="M2549" i="18"/>
  <c r="L2558" i="18"/>
  <c r="M2559" i="18"/>
  <c r="M2562" i="18"/>
  <c r="L2565" i="18"/>
  <c r="M2565" i="18"/>
  <c r="L2574" i="18"/>
  <c r="M2575" i="18"/>
  <c r="M2578" i="18"/>
  <c r="L2581" i="18"/>
  <c r="M2581" i="18"/>
  <c r="L2590" i="18"/>
  <c r="M2591" i="18"/>
  <c r="M2594" i="18"/>
  <c r="L2597" i="18"/>
  <c r="M2597" i="18"/>
  <c r="L2606" i="18"/>
  <c r="M2607" i="18"/>
  <c r="M2610" i="18"/>
  <c r="L2613" i="18"/>
  <c r="M2613" i="18"/>
  <c r="L2622" i="18"/>
  <c r="M2623" i="18"/>
  <c r="M2626" i="18"/>
  <c r="L2629" i="18"/>
  <c r="M2629" i="18"/>
  <c r="L2638" i="18"/>
  <c r="M2639" i="18"/>
  <c r="M2642" i="18"/>
  <c r="L2645" i="18"/>
  <c r="M2645" i="18"/>
  <c r="L2654" i="18"/>
  <c r="M2655" i="18"/>
  <c r="M2658" i="18"/>
  <c r="L2661" i="18"/>
  <c r="M2661" i="18"/>
  <c r="L2670" i="18"/>
  <c r="M2671" i="18"/>
  <c r="M2674" i="18"/>
  <c r="L2677" i="18"/>
  <c r="M2677" i="18"/>
  <c r="L2686" i="18"/>
  <c r="M2687" i="18"/>
  <c r="M2690" i="18"/>
  <c r="L2693" i="18"/>
  <c r="M2693" i="18"/>
  <c r="L2702" i="18"/>
  <c r="M2703" i="18"/>
  <c r="M2706" i="18"/>
  <c r="L2709" i="18"/>
  <c r="M2709" i="18"/>
  <c r="L2731" i="18"/>
  <c r="L2735" i="18"/>
  <c r="L2739" i="18"/>
  <c r="L2743" i="18"/>
  <c r="L2747" i="18"/>
  <c r="L2751" i="18"/>
  <c r="L2755" i="18"/>
  <c r="L2759" i="18"/>
  <c r="L2763" i="18"/>
  <c r="L2767" i="18"/>
  <c r="L2771" i="18"/>
  <c r="L2775" i="18"/>
  <c r="L2779" i="18"/>
  <c r="L2783" i="18"/>
  <c r="L2787" i="18"/>
  <c r="L2791" i="18"/>
  <c r="L2795" i="18"/>
  <c r="L2799" i="18"/>
  <c r="L2803" i="18"/>
  <c r="L2807" i="18"/>
  <c r="L2811" i="18"/>
  <c r="L2815" i="18"/>
  <c r="L2819" i="18"/>
  <c r="L2823" i="18"/>
  <c r="L2827" i="18"/>
  <c r="L2831" i="18"/>
  <c r="L2835" i="18"/>
  <c r="L2839" i="18"/>
  <c r="L2843" i="18"/>
  <c r="L2847" i="18"/>
  <c r="L2851" i="18"/>
  <c r="L2855" i="18"/>
  <c r="L2859" i="18"/>
  <c r="L2863" i="18"/>
  <c r="L2867" i="18"/>
  <c r="L2871" i="18"/>
  <c r="L2875" i="18"/>
  <c r="L2879" i="18"/>
  <c r="L2883" i="18"/>
  <c r="L2887" i="18"/>
  <c r="L2891" i="18"/>
  <c r="L2895" i="18"/>
  <c r="L2899" i="18"/>
  <c r="L2903" i="18"/>
  <c r="L2907" i="18"/>
  <c r="L2911" i="18"/>
  <c r="L2915" i="18"/>
  <c r="L2919" i="18"/>
  <c r="L2923" i="18"/>
  <c r="L2927" i="18"/>
  <c r="L2931" i="18"/>
  <c r="L2935" i="18"/>
  <c r="L2939" i="18"/>
  <c r="L2943" i="18"/>
  <c r="L2947" i="18"/>
  <c r="L2951" i="18"/>
  <c r="L2955" i="18"/>
  <c r="L2959" i="18"/>
  <c r="L2963" i="18"/>
  <c r="L2967" i="18"/>
  <c r="L2971" i="18"/>
  <c r="L2975" i="18"/>
  <c r="L2979" i="18"/>
  <c r="L2983" i="18"/>
  <c r="L2987" i="18"/>
  <c r="L2991" i="18"/>
  <c r="L2995" i="18"/>
  <c r="L2999" i="18"/>
  <c r="L3003" i="18"/>
  <c r="L3007" i="18"/>
  <c r="L3011" i="18"/>
  <c r="L3015" i="18"/>
  <c r="L3019" i="18"/>
  <c r="L3023" i="18"/>
  <c r="L3027" i="18"/>
  <c r="L3031" i="18"/>
  <c r="L3035" i="18"/>
  <c r="L3039" i="18"/>
  <c r="L3043" i="18"/>
  <c r="L3047" i="18"/>
  <c r="L3051" i="18"/>
  <c r="L3055" i="18"/>
  <c r="L3059" i="18"/>
  <c r="L3063" i="18"/>
  <c r="L3067" i="18"/>
  <c r="L3071" i="18"/>
  <c r="L3075" i="18"/>
  <c r="L3079" i="18"/>
  <c r="L3083" i="18"/>
  <c r="L3087" i="18"/>
  <c r="L3091" i="18"/>
  <c r="L3095" i="18"/>
  <c r="L3099" i="18"/>
  <c r="L3103" i="18"/>
  <c r="L3107" i="18"/>
  <c r="L3111" i="18"/>
  <c r="L3115" i="18"/>
  <c r="L3119" i="18"/>
  <c r="L3123" i="18"/>
  <c r="M3128" i="18"/>
  <c r="L3128" i="18"/>
  <c r="M3144" i="18"/>
  <c r="L3144" i="18"/>
  <c r="L3157" i="18"/>
  <c r="L3170" i="18"/>
  <c r="L3186" i="18"/>
  <c r="L3189" i="18"/>
  <c r="L3202" i="18"/>
  <c r="L3205" i="18"/>
  <c r="M3208" i="18"/>
  <c r="L3208" i="18"/>
  <c r="M3224" i="18"/>
  <c r="L3224" i="18"/>
  <c r="M3240" i="18"/>
  <c r="L3240" i="18"/>
  <c r="L3253" i="18"/>
  <c r="L3266" i="18"/>
  <c r="L3269" i="18"/>
  <c r="M3272" i="18"/>
  <c r="L3272" i="18"/>
  <c r="L3285" i="18"/>
  <c r="L3298" i="18"/>
  <c r="M3304" i="18"/>
  <c r="L3304" i="18"/>
  <c r="L3314" i="18"/>
  <c r="L3317" i="18"/>
  <c r="M3324" i="18"/>
  <c r="L3324" i="18"/>
  <c r="L3352" i="18"/>
  <c r="L3357" i="18"/>
  <c r="M3368" i="18"/>
  <c r="L3368" i="18"/>
  <c r="M3396" i="18"/>
  <c r="L3396" i="18"/>
  <c r="M3405" i="18"/>
  <c r="L3405" i="18"/>
  <c r="L3437" i="18"/>
  <c r="L3444" i="18"/>
  <c r="M3449" i="18"/>
  <c r="L3449" i="18"/>
  <c r="M3465" i="18"/>
  <c r="L3465" i="18"/>
  <c r="L3477" i="18"/>
  <c r="L3484" i="18"/>
  <c r="M3493" i="18"/>
  <c r="L3493" i="18"/>
  <c r="M3521" i="18"/>
  <c r="L3521" i="18"/>
  <c r="M3532" i="18"/>
  <c r="L3532" i="18"/>
  <c r="L3565" i="18"/>
  <c r="L3572" i="18"/>
  <c r="M3577" i="18"/>
  <c r="L3577" i="18"/>
  <c r="M3593" i="18"/>
  <c r="L3593" i="18"/>
  <c r="L3605" i="18"/>
  <c r="L3612" i="18"/>
  <c r="M3625" i="18"/>
  <c r="L3625" i="18"/>
  <c r="M3653" i="18"/>
  <c r="L3653" i="18"/>
  <c r="M3664" i="18"/>
  <c r="L3664" i="18"/>
  <c r="L3697" i="18"/>
  <c r="L3704" i="18"/>
  <c r="M3709" i="18"/>
  <c r="L3709" i="18"/>
  <c r="M3725" i="18"/>
  <c r="L3725" i="18"/>
  <c r="L3737" i="18"/>
  <c r="L3744" i="18"/>
  <c r="M3753" i="18"/>
  <c r="L3753" i="18"/>
  <c r="M3781" i="18"/>
  <c r="L3781" i="18"/>
  <c r="M3792" i="18"/>
  <c r="L3792" i="18"/>
  <c r="L3825" i="18"/>
  <c r="L3832" i="18"/>
  <c r="M3837" i="18"/>
  <c r="L3837" i="18"/>
  <c r="M3853" i="18"/>
  <c r="L3853" i="18"/>
  <c r="L3865" i="18"/>
  <c r="L3872" i="18"/>
  <c r="M3881" i="18"/>
  <c r="L3881" i="18"/>
  <c r="L3953" i="18"/>
  <c r="L3960" i="18"/>
  <c r="M3981" i="18"/>
  <c r="L3981" i="18"/>
  <c r="M4008" i="18"/>
  <c r="L4008" i="18"/>
  <c r="M4036" i="18"/>
  <c r="L4036" i="18"/>
  <c r="L4080" i="18"/>
  <c r="L4085" i="18"/>
  <c r="M4092" i="18"/>
  <c r="L4092" i="18"/>
  <c r="M4188" i="18"/>
  <c r="L4188" i="18"/>
  <c r="L4208" i="18"/>
  <c r="M4260" i="18"/>
  <c r="L4260" i="18"/>
  <c r="M4264" i="18"/>
  <c r="L4264" i="18"/>
  <c r="L4316" i="18"/>
  <c r="M4340" i="18"/>
  <c r="L4340" i="18"/>
  <c r="M1604" i="18"/>
  <c r="L1607" i="18"/>
  <c r="M1608" i="18"/>
  <c r="L1611" i="18"/>
  <c r="M1612" i="18"/>
  <c r="L1615" i="18"/>
  <c r="M1616" i="18"/>
  <c r="L1619" i="18"/>
  <c r="M1620" i="18"/>
  <c r="L1623" i="18"/>
  <c r="M1624" i="18"/>
  <c r="L1627" i="18"/>
  <c r="M1628" i="18"/>
  <c r="L1631" i="18"/>
  <c r="M1632" i="18"/>
  <c r="L1635" i="18"/>
  <c r="M1636" i="18"/>
  <c r="L1639" i="18"/>
  <c r="M1640" i="18"/>
  <c r="L1643" i="18"/>
  <c r="L1948" i="18"/>
  <c r="L1952" i="18"/>
  <c r="L1956" i="18"/>
  <c r="L1960" i="18"/>
  <c r="L1964" i="18"/>
  <c r="L1968" i="18"/>
  <c r="L1972" i="18"/>
  <c r="L1977" i="18"/>
  <c r="L1980" i="18"/>
  <c r="M1983" i="18"/>
  <c r="L1983" i="18"/>
  <c r="L1993" i="18"/>
  <c r="L1996" i="18"/>
  <c r="M1999" i="18"/>
  <c r="L1999" i="18"/>
  <c r="L2009" i="18"/>
  <c r="L2012" i="18"/>
  <c r="M2015" i="18"/>
  <c r="L2015" i="18"/>
  <c r="L2025" i="18"/>
  <c r="L2028" i="18"/>
  <c r="M2031" i="18"/>
  <c r="L2031" i="18"/>
  <c r="L2041" i="18"/>
  <c r="L2044" i="18"/>
  <c r="M2047" i="18"/>
  <c r="L2047" i="18"/>
  <c r="L2057" i="18"/>
  <c r="L2060" i="18"/>
  <c r="M2063" i="18"/>
  <c r="L2063" i="18"/>
  <c r="L2073" i="18"/>
  <c r="L2076" i="18"/>
  <c r="M2079" i="18"/>
  <c r="L2079" i="18"/>
  <c r="L2089" i="18"/>
  <c r="L2092" i="18"/>
  <c r="M2095" i="18"/>
  <c r="L2095" i="18"/>
  <c r="L2105" i="18"/>
  <c r="L2108" i="18"/>
  <c r="M2111" i="18"/>
  <c r="L2111" i="18"/>
  <c r="L2121" i="18"/>
  <c r="L2124" i="18"/>
  <c r="M2127" i="18"/>
  <c r="L2127" i="18"/>
  <c r="L2137" i="18"/>
  <c r="L2140" i="18"/>
  <c r="M2143" i="18"/>
  <c r="L2143" i="18"/>
  <c r="L2153" i="18"/>
  <c r="L2156" i="18"/>
  <c r="M2159" i="18"/>
  <c r="L2159" i="18"/>
  <c r="L2169" i="18"/>
  <c r="L2172" i="18"/>
  <c r="M2175" i="18"/>
  <c r="L2175" i="18"/>
  <c r="L2185" i="18"/>
  <c r="L2188" i="18"/>
  <c r="M2191" i="18"/>
  <c r="L2191" i="18"/>
  <c r="L2201" i="18"/>
  <c r="L2204" i="18"/>
  <c r="M2207" i="18"/>
  <c r="L2207" i="18"/>
  <c r="L2217" i="18"/>
  <c r="L2220" i="18"/>
  <c r="M2223" i="18"/>
  <c r="L2223" i="18"/>
  <c r="L2233" i="18"/>
  <c r="L2236" i="18"/>
  <c r="M2239" i="18"/>
  <c r="L2239" i="18"/>
  <c r="L2249" i="18"/>
  <c r="L2252" i="18"/>
  <c r="M2255" i="18"/>
  <c r="L2255" i="18"/>
  <c r="L2265" i="18"/>
  <c r="L2268" i="18"/>
  <c r="M2271" i="18"/>
  <c r="L2271" i="18"/>
  <c r="L2281" i="18"/>
  <c r="L2284" i="18"/>
  <c r="M2287" i="18"/>
  <c r="L2287" i="18"/>
  <c r="L2297" i="18"/>
  <c r="L2300" i="18"/>
  <c r="M2303" i="18"/>
  <c r="L2303" i="18"/>
  <c r="L2313" i="18"/>
  <c r="L2316" i="18"/>
  <c r="M2319" i="18"/>
  <c r="L2319" i="18"/>
  <c r="L2329" i="18"/>
  <c r="L2332" i="18"/>
  <c r="M2335" i="18"/>
  <c r="L2335" i="18"/>
  <c r="L2345" i="18"/>
  <c r="L2348" i="18"/>
  <c r="M2351" i="18"/>
  <c r="L2351" i="18"/>
  <c r="L2361" i="18"/>
  <c r="L2364" i="18"/>
  <c r="M2367" i="18"/>
  <c r="L2367" i="18"/>
  <c r="L2377" i="18"/>
  <c r="L2380" i="18"/>
  <c r="M2382" i="18"/>
  <c r="L2385" i="18"/>
  <c r="M2385" i="18"/>
  <c r="L2394" i="18"/>
  <c r="M2395" i="18"/>
  <c r="M2398" i="18"/>
  <c r="L2401" i="18"/>
  <c r="M2401" i="18"/>
  <c r="L2410" i="18"/>
  <c r="M2411" i="18"/>
  <c r="M2414" i="18"/>
  <c r="L2417" i="18"/>
  <c r="M2417" i="18"/>
  <c r="L2426" i="18"/>
  <c r="M2427" i="18"/>
  <c r="M2430" i="18"/>
  <c r="L2433" i="18"/>
  <c r="M2433" i="18"/>
  <c r="L2442" i="18"/>
  <c r="M2443" i="18"/>
  <c r="M2446" i="18"/>
  <c r="L2449" i="18"/>
  <c r="M2449" i="18"/>
  <c r="L2458" i="18"/>
  <c r="M2459" i="18"/>
  <c r="M2462" i="18"/>
  <c r="L2465" i="18"/>
  <c r="M2465" i="18"/>
  <c r="L2474" i="18"/>
  <c r="M2475" i="18"/>
  <c r="M2478" i="18"/>
  <c r="L2481" i="18"/>
  <c r="M2481" i="18"/>
  <c r="L2490" i="18"/>
  <c r="M2491" i="18"/>
  <c r="M2494" i="18"/>
  <c r="L2497" i="18"/>
  <c r="M2497" i="18"/>
  <c r="L2506" i="18"/>
  <c r="M2507" i="18"/>
  <c r="M2510" i="18"/>
  <c r="L2513" i="18"/>
  <c r="M2513" i="18"/>
  <c r="L2522" i="18"/>
  <c r="M2523" i="18"/>
  <c r="M2526" i="18"/>
  <c r="L2529" i="18"/>
  <c r="M2529" i="18"/>
  <c r="L2538" i="18"/>
  <c r="M2539" i="18"/>
  <c r="M2542" i="18"/>
  <c r="L2545" i="18"/>
  <c r="M2545" i="18"/>
  <c r="L2554" i="18"/>
  <c r="M2555" i="18"/>
  <c r="M2558" i="18"/>
  <c r="L2561" i="18"/>
  <c r="M2561" i="18"/>
  <c r="L2570" i="18"/>
  <c r="M2571" i="18"/>
  <c r="M2574" i="18"/>
  <c r="L2577" i="18"/>
  <c r="M2577" i="18"/>
  <c r="L2586" i="18"/>
  <c r="M2587" i="18"/>
  <c r="M2590" i="18"/>
  <c r="L2593" i="18"/>
  <c r="M2593" i="18"/>
  <c r="L2602" i="18"/>
  <c r="M2603" i="18"/>
  <c r="M2606" i="18"/>
  <c r="L2609" i="18"/>
  <c r="M2609" i="18"/>
  <c r="L2618" i="18"/>
  <c r="M2619" i="18"/>
  <c r="M2622" i="18"/>
  <c r="L2625" i="18"/>
  <c r="M2625" i="18"/>
  <c r="L2634" i="18"/>
  <c r="M2635" i="18"/>
  <c r="M2638" i="18"/>
  <c r="L2641" i="18"/>
  <c r="M2641" i="18"/>
  <c r="L2650" i="18"/>
  <c r="M2651" i="18"/>
  <c r="M2654" i="18"/>
  <c r="L2657" i="18"/>
  <c r="M2657" i="18"/>
  <c r="L2666" i="18"/>
  <c r="M2667" i="18"/>
  <c r="M2670" i="18"/>
  <c r="L2673" i="18"/>
  <c r="M2673" i="18"/>
  <c r="L2682" i="18"/>
  <c r="M2683" i="18"/>
  <c r="M2686" i="18"/>
  <c r="L2689" i="18"/>
  <c r="M2689" i="18"/>
  <c r="L2698" i="18"/>
  <c r="M2699" i="18"/>
  <c r="M2702" i="18"/>
  <c r="L2705" i="18"/>
  <c r="M2705" i="18"/>
  <c r="L2714" i="18"/>
  <c r="M2715" i="18"/>
  <c r="L2730" i="18"/>
  <c r="L2734" i="18"/>
  <c r="L2738" i="18"/>
  <c r="L2742" i="18"/>
  <c r="L2746" i="18"/>
  <c r="L2750" i="18"/>
  <c r="L2754" i="18"/>
  <c r="L2758" i="18"/>
  <c r="L2762" i="18"/>
  <c r="L2766" i="18"/>
  <c r="L2770" i="18"/>
  <c r="L2774" i="18"/>
  <c r="L2778" i="18"/>
  <c r="L2782" i="18"/>
  <c r="L2786" i="18"/>
  <c r="L2790" i="18"/>
  <c r="L2794" i="18"/>
  <c r="L2798" i="18"/>
  <c r="L2802" i="18"/>
  <c r="L2806" i="18"/>
  <c r="L2810" i="18"/>
  <c r="L2814" i="18"/>
  <c r="L2818" i="18"/>
  <c r="L2822" i="18"/>
  <c r="L2826" i="18"/>
  <c r="L2830" i="18"/>
  <c r="L2834" i="18"/>
  <c r="L2838" i="18"/>
  <c r="L2842" i="18"/>
  <c r="L2846" i="18"/>
  <c r="L2850" i="18"/>
  <c r="L2854" i="18"/>
  <c r="L2858" i="18"/>
  <c r="L2862" i="18"/>
  <c r="L2866" i="18"/>
  <c r="L2870" i="18"/>
  <c r="L2874" i="18"/>
  <c r="L2878" i="18"/>
  <c r="L2882" i="18"/>
  <c r="L2886" i="18"/>
  <c r="L2890" i="18"/>
  <c r="L2894" i="18"/>
  <c r="L2898" i="18"/>
  <c r="L2902" i="18"/>
  <c r="L2906" i="18"/>
  <c r="L2910" i="18"/>
  <c r="L2914" i="18"/>
  <c r="L2918" i="18"/>
  <c r="L2922" i="18"/>
  <c r="L2926" i="18"/>
  <c r="L2930" i="18"/>
  <c r="L2934" i="18"/>
  <c r="L2938" i="18"/>
  <c r="L2942" i="18"/>
  <c r="L2946" i="18"/>
  <c r="L2950" i="18"/>
  <c r="L2954" i="18"/>
  <c r="L2958" i="18"/>
  <c r="L2962" i="18"/>
  <c r="L2966" i="18"/>
  <c r="L2970" i="18"/>
  <c r="L2974" i="18"/>
  <c r="L2978" i="18"/>
  <c r="L2982" i="18"/>
  <c r="L2986" i="18"/>
  <c r="L2990" i="18"/>
  <c r="L2994" i="18"/>
  <c r="L2998" i="18"/>
  <c r="L3002" i="18"/>
  <c r="L3006" i="18"/>
  <c r="L3010" i="18"/>
  <c r="L3014" i="18"/>
  <c r="L3018" i="18"/>
  <c r="L3022" i="18"/>
  <c r="L3026" i="18"/>
  <c r="L3030" i="18"/>
  <c r="L3034" i="18"/>
  <c r="L3038" i="18"/>
  <c r="L3042" i="18"/>
  <c r="L3046" i="18"/>
  <c r="L3050" i="18"/>
  <c r="L3054" i="18"/>
  <c r="L3058" i="18"/>
  <c r="L3062" i="18"/>
  <c r="L3066" i="18"/>
  <c r="L3070" i="18"/>
  <c r="L3074" i="18"/>
  <c r="L3078" i="18"/>
  <c r="L3082" i="18"/>
  <c r="L3086" i="18"/>
  <c r="L3090" i="18"/>
  <c r="L3094" i="18"/>
  <c r="L3098" i="18"/>
  <c r="L3102" i="18"/>
  <c r="L3106" i="18"/>
  <c r="L3110" i="18"/>
  <c r="L3114" i="18"/>
  <c r="L3118" i="18"/>
  <c r="L3122" i="18"/>
  <c r="L3126" i="18"/>
  <c r="L3134" i="18"/>
  <c r="L3137" i="18"/>
  <c r="M3140" i="18"/>
  <c r="L3140" i="18"/>
  <c r="L3150" i="18"/>
  <c r="L3153" i="18"/>
  <c r="M3156" i="18"/>
  <c r="L3156" i="18"/>
  <c r="L3166" i="18"/>
  <c r="L3169" i="18"/>
  <c r="M3172" i="18"/>
  <c r="L3172" i="18"/>
  <c r="L3182" i="18"/>
  <c r="L3185" i="18"/>
  <c r="M3188" i="18"/>
  <c r="L3188" i="18"/>
  <c r="L3198" i="18"/>
  <c r="L3201" i="18"/>
  <c r="M3204" i="18"/>
  <c r="L3204" i="18"/>
  <c r="L3214" i="18"/>
  <c r="L3217" i="18"/>
  <c r="M3220" i="18"/>
  <c r="L3220" i="18"/>
  <c r="L3230" i="18"/>
  <c r="L3233" i="18"/>
  <c r="M3236" i="18"/>
  <c r="L3236" i="18"/>
  <c r="L3246" i="18"/>
  <c r="L3249" i="18"/>
  <c r="M3252" i="18"/>
  <c r="L3252" i="18"/>
  <c r="L3262" i="18"/>
  <c r="L3265" i="18"/>
  <c r="M3268" i="18"/>
  <c r="L3268" i="18"/>
  <c r="L3278" i="18"/>
  <c r="L3281" i="18"/>
  <c r="M3284" i="18"/>
  <c r="L3284" i="18"/>
  <c r="L3294" i="18"/>
  <c r="L3297" i="18"/>
  <c r="M3300" i="18"/>
  <c r="L3300" i="18"/>
  <c r="L3310" i="18"/>
  <c r="L3313" i="18"/>
  <c r="M3316" i="18"/>
  <c r="L3316" i="18"/>
  <c r="L3344" i="18"/>
  <c r="L3349" i="18"/>
  <c r="M3356" i="18"/>
  <c r="L3356" i="18"/>
  <c r="M3372" i="18"/>
  <c r="L3372" i="18"/>
  <c r="L3384" i="18"/>
  <c r="L3389" i="18"/>
  <c r="M3400" i="18"/>
  <c r="L3400" i="18"/>
  <c r="M3425" i="18"/>
  <c r="L3425" i="18"/>
  <c r="M3436" i="18"/>
  <c r="L3436" i="18"/>
  <c r="L3469" i="18"/>
  <c r="L3476" i="18"/>
  <c r="M3481" i="18"/>
  <c r="L3481" i="18"/>
  <c r="M3497" i="18"/>
  <c r="L3497" i="18"/>
  <c r="L3509" i="18"/>
  <c r="L3516" i="18"/>
  <c r="M3525" i="18"/>
  <c r="L3525" i="18"/>
  <c r="M3553" i="18"/>
  <c r="L3553" i="18"/>
  <c r="M3564" i="18"/>
  <c r="L3564" i="18"/>
  <c r="L3597" i="18"/>
  <c r="L3604" i="18"/>
  <c r="M3609" i="18"/>
  <c r="L3609" i="18"/>
  <c r="M3629" i="18"/>
  <c r="L3629" i="18"/>
  <c r="L3641" i="18"/>
  <c r="L3648" i="18"/>
  <c r="M3657" i="18"/>
  <c r="L3657" i="18"/>
  <c r="M3685" i="18"/>
  <c r="L3685" i="18"/>
  <c r="M3696" i="18"/>
  <c r="L3696" i="18"/>
  <c r="L3729" i="18"/>
  <c r="L3736" i="18"/>
  <c r="M3741" i="18"/>
  <c r="L3741" i="18"/>
  <c r="M3757" i="18"/>
  <c r="L3757" i="18"/>
  <c r="L3769" i="18"/>
  <c r="L3776" i="18"/>
  <c r="M3785" i="18"/>
  <c r="L3785" i="18"/>
  <c r="M3813" i="18"/>
  <c r="L3813" i="18"/>
  <c r="M3824" i="18"/>
  <c r="L3824" i="18"/>
  <c r="L3857" i="18"/>
  <c r="L3864" i="18"/>
  <c r="M3869" i="18"/>
  <c r="L3869" i="18"/>
  <c r="M3885" i="18"/>
  <c r="L3885" i="18"/>
  <c r="L3897" i="18"/>
  <c r="L3904" i="18"/>
  <c r="M3913" i="18"/>
  <c r="L3913" i="18"/>
  <c r="M3941" i="18"/>
  <c r="L3941" i="18"/>
  <c r="M3952" i="18"/>
  <c r="L3952" i="18"/>
  <c r="L3985" i="18"/>
  <c r="L3992" i="18"/>
  <c r="M3997" i="18"/>
  <c r="L3997" i="18"/>
  <c r="M4012" i="18"/>
  <c r="L4012" i="18"/>
  <c r="L4024" i="18"/>
  <c r="L4029" i="18"/>
  <c r="M4040" i="18"/>
  <c r="L4040" i="18"/>
  <c r="M4068" i="18"/>
  <c r="L4068" i="18"/>
  <c r="M4077" i="18"/>
  <c r="L4077" i="18"/>
  <c r="L4112" i="18"/>
  <c r="L4117" i="18"/>
  <c r="M4124" i="18"/>
  <c r="L4124" i="18"/>
  <c r="M4140" i="18"/>
  <c r="L4140" i="18"/>
  <c r="L4152" i="18"/>
  <c r="M4156" i="18"/>
  <c r="L4156" i="18"/>
  <c r="L4176" i="18"/>
  <c r="L4181" i="18"/>
  <c r="M4205" i="18"/>
  <c r="L4205" i="18"/>
  <c r="M4228" i="18"/>
  <c r="L4228" i="18"/>
  <c r="M4232" i="18"/>
  <c r="L4232" i="18"/>
  <c r="L4284" i="18"/>
  <c r="M4308" i="18"/>
  <c r="L4308" i="18"/>
  <c r="M4329" i="18"/>
  <c r="L4329" i="18"/>
  <c r="M4333" i="18"/>
  <c r="L4333" i="18"/>
  <c r="M4385" i="18"/>
  <c r="L4385" i="18"/>
  <c r="L4405" i="18"/>
  <c r="L4412" i="18"/>
  <c r="M4436" i="18"/>
  <c r="L4436" i="18"/>
  <c r="M4457" i="18"/>
  <c r="L4457" i="18"/>
  <c r="M4461" i="18"/>
  <c r="L4461" i="18"/>
  <c r="M4513" i="18"/>
  <c r="L4513" i="18"/>
  <c r="L4533" i="18"/>
  <c r="L4540" i="18"/>
  <c r="M4564" i="18"/>
  <c r="L4564" i="18"/>
  <c r="M4585" i="18"/>
  <c r="L4585" i="18"/>
  <c r="M4589" i="18"/>
  <c r="L4589" i="18"/>
  <c r="M4620" i="18"/>
  <c r="L4620" i="18"/>
  <c r="M4724" i="18"/>
  <c r="L4724" i="18"/>
  <c r="M4744" i="18"/>
  <c r="L4744" i="18"/>
  <c r="M4761" i="18"/>
  <c r="L4761" i="18"/>
  <c r="M4860" i="18"/>
  <c r="L4860" i="18"/>
  <c r="M4977" i="18"/>
  <c r="L4977" i="18"/>
  <c r="M4981" i="18"/>
  <c r="L4981" i="18"/>
  <c r="M5089" i="18"/>
  <c r="L5089" i="18"/>
  <c r="M5156" i="18"/>
  <c r="L5156" i="18"/>
  <c r="M5233" i="18"/>
  <c r="L5233" i="18"/>
  <c r="M5237" i="18"/>
  <c r="L5237" i="18"/>
  <c r="M5345" i="18"/>
  <c r="L5345" i="18"/>
  <c r="M5412" i="18"/>
  <c r="L5412" i="18"/>
  <c r="L5617" i="18"/>
  <c r="M5617" i="18"/>
  <c r="L5745" i="18"/>
  <c r="M5745" i="18"/>
  <c r="L6008" i="18"/>
  <c r="M6008" i="18"/>
  <c r="L7112" i="18"/>
  <c r="M7112" i="18"/>
  <c r="L7127" i="18"/>
  <c r="M7127" i="18"/>
  <c r="L7176" i="18"/>
  <c r="M7176" i="18"/>
  <c r="L7195" i="18"/>
  <c r="M7195" i="18"/>
  <c r="L7199" i="18"/>
  <c r="M7199" i="18"/>
  <c r="L7247" i="18"/>
  <c r="M7247" i="18"/>
  <c r="L7251" i="18"/>
  <c r="M7251" i="18"/>
  <c r="L7255" i="18"/>
  <c r="M7255" i="18"/>
  <c r="L7304" i="18"/>
  <c r="M7304" i="18"/>
  <c r="L7323" i="18"/>
  <c r="M7323" i="18"/>
  <c r="L7327" i="18"/>
  <c r="M7327" i="18"/>
  <c r="L7375" i="18"/>
  <c r="M7375" i="18"/>
  <c r="L7379" i="18"/>
  <c r="M7379" i="18"/>
  <c r="L7383" i="18"/>
  <c r="M7383" i="18"/>
  <c r="L8363" i="18"/>
  <c r="M8363" i="18"/>
  <c r="L8384" i="18"/>
  <c r="M8384" i="18"/>
  <c r="L8424" i="18"/>
  <c r="M8424" i="18"/>
  <c r="M4172" i="18"/>
  <c r="L4172" i="18"/>
  <c r="M4204" i="18"/>
  <c r="L4204" i="18"/>
  <c r="M4236" i="18"/>
  <c r="L4236" i="18"/>
  <c r="M4268" i="18"/>
  <c r="L4268" i="18"/>
  <c r="M4305" i="18"/>
  <c r="L4305" i="18"/>
  <c r="M4337" i="18"/>
  <c r="L4337" i="18"/>
  <c r="M4369" i="18"/>
  <c r="L4369" i="18"/>
  <c r="M4401" i="18"/>
  <c r="L4401" i="18"/>
  <c r="M4433" i="18"/>
  <c r="L4433" i="18"/>
  <c r="M4465" i="18"/>
  <c r="L4465" i="18"/>
  <c r="M4497" i="18"/>
  <c r="L4497" i="18"/>
  <c r="M4529" i="18"/>
  <c r="L4529" i="18"/>
  <c r="M4561" i="18"/>
  <c r="L4561" i="18"/>
  <c r="M4593" i="18"/>
  <c r="L4593" i="18"/>
  <c r="M4624" i="18"/>
  <c r="L4624" i="18"/>
  <c r="M4656" i="18"/>
  <c r="L4656" i="18"/>
  <c r="M4688" i="18"/>
  <c r="L4688" i="18"/>
  <c r="M4720" i="18"/>
  <c r="L4720" i="18"/>
  <c r="M4752" i="18"/>
  <c r="L4752" i="18"/>
  <c r="M4784" i="18"/>
  <c r="L4784" i="18"/>
  <c r="M4816" i="18"/>
  <c r="L4816" i="18"/>
  <c r="M4833" i="18"/>
  <c r="L4833" i="18"/>
  <c r="M4844" i="18"/>
  <c r="L4844" i="18"/>
  <c r="M4893" i="18"/>
  <c r="L4893" i="18"/>
  <c r="M4929" i="18"/>
  <c r="L4929" i="18"/>
  <c r="M4945" i="18"/>
  <c r="L4945" i="18"/>
  <c r="M4973" i="18"/>
  <c r="L4973" i="18"/>
  <c r="M5001" i="18"/>
  <c r="L5001" i="18"/>
  <c r="M5012" i="18"/>
  <c r="L5012" i="18"/>
  <c r="M5057" i="18"/>
  <c r="L5057" i="18"/>
  <c r="M5073" i="18"/>
  <c r="L5073" i="18"/>
  <c r="M5101" i="18"/>
  <c r="L5101" i="18"/>
  <c r="M5129" i="18"/>
  <c r="L5129" i="18"/>
  <c r="M5140" i="18"/>
  <c r="L5140" i="18"/>
  <c r="M5185" i="18"/>
  <c r="L5185" i="18"/>
  <c r="M5201" i="18"/>
  <c r="L5201" i="18"/>
  <c r="M5229" i="18"/>
  <c r="L5229" i="18"/>
  <c r="M5257" i="18"/>
  <c r="L5257" i="18"/>
  <c r="M5268" i="18"/>
  <c r="L5268" i="18"/>
  <c r="M5313" i="18"/>
  <c r="L5313" i="18"/>
  <c r="M5329" i="18"/>
  <c r="L5329" i="18"/>
  <c r="M5357" i="18"/>
  <c r="L5357" i="18"/>
  <c r="M5385" i="18"/>
  <c r="L5385" i="18"/>
  <c r="M5396" i="18"/>
  <c r="L5396" i="18"/>
  <c r="M5449" i="18"/>
  <c r="L5449" i="18"/>
  <c r="M5468" i="18"/>
  <c r="L5468" i="18"/>
  <c r="M5513" i="18"/>
  <c r="L5513" i="18"/>
  <c r="M5532" i="18"/>
  <c r="L5532" i="18"/>
  <c r="L5581" i="18"/>
  <c r="M5581" i="18"/>
  <c r="L5613" i="18"/>
  <c r="M5613" i="18"/>
  <c r="L5625" i="18"/>
  <c r="M5625" i="18"/>
  <c r="L5637" i="18"/>
  <c r="M5637" i="18"/>
  <c r="L5641" i="18"/>
  <c r="M5641" i="18"/>
  <c r="L5680" i="18"/>
  <c r="M5680" i="18"/>
  <c r="L5709" i="18"/>
  <c r="M5709" i="18"/>
  <c r="L5741" i="18"/>
  <c r="M5741" i="18"/>
  <c r="L5753" i="18"/>
  <c r="M5753" i="18"/>
  <c r="L5765" i="18"/>
  <c r="M5765" i="18"/>
  <c r="L5769" i="18"/>
  <c r="M5769" i="18"/>
  <c r="L5808" i="18"/>
  <c r="M5808" i="18"/>
  <c r="L5843" i="18"/>
  <c r="M5843" i="18"/>
  <c r="L5859" i="18"/>
  <c r="M5859" i="18"/>
  <c r="L5868" i="18"/>
  <c r="M5868" i="18"/>
  <c r="L5891" i="18"/>
  <c r="M5891" i="18"/>
  <c r="L5893" i="18"/>
  <c r="M5893" i="18"/>
  <c r="L5920" i="18"/>
  <c r="M5920" i="18"/>
  <c r="L5941" i="18"/>
  <c r="M5941" i="18"/>
  <c r="L5955" i="18"/>
  <c r="M5955" i="18"/>
  <c r="L5976" i="18"/>
  <c r="M5976" i="18"/>
  <c r="L6068" i="18"/>
  <c r="M6068" i="18"/>
  <c r="L6077" i="18"/>
  <c r="M6077" i="18"/>
  <c r="L6101" i="18"/>
  <c r="M6101" i="18"/>
  <c r="L6143" i="18"/>
  <c r="M6143" i="18"/>
  <c r="L6148" i="18"/>
  <c r="M6148" i="18"/>
  <c r="L6159" i="18"/>
  <c r="M6159" i="18"/>
  <c r="L6193" i="18"/>
  <c r="M6193" i="18"/>
  <c r="L6200" i="18"/>
  <c r="M6200" i="18"/>
  <c r="L6211" i="18"/>
  <c r="M6211" i="18"/>
  <c r="L6281" i="18"/>
  <c r="M6281" i="18"/>
  <c r="L6324" i="18"/>
  <c r="M6324" i="18"/>
  <c r="L6333" i="18"/>
  <c r="M6333" i="18"/>
  <c r="L6357" i="18"/>
  <c r="M6357" i="18"/>
  <c r="L6384" i="18"/>
  <c r="M6384" i="18"/>
  <c r="L6393" i="18"/>
  <c r="M6393" i="18"/>
  <c r="L6457" i="18"/>
  <c r="M6457" i="18"/>
  <c r="L6516" i="18"/>
  <c r="M6516" i="18"/>
  <c r="L6520" i="18"/>
  <c r="M6520" i="18"/>
  <c r="L6533" i="18"/>
  <c r="M6533" i="18"/>
  <c r="L6580" i="18"/>
  <c r="M6580" i="18"/>
  <c r="L6584" i="18"/>
  <c r="M6584" i="18"/>
  <c r="L6597" i="18"/>
  <c r="M6597" i="18"/>
  <c r="L6644" i="18"/>
  <c r="M6644" i="18"/>
  <c r="L6648" i="18"/>
  <c r="M6648" i="18"/>
  <c r="L6661" i="18"/>
  <c r="M6661" i="18"/>
  <c r="L6708" i="18"/>
  <c r="M6708" i="18"/>
  <c r="L6712" i="18"/>
  <c r="M6712" i="18"/>
  <c r="L6725" i="18"/>
  <c r="M6725" i="18"/>
  <c r="L6786" i="18"/>
  <c r="M6786" i="18"/>
  <c r="L6802" i="18"/>
  <c r="M6802" i="18"/>
  <c r="L6850" i="18"/>
  <c r="M6850" i="18"/>
  <c r="L6866" i="18"/>
  <c r="M6866" i="18"/>
  <c r="L6914" i="18"/>
  <c r="M6914" i="18"/>
  <c r="L6930" i="18"/>
  <c r="M6930" i="18"/>
  <c r="L6996" i="18"/>
  <c r="M6996" i="18"/>
  <c r="L7130" i="18"/>
  <c r="M7130" i="18"/>
  <c r="L7172" i="18"/>
  <c r="M7172" i="18"/>
  <c r="L7186" i="18"/>
  <c r="M7186" i="18"/>
  <c r="L7202" i="18"/>
  <c r="M7202" i="18"/>
  <c r="L7231" i="18"/>
  <c r="M7231" i="18"/>
  <c r="L7260" i="18"/>
  <c r="M7260" i="18"/>
  <c r="L7300" i="18"/>
  <c r="M7300" i="18"/>
  <c r="L7314" i="18"/>
  <c r="M7314" i="18"/>
  <c r="L7330" i="18"/>
  <c r="M7330" i="18"/>
  <c r="L7359" i="18"/>
  <c r="M7359" i="18"/>
  <c r="L7388" i="18"/>
  <c r="M7388" i="18"/>
  <c r="M8333" i="18"/>
  <c r="L8333" i="18"/>
  <c r="L8387" i="18"/>
  <c r="M8387" i="18"/>
  <c r="L8451" i="18"/>
  <c r="M8451" i="18"/>
  <c r="L8586" i="18"/>
  <c r="M8586" i="18"/>
  <c r="L8593" i="18"/>
  <c r="M8593" i="18"/>
  <c r="L8650" i="18"/>
  <c r="M8650" i="18"/>
  <c r="L8657" i="18"/>
  <c r="M8657" i="18"/>
  <c r="M8700" i="18"/>
  <c r="L8700" i="18"/>
  <c r="L8734" i="18"/>
  <c r="M8734" i="18"/>
  <c r="L9980" i="18"/>
  <c r="M9999" i="18"/>
  <c r="L9999" i="18"/>
  <c r="M4672" i="18"/>
  <c r="L4672" i="18"/>
  <c r="M4704" i="18"/>
  <c r="L4704" i="18"/>
  <c r="M4736" i="18"/>
  <c r="L4736" i="18"/>
  <c r="M4768" i="18"/>
  <c r="L4768" i="18"/>
  <c r="M4800" i="18"/>
  <c r="L4800" i="18"/>
  <c r="M4841" i="18"/>
  <c r="L4841" i="18"/>
  <c r="M4873" i="18"/>
  <c r="L4873" i="18"/>
  <c r="M4901" i="18"/>
  <c r="L4901" i="18"/>
  <c r="M4909" i="18"/>
  <c r="L4909" i="18"/>
  <c r="M4937" i="18"/>
  <c r="L4937" i="18"/>
  <c r="M4948" i="18"/>
  <c r="L4948" i="18"/>
  <c r="M4993" i="18"/>
  <c r="L4993" i="18"/>
  <c r="M5009" i="18"/>
  <c r="L5009" i="18"/>
  <c r="M5037" i="18"/>
  <c r="L5037" i="18"/>
  <c r="M5065" i="18"/>
  <c r="L5065" i="18"/>
  <c r="M5076" i="18"/>
  <c r="L5076" i="18"/>
  <c r="M5121" i="18"/>
  <c r="L5121" i="18"/>
  <c r="M5137" i="18"/>
  <c r="L5137" i="18"/>
  <c r="M5165" i="18"/>
  <c r="L5165" i="18"/>
  <c r="M5193" i="18"/>
  <c r="L5193" i="18"/>
  <c r="M5204" i="18"/>
  <c r="L5204" i="18"/>
  <c r="M5249" i="18"/>
  <c r="L5249" i="18"/>
  <c r="M5265" i="18"/>
  <c r="L5265" i="18"/>
  <c r="M5293" i="18"/>
  <c r="L5293" i="18"/>
  <c r="M5321" i="18"/>
  <c r="L5321" i="18"/>
  <c r="M5332" i="18"/>
  <c r="L5332" i="18"/>
  <c r="M5377" i="18"/>
  <c r="L5377" i="18"/>
  <c r="M5393" i="18"/>
  <c r="L5393" i="18"/>
  <c r="M5421" i="18"/>
  <c r="L5421" i="18"/>
  <c r="M5436" i="18"/>
  <c r="L5436" i="18"/>
  <c r="M5481" i="18"/>
  <c r="L5481" i="18"/>
  <c r="M5500" i="18"/>
  <c r="L5500" i="18"/>
  <c r="M5545" i="18"/>
  <c r="L5545" i="18"/>
  <c r="L5564" i="18"/>
  <c r="M5564" i="18"/>
  <c r="L5591" i="18"/>
  <c r="L5605" i="18"/>
  <c r="M5605" i="18"/>
  <c r="L5667" i="18"/>
  <c r="M5667" i="18"/>
  <c r="L5692" i="18"/>
  <c r="M5692" i="18"/>
  <c r="L5719" i="18"/>
  <c r="L5733" i="18"/>
  <c r="M5733" i="18"/>
  <c r="L5795" i="18"/>
  <c r="M5795" i="18"/>
  <c r="L5825" i="18"/>
  <c r="M5825" i="18"/>
  <c r="L5903" i="18"/>
  <c r="M5903" i="18"/>
  <c r="L5989" i="18"/>
  <c r="M5989" i="18"/>
  <c r="L6013" i="18"/>
  <c r="M6013" i="18"/>
  <c r="L6020" i="18"/>
  <c r="M6020" i="18"/>
  <c r="L6037" i="18"/>
  <c r="M6037" i="18"/>
  <c r="L6052" i="18"/>
  <c r="M6052" i="18"/>
  <c r="L6115" i="18"/>
  <c r="M6115" i="18"/>
  <c r="L6175" i="18"/>
  <c r="M6175" i="18"/>
  <c r="L6228" i="18"/>
  <c r="M6228" i="18"/>
  <c r="L6248" i="18"/>
  <c r="M6248" i="18"/>
  <c r="L6255" i="18"/>
  <c r="M6255" i="18"/>
  <c r="L6264" i="18"/>
  <c r="M6264" i="18"/>
  <c r="L6304" i="18"/>
  <c r="M6304" i="18"/>
  <c r="L6308" i="18"/>
  <c r="M6308" i="18"/>
  <c r="L6371" i="18"/>
  <c r="M6371" i="18"/>
  <c r="L6425" i="18"/>
  <c r="M6425" i="18"/>
  <c r="L6488" i="18"/>
  <c r="M6488" i="18"/>
  <c r="L6501" i="18"/>
  <c r="M6501" i="18"/>
  <c r="L6548" i="18"/>
  <c r="M6548" i="18"/>
  <c r="L6552" i="18"/>
  <c r="M6552" i="18"/>
  <c r="L6565" i="18"/>
  <c r="M6565" i="18"/>
  <c r="L6612" i="18"/>
  <c r="M6612" i="18"/>
  <c r="L6616" i="18"/>
  <c r="M6616" i="18"/>
  <c r="L6629" i="18"/>
  <c r="M6629" i="18"/>
  <c r="L6676" i="18"/>
  <c r="M6676" i="18"/>
  <c r="L6680" i="18"/>
  <c r="M6680" i="18"/>
  <c r="L6693" i="18"/>
  <c r="M6693" i="18"/>
  <c r="L6740" i="18"/>
  <c r="M6740" i="18"/>
  <c r="L6744" i="18"/>
  <c r="M6744" i="18"/>
  <c r="L6757" i="18"/>
  <c r="M6757" i="18"/>
  <c r="L7016" i="18"/>
  <c r="M7016" i="18"/>
  <c r="L7028" i="18"/>
  <c r="M7028" i="18"/>
  <c r="L7040" i="18"/>
  <c r="M7040" i="18"/>
  <c r="L7044" i="18"/>
  <c r="M7044" i="18"/>
  <c r="L7060" i="18"/>
  <c r="M7060" i="18"/>
  <c r="L7064" i="18"/>
  <c r="M7064" i="18"/>
  <c r="L7075" i="18"/>
  <c r="M7075" i="18"/>
  <c r="L7098" i="18"/>
  <c r="M7098" i="18"/>
  <c r="L7120" i="18"/>
  <c r="M7120" i="18"/>
  <c r="L7152" i="18"/>
  <c r="M7152" i="18"/>
  <c r="L7280" i="18"/>
  <c r="M7280" i="18"/>
  <c r="L7800" i="18"/>
  <c r="M7800" i="18"/>
  <c r="L7830" i="18"/>
  <c r="M7830" i="18"/>
  <c r="L7956" i="18"/>
  <c r="M7956" i="18"/>
  <c r="M8099" i="18"/>
  <c r="L8099" i="18"/>
  <c r="L8355" i="18"/>
  <c r="M8355" i="18"/>
  <c r="L8419" i="18"/>
  <c r="M8419" i="18"/>
  <c r="L8483" i="18"/>
  <c r="M8483" i="18"/>
  <c r="L2384" i="18"/>
  <c r="L2388" i="18"/>
  <c r="L2392" i="18"/>
  <c r="L2396" i="18"/>
  <c r="L2400" i="18"/>
  <c r="L2404" i="18"/>
  <c r="L2408" i="18"/>
  <c r="L2412" i="18"/>
  <c r="L2416" i="18"/>
  <c r="L2420" i="18"/>
  <c r="L2424" i="18"/>
  <c r="L2428" i="18"/>
  <c r="L2432" i="18"/>
  <c r="L2436" i="18"/>
  <c r="L2440" i="18"/>
  <c r="L2444" i="18"/>
  <c r="L2448" i="18"/>
  <c r="L2452" i="18"/>
  <c r="L2456" i="18"/>
  <c r="L2460" i="18"/>
  <c r="L2464" i="18"/>
  <c r="L2468" i="18"/>
  <c r="L2472" i="18"/>
  <c r="L2476" i="18"/>
  <c r="L2480" i="18"/>
  <c r="L2484" i="18"/>
  <c r="L2488" i="18"/>
  <c r="L2492" i="18"/>
  <c r="L2496" i="18"/>
  <c r="L2500" i="18"/>
  <c r="L2504" i="18"/>
  <c r="L2508" i="18"/>
  <c r="L2512" i="18"/>
  <c r="L2516" i="18"/>
  <c r="L2520" i="18"/>
  <c r="L2524" i="18"/>
  <c r="L2528" i="18"/>
  <c r="L2532" i="18"/>
  <c r="L2536" i="18"/>
  <c r="L2540" i="18"/>
  <c r="L2544" i="18"/>
  <c r="L2548" i="18"/>
  <c r="L2552" i="18"/>
  <c r="L2556" i="18"/>
  <c r="L2560" i="18"/>
  <c r="L2564" i="18"/>
  <c r="L2568" i="18"/>
  <c r="L2572" i="18"/>
  <c r="L2576" i="18"/>
  <c r="L2580" i="18"/>
  <c r="L2584" i="18"/>
  <c r="L2588" i="18"/>
  <c r="L2592" i="18"/>
  <c r="L2596" i="18"/>
  <c r="L2600" i="18"/>
  <c r="L2604" i="18"/>
  <c r="L2608" i="18"/>
  <c r="L2612" i="18"/>
  <c r="L2616" i="18"/>
  <c r="L2620" i="18"/>
  <c r="L2624" i="18"/>
  <c r="L2628" i="18"/>
  <c r="L2632" i="18"/>
  <c r="L2636" i="18"/>
  <c r="L2640" i="18"/>
  <c r="L2644" i="18"/>
  <c r="L2648" i="18"/>
  <c r="L2652" i="18"/>
  <c r="L2656" i="18"/>
  <c r="L2660" i="18"/>
  <c r="L2664" i="18"/>
  <c r="L2668" i="18"/>
  <c r="L2672" i="18"/>
  <c r="L2676" i="18"/>
  <c r="L2680" i="18"/>
  <c r="L2684" i="18"/>
  <c r="L2688" i="18"/>
  <c r="L2692" i="18"/>
  <c r="L2696" i="18"/>
  <c r="L2700" i="18"/>
  <c r="L2704" i="18"/>
  <c r="L2708" i="18"/>
  <c r="L2712" i="18"/>
  <c r="M3348" i="18"/>
  <c r="L3348" i="18"/>
  <c r="M3380" i="18"/>
  <c r="L3380" i="18"/>
  <c r="M3412" i="18"/>
  <c r="L3412" i="18"/>
  <c r="M3441" i="18"/>
  <c r="L3441" i="18"/>
  <c r="M3473" i="18"/>
  <c r="L3473" i="18"/>
  <c r="M3505" i="18"/>
  <c r="L3505" i="18"/>
  <c r="M3537" i="18"/>
  <c r="L3537" i="18"/>
  <c r="M3569" i="18"/>
  <c r="L3569" i="18"/>
  <c r="M3601" i="18"/>
  <c r="L3601" i="18"/>
  <c r="M3637" i="18"/>
  <c r="L3637" i="18"/>
  <c r="M3669" i="18"/>
  <c r="L3669" i="18"/>
  <c r="M3701" i="18"/>
  <c r="L3701" i="18"/>
  <c r="M3733" i="18"/>
  <c r="L3733" i="18"/>
  <c r="M3765" i="18"/>
  <c r="L3765" i="18"/>
  <c r="M3797" i="18"/>
  <c r="L3797" i="18"/>
  <c r="M3829" i="18"/>
  <c r="L3829" i="18"/>
  <c r="M3861" i="18"/>
  <c r="L3861" i="18"/>
  <c r="M3893" i="18"/>
  <c r="L3893" i="18"/>
  <c r="M3925" i="18"/>
  <c r="L3925" i="18"/>
  <c r="M3957" i="18"/>
  <c r="L3957" i="18"/>
  <c r="M3989" i="18"/>
  <c r="L3989" i="18"/>
  <c r="M4020" i="18"/>
  <c r="L4020" i="18"/>
  <c r="M4052" i="18"/>
  <c r="L4052" i="18"/>
  <c r="M4084" i="18"/>
  <c r="L4084" i="18"/>
  <c r="M4116" i="18"/>
  <c r="L4116" i="18"/>
  <c r="M4148" i="18"/>
  <c r="L4148" i="18"/>
  <c r="M4180" i="18"/>
  <c r="L4180" i="18"/>
  <c r="M4212" i="18"/>
  <c r="L4212" i="18"/>
  <c r="M4244" i="18"/>
  <c r="L4244" i="18"/>
  <c r="M4276" i="18"/>
  <c r="L4276" i="18"/>
  <c r="M4313" i="18"/>
  <c r="L4313" i="18"/>
  <c r="M4345" i="18"/>
  <c r="L4345" i="18"/>
  <c r="M4377" i="18"/>
  <c r="L4377" i="18"/>
  <c r="M4409" i="18"/>
  <c r="L4409" i="18"/>
  <c r="M4441" i="18"/>
  <c r="L4441" i="18"/>
  <c r="M4473" i="18"/>
  <c r="L4473" i="18"/>
  <c r="M4505" i="18"/>
  <c r="L4505" i="18"/>
  <c r="M4537" i="18"/>
  <c r="L4537" i="18"/>
  <c r="M4569" i="18"/>
  <c r="L4569" i="18"/>
  <c r="M4601" i="18"/>
  <c r="L4601" i="18"/>
  <c r="M4632" i="18"/>
  <c r="L4632" i="18"/>
  <c r="M4664" i="18"/>
  <c r="L4664" i="18"/>
  <c r="L4684" i="18"/>
  <c r="L4689" i="18"/>
  <c r="M4696" i="18"/>
  <c r="L4696" i="18"/>
  <c r="L4716" i="18"/>
  <c r="L4721" i="18"/>
  <c r="M4728" i="18"/>
  <c r="L4728" i="18"/>
  <c r="L4748" i="18"/>
  <c r="L4753" i="18"/>
  <c r="M4760" i="18"/>
  <c r="L4760" i="18"/>
  <c r="L4780" i="18"/>
  <c r="L4785" i="18"/>
  <c r="M4792" i="18"/>
  <c r="L4792" i="18"/>
  <c r="L4812" i="18"/>
  <c r="L4817" i="18"/>
  <c r="M4824" i="18"/>
  <c r="L4824" i="18"/>
  <c r="L4845" i="18"/>
  <c r="L4852" i="18"/>
  <c r="M4857" i="18"/>
  <c r="L4857" i="18"/>
  <c r="M4877" i="18"/>
  <c r="L4877" i="18"/>
  <c r="L4889" i="18"/>
  <c r="L4896" i="18"/>
  <c r="M4905" i="18"/>
  <c r="L4905" i="18"/>
  <c r="M4913" i="18"/>
  <c r="L4913" i="18"/>
  <c r="L4925" i="18"/>
  <c r="L4932" i="18"/>
  <c r="M4941" i="18"/>
  <c r="L4941" i="18"/>
  <c r="M4969" i="18"/>
  <c r="L4969" i="18"/>
  <c r="M4980" i="18"/>
  <c r="L4980" i="18"/>
  <c r="L5013" i="18"/>
  <c r="L5020" i="18"/>
  <c r="M5025" i="18"/>
  <c r="L5025" i="18"/>
  <c r="M5041" i="18"/>
  <c r="L5041" i="18"/>
  <c r="L5053" i="18"/>
  <c r="L5060" i="18"/>
  <c r="M5069" i="18"/>
  <c r="L5069" i="18"/>
  <c r="M5097" i="18"/>
  <c r="L5097" i="18"/>
  <c r="M5108" i="18"/>
  <c r="L5108" i="18"/>
  <c r="L5141" i="18"/>
  <c r="L5148" i="18"/>
  <c r="M5153" i="18"/>
  <c r="L5153" i="18"/>
  <c r="M5169" i="18"/>
  <c r="L5169" i="18"/>
  <c r="L5181" i="18"/>
  <c r="L5188" i="18"/>
  <c r="M5197" i="18"/>
  <c r="L5197" i="18"/>
  <c r="M5225" i="18"/>
  <c r="L5225" i="18"/>
  <c r="M5236" i="18"/>
  <c r="L5236" i="18"/>
  <c r="L5269" i="18"/>
  <c r="L5276" i="18"/>
  <c r="M5281" i="18"/>
  <c r="L5281" i="18"/>
  <c r="M5297" i="18"/>
  <c r="L5297" i="18"/>
  <c r="L5309" i="18"/>
  <c r="L5316" i="18"/>
  <c r="M5325" i="18"/>
  <c r="L5325" i="18"/>
  <c r="M5353" i="18"/>
  <c r="L5353" i="18"/>
  <c r="M5364" i="18"/>
  <c r="L5364" i="18"/>
  <c r="L5397" i="18"/>
  <c r="L5404" i="18"/>
  <c r="M5409" i="18"/>
  <c r="L5409" i="18"/>
  <c r="M5425" i="18"/>
  <c r="L5425" i="18"/>
  <c r="M5429" i="18"/>
  <c r="L5429" i="18"/>
  <c r="L5469" i="18"/>
  <c r="L5476" i="18"/>
  <c r="M5489" i="18"/>
  <c r="L5489" i="18"/>
  <c r="M5493" i="18"/>
  <c r="L5493" i="18"/>
  <c r="L5533" i="18"/>
  <c r="L5540" i="18"/>
  <c r="M5553" i="18"/>
  <c r="L5553" i="18"/>
  <c r="M5557" i="18"/>
  <c r="L5557" i="18"/>
  <c r="L5584" i="18"/>
  <c r="M5584" i="18"/>
  <c r="L5588" i="18"/>
  <c r="M5588" i="18"/>
  <c r="M5649" i="18"/>
  <c r="L5651" i="18"/>
  <c r="M5651" i="18"/>
  <c r="L5664" i="18"/>
  <c r="M5664" i="18"/>
  <c r="L5683" i="18"/>
  <c r="M5683" i="18"/>
  <c r="L5685" i="18"/>
  <c r="M5685" i="18"/>
  <c r="L5712" i="18"/>
  <c r="M5712" i="18"/>
  <c r="L5716" i="18"/>
  <c r="M5716" i="18"/>
  <c r="M5777" i="18"/>
  <c r="L5779" i="18"/>
  <c r="M5779" i="18"/>
  <c r="L5792" i="18"/>
  <c r="M5792" i="18"/>
  <c r="L5811" i="18"/>
  <c r="M5811" i="18"/>
  <c r="L5813" i="18"/>
  <c r="M5813" i="18"/>
  <c r="L5871" i="18"/>
  <c r="M5871" i="18"/>
  <c r="L5900" i="18"/>
  <c r="M5900" i="18"/>
  <c r="L5965" i="18"/>
  <c r="M5965" i="18"/>
  <c r="L5984" i="18"/>
  <c r="M5984" i="18"/>
  <c r="L5993" i="18"/>
  <c r="M5993" i="18"/>
  <c r="L5997" i="18"/>
  <c r="M5997" i="18"/>
  <c r="L6112" i="18"/>
  <c r="M6112" i="18"/>
  <c r="M6165" i="18"/>
  <c r="L6167" i="18"/>
  <c r="L6172" i="18"/>
  <c r="M6172" i="18"/>
  <c r="M6177" i="18"/>
  <c r="L6179" i="18"/>
  <c r="M6179" i="18"/>
  <c r="M6212" i="18"/>
  <c r="M6217" i="18"/>
  <c r="L6219" i="18"/>
  <c r="L6225" i="18"/>
  <c r="M6225" i="18"/>
  <c r="M6232" i="18"/>
  <c r="M6237" i="18"/>
  <c r="L6239" i="18"/>
  <c r="M6239" i="18"/>
  <c r="L6252" i="18"/>
  <c r="M6252" i="18"/>
  <c r="L6257" i="18"/>
  <c r="M6257" i="18"/>
  <c r="L6292" i="18"/>
  <c r="M6292" i="18"/>
  <c r="L6368" i="18"/>
  <c r="M6368" i="18"/>
  <c r="L6416" i="18"/>
  <c r="M6416" i="18"/>
  <c r="L6420" i="18"/>
  <c r="M6420" i="18"/>
  <c r="L6480" i="18"/>
  <c r="M6480" i="18"/>
  <c r="L6496" i="18"/>
  <c r="M6496" i="18"/>
  <c r="L6560" i="18"/>
  <c r="M6560" i="18"/>
  <c r="L6624" i="18"/>
  <c r="M6624" i="18"/>
  <c r="L6688" i="18"/>
  <c r="M6688" i="18"/>
  <c r="L6752" i="18"/>
  <c r="M6752" i="18"/>
  <c r="L6983" i="18"/>
  <c r="M6983" i="18"/>
  <c r="L6987" i="18"/>
  <c r="M6987" i="18"/>
  <c r="L7020" i="18"/>
  <c r="M7020" i="18"/>
  <c r="L7143" i="18"/>
  <c r="M7143" i="18"/>
  <c r="L7147" i="18"/>
  <c r="M7147" i="18"/>
  <c r="L7223" i="18"/>
  <c r="M7223" i="18"/>
  <c r="L7234" i="18"/>
  <c r="M7234" i="18"/>
  <c r="L7271" i="18"/>
  <c r="M7271" i="18"/>
  <c r="L7275" i="18"/>
  <c r="M7275" i="18"/>
  <c r="L7351" i="18"/>
  <c r="M7351" i="18"/>
  <c r="L7362" i="18"/>
  <c r="M7362" i="18"/>
  <c r="L7568" i="18"/>
  <c r="M7568" i="18"/>
  <c r="M7578" i="18"/>
  <c r="M7581" i="18"/>
  <c r="L7584" i="18"/>
  <c r="M7584" i="18"/>
  <c r="M7594" i="18"/>
  <c r="M7597" i="18"/>
  <c r="L7600" i="18"/>
  <c r="M7600" i="18"/>
  <c r="M7610" i="18"/>
  <c r="M7613" i="18"/>
  <c r="L7616" i="18"/>
  <c r="M7616" i="18"/>
  <c r="M7626" i="18"/>
  <c r="M7629" i="18"/>
  <c r="L7632" i="18"/>
  <c r="M7632" i="18"/>
  <c r="M7642" i="18"/>
  <c r="M7645" i="18"/>
  <c r="L7648" i="18"/>
  <c r="M7648" i="18"/>
  <c r="M7658" i="18"/>
  <c r="M7661" i="18"/>
  <c r="L7664" i="18"/>
  <c r="M7664" i="18"/>
  <c r="M7674" i="18"/>
  <c r="M7677" i="18"/>
  <c r="L7702" i="18"/>
  <c r="M7702" i="18"/>
  <c r="L7886" i="18"/>
  <c r="M7886" i="18"/>
  <c r="M8044" i="18"/>
  <c r="L8044" i="18"/>
  <c r="M8079" i="18"/>
  <c r="L8079" i="18"/>
  <c r="M8096" i="18"/>
  <c r="L8096" i="18"/>
  <c r="L8352" i="18"/>
  <c r="M8352" i="18"/>
  <c r="L8395" i="18"/>
  <c r="M8395" i="18"/>
  <c r="L8416" i="18"/>
  <c r="M8416" i="18"/>
  <c r="L8459" i="18"/>
  <c r="M8459" i="18"/>
  <c r="L8480" i="18"/>
  <c r="M8480" i="18"/>
  <c r="M5441" i="18"/>
  <c r="L5441" i="18"/>
  <c r="M5473" i="18"/>
  <c r="L5473" i="18"/>
  <c r="M5505" i="18"/>
  <c r="L5505" i="18"/>
  <c r="M5537" i="18"/>
  <c r="L5537" i="18"/>
  <c r="L5573" i="18"/>
  <c r="M5573" i="18"/>
  <c r="L5585" i="18"/>
  <c r="L5593" i="18"/>
  <c r="M5593" i="18"/>
  <c r="L5619" i="18"/>
  <c r="M5619" i="18"/>
  <c r="L5640" i="18"/>
  <c r="L5643" i="18"/>
  <c r="L5648" i="18"/>
  <c r="M5648" i="18"/>
  <c r="L5660" i="18"/>
  <c r="L5663" i="18"/>
  <c r="L5677" i="18"/>
  <c r="M5677" i="18"/>
  <c r="L5684" i="18"/>
  <c r="L5687" i="18"/>
  <c r="L5701" i="18"/>
  <c r="M5701" i="18"/>
  <c r="L5713" i="18"/>
  <c r="L5721" i="18"/>
  <c r="M5721" i="18"/>
  <c r="L5747" i="18"/>
  <c r="M5747" i="18"/>
  <c r="L5768" i="18"/>
  <c r="L5771" i="18"/>
  <c r="L5776" i="18"/>
  <c r="M5776" i="18"/>
  <c r="L5788" i="18"/>
  <c r="L5791" i="18"/>
  <c r="L5805" i="18"/>
  <c r="M5805" i="18"/>
  <c r="L5812" i="18"/>
  <c r="L5827" i="18"/>
  <c r="M5827" i="18"/>
  <c r="L5837" i="18"/>
  <c r="M5837" i="18"/>
  <c r="L5851" i="18"/>
  <c r="L5856" i="18"/>
  <c r="M5856" i="18"/>
  <c r="L5861" i="18"/>
  <c r="M5861" i="18"/>
  <c r="L5880" i="18"/>
  <c r="L5883" i="18"/>
  <c r="L5888" i="18"/>
  <c r="M5888" i="18"/>
  <c r="L5895" i="18"/>
  <c r="L5909" i="18"/>
  <c r="M5909" i="18"/>
  <c r="L5921" i="18"/>
  <c r="M5921" i="18"/>
  <c r="L5949" i="18"/>
  <c r="M5949" i="18"/>
  <c r="L5971" i="18"/>
  <c r="M5971" i="18"/>
  <c r="L5999" i="18"/>
  <c r="M5999" i="18"/>
  <c r="L6048" i="18"/>
  <c r="M6048" i="18"/>
  <c r="L6059" i="18"/>
  <c r="L6065" i="18"/>
  <c r="M6065" i="18"/>
  <c r="L6072" i="18"/>
  <c r="M6072" i="18"/>
  <c r="L6100" i="18"/>
  <c r="M6100" i="18"/>
  <c r="L6109" i="18"/>
  <c r="L6120" i="18"/>
  <c r="M6120" i="18"/>
  <c r="L6127" i="18"/>
  <c r="M6127" i="18"/>
  <c r="L6164" i="18"/>
  <c r="M6164" i="18"/>
  <c r="L6176" i="18"/>
  <c r="M6176" i="18"/>
  <c r="L6216" i="18"/>
  <c r="M6216" i="18"/>
  <c r="L6229" i="18"/>
  <c r="M6229" i="18"/>
  <c r="L6261" i="18"/>
  <c r="L6271" i="18"/>
  <c r="M6271" i="18"/>
  <c r="L6276" i="18"/>
  <c r="M6276" i="18"/>
  <c r="L6303" i="18"/>
  <c r="M6303" i="18"/>
  <c r="L6315" i="18"/>
  <c r="L6321" i="18"/>
  <c r="M6321" i="18"/>
  <c r="L6328" i="18"/>
  <c r="M6328" i="18"/>
  <c r="L6356" i="18"/>
  <c r="M6356" i="18"/>
  <c r="L6365" i="18"/>
  <c r="L6376" i="18"/>
  <c r="M6376" i="18"/>
  <c r="L6385" i="18"/>
  <c r="M6385" i="18"/>
  <c r="L6506" i="18"/>
  <c r="L6508" i="18"/>
  <c r="M6508" i="18"/>
  <c r="L6538" i="18"/>
  <c r="L6540" i="18"/>
  <c r="M6540" i="18"/>
  <c r="L6570" i="18"/>
  <c r="L6572" i="18"/>
  <c r="M6572" i="18"/>
  <c r="L6602" i="18"/>
  <c r="L6604" i="18"/>
  <c r="M6604" i="18"/>
  <c r="L6634" i="18"/>
  <c r="L6636" i="18"/>
  <c r="M6636" i="18"/>
  <c r="L6666" i="18"/>
  <c r="L6668" i="18"/>
  <c r="M6668" i="18"/>
  <c r="L6698" i="18"/>
  <c r="L6700" i="18"/>
  <c r="M6700" i="18"/>
  <c r="L6730" i="18"/>
  <c r="L6732" i="18"/>
  <c r="M6732" i="18"/>
  <c r="L6764" i="18"/>
  <c r="M6764" i="18"/>
  <c r="L6812" i="18"/>
  <c r="M6812" i="18"/>
  <c r="L6828" i="18"/>
  <c r="M6828" i="18"/>
  <c r="L6876" i="18"/>
  <c r="M6876" i="18"/>
  <c r="L6892" i="18"/>
  <c r="M6892" i="18"/>
  <c r="L6940" i="18"/>
  <c r="M6940" i="18"/>
  <c r="L6955" i="18"/>
  <c r="M6955" i="18"/>
  <c r="L6998" i="18"/>
  <c r="L7008" i="18"/>
  <c r="M7008" i="18"/>
  <c r="L7070" i="18"/>
  <c r="M7070" i="18"/>
  <c r="L7095" i="18"/>
  <c r="M7095" i="18"/>
  <c r="L7122" i="18"/>
  <c r="L7140" i="18"/>
  <c r="M7140" i="18"/>
  <c r="L7218" i="18"/>
  <c r="M7218" i="18"/>
  <c r="L7220" i="18"/>
  <c r="M7220" i="18"/>
  <c r="L7239" i="18"/>
  <c r="M7239" i="18"/>
  <c r="L7268" i="18"/>
  <c r="M7268" i="18"/>
  <c r="L7346" i="18"/>
  <c r="M7346" i="18"/>
  <c r="L7348" i="18"/>
  <c r="M7348" i="18"/>
  <c r="L7367" i="18"/>
  <c r="M7367" i="18"/>
  <c r="L7577" i="18"/>
  <c r="M7577" i="18"/>
  <c r="L7593" i="18"/>
  <c r="M7593" i="18"/>
  <c r="L7609" i="18"/>
  <c r="M7609" i="18"/>
  <c r="L7625" i="18"/>
  <c r="M7625" i="18"/>
  <c r="L7641" i="18"/>
  <c r="M7641" i="18"/>
  <c r="L7657" i="18"/>
  <c r="M7657" i="18"/>
  <c r="L7673" i="18"/>
  <c r="M7673" i="18"/>
  <c r="L7892" i="18"/>
  <c r="M7892" i="18"/>
  <c r="M8052" i="18"/>
  <c r="L8052" i="18"/>
  <c r="M8089" i="18"/>
  <c r="L8089" i="18"/>
  <c r="M8152" i="18"/>
  <c r="L8152" i="18"/>
  <c r="M8192" i="18"/>
  <c r="L8192" i="18"/>
  <c r="M8293" i="18"/>
  <c r="L8293" i="18"/>
  <c r="M8337" i="18"/>
  <c r="L8337" i="18"/>
  <c r="L8379" i="18"/>
  <c r="M8379" i="18"/>
  <c r="L8411" i="18"/>
  <c r="M8411" i="18"/>
  <c r="L8443" i="18"/>
  <c r="M8443" i="18"/>
  <c r="L8475" i="18"/>
  <c r="M8475" i="18"/>
  <c r="L8507" i="18"/>
  <c r="M8507" i="18"/>
  <c r="L8561" i="18"/>
  <c r="M8561" i="18"/>
  <c r="L8618" i="18"/>
  <c r="M8618" i="18"/>
  <c r="L8625" i="18"/>
  <c r="M8625" i="18"/>
  <c r="M4849" i="18"/>
  <c r="L4849" i="18"/>
  <c r="M4885" i="18"/>
  <c r="L4885" i="18"/>
  <c r="M4921" i="18"/>
  <c r="L4921" i="18"/>
  <c r="M4953" i="18"/>
  <c r="L4953" i="18"/>
  <c r="M4985" i="18"/>
  <c r="L4985" i="18"/>
  <c r="M5017" i="18"/>
  <c r="L5017" i="18"/>
  <c r="M5049" i="18"/>
  <c r="L5049" i="18"/>
  <c r="M5081" i="18"/>
  <c r="L5081" i="18"/>
  <c r="M5113" i="18"/>
  <c r="L5113" i="18"/>
  <c r="M5145" i="18"/>
  <c r="L5145" i="18"/>
  <c r="M5177" i="18"/>
  <c r="L5177" i="18"/>
  <c r="M5209" i="18"/>
  <c r="L5209" i="18"/>
  <c r="M5241" i="18"/>
  <c r="L5241" i="18"/>
  <c r="M5273" i="18"/>
  <c r="L5273" i="18"/>
  <c r="M5305" i="18"/>
  <c r="L5305" i="18"/>
  <c r="M5337" i="18"/>
  <c r="L5337" i="18"/>
  <c r="M5369" i="18"/>
  <c r="L5369" i="18"/>
  <c r="M5401" i="18"/>
  <c r="L5401" i="18"/>
  <c r="L5428" i="18"/>
  <c r="M5433" i="18"/>
  <c r="L5433" i="18"/>
  <c r="L5453" i="18"/>
  <c r="L5460" i="18"/>
  <c r="M5465" i="18"/>
  <c r="L5465" i="18"/>
  <c r="L5485" i="18"/>
  <c r="L5492" i="18"/>
  <c r="M5497" i="18"/>
  <c r="L5497" i="18"/>
  <c r="L5517" i="18"/>
  <c r="L5524" i="18"/>
  <c r="M5529" i="18"/>
  <c r="L5529" i="18"/>
  <c r="L5549" i="18"/>
  <c r="L5556" i="18"/>
  <c r="M5561" i="18"/>
  <c r="L5561" i="18"/>
  <c r="M5585" i="18"/>
  <c r="L5587" i="18"/>
  <c r="M5587" i="18"/>
  <c r="L5608" i="18"/>
  <c r="M5609" i="18"/>
  <c r="L5611" i="18"/>
  <c r="L5616" i="18"/>
  <c r="M5616" i="18"/>
  <c r="L5628" i="18"/>
  <c r="M5629" i="18"/>
  <c r="L5631" i="18"/>
  <c r="M5632" i="18"/>
  <c r="M5635" i="18"/>
  <c r="M5640" i="18"/>
  <c r="L5645" i="18"/>
  <c r="M5645" i="18"/>
  <c r="L5652" i="18"/>
  <c r="M5653" i="18"/>
  <c r="L5655" i="18"/>
  <c r="M5660" i="18"/>
  <c r="M5663" i="18"/>
  <c r="L5669" i="18"/>
  <c r="M5669" i="18"/>
  <c r="L5681" i="18"/>
  <c r="M5684" i="18"/>
  <c r="L5689" i="18"/>
  <c r="M5689" i="18"/>
  <c r="M5713" i="18"/>
  <c r="L5715" i="18"/>
  <c r="M5715" i="18"/>
  <c r="L5736" i="18"/>
  <c r="M5737" i="18"/>
  <c r="L5739" i="18"/>
  <c r="L5744" i="18"/>
  <c r="M5744" i="18"/>
  <c r="L5756" i="18"/>
  <c r="M5757" i="18"/>
  <c r="L5759" i="18"/>
  <c r="M5760" i="18"/>
  <c r="M5763" i="18"/>
  <c r="M5768" i="18"/>
  <c r="L5773" i="18"/>
  <c r="M5773" i="18"/>
  <c r="L5780" i="18"/>
  <c r="M5781" i="18"/>
  <c r="L5783" i="18"/>
  <c r="M5788" i="18"/>
  <c r="M5791" i="18"/>
  <c r="L5797" i="18"/>
  <c r="M5797" i="18"/>
  <c r="L5809" i="18"/>
  <c r="M5812" i="18"/>
  <c r="L5817" i="18"/>
  <c r="M5817" i="18"/>
  <c r="L5848" i="18"/>
  <c r="M5848" i="18"/>
  <c r="L5865" i="18"/>
  <c r="M5865" i="18"/>
  <c r="M5872" i="18"/>
  <c r="M5875" i="18"/>
  <c r="M5880" i="18"/>
  <c r="L5885" i="18"/>
  <c r="M5885" i="18"/>
  <c r="L5892" i="18"/>
  <c r="M5892" i="18"/>
  <c r="L5953" i="18"/>
  <c r="M5956" i="18"/>
  <c r="L5961" i="18"/>
  <c r="M5961" i="18"/>
  <c r="L5968" i="18"/>
  <c r="M5968" i="18"/>
  <c r="L5973" i="18"/>
  <c r="M5973" i="18"/>
  <c r="M5985" i="18"/>
  <c r="L5987" i="18"/>
  <c r="M5987" i="18"/>
  <c r="L5996" i="18"/>
  <c r="M5996" i="18"/>
  <c r="L6019" i="18"/>
  <c r="M6019" i="18"/>
  <c r="L6028" i="18"/>
  <c r="M6029" i="18"/>
  <c r="L6031" i="18"/>
  <c r="M6032" i="18"/>
  <c r="M6035" i="18"/>
  <c r="M6040" i="18"/>
  <c r="L6045" i="18"/>
  <c r="M6045" i="18"/>
  <c r="L6051" i="18"/>
  <c r="M6051" i="18"/>
  <c r="L6076" i="18"/>
  <c r="M6076" i="18"/>
  <c r="L6080" i="18"/>
  <c r="M6081" i="18"/>
  <c r="L6083" i="18"/>
  <c r="M6084" i="18"/>
  <c r="M6089" i="18"/>
  <c r="L6091" i="18"/>
  <c r="L6097" i="18"/>
  <c r="M6097" i="18"/>
  <c r="M6104" i="18"/>
  <c r="M6109" i="18"/>
  <c r="L6111" i="18"/>
  <c r="M6111" i="18"/>
  <c r="L6124" i="18"/>
  <c r="M6124" i="18"/>
  <c r="L6129" i="18"/>
  <c r="M6129" i="18"/>
  <c r="L6153" i="18"/>
  <c r="M6153" i="18"/>
  <c r="L6185" i="18"/>
  <c r="M6188" i="18"/>
  <c r="M6191" i="18"/>
  <c r="L6196" i="18"/>
  <c r="M6196" i="18"/>
  <c r="L6205" i="18"/>
  <c r="M6205" i="18"/>
  <c r="M6261" i="18"/>
  <c r="L6263" i="18"/>
  <c r="L6268" i="18"/>
  <c r="M6268" i="18"/>
  <c r="L6273" i="18"/>
  <c r="M6273" i="18"/>
  <c r="L6280" i="18"/>
  <c r="M6280" i="18"/>
  <c r="M6293" i="18"/>
  <c r="L6295" i="18"/>
  <c r="L6300" i="18"/>
  <c r="M6300" i="18"/>
  <c r="M6305" i="18"/>
  <c r="L6307" i="18"/>
  <c r="M6307" i="18"/>
  <c r="L6332" i="18"/>
  <c r="M6332" i="18"/>
  <c r="L6336" i="18"/>
  <c r="M6337" i="18"/>
  <c r="L6339" i="18"/>
  <c r="M6340" i="18"/>
  <c r="M6345" i="18"/>
  <c r="L6347" i="18"/>
  <c r="L6353" i="18"/>
  <c r="M6353" i="18"/>
  <c r="M6360" i="18"/>
  <c r="M6365" i="18"/>
  <c r="L6367" i="18"/>
  <c r="M6367" i="18"/>
  <c r="L6380" i="18"/>
  <c r="M6380" i="18"/>
  <c r="M6396" i="18"/>
  <c r="M6401" i="18"/>
  <c r="L6406" i="18"/>
  <c r="L6408" i="18"/>
  <c r="M6408" i="18"/>
  <c r="M6428" i="18"/>
  <c r="M6433" i="18"/>
  <c r="L6438" i="18"/>
  <c r="L6440" i="18"/>
  <c r="M6440" i="18"/>
  <c r="M6460" i="18"/>
  <c r="M6465" i="18"/>
  <c r="L6470" i="18"/>
  <c r="L6472" i="18"/>
  <c r="M6472" i="18"/>
  <c r="L6493" i="18"/>
  <c r="M6493" i="18"/>
  <c r="L6525" i="18"/>
  <c r="M6525" i="18"/>
  <c r="L6557" i="18"/>
  <c r="M6557" i="18"/>
  <c r="L6589" i="18"/>
  <c r="M6589" i="18"/>
  <c r="L6621" i="18"/>
  <c r="M6621" i="18"/>
  <c r="L6653" i="18"/>
  <c r="M6653" i="18"/>
  <c r="L6685" i="18"/>
  <c r="M6685" i="18"/>
  <c r="L6717" i="18"/>
  <c r="M6717" i="18"/>
  <c r="L6749" i="18"/>
  <c r="M6749" i="18"/>
  <c r="L6816" i="18"/>
  <c r="M6816" i="18"/>
  <c r="L6880" i="18"/>
  <c r="M6880" i="18"/>
  <c r="L6944" i="18"/>
  <c r="M6944" i="18"/>
  <c r="M6972" i="18"/>
  <c r="L6974" i="18"/>
  <c r="M6974" i="18"/>
  <c r="L6990" i="18"/>
  <c r="M6990" i="18"/>
  <c r="M7052" i="18"/>
  <c r="L7054" i="18"/>
  <c r="M7054" i="18"/>
  <c r="L7067" i="18"/>
  <c r="M7067" i="18"/>
  <c r="L7086" i="18"/>
  <c r="M7086" i="18"/>
  <c r="L7088" i="18"/>
  <c r="M7088" i="18"/>
  <c r="L7115" i="18"/>
  <c r="M7115" i="18"/>
  <c r="L7119" i="18"/>
  <c r="M7119" i="18"/>
  <c r="M7155" i="18"/>
  <c r="M7158" i="18"/>
  <c r="L7163" i="18"/>
  <c r="M7163" i="18"/>
  <c r="M7208" i="18"/>
  <c r="L7210" i="18"/>
  <c r="L7215" i="18"/>
  <c r="M7215" i="18"/>
  <c r="L7228" i="18"/>
  <c r="M7228" i="18"/>
  <c r="M7252" i="18"/>
  <c r="L7254" i="18"/>
  <c r="M7254" i="18"/>
  <c r="M7283" i="18"/>
  <c r="M7286" i="18"/>
  <c r="L7291" i="18"/>
  <c r="M7291" i="18"/>
  <c r="M7336" i="18"/>
  <c r="L7338" i="18"/>
  <c r="L7343" i="18"/>
  <c r="M7343" i="18"/>
  <c r="L7356" i="18"/>
  <c r="M7356" i="18"/>
  <c r="M7380" i="18"/>
  <c r="L7382" i="18"/>
  <c r="M7382" i="18"/>
  <c r="L7572" i="18"/>
  <c r="M7572" i="18"/>
  <c r="L7574" i="18"/>
  <c r="M7574" i="18"/>
  <c r="L7588" i="18"/>
  <c r="M7588" i="18"/>
  <c r="L7590" i="18"/>
  <c r="M7590" i="18"/>
  <c r="L7604" i="18"/>
  <c r="M7604" i="18"/>
  <c r="L7606" i="18"/>
  <c r="M7606" i="18"/>
  <c r="L7620" i="18"/>
  <c r="M7620" i="18"/>
  <c r="L7622" i="18"/>
  <c r="M7622" i="18"/>
  <c r="L7636" i="18"/>
  <c r="M7636" i="18"/>
  <c r="L7638" i="18"/>
  <c r="M7638" i="18"/>
  <c r="L7652" i="18"/>
  <c r="M7652" i="18"/>
  <c r="L7654" i="18"/>
  <c r="M7654" i="18"/>
  <c r="L7668" i="18"/>
  <c r="M7668" i="18"/>
  <c r="L7670" i="18"/>
  <c r="M7670" i="18"/>
  <c r="L7734" i="18"/>
  <c r="M7734" i="18"/>
  <c r="L7950" i="18"/>
  <c r="M7950" i="18"/>
  <c r="M8104" i="18"/>
  <c r="L8104" i="18"/>
  <c r="L8117" i="18"/>
  <c r="L8124" i="18"/>
  <c r="M8160" i="18"/>
  <c r="L8160" i="18"/>
  <c r="L8371" i="18"/>
  <c r="M8371" i="18"/>
  <c r="M8376" i="18"/>
  <c r="L8403" i="18"/>
  <c r="M8403" i="18"/>
  <c r="M8408" i="18"/>
  <c r="L8435" i="18"/>
  <c r="M8435" i="18"/>
  <c r="M8440" i="18"/>
  <c r="L8467" i="18"/>
  <c r="M8467" i="18"/>
  <c r="M8472" i="18"/>
  <c r="L8499" i="18"/>
  <c r="M8499" i="18"/>
  <c r="M8504" i="18"/>
  <c r="L8558" i="18"/>
  <c r="M8558" i="18"/>
  <c r="L8612" i="18"/>
  <c r="M8612" i="18"/>
  <c r="L8620" i="18"/>
  <c r="M8620" i="18"/>
  <c r="L8622" i="18"/>
  <c r="M8622" i="18"/>
  <c r="L6398" i="18"/>
  <c r="L6400" i="18"/>
  <c r="M6400" i="18"/>
  <c r="L6417" i="18"/>
  <c r="L6430" i="18"/>
  <c r="L6432" i="18"/>
  <c r="M6432" i="18"/>
  <c r="L6449" i="18"/>
  <c r="L6462" i="18"/>
  <c r="L6464" i="18"/>
  <c r="M6464" i="18"/>
  <c r="L6481" i="18"/>
  <c r="L6485" i="18"/>
  <c r="L6498" i="18"/>
  <c r="L6500" i="18"/>
  <c r="M6500" i="18"/>
  <c r="L6517" i="18"/>
  <c r="L6530" i="18"/>
  <c r="L6532" i="18"/>
  <c r="M6532" i="18"/>
  <c r="L6549" i="18"/>
  <c r="L6562" i="18"/>
  <c r="L6564" i="18"/>
  <c r="M6564" i="18"/>
  <c r="L6581" i="18"/>
  <c r="L6594" i="18"/>
  <c r="L6596" i="18"/>
  <c r="M6596" i="18"/>
  <c r="L6613" i="18"/>
  <c r="L6626" i="18"/>
  <c r="L6628" i="18"/>
  <c r="M6628" i="18"/>
  <c r="L6645" i="18"/>
  <c r="L6658" i="18"/>
  <c r="L6660" i="18"/>
  <c r="M6660" i="18"/>
  <c r="L6677" i="18"/>
  <c r="L6690" i="18"/>
  <c r="L6692" i="18"/>
  <c r="M6692" i="18"/>
  <c r="L6709" i="18"/>
  <c r="L6722" i="18"/>
  <c r="L6724" i="18"/>
  <c r="M6724" i="18"/>
  <c r="L6741" i="18"/>
  <c r="L6754" i="18"/>
  <c r="L6756" i="18"/>
  <c r="M6756" i="18"/>
  <c r="L6768" i="18"/>
  <c r="L6780" i="18"/>
  <c r="M6780" i="18"/>
  <c r="L6787" i="18"/>
  <c r="L6799" i="18"/>
  <c r="M6799" i="18"/>
  <c r="L6818" i="18"/>
  <c r="M6818" i="18"/>
  <c r="L6832" i="18"/>
  <c r="L6844" i="18"/>
  <c r="M6844" i="18"/>
  <c r="L6851" i="18"/>
  <c r="L6863" i="18"/>
  <c r="M6863" i="18"/>
  <c r="L6882" i="18"/>
  <c r="M6882" i="18"/>
  <c r="L6896" i="18"/>
  <c r="L6908" i="18"/>
  <c r="M6908" i="18"/>
  <c r="L6915" i="18"/>
  <c r="L6927" i="18"/>
  <c r="M6927" i="18"/>
  <c r="L6946" i="18"/>
  <c r="M6946" i="18"/>
  <c r="L6959" i="18"/>
  <c r="L6962" i="18"/>
  <c r="L6971" i="18"/>
  <c r="M6971" i="18"/>
  <c r="L6984" i="18"/>
  <c r="L6995" i="18"/>
  <c r="M6995" i="18"/>
  <c r="L7022" i="18"/>
  <c r="M7022" i="18"/>
  <c r="L7043" i="18"/>
  <c r="L7051" i="18"/>
  <c r="M7051" i="18"/>
  <c r="L7063" i="18"/>
  <c r="L7066" i="18"/>
  <c r="L7080" i="18"/>
  <c r="M7080" i="18"/>
  <c r="L7087" i="18"/>
  <c r="L7090" i="18"/>
  <c r="L7104" i="18"/>
  <c r="M7104" i="18"/>
  <c r="L7116" i="18"/>
  <c r="L7124" i="18"/>
  <c r="M7124" i="18"/>
  <c r="L7144" i="18"/>
  <c r="L7154" i="18"/>
  <c r="M7154" i="18"/>
  <c r="L7178" i="18"/>
  <c r="L7183" i="18"/>
  <c r="M7183" i="18"/>
  <c r="L7196" i="18"/>
  <c r="L7207" i="18"/>
  <c r="M7207" i="18"/>
  <c r="L7219" i="18"/>
  <c r="L7222" i="18"/>
  <c r="L7236" i="18"/>
  <c r="M7236" i="18"/>
  <c r="L7248" i="18"/>
  <c r="L7259" i="18"/>
  <c r="M7259" i="18"/>
  <c r="L7272" i="18"/>
  <c r="L7282" i="18"/>
  <c r="M7282" i="18"/>
  <c r="L7306" i="18"/>
  <c r="L7311" i="18"/>
  <c r="M7311" i="18"/>
  <c r="L7324" i="18"/>
  <c r="L7335" i="18"/>
  <c r="M7335" i="18"/>
  <c r="L7347" i="18"/>
  <c r="L7350" i="18"/>
  <c r="L7364" i="18"/>
  <c r="M7364" i="18"/>
  <c r="L7376" i="18"/>
  <c r="L7387" i="18"/>
  <c r="M7387" i="18"/>
  <c r="L7573" i="18"/>
  <c r="L7580" i="18"/>
  <c r="M7580" i="18"/>
  <c r="L7589" i="18"/>
  <c r="L7596" i="18"/>
  <c r="M7596" i="18"/>
  <c r="L7605" i="18"/>
  <c r="L7612" i="18"/>
  <c r="M7612" i="18"/>
  <c r="L7621" i="18"/>
  <c r="L7628" i="18"/>
  <c r="M7628" i="18"/>
  <c r="L7637" i="18"/>
  <c r="L7644" i="18"/>
  <c r="M7644" i="18"/>
  <c r="L7653" i="18"/>
  <c r="L7660" i="18"/>
  <c r="M7660" i="18"/>
  <c r="L7669" i="18"/>
  <c r="L7676" i="18"/>
  <c r="M7676" i="18"/>
  <c r="L7736" i="18"/>
  <c r="M7736" i="18"/>
  <c r="L7766" i="18"/>
  <c r="M7766" i="18"/>
  <c r="L7844" i="18"/>
  <c r="M8068" i="18"/>
  <c r="L8068" i="18"/>
  <c r="M8072" i="18"/>
  <c r="L8072" i="18"/>
  <c r="M8112" i="18"/>
  <c r="L8112" i="18"/>
  <c r="M8116" i="18"/>
  <c r="L8116" i="18"/>
  <c r="M8172" i="18"/>
  <c r="L8172" i="18"/>
  <c r="M8309" i="18"/>
  <c r="L8309" i="18"/>
  <c r="L8351" i="18"/>
  <c r="M8351" i="18"/>
  <c r="L8359" i="18"/>
  <c r="M8359" i="18"/>
  <c r="L8367" i="18"/>
  <c r="M8367" i="18"/>
  <c r="L8375" i="18"/>
  <c r="M8375" i="18"/>
  <c r="L8383" i="18"/>
  <c r="M8383" i="18"/>
  <c r="L8391" i="18"/>
  <c r="M8391" i="18"/>
  <c r="L8399" i="18"/>
  <c r="M8399" i="18"/>
  <c r="L8407" i="18"/>
  <c r="M8407" i="18"/>
  <c r="L8415" i="18"/>
  <c r="M8415" i="18"/>
  <c r="L8423" i="18"/>
  <c r="M8423" i="18"/>
  <c r="L8431" i="18"/>
  <c r="M8431" i="18"/>
  <c r="L8439" i="18"/>
  <c r="M8439" i="18"/>
  <c r="L8447" i="18"/>
  <c r="M8447" i="18"/>
  <c r="L8455" i="18"/>
  <c r="M8455" i="18"/>
  <c r="L8463" i="18"/>
  <c r="M8463" i="18"/>
  <c r="L8471" i="18"/>
  <c r="M8471" i="18"/>
  <c r="L8479" i="18"/>
  <c r="M8479" i="18"/>
  <c r="L8487" i="18"/>
  <c r="M8487" i="18"/>
  <c r="L8495" i="18"/>
  <c r="M8495" i="18"/>
  <c r="L8503" i="18"/>
  <c r="M8503" i="18"/>
  <c r="M8553" i="18"/>
  <c r="L8553" i="18"/>
  <c r="M8555" i="18"/>
  <c r="L8555" i="18"/>
  <c r="L8673" i="18"/>
  <c r="M8673" i="18"/>
  <c r="L5563" i="18"/>
  <c r="L5569" i="18"/>
  <c r="L5572" i="18"/>
  <c r="L5575" i="18"/>
  <c r="L5580" i="18"/>
  <c r="L5583" i="18"/>
  <c r="L5592" i="18"/>
  <c r="L5595" i="18"/>
  <c r="L5601" i="18"/>
  <c r="L5604" i="18"/>
  <c r="L5607" i="18"/>
  <c r="L5612" i="18"/>
  <c r="L5615" i="18"/>
  <c r="L5624" i="18"/>
  <c r="L5627" i="18"/>
  <c r="L5633" i="18"/>
  <c r="L5636" i="18"/>
  <c r="L5639" i="18"/>
  <c r="L5644" i="18"/>
  <c r="L5647" i="18"/>
  <c r="L5656" i="18"/>
  <c r="L5659" i="18"/>
  <c r="L5665" i="18"/>
  <c r="L5668" i="18"/>
  <c r="L5671" i="18"/>
  <c r="L5676" i="18"/>
  <c r="L5679" i="18"/>
  <c r="L5688" i="18"/>
  <c r="L5691" i="18"/>
  <c r="L5697" i="18"/>
  <c r="L5700" i="18"/>
  <c r="L5703" i="18"/>
  <c r="L5708" i="18"/>
  <c r="L5711" i="18"/>
  <c r="L5720" i="18"/>
  <c r="L5723" i="18"/>
  <c r="L5729" i="18"/>
  <c r="L5732" i="18"/>
  <c r="L5735" i="18"/>
  <c r="L5740" i="18"/>
  <c r="L5743" i="18"/>
  <c r="L5752" i="18"/>
  <c r="L5755" i="18"/>
  <c r="L5761" i="18"/>
  <c r="L5764" i="18"/>
  <c r="L5767" i="18"/>
  <c r="L5772" i="18"/>
  <c r="L5775" i="18"/>
  <c r="L5784" i="18"/>
  <c r="L5787" i="18"/>
  <c r="L5793" i="18"/>
  <c r="L5796" i="18"/>
  <c r="L5799" i="18"/>
  <c r="L5804" i="18"/>
  <c r="L5807" i="18"/>
  <c r="L5816" i="18"/>
  <c r="L5819" i="18"/>
  <c r="L5824" i="18"/>
  <c r="M5824" i="18"/>
  <c r="L5836" i="18"/>
  <c r="L5839" i="18"/>
  <c r="L5853" i="18"/>
  <c r="M5853" i="18"/>
  <c r="L5860" i="18"/>
  <c r="L5863" i="18"/>
  <c r="L5877" i="18"/>
  <c r="M5877" i="18"/>
  <c r="L5889" i="18"/>
  <c r="L5897" i="18"/>
  <c r="M5897" i="18"/>
  <c r="L5923" i="18"/>
  <c r="M5923" i="18"/>
  <c r="L5944" i="18"/>
  <c r="L5947" i="18"/>
  <c r="L5952" i="18"/>
  <c r="M5952" i="18"/>
  <c r="L5964" i="18"/>
  <c r="L5967" i="18"/>
  <c r="L5981" i="18"/>
  <c r="M5981" i="18"/>
  <c r="L5988" i="18"/>
  <c r="L5991" i="18"/>
  <c r="L6005" i="18"/>
  <c r="M6005" i="18"/>
  <c r="L6017" i="18"/>
  <c r="L6025" i="18"/>
  <c r="M6025" i="18"/>
  <c r="L6056" i="18"/>
  <c r="M6056" i="18"/>
  <c r="L6069" i="18"/>
  <c r="L6079" i="18"/>
  <c r="M6079" i="18"/>
  <c r="L6103" i="18"/>
  <c r="L6108" i="18"/>
  <c r="M6108" i="18"/>
  <c r="L6121" i="18"/>
  <c r="L6132" i="18"/>
  <c r="M6132" i="18"/>
  <c r="L6144" i="18"/>
  <c r="L6147" i="18"/>
  <c r="L6155" i="18"/>
  <c r="L6161" i="18"/>
  <c r="M6161" i="18"/>
  <c r="L6173" i="18"/>
  <c r="L6184" i="18"/>
  <c r="M6184" i="18"/>
  <c r="L6197" i="18"/>
  <c r="L6207" i="18"/>
  <c r="M6207" i="18"/>
  <c r="L6231" i="18"/>
  <c r="L6236" i="18"/>
  <c r="M6236" i="18"/>
  <c r="L6249" i="18"/>
  <c r="L6260" i="18"/>
  <c r="M6260" i="18"/>
  <c r="L6272" i="18"/>
  <c r="L6275" i="18"/>
  <c r="L6283" i="18"/>
  <c r="L6289" i="18"/>
  <c r="M6289" i="18"/>
  <c r="L6301" i="18"/>
  <c r="L6312" i="18"/>
  <c r="M6312" i="18"/>
  <c r="L6325" i="18"/>
  <c r="L6335" i="18"/>
  <c r="M6335" i="18"/>
  <c r="L6359" i="18"/>
  <c r="L6364" i="18"/>
  <c r="M6364" i="18"/>
  <c r="L6377" i="18"/>
  <c r="L6390" i="18"/>
  <c r="L6392" i="18"/>
  <c r="M6392" i="18"/>
  <c r="L6409" i="18"/>
  <c r="M6412" i="18"/>
  <c r="M6417" i="18"/>
  <c r="L6422" i="18"/>
  <c r="L6424" i="18"/>
  <c r="M6424" i="18"/>
  <c r="L6441" i="18"/>
  <c r="M6444" i="18"/>
  <c r="M6449" i="18"/>
  <c r="L6454" i="18"/>
  <c r="L6456" i="18"/>
  <c r="M6456" i="18"/>
  <c r="L6473" i="18"/>
  <c r="M6476" i="18"/>
  <c r="M6481" i="18"/>
  <c r="M6485" i="18"/>
  <c r="L6490" i="18"/>
  <c r="L6492" i="18"/>
  <c r="M6492" i="18"/>
  <c r="L6509" i="18"/>
  <c r="M6512" i="18"/>
  <c r="M6517" i="18"/>
  <c r="L6522" i="18"/>
  <c r="L6524" i="18"/>
  <c r="M6524" i="18"/>
  <c r="L6541" i="18"/>
  <c r="M6544" i="18"/>
  <c r="M6549" i="18"/>
  <c r="L6554" i="18"/>
  <c r="L6556" i="18"/>
  <c r="M6556" i="18"/>
  <c r="L6573" i="18"/>
  <c r="M6576" i="18"/>
  <c r="M6581" i="18"/>
  <c r="L6586" i="18"/>
  <c r="L6588" i="18"/>
  <c r="M6588" i="18"/>
  <c r="L6605" i="18"/>
  <c r="M6608" i="18"/>
  <c r="M6613" i="18"/>
  <c r="L6618" i="18"/>
  <c r="L6620" i="18"/>
  <c r="M6620" i="18"/>
  <c r="L6637" i="18"/>
  <c r="M6640" i="18"/>
  <c r="M6645" i="18"/>
  <c r="L6650" i="18"/>
  <c r="L6652" i="18"/>
  <c r="M6652" i="18"/>
  <c r="L6669" i="18"/>
  <c r="M6672" i="18"/>
  <c r="M6677" i="18"/>
  <c r="L6682" i="18"/>
  <c r="L6684" i="18"/>
  <c r="M6684" i="18"/>
  <c r="L6701" i="18"/>
  <c r="M6704" i="18"/>
  <c r="M6709" i="18"/>
  <c r="L6714" i="18"/>
  <c r="L6716" i="18"/>
  <c r="M6716" i="18"/>
  <c r="L6733" i="18"/>
  <c r="M6736" i="18"/>
  <c r="M6741" i="18"/>
  <c r="L6746" i="18"/>
  <c r="L6748" i="18"/>
  <c r="M6748" i="18"/>
  <c r="M6768" i="18"/>
  <c r="L6770" i="18"/>
  <c r="M6770" i="18"/>
  <c r="L6784" i="18"/>
  <c r="L6796" i="18"/>
  <c r="M6796" i="18"/>
  <c r="L6803" i="18"/>
  <c r="M6808" i="18"/>
  <c r="L6815" i="18"/>
  <c r="M6815" i="18"/>
  <c r="M6832" i="18"/>
  <c r="L6834" i="18"/>
  <c r="M6834" i="18"/>
  <c r="L6848" i="18"/>
  <c r="L6860" i="18"/>
  <c r="M6860" i="18"/>
  <c r="L6867" i="18"/>
  <c r="M6872" i="18"/>
  <c r="L6879" i="18"/>
  <c r="M6879" i="18"/>
  <c r="M6896" i="18"/>
  <c r="L6898" i="18"/>
  <c r="M6898" i="18"/>
  <c r="L6912" i="18"/>
  <c r="L6924" i="18"/>
  <c r="M6924" i="18"/>
  <c r="L6931" i="18"/>
  <c r="M6936" i="18"/>
  <c r="L6943" i="18"/>
  <c r="M6943" i="18"/>
  <c r="L6956" i="18"/>
  <c r="M6959" i="18"/>
  <c r="M6962" i="18"/>
  <c r="L6964" i="18"/>
  <c r="M6964" i="18"/>
  <c r="L6975" i="18"/>
  <c r="M6976" i="18"/>
  <c r="L6978" i="18"/>
  <c r="M6979" i="18"/>
  <c r="M6984" i="18"/>
  <c r="L6992" i="18"/>
  <c r="M6992" i="18"/>
  <c r="L7011" i="18"/>
  <c r="M7012" i="18"/>
  <c r="L7019" i="18"/>
  <c r="M7019" i="18"/>
  <c r="L7031" i="18"/>
  <c r="M7032" i="18"/>
  <c r="L7034" i="18"/>
  <c r="M7035" i="18"/>
  <c r="M7038" i="18"/>
  <c r="M7043" i="18"/>
  <c r="L7048" i="18"/>
  <c r="M7048" i="18"/>
  <c r="L7055" i="18"/>
  <c r="M7056" i="18"/>
  <c r="L7058" i="18"/>
  <c r="M7063" i="18"/>
  <c r="M7066" i="18"/>
  <c r="L7072" i="18"/>
  <c r="M7072" i="18"/>
  <c r="L7084" i="18"/>
  <c r="M7087" i="18"/>
  <c r="L7092" i="18"/>
  <c r="M7092" i="18"/>
  <c r="M7116" i="18"/>
  <c r="L7118" i="18"/>
  <c r="M7118" i="18"/>
  <c r="M7144" i="18"/>
  <c r="L7146" i="18"/>
  <c r="L7151" i="18"/>
  <c r="M7151" i="18"/>
  <c r="L7164" i="18"/>
  <c r="M7167" i="18"/>
  <c r="M7170" i="18"/>
  <c r="L7175" i="18"/>
  <c r="M7175" i="18"/>
  <c r="L7187" i="18"/>
  <c r="M7188" i="18"/>
  <c r="L7190" i="18"/>
  <c r="M7191" i="18"/>
  <c r="M7196" i="18"/>
  <c r="L7204" i="18"/>
  <c r="M7204" i="18"/>
  <c r="L7216" i="18"/>
  <c r="M7219" i="18"/>
  <c r="M7222" i="18"/>
  <c r="L7227" i="18"/>
  <c r="M7227" i="18"/>
  <c r="L7240" i="18"/>
  <c r="M7243" i="18"/>
  <c r="M7248" i="18"/>
  <c r="L7250" i="18"/>
  <c r="M7250" i="18"/>
  <c r="M7272" i="18"/>
  <c r="L7274" i="18"/>
  <c r="L7279" i="18"/>
  <c r="M7279" i="18"/>
  <c r="L7292" i="18"/>
  <c r="M7295" i="18"/>
  <c r="M7298" i="18"/>
  <c r="L7303" i="18"/>
  <c r="M7303" i="18"/>
  <c r="L7315" i="18"/>
  <c r="M7316" i="18"/>
  <c r="L7318" i="18"/>
  <c r="M7319" i="18"/>
  <c r="M7324" i="18"/>
  <c r="L7332" i="18"/>
  <c r="M7332" i="18"/>
  <c r="L7344" i="18"/>
  <c r="M7347" i="18"/>
  <c r="M7350" i="18"/>
  <c r="L7355" i="18"/>
  <c r="M7355" i="18"/>
  <c r="L7368" i="18"/>
  <c r="M7371" i="18"/>
  <c r="M7376" i="18"/>
  <c r="L7378" i="18"/>
  <c r="M7378" i="18"/>
  <c r="L7569" i="18"/>
  <c r="M7570" i="18"/>
  <c r="M7573" i="18"/>
  <c r="L7576" i="18"/>
  <c r="M7576" i="18"/>
  <c r="L7585" i="18"/>
  <c r="M7586" i="18"/>
  <c r="M7589" i="18"/>
  <c r="L7592" i="18"/>
  <c r="M7592" i="18"/>
  <c r="L7601" i="18"/>
  <c r="M7602" i="18"/>
  <c r="M7605" i="18"/>
  <c r="L7608" i="18"/>
  <c r="M7608" i="18"/>
  <c r="L7617" i="18"/>
  <c r="M7618" i="18"/>
  <c r="M7621" i="18"/>
  <c r="L7624" i="18"/>
  <c r="M7624" i="18"/>
  <c r="L7633" i="18"/>
  <c r="M7634" i="18"/>
  <c r="M7637" i="18"/>
  <c r="L7640" i="18"/>
  <c r="M7640" i="18"/>
  <c r="L7649" i="18"/>
  <c r="M7650" i="18"/>
  <c r="M7653" i="18"/>
  <c r="L7656" i="18"/>
  <c r="M7656" i="18"/>
  <c r="L7665" i="18"/>
  <c r="M7666" i="18"/>
  <c r="M7669" i="18"/>
  <c r="L7672" i="18"/>
  <c r="M7672" i="18"/>
  <c r="L7678" i="18"/>
  <c r="M7678" i="18"/>
  <c r="L7710" i="18"/>
  <c r="M7710" i="18"/>
  <c r="M7844" i="18"/>
  <c r="L7908" i="18"/>
  <c r="M7908" i="18"/>
  <c r="L7972" i="18"/>
  <c r="M7972" i="18"/>
  <c r="M8063" i="18"/>
  <c r="L8063" i="18"/>
  <c r="M8088" i="18"/>
  <c r="L8088" i="18"/>
  <c r="M8136" i="18"/>
  <c r="L8136" i="18"/>
  <c r="M8167" i="18"/>
  <c r="L8167" i="18"/>
  <c r="L8269" i="18"/>
  <c r="M8273" i="18"/>
  <c r="L8273" i="18"/>
  <c r="M8317" i="18"/>
  <c r="L8317" i="18"/>
  <c r="M8356" i="18"/>
  <c r="M8364" i="18"/>
  <c r="M8372" i="18"/>
  <c r="M8380" i="18"/>
  <c r="M8388" i="18"/>
  <c r="M8396" i="18"/>
  <c r="M8404" i="18"/>
  <c r="M8412" i="18"/>
  <c r="M8420" i="18"/>
  <c r="M8428" i="18"/>
  <c r="M8436" i="18"/>
  <c r="M8444" i="18"/>
  <c r="M8452" i="18"/>
  <c r="M8460" i="18"/>
  <c r="M8468" i="18"/>
  <c r="M8476" i="18"/>
  <c r="M8484" i="18"/>
  <c r="M8492" i="18"/>
  <c r="M8500" i="18"/>
  <c r="M8562" i="18"/>
  <c r="M8565" i="18"/>
  <c r="L8568" i="18"/>
  <c r="M8568" i="18"/>
  <c r="L8573" i="18"/>
  <c r="M8573" i="18"/>
  <c r="M8594" i="18"/>
  <c r="M8597" i="18"/>
  <c r="L8600" i="18"/>
  <c r="M8600" i="18"/>
  <c r="L8605" i="18"/>
  <c r="M8605" i="18"/>
  <c r="M8626" i="18"/>
  <c r="M8629" i="18"/>
  <c r="L8632" i="18"/>
  <c r="M8632" i="18"/>
  <c r="L8637" i="18"/>
  <c r="M8637" i="18"/>
  <c r="L8668" i="18"/>
  <c r="M8668" i="18"/>
  <c r="L8670" i="18"/>
  <c r="M8670" i="18"/>
  <c r="L7894" i="18"/>
  <c r="L7958" i="18"/>
  <c r="M8056" i="18"/>
  <c r="L8056" i="18"/>
  <c r="M8093" i="18"/>
  <c r="L8093" i="18"/>
  <c r="M8121" i="18"/>
  <c r="L8121" i="18"/>
  <c r="M8277" i="18"/>
  <c r="L8277" i="18"/>
  <c r="M8341" i="18"/>
  <c r="L8341" i="18"/>
  <c r="L8354" i="18"/>
  <c r="L8358" i="18"/>
  <c r="L8362" i="18"/>
  <c r="L8366" i="18"/>
  <c r="L8370" i="18"/>
  <c r="L8374" i="18"/>
  <c r="L8378" i="18"/>
  <c r="L8382" i="18"/>
  <c r="L8386" i="18"/>
  <c r="L8390" i="18"/>
  <c r="L8394" i="18"/>
  <c r="L8398" i="18"/>
  <c r="L8402" i="18"/>
  <c r="L8406" i="18"/>
  <c r="L8410" i="18"/>
  <c r="L8414" i="18"/>
  <c r="L8418" i="18"/>
  <c r="L8422" i="18"/>
  <c r="L8426" i="18"/>
  <c r="L8430" i="18"/>
  <c r="L8434" i="18"/>
  <c r="L8438" i="18"/>
  <c r="L8442" i="18"/>
  <c r="L8446" i="18"/>
  <c r="L8450" i="18"/>
  <c r="L8454" i="18"/>
  <c r="L8458" i="18"/>
  <c r="L8462" i="18"/>
  <c r="L8466" i="18"/>
  <c r="L8470" i="18"/>
  <c r="L8474" i="18"/>
  <c r="L8478" i="18"/>
  <c r="L8482" i="18"/>
  <c r="L8486" i="18"/>
  <c r="L8490" i="18"/>
  <c r="L8494" i="18"/>
  <c r="L8498" i="18"/>
  <c r="L8502" i="18"/>
  <c r="L8506" i="18"/>
  <c r="L8564" i="18"/>
  <c r="M8564" i="18"/>
  <c r="L8570" i="18"/>
  <c r="M8570" i="18"/>
  <c r="L8596" i="18"/>
  <c r="M8596" i="18"/>
  <c r="L8602" i="18"/>
  <c r="M8602" i="18"/>
  <c r="L8628" i="18"/>
  <c r="M8628" i="18"/>
  <c r="L8634" i="18"/>
  <c r="M8634" i="18"/>
  <c r="L8684" i="18"/>
  <c r="M8684" i="18"/>
  <c r="L8689" i="18"/>
  <c r="M8689" i="18"/>
  <c r="L5815" i="18"/>
  <c r="L5820" i="18"/>
  <c r="L5823" i="18"/>
  <c r="L5832" i="18"/>
  <c r="L5835" i="18"/>
  <c r="L5841" i="18"/>
  <c r="L5844" i="18"/>
  <c r="L5847" i="18"/>
  <c r="L5852" i="18"/>
  <c r="L5855" i="18"/>
  <c r="L5864" i="18"/>
  <c r="L5867" i="18"/>
  <c r="L5873" i="18"/>
  <c r="L5876" i="18"/>
  <c r="L5879" i="18"/>
  <c r="L5884" i="18"/>
  <c r="L5887" i="18"/>
  <c r="L5896" i="18"/>
  <c r="L5899" i="18"/>
  <c r="L5905" i="18"/>
  <c r="L5908" i="18"/>
  <c r="L5911" i="18"/>
  <c r="L5916" i="18"/>
  <c r="L5919" i="18"/>
  <c r="L5928" i="18"/>
  <c r="L5931" i="18"/>
  <c r="L5937" i="18"/>
  <c r="L5940" i="18"/>
  <c r="L5943" i="18"/>
  <c r="L5948" i="18"/>
  <c r="L5951" i="18"/>
  <c r="L5960" i="18"/>
  <c r="L5963" i="18"/>
  <c r="L5969" i="18"/>
  <c r="L5972" i="18"/>
  <c r="L5975" i="18"/>
  <c r="L5980" i="18"/>
  <c r="L5983" i="18"/>
  <c r="L5992" i="18"/>
  <c r="L5995" i="18"/>
  <c r="L6001" i="18"/>
  <c r="L6004" i="18"/>
  <c r="L6007" i="18"/>
  <c r="L6012" i="18"/>
  <c r="L6015" i="18"/>
  <c r="L6024" i="18"/>
  <c r="L6027" i="18"/>
  <c r="L6033" i="18"/>
  <c r="L6036" i="18"/>
  <c r="L6039" i="18"/>
  <c r="L6044" i="18"/>
  <c r="L6047" i="18"/>
  <c r="L6053" i="18"/>
  <c r="L6061" i="18"/>
  <c r="L6064" i="18"/>
  <c r="L6067" i="18"/>
  <c r="L6073" i="18"/>
  <c r="L6085" i="18"/>
  <c r="L6093" i="18"/>
  <c r="L6096" i="18"/>
  <c r="L6099" i="18"/>
  <c r="L6105" i="18"/>
  <c r="L6117" i="18"/>
  <c r="L6125" i="18"/>
  <c r="L6128" i="18"/>
  <c r="L6131" i="18"/>
  <c r="L6137" i="18"/>
  <c r="L6149" i="18"/>
  <c r="L6157" i="18"/>
  <c r="L6160" i="18"/>
  <c r="L6163" i="18"/>
  <c r="L6169" i="18"/>
  <c r="L6181" i="18"/>
  <c r="L6189" i="18"/>
  <c r="L6192" i="18"/>
  <c r="L6195" i="18"/>
  <c r="L6201" i="18"/>
  <c r="L6213" i="18"/>
  <c r="L6221" i="18"/>
  <c r="L6224" i="18"/>
  <c r="L6227" i="18"/>
  <c r="L6233" i="18"/>
  <c r="L6245" i="18"/>
  <c r="L6253" i="18"/>
  <c r="L6256" i="18"/>
  <c r="L6259" i="18"/>
  <c r="L6265" i="18"/>
  <c r="L6277" i="18"/>
  <c r="L6285" i="18"/>
  <c r="L6288" i="18"/>
  <c r="L6291" i="18"/>
  <c r="L6297" i="18"/>
  <c r="L6309" i="18"/>
  <c r="L6317" i="18"/>
  <c r="L6320" i="18"/>
  <c r="L6323" i="18"/>
  <c r="L6329" i="18"/>
  <c r="L6341" i="18"/>
  <c r="L6349" i="18"/>
  <c r="L6352" i="18"/>
  <c r="L6355" i="18"/>
  <c r="L6361" i="18"/>
  <c r="L6373" i="18"/>
  <c r="L6381" i="18"/>
  <c r="L6389" i="18"/>
  <c r="L6397" i="18"/>
  <c r="L6405" i="18"/>
  <c r="L6413" i="18"/>
  <c r="L6421" i="18"/>
  <c r="L6429" i="18"/>
  <c r="L6437" i="18"/>
  <c r="L6445" i="18"/>
  <c r="L6453" i="18"/>
  <c r="L6461" i="18"/>
  <c r="L6469" i="18"/>
  <c r="L6477" i="18"/>
  <c r="L6489" i="18"/>
  <c r="L6497" i="18"/>
  <c r="L6505" i="18"/>
  <c r="L6513" i="18"/>
  <c r="L6521" i="18"/>
  <c r="L6529" i="18"/>
  <c r="L6537" i="18"/>
  <c r="L6545" i="18"/>
  <c r="L6553" i="18"/>
  <c r="L6561" i="18"/>
  <c r="L6569" i="18"/>
  <c r="L6577" i="18"/>
  <c r="L6585" i="18"/>
  <c r="L6593" i="18"/>
  <c r="L6601" i="18"/>
  <c r="L6609" i="18"/>
  <c r="L6617" i="18"/>
  <c r="L6625" i="18"/>
  <c r="L6633" i="18"/>
  <c r="L6641" i="18"/>
  <c r="L6649" i="18"/>
  <c r="L6657" i="18"/>
  <c r="L6665" i="18"/>
  <c r="L6673" i="18"/>
  <c r="L6681" i="18"/>
  <c r="L6689" i="18"/>
  <c r="L6697" i="18"/>
  <c r="L6705" i="18"/>
  <c r="L6713" i="18"/>
  <c r="L6721" i="18"/>
  <c r="L6729" i="18"/>
  <c r="L6737" i="18"/>
  <c r="L6745" i="18"/>
  <c r="L6753" i="18"/>
  <c r="L6763" i="18"/>
  <c r="L6766" i="18"/>
  <c r="L6772" i="18"/>
  <c r="L6779" i="18"/>
  <c r="L6782" i="18"/>
  <c r="L6788" i="18"/>
  <c r="L6795" i="18"/>
  <c r="L6798" i="18"/>
  <c r="L6804" i="18"/>
  <c r="L6811" i="18"/>
  <c r="L6814" i="18"/>
  <c r="L6820" i="18"/>
  <c r="L6827" i="18"/>
  <c r="L6830" i="18"/>
  <c r="L6836" i="18"/>
  <c r="L6843" i="18"/>
  <c r="L6846" i="18"/>
  <c r="L6852" i="18"/>
  <c r="L6859" i="18"/>
  <c r="L6862" i="18"/>
  <c r="L6868" i="18"/>
  <c r="L6875" i="18"/>
  <c r="L6878" i="18"/>
  <c r="L6884" i="18"/>
  <c r="L6891" i="18"/>
  <c r="L6894" i="18"/>
  <c r="L6900" i="18"/>
  <c r="L6907" i="18"/>
  <c r="L6910" i="18"/>
  <c r="L6916" i="18"/>
  <c r="L6923" i="18"/>
  <c r="L6926" i="18"/>
  <c r="L6932" i="18"/>
  <c r="L6939" i="18"/>
  <c r="L6942" i="18"/>
  <c r="L6948" i="18"/>
  <c r="L6952" i="18"/>
  <c r="L6966" i="18"/>
  <c r="L6968" i="18"/>
  <c r="L6980" i="18"/>
  <c r="L6988" i="18"/>
  <c r="L6991" i="18"/>
  <c r="L6994" i="18"/>
  <c r="L7000" i="18"/>
  <c r="L7004" i="18"/>
  <c r="L7007" i="18"/>
  <c r="L7010" i="18"/>
  <c r="L7015" i="18"/>
  <c r="L7018" i="18"/>
  <c r="L7027" i="18"/>
  <c r="L7036" i="18"/>
  <c r="L7039" i="18"/>
  <c r="L7042" i="18"/>
  <c r="L7047" i="18"/>
  <c r="L7050" i="18"/>
  <c r="L7059" i="18"/>
  <c r="L7068" i="18"/>
  <c r="L7071" i="18"/>
  <c r="L7074" i="18"/>
  <c r="L7079" i="18"/>
  <c r="L7082" i="18"/>
  <c r="L7091" i="18"/>
  <c r="L7100" i="18"/>
  <c r="L7103" i="18"/>
  <c r="L7106" i="18"/>
  <c r="L7111" i="18"/>
  <c r="L7114" i="18"/>
  <c r="L7123" i="18"/>
  <c r="L7136" i="18"/>
  <c r="L7139" i="18"/>
  <c r="L7142" i="18"/>
  <c r="L7148" i="18"/>
  <c r="L7160" i="18"/>
  <c r="L7168" i="18"/>
  <c r="L7171" i="18"/>
  <c r="L7174" i="18"/>
  <c r="L7180" i="18"/>
  <c r="L7192" i="18"/>
  <c r="L7200" i="18"/>
  <c r="L7203" i="18"/>
  <c r="L7206" i="18"/>
  <c r="L7212" i="18"/>
  <c r="L7224" i="18"/>
  <c r="L7232" i="18"/>
  <c r="L7235" i="18"/>
  <c r="L7238" i="18"/>
  <c r="L7244" i="18"/>
  <c r="L7256" i="18"/>
  <c r="L7264" i="18"/>
  <c r="L7267" i="18"/>
  <c r="L7270" i="18"/>
  <c r="L7276" i="18"/>
  <c r="L7288" i="18"/>
  <c r="L7296" i="18"/>
  <c r="L7299" i="18"/>
  <c r="L7302" i="18"/>
  <c r="L7308" i="18"/>
  <c r="L7320" i="18"/>
  <c r="L7328" i="18"/>
  <c r="L7331" i="18"/>
  <c r="L7334" i="18"/>
  <c r="L7340" i="18"/>
  <c r="L7352" i="18"/>
  <c r="L7360" i="18"/>
  <c r="L7363" i="18"/>
  <c r="L7366" i="18"/>
  <c r="L7372" i="18"/>
  <c r="L7384" i="18"/>
  <c r="L7392" i="18"/>
  <c r="L7567" i="18"/>
  <c r="L7571" i="18"/>
  <c r="L7575" i="18"/>
  <c r="L7579" i="18"/>
  <c r="L7583" i="18"/>
  <c r="L7587" i="18"/>
  <c r="L7591" i="18"/>
  <c r="L7595" i="18"/>
  <c r="L7599" i="18"/>
  <c r="L7603" i="18"/>
  <c r="L7607" i="18"/>
  <c r="L7611" i="18"/>
  <c r="L7615" i="18"/>
  <c r="L7619" i="18"/>
  <c r="L7623" i="18"/>
  <c r="L7627" i="18"/>
  <c r="L7631" i="18"/>
  <c r="L7635" i="18"/>
  <c r="L7639" i="18"/>
  <c r="L7643" i="18"/>
  <c r="L7647" i="18"/>
  <c r="L7651" i="18"/>
  <c r="L7655" i="18"/>
  <c r="L7659" i="18"/>
  <c r="L7663" i="18"/>
  <c r="L7667" i="18"/>
  <c r="L7671" i="18"/>
  <c r="L7675" i="18"/>
  <c r="L7768" i="18"/>
  <c r="M7768" i="18"/>
  <c r="L7884" i="18"/>
  <c r="M7894" i="18"/>
  <c r="L7948" i="18"/>
  <c r="M7958" i="18"/>
  <c r="L8027" i="18"/>
  <c r="L8040" i="18"/>
  <c r="M8047" i="18"/>
  <c r="L8047" i="18"/>
  <c r="L8071" i="18"/>
  <c r="L8074" i="18"/>
  <c r="M8085" i="18"/>
  <c r="L8085" i="18"/>
  <c r="L8108" i="18"/>
  <c r="L8113" i="18"/>
  <c r="M8115" i="18"/>
  <c r="L8115" i="18"/>
  <c r="L8144" i="18"/>
  <c r="L8164" i="18"/>
  <c r="L8176" i="18"/>
  <c r="M8180" i="18"/>
  <c r="L8180" i="18"/>
  <c r="L8301" i="18"/>
  <c r="L8321" i="18"/>
  <c r="M8325" i="18"/>
  <c r="L8325" i="18"/>
  <c r="L8353" i="18"/>
  <c r="M8354" i="18"/>
  <c r="L8357" i="18"/>
  <c r="M8358" i="18"/>
  <c r="L8361" i="18"/>
  <c r="M8362" i="18"/>
  <c r="L8365" i="18"/>
  <c r="M8366" i="18"/>
  <c r="L8369" i="18"/>
  <c r="M8370" i="18"/>
  <c r="L8373" i="18"/>
  <c r="M8374" i="18"/>
  <c r="L8377" i="18"/>
  <c r="M8378" i="18"/>
  <c r="L8381" i="18"/>
  <c r="M8382" i="18"/>
  <c r="L8385" i="18"/>
  <c r="M8386" i="18"/>
  <c r="L8389" i="18"/>
  <c r="M8390" i="18"/>
  <c r="L8393" i="18"/>
  <c r="M8394" i="18"/>
  <c r="L8397" i="18"/>
  <c r="M8398" i="18"/>
  <c r="L8401" i="18"/>
  <c r="M8402" i="18"/>
  <c r="L8405" i="18"/>
  <c r="M8406" i="18"/>
  <c r="L8409" i="18"/>
  <c r="M8410" i="18"/>
  <c r="L8413" i="18"/>
  <c r="M8414" i="18"/>
  <c r="L8417" i="18"/>
  <c r="M8418" i="18"/>
  <c r="L8421" i="18"/>
  <c r="M8422" i="18"/>
  <c r="L8425" i="18"/>
  <c r="M8426" i="18"/>
  <c r="L8429" i="18"/>
  <c r="M8430" i="18"/>
  <c r="L8433" i="18"/>
  <c r="M8434" i="18"/>
  <c r="L8437" i="18"/>
  <c r="M8438" i="18"/>
  <c r="L8441" i="18"/>
  <c r="M8442" i="18"/>
  <c r="L8445" i="18"/>
  <c r="M8446" i="18"/>
  <c r="L8449" i="18"/>
  <c r="M8450" i="18"/>
  <c r="L8453" i="18"/>
  <c r="M8454" i="18"/>
  <c r="L8457" i="18"/>
  <c r="M8458" i="18"/>
  <c r="L8461" i="18"/>
  <c r="M8462" i="18"/>
  <c r="L8465" i="18"/>
  <c r="M8466" i="18"/>
  <c r="L8469" i="18"/>
  <c r="M8470" i="18"/>
  <c r="L8473" i="18"/>
  <c r="M8474" i="18"/>
  <c r="L8477" i="18"/>
  <c r="M8478" i="18"/>
  <c r="L8481" i="18"/>
  <c r="M8482" i="18"/>
  <c r="L8485" i="18"/>
  <c r="M8486" i="18"/>
  <c r="L8489" i="18"/>
  <c r="M8490" i="18"/>
  <c r="L8493" i="18"/>
  <c r="M8494" i="18"/>
  <c r="L8497" i="18"/>
  <c r="M8498" i="18"/>
  <c r="L8501" i="18"/>
  <c r="M8502" i="18"/>
  <c r="L8505" i="18"/>
  <c r="M8506" i="18"/>
  <c r="L8554" i="18"/>
  <c r="L8557" i="18"/>
  <c r="M8557" i="18"/>
  <c r="L8572" i="18"/>
  <c r="M8572" i="18"/>
  <c r="L8577" i="18"/>
  <c r="M8578" i="18"/>
  <c r="M8581" i="18"/>
  <c r="L8584" i="18"/>
  <c r="M8584" i="18"/>
  <c r="L8589" i="18"/>
  <c r="M8589" i="18"/>
  <c r="L8604" i="18"/>
  <c r="M8604" i="18"/>
  <c r="L8609" i="18"/>
  <c r="M8610" i="18"/>
  <c r="M8613" i="18"/>
  <c r="L8616" i="18"/>
  <c r="M8616" i="18"/>
  <c r="L8621" i="18"/>
  <c r="M8621" i="18"/>
  <c r="L8636" i="18"/>
  <c r="M8636" i="18"/>
  <c r="L8641" i="18"/>
  <c r="M8642" i="18"/>
  <c r="M8645" i="18"/>
  <c r="L8648" i="18"/>
  <c r="M8648" i="18"/>
  <c r="M8658" i="18"/>
  <c r="M8661" i="18"/>
  <c r="L8664" i="18"/>
  <c r="M8664" i="18"/>
  <c r="M8674" i="18"/>
  <c r="M8677" i="18"/>
  <c r="L8680" i="18"/>
  <c r="M8680" i="18"/>
  <c r="L8653" i="18"/>
  <c r="L8660" i="18"/>
  <c r="M8660" i="18"/>
  <c r="L8669" i="18"/>
  <c r="L8676" i="18"/>
  <c r="M8676" i="18"/>
  <c r="L8692" i="18"/>
  <c r="M8692" i="18"/>
  <c r="M8704" i="18"/>
  <c r="L8704" i="18"/>
  <c r="M8706" i="18"/>
  <c r="L8706" i="18"/>
  <c r="L8724" i="18"/>
  <c r="M8724" i="18"/>
  <c r="L7680" i="18"/>
  <c r="L7726" i="18"/>
  <c r="L7758" i="18"/>
  <c r="L7790" i="18"/>
  <c r="L7822" i="18"/>
  <c r="L8560" i="18"/>
  <c r="M8560" i="18"/>
  <c r="L8569" i="18"/>
  <c r="L8576" i="18"/>
  <c r="M8576" i="18"/>
  <c r="L8585" i="18"/>
  <c r="L8592" i="18"/>
  <c r="M8592" i="18"/>
  <c r="L8601" i="18"/>
  <c r="L8608" i="18"/>
  <c r="M8608" i="18"/>
  <c r="L8617" i="18"/>
  <c r="L8624" i="18"/>
  <c r="M8624" i="18"/>
  <c r="L8633" i="18"/>
  <c r="L8640" i="18"/>
  <c r="M8640" i="18"/>
  <c r="L8649" i="18"/>
  <c r="M8653" i="18"/>
  <c r="L8656" i="18"/>
  <c r="M8656" i="18"/>
  <c r="L8665" i="18"/>
  <c r="M8666" i="18"/>
  <c r="M8669" i="18"/>
  <c r="L8672" i="18"/>
  <c r="M8672" i="18"/>
  <c r="M8685" i="18"/>
  <c r="L8688" i="18"/>
  <c r="M8688" i="18"/>
  <c r="M8716" i="18"/>
  <c r="L8716" i="18"/>
  <c r="L8738" i="18"/>
  <c r="M8738" i="18"/>
  <c r="L8559" i="18"/>
  <c r="L8563" i="18"/>
  <c r="L8567" i="18"/>
  <c r="L8571" i="18"/>
  <c r="L8575" i="18"/>
  <c r="L8579" i="18"/>
  <c r="L8583" i="18"/>
  <c r="L8587" i="18"/>
  <c r="L8591" i="18"/>
  <c r="L8595" i="18"/>
  <c r="L8599" i="18"/>
  <c r="L8603" i="18"/>
  <c r="L8607" i="18"/>
  <c r="L8611" i="18"/>
  <c r="L8615" i="18"/>
  <c r="L8619" i="18"/>
  <c r="L8623" i="18"/>
  <c r="L8627" i="18"/>
  <c r="L8631" i="18"/>
  <c r="L8635" i="18"/>
  <c r="L8639" i="18"/>
  <c r="L8643" i="18"/>
  <c r="L8647" i="18"/>
  <c r="L8651" i="18"/>
  <c r="L8655" i="18"/>
  <c r="L8659" i="18"/>
  <c r="L8663" i="18"/>
  <c r="L8667" i="18"/>
  <c r="L8671" i="18"/>
  <c r="L8675" i="18"/>
  <c r="L8679" i="18"/>
  <c r="L8683" i="18"/>
  <c r="L8687" i="18"/>
  <c r="L8691" i="18"/>
  <c r="L8695" i="18"/>
  <c r="L8699" i="18"/>
  <c r="M8712" i="18"/>
  <c r="L8712" i="18"/>
  <c r="L8723" i="18"/>
  <c r="L8730" i="18"/>
  <c r="M8730" i="18"/>
  <c r="L8739" i="18"/>
  <c r="M9971" i="18"/>
  <c r="L9971" i="18"/>
  <c r="M8708" i="18"/>
  <c r="L8708" i="18"/>
  <c r="L8726" i="18"/>
  <c r="M8726" i="18"/>
  <c r="L9859" i="18"/>
  <c r="L9890" i="18"/>
  <c r="L9907" i="18"/>
  <c r="L9909" i="18"/>
  <c r="M9942" i="18"/>
  <c r="L9942" i="18"/>
  <c r="M9966" i="18"/>
  <c r="L9966" i="18"/>
  <c r="M9771" i="18"/>
  <c r="L9771" i="18"/>
  <c r="M9935" i="18"/>
  <c r="L9935" i="18"/>
  <c r="M10006" i="18"/>
  <c r="L10006" i="18"/>
  <c r="L8721" i="18"/>
  <c r="L8725" i="18"/>
  <c r="L8729" i="18"/>
  <c r="L8733" i="18"/>
  <c r="L8737" i="18"/>
  <c r="L9776" i="18"/>
  <c r="L9779" i="18"/>
  <c r="M9783" i="18"/>
  <c r="L9783" i="18"/>
  <c r="L9806" i="18"/>
  <c r="L9862" i="18"/>
  <c r="L9871" i="18"/>
  <c r="L9897" i="18"/>
  <c r="L9940" i="18"/>
  <c r="L9947" i="18"/>
  <c r="M9959" i="18"/>
  <c r="L9959" i="18"/>
  <c r="L9770" i="18"/>
  <c r="L9772" i="18"/>
  <c r="L9775" i="18"/>
  <c r="L9784" i="18"/>
  <c r="L9804" i="18"/>
  <c r="L9807" i="18"/>
  <c r="L9834" i="18"/>
  <c r="L9842" i="18"/>
  <c r="L9854" i="18"/>
  <c r="L9866" i="18"/>
  <c r="L9874" i="18"/>
  <c r="L9883" i="18"/>
  <c r="L9885" i="18"/>
  <c r="L9898" i="18"/>
  <c r="L9905" i="18"/>
  <c r="L9910" i="18"/>
  <c r="L9915" i="18"/>
  <c r="L9917" i="18"/>
  <c r="L9929" i="18"/>
  <c r="L9934" i="18"/>
  <c r="L9936" i="18"/>
  <c r="L9939" i="18"/>
  <c r="L9960" i="18"/>
  <c r="L9979" i="18"/>
  <c r="L9998" i="18"/>
  <c r="L10000" i="18"/>
  <c r="L10003" i="18"/>
  <c r="L5570" i="18"/>
  <c r="M5570" i="18"/>
  <c r="L5586" i="18"/>
  <c r="M5586" i="18"/>
  <c r="L5602" i="18"/>
  <c r="M5602" i="18"/>
  <c r="L5618" i="18"/>
  <c r="M5618" i="18"/>
  <c r="L5634" i="18"/>
  <c r="M5634" i="18"/>
  <c r="L5650" i="18"/>
  <c r="M5650" i="18"/>
  <c r="L5666" i="18"/>
  <c r="M5666" i="18"/>
  <c r="L5682" i="18"/>
  <c r="M5682" i="18"/>
  <c r="L5698" i="18"/>
  <c r="M5698" i="18"/>
  <c r="L5714" i="18"/>
  <c r="M5714" i="18"/>
  <c r="L5730" i="18"/>
  <c r="M5730" i="18"/>
  <c r="L5746" i="18"/>
  <c r="M5746" i="18"/>
  <c r="L5762" i="18"/>
  <c r="M5762" i="18"/>
  <c r="L5778" i="18"/>
  <c r="M5778" i="18"/>
  <c r="L5794" i="18"/>
  <c r="M5794" i="18"/>
  <c r="L5810" i="18"/>
  <c r="M5810" i="18"/>
  <c r="L5826" i="18"/>
  <c r="M5826" i="18"/>
  <c r="L5842" i="18"/>
  <c r="M5842" i="18"/>
  <c r="L5858" i="18"/>
  <c r="M5858" i="18"/>
  <c r="L5874" i="18"/>
  <c r="M5874" i="18"/>
  <c r="L5890" i="18"/>
  <c r="M5890" i="18"/>
  <c r="L5906" i="18"/>
  <c r="M5906" i="18"/>
  <c r="L5922" i="18"/>
  <c r="M5922" i="18"/>
  <c r="L5938" i="18"/>
  <c r="M5938" i="18"/>
  <c r="L5954" i="18"/>
  <c r="M5954" i="18"/>
  <c r="L5970" i="18"/>
  <c r="M5970" i="18"/>
  <c r="L5986" i="18"/>
  <c r="M5986" i="18"/>
  <c r="L6002" i="18"/>
  <c r="M6002" i="18"/>
  <c r="L6018" i="18"/>
  <c r="M6018" i="18"/>
  <c r="L6034" i="18"/>
  <c r="M6034" i="18"/>
  <c r="L6066" i="18"/>
  <c r="M6066" i="18"/>
  <c r="L6082" i="18"/>
  <c r="M6082" i="18"/>
  <c r="L6098" i="18"/>
  <c r="M6098" i="18"/>
  <c r="L6114" i="18"/>
  <c r="M6114" i="18"/>
  <c r="L6130" i="18"/>
  <c r="M6130" i="18"/>
  <c r="L6146" i="18"/>
  <c r="M6146" i="18"/>
  <c r="L6162" i="18"/>
  <c r="M6162" i="18"/>
  <c r="L6178" i="18"/>
  <c r="M6178" i="18"/>
  <c r="L6194" i="18"/>
  <c r="M6194" i="18"/>
  <c r="L6210" i="18"/>
  <c r="M6210" i="18"/>
  <c r="L6226" i="18"/>
  <c r="M6226" i="18"/>
  <c r="L6242" i="18"/>
  <c r="M6242" i="18"/>
  <c r="L6258" i="18"/>
  <c r="M6258" i="18"/>
  <c r="L6274" i="18"/>
  <c r="M6274" i="18"/>
  <c r="L6290" i="18"/>
  <c r="M6290" i="18"/>
  <c r="L6306" i="18"/>
  <c r="M6306" i="18"/>
  <c r="L6322" i="18"/>
  <c r="M6322" i="18"/>
  <c r="L6338" i="18"/>
  <c r="M6338" i="18"/>
  <c r="L6354" i="18"/>
  <c r="M6354" i="18"/>
  <c r="L6370" i="18"/>
  <c r="M6370" i="18"/>
  <c r="L6379" i="18"/>
  <c r="M6379" i="18"/>
  <c r="L6387" i="18"/>
  <c r="M6387" i="18"/>
  <c r="L6395" i="18"/>
  <c r="M6395" i="18"/>
  <c r="L6403" i="18"/>
  <c r="M6403" i="18"/>
  <c r="L6411" i="18"/>
  <c r="M6411" i="18"/>
  <c r="L6419" i="18"/>
  <c r="M6419" i="18"/>
  <c r="L6427" i="18"/>
  <c r="M6427" i="18"/>
  <c r="L6435" i="18"/>
  <c r="M6435" i="18"/>
  <c r="L6443" i="18"/>
  <c r="M6443" i="18"/>
  <c r="L6451" i="18"/>
  <c r="M6451" i="18"/>
  <c r="L6459" i="18"/>
  <c r="M6459" i="18"/>
  <c r="L6467" i="18"/>
  <c r="M6467" i="18"/>
  <c r="L6475" i="18"/>
  <c r="M6475" i="18"/>
  <c r="L6483" i="18"/>
  <c r="M6483" i="18"/>
  <c r="L6762" i="18"/>
  <c r="M6762" i="18"/>
  <c r="L6778" i="18"/>
  <c r="M6778" i="18"/>
  <c r="L6794" i="18"/>
  <c r="M6794" i="18"/>
  <c r="L6810" i="18"/>
  <c r="M6810" i="18"/>
  <c r="L6826" i="18"/>
  <c r="M6826" i="18"/>
  <c r="L6842" i="18"/>
  <c r="M6842" i="18"/>
  <c r="L6858" i="18"/>
  <c r="M6858" i="18"/>
  <c r="L6874" i="18"/>
  <c r="M6874" i="18"/>
  <c r="L6890" i="18"/>
  <c r="M6890" i="18"/>
  <c r="L6906" i="18"/>
  <c r="M6906" i="18"/>
  <c r="L6922" i="18"/>
  <c r="M6922" i="18"/>
  <c r="L6938" i="18"/>
  <c r="M6938" i="18"/>
  <c r="L6954" i="18"/>
  <c r="M6954" i="18"/>
  <c r="L6970" i="18"/>
  <c r="M6970" i="18"/>
  <c r="L7002" i="18"/>
  <c r="M7002" i="18"/>
  <c r="L7021" i="18"/>
  <c r="M7021" i="18"/>
  <c r="L7053" i="18"/>
  <c r="M7053" i="18"/>
  <c r="L7085" i="18"/>
  <c r="M7085" i="18"/>
  <c r="L7117" i="18"/>
  <c r="M7117" i="18"/>
  <c r="L7150" i="18"/>
  <c r="M7150" i="18"/>
  <c r="L7182" i="18"/>
  <c r="M7182" i="18"/>
  <c r="L7214" i="18"/>
  <c r="M7214" i="18"/>
  <c r="L7246" i="18"/>
  <c r="M7246" i="18"/>
  <c r="L7278" i="18"/>
  <c r="M7278" i="18"/>
  <c r="L7310" i="18"/>
  <c r="M7310" i="18"/>
  <c r="L7342" i="18"/>
  <c r="M7342" i="18"/>
  <c r="L7374" i="18"/>
  <c r="M7374" i="18"/>
  <c r="M8102" i="18"/>
  <c r="L8102" i="18"/>
  <c r="M8107" i="18"/>
  <c r="L8107" i="18"/>
  <c r="M8159" i="18"/>
  <c r="L8159" i="18"/>
  <c r="M8194" i="18"/>
  <c r="L8194" i="18"/>
  <c r="M8196" i="18"/>
  <c r="L8196" i="18"/>
  <c r="M8198" i="18"/>
  <c r="L8198" i="18"/>
  <c r="M8200" i="18"/>
  <c r="L8200" i="18"/>
  <c r="M8202" i="18"/>
  <c r="L8202" i="18"/>
  <c r="M8204" i="18"/>
  <c r="L8204" i="18"/>
  <c r="M8206" i="18"/>
  <c r="L8206" i="18"/>
  <c r="M8208" i="18"/>
  <c r="L8208" i="18"/>
  <c r="M8210" i="18"/>
  <c r="L8210" i="18"/>
  <c r="M8212" i="18"/>
  <c r="L8212" i="18"/>
  <c r="M8214" i="18"/>
  <c r="L8214" i="18"/>
  <c r="M8216" i="18"/>
  <c r="L8216" i="18"/>
  <c r="M8218" i="18"/>
  <c r="L8218" i="18"/>
  <c r="M8220" i="18"/>
  <c r="L8220" i="18"/>
  <c r="M8222" i="18"/>
  <c r="L8222" i="18"/>
  <c r="M8224" i="18"/>
  <c r="L8224" i="18"/>
  <c r="M8226" i="18"/>
  <c r="L8226" i="18"/>
  <c r="M8228" i="18"/>
  <c r="L8228" i="18"/>
  <c r="M8230" i="18"/>
  <c r="L8230" i="18"/>
  <c r="M8232" i="18"/>
  <c r="L8232" i="18"/>
  <c r="M8234" i="18"/>
  <c r="L8234" i="18"/>
  <c r="M8236" i="18"/>
  <c r="L8236" i="18"/>
  <c r="M8238" i="18"/>
  <c r="L8238" i="18"/>
  <c r="M8240" i="18"/>
  <c r="L8240" i="18"/>
  <c r="M8242" i="18"/>
  <c r="L8242" i="18"/>
  <c r="M8244" i="18"/>
  <c r="L8244" i="18"/>
  <c r="M8246" i="18"/>
  <c r="L8246" i="18"/>
  <c r="M8248" i="18"/>
  <c r="L8248" i="18"/>
  <c r="M8250" i="18"/>
  <c r="L8250" i="18"/>
  <c r="M8252" i="18"/>
  <c r="L8252" i="18"/>
  <c r="M8254" i="18"/>
  <c r="L8254" i="18"/>
  <c r="M8256" i="18"/>
  <c r="L8256" i="18"/>
  <c r="M8258" i="18"/>
  <c r="L8258" i="18"/>
  <c r="M8260" i="18"/>
  <c r="L8260" i="18"/>
  <c r="M8262" i="18"/>
  <c r="L8262" i="18"/>
  <c r="M8264" i="18"/>
  <c r="L8264" i="18"/>
  <c r="M8266" i="18"/>
  <c r="L8266" i="18"/>
  <c r="M8268" i="18"/>
  <c r="L8268" i="18"/>
  <c r="M8284" i="18"/>
  <c r="L8284" i="18"/>
  <c r="M8300" i="18"/>
  <c r="L8300" i="18"/>
  <c r="M8316" i="18"/>
  <c r="L8316" i="18"/>
  <c r="M8332" i="18"/>
  <c r="L8332" i="18"/>
  <c r="M8348" i="18"/>
  <c r="L8348" i="18"/>
  <c r="M9769" i="18"/>
  <c r="L9769" i="18"/>
  <c r="M9774" i="18"/>
  <c r="L9774" i="18"/>
  <c r="L3319" i="18"/>
  <c r="L3323" i="18"/>
  <c r="L3327" i="18"/>
  <c r="L3331" i="18"/>
  <c r="L3335" i="18"/>
  <c r="L3339" i="18"/>
  <c r="L3343" i="18"/>
  <c r="L3347" i="18"/>
  <c r="L3351" i="18"/>
  <c r="L3355" i="18"/>
  <c r="L3359" i="18"/>
  <c r="L3363" i="18"/>
  <c r="L3367" i="18"/>
  <c r="L3371" i="18"/>
  <c r="L3375" i="18"/>
  <c r="L3379" i="18"/>
  <c r="L3383" i="18"/>
  <c r="L3387" i="18"/>
  <c r="L3391" i="18"/>
  <c r="L3395" i="18"/>
  <c r="L3399" i="18"/>
  <c r="L3403" i="18"/>
  <c r="L3407" i="18"/>
  <c r="L3411" i="18"/>
  <c r="L3415" i="18"/>
  <c r="L3419" i="18"/>
  <c r="L3423" i="18"/>
  <c r="L3427" i="18"/>
  <c r="L3431" i="18"/>
  <c r="L3435" i="18"/>
  <c r="L3439" i="18"/>
  <c r="L3443" i="18"/>
  <c r="L3447" i="18"/>
  <c r="L3451" i="18"/>
  <c r="L3455" i="18"/>
  <c r="L3459" i="18"/>
  <c r="L3463" i="18"/>
  <c r="L3467" i="18"/>
  <c r="L3471" i="18"/>
  <c r="L3475" i="18"/>
  <c r="L3479" i="18"/>
  <c r="L3483" i="18"/>
  <c r="L3487" i="18"/>
  <c r="L3491" i="18"/>
  <c r="L3495" i="18"/>
  <c r="L3499" i="18"/>
  <c r="L3503" i="18"/>
  <c r="L3507" i="18"/>
  <c r="L3511" i="18"/>
  <c r="L3515" i="18"/>
  <c r="L3519" i="18"/>
  <c r="L3523" i="18"/>
  <c r="L3527" i="18"/>
  <c r="L3531" i="18"/>
  <c r="L3535" i="18"/>
  <c r="L3539" i="18"/>
  <c r="L3543" i="18"/>
  <c r="L3547" i="18"/>
  <c r="L3551" i="18"/>
  <c r="L3555" i="18"/>
  <c r="L3559" i="18"/>
  <c r="L3563" i="18"/>
  <c r="L3567" i="18"/>
  <c r="L3571" i="18"/>
  <c r="L3575" i="18"/>
  <c r="L3579" i="18"/>
  <c r="L3583" i="18"/>
  <c r="L3587" i="18"/>
  <c r="L3591" i="18"/>
  <c r="L3595" i="18"/>
  <c r="L3599" i="18"/>
  <c r="L3603" i="18"/>
  <c r="L3607" i="18"/>
  <c r="L3611" i="18"/>
  <c r="L3615" i="18"/>
  <c r="L3619" i="18"/>
  <c r="L3623" i="18"/>
  <c r="L3627" i="18"/>
  <c r="L3631" i="18"/>
  <c r="L3635" i="18"/>
  <c r="L3639" i="18"/>
  <c r="L3643" i="18"/>
  <c r="L3647" i="18"/>
  <c r="L3651" i="18"/>
  <c r="L3655" i="18"/>
  <c r="L3659" i="18"/>
  <c r="L3663" i="18"/>
  <c r="L3667" i="18"/>
  <c r="L3671" i="18"/>
  <c r="L3675" i="18"/>
  <c r="L3679" i="18"/>
  <c r="L3683" i="18"/>
  <c r="L3687" i="18"/>
  <c r="L3691" i="18"/>
  <c r="L3695" i="18"/>
  <c r="L3699" i="18"/>
  <c r="L3703" i="18"/>
  <c r="L3707" i="18"/>
  <c r="L3711" i="18"/>
  <c r="L3715" i="18"/>
  <c r="L3719" i="18"/>
  <c r="L3723" i="18"/>
  <c r="L3727" i="18"/>
  <c r="L3731" i="18"/>
  <c r="L3735" i="18"/>
  <c r="L3739" i="18"/>
  <c r="L3743" i="18"/>
  <c r="L3747" i="18"/>
  <c r="L3751" i="18"/>
  <c r="L3755" i="18"/>
  <c r="L3759" i="18"/>
  <c r="L3763" i="18"/>
  <c r="L3767" i="18"/>
  <c r="L3771" i="18"/>
  <c r="L3775" i="18"/>
  <c r="L3779" i="18"/>
  <c r="L3783" i="18"/>
  <c r="L3787" i="18"/>
  <c r="L3791" i="18"/>
  <c r="L3795" i="18"/>
  <c r="L3799" i="18"/>
  <c r="L3803" i="18"/>
  <c r="L3807" i="18"/>
  <c r="L3811" i="18"/>
  <c r="L3815" i="18"/>
  <c r="L3819" i="18"/>
  <c r="L3823" i="18"/>
  <c r="L3827" i="18"/>
  <c r="L3831" i="18"/>
  <c r="L3835" i="18"/>
  <c r="L3839" i="18"/>
  <c r="L3843" i="18"/>
  <c r="L3847" i="18"/>
  <c r="L3851" i="18"/>
  <c r="L3855" i="18"/>
  <c r="L3859" i="18"/>
  <c r="L3863" i="18"/>
  <c r="L3867" i="18"/>
  <c r="L3871" i="18"/>
  <c r="L3875" i="18"/>
  <c r="L3879" i="18"/>
  <c r="L3883" i="18"/>
  <c r="L3887" i="18"/>
  <c r="L3891" i="18"/>
  <c r="L3895" i="18"/>
  <c r="L3899" i="18"/>
  <c r="L3903" i="18"/>
  <c r="L3907" i="18"/>
  <c r="L3911" i="18"/>
  <c r="L3915" i="18"/>
  <c r="L3919" i="18"/>
  <c r="L3923" i="18"/>
  <c r="L3927" i="18"/>
  <c r="L3931" i="18"/>
  <c r="L3935" i="18"/>
  <c r="L3939" i="18"/>
  <c r="L3943" i="18"/>
  <c r="L3947" i="18"/>
  <c r="L3951" i="18"/>
  <c r="L3955" i="18"/>
  <c r="L3959" i="18"/>
  <c r="L3963" i="18"/>
  <c r="L3967" i="18"/>
  <c r="L3971" i="18"/>
  <c r="L3975" i="18"/>
  <c r="L3979" i="18"/>
  <c r="L3983" i="18"/>
  <c r="L3987" i="18"/>
  <c r="L3991" i="18"/>
  <c r="L3995" i="18"/>
  <c r="L3999" i="18"/>
  <c r="L4003" i="18"/>
  <c r="L4007" i="18"/>
  <c r="L4011" i="18"/>
  <c r="L4015" i="18"/>
  <c r="L4019" i="18"/>
  <c r="L4023" i="18"/>
  <c r="L4027" i="18"/>
  <c r="L4031" i="18"/>
  <c r="L4035" i="18"/>
  <c r="L4039" i="18"/>
  <c r="L4043" i="18"/>
  <c r="L4047" i="18"/>
  <c r="L4051" i="18"/>
  <c r="L4055" i="18"/>
  <c r="L4059" i="18"/>
  <c r="L4063" i="18"/>
  <c r="L4067" i="18"/>
  <c r="L4071" i="18"/>
  <c r="L4075" i="18"/>
  <c r="L4079" i="18"/>
  <c r="L4083" i="18"/>
  <c r="L4087" i="18"/>
  <c r="L4091" i="18"/>
  <c r="L4095" i="18"/>
  <c r="L4099" i="18"/>
  <c r="L4103" i="18"/>
  <c r="L4107" i="18"/>
  <c r="L4111" i="18"/>
  <c r="L4115" i="18"/>
  <c r="L4119" i="18"/>
  <c r="L4123" i="18"/>
  <c r="L4127" i="18"/>
  <c r="L4131" i="18"/>
  <c r="L4135" i="18"/>
  <c r="L4139" i="18"/>
  <c r="L4143" i="18"/>
  <c r="L4147" i="18"/>
  <c r="L4151" i="18"/>
  <c r="L4155" i="18"/>
  <c r="L4159" i="18"/>
  <c r="L4163" i="18"/>
  <c r="L4167" i="18"/>
  <c r="L4171" i="18"/>
  <c r="L4175" i="18"/>
  <c r="L4179" i="18"/>
  <c r="L4183" i="18"/>
  <c r="L4187" i="18"/>
  <c r="L4191" i="18"/>
  <c r="L4195" i="18"/>
  <c r="L4199" i="18"/>
  <c r="L4203" i="18"/>
  <c r="L4207" i="18"/>
  <c r="L4211" i="18"/>
  <c r="L4215" i="18"/>
  <c r="L4219" i="18"/>
  <c r="L4223" i="18"/>
  <c r="L4227" i="18"/>
  <c r="L4231" i="18"/>
  <c r="L4235" i="18"/>
  <c r="L4239" i="18"/>
  <c r="L4243" i="18"/>
  <c r="L4247" i="18"/>
  <c r="L4251" i="18"/>
  <c r="L4255" i="18"/>
  <c r="L4259" i="18"/>
  <c r="L4263" i="18"/>
  <c r="L4267" i="18"/>
  <c r="L4271" i="18"/>
  <c r="L4275" i="18"/>
  <c r="L4279" i="18"/>
  <c r="L4283" i="18"/>
  <c r="L4287" i="18"/>
  <c r="L4291" i="18"/>
  <c r="L4295" i="18"/>
  <c r="L4299" i="18"/>
  <c r="L4303" i="18"/>
  <c r="L4307" i="18"/>
  <c r="L4311" i="18"/>
  <c r="L4315" i="18"/>
  <c r="L4319" i="18"/>
  <c r="L4323" i="18"/>
  <c r="L4327" i="18"/>
  <c r="L4331" i="18"/>
  <c r="L4335" i="18"/>
  <c r="L4339" i="18"/>
  <c r="L4343" i="18"/>
  <c r="L4347" i="18"/>
  <c r="L4351" i="18"/>
  <c r="L4355" i="18"/>
  <c r="L4359" i="18"/>
  <c r="L4363" i="18"/>
  <c r="L4367" i="18"/>
  <c r="L4371" i="18"/>
  <c r="L4375" i="18"/>
  <c r="L4379" i="18"/>
  <c r="L4383" i="18"/>
  <c r="L4387" i="18"/>
  <c r="L4391" i="18"/>
  <c r="L4395" i="18"/>
  <c r="L4399" i="18"/>
  <c r="L4403" i="18"/>
  <c r="L4407" i="18"/>
  <c r="L4411" i="18"/>
  <c r="L4415" i="18"/>
  <c r="L4419" i="18"/>
  <c r="L4423" i="18"/>
  <c r="L4427" i="18"/>
  <c r="L4431" i="18"/>
  <c r="L4435" i="18"/>
  <c r="L4439" i="18"/>
  <c r="L4443" i="18"/>
  <c r="L4447" i="18"/>
  <c r="L4451" i="18"/>
  <c r="L4455" i="18"/>
  <c r="L4459" i="18"/>
  <c r="L4463" i="18"/>
  <c r="L4467" i="18"/>
  <c r="L4471" i="18"/>
  <c r="L4475" i="18"/>
  <c r="L4479" i="18"/>
  <c r="L4483" i="18"/>
  <c r="L4487" i="18"/>
  <c r="L4491" i="18"/>
  <c r="L4495" i="18"/>
  <c r="L4499" i="18"/>
  <c r="L4503" i="18"/>
  <c r="L4507" i="18"/>
  <c r="L4511" i="18"/>
  <c r="L4515" i="18"/>
  <c r="L4519" i="18"/>
  <c r="L4523" i="18"/>
  <c r="L4527" i="18"/>
  <c r="L4531" i="18"/>
  <c r="L4535" i="18"/>
  <c r="L4539" i="18"/>
  <c r="L4543" i="18"/>
  <c r="L4547" i="18"/>
  <c r="L4551" i="18"/>
  <c r="L4555" i="18"/>
  <c r="L4559" i="18"/>
  <c r="L4563" i="18"/>
  <c r="L4567" i="18"/>
  <c r="L4571" i="18"/>
  <c r="L4575" i="18"/>
  <c r="L4579" i="18"/>
  <c r="L4583" i="18"/>
  <c r="L4587" i="18"/>
  <c r="L4591" i="18"/>
  <c r="L4595" i="18"/>
  <c r="L4599" i="18"/>
  <c r="L4603" i="18"/>
  <c r="L4607" i="18"/>
  <c r="L4611" i="18"/>
  <c r="L4615" i="18"/>
  <c r="L4623" i="18"/>
  <c r="L4627" i="18"/>
  <c r="L4631" i="18"/>
  <c r="L4635" i="18"/>
  <c r="L4639" i="18"/>
  <c r="L4643" i="18"/>
  <c r="L4647" i="18"/>
  <c r="L4651" i="18"/>
  <c r="L4655" i="18"/>
  <c r="L4659" i="18"/>
  <c r="L4663" i="18"/>
  <c r="L4667" i="18"/>
  <c r="L4671" i="18"/>
  <c r="L4675" i="18"/>
  <c r="L4679" i="18"/>
  <c r="L4683" i="18"/>
  <c r="L4687" i="18"/>
  <c r="L4691" i="18"/>
  <c r="L4695" i="18"/>
  <c r="L4699" i="18"/>
  <c r="L4703" i="18"/>
  <c r="L4707" i="18"/>
  <c r="L4711" i="18"/>
  <c r="L4715" i="18"/>
  <c r="L4719" i="18"/>
  <c r="L4723" i="18"/>
  <c r="L4727" i="18"/>
  <c r="L4731" i="18"/>
  <c r="L4735" i="18"/>
  <c r="L4739" i="18"/>
  <c r="L4743" i="18"/>
  <c r="L4747" i="18"/>
  <c r="L4751" i="18"/>
  <c r="L4755" i="18"/>
  <c r="L4759" i="18"/>
  <c r="L4763" i="18"/>
  <c r="L4767" i="18"/>
  <c r="L4771" i="18"/>
  <c r="L4775" i="18"/>
  <c r="L4779" i="18"/>
  <c r="L4783" i="18"/>
  <c r="L4787" i="18"/>
  <c r="L4791" i="18"/>
  <c r="L4795" i="18"/>
  <c r="L4799" i="18"/>
  <c r="L4803" i="18"/>
  <c r="L4807" i="18"/>
  <c r="L4811" i="18"/>
  <c r="L4815" i="18"/>
  <c r="L4819" i="18"/>
  <c r="L4823" i="18"/>
  <c r="L4827" i="18"/>
  <c r="L4831" i="18"/>
  <c r="L4835" i="18"/>
  <c r="L4839" i="18"/>
  <c r="L4843" i="18"/>
  <c r="L4847" i="18"/>
  <c r="L4851" i="18"/>
  <c r="L4855" i="18"/>
  <c r="L4859" i="18"/>
  <c r="L4863" i="18"/>
  <c r="L4867" i="18"/>
  <c r="L4871" i="18"/>
  <c r="L4875" i="18"/>
  <c r="L4879" i="18"/>
  <c r="L4883" i="18"/>
  <c r="L4887" i="18"/>
  <c r="L4891" i="18"/>
  <c r="L4895" i="18"/>
  <c r="L4899" i="18"/>
  <c r="L4903" i="18"/>
  <c r="L4907" i="18"/>
  <c r="L4911" i="18"/>
  <c r="L4915" i="18"/>
  <c r="L4919" i="18"/>
  <c r="L4923" i="18"/>
  <c r="L4927" i="18"/>
  <c r="L4931" i="18"/>
  <c r="L4935" i="18"/>
  <c r="L4939" i="18"/>
  <c r="L4943" i="18"/>
  <c r="L4947" i="18"/>
  <c r="L4951" i="18"/>
  <c r="L4955" i="18"/>
  <c r="L4959" i="18"/>
  <c r="L4963" i="18"/>
  <c r="L4967" i="18"/>
  <c r="L4971" i="18"/>
  <c r="L4975" i="18"/>
  <c r="L4979" i="18"/>
  <c r="L4983" i="18"/>
  <c r="L4987" i="18"/>
  <c r="L4991" i="18"/>
  <c r="L4995" i="18"/>
  <c r="L4999" i="18"/>
  <c r="L5003" i="18"/>
  <c r="L5007" i="18"/>
  <c r="L5011" i="18"/>
  <c r="L5015" i="18"/>
  <c r="L5019" i="18"/>
  <c r="L5023" i="18"/>
  <c r="L5027" i="18"/>
  <c r="L5031" i="18"/>
  <c r="L5035" i="18"/>
  <c r="L5039" i="18"/>
  <c r="L5043" i="18"/>
  <c r="L5047" i="18"/>
  <c r="L5051" i="18"/>
  <c r="L5055" i="18"/>
  <c r="L5059" i="18"/>
  <c r="L5063" i="18"/>
  <c r="L5067" i="18"/>
  <c r="L5071" i="18"/>
  <c r="L5075" i="18"/>
  <c r="L5079" i="18"/>
  <c r="L5083" i="18"/>
  <c r="L5087" i="18"/>
  <c r="L5091" i="18"/>
  <c r="L5095" i="18"/>
  <c r="L5099" i="18"/>
  <c r="L5103" i="18"/>
  <c r="L5107" i="18"/>
  <c r="L5111" i="18"/>
  <c r="L5115" i="18"/>
  <c r="L5119" i="18"/>
  <c r="L5123" i="18"/>
  <c r="L5127" i="18"/>
  <c r="L5131" i="18"/>
  <c r="L5135" i="18"/>
  <c r="L5139" i="18"/>
  <c r="L5143" i="18"/>
  <c r="L5147" i="18"/>
  <c r="L5151" i="18"/>
  <c r="L5155" i="18"/>
  <c r="L5159" i="18"/>
  <c r="L5163" i="18"/>
  <c r="L5167" i="18"/>
  <c r="L5171" i="18"/>
  <c r="L5175" i="18"/>
  <c r="L5179" i="18"/>
  <c r="L5183" i="18"/>
  <c r="L5187" i="18"/>
  <c r="L5191" i="18"/>
  <c r="L5195" i="18"/>
  <c r="L5199" i="18"/>
  <c r="L5203" i="18"/>
  <c r="L5207" i="18"/>
  <c r="L5211" i="18"/>
  <c r="L5215" i="18"/>
  <c r="L5219" i="18"/>
  <c r="L5223" i="18"/>
  <c r="L5227" i="18"/>
  <c r="L5231" i="18"/>
  <c r="L5235" i="18"/>
  <c r="L5239" i="18"/>
  <c r="L5243" i="18"/>
  <c r="L5247" i="18"/>
  <c r="L5251" i="18"/>
  <c r="L5255" i="18"/>
  <c r="L5259" i="18"/>
  <c r="L5263" i="18"/>
  <c r="L5267" i="18"/>
  <c r="L5271" i="18"/>
  <c r="L5275" i="18"/>
  <c r="L5279" i="18"/>
  <c r="L5283" i="18"/>
  <c r="L5287" i="18"/>
  <c r="L5291" i="18"/>
  <c r="L5295" i="18"/>
  <c r="L5299" i="18"/>
  <c r="L5303" i="18"/>
  <c r="L5307" i="18"/>
  <c r="L5311" i="18"/>
  <c r="L5315" i="18"/>
  <c r="L5319" i="18"/>
  <c r="L5323" i="18"/>
  <c r="L5327" i="18"/>
  <c r="L5331" i="18"/>
  <c r="L5335" i="18"/>
  <c r="L5339" i="18"/>
  <c r="L5343" i="18"/>
  <c r="L5347" i="18"/>
  <c r="L5351" i="18"/>
  <c r="L5355" i="18"/>
  <c r="L5359" i="18"/>
  <c r="L5363" i="18"/>
  <c r="L5367" i="18"/>
  <c r="L5371" i="18"/>
  <c r="L5375" i="18"/>
  <c r="L5379" i="18"/>
  <c r="L5383" i="18"/>
  <c r="L5387" i="18"/>
  <c r="L5391" i="18"/>
  <c r="L5395" i="18"/>
  <c r="L5399" i="18"/>
  <c r="L5403" i="18"/>
  <c r="L5407" i="18"/>
  <c r="L5411" i="18"/>
  <c r="L5415" i="18"/>
  <c r="L5419" i="18"/>
  <c r="L5423" i="18"/>
  <c r="L5427" i="18"/>
  <c r="L5431" i="18"/>
  <c r="L5435" i="18"/>
  <c r="L5439" i="18"/>
  <c r="L5443" i="18"/>
  <c r="L5447" i="18"/>
  <c r="L5451" i="18"/>
  <c r="L5455" i="18"/>
  <c r="L5459" i="18"/>
  <c r="L5463" i="18"/>
  <c r="L5467" i="18"/>
  <c r="L5471" i="18"/>
  <c r="L5475" i="18"/>
  <c r="L5479" i="18"/>
  <c r="L5483" i="18"/>
  <c r="L5487" i="18"/>
  <c r="L5491" i="18"/>
  <c r="L5495" i="18"/>
  <c r="L5499" i="18"/>
  <c r="L5503" i="18"/>
  <c r="L5507" i="18"/>
  <c r="L5511" i="18"/>
  <c r="L5515" i="18"/>
  <c r="L5519" i="18"/>
  <c r="L5523" i="18"/>
  <c r="L5527" i="18"/>
  <c r="L5531" i="18"/>
  <c r="L5535" i="18"/>
  <c r="L5539" i="18"/>
  <c r="L5543" i="18"/>
  <c r="L5547" i="18"/>
  <c r="L5551" i="18"/>
  <c r="L5555" i="18"/>
  <c r="L5559" i="18"/>
  <c r="M5563" i="18"/>
  <c r="L5566" i="18"/>
  <c r="M5566" i="18"/>
  <c r="M5579" i="18"/>
  <c r="L5582" i="18"/>
  <c r="M5582" i="18"/>
  <c r="M5595" i="18"/>
  <c r="L5598" i="18"/>
  <c r="M5598" i="18"/>
  <c r="M5611" i="18"/>
  <c r="L5614" i="18"/>
  <c r="M5614" i="18"/>
  <c r="M5627" i="18"/>
  <c r="L5630" i="18"/>
  <c r="M5630" i="18"/>
  <c r="M5643" i="18"/>
  <c r="L5646" i="18"/>
  <c r="M5646" i="18"/>
  <c r="M5659" i="18"/>
  <c r="L5662" i="18"/>
  <c r="M5662" i="18"/>
  <c r="M5675" i="18"/>
  <c r="L5678" i="18"/>
  <c r="M5678" i="18"/>
  <c r="M5691" i="18"/>
  <c r="L5694" i="18"/>
  <c r="M5694" i="18"/>
  <c r="M5707" i="18"/>
  <c r="L5710" i="18"/>
  <c r="M5710" i="18"/>
  <c r="M5723" i="18"/>
  <c r="L5726" i="18"/>
  <c r="M5726" i="18"/>
  <c r="M5739" i="18"/>
  <c r="L5742" i="18"/>
  <c r="M5742" i="18"/>
  <c r="M5755" i="18"/>
  <c r="L5758" i="18"/>
  <c r="M5758" i="18"/>
  <c r="M5771" i="18"/>
  <c r="L5774" i="18"/>
  <c r="M5774" i="18"/>
  <c r="M5787" i="18"/>
  <c r="L5790" i="18"/>
  <c r="M5790" i="18"/>
  <c r="M5803" i="18"/>
  <c r="L5806" i="18"/>
  <c r="M5806" i="18"/>
  <c r="M5819" i="18"/>
  <c r="L5822" i="18"/>
  <c r="M5822" i="18"/>
  <c r="M5835" i="18"/>
  <c r="L5838" i="18"/>
  <c r="M5838" i="18"/>
  <c r="M5851" i="18"/>
  <c r="L5854" i="18"/>
  <c r="M5854" i="18"/>
  <c r="M5867" i="18"/>
  <c r="L5870" i="18"/>
  <c r="M5870" i="18"/>
  <c r="M5883" i="18"/>
  <c r="L5886" i="18"/>
  <c r="M5886" i="18"/>
  <c r="M5899" i="18"/>
  <c r="L5902" i="18"/>
  <c r="M5902" i="18"/>
  <c r="M5915" i="18"/>
  <c r="L5918" i="18"/>
  <c r="M5918" i="18"/>
  <c r="M5931" i="18"/>
  <c r="L5934" i="18"/>
  <c r="M5934" i="18"/>
  <c r="M5947" i="18"/>
  <c r="L5950" i="18"/>
  <c r="M5950" i="18"/>
  <c r="M5963" i="18"/>
  <c r="L5966" i="18"/>
  <c r="M5966" i="18"/>
  <c r="M5979" i="18"/>
  <c r="L5982" i="18"/>
  <c r="M5982" i="18"/>
  <c r="M5995" i="18"/>
  <c r="L5998" i="18"/>
  <c r="M5998" i="18"/>
  <c r="M6011" i="18"/>
  <c r="L6014" i="18"/>
  <c r="M6014" i="18"/>
  <c r="M6027" i="18"/>
  <c r="L6030" i="18"/>
  <c r="M6030" i="18"/>
  <c r="M6043" i="18"/>
  <c r="L6046" i="18"/>
  <c r="M6046" i="18"/>
  <c r="M6059" i="18"/>
  <c r="L6062" i="18"/>
  <c r="M6062" i="18"/>
  <c r="M6075" i="18"/>
  <c r="L6078" i="18"/>
  <c r="M6078" i="18"/>
  <c r="M6091" i="18"/>
  <c r="L6094" i="18"/>
  <c r="M6094" i="18"/>
  <c r="M6107" i="18"/>
  <c r="L6110" i="18"/>
  <c r="M6110" i="18"/>
  <c r="M6123" i="18"/>
  <c r="L6126" i="18"/>
  <c r="M6126" i="18"/>
  <c r="M6139" i="18"/>
  <c r="L6142" i="18"/>
  <c r="M6142" i="18"/>
  <c r="M6155" i="18"/>
  <c r="L6158" i="18"/>
  <c r="M6158" i="18"/>
  <c r="M6171" i="18"/>
  <c r="L6174" i="18"/>
  <c r="M6174" i="18"/>
  <c r="M6187" i="18"/>
  <c r="L6190" i="18"/>
  <c r="M6190" i="18"/>
  <c r="M6203" i="18"/>
  <c r="L6206" i="18"/>
  <c r="M6206" i="18"/>
  <c r="M6219" i="18"/>
  <c r="L6222" i="18"/>
  <c r="M6222" i="18"/>
  <c r="M6235" i="18"/>
  <c r="L6238" i="18"/>
  <c r="M6238" i="18"/>
  <c r="M6251" i="18"/>
  <c r="L6254" i="18"/>
  <c r="M6254" i="18"/>
  <c r="M6267" i="18"/>
  <c r="L6270" i="18"/>
  <c r="M6270" i="18"/>
  <c r="M6283" i="18"/>
  <c r="L6286" i="18"/>
  <c r="M6286" i="18"/>
  <c r="M6299" i="18"/>
  <c r="L6302" i="18"/>
  <c r="M6302" i="18"/>
  <c r="M6315" i="18"/>
  <c r="L6318" i="18"/>
  <c r="M6318" i="18"/>
  <c r="M6331" i="18"/>
  <c r="L6334" i="18"/>
  <c r="M6334" i="18"/>
  <c r="M6347" i="18"/>
  <c r="L6350" i="18"/>
  <c r="M6350" i="18"/>
  <c r="M6363" i="18"/>
  <c r="L6366" i="18"/>
  <c r="M6366" i="18"/>
  <c r="L6487" i="18"/>
  <c r="M6487" i="18"/>
  <c r="L6495" i="18"/>
  <c r="M6495" i="18"/>
  <c r="L6503" i="18"/>
  <c r="M6503" i="18"/>
  <c r="L6511" i="18"/>
  <c r="M6511" i="18"/>
  <c r="L6519" i="18"/>
  <c r="M6519" i="18"/>
  <c r="L6527" i="18"/>
  <c r="M6527" i="18"/>
  <c r="L6535" i="18"/>
  <c r="M6535" i="18"/>
  <c r="L6543" i="18"/>
  <c r="M6543" i="18"/>
  <c r="L6551" i="18"/>
  <c r="M6551" i="18"/>
  <c r="L6559" i="18"/>
  <c r="M6559" i="18"/>
  <c r="L6567" i="18"/>
  <c r="M6567" i="18"/>
  <c r="L6575" i="18"/>
  <c r="M6575" i="18"/>
  <c r="L6583" i="18"/>
  <c r="M6583" i="18"/>
  <c r="L6591" i="18"/>
  <c r="M6591" i="18"/>
  <c r="L6599" i="18"/>
  <c r="M6599" i="18"/>
  <c r="L6607" i="18"/>
  <c r="M6607" i="18"/>
  <c r="L6615" i="18"/>
  <c r="M6615" i="18"/>
  <c r="L6623" i="18"/>
  <c r="M6623" i="18"/>
  <c r="L6631" i="18"/>
  <c r="M6631" i="18"/>
  <c r="L6639" i="18"/>
  <c r="M6639" i="18"/>
  <c r="L6647" i="18"/>
  <c r="M6647" i="18"/>
  <c r="L6655" i="18"/>
  <c r="M6655" i="18"/>
  <c r="L6663" i="18"/>
  <c r="M6663" i="18"/>
  <c r="L6671" i="18"/>
  <c r="M6671" i="18"/>
  <c r="L6679" i="18"/>
  <c r="M6679" i="18"/>
  <c r="L6687" i="18"/>
  <c r="M6687" i="18"/>
  <c r="L6695" i="18"/>
  <c r="M6695" i="18"/>
  <c r="L6703" i="18"/>
  <c r="M6703" i="18"/>
  <c r="L6711" i="18"/>
  <c r="M6711" i="18"/>
  <c r="L6719" i="18"/>
  <c r="M6719" i="18"/>
  <c r="L6727" i="18"/>
  <c r="M6727" i="18"/>
  <c r="L6735" i="18"/>
  <c r="M6735" i="18"/>
  <c r="L6743" i="18"/>
  <c r="M6743" i="18"/>
  <c r="L6751" i="18"/>
  <c r="M6751" i="18"/>
  <c r="L6759" i="18"/>
  <c r="M6759" i="18"/>
  <c r="L6775" i="18"/>
  <c r="M6775" i="18"/>
  <c r="L6791" i="18"/>
  <c r="M6791" i="18"/>
  <c r="L6807" i="18"/>
  <c r="M6807" i="18"/>
  <c r="L6823" i="18"/>
  <c r="M6823" i="18"/>
  <c r="L6839" i="18"/>
  <c r="M6839" i="18"/>
  <c r="L6855" i="18"/>
  <c r="M6855" i="18"/>
  <c r="L6871" i="18"/>
  <c r="M6871" i="18"/>
  <c r="L6887" i="18"/>
  <c r="M6887" i="18"/>
  <c r="L6903" i="18"/>
  <c r="M6903" i="18"/>
  <c r="L6919" i="18"/>
  <c r="M6919" i="18"/>
  <c r="L6935" i="18"/>
  <c r="M6935" i="18"/>
  <c r="L6967" i="18"/>
  <c r="M6967" i="18"/>
  <c r="L6993" i="18"/>
  <c r="M6993" i="18"/>
  <c r="L7014" i="18"/>
  <c r="M7014" i="18"/>
  <c r="L7046" i="18"/>
  <c r="M7046" i="18"/>
  <c r="L7078" i="18"/>
  <c r="M7078" i="18"/>
  <c r="L7110" i="18"/>
  <c r="M7110" i="18"/>
  <c r="L7141" i="18"/>
  <c r="M7141" i="18"/>
  <c r="L7173" i="18"/>
  <c r="M7173" i="18"/>
  <c r="L7205" i="18"/>
  <c r="M7205" i="18"/>
  <c r="L7237" i="18"/>
  <c r="M7237" i="18"/>
  <c r="L7269" i="18"/>
  <c r="M7269" i="18"/>
  <c r="L7301" i="18"/>
  <c r="M7301" i="18"/>
  <c r="L7333" i="18"/>
  <c r="M7333" i="18"/>
  <c r="L7365" i="18"/>
  <c r="M7365" i="18"/>
  <c r="M8095" i="18"/>
  <c r="L8095" i="18"/>
  <c r="M8191" i="18"/>
  <c r="L8191" i="18"/>
  <c r="L3318" i="18"/>
  <c r="L3322" i="18"/>
  <c r="L3326" i="18"/>
  <c r="L3330" i="18"/>
  <c r="L3334" i="18"/>
  <c r="L3338" i="18"/>
  <c r="L3342" i="18"/>
  <c r="L3346" i="18"/>
  <c r="L3350" i="18"/>
  <c r="L3354" i="18"/>
  <c r="L3358" i="18"/>
  <c r="L3362" i="18"/>
  <c r="L3366" i="18"/>
  <c r="L3370" i="18"/>
  <c r="L3374" i="18"/>
  <c r="L3378" i="18"/>
  <c r="L3382" i="18"/>
  <c r="L3386" i="18"/>
  <c r="L3390" i="18"/>
  <c r="L3394" i="18"/>
  <c r="L3398" i="18"/>
  <c r="L3402" i="18"/>
  <c r="L3406" i="18"/>
  <c r="L3410" i="18"/>
  <c r="L3414" i="18"/>
  <c r="L3418" i="18"/>
  <c r="L3426" i="18"/>
  <c r="L3430" i="18"/>
  <c r="L3434" i="18"/>
  <c r="L3438" i="18"/>
  <c r="L3442" i="18"/>
  <c r="L3446" i="18"/>
  <c r="L3450" i="18"/>
  <c r="L3454" i="18"/>
  <c r="L3458" i="18"/>
  <c r="L3462" i="18"/>
  <c r="L3466" i="18"/>
  <c r="L3470" i="18"/>
  <c r="L3474" i="18"/>
  <c r="L3478" i="18"/>
  <c r="L3482" i="18"/>
  <c r="L3486" i="18"/>
  <c r="L3490" i="18"/>
  <c r="L3494" i="18"/>
  <c r="L3498" i="18"/>
  <c r="L3502" i="18"/>
  <c r="L3506" i="18"/>
  <c r="L3510" i="18"/>
  <c r="L3514" i="18"/>
  <c r="L3518" i="18"/>
  <c r="L3522" i="18"/>
  <c r="L3526" i="18"/>
  <c r="L3530" i="18"/>
  <c r="L3534" i="18"/>
  <c r="L3538" i="18"/>
  <c r="L3542" i="18"/>
  <c r="L3546" i="18"/>
  <c r="L3550" i="18"/>
  <c r="L3554" i="18"/>
  <c r="L3558" i="18"/>
  <c r="L3562" i="18"/>
  <c r="L3566" i="18"/>
  <c r="L3570" i="18"/>
  <c r="L3574" i="18"/>
  <c r="L3578" i="18"/>
  <c r="L3582" i="18"/>
  <c r="L3586" i="18"/>
  <c r="L3590" i="18"/>
  <c r="L3594" i="18"/>
  <c r="L3598" i="18"/>
  <c r="L3602" i="18"/>
  <c r="L3606" i="18"/>
  <c r="L3610" i="18"/>
  <c r="L3614" i="18"/>
  <c r="L3618" i="18"/>
  <c r="L3622" i="18"/>
  <c r="L3626" i="18"/>
  <c r="L3630" i="18"/>
  <c r="L3634" i="18"/>
  <c r="L3638" i="18"/>
  <c r="L3642" i="18"/>
  <c r="L3646" i="18"/>
  <c r="L3650" i="18"/>
  <c r="L3654" i="18"/>
  <c r="L3658" i="18"/>
  <c r="L3662" i="18"/>
  <c r="L3666" i="18"/>
  <c r="L3670" i="18"/>
  <c r="L3674" i="18"/>
  <c r="L3678" i="18"/>
  <c r="L3682" i="18"/>
  <c r="L3686" i="18"/>
  <c r="L3690" i="18"/>
  <c r="L3694" i="18"/>
  <c r="L3698" i="18"/>
  <c r="L3702" i="18"/>
  <c r="L3706" i="18"/>
  <c r="L3710" i="18"/>
  <c r="L3714" i="18"/>
  <c r="L3718" i="18"/>
  <c r="L3722" i="18"/>
  <c r="L3726" i="18"/>
  <c r="L3730" i="18"/>
  <c r="L3734" i="18"/>
  <c r="L3738" i="18"/>
  <c r="L3742" i="18"/>
  <c r="L3746" i="18"/>
  <c r="L3750" i="18"/>
  <c r="L3754" i="18"/>
  <c r="L3758" i="18"/>
  <c r="L3762" i="18"/>
  <c r="L3766" i="18"/>
  <c r="L3770" i="18"/>
  <c r="L3774" i="18"/>
  <c r="L3778" i="18"/>
  <c r="L3782" i="18"/>
  <c r="L3786" i="18"/>
  <c r="L3790" i="18"/>
  <c r="L3794" i="18"/>
  <c r="L3798" i="18"/>
  <c r="L3802" i="18"/>
  <c r="L3806" i="18"/>
  <c r="L3810" i="18"/>
  <c r="L3814" i="18"/>
  <c r="L3818" i="18"/>
  <c r="L3822" i="18"/>
  <c r="L3826" i="18"/>
  <c r="L3830" i="18"/>
  <c r="L3834" i="18"/>
  <c r="L3838" i="18"/>
  <c r="L3842" i="18"/>
  <c r="L3846" i="18"/>
  <c r="L3850" i="18"/>
  <c r="L3854" i="18"/>
  <c r="L3858" i="18"/>
  <c r="L3862" i="18"/>
  <c r="L3866" i="18"/>
  <c r="L3870" i="18"/>
  <c r="L3874" i="18"/>
  <c r="L3878" i="18"/>
  <c r="L3882" i="18"/>
  <c r="L3886" i="18"/>
  <c r="L3890" i="18"/>
  <c r="L3894" i="18"/>
  <c r="L3898" i="18"/>
  <c r="L3902" i="18"/>
  <c r="L3906" i="18"/>
  <c r="L3910" i="18"/>
  <c r="L3914" i="18"/>
  <c r="L3918" i="18"/>
  <c r="L3922" i="18"/>
  <c r="L3926" i="18"/>
  <c r="L3930" i="18"/>
  <c r="L3934" i="18"/>
  <c r="L3938" i="18"/>
  <c r="L3942" i="18"/>
  <c r="L3946" i="18"/>
  <c r="L3950" i="18"/>
  <c r="L3954" i="18"/>
  <c r="L3958" i="18"/>
  <c r="L3962" i="18"/>
  <c r="L3966" i="18"/>
  <c r="L3970" i="18"/>
  <c r="L3974" i="18"/>
  <c r="L3978" i="18"/>
  <c r="L3982" i="18"/>
  <c r="L3986" i="18"/>
  <c r="L3990" i="18"/>
  <c r="L3994" i="18"/>
  <c r="L3998" i="18"/>
  <c r="L4002" i="18"/>
  <c r="L4010" i="18"/>
  <c r="L4014" i="18"/>
  <c r="L4018" i="18"/>
  <c r="L4022" i="18"/>
  <c r="L4026" i="18"/>
  <c r="L4030" i="18"/>
  <c r="L4034" i="18"/>
  <c r="L4038" i="18"/>
  <c r="L4042" i="18"/>
  <c r="L4046" i="18"/>
  <c r="L4050" i="18"/>
  <c r="L4054" i="18"/>
  <c r="L4058" i="18"/>
  <c r="L4062" i="18"/>
  <c r="L4066" i="18"/>
  <c r="L4070" i="18"/>
  <c r="L4074" i="18"/>
  <c r="L4078" i="18"/>
  <c r="L4082" i="18"/>
  <c r="L4086" i="18"/>
  <c r="L4090" i="18"/>
  <c r="L4094" i="18"/>
  <c r="L4098" i="18"/>
  <c r="L4102" i="18"/>
  <c r="L4106" i="18"/>
  <c r="L4110" i="18"/>
  <c r="L4114" i="18"/>
  <c r="L4118" i="18"/>
  <c r="L4122" i="18"/>
  <c r="L4126" i="18"/>
  <c r="L4130" i="18"/>
  <c r="L4134" i="18"/>
  <c r="L4138" i="18"/>
  <c r="L4142" i="18"/>
  <c r="L4146" i="18"/>
  <c r="L4150" i="18"/>
  <c r="L4154" i="18"/>
  <c r="L4158" i="18"/>
  <c r="L4162" i="18"/>
  <c r="L4166" i="18"/>
  <c r="L4170" i="18"/>
  <c r="L4174" i="18"/>
  <c r="L4178" i="18"/>
  <c r="L4182" i="18"/>
  <c r="L4186" i="18"/>
  <c r="L4190" i="18"/>
  <c r="L4194" i="18"/>
  <c r="L4198" i="18"/>
  <c r="L4202" i="18"/>
  <c r="L4206" i="18"/>
  <c r="L4210" i="18"/>
  <c r="L4214" i="18"/>
  <c r="L4218" i="18"/>
  <c r="L4222" i="18"/>
  <c r="L4226" i="18"/>
  <c r="L4230" i="18"/>
  <c r="L4234" i="18"/>
  <c r="L4238" i="18"/>
  <c r="L4242" i="18"/>
  <c r="L4246" i="18"/>
  <c r="L4250" i="18"/>
  <c r="L4254" i="18"/>
  <c r="L4258" i="18"/>
  <c r="L4262" i="18"/>
  <c r="L4266" i="18"/>
  <c r="L4270" i="18"/>
  <c r="L4274" i="18"/>
  <c r="L4278" i="18"/>
  <c r="L4286" i="18"/>
  <c r="L4290" i="18"/>
  <c r="L4294" i="18"/>
  <c r="L4298" i="18"/>
  <c r="L4302" i="18"/>
  <c r="L4306" i="18"/>
  <c r="L4310" i="18"/>
  <c r="L4314" i="18"/>
  <c r="L4318" i="18"/>
  <c r="L4322" i="18"/>
  <c r="L4326" i="18"/>
  <c r="L4330" i="18"/>
  <c r="L4334" i="18"/>
  <c r="L4338" i="18"/>
  <c r="L4342" i="18"/>
  <c r="L4346" i="18"/>
  <c r="L4350" i="18"/>
  <c r="L4354" i="18"/>
  <c r="L4358" i="18"/>
  <c r="L4362" i="18"/>
  <c r="L4366" i="18"/>
  <c r="L4370" i="18"/>
  <c r="L4374" i="18"/>
  <c r="L4378" i="18"/>
  <c r="L4382" i="18"/>
  <c r="L4386" i="18"/>
  <c r="L4390" i="18"/>
  <c r="L4394" i="18"/>
  <c r="L4398" i="18"/>
  <c r="L4402" i="18"/>
  <c r="L4406" i="18"/>
  <c r="L4410" i="18"/>
  <c r="L4414" i="18"/>
  <c r="L4418" i="18"/>
  <c r="L4422" i="18"/>
  <c r="L4426" i="18"/>
  <c r="L4430" i="18"/>
  <c r="L4434" i="18"/>
  <c r="L4438" i="18"/>
  <c r="L4442" i="18"/>
  <c r="L4446" i="18"/>
  <c r="L4450" i="18"/>
  <c r="L4454" i="18"/>
  <c r="L4458" i="18"/>
  <c r="L4462" i="18"/>
  <c r="L4466" i="18"/>
  <c r="L4470" i="18"/>
  <c r="L4474" i="18"/>
  <c r="L4478" i="18"/>
  <c r="L4482" i="18"/>
  <c r="L4486" i="18"/>
  <c r="L4490" i="18"/>
  <c r="L4494" i="18"/>
  <c r="L4498" i="18"/>
  <c r="L4502" i="18"/>
  <c r="L4506" i="18"/>
  <c r="L4510" i="18"/>
  <c r="L4514" i="18"/>
  <c r="L4518" i="18"/>
  <c r="L4522" i="18"/>
  <c r="L4526" i="18"/>
  <c r="L4530" i="18"/>
  <c r="L4534" i="18"/>
  <c r="L4538" i="18"/>
  <c r="L4542" i="18"/>
  <c r="L4546" i="18"/>
  <c r="L4550" i="18"/>
  <c r="L4554" i="18"/>
  <c r="L4558" i="18"/>
  <c r="L4562" i="18"/>
  <c r="L4566" i="18"/>
  <c r="L4570" i="18"/>
  <c r="L4574" i="18"/>
  <c r="L4578" i="18"/>
  <c r="L4582" i="18"/>
  <c r="L4586" i="18"/>
  <c r="L4590" i="18"/>
  <c r="L4594" i="18"/>
  <c r="L4598" i="18"/>
  <c r="L4602" i="18"/>
  <c r="L4606" i="18"/>
  <c r="L4610" i="18"/>
  <c r="L4614" i="18"/>
  <c r="L4618" i="18"/>
  <c r="L4622" i="18"/>
  <c r="L4626" i="18"/>
  <c r="L4630" i="18"/>
  <c r="L4634" i="18"/>
  <c r="L4638" i="18"/>
  <c r="L4642" i="18"/>
  <c r="L4646" i="18"/>
  <c r="L4650" i="18"/>
  <c r="L4654" i="18"/>
  <c r="L4658" i="18"/>
  <c r="L4662" i="18"/>
  <c r="L4666" i="18"/>
  <c r="L4670" i="18"/>
  <c r="L4674" i="18"/>
  <c r="L4678" i="18"/>
  <c r="L4682" i="18"/>
  <c r="L4686" i="18"/>
  <c r="L4690" i="18"/>
  <c r="L4694" i="18"/>
  <c r="L4698" i="18"/>
  <c r="L4702" i="18"/>
  <c r="L4706" i="18"/>
  <c r="L4710" i="18"/>
  <c r="L4714" i="18"/>
  <c r="L4718" i="18"/>
  <c r="L4722" i="18"/>
  <c r="L4726" i="18"/>
  <c r="L4730" i="18"/>
  <c r="L4734" i="18"/>
  <c r="L4738" i="18"/>
  <c r="L4742" i="18"/>
  <c r="L4746" i="18"/>
  <c r="L4750" i="18"/>
  <c r="L4754" i="18"/>
  <c r="L4758" i="18"/>
  <c r="L4762" i="18"/>
  <c r="L4766" i="18"/>
  <c r="L4770" i="18"/>
  <c r="L4774" i="18"/>
  <c r="L4778" i="18"/>
  <c r="L4782" i="18"/>
  <c r="L4786" i="18"/>
  <c r="L4790" i="18"/>
  <c r="L4794" i="18"/>
  <c r="L4798" i="18"/>
  <c r="L4802" i="18"/>
  <c r="L4806" i="18"/>
  <c r="L4810" i="18"/>
  <c r="L4814" i="18"/>
  <c r="L4818" i="18"/>
  <c r="L4822" i="18"/>
  <c r="L4826" i="18"/>
  <c r="L4830" i="18"/>
  <c r="L4834" i="18"/>
  <c r="L4838" i="18"/>
  <c r="L4842" i="18"/>
  <c r="L4846" i="18"/>
  <c r="L4850" i="18"/>
  <c r="L4854" i="18"/>
  <c r="L4858" i="18"/>
  <c r="L4862" i="18"/>
  <c r="L4866" i="18"/>
  <c r="L4870" i="18"/>
  <c r="L4874" i="18"/>
  <c r="L4878" i="18"/>
  <c r="L4882" i="18"/>
  <c r="L4886" i="18"/>
  <c r="L4890" i="18"/>
  <c r="L4894" i="18"/>
  <c r="L4898" i="18"/>
  <c r="L4902" i="18"/>
  <c r="L4906" i="18"/>
  <c r="L4910" i="18"/>
  <c r="L4914" i="18"/>
  <c r="L4918" i="18"/>
  <c r="L4922" i="18"/>
  <c r="L4926" i="18"/>
  <c r="L4930" i="18"/>
  <c r="L4934" i="18"/>
  <c r="L4938" i="18"/>
  <c r="L4942" i="18"/>
  <c r="L4946" i="18"/>
  <c r="L4950" i="18"/>
  <c r="L4954" i="18"/>
  <c r="L4958" i="18"/>
  <c r="L4962" i="18"/>
  <c r="L4966" i="18"/>
  <c r="L4970" i="18"/>
  <c r="L4974" i="18"/>
  <c r="L4978" i="18"/>
  <c r="L4982" i="18"/>
  <c r="L4986" i="18"/>
  <c r="L4990" i="18"/>
  <c r="L4994" i="18"/>
  <c r="L4998" i="18"/>
  <c r="L5002" i="18"/>
  <c r="L5006" i="18"/>
  <c r="L5010" i="18"/>
  <c r="L5014" i="18"/>
  <c r="L5018" i="18"/>
  <c r="L5022" i="18"/>
  <c r="L5026" i="18"/>
  <c r="L5030" i="18"/>
  <c r="L5034" i="18"/>
  <c r="L5038" i="18"/>
  <c r="L5042" i="18"/>
  <c r="L5046" i="18"/>
  <c r="L5050" i="18"/>
  <c r="L5054" i="18"/>
  <c r="L5058" i="18"/>
  <c r="L5062" i="18"/>
  <c r="L5066" i="18"/>
  <c r="L5070" i="18"/>
  <c r="L5074" i="18"/>
  <c r="L5078" i="18"/>
  <c r="L5082" i="18"/>
  <c r="L5086" i="18"/>
  <c r="L5090" i="18"/>
  <c r="L5094" i="18"/>
  <c r="L5098" i="18"/>
  <c r="L5102" i="18"/>
  <c r="L5106" i="18"/>
  <c r="L5110" i="18"/>
  <c r="L5114" i="18"/>
  <c r="L5118" i="18"/>
  <c r="L5122" i="18"/>
  <c r="L5126" i="18"/>
  <c r="L5130" i="18"/>
  <c r="L5134" i="18"/>
  <c r="L5138" i="18"/>
  <c r="L5142" i="18"/>
  <c r="L5146" i="18"/>
  <c r="L5150" i="18"/>
  <c r="L5154" i="18"/>
  <c r="L5158" i="18"/>
  <c r="L5162" i="18"/>
  <c r="L5166" i="18"/>
  <c r="L5170" i="18"/>
  <c r="L5174" i="18"/>
  <c r="L5178" i="18"/>
  <c r="L5182" i="18"/>
  <c r="L5186" i="18"/>
  <c r="L5190" i="18"/>
  <c r="L5194" i="18"/>
  <c r="L5198" i="18"/>
  <c r="L5202" i="18"/>
  <c r="L5206" i="18"/>
  <c r="L5210" i="18"/>
  <c r="L5214" i="18"/>
  <c r="L5218" i="18"/>
  <c r="L5222" i="18"/>
  <c r="L5226" i="18"/>
  <c r="L5230" i="18"/>
  <c r="L5234" i="18"/>
  <c r="L5238" i="18"/>
  <c r="L5242" i="18"/>
  <c r="L5246" i="18"/>
  <c r="L5250" i="18"/>
  <c r="L5254" i="18"/>
  <c r="L5258" i="18"/>
  <c r="L5262" i="18"/>
  <c r="L5266" i="18"/>
  <c r="L5270" i="18"/>
  <c r="L5274" i="18"/>
  <c r="L5278" i="18"/>
  <c r="L5282" i="18"/>
  <c r="L5286" i="18"/>
  <c r="L5290" i="18"/>
  <c r="L5294" i="18"/>
  <c r="L5298" i="18"/>
  <c r="L5302" i="18"/>
  <c r="L5306" i="18"/>
  <c r="L5310" i="18"/>
  <c r="L5314" i="18"/>
  <c r="L5318" i="18"/>
  <c r="L5322" i="18"/>
  <c r="L5326" i="18"/>
  <c r="L5330" i="18"/>
  <c r="L5334" i="18"/>
  <c r="L5338" i="18"/>
  <c r="L5342" i="18"/>
  <c r="L5346" i="18"/>
  <c r="L5350" i="18"/>
  <c r="L5354" i="18"/>
  <c r="L5358" i="18"/>
  <c r="L5362" i="18"/>
  <c r="L5366" i="18"/>
  <c r="L5370" i="18"/>
  <c r="L5374" i="18"/>
  <c r="L5378" i="18"/>
  <c r="L5382" i="18"/>
  <c r="L5386" i="18"/>
  <c r="L5390" i="18"/>
  <c r="L5394" i="18"/>
  <c r="L5398" i="18"/>
  <c r="L5402" i="18"/>
  <c r="L5406" i="18"/>
  <c r="L5410" i="18"/>
  <c r="L5414" i="18"/>
  <c r="L5418" i="18"/>
  <c r="L5422" i="18"/>
  <c r="L5426" i="18"/>
  <c r="L5430" i="18"/>
  <c r="L5434" i="18"/>
  <c r="L5438" i="18"/>
  <c r="L5442" i="18"/>
  <c r="L5446" i="18"/>
  <c r="L5450" i="18"/>
  <c r="L5454" i="18"/>
  <c r="L5458" i="18"/>
  <c r="L5462" i="18"/>
  <c r="L5466" i="18"/>
  <c r="L5470" i="18"/>
  <c r="L5474" i="18"/>
  <c r="L5478" i="18"/>
  <c r="L5482" i="18"/>
  <c r="L5486" i="18"/>
  <c r="L5490" i="18"/>
  <c r="L5494" i="18"/>
  <c r="L5498" i="18"/>
  <c r="L5502" i="18"/>
  <c r="L5506" i="18"/>
  <c r="L5510" i="18"/>
  <c r="L5514" i="18"/>
  <c r="L5518" i="18"/>
  <c r="L5522" i="18"/>
  <c r="L5526" i="18"/>
  <c r="L5530" i="18"/>
  <c r="L5534" i="18"/>
  <c r="L5538" i="18"/>
  <c r="L5542" i="18"/>
  <c r="L5546" i="18"/>
  <c r="L5550" i="18"/>
  <c r="L5554" i="18"/>
  <c r="L5558" i="18"/>
  <c r="L5562" i="18"/>
  <c r="M5575" i="18"/>
  <c r="L5578" i="18"/>
  <c r="M5578" i="18"/>
  <c r="M5591" i="18"/>
  <c r="L5594" i="18"/>
  <c r="M5594" i="18"/>
  <c r="M5607" i="18"/>
  <c r="L5610" i="18"/>
  <c r="M5610" i="18"/>
  <c r="M5623" i="18"/>
  <c r="L5626" i="18"/>
  <c r="M5626" i="18"/>
  <c r="M5639" i="18"/>
  <c r="L5642" i="18"/>
  <c r="M5642" i="18"/>
  <c r="M5655" i="18"/>
  <c r="L5658" i="18"/>
  <c r="M5658" i="18"/>
  <c r="M5671" i="18"/>
  <c r="L5674" i="18"/>
  <c r="M5674" i="18"/>
  <c r="M5687" i="18"/>
  <c r="L5690" i="18"/>
  <c r="M5690" i="18"/>
  <c r="M5703" i="18"/>
  <c r="L5706" i="18"/>
  <c r="M5706" i="18"/>
  <c r="M5719" i="18"/>
  <c r="L5722" i="18"/>
  <c r="M5722" i="18"/>
  <c r="M5735" i="18"/>
  <c r="L5738" i="18"/>
  <c r="M5738" i="18"/>
  <c r="M5751" i="18"/>
  <c r="L5754" i="18"/>
  <c r="M5754" i="18"/>
  <c r="M5767" i="18"/>
  <c r="L5770" i="18"/>
  <c r="M5770" i="18"/>
  <c r="M5783" i="18"/>
  <c r="L5786" i="18"/>
  <c r="M5786" i="18"/>
  <c r="M5799" i="18"/>
  <c r="L5802" i="18"/>
  <c r="M5802" i="18"/>
  <c r="M5815" i="18"/>
  <c r="L5818" i="18"/>
  <c r="M5818" i="18"/>
  <c r="M5831" i="18"/>
  <c r="L5834" i="18"/>
  <c r="M5834" i="18"/>
  <c r="M5847" i="18"/>
  <c r="L5850" i="18"/>
  <c r="M5850" i="18"/>
  <c r="M5863" i="18"/>
  <c r="L5866" i="18"/>
  <c r="M5866" i="18"/>
  <c r="M5879" i="18"/>
  <c r="L5882" i="18"/>
  <c r="M5882" i="18"/>
  <c r="M5895" i="18"/>
  <c r="L5898" i="18"/>
  <c r="M5898" i="18"/>
  <c r="M5911" i="18"/>
  <c r="L5914" i="18"/>
  <c r="M5914" i="18"/>
  <c r="M5927" i="18"/>
  <c r="L5930" i="18"/>
  <c r="M5930" i="18"/>
  <c r="M5943" i="18"/>
  <c r="L5946" i="18"/>
  <c r="M5946" i="18"/>
  <c r="M5959" i="18"/>
  <c r="L5962" i="18"/>
  <c r="M5962" i="18"/>
  <c r="M5975" i="18"/>
  <c r="L5978" i="18"/>
  <c r="M5978" i="18"/>
  <c r="M5991" i="18"/>
  <c r="L5994" i="18"/>
  <c r="M5994" i="18"/>
  <c r="M6007" i="18"/>
  <c r="L6010" i="18"/>
  <c r="M6010" i="18"/>
  <c r="M6023" i="18"/>
  <c r="L6026" i="18"/>
  <c r="M6026" i="18"/>
  <c r="M6039" i="18"/>
  <c r="L6042" i="18"/>
  <c r="M6042" i="18"/>
  <c r="M6055" i="18"/>
  <c r="L6058" i="18"/>
  <c r="M6058" i="18"/>
  <c r="M6071" i="18"/>
  <c r="L6074" i="18"/>
  <c r="M6074" i="18"/>
  <c r="M6087" i="18"/>
  <c r="L6090" i="18"/>
  <c r="M6090" i="18"/>
  <c r="M6103" i="18"/>
  <c r="L6106" i="18"/>
  <c r="M6106" i="18"/>
  <c r="M6119" i="18"/>
  <c r="L6122" i="18"/>
  <c r="M6122" i="18"/>
  <c r="M6135" i="18"/>
  <c r="L6138" i="18"/>
  <c r="M6138" i="18"/>
  <c r="M6151" i="18"/>
  <c r="L6154" i="18"/>
  <c r="M6154" i="18"/>
  <c r="M6167" i="18"/>
  <c r="L6170" i="18"/>
  <c r="M6170" i="18"/>
  <c r="M6183" i="18"/>
  <c r="L6186" i="18"/>
  <c r="M6186" i="18"/>
  <c r="M6199" i="18"/>
  <c r="L6202" i="18"/>
  <c r="M6202" i="18"/>
  <c r="M6215" i="18"/>
  <c r="L6218" i="18"/>
  <c r="M6218" i="18"/>
  <c r="M6231" i="18"/>
  <c r="L6234" i="18"/>
  <c r="M6234" i="18"/>
  <c r="M6247" i="18"/>
  <c r="L6250" i="18"/>
  <c r="M6250" i="18"/>
  <c r="M6263" i="18"/>
  <c r="L6266" i="18"/>
  <c r="M6266" i="18"/>
  <c r="M6279" i="18"/>
  <c r="L6282" i="18"/>
  <c r="M6282" i="18"/>
  <c r="M6295" i="18"/>
  <c r="L6298" i="18"/>
  <c r="M6298" i="18"/>
  <c r="M6311" i="18"/>
  <c r="L6314" i="18"/>
  <c r="M6314" i="18"/>
  <c r="M6327" i="18"/>
  <c r="L6330" i="18"/>
  <c r="M6330" i="18"/>
  <c r="M6343" i="18"/>
  <c r="L6346" i="18"/>
  <c r="M6346" i="18"/>
  <c r="M6359" i="18"/>
  <c r="L6362" i="18"/>
  <c r="M6362" i="18"/>
  <c r="M6375" i="18"/>
  <c r="L6378" i="18"/>
  <c r="M6378" i="18"/>
  <c r="L6383" i="18"/>
  <c r="M6383" i="18"/>
  <c r="L6391" i="18"/>
  <c r="M6391" i="18"/>
  <c r="L6399" i="18"/>
  <c r="M6399" i="18"/>
  <c r="L6407" i="18"/>
  <c r="M6407" i="18"/>
  <c r="L6415" i="18"/>
  <c r="M6415" i="18"/>
  <c r="L6423" i="18"/>
  <c r="M6423" i="18"/>
  <c r="L6431" i="18"/>
  <c r="M6431" i="18"/>
  <c r="L6439" i="18"/>
  <c r="M6439" i="18"/>
  <c r="L6447" i="18"/>
  <c r="M6447" i="18"/>
  <c r="L6455" i="18"/>
  <c r="M6455" i="18"/>
  <c r="L6463" i="18"/>
  <c r="M6463" i="18"/>
  <c r="L6471" i="18"/>
  <c r="M6471" i="18"/>
  <c r="L6479" i="18"/>
  <c r="M6479" i="18"/>
  <c r="L6986" i="18"/>
  <c r="M6986" i="18"/>
  <c r="L7005" i="18"/>
  <c r="M7005" i="18"/>
  <c r="L7037" i="18"/>
  <c r="M7037" i="18"/>
  <c r="L7069" i="18"/>
  <c r="M7069" i="18"/>
  <c r="L7101" i="18"/>
  <c r="M7101" i="18"/>
  <c r="L7134" i="18"/>
  <c r="M7134" i="18"/>
  <c r="L7166" i="18"/>
  <c r="M7166" i="18"/>
  <c r="L7198" i="18"/>
  <c r="M7198" i="18"/>
  <c r="L7230" i="18"/>
  <c r="M7230" i="18"/>
  <c r="L7262" i="18"/>
  <c r="M7262" i="18"/>
  <c r="L7294" i="18"/>
  <c r="M7294" i="18"/>
  <c r="L7326" i="18"/>
  <c r="M7326" i="18"/>
  <c r="L7358" i="18"/>
  <c r="M7358" i="18"/>
  <c r="L7390" i="18"/>
  <c r="M7390" i="18"/>
  <c r="M8130" i="18"/>
  <c r="L8130" i="18"/>
  <c r="L5574" i="18"/>
  <c r="M5574" i="18"/>
  <c r="L5590" i="18"/>
  <c r="M5590" i="18"/>
  <c r="L5606" i="18"/>
  <c r="M5606" i="18"/>
  <c r="L5622" i="18"/>
  <c r="M5622" i="18"/>
  <c r="L5638" i="18"/>
  <c r="M5638" i="18"/>
  <c r="L5654" i="18"/>
  <c r="M5654" i="18"/>
  <c r="L5670" i="18"/>
  <c r="M5670" i="18"/>
  <c r="L5686" i="18"/>
  <c r="M5686" i="18"/>
  <c r="L5702" i="18"/>
  <c r="M5702" i="18"/>
  <c r="L5718" i="18"/>
  <c r="M5718" i="18"/>
  <c r="L5734" i="18"/>
  <c r="M5734" i="18"/>
  <c r="L5750" i="18"/>
  <c r="M5750" i="18"/>
  <c r="L5766" i="18"/>
  <c r="M5766" i="18"/>
  <c r="L5782" i="18"/>
  <c r="M5782" i="18"/>
  <c r="L5798" i="18"/>
  <c r="M5798" i="18"/>
  <c r="L5814" i="18"/>
  <c r="M5814" i="18"/>
  <c r="L5830" i="18"/>
  <c r="M5830" i="18"/>
  <c r="L5846" i="18"/>
  <c r="M5846" i="18"/>
  <c r="L5862" i="18"/>
  <c r="M5862" i="18"/>
  <c r="L5878" i="18"/>
  <c r="M5878" i="18"/>
  <c r="L5894" i="18"/>
  <c r="M5894" i="18"/>
  <c r="L5910" i="18"/>
  <c r="M5910" i="18"/>
  <c r="L5926" i="18"/>
  <c r="M5926" i="18"/>
  <c r="L5942" i="18"/>
  <c r="M5942" i="18"/>
  <c r="L5958" i="18"/>
  <c r="M5958" i="18"/>
  <c r="L5974" i="18"/>
  <c r="M5974" i="18"/>
  <c r="L5990" i="18"/>
  <c r="M5990" i="18"/>
  <c r="L6006" i="18"/>
  <c r="M6006" i="18"/>
  <c r="L6022" i="18"/>
  <c r="M6022" i="18"/>
  <c r="L6038" i="18"/>
  <c r="M6038" i="18"/>
  <c r="L6054" i="18"/>
  <c r="M6054" i="18"/>
  <c r="L6070" i="18"/>
  <c r="M6070" i="18"/>
  <c r="L6086" i="18"/>
  <c r="M6086" i="18"/>
  <c r="L6102" i="18"/>
  <c r="M6102" i="18"/>
  <c r="L6118" i="18"/>
  <c r="M6118" i="18"/>
  <c r="L6134" i="18"/>
  <c r="M6134" i="18"/>
  <c r="L6150" i="18"/>
  <c r="M6150" i="18"/>
  <c r="L6166" i="18"/>
  <c r="M6166" i="18"/>
  <c r="L6182" i="18"/>
  <c r="M6182" i="18"/>
  <c r="L6198" i="18"/>
  <c r="M6198" i="18"/>
  <c r="L6214" i="18"/>
  <c r="M6214" i="18"/>
  <c r="L6230" i="18"/>
  <c r="M6230" i="18"/>
  <c r="L6246" i="18"/>
  <c r="M6246" i="18"/>
  <c r="L6262" i="18"/>
  <c r="M6262" i="18"/>
  <c r="L6278" i="18"/>
  <c r="M6278" i="18"/>
  <c r="L6294" i="18"/>
  <c r="M6294" i="18"/>
  <c r="L6310" i="18"/>
  <c r="M6310" i="18"/>
  <c r="L6326" i="18"/>
  <c r="M6326" i="18"/>
  <c r="L6342" i="18"/>
  <c r="M6342" i="18"/>
  <c r="L6358" i="18"/>
  <c r="M6358" i="18"/>
  <c r="L6374" i="18"/>
  <c r="M6374" i="18"/>
  <c r="L6491" i="18"/>
  <c r="M6491" i="18"/>
  <c r="L6499" i="18"/>
  <c r="M6499" i="18"/>
  <c r="L6507" i="18"/>
  <c r="M6507" i="18"/>
  <c r="L6515" i="18"/>
  <c r="M6515" i="18"/>
  <c r="L6523" i="18"/>
  <c r="M6523" i="18"/>
  <c r="L6531" i="18"/>
  <c r="M6531" i="18"/>
  <c r="L6539" i="18"/>
  <c r="M6539" i="18"/>
  <c r="L6547" i="18"/>
  <c r="M6547" i="18"/>
  <c r="L6555" i="18"/>
  <c r="M6555" i="18"/>
  <c r="L6563" i="18"/>
  <c r="M6563" i="18"/>
  <c r="L6571" i="18"/>
  <c r="M6571" i="18"/>
  <c r="L6579" i="18"/>
  <c r="M6579" i="18"/>
  <c r="L6587" i="18"/>
  <c r="M6587" i="18"/>
  <c r="L6595" i="18"/>
  <c r="M6595" i="18"/>
  <c r="L6603" i="18"/>
  <c r="M6603" i="18"/>
  <c r="L6611" i="18"/>
  <c r="M6611" i="18"/>
  <c r="L6619" i="18"/>
  <c r="M6619" i="18"/>
  <c r="L6627" i="18"/>
  <c r="M6627" i="18"/>
  <c r="L6635" i="18"/>
  <c r="M6635" i="18"/>
  <c r="L6643" i="18"/>
  <c r="M6643" i="18"/>
  <c r="L6651" i="18"/>
  <c r="M6651" i="18"/>
  <c r="L6659" i="18"/>
  <c r="M6659" i="18"/>
  <c r="L6667" i="18"/>
  <c r="M6667" i="18"/>
  <c r="L6675" i="18"/>
  <c r="M6675" i="18"/>
  <c r="L6683" i="18"/>
  <c r="M6683" i="18"/>
  <c r="L6691" i="18"/>
  <c r="M6691" i="18"/>
  <c r="L6699" i="18"/>
  <c r="M6699" i="18"/>
  <c r="L6707" i="18"/>
  <c r="M6707" i="18"/>
  <c r="L6715" i="18"/>
  <c r="M6715" i="18"/>
  <c r="L6723" i="18"/>
  <c r="M6723" i="18"/>
  <c r="L6731" i="18"/>
  <c r="M6731" i="18"/>
  <c r="L6739" i="18"/>
  <c r="M6739" i="18"/>
  <c r="L6747" i="18"/>
  <c r="M6747" i="18"/>
  <c r="L6755" i="18"/>
  <c r="M6755" i="18"/>
  <c r="L6769" i="18"/>
  <c r="M6769" i="18"/>
  <c r="L6785" i="18"/>
  <c r="M6785" i="18"/>
  <c r="L6801" i="18"/>
  <c r="M6801" i="18"/>
  <c r="L6817" i="18"/>
  <c r="M6817" i="18"/>
  <c r="L6833" i="18"/>
  <c r="M6833" i="18"/>
  <c r="L6849" i="18"/>
  <c r="M6849" i="18"/>
  <c r="L6865" i="18"/>
  <c r="M6865" i="18"/>
  <c r="L6881" i="18"/>
  <c r="M6881" i="18"/>
  <c r="L6897" i="18"/>
  <c r="M6897" i="18"/>
  <c r="L6913" i="18"/>
  <c r="M6913" i="18"/>
  <c r="L6929" i="18"/>
  <c r="M6929" i="18"/>
  <c r="L6945" i="18"/>
  <c r="M6945" i="18"/>
  <c r="L6961" i="18"/>
  <c r="M6961" i="18"/>
  <c r="L6977" i="18"/>
  <c r="M6977" i="18"/>
  <c r="L7030" i="18"/>
  <c r="M7030" i="18"/>
  <c r="L7062" i="18"/>
  <c r="M7062" i="18"/>
  <c r="L7094" i="18"/>
  <c r="M7094" i="18"/>
  <c r="L7126" i="18"/>
  <c r="M7126" i="18"/>
  <c r="L7157" i="18"/>
  <c r="M7157" i="18"/>
  <c r="L7189" i="18"/>
  <c r="M7189" i="18"/>
  <c r="L7221" i="18"/>
  <c r="M7221" i="18"/>
  <c r="L7253" i="18"/>
  <c r="M7253" i="18"/>
  <c r="L7285" i="18"/>
  <c r="M7285" i="18"/>
  <c r="L7317" i="18"/>
  <c r="M7317" i="18"/>
  <c r="L7349" i="18"/>
  <c r="M7349" i="18"/>
  <c r="L7381" i="18"/>
  <c r="M7381" i="18"/>
  <c r="M8127" i="18"/>
  <c r="L8127" i="18"/>
  <c r="M8162" i="18"/>
  <c r="L8162" i="18"/>
  <c r="L6765" i="18"/>
  <c r="M6765" i="18"/>
  <c r="L6781" i="18"/>
  <c r="M6781" i="18"/>
  <c r="L6797" i="18"/>
  <c r="M6797" i="18"/>
  <c r="L6813" i="18"/>
  <c r="M6813" i="18"/>
  <c r="L6829" i="18"/>
  <c r="M6829" i="18"/>
  <c r="L6845" i="18"/>
  <c r="M6845" i="18"/>
  <c r="L6861" i="18"/>
  <c r="M6861" i="18"/>
  <c r="L6877" i="18"/>
  <c r="M6877" i="18"/>
  <c r="L6893" i="18"/>
  <c r="M6893" i="18"/>
  <c r="L6909" i="18"/>
  <c r="M6909" i="18"/>
  <c r="L6925" i="18"/>
  <c r="M6925" i="18"/>
  <c r="L6941" i="18"/>
  <c r="M6941" i="18"/>
  <c r="L6957" i="18"/>
  <c r="M6957" i="18"/>
  <c r="L6973" i="18"/>
  <c r="M6973" i="18"/>
  <c r="L6989" i="18"/>
  <c r="M6989" i="18"/>
  <c r="L7017" i="18"/>
  <c r="M7017" i="18"/>
  <c r="L7033" i="18"/>
  <c r="M7033" i="18"/>
  <c r="L7049" i="18"/>
  <c r="M7049" i="18"/>
  <c r="L7065" i="18"/>
  <c r="M7065" i="18"/>
  <c r="L7081" i="18"/>
  <c r="M7081" i="18"/>
  <c r="L7097" i="18"/>
  <c r="M7097" i="18"/>
  <c r="L7113" i="18"/>
  <c r="M7113" i="18"/>
  <c r="L7129" i="18"/>
  <c r="M7129" i="18"/>
  <c r="L7137" i="18"/>
  <c r="M7137" i="18"/>
  <c r="L7153" i="18"/>
  <c r="M7153" i="18"/>
  <c r="L7169" i="18"/>
  <c r="M7169" i="18"/>
  <c r="L7185" i="18"/>
  <c r="M7185" i="18"/>
  <c r="L7201" i="18"/>
  <c r="M7201" i="18"/>
  <c r="L7217" i="18"/>
  <c r="M7217" i="18"/>
  <c r="L7233" i="18"/>
  <c r="M7233" i="18"/>
  <c r="L7249" i="18"/>
  <c r="M7249" i="18"/>
  <c r="L7265" i="18"/>
  <c r="M7265" i="18"/>
  <c r="L7281" i="18"/>
  <c r="M7281" i="18"/>
  <c r="L7297" i="18"/>
  <c r="M7297" i="18"/>
  <c r="L7313" i="18"/>
  <c r="M7313" i="18"/>
  <c r="L7329" i="18"/>
  <c r="M7329" i="18"/>
  <c r="L7345" i="18"/>
  <c r="M7345" i="18"/>
  <c r="L7361" i="18"/>
  <c r="M7361" i="18"/>
  <c r="L7377" i="18"/>
  <c r="M7377" i="18"/>
  <c r="L7393" i="18"/>
  <c r="M7393" i="18"/>
  <c r="M8098" i="18"/>
  <c r="L8098" i="18"/>
  <c r="M8154" i="18"/>
  <c r="L8154" i="18"/>
  <c r="M8186" i="18"/>
  <c r="L8186" i="18"/>
  <c r="M8272" i="18"/>
  <c r="L8272" i="18"/>
  <c r="M8288" i="18"/>
  <c r="L8288" i="18"/>
  <c r="M8304" i="18"/>
  <c r="L8304" i="18"/>
  <c r="M8320" i="18"/>
  <c r="L8320" i="18"/>
  <c r="M8336" i="18"/>
  <c r="L8336" i="18"/>
  <c r="M6382" i="18"/>
  <c r="M6386" i="18"/>
  <c r="M6390" i="18"/>
  <c r="M6394" i="18"/>
  <c r="M6398" i="18"/>
  <c r="M6402" i="18"/>
  <c r="M6406" i="18"/>
  <c r="M6410" i="18"/>
  <c r="M6414" i="18"/>
  <c r="M6418" i="18"/>
  <c r="M6422" i="18"/>
  <c r="M6426" i="18"/>
  <c r="M6430" i="18"/>
  <c r="M6434" i="18"/>
  <c r="M6438" i="18"/>
  <c r="M6442" i="18"/>
  <c r="M6446" i="18"/>
  <c r="M6450" i="18"/>
  <c r="M6454" i="18"/>
  <c r="M6458" i="18"/>
  <c r="M6462" i="18"/>
  <c r="M6466" i="18"/>
  <c r="M6470" i="18"/>
  <c r="M6474" i="18"/>
  <c r="M6478" i="18"/>
  <c r="M6482" i="18"/>
  <c r="M6486" i="18"/>
  <c r="M6490" i="18"/>
  <c r="M6494" i="18"/>
  <c r="M6498" i="18"/>
  <c r="M6502" i="18"/>
  <c r="M6506" i="18"/>
  <c r="M6510" i="18"/>
  <c r="M6514" i="18"/>
  <c r="M6518" i="18"/>
  <c r="M6522" i="18"/>
  <c r="M6526" i="18"/>
  <c r="M6530" i="18"/>
  <c r="M6534" i="18"/>
  <c r="M6538" i="18"/>
  <c r="M6542" i="18"/>
  <c r="M6546" i="18"/>
  <c r="M6550" i="18"/>
  <c r="M6554" i="18"/>
  <c r="M6558" i="18"/>
  <c r="M6562" i="18"/>
  <c r="M6566" i="18"/>
  <c r="M6570" i="18"/>
  <c r="M6574" i="18"/>
  <c r="M6578" i="18"/>
  <c r="M6582" i="18"/>
  <c r="M6586" i="18"/>
  <c r="M6590" i="18"/>
  <c r="M6594" i="18"/>
  <c r="M6598" i="18"/>
  <c r="M6602" i="18"/>
  <c r="M6606" i="18"/>
  <c r="M6610" i="18"/>
  <c r="M6614" i="18"/>
  <c r="M6618" i="18"/>
  <c r="M6622" i="18"/>
  <c r="M6626" i="18"/>
  <c r="M6630" i="18"/>
  <c r="M6634" i="18"/>
  <c r="M6638" i="18"/>
  <c r="M6642" i="18"/>
  <c r="M6646" i="18"/>
  <c r="M6650" i="18"/>
  <c r="M6654" i="18"/>
  <c r="M6658" i="18"/>
  <c r="M6662" i="18"/>
  <c r="M6666" i="18"/>
  <c r="M6670" i="18"/>
  <c r="M6674" i="18"/>
  <c r="M6678" i="18"/>
  <c r="M6682" i="18"/>
  <c r="M6686" i="18"/>
  <c r="M6690" i="18"/>
  <c r="M6694" i="18"/>
  <c r="M6698" i="18"/>
  <c r="M6702" i="18"/>
  <c r="M6706" i="18"/>
  <c r="M6710" i="18"/>
  <c r="M6714" i="18"/>
  <c r="M6718" i="18"/>
  <c r="M6722" i="18"/>
  <c r="M6726" i="18"/>
  <c r="M6730" i="18"/>
  <c r="M6734" i="18"/>
  <c r="M6738" i="18"/>
  <c r="M6742" i="18"/>
  <c r="M6746" i="18"/>
  <c r="M6750" i="18"/>
  <c r="M6754" i="18"/>
  <c r="M6758" i="18"/>
  <c r="L6761" i="18"/>
  <c r="M6761" i="18"/>
  <c r="M6771" i="18"/>
  <c r="M6774" i="18"/>
  <c r="L6777" i="18"/>
  <c r="M6777" i="18"/>
  <c r="M6787" i="18"/>
  <c r="M6790" i="18"/>
  <c r="L6793" i="18"/>
  <c r="M6793" i="18"/>
  <c r="M6803" i="18"/>
  <c r="M6806" i="18"/>
  <c r="L6809" i="18"/>
  <c r="M6809" i="18"/>
  <c r="M6819" i="18"/>
  <c r="M6822" i="18"/>
  <c r="L6825" i="18"/>
  <c r="M6825" i="18"/>
  <c r="M6835" i="18"/>
  <c r="M6838" i="18"/>
  <c r="L6841" i="18"/>
  <c r="M6841" i="18"/>
  <c r="M6851" i="18"/>
  <c r="M6854" i="18"/>
  <c r="L6857" i="18"/>
  <c r="M6857" i="18"/>
  <c r="M6867" i="18"/>
  <c r="M6870" i="18"/>
  <c r="L6873" i="18"/>
  <c r="M6873" i="18"/>
  <c r="M6883" i="18"/>
  <c r="M6886" i="18"/>
  <c r="L6889" i="18"/>
  <c r="M6889" i="18"/>
  <c r="M6899" i="18"/>
  <c r="M6902" i="18"/>
  <c r="L6905" i="18"/>
  <c r="M6905" i="18"/>
  <c r="M6915" i="18"/>
  <c r="M6918" i="18"/>
  <c r="L6921" i="18"/>
  <c r="M6921" i="18"/>
  <c r="M6931" i="18"/>
  <c r="M6934" i="18"/>
  <c r="L6937" i="18"/>
  <c r="M6937" i="18"/>
  <c r="M6947" i="18"/>
  <c r="M6950" i="18"/>
  <c r="L6953" i="18"/>
  <c r="M6953" i="18"/>
  <c r="M6963" i="18"/>
  <c r="M6966" i="18"/>
  <c r="L6969" i="18"/>
  <c r="M6969" i="18"/>
  <c r="M6982" i="18"/>
  <c r="L6985" i="18"/>
  <c r="M6985" i="18"/>
  <c r="M6998" i="18"/>
  <c r="L7001" i="18"/>
  <c r="M7001" i="18"/>
  <c r="M7010" i="18"/>
  <c r="L7013" i="18"/>
  <c r="M7013" i="18"/>
  <c r="M7026" i="18"/>
  <c r="L7029" i="18"/>
  <c r="M7029" i="18"/>
  <c r="M7042" i="18"/>
  <c r="L7045" i="18"/>
  <c r="M7045" i="18"/>
  <c r="M7058" i="18"/>
  <c r="L7061" i="18"/>
  <c r="M7061" i="18"/>
  <c r="M7074" i="18"/>
  <c r="L7077" i="18"/>
  <c r="M7077" i="18"/>
  <c r="M7090" i="18"/>
  <c r="L7093" i="18"/>
  <c r="M7093" i="18"/>
  <c r="M7106" i="18"/>
  <c r="L7109" i="18"/>
  <c r="M7109" i="18"/>
  <c r="M7122" i="18"/>
  <c r="L7125" i="18"/>
  <c r="M7125" i="18"/>
  <c r="L7133" i="18"/>
  <c r="M7133" i="18"/>
  <c r="M7146" i="18"/>
  <c r="L7149" i="18"/>
  <c r="M7149" i="18"/>
  <c r="M7162" i="18"/>
  <c r="L7165" i="18"/>
  <c r="M7165" i="18"/>
  <c r="M7178" i="18"/>
  <c r="L7181" i="18"/>
  <c r="M7181" i="18"/>
  <c r="M7194" i="18"/>
  <c r="L7197" i="18"/>
  <c r="M7197" i="18"/>
  <c r="M7210" i="18"/>
  <c r="L7213" i="18"/>
  <c r="M7213" i="18"/>
  <c r="M7226" i="18"/>
  <c r="L7229" i="18"/>
  <c r="M7229" i="18"/>
  <c r="M7242" i="18"/>
  <c r="L7245" i="18"/>
  <c r="M7245" i="18"/>
  <c r="M7258" i="18"/>
  <c r="L7261" i="18"/>
  <c r="M7261" i="18"/>
  <c r="M7274" i="18"/>
  <c r="L7277" i="18"/>
  <c r="M7277" i="18"/>
  <c r="M7290" i="18"/>
  <c r="L7293" i="18"/>
  <c r="M7293" i="18"/>
  <c r="M7306" i="18"/>
  <c r="L7309" i="18"/>
  <c r="M7309" i="18"/>
  <c r="M7322" i="18"/>
  <c r="L7325" i="18"/>
  <c r="M7325" i="18"/>
  <c r="M7338" i="18"/>
  <c r="L7341" i="18"/>
  <c r="M7341" i="18"/>
  <c r="M7354" i="18"/>
  <c r="L7357" i="18"/>
  <c r="M7357" i="18"/>
  <c r="M7370" i="18"/>
  <c r="L7373" i="18"/>
  <c r="M7373" i="18"/>
  <c r="M7386" i="18"/>
  <c r="L7389" i="18"/>
  <c r="M7389" i="18"/>
  <c r="L7746" i="18"/>
  <c r="M7746" i="18"/>
  <c r="L7778" i="18"/>
  <c r="M7778" i="18"/>
  <c r="L7810" i="18"/>
  <c r="M7810" i="18"/>
  <c r="L7862" i="18"/>
  <c r="M7862" i="18"/>
  <c r="L7926" i="18"/>
  <c r="M7926" i="18"/>
  <c r="L7990" i="18"/>
  <c r="M7990" i="18"/>
  <c r="M8029" i="18"/>
  <c r="L8029" i="18"/>
  <c r="M8042" i="18"/>
  <c r="L8042" i="18"/>
  <c r="M8059" i="18"/>
  <c r="L8059" i="18"/>
  <c r="M8086" i="18"/>
  <c r="L8086" i="18"/>
  <c r="M8091" i="18"/>
  <c r="L8091" i="18"/>
  <c r="M8118" i="18"/>
  <c r="L8118" i="18"/>
  <c r="M8123" i="18"/>
  <c r="L8123" i="18"/>
  <c r="M8146" i="18"/>
  <c r="L8146" i="18"/>
  <c r="L8151" i="18"/>
  <c r="M8178" i="18"/>
  <c r="L8178" i="18"/>
  <c r="L8183" i="18"/>
  <c r="L6773" i="18"/>
  <c r="M6773" i="18"/>
  <c r="L6789" i="18"/>
  <c r="M6789" i="18"/>
  <c r="L6805" i="18"/>
  <c r="M6805" i="18"/>
  <c r="L6821" i="18"/>
  <c r="M6821" i="18"/>
  <c r="L6837" i="18"/>
  <c r="M6837" i="18"/>
  <c r="L6853" i="18"/>
  <c r="M6853" i="18"/>
  <c r="L6869" i="18"/>
  <c r="M6869" i="18"/>
  <c r="L6885" i="18"/>
  <c r="M6885" i="18"/>
  <c r="L6901" i="18"/>
  <c r="M6901" i="18"/>
  <c r="L6917" i="18"/>
  <c r="M6917" i="18"/>
  <c r="L6933" i="18"/>
  <c r="M6933" i="18"/>
  <c r="L6949" i="18"/>
  <c r="M6949" i="18"/>
  <c r="L6965" i="18"/>
  <c r="M6965" i="18"/>
  <c r="L6981" i="18"/>
  <c r="M6981" i="18"/>
  <c r="L6997" i="18"/>
  <c r="M6997" i="18"/>
  <c r="L7009" i="18"/>
  <c r="M7009" i="18"/>
  <c r="L7025" i="18"/>
  <c r="M7025" i="18"/>
  <c r="L7041" i="18"/>
  <c r="M7041" i="18"/>
  <c r="L7057" i="18"/>
  <c r="M7057" i="18"/>
  <c r="L7073" i="18"/>
  <c r="M7073" i="18"/>
  <c r="L7089" i="18"/>
  <c r="M7089" i="18"/>
  <c r="L7105" i="18"/>
  <c r="M7105" i="18"/>
  <c r="L7121" i="18"/>
  <c r="M7121" i="18"/>
  <c r="L7145" i="18"/>
  <c r="M7145" i="18"/>
  <c r="L7161" i="18"/>
  <c r="M7161" i="18"/>
  <c r="L7177" i="18"/>
  <c r="M7177" i="18"/>
  <c r="L7193" i="18"/>
  <c r="M7193" i="18"/>
  <c r="L7209" i="18"/>
  <c r="M7209" i="18"/>
  <c r="L7225" i="18"/>
  <c r="M7225" i="18"/>
  <c r="L7241" i="18"/>
  <c r="M7241" i="18"/>
  <c r="L7257" i="18"/>
  <c r="M7257" i="18"/>
  <c r="L7273" i="18"/>
  <c r="M7273" i="18"/>
  <c r="L7289" i="18"/>
  <c r="M7289" i="18"/>
  <c r="L7305" i="18"/>
  <c r="M7305" i="18"/>
  <c r="L7321" i="18"/>
  <c r="M7321" i="18"/>
  <c r="L7337" i="18"/>
  <c r="M7337" i="18"/>
  <c r="L7353" i="18"/>
  <c r="M7353" i="18"/>
  <c r="L7369" i="18"/>
  <c r="M7369" i="18"/>
  <c r="L7385" i="18"/>
  <c r="M7385" i="18"/>
  <c r="L7690" i="18"/>
  <c r="M7690" i="18"/>
  <c r="L8111" i="18"/>
  <c r="M8114" i="18"/>
  <c r="L8114" i="18"/>
  <c r="M8138" i="18"/>
  <c r="L8138" i="18"/>
  <c r="L8143" i="18"/>
  <c r="M8170" i="18"/>
  <c r="L8170" i="18"/>
  <c r="L8175" i="18"/>
  <c r="L7694" i="18"/>
  <c r="M7694" i="18"/>
  <c r="L7712" i="18"/>
  <c r="M7712" i="18"/>
  <c r="M8094" i="18"/>
  <c r="L8094" i="18"/>
  <c r="M8110" i="18"/>
  <c r="L8110" i="18"/>
  <c r="M8126" i="18"/>
  <c r="L8126" i="18"/>
  <c r="M8134" i="18"/>
  <c r="L8134" i="18"/>
  <c r="M8142" i="18"/>
  <c r="L8142" i="18"/>
  <c r="M8150" i="18"/>
  <c r="L8150" i="18"/>
  <c r="M8158" i="18"/>
  <c r="L8158" i="18"/>
  <c r="M8166" i="18"/>
  <c r="L8166" i="18"/>
  <c r="M8174" i="18"/>
  <c r="L8174" i="18"/>
  <c r="M8182" i="18"/>
  <c r="L8182" i="18"/>
  <c r="M8190" i="18"/>
  <c r="L8190" i="18"/>
  <c r="L7728" i="18"/>
  <c r="M7728" i="18"/>
  <c r="L7760" i="18"/>
  <c r="M7760" i="18"/>
  <c r="L7792" i="18"/>
  <c r="M7792" i="18"/>
  <c r="L7824" i="18"/>
  <c r="M7824" i="18"/>
  <c r="L7876" i="18"/>
  <c r="M7876" i="18"/>
  <c r="L7940" i="18"/>
  <c r="M7940" i="18"/>
  <c r="L8004" i="18"/>
  <c r="M8004" i="18"/>
  <c r="M8062" i="18"/>
  <c r="L8062" i="18"/>
  <c r="M8077" i="18"/>
  <c r="L8077" i="18"/>
  <c r="M8084" i="18"/>
  <c r="L8084" i="18"/>
  <c r="L8087" i="18"/>
  <c r="M8090" i="18"/>
  <c r="L8090" i="18"/>
  <c r="L8103" i="18"/>
  <c r="M8106" i="18"/>
  <c r="L8106" i="18"/>
  <c r="L8119" i="18"/>
  <c r="M8122" i="18"/>
  <c r="L8122" i="18"/>
  <c r="L8131" i="18"/>
  <c r="L8139" i="18"/>
  <c r="L8147" i="18"/>
  <c r="L8155" i="18"/>
  <c r="L8163" i="18"/>
  <c r="L8171" i="18"/>
  <c r="L8179" i="18"/>
  <c r="L8187" i="18"/>
  <c r="L7682" i="18"/>
  <c r="M7682" i="18"/>
  <c r="L7714" i="18"/>
  <c r="M7714" i="18"/>
  <c r="L7750" i="18"/>
  <c r="M7750" i="18"/>
  <c r="L7782" i="18"/>
  <c r="M7782" i="18"/>
  <c r="L7814" i="18"/>
  <c r="M7814" i="18"/>
  <c r="L7832" i="18"/>
  <c r="M7832" i="18"/>
  <c r="L7846" i="18"/>
  <c r="M7846" i="18"/>
  <c r="L7896" i="18"/>
  <c r="M7896" i="18"/>
  <c r="L7910" i="18"/>
  <c r="M7910" i="18"/>
  <c r="L7960" i="18"/>
  <c r="M7960" i="18"/>
  <c r="L7974" i="18"/>
  <c r="M7974" i="18"/>
  <c r="M8037" i="18"/>
  <c r="L8037" i="18"/>
  <c r="M8039" i="18"/>
  <c r="L8039" i="18"/>
  <c r="M8054" i="18"/>
  <c r="L8054" i="18"/>
  <c r="M8193" i="18"/>
  <c r="L8193" i="18"/>
  <c r="M8195" i="18"/>
  <c r="L8195" i="18"/>
  <c r="M8197" i="18"/>
  <c r="L8197" i="18"/>
  <c r="M8199" i="18"/>
  <c r="L8199" i="18"/>
  <c r="M8201" i="18"/>
  <c r="L8201" i="18"/>
  <c r="M8203" i="18"/>
  <c r="L8203" i="18"/>
  <c r="M8205" i="18"/>
  <c r="L8205" i="18"/>
  <c r="M8207" i="18"/>
  <c r="L8207" i="18"/>
  <c r="M8209" i="18"/>
  <c r="L8209" i="18"/>
  <c r="M8211" i="18"/>
  <c r="L8211" i="18"/>
  <c r="M8213" i="18"/>
  <c r="L8213" i="18"/>
  <c r="M8215" i="18"/>
  <c r="L8215" i="18"/>
  <c r="M8217" i="18"/>
  <c r="L8217" i="18"/>
  <c r="M8219" i="18"/>
  <c r="L8219" i="18"/>
  <c r="M8221" i="18"/>
  <c r="L8221" i="18"/>
  <c r="M8223" i="18"/>
  <c r="L8223" i="18"/>
  <c r="M8225" i="18"/>
  <c r="L8225" i="18"/>
  <c r="M8227" i="18"/>
  <c r="L8227" i="18"/>
  <c r="M8229" i="18"/>
  <c r="L8229" i="18"/>
  <c r="M8231" i="18"/>
  <c r="L8231" i="18"/>
  <c r="M8233" i="18"/>
  <c r="L8233" i="18"/>
  <c r="M8235" i="18"/>
  <c r="L8235" i="18"/>
  <c r="M8237" i="18"/>
  <c r="L8237" i="18"/>
  <c r="M8239" i="18"/>
  <c r="L8239" i="18"/>
  <c r="M8241" i="18"/>
  <c r="L8241" i="18"/>
  <c r="M8243" i="18"/>
  <c r="L8243" i="18"/>
  <c r="M8245" i="18"/>
  <c r="L8245" i="18"/>
  <c r="M8247" i="18"/>
  <c r="L8247" i="18"/>
  <c r="M8249" i="18"/>
  <c r="L8249" i="18"/>
  <c r="M8251" i="18"/>
  <c r="L8251" i="18"/>
  <c r="M8253" i="18"/>
  <c r="L8253" i="18"/>
  <c r="M8255" i="18"/>
  <c r="L8255" i="18"/>
  <c r="M8257" i="18"/>
  <c r="L8257" i="18"/>
  <c r="M8259" i="18"/>
  <c r="L8259" i="18"/>
  <c r="M8261" i="18"/>
  <c r="L8261" i="18"/>
  <c r="M8263" i="18"/>
  <c r="L8263" i="18"/>
  <c r="M8265" i="18"/>
  <c r="L8265" i="18"/>
  <c r="M8267" i="18"/>
  <c r="L8267" i="18"/>
  <c r="M8276" i="18"/>
  <c r="L8276" i="18"/>
  <c r="M8292" i="18"/>
  <c r="L8292" i="18"/>
  <c r="M8308" i="18"/>
  <c r="L8308" i="18"/>
  <c r="M8324" i="18"/>
  <c r="L8324" i="18"/>
  <c r="M8340" i="18"/>
  <c r="L8340" i="18"/>
  <c r="L7704" i="18"/>
  <c r="M7704" i="18"/>
  <c r="L7722" i="18"/>
  <c r="M7722" i="18"/>
  <c r="L7738" i="18"/>
  <c r="M7738" i="18"/>
  <c r="L7770" i="18"/>
  <c r="M7770" i="18"/>
  <c r="L7802" i="18"/>
  <c r="M7802" i="18"/>
  <c r="L7836" i="18"/>
  <c r="M7836" i="18"/>
  <c r="L7852" i="18"/>
  <c r="M7852" i="18"/>
  <c r="L7872" i="18"/>
  <c r="M7872" i="18"/>
  <c r="L7888" i="18"/>
  <c r="M7888" i="18"/>
  <c r="L7900" i="18"/>
  <c r="M7900" i="18"/>
  <c r="L7916" i="18"/>
  <c r="M7916" i="18"/>
  <c r="L7936" i="18"/>
  <c r="M7936" i="18"/>
  <c r="L7952" i="18"/>
  <c r="M7952" i="18"/>
  <c r="L7964" i="18"/>
  <c r="M7964" i="18"/>
  <c r="L7980" i="18"/>
  <c r="M7980" i="18"/>
  <c r="L8000" i="18"/>
  <c r="M8000" i="18"/>
  <c r="M8013" i="18"/>
  <c r="L8013" i="18"/>
  <c r="M8049" i="18"/>
  <c r="L8049" i="18"/>
  <c r="M8051" i="18"/>
  <c r="L8051" i="18"/>
  <c r="M8065" i="18"/>
  <c r="L8065" i="18"/>
  <c r="M8070" i="18"/>
  <c r="L8070" i="18"/>
  <c r="L8129" i="18"/>
  <c r="L8133" i="18"/>
  <c r="L8137" i="18"/>
  <c r="L8141" i="18"/>
  <c r="L8145" i="18"/>
  <c r="L8149" i="18"/>
  <c r="L8153" i="18"/>
  <c r="L8157" i="18"/>
  <c r="L8161" i="18"/>
  <c r="L8165" i="18"/>
  <c r="L8169" i="18"/>
  <c r="L8173" i="18"/>
  <c r="L8177" i="18"/>
  <c r="L8181" i="18"/>
  <c r="L8185" i="18"/>
  <c r="L8189" i="18"/>
  <c r="M8280" i="18"/>
  <c r="L8280" i="18"/>
  <c r="M8296" i="18"/>
  <c r="L8296" i="18"/>
  <c r="M8312" i="18"/>
  <c r="L8312" i="18"/>
  <c r="M8328" i="18"/>
  <c r="L8328" i="18"/>
  <c r="M8344" i="18"/>
  <c r="L8344" i="18"/>
  <c r="L7696" i="18"/>
  <c r="L7706" i="18"/>
  <c r="M7706" i="18"/>
  <c r="L7730" i="18"/>
  <c r="M7730" i="18"/>
  <c r="L7752" i="18"/>
  <c r="L7762" i="18"/>
  <c r="M7762" i="18"/>
  <c r="L7784" i="18"/>
  <c r="L7794" i="18"/>
  <c r="M7794" i="18"/>
  <c r="L7816" i="18"/>
  <c r="L7826" i="18"/>
  <c r="M7826" i="18"/>
  <c r="L7840" i="18"/>
  <c r="M7840" i="18"/>
  <c r="L7854" i="18"/>
  <c r="L7864" i="18"/>
  <c r="M7864" i="18"/>
  <c r="L7878" i="18"/>
  <c r="M7878" i="18"/>
  <c r="L7904" i="18"/>
  <c r="M7904" i="18"/>
  <c r="L7918" i="18"/>
  <c r="L7928" i="18"/>
  <c r="M7928" i="18"/>
  <c r="L7942" i="18"/>
  <c r="M7942" i="18"/>
  <c r="L7968" i="18"/>
  <c r="M7968" i="18"/>
  <c r="L7982" i="18"/>
  <c r="L7992" i="18"/>
  <c r="M7992" i="18"/>
  <c r="L8006" i="18"/>
  <c r="M8006" i="18"/>
  <c r="M8021" i="18"/>
  <c r="L8021" i="18"/>
  <c r="M8034" i="18"/>
  <c r="L8034" i="18"/>
  <c r="M8045" i="18"/>
  <c r="L8045" i="18"/>
  <c r="M8053" i="18"/>
  <c r="L8053" i="18"/>
  <c r="M8067" i="18"/>
  <c r="L8067" i="18"/>
  <c r="M8081" i="18"/>
  <c r="L8081" i="18"/>
  <c r="L8271" i="18"/>
  <c r="L8275" i="18"/>
  <c r="L8279" i="18"/>
  <c r="L8283" i="18"/>
  <c r="L8287" i="18"/>
  <c r="L8291" i="18"/>
  <c r="L8295" i="18"/>
  <c r="L8299" i="18"/>
  <c r="L8303" i="18"/>
  <c r="L8307" i="18"/>
  <c r="L8311" i="18"/>
  <c r="L8315" i="18"/>
  <c r="L8319" i="18"/>
  <c r="L8323" i="18"/>
  <c r="L8327" i="18"/>
  <c r="L8331" i="18"/>
  <c r="L8335" i="18"/>
  <c r="L8339" i="18"/>
  <c r="L8343" i="18"/>
  <c r="L8347" i="18"/>
  <c r="M7686" i="18"/>
  <c r="L7688" i="18"/>
  <c r="M7696" i="18"/>
  <c r="L7698" i="18"/>
  <c r="M7698" i="18"/>
  <c r="M7718" i="18"/>
  <c r="L7720" i="18"/>
  <c r="M7742" i="18"/>
  <c r="L7744" i="18"/>
  <c r="M7752" i="18"/>
  <c r="L7754" i="18"/>
  <c r="M7754" i="18"/>
  <c r="M7774" i="18"/>
  <c r="L7776" i="18"/>
  <c r="M7784" i="18"/>
  <c r="L7786" i="18"/>
  <c r="M7786" i="18"/>
  <c r="M7806" i="18"/>
  <c r="L7808" i="18"/>
  <c r="M7816" i="18"/>
  <c r="L7818" i="18"/>
  <c r="M7818" i="18"/>
  <c r="M7854" i="18"/>
  <c r="L7856" i="18"/>
  <c r="M7856" i="18"/>
  <c r="L7868" i="18"/>
  <c r="M7868" i="18"/>
  <c r="M7918" i="18"/>
  <c r="L7920" i="18"/>
  <c r="M7920" i="18"/>
  <c r="L7932" i="18"/>
  <c r="M7932" i="18"/>
  <c r="M7982" i="18"/>
  <c r="L7984" i="18"/>
  <c r="M7984" i="18"/>
  <c r="L7996" i="18"/>
  <c r="M7996" i="18"/>
  <c r="M8018" i="18"/>
  <c r="L8018" i="18"/>
  <c r="M8038" i="18"/>
  <c r="L8038" i="18"/>
  <c r="L8055" i="18"/>
  <c r="L8058" i="18"/>
  <c r="M8061" i="18"/>
  <c r="L8061" i="18"/>
  <c r="M8069" i="18"/>
  <c r="L8069" i="18"/>
  <c r="L8075" i="18"/>
  <c r="L8078" i="18"/>
  <c r="M8083" i="18"/>
  <c r="L8083" i="18"/>
  <c r="L8270" i="18"/>
  <c r="L8274" i="18"/>
  <c r="L8278" i="18"/>
  <c r="L8282" i="18"/>
  <c r="L8286" i="18"/>
  <c r="L8290" i="18"/>
  <c r="L8294" i="18"/>
  <c r="L8298" i="18"/>
  <c r="L8302" i="18"/>
  <c r="L8306" i="18"/>
  <c r="L8310" i="18"/>
  <c r="L8314" i="18"/>
  <c r="L8318" i="18"/>
  <c r="L8322" i="18"/>
  <c r="L8326" i="18"/>
  <c r="L8330" i="18"/>
  <c r="L8334" i="18"/>
  <c r="L8338" i="18"/>
  <c r="L8342" i="18"/>
  <c r="L8346" i="18"/>
  <c r="M9777" i="18"/>
  <c r="L9777" i="18"/>
  <c r="M9782" i="18"/>
  <c r="L9782" i="18"/>
  <c r="L7681" i="18"/>
  <c r="L7684" i="18"/>
  <c r="L7692" i="18"/>
  <c r="L7700" i="18"/>
  <c r="L7708" i="18"/>
  <c r="L7716" i="18"/>
  <c r="L7732" i="18"/>
  <c r="L7740" i="18"/>
  <c r="L7748" i="18"/>
  <c r="L7756" i="18"/>
  <c r="L7764" i="18"/>
  <c r="L7772" i="18"/>
  <c r="L7780" i="18"/>
  <c r="L7788" i="18"/>
  <c r="L7796" i="18"/>
  <c r="L7804" i="18"/>
  <c r="L7812" i="18"/>
  <c r="L7820" i="18"/>
  <c r="L7828" i="18"/>
  <c r="L7838" i="18"/>
  <c r="L7848" i="18"/>
  <c r="M7848" i="18"/>
  <c r="L7870" i="18"/>
  <c r="L7880" i="18"/>
  <c r="M7880" i="18"/>
  <c r="L7902" i="18"/>
  <c r="L7912" i="18"/>
  <c r="M7912" i="18"/>
  <c r="L7934" i="18"/>
  <c r="L7944" i="18"/>
  <c r="M7944" i="18"/>
  <c r="L7966" i="18"/>
  <c r="L7976" i="18"/>
  <c r="M7976" i="18"/>
  <c r="L7998" i="18"/>
  <c r="L8008" i="18"/>
  <c r="M8008" i="18"/>
  <c r="M8026" i="18"/>
  <c r="L8026" i="18"/>
  <c r="M8041" i="18"/>
  <c r="L8041" i="18"/>
  <c r="M8057" i="18"/>
  <c r="L8057" i="18"/>
  <c r="M8073" i="18"/>
  <c r="L8073" i="18"/>
  <c r="M9773" i="18"/>
  <c r="L9773" i="18"/>
  <c r="M9781" i="18"/>
  <c r="L9781" i="18"/>
  <c r="L9795" i="18"/>
  <c r="L9788" i="18"/>
  <c r="L9827" i="18"/>
  <c r="L7834" i="18"/>
  <c r="L7842" i="18"/>
  <c r="L7850" i="18"/>
  <c r="L7858" i="18"/>
  <c r="L7866" i="18"/>
  <c r="L7874" i="18"/>
  <c r="L7882" i="18"/>
  <c r="L7890" i="18"/>
  <c r="L7898" i="18"/>
  <c r="L7906" i="18"/>
  <c r="L7914" i="18"/>
  <c r="L7922" i="18"/>
  <c r="L7930" i="18"/>
  <c r="L7938" i="18"/>
  <c r="L7946" i="18"/>
  <c r="L7954" i="18"/>
  <c r="L7962" i="18"/>
  <c r="L7970" i="18"/>
  <c r="L7978" i="18"/>
  <c r="L7986" i="18"/>
  <c r="L7994" i="18"/>
  <c r="L8002" i="18"/>
  <c r="L8010" i="18"/>
  <c r="L9787" i="18"/>
  <c r="L9796" i="18"/>
  <c r="L9803" i="18"/>
  <c r="L9819" i="18"/>
  <c r="L9835" i="18"/>
  <c r="L9851" i="18"/>
  <c r="L9867" i="18"/>
  <c r="L9792" i="18"/>
  <c r="L9799" i="18"/>
  <c r="L9815" i="18"/>
  <c r="L9831" i="18"/>
  <c r="L9847" i="18"/>
  <c r="L9863" i="18"/>
  <c r="L9879" i="18"/>
  <c r="L9887" i="18"/>
  <c r="L9895" i="18"/>
  <c r="L9903" i="18"/>
  <c r="L9911" i="18"/>
  <c r="L9919" i="18"/>
  <c r="L9927" i="18"/>
  <c r="L9930" i="18"/>
  <c r="L9785" i="18"/>
  <c r="L9789" i="18"/>
  <c r="L9793" i="18"/>
  <c r="L9797" i="18"/>
  <c r="L9801" i="18"/>
  <c r="L9805" i="18"/>
  <c r="L9809" i="18"/>
  <c r="L9813" i="18"/>
  <c r="L9817" i="18"/>
  <c r="L9821" i="18"/>
  <c r="L9825" i="18"/>
  <c r="L9829" i="18"/>
  <c r="L9833" i="18"/>
  <c r="L9837" i="18"/>
  <c r="L9841" i="18"/>
  <c r="L9845" i="18"/>
  <c r="L9849" i="18"/>
  <c r="L9853" i="18"/>
  <c r="L9857" i="18"/>
  <c r="L9861" i="18"/>
  <c r="L9865" i="18"/>
  <c r="L9869" i="18"/>
  <c r="L9873" i="18"/>
  <c r="L9877" i="18"/>
  <c r="L9951" i="18"/>
  <c r="L9958" i="18"/>
  <c r="L9963" i="18"/>
  <c r="L9983" i="18"/>
  <c r="L9990" i="18"/>
  <c r="L9995" i="18"/>
  <c r="L10015" i="18"/>
  <c r="L9808" i="18"/>
  <c r="L9812" i="18"/>
  <c r="L9816" i="18"/>
  <c r="L9820" i="18"/>
  <c r="L9824" i="18"/>
  <c r="L9828" i="18"/>
  <c r="L9832" i="18"/>
  <c r="L9836" i="18"/>
  <c r="L9840" i="18"/>
  <c r="L9844" i="18"/>
  <c r="L9848" i="18"/>
  <c r="L9852" i="18"/>
  <c r="L9856" i="18"/>
  <c r="L9860" i="18"/>
  <c r="L9864" i="18"/>
  <c r="L9868" i="18"/>
  <c r="L9872" i="18"/>
  <c r="L9876" i="18"/>
  <c r="L9880" i="18"/>
  <c r="L9884" i="18"/>
  <c r="L9888" i="18"/>
  <c r="L9892" i="18"/>
  <c r="L9896" i="18"/>
  <c r="L9900" i="18"/>
  <c r="L9904" i="18"/>
  <c r="L9908" i="18"/>
  <c r="L9912" i="18"/>
  <c r="L9916" i="18"/>
  <c r="L9920" i="18"/>
  <c r="L9924" i="18"/>
  <c r="L9928" i="18"/>
  <c r="L9932" i="18"/>
  <c r="L9943" i="18"/>
  <c r="L9950" i="18"/>
  <c r="L9952" i="18"/>
  <c r="L9955" i="18"/>
  <c r="L9964" i="18"/>
  <c r="L9975" i="18"/>
  <c r="L9982" i="18"/>
  <c r="L9984" i="18"/>
  <c r="L9987" i="18"/>
  <c r="L9996" i="18"/>
  <c r="L10007" i="18"/>
  <c r="L10014" i="18"/>
  <c r="L9931" i="18"/>
  <c r="L9944" i="18"/>
  <c r="L9956" i="18"/>
  <c r="L9976" i="18"/>
  <c r="L9988" i="18"/>
  <c r="L10008" i="18"/>
  <c r="L7689" i="18"/>
  <c r="M7689" i="18"/>
  <c r="L7697" i="18"/>
  <c r="M7697" i="18"/>
  <c r="L7705" i="18"/>
  <c r="M7705" i="18"/>
  <c r="L7713" i="18"/>
  <c r="M7713" i="18"/>
  <c r="L7729" i="18"/>
  <c r="M7729" i="18"/>
  <c r="L7737" i="18"/>
  <c r="M7737" i="18"/>
  <c r="L7745" i="18"/>
  <c r="M7745" i="18"/>
  <c r="L7753" i="18"/>
  <c r="M7753" i="18"/>
  <c r="L7761" i="18"/>
  <c r="M7761" i="18"/>
  <c r="L7769" i="18"/>
  <c r="M7769" i="18"/>
  <c r="L7777" i="18"/>
  <c r="M7777" i="18"/>
  <c r="L7785" i="18"/>
  <c r="M7785" i="18"/>
  <c r="L7793" i="18"/>
  <c r="M7793" i="18"/>
  <c r="L7801" i="18"/>
  <c r="M7801" i="18"/>
  <c r="L7809" i="18"/>
  <c r="M7809" i="18"/>
  <c r="L7817" i="18"/>
  <c r="M7817" i="18"/>
  <c r="L7825" i="18"/>
  <c r="M7825" i="18"/>
  <c r="L7833" i="18"/>
  <c r="M7833" i="18"/>
  <c r="L7841" i="18"/>
  <c r="M7841" i="18"/>
  <c r="L7849" i="18"/>
  <c r="M7849" i="18"/>
  <c r="L7857" i="18"/>
  <c r="M7857" i="18"/>
  <c r="L7865" i="18"/>
  <c r="M7865" i="18"/>
  <c r="L7873" i="18"/>
  <c r="M7873" i="18"/>
  <c r="L7881" i="18"/>
  <c r="M7881" i="18"/>
  <c r="L7889" i="18"/>
  <c r="M7889" i="18"/>
  <c r="L7897" i="18"/>
  <c r="M7897" i="18"/>
  <c r="L7905" i="18"/>
  <c r="M7905" i="18"/>
  <c r="L7913" i="18"/>
  <c r="M7913" i="18"/>
  <c r="L7921" i="18"/>
  <c r="M7921" i="18"/>
  <c r="L7929" i="18"/>
  <c r="M7929" i="18"/>
  <c r="L7937" i="18"/>
  <c r="M7937" i="18"/>
  <c r="L7945" i="18"/>
  <c r="M7945" i="18"/>
  <c r="L7953" i="18"/>
  <c r="M7953" i="18"/>
  <c r="L7961" i="18"/>
  <c r="M7961" i="18"/>
  <c r="L7969" i="18"/>
  <c r="M7969" i="18"/>
  <c r="L7977" i="18"/>
  <c r="M7977" i="18"/>
  <c r="L7985" i="18"/>
  <c r="M7985" i="18"/>
  <c r="L7993" i="18"/>
  <c r="M7993" i="18"/>
  <c r="L8001" i="18"/>
  <c r="M8001" i="18"/>
  <c r="L8009" i="18"/>
  <c r="M8009" i="18"/>
  <c r="M8014" i="18"/>
  <c r="L8014" i="18"/>
  <c r="M8022" i="18"/>
  <c r="L8022" i="18"/>
  <c r="M8030" i="18"/>
  <c r="L8030" i="18"/>
  <c r="M7680" i="18"/>
  <c r="L7683" i="18"/>
  <c r="M7683" i="18"/>
  <c r="L7691" i="18"/>
  <c r="M7691" i="18"/>
  <c r="L7699" i="18"/>
  <c r="M7699" i="18"/>
  <c r="L7707" i="18"/>
  <c r="M7707" i="18"/>
  <c r="L7715" i="18"/>
  <c r="M7715" i="18"/>
  <c r="L7723" i="18"/>
  <c r="M7723" i="18"/>
  <c r="L7731" i="18"/>
  <c r="M7731" i="18"/>
  <c r="L7739" i="18"/>
  <c r="M7739" i="18"/>
  <c r="L7747" i="18"/>
  <c r="M7747" i="18"/>
  <c r="L7755" i="18"/>
  <c r="M7755" i="18"/>
  <c r="L7763" i="18"/>
  <c r="M7763" i="18"/>
  <c r="L7771" i="18"/>
  <c r="M7771" i="18"/>
  <c r="L7779" i="18"/>
  <c r="M7779" i="18"/>
  <c r="L7787" i="18"/>
  <c r="M7787" i="18"/>
  <c r="L7795" i="18"/>
  <c r="M7795" i="18"/>
  <c r="L7803" i="18"/>
  <c r="M7803" i="18"/>
  <c r="L7811" i="18"/>
  <c r="M7811" i="18"/>
  <c r="L7819" i="18"/>
  <c r="M7819" i="18"/>
  <c r="L7827" i="18"/>
  <c r="M7827" i="18"/>
  <c r="L7835" i="18"/>
  <c r="M7835" i="18"/>
  <c r="L7843" i="18"/>
  <c r="M7843" i="18"/>
  <c r="L7851" i="18"/>
  <c r="M7851" i="18"/>
  <c r="L7859" i="18"/>
  <c r="M7859" i="18"/>
  <c r="L7867" i="18"/>
  <c r="M7867" i="18"/>
  <c r="L7875" i="18"/>
  <c r="M7875" i="18"/>
  <c r="L7883" i="18"/>
  <c r="M7883" i="18"/>
  <c r="L7891" i="18"/>
  <c r="M7891" i="18"/>
  <c r="L7899" i="18"/>
  <c r="M7899" i="18"/>
  <c r="L7907" i="18"/>
  <c r="M7907" i="18"/>
  <c r="L7915" i="18"/>
  <c r="M7915" i="18"/>
  <c r="L7923" i="18"/>
  <c r="M7923" i="18"/>
  <c r="L7931" i="18"/>
  <c r="M7931" i="18"/>
  <c r="L7939" i="18"/>
  <c r="M7939" i="18"/>
  <c r="L7947" i="18"/>
  <c r="M7947" i="18"/>
  <c r="L7955" i="18"/>
  <c r="M7955" i="18"/>
  <c r="L7963" i="18"/>
  <c r="M7963" i="18"/>
  <c r="L7971" i="18"/>
  <c r="M7971" i="18"/>
  <c r="L7979" i="18"/>
  <c r="M7979" i="18"/>
  <c r="L7987" i="18"/>
  <c r="M7987" i="18"/>
  <c r="L7995" i="18"/>
  <c r="M7995" i="18"/>
  <c r="L8003" i="18"/>
  <c r="M8003" i="18"/>
  <c r="L8011" i="18"/>
  <c r="M8011" i="18"/>
  <c r="M8016" i="18"/>
  <c r="L8016" i="18"/>
  <c r="M8024" i="18"/>
  <c r="L8024" i="18"/>
  <c r="M8032" i="18"/>
  <c r="L8032" i="18"/>
  <c r="L7679" i="18"/>
  <c r="M7679" i="18"/>
  <c r="L7685" i="18"/>
  <c r="M7685" i="18"/>
  <c r="L7693" i="18"/>
  <c r="M7693" i="18"/>
  <c r="L7701" i="18"/>
  <c r="M7701" i="18"/>
  <c r="L7709" i="18"/>
  <c r="M7709" i="18"/>
  <c r="L7717" i="18"/>
  <c r="M7717" i="18"/>
  <c r="L7725" i="18"/>
  <c r="M7725" i="18"/>
  <c r="L7733" i="18"/>
  <c r="M7733" i="18"/>
  <c r="L7741" i="18"/>
  <c r="M7741" i="18"/>
  <c r="L7749" i="18"/>
  <c r="M7749" i="18"/>
  <c r="L7757" i="18"/>
  <c r="M7757" i="18"/>
  <c r="L7765" i="18"/>
  <c r="M7765" i="18"/>
  <c r="L7773" i="18"/>
  <c r="M7773" i="18"/>
  <c r="L7781" i="18"/>
  <c r="M7781" i="18"/>
  <c r="L7789" i="18"/>
  <c r="M7789" i="18"/>
  <c r="L7797" i="18"/>
  <c r="M7797" i="18"/>
  <c r="L7805" i="18"/>
  <c r="M7805" i="18"/>
  <c r="L7813" i="18"/>
  <c r="M7813" i="18"/>
  <c r="L7821" i="18"/>
  <c r="M7821" i="18"/>
  <c r="L7829" i="18"/>
  <c r="M7829" i="18"/>
  <c r="L7837" i="18"/>
  <c r="M7837" i="18"/>
  <c r="L7845" i="18"/>
  <c r="M7845" i="18"/>
  <c r="L7853" i="18"/>
  <c r="M7853" i="18"/>
  <c r="L7861" i="18"/>
  <c r="M7861" i="18"/>
  <c r="L7869" i="18"/>
  <c r="M7869" i="18"/>
  <c r="L7877" i="18"/>
  <c r="M7877" i="18"/>
  <c r="L7885" i="18"/>
  <c r="M7885" i="18"/>
  <c r="L7893" i="18"/>
  <c r="M7893" i="18"/>
  <c r="L7901" i="18"/>
  <c r="M7901" i="18"/>
  <c r="L7909" i="18"/>
  <c r="M7909" i="18"/>
  <c r="L7917" i="18"/>
  <c r="M7917" i="18"/>
  <c r="L7925" i="18"/>
  <c r="M7925" i="18"/>
  <c r="L7933" i="18"/>
  <c r="M7933" i="18"/>
  <c r="L7941" i="18"/>
  <c r="M7941" i="18"/>
  <c r="L7949" i="18"/>
  <c r="M7949" i="18"/>
  <c r="L7957" i="18"/>
  <c r="M7957" i="18"/>
  <c r="L7965" i="18"/>
  <c r="M7965" i="18"/>
  <c r="L7973" i="18"/>
  <c r="M7973" i="18"/>
  <c r="L7981" i="18"/>
  <c r="M7981" i="18"/>
  <c r="L7989" i="18"/>
  <c r="M7989" i="18"/>
  <c r="L7997" i="18"/>
  <c r="M7997" i="18"/>
  <c r="L8005" i="18"/>
  <c r="M8005" i="18"/>
  <c r="L7687" i="18"/>
  <c r="M7687" i="18"/>
  <c r="L7695" i="18"/>
  <c r="M7695" i="18"/>
  <c r="L7703" i="18"/>
  <c r="M7703" i="18"/>
  <c r="L7711" i="18"/>
  <c r="M7711" i="18"/>
  <c r="L7719" i="18"/>
  <c r="M7719" i="18"/>
  <c r="L7727" i="18"/>
  <c r="M7727" i="18"/>
  <c r="L7735" i="18"/>
  <c r="M7735" i="18"/>
  <c r="L7743" i="18"/>
  <c r="M7743" i="18"/>
  <c r="L7751" i="18"/>
  <c r="M7751" i="18"/>
  <c r="L7759" i="18"/>
  <c r="M7759" i="18"/>
  <c r="L7767" i="18"/>
  <c r="M7767" i="18"/>
  <c r="L7775" i="18"/>
  <c r="M7775" i="18"/>
  <c r="L7783" i="18"/>
  <c r="M7783" i="18"/>
  <c r="L7791" i="18"/>
  <c r="M7791" i="18"/>
  <c r="L7799" i="18"/>
  <c r="M7799" i="18"/>
  <c r="L7807" i="18"/>
  <c r="M7807" i="18"/>
  <c r="L7815" i="18"/>
  <c r="M7815" i="18"/>
  <c r="L7823" i="18"/>
  <c r="M7823" i="18"/>
  <c r="L7831" i="18"/>
  <c r="M7831" i="18"/>
  <c r="L7839" i="18"/>
  <c r="M7839" i="18"/>
  <c r="L7847" i="18"/>
  <c r="M7847" i="18"/>
  <c r="L7855" i="18"/>
  <c r="M7855" i="18"/>
  <c r="L7863" i="18"/>
  <c r="M7863" i="18"/>
  <c r="L7871" i="18"/>
  <c r="M7871" i="18"/>
  <c r="L7879" i="18"/>
  <c r="M7879" i="18"/>
  <c r="L7887" i="18"/>
  <c r="M7887" i="18"/>
  <c r="L7895" i="18"/>
  <c r="M7895" i="18"/>
  <c r="L7903" i="18"/>
  <c r="M7903" i="18"/>
  <c r="L7911" i="18"/>
  <c r="M7911" i="18"/>
  <c r="L7919" i="18"/>
  <c r="M7919" i="18"/>
  <c r="L7927" i="18"/>
  <c r="M7927" i="18"/>
  <c r="L7935" i="18"/>
  <c r="M7935" i="18"/>
  <c r="L7943" i="18"/>
  <c r="M7943" i="18"/>
  <c r="L7951" i="18"/>
  <c r="M7951" i="18"/>
  <c r="L7959" i="18"/>
  <c r="M7959" i="18"/>
  <c r="L7967" i="18"/>
  <c r="M7967" i="18"/>
  <c r="L7975" i="18"/>
  <c r="M7975" i="18"/>
  <c r="L7983" i="18"/>
  <c r="M7983" i="18"/>
  <c r="L7991" i="18"/>
  <c r="M7991" i="18"/>
  <c r="L7999" i="18"/>
  <c r="M7999" i="18"/>
  <c r="L8007" i="18"/>
  <c r="M8007" i="18"/>
  <c r="M8017" i="18"/>
  <c r="L8017" i="18"/>
  <c r="M8025" i="18"/>
  <c r="L8025" i="18"/>
  <c r="M8033" i="18"/>
  <c r="L8033" i="18"/>
  <c r="M8012" i="18"/>
  <c r="L8012" i="18"/>
  <c r="M8028" i="18"/>
  <c r="L8028" i="18"/>
  <c r="M8020" i="18"/>
  <c r="L8020" i="18"/>
  <c r="M8036" i="18"/>
  <c r="L8036" i="18"/>
  <c r="M9933" i="18"/>
  <c r="L9933" i="18"/>
  <c r="M9941" i="18"/>
  <c r="L9941" i="18"/>
  <c r="M9949" i="18"/>
  <c r="L9949" i="18"/>
  <c r="M9957" i="18"/>
  <c r="L9957" i="18"/>
  <c r="M9965" i="18"/>
  <c r="L9965" i="18"/>
  <c r="M9973" i="18"/>
  <c r="L9973" i="18"/>
  <c r="M9981" i="18"/>
  <c r="L9981" i="18"/>
  <c r="M9989" i="18"/>
  <c r="L9989" i="18"/>
  <c r="M9997" i="18"/>
  <c r="L9997" i="18"/>
  <c r="M10005" i="18"/>
  <c r="L10005" i="18"/>
  <c r="M10013" i="18"/>
  <c r="L10013" i="18"/>
  <c r="L9938" i="18"/>
  <c r="L9946" i="18"/>
  <c r="L9954" i="18"/>
  <c r="L9962" i="18"/>
  <c r="L9970" i="18"/>
  <c r="L9978" i="18"/>
  <c r="L9986" i="18"/>
  <c r="L9994" i="18"/>
  <c r="L10002" i="18"/>
  <c r="L10010" i="18"/>
  <c r="M9937" i="18"/>
  <c r="L9937" i="18"/>
  <c r="M9945" i="18"/>
  <c r="L9945" i="18"/>
  <c r="M9953" i="18"/>
  <c r="L9953" i="18"/>
  <c r="M9961" i="18"/>
  <c r="L9961" i="18"/>
  <c r="M9969" i="18"/>
  <c r="L9969" i="18"/>
  <c r="M9977" i="18"/>
  <c r="L9977" i="18"/>
  <c r="M9985" i="18"/>
  <c r="L9985" i="18"/>
  <c r="M9993" i="18"/>
  <c r="L9993" i="18"/>
  <c r="M10001" i="18"/>
  <c r="L10001" i="18"/>
  <c r="M10009" i="18"/>
  <c r="L10009" i="18"/>
  <c r="L10016" i="18"/>
  <c r="I9" i="30"/>
  <c r="E16" i="28" l="1"/>
  <c r="E15" i="28"/>
  <c r="E14" i="28"/>
  <c r="E13" i="28"/>
  <c r="E12" i="28"/>
  <c r="E11" i="28"/>
  <c r="E10" i="28"/>
  <c r="E9" i="28"/>
  <c r="E8" i="28"/>
  <c r="E7" i="28"/>
  <c r="C13" i="28"/>
  <c r="C16" i="28"/>
  <c r="C15" i="28"/>
  <c r="C14" i="28"/>
  <c r="C12" i="28"/>
  <c r="C11" i="28"/>
  <c r="C10" i="28"/>
  <c r="C9" i="28"/>
  <c r="C8" i="28"/>
  <c r="C7" i="28"/>
  <c r="L167" i="9" l="1"/>
  <c r="K167" i="9"/>
  <c r="Q160" i="10" l="1"/>
  <c r="M160" i="10"/>
  <c r="K18" i="9"/>
  <c r="M27" i="11"/>
  <c r="P27" i="11" s="1"/>
  <c r="N27" i="11"/>
  <c r="O27" i="11"/>
  <c r="S27" i="11"/>
  <c r="S59" i="11"/>
  <c r="O59" i="11"/>
  <c r="N59" i="11"/>
  <c r="M59" i="11"/>
  <c r="P59" i="11" s="1"/>
  <c r="M52" i="10"/>
  <c r="Q52" i="10"/>
  <c r="K58" i="9"/>
  <c r="L58" i="9"/>
  <c r="M61" i="11"/>
  <c r="P61" i="11" s="1"/>
  <c r="N61" i="11"/>
  <c r="O61" i="11"/>
  <c r="S61" i="11"/>
  <c r="M162" i="10"/>
  <c r="Q162" i="10"/>
  <c r="K169" i="9"/>
  <c r="L169" i="9"/>
  <c r="M42" i="11"/>
  <c r="P42" i="11" s="1"/>
  <c r="N42" i="11"/>
  <c r="O42" i="11"/>
  <c r="S42" i="11"/>
  <c r="M112" i="10"/>
  <c r="Q112" i="10"/>
  <c r="K119" i="9"/>
  <c r="L119" i="9"/>
  <c r="M55" i="11"/>
  <c r="P55" i="11" s="1"/>
  <c r="N55" i="11"/>
  <c r="O55" i="11"/>
  <c r="S55" i="11"/>
  <c r="M148" i="10"/>
  <c r="Q148" i="10"/>
  <c r="K153" i="9"/>
  <c r="L153" i="9"/>
  <c r="K32" i="9"/>
  <c r="L32" i="9"/>
  <c r="M98" i="10"/>
  <c r="Q98" i="10"/>
  <c r="K106" i="9"/>
  <c r="L106" i="9"/>
  <c r="M11" i="10"/>
  <c r="Q11" i="10"/>
  <c r="K15" i="9"/>
  <c r="L15" i="9"/>
  <c r="M156" i="10"/>
  <c r="Q156" i="10"/>
  <c r="K163" i="9"/>
  <c r="L163" i="9"/>
  <c r="T42" i="11" l="1"/>
  <c r="T27" i="11"/>
  <c r="T59" i="11"/>
  <c r="T61" i="11"/>
  <c r="T55" i="11"/>
  <c r="M21" i="11"/>
  <c r="P21" i="11" s="1"/>
  <c r="N21" i="11"/>
  <c r="O21" i="11"/>
  <c r="S21" i="11"/>
  <c r="M40" i="10"/>
  <c r="Q40" i="10"/>
  <c r="K46" i="9"/>
  <c r="L46" i="9"/>
  <c r="M16" i="10"/>
  <c r="Q16" i="10"/>
  <c r="K21" i="9"/>
  <c r="L21" i="9"/>
  <c r="M49" i="11"/>
  <c r="P49" i="11" s="1"/>
  <c r="N49" i="11"/>
  <c r="O49" i="11"/>
  <c r="S49" i="11"/>
  <c r="M136" i="10"/>
  <c r="Q136" i="10"/>
  <c r="K141" i="9"/>
  <c r="L141" i="9"/>
  <c r="M39" i="11"/>
  <c r="P39" i="11" s="1"/>
  <c r="N39" i="11"/>
  <c r="O39" i="11"/>
  <c r="S39" i="11"/>
  <c r="M106" i="10"/>
  <c r="Q106" i="10"/>
  <c r="K114" i="9"/>
  <c r="L114" i="9"/>
  <c r="M46" i="11"/>
  <c r="P46" i="11" s="1"/>
  <c r="N46" i="11"/>
  <c r="O46" i="11"/>
  <c r="S46" i="11"/>
  <c r="M126" i="10"/>
  <c r="Q126" i="10"/>
  <c r="K133" i="9"/>
  <c r="L133" i="9"/>
  <c r="M43" i="11"/>
  <c r="P43" i="11" s="1"/>
  <c r="N43" i="11"/>
  <c r="O43" i="11"/>
  <c r="S43" i="11"/>
  <c r="M44" i="11"/>
  <c r="P44" i="11" s="1"/>
  <c r="N44" i="11"/>
  <c r="O44" i="11"/>
  <c r="S44" i="11"/>
  <c r="M123" i="10"/>
  <c r="Q123" i="10"/>
  <c r="K130" i="9"/>
  <c r="L130" i="9"/>
  <c r="M33" i="11"/>
  <c r="P33" i="11" s="1"/>
  <c r="N33" i="11"/>
  <c r="O33" i="11"/>
  <c r="S33" i="11"/>
  <c r="M79" i="10"/>
  <c r="Q79" i="10"/>
  <c r="K85" i="9"/>
  <c r="L85" i="9"/>
  <c r="M56" i="11"/>
  <c r="P56" i="11" s="1"/>
  <c r="N56" i="11"/>
  <c r="O56" i="11"/>
  <c r="S56" i="11"/>
  <c r="M151" i="10"/>
  <c r="Q151" i="10"/>
  <c r="K156" i="9"/>
  <c r="L156" i="9"/>
  <c r="M40" i="11"/>
  <c r="P40" i="11" s="1"/>
  <c r="N40" i="11"/>
  <c r="O40" i="11"/>
  <c r="S40" i="11"/>
  <c r="M110" i="10"/>
  <c r="Q110" i="10"/>
  <c r="K117" i="9"/>
  <c r="L117" i="9"/>
  <c r="M14" i="11"/>
  <c r="P14" i="11" s="1"/>
  <c r="N14" i="11"/>
  <c r="O14" i="11"/>
  <c r="S14" i="11"/>
  <c r="M124" i="10"/>
  <c r="Q124" i="10"/>
  <c r="K131" i="9"/>
  <c r="L131" i="9"/>
  <c r="S45" i="11"/>
  <c r="O45" i="11"/>
  <c r="N45" i="11"/>
  <c r="M45" i="11"/>
  <c r="P45" i="11" s="1"/>
  <c r="M12" i="10"/>
  <c r="Q12" i="10"/>
  <c r="K16" i="9"/>
  <c r="L16" i="9"/>
  <c r="Q76" i="10"/>
  <c r="M76" i="10"/>
  <c r="L81" i="9"/>
  <c r="K81" i="9"/>
  <c r="Q101" i="10"/>
  <c r="M101" i="10"/>
  <c r="L109" i="9"/>
  <c r="K109" i="9"/>
  <c r="Q95" i="10"/>
  <c r="M95" i="10"/>
  <c r="L103" i="9"/>
  <c r="K103" i="9"/>
  <c r="Q125" i="10"/>
  <c r="M125" i="10"/>
  <c r="L132" i="9"/>
  <c r="K132" i="9"/>
  <c r="Q74" i="10"/>
  <c r="M74" i="10"/>
  <c r="L79" i="9"/>
  <c r="K79" i="9"/>
  <c r="Q116" i="10"/>
  <c r="M116" i="10"/>
  <c r="L123" i="9"/>
  <c r="K123" i="9"/>
  <c r="Q114" i="10"/>
  <c r="M114" i="10"/>
  <c r="L121" i="9"/>
  <c r="K121" i="9"/>
  <c r="Q121" i="10"/>
  <c r="M121" i="10"/>
  <c r="L128" i="9"/>
  <c r="K128" i="9"/>
  <c r="L17" i="9"/>
  <c r="K17" i="9"/>
  <c r="Q13" i="10"/>
  <c r="M13" i="10"/>
  <c r="T21" i="11" l="1"/>
  <c r="T56" i="11"/>
  <c r="T49" i="11"/>
  <c r="T39" i="11"/>
  <c r="T46" i="11"/>
  <c r="T43" i="11"/>
  <c r="T44" i="11"/>
  <c r="T33" i="11"/>
  <c r="T40" i="11"/>
  <c r="T14" i="11"/>
  <c r="T45" i="11"/>
  <c r="Q96" i="10"/>
  <c r="M96" i="10"/>
  <c r="L104" i="9"/>
  <c r="K104" i="9"/>
  <c r="Q93" i="10"/>
  <c r="M93" i="10"/>
  <c r="BD9" i="26"/>
  <c r="BC9" i="26" s="1"/>
  <c r="E9" i="26"/>
  <c r="D9" i="26"/>
  <c r="C9" i="26"/>
  <c r="F9" i="26" s="1"/>
  <c r="L101" i="9"/>
  <c r="K101" i="9"/>
  <c r="BD10" i="26" l="1"/>
  <c r="BC10" i="26" s="1"/>
  <c r="E10" i="26"/>
  <c r="D10" i="26"/>
  <c r="C10" i="26"/>
  <c r="F10" i="26" s="1"/>
  <c r="BD11" i="26"/>
  <c r="BC11" i="26" s="1"/>
  <c r="E11" i="26"/>
  <c r="D11" i="26"/>
  <c r="C11" i="26"/>
  <c r="F11" i="26" s="1"/>
  <c r="Q115" i="10"/>
  <c r="M115" i="10"/>
  <c r="K122" i="9"/>
  <c r="BD12" i="26"/>
  <c r="BC12" i="26" s="1"/>
  <c r="K6050" i="18" s="1"/>
  <c r="E12" i="26"/>
  <c r="D12" i="26"/>
  <c r="C12" i="26"/>
  <c r="F12" i="26" s="1"/>
  <c r="BD13" i="26"/>
  <c r="BC13" i="26" s="1"/>
  <c r="K1945" i="18" s="1"/>
  <c r="E13" i="26"/>
  <c r="D13" i="26"/>
  <c r="D5" i="28" s="1"/>
  <c r="C13" i="26"/>
  <c r="Q99" i="10"/>
  <c r="M99" i="10"/>
  <c r="K107" i="9"/>
  <c r="Q62" i="10"/>
  <c r="M62" i="10"/>
  <c r="L68" i="9"/>
  <c r="K68" i="9"/>
  <c r="Q119" i="10"/>
  <c r="M119" i="10"/>
  <c r="L126" i="9"/>
  <c r="K126" i="9"/>
  <c r="Q127" i="10"/>
  <c r="M127" i="10"/>
  <c r="L134" i="9"/>
  <c r="K134" i="9"/>
  <c r="Q167" i="10"/>
  <c r="M167" i="10"/>
  <c r="L175" i="9"/>
  <c r="K175" i="9"/>
  <c r="Q143" i="10"/>
  <c r="M143" i="10"/>
  <c r="L147" i="9"/>
  <c r="K147" i="9"/>
  <c r="Q54" i="10"/>
  <c r="M54" i="10"/>
  <c r="L60" i="9"/>
  <c r="K60" i="9"/>
  <c r="Q154" i="10"/>
  <c r="M154" i="10"/>
  <c r="L161" i="9"/>
  <c r="K161" i="9"/>
  <c r="L1945" i="18" l="1"/>
  <c r="M1945" i="18"/>
  <c r="L6050" i="18"/>
  <c r="M6050" i="18"/>
  <c r="L122" i="9"/>
  <c r="K7003" i="18"/>
  <c r="F13" i="26"/>
  <c r="E5" i="28" s="1"/>
  <c r="E17" i="28" s="1"/>
  <c r="C5" i="28"/>
  <c r="L107" i="9"/>
  <c r="M27" i="10"/>
  <c r="Q27" i="10"/>
  <c r="Q158" i="10"/>
  <c r="M158" i="10"/>
  <c r="L165" i="9"/>
  <c r="K165" i="9"/>
  <c r="M60" i="10"/>
  <c r="Q60" i="10"/>
  <c r="L33" i="9"/>
  <c r="K33" i="9"/>
  <c r="M129" i="10"/>
  <c r="Q129" i="10"/>
  <c r="L66" i="9"/>
  <c r="K66" i="9"/>
  <c r="M155" i="10"/>
  <c r="Q155" i="10"/>
  <c r="L136" i="9"/>
  <c r="K136" i="9"/>
  <c r="L162" i="9"/>
  <c r="K162" i="9"/>
  <c r="M142" i="10"/>
  <c r="Q142" i="10"/>
  <c r="L37" i="9"/>
  <c r="K37" i="9"/>
  <c r="M57" i="10"/>
  <c r="Q57" i="10"/>
  <c r="BD14" i="26"/>
  <c r="BC14" i="26" s="1"/>
  <c r="K1644" i="18" s="1"/>
  <c r="E14" i="26"/>
  <c r="D14" i="26"/>
  <c r="C14" i="26"/>
  <c r="F14" i="26" s="1"/>
  <c r="L146" i="9"/>
  <c r="K146" i="9"/>
  <c r="M80" i="10"/>
  <c r="Q80" i="10"/>
  <c r="BD15" i="26"/>
  <c r="BC15" i="26" s="1"/>
  <c r="K2381" i="18" s="1"/>
  <c r="E15" i="26"/>
  <c r="D15" i="26"/>
  <c r="C15" i="26"/>
  <c r="F15" i="26" s="1"/>
  <c r="K63" i="9"/>
  <c r="M100" i="10"/>
  <c r="Q100" i="10"/>
  <c r="K86" i="9"/>
  <c r="M14" i="10"/>
  <c r="Q14" i="10"/>
  <c r="BD16" i="26"/>
  <c r="BC16" i="26" s="1"/>
  <c r="K4282" i="18" s="1"/>
  <c r="E16" i="26"/>
  <c r="D16" i="26"/>
  <c r="C16" i="26"/>
  <c r="F16" i="26" s="1"/>
  <c r="L108" i="9"/>
  <c r="K108" i="9"/>
  <c r="M83" i="10"/>
  <c r="Q83" i="10"/>
  <c r="K19" i="9"/>
  <c r="M130" i="10"/>
  <c r="Q130" i="10"/>
  <c r="L91" i="9"/>
  <c r="K91" i="9"/>
  <c r="M113" i="10"/>
  <c r="Q113" i="10"/>
  <c r="BD17" i="26"/>
  <c r="BC17" i="26" s="1"/>
  <c r="E17" i="26"/>
  <c r="D17" i="26"/>
  <c r="C17" i="26"/>
  <c r="F17" i="26" s="1"/>
  <c r="L137" i="9"/>
  <c r="K137" i="9"/>
  <c r="L2381" i="18" l="1"/>
  <c r="M2381" i="18"/>
  <c r="L1644" i="18"/>
  <c r="M1644" i="18"/>
  <c r="M4282" i="18"/>
  <c r="L4282" i="18"/>
  <c r="L7003" i="18"/>
  <c r="M7003" i="18"/>
  <c r="L18" i="9"/>
  <c r="K294" i="18"/>
  <c r="L19" i="9"/>
  <c r="L63" i="9"/>
  <c r="L86" i="9"/>
  <c r="BD18" i="26"/>
  <c r="BC18" i="26" s="1"/>
  <c r="E18" i="26"/>
  <c r="D18" i="26"/>
  <c r="C18" i="26"/>
  <c r="F18" i="26" s="1"/>
  <c r="K93" i="9"/>
  <c r="K120" i="9"/>
  <c r="S32" i="11"/>
  <c r="O32" i="11"/>
  <c r="N32" i="11"/>
  <c r="M32" i="11"/>
  <c r="P32" i="11" s="1"/>
  <c r="BD19" i="26"/>
  <c r="BC19" i="26" s="1"/>
  <c r="K4619" i="18" s="1"/>
  <c r="E19" i="26"/>
  <c r="D19" i="26"/>
  <c r="C19" i="26"/>
  <c r="F19" i="26" s="1"/>
  <c r="K138" i="9"/>
  <c r="S48" i="11"/>
  <c r="O48" i="11"/>
  <c r="N48" i="11"/>
  <c r="M48" i="11"/>
  <c r="P48" i="11" s="1"/>
  <c r="Q132" i="10"/>
  <c r="M132" i="10"/>
  <c r="K76" i="9"/>
  <c r="L76" i="9"/>
  <c r="Q71" i="10"/>
  <c r="M71" i="10"/>
  <c r="K140" i="9"/>
  <c r="L140" i="9"/>
  <c r="Q135" i="10"/>
  <c r="M135" i="10"/>
  <c r="BD20" i="26"/>
  <c r="E35" i="26"/>
  <c r="D35" i="26"/>
  <c r="C35" i="26"/>
  <c r="F35" i="26" s="1"/>
  <c r="K69" i="9"/>
  <c r="Q64" i="10"/>
  <c r="M64" i="10"/>
  <c r="BD21" i="26"/>
  <c r="E25" i="26"/>
  <c r="D25" i="26"/>
  <c r="C25" i="26"/>
  <c r="F25" i="26" s="1"/>
  <c r="K80" i="9"/>
  <c r="Q75" i="10"/>
  <c r="M75" i="10"/>
  <c r="BD22" i="26"/>
  <c r="E28" i="26"/>
  <c r="D28" i="26"/>
  <c r="C28" i="26"/>
  <c r="F28" i="26" s="1"/>
  <c r="K125" i="9"/>
  <c r="BD23" i="26"/>
  <c r="E33" i="26"/>
  <c r="D33" i="26"/>
  <c r="C33" i="26"/>
  <c r="F33" i="26" s="1"/>
  <c r="K84" i="9"/>
  <c r="Q118" i="10"/>
  <c r="M118" i="10"/>
  <c r="E30" i="26"/>
  <c r="D30" i="26"/>
  <c r="C30" i="26"/>
  <c r="F30" i="26" s="1"/>
  <c r="K82" i="9"/>
  <c r="Q77" i="10"/>
  <c r="M77" i="10"/>
  <c r="BD24" i="26"/>
  <c r="E29" i="26"/>
  <c r="D29" i="26"/>
  <c r="C29" i="26"/>
  <c r="F29" i="26" s="1"/>
  <c r="K77" i="9"/>
  <c r="Q72" i="10"/>
  <c r="M72" i="10"/>
  <c r="BD25" i="26"/>
  <c r="E27" i="26"/>
  <c r="D27" i="26"/>
  <c r="C27" i="26"/>
  <c r="F27" i="26" s="1"/>
  <c r="K36" i="9"/>
  <c r="Q30" i="10"/>
  <c r="M30" i="10"/>
  <c r="BD26" i="26"/>
  <c r="E23" i="26"/>
  <c r="D23" i="26"/>
  <c r="C23" i="26"/>
  <c r="F23" i="26" s="1"/>
  <c r="K135" i="9"/>
  <c r="M4619" i="18" l="1"/>
  <c r="L4619" i="18"/>
  <c r="L120" i="9"/>
  <c r="K6951" i="18"/>
  <c r="L294" i="18"/>
  <c r="M294" i="18"/>
  <c r="L93" i="9"/>
  <c r="T32" i="11"/>
  <c r="T48" i="11"/>
  <c r="BC25" i="26"/>
  <c r="Q128" i="10"/>
  <c r="M128" i="10"/>
  <c r="K151" i="9"/>
  <c r="L151" i="9"/>
  <c r="L6951" i="18" l="1"/>
  <c r="M6951" i="18"/>
  <c r="L69" i="9"/>
  <c r="K2716" i="18"/>
  <c r="M41" i="10"/>
  <c r="Q41" i="10"/>
  <c r="Q146" i="10"/>
  <c r="M146" i="10"/>
  <c r="K47" i="9"/>
  <c r="L47" i="9"/>
  <c r="M122" i="10"/>
  <c r="Q122" i="10"/>
  <c r="K129" i="9"/>
  <c r="L129" i="9"/>
  <c r="M55" i="10"/>
  <c r="Q55" i="10"/>
  <c r="K61" i="9"/>
  <c r="L61" i="9"/>
  <c r="M85" i="10"/>
  <c r="Q85" i="10"/>
  <c r="K94" i="9"/>
  <c r="L94" i="9"/>
  <c r="M117" i="10"/>
  <c r="Q117" i="10"/>
  <c r="K124" i="9"/>
  <c r="L124" i="9"/>
  <c r="M149" i="10"/>
  <c r="Q149" i="10"/>
  <c r="K154" i="9"/>
  <c r="L154" i="9"/>
  <c r="M157" i="10"/>
  <c r="Q157" i="10"/>
  <c r="K164" i="9"/>
  <c r="L164" i="9"/>
  <c r="M68" i="10"/>
  <c r="Q68" i="10"/>
  <c r="K73" i="9"/>
  <c r="L73" i="9"/>
  <c r="M140" i="10"/>
  <c r="Q140" i="10"/>
  <c r="K144" i="9"/>
  <c r="L144" i="9"/>
  <c r="M67" i="10"/>
  <c r="Q67" i="10"/>
  <c r="K72" i="9"/>
  <c r="L72" i="9"/>
  <c r="M144" i="10"/>
  <c r="Q144" i="10"/>
  <c r="K148" i="9"/>
  <c r="L148" i="9"/>
  <c r="M56" i="10"/>
  <c r="Q56" i="10"/>
  <c r="K62" i="9"/>
  <c r="L62" i="9"/>
  <c r="M22" i="10"/>
  <c r="Q22" i="10"/>
  <c r="K26" i="9"/>
  <c r="L26" i="9"/>
  <c r="M150" i="10"/>
  <c r="Q150" i="10"/>
  <c r="K155" i="9"/>
  <c r="L155" i="9"/>
  <c r="M25" i="10"/>
  <c r="Q25" i="10"/>
  <c r="K30" i="9"/>
  <c r="L30" i="9"/>
  <c r="M23" i="10"/>
  <c r="Q23" i="10"/>
  <c r="BD27" i="26"/>
  <c r="E34" i="26"/>
  <c r="D34" i="26"/>
  <c r="C34" i="26"/>
  <c r="F34" i="26" s="1"/>
  <c r="K28" i="9"/>
  <c r="M87" i="10"/>
  <c r="Q87" i="10"/>
  <c r="BD28" i="26"/>
  <c r="E21" i="26"/>
  <c r="D21" i="26"/>
  <c r="C21" i="26"/>
  <c r="F21" i="26" s="1"/>
  <c r="K96" i="9"/>
  <c r="BD29" i="26"/>
  <c r="E31" i="26"/>
  <c r="D31" i="26"/>
  <c r="C31" i="26"/>
  <c r="F31" i="26" s="1"/>
  <c r="M133" i="10"/>
  <c r="Q133" i="10"/>
  <c r="K27" i="9"/>
  <c r="L27" i="9"/>
  <c r="M165" i="10"/>
  <c r="Q165" i="10"/>
  <c r="K172" i="9"/>
  <c r="L172" i="9"/>
  <c r="M81" i="10"/>
  <c r="Q81" i="10"/>
  <c r="K89" i="9"/>
  <c r="L89" i="9"/>
  <c r="M53" i="10"/>
  <c r="Q53" i="10"/>
  <c r="K59" i="9"/>
  <c r="L59" i="9"/>
  <c r="M159" i="10"/>
  <c r="Q159" i="10"/>
  <c r="K166" i="9"/>
  <c r="L166" i="9"/>
  <c r="M65" i="10"/>
  <c r="Q65" i="10"/>
  <c r="K70" i="9"/>
  <c r="L70" i="9"/>
  <c r="M50" i="10"/>
  <c r="Q50" i="10"/>
  <c r="K56" i="9"/>
  <c r="L56" i="9"/>
  <c r="M24" i="10"/>
  <c r="Q24" i="10"/>
  <c r="K29" i="9"/>
  <c r="L29" i="9"/>
  <c r="M59" i="10"/>
  <c r="Q59" i="10"/>
  <c r="K65" i="9"/>
  <c r="L65" i="9"/>
  <c r="M20" i="10"/>
  <c r="Q20" i="10"/>
  <c r="K24" i="9"/>
  <c r="L24" i="9"/>
  <c r="M109" i="10"/>
  <c r="Q109" i="10"/>
  <c r="K116" i="9"/>
  <c r="L116" i="9"/>
  <c r="M107" i="10"/>
  <c r="Q107" i="10"/>
  <c r="M108" i="10"/>
  <c r="Q108" i="10"/>
  <c r="K115" i="9"/>
  <c r="L115" i="9"/>
  <c r="M78" i="10"/>
  <c r="Q78" i="10"/>
  <c r="K83" i="9"/>
  <c r="L83" i="9"/>
  <c r="M48" i="10"/>
  <c r="Q48" i="10"/>
  <c r="K54" i="9"/>
  <c r="L54" i="9"/>
  <c r="M94" i="10"/>
  <c r="Q94" i="10"/>
  <c r="K102" i="9"/>
  <c r="L102" i="9"/>
  <c r="M92" i="10"/>
  <c r="Q92" i="10"/>
  <c r="K100" i="9"/>
  <c r="L100" i="9"/>
  <c r="K87" i="9"/>
  <c r="L87" i="9"/>
  <c r="K88" i="9"/>
  <c r="L88" i="9"/>
  <c r="M51" i="10"/>
  <c r="Q51" i="10"/>
  <c r="K57" i="9"/>
  <c r="L57" i="9"/>
  <c r="M91" i="10"/>
  <c r="Q91" i="10"/>
  <c r="K99" i="9"/>
  <c r="L99" i="9"/>
  <c r="L2716" i="18" l="1"/>
  <c r="M2716" i="18"/>
  <c r="BC28" i="26"/>
  <c r="BC23" i="26"/>
  <c r="BC21" i="26"/>
  <c r="M15" i="10"/>
  <c r="Q15" i="10"/>
  <c r="K41" i="9"/>
  <c r="L41" i="9"/>
  <c r="Q34" i="10"/>
  <c r="M34" i="10"/>
  <c r="K50" i="9"/>
  <c r="L50" i="9"/>
  <c r="BD30" i="26"/>
  <c r="E36" i="26"/>
  <c r="D36" i="26"/>
  <c r="C36" i="26"/>
  <c r="F36" i="26" s="1"/>
  <c r="K157" i="9"/>
  <c r="K158" i="9"/>
  <c r="Q43" i="10"/>
  <c r="M43" i="10"/>
  <c r="K145" i="9"/>
  <c r="L145" i="9"/>
  <c r="Q141" i="10"/>
  <c r="M141" i="10"/>
  <c r="K45" i="9"/>
  <c r="L45" i="9"/>
  <c r="Q39" i="10"/>
  <c r="M39" i="10"/>
  <c r="K20" i="9"/>
  <c r="L20" i="9"/>
  <c r="Q163" i="10"/>
  <c r="M163" i="10"/>
  <c r="L170" i="9"/>
  <c r="K170" i="9"/>
  <c r="Q61" i="10"/>
  <c r="M61" i="10"/>
  <c r="L67" i="9"/>
  <c r="K67" i="9"/>
  <c r="Q49" i="10"/>
  <c r="M49" i="10"/>
  <c r="L55" i="9"/>
  <c r="K55" i="9"/>
  <c r="Q73" i="10"/>
  <c r="M73" i="10"/>
  <c r="L78" i="9"/>
  <c r="K78" i="9"/>
  <c r="Q31" i="10"/>
  <c r="M31" i="10"/>
  <c r="L38" i="9"/>
  <c r="K38" i="9"/>
  <c r="Q120" i="10"/>
  <c r="M120" i="10"/>
  <c r="L127" i="9"/>
  <c r="K127" i="9"/>
  <c r="Q19" i="10"/>
  <c r="M19" i="10"/>
  <c r="L23" i="9"/>
  <c r="K23" i="9"/>
  <c r="Q69" i="10"/>
  <c r="M69" i="10"/>
  <c r="L74" i="9"/>
  <c r="K74" i="9"/>
  <c r="Q89" i="10"/>
  <c r="M89" i="10"/>
  <c r="L97" i="9"/>
  <c r="K97" i="9"/>
  <c r="M164" i="10"/>
  <c r="Q164" i="10"/>
  <c r="Q134" i="10"/>
  <c r="M134" i="10"/>
  <c r="L139" i="9"/>
  <c r="K139" i="9"/>
  <c r="S31" i="11"/>
  <c r="O31" i="11"/>
  <c r="N31" i="11"/>
  <c r="M31" i="11"/>
  <c r="P31" i="11" s="1"/>
  <c r="M21" i="10"/>
  <c r="Q21" i="10"/>
  <c r="K25" i="9"/>
  <c r="L25" i="9"/>
  <c r="L171" i="9"/>
  <c r="K171" i="9"/>
  <c r="L36" i="9" l="1"/>
  <c r="K1291" i="18"/>
  <c r="L80" i="9"/>
  <c r="K3422" i="18"/>
  <c r="L28" i="9"/>
  <c r="K823" i="18"/>
  <c r="T31" i="11"/>
  <c r="M15" i="11"/>
  <c r="P15" i="11" s="1"/>
  <c r="N15" i="11"/>
  <c r="O15" i="11"/>
  <c r="S15" i="11"/>
  <c r="K142" i="9"/>
  <c r="L142" i="9"/>
  <c r="M54" i="11"/>
  <c r="P54" i="11" s="1"/>
  <c r="N54" i="11"/>
  <c r="O54" i="11"/>
  <c r="S54" i="11"/>
  <c r="M57" i="11"/>
  <c r="P57" i="11" s="1"/>
  <c r="N57" i="11"/>
  <c r="O57" i="11"/>
  <c r="S57" i="11"/>
  <c r="M60" i="11"/>
  <c r="P60" i="11" s="1"/>
  <c r="N60" i="11"/>
  <c r="O60" i="11"/>
  <c r="S60" i="11"/>
  <c r="M30" i="11"/>
  <c r="P30" i="11" s="1"/>
  <c r="N30" i="11"/>
  <c r="O30" i="11"/>
  <c r="S30" i="11"/>
  <c r="M38" i="11"/>
  <c r="P38" i="11" s="1"/>
  <c r="N38" i="11"/>
  <c r="O38" i="11"/>
  <c r="S38" i="11"/>
  <c r="Q137" i="10"/>
  <c r="M137" i="10"/>
  <c r="K113" i="9"/>
  <c r="L113" i="9"/>
  <c r="Q105" i="10"/>
  <c r="M105" i="10"/>
  <c r="K75" i="9"/>
  <c r="L75" i="9"/>
  <c r="Q70" i="10"/>
  <c r="M70" i="10"/>
  <c r="K168" i="9"/>
  <c r="L168" i="9"/>
  <c r="Q161" i="10"/>
  <c r="M161" i="10"/>
  <c r="K159" i="9"/>
  <c r="L159" i="9"/>
  <c r="Q152" i="10"/>
  <c r="M152" i="10"/>
  <c r="K152" i="9"/>
  <c r="L152" i="9"/>
  <c r="Q147" i="10"/>
  <c r="M147" i="10"/>
  <c r="K92" i="9"/>
  <c r="L92" i="9"/>
  <c r="Q84" i="10"/>
  <c r="M84" i="10"/>
  <c r="K173" i="9"/>
  <c r="L173" i="9"/>
  <c r="M3422" i="18" l="1"/>
  <c r="L3422" i="18"/>
  <c r="L823" i="18"/>
  <c r="M823" i="18"/>
  <c r="L1291" i="18"/>
  <c r="M1291" i="18"/>
  <c r="T57" i="11"/>
  <c r="T15" i="11"/>
  <c r="T54" i="11"/>
  <c r="T38" i="11"/>
  <c r="T60" i="11"/>
  <c r="T30" i="11"/>
  <c r="S50" i="11"/>
  <c r="O50" i="11"/>
  <c r="N50" i="11"/>
  <c r="M50" i="11"/>
  <c r="P50" i="11" s="1"/>
  <c r="Q168" i="10"/>
  <c r="M168" i="10"/>
  <c r="S23" i="11"/>
  <c r="O23" i="11"/>
  <c r="N23" i="11"/>
  <c r="M23" i="11"/>
  <c r="P23" i="11" s="1"/>
  <c r="L49" i="9"/>
  <c r="K49" i="9"/>
  <c r="S17" i="11"/>
  <c r="O17" i="11"/>
  <c r="N17" i="11"/>
  <c r="M17" i="11"/>
  <c r="P17" i="11" s="1"/>
  <c r="Q29" i="10"/>
  <c r="M29" i="10"/>
  <c r="L35" i="9"/>
  <c r="K35" i="9"/>
  <c r="S34" i="11"/>
  <c r="O34" i="11"/>
  <c r="N34" i="11"/>
  <c r="M34" i="11"/>
  <c r="P34" i="11" s="1"/>
  <c r="Q90" i="10"/>
  <c r="M90" i="10"/>
  <c r="Q138" i="10"/>
  <c r="M138" i="10"/>
  <c r="L98" i="9"/>
  <c r="K98" i="9"/>
  <c r="S51" i="11"/>
  <c r="O51" i="11"/>
  <c r="N51" i="11"/>
  <c r="M51" i="11"/>
  <c r="P51" i="11" s="1"/>
  <c r="Q139" i="10"/>
  <c r="M139" i="10"/>
  <c r="L143" i="9"/>
  <c r="K143" i="9"/>
  <c r="S25" i="11"/>
  <c r="O25" i="11"/>
  <c r="N25" i="11"/>
  <c r="M25" i="11"/>
  <c r="P25" i="11" s="1"/>
  <c r="S52" i="11"/>
  <c r="O52" i="11"/>
  <c r="N52" i="11"/>
  <c r="M52" i="11"/>
  <c r="P52" i="11" s="1"/>
  <c r="Q45" i="10"/>
  <c r="M45" i="10"/>
  <c r="L52" i="9"/>
  <c r="K52" i="9"/>
  <c r="S53" i="11"/>
  <c r="O53" i="11"/>
  <c r="N53" i="11"/>
  <c r="M53" i="11"/>
  <c r="P53" i="11" s="1"/>
  <c r="Q145" i="10"/>
  <c r="M145" i="10"/>
  <c r="L150" i="9"/>
  <c r="K150" i="9"/>
  <c r="M16" i="11"/>
  <c r="P16" i="11" s="1"/>
  <c r="N16" i="11"/>
  <c r="O16" i="11"/>
  <c r="S16" i="11"/>
  <c r="Q26" i="10"/>
  <c r="M26" i="10"/>
  <c r="L31" i="9"/>
  <c r="K31" i="9"/>
  <c r="S18" i="11"/>
  <c r="O18" i="11"/>
  <c r="N18" i="11"/>
  <c r="M18" i="11"/>
  <c r="P18" i="11" s="1"/>
  <c r="Q33" i="10"/>
  <c r="M33" i="10"/>
  <c r="L40" i="9"/>
  <c r="K40" i="9"/>
  <c r="S62" i="11"/>
  <c r="O62" i="11"/>
  <c r="N62" i="11"/>
  <c r="M62" i="11"/>
  <c r="P62" i="11" s="1"/>
  <c r="Q166" i="10"/>
  <c r="M166" i="10"/>
  <c r="L174" i="9"/>
  <c r="K174" i="9"/>
  <c r="S28" i="11"/>
  <c r="O28" i="11"/>
  <c r="N28" i="11"/>
  <c r="M28" i="11"/>
  <c r="P28" i="11" s="1"/>
  <c r="Q58" i="10"/>
  <c r="M58" i="10"/>
  <c r="L64" i="9"/>
  <c r="K64" i="9"/>
  <c r="L42" i="9"/>
  <c r="K42" i="9"/>
  <c r="S19" i="11"/>
  <c r="O19" i="11"/>
  <c r="N19" i="11"/>
  <c r="M19" i="11"/>
  <c r="P19" i="11" s="1"/>
  <c r="Q35" i="10"/>
  <c r="M35" i="10"/>
  <c r="S41" i="11"/>
  <c r="O41" i="11"/>
  <c r="N41" i="11"/>
  <c r="M41" i="11"/>
  <c r="P41" i="11" s="1"/>
  <c r="Q111" i="10"/>
  <c r="M111" i="10"/>
  <c r="L118" i="9"/>
  <c r="K118" i="9"/>
  <c r="T50" i="11" l="1"/>
  <c r="T23" i="11"/>
  <c r="T17" i="11"/>
  <c r="T34" i="11"/>
  <c r="T51" i="11"/>
  <c r="T25" i="11"/>
  <c r="T62" i="11"/>
  <c r="T52" i="11"/>
  <c r="T53" i="11"/>
  <c r="T16" i="11"/>
  <c r="T18" i="11"/>
  <c r="T28" i="11"/>
  <c r="T19" i="11"/>
  <c r="T41" i="11"/>
  <c r="S20" i="11"/>
  <c r="O20" i="11"/>
  <c r="N20" i="11"/>
  <c r="M20" i="11"/>
  <c r="P20" i="11" s="1"/>
  <c r="Q38" i="10"/>
  <c r="M38" i="10"/>
  <c r="L44" i="9"/>
  <c r="K44" i="9"/>
  <c r="S26" i="11"/>
  <c r="O26" i="11"/>
  <c r="N26" i="11"/>
  <c r="M26" i="11"/>
  <c r="P26" i="11" s="1"/>
  <c r="Q46" i="10"/>
  <c r="M46" i="10"/>
  <c r="L53" i="9"/>
  <c r="K53" i="9"/>
  <c r="S36" i="11"/>
  <c r="O36" i="11"/>
  <c r="N36" i="11"/>
  <c r="M36" i="11"/>
  <c r="P36" i="11" s="1"/>
  <c r="M22" i="11"/>
  <c r="P22" i="11" s="1"/>
  <c r="N22" i="11"/>
  <c r="O22" i="11"/>
  <c r="S22" i="11"/>
  <c r="S24" i="11"/>
  <c r="O24" i="11"/>
  <c r="N24" i="11"/>
  <c r="M24" i="11"/>
  <c r="P24" i="11" s="1"/>
  <c r="M29" i="11"/>
  <c r="P29" i="11" s="1"/>
  <c r="N29" i="11"/>
  <c r="O29" i="11"/>
  <c r="S29" i="11"/>
  <c r="Q103" i="10"/>
  <c r="M103" i="10"/>
  <c r="L111" i="9"/>
  <c r="K111" i="9"/>
  <c r="Q102" i="10"/>
  <c r="M102" i="10"/>
  <c r="L110" i="9"/>
  <c r="K110" i="9"/>
  <c r="Q32" i="10"/>
  <c r="M32" i="10"/>
  <c r="L39" i="9"/>
  <c r="K39" i="9"/>
  <c r="Q82" i="10"/>
  <c r="M82" i="10"/>
  <c r="L90" i="9"/>
  <c r="K90" i="9"/>
  <c r="M17" i="10"/>
  <c r="Q17" i="10"/>
  <c r="K22" i="9"/>
  <c r="Q86" i="10"/>
  <c r="M86" i="10"/>
  <c r="L95" i="9"/>
  <c r="K95" i="9"/>
  <c r="S35" i="11"/>
  <c r="O35" i="11"/>
  <c r="N35" i="11"/>
  <c r="M35" i="11"/>
  <c r="P35" i="11" s="1"/>
  <c r="Q97" i="10"/>
  <c r="M97" i="10"/>
  <c r="BD31" i="26"/>
  <c r="E38" i="26"/>
  <c r="D38" i="26"/>
  <c r="C38" i="26"/>
  <c r="F38" i="26" s="1"/>
  <c r="L105" i="9"/>
  <c r="K105" i="9"/>
  <c r="M37" i="11"/>
  <c r="P37" i="11" s="1"/>
  <c r="N37" i="11"/>
  <c r="O37" i="11"/>
  <c r="S37" i="11"/>
  <c r="M58" i="11"/>
  <c r="P58" i="11" s="1"/>
  <c r="N58" i="11"/>
  <c r="O58" i="11"/>
  <c r="S58" i="11"/>
  <c r="Q66" i="10"/>
  <c r="M66" i="10"/>
  <c r="BD32" i="26"/>
  <c r="BC30" i="26" s="1"/>
  <c r="E26" i="26"/>
  <c r="D26" i="26"/>
  <c r="C26" i="26"/>
  <c r="F26" i="26" s="1"/>
  <c r="K71" i="9"/>
  <c r="Q153" i="10"/>
  <c r="M153" i="10"/>
  <c r="BD33" i="26"/>
  <c r="E39" i="26"/>
  <c r="D39" i="26"/>
  <c r="C39" i="26"/>
  <c r="F39" i="26" s="1"/>
  <c r="K160" i="9"/>
  <c r="Q104" i="10"/>
  <c r="M104" i="10"/>
  <c r="BD34" i="26"/>
  <c r="E32" i="26"/>
  <c r="D32" i="26"/>
  <c r="C32" i="26"/>
  <c r="F32" i="26" s="1"/>
  <c r="K112" i="9"/>
  <c r="M28" i="10"/>
  <c r="Q28" i="10"/>
  <c r="Q36" i="10"/>
  <c r="M36" i="10"/>
  <c r="K34" i="9"/>
  <c r="Q37" i="10"/>
  <c r="M37" i="10"/>
  <c r="L43" i="9"/>
  <c r="K43" i="9"/>
  <c r="Q42" i="10"/>
  <c r="M42" i="10"/>
  <c r="BD35" i="26"/>
  <c r="E20" i="26"/>
  <c r="D20" i="26"/>
  <c r="C20" i="26"/>
  <c r="F20" i="26" s="1"/>
  <c r="L84" i="9" l="1"/>
  <c r="K4006" i="18"/>
  <c r="BC33" i="26"/>
  <c r="BC34" i="26"/>
  <c r="BC35" i="26"/>
  <c r="BC27" i="26"/>
  <c r="BC29" i="26"/>
  <c r="BC31" i="26"/>
  <c r="BC20" i="26"/>
  <c r="T20" i="11"/>
  <c r="T26" i="11"/>
  <c r="T36" i="11"/>
  <c r="T22" i="11"/>
  <c r="T24" i="11"/>
  <c r="T29" i="11"/>
  <c r="T35" i="11"/>
  <c r="T37" i="11"/>
  <c r="T58" i="11"/>
  <c r="M169" i="10"/>
  <c r="P169" i="10"/>
  <c r="Q169" i="10" s="1"/>
  <c r="L22" i="9" l="1"/>
  <c r="K624" i="18"/>
  <c r="L138" i="9"/>
  <c r="K7721" i="18"/>
  <c r="L96" i="9"/>
  <c r="K4861" i="18"/>
  <c r="L135" i="9"/>
  <c r="K7544" i="18"/>
  <c r="L82" i="9"/>
  <c r="K3621" i="18"/>
  <c r="L125" i="9"/>
  <c r="K7132" i="18"/>
  <c r="L77" i="9"/>
  <c r="K3127" i="18"/>
  <c r="M4006" i="18"/>
  <c r="L4006" i="18"/>
  <c r="Q88" i="10"/>
  <c r="M88" i="10"/>
  <c r="BD36" i="26"/>
  <c r="E37" i="26"/>
  <c r="D37" i="26"/>
  <c r="C37" i="26"/>
  <c r="F37" i="26" s="1"/>
  <c r="K149" i="9"/>
  <c r="L7132" i="18" l="1"/>
  <c r="M7132" i="18"/>
  <c r="M7544" i="18"/>
  <c r="L7544" i="18"/>
  <c r="L7721" i="18"/>
  <c r="M7721" i="18"/>
  <c r="L3127" i="18"/>
  <c r="M3127" i="18"/>
  <c r="M3621" i="18"/>
  <c r="L3621" i="18"/>
  <c r="M4861" i="18"/>
  <c r="L4861" i="18"/>
  <c r="L624" i="18"/>
  <c r="M624" i="18"/>
  <c r="BC26" i="26"/>
  <c r="BC36" i="26"/>
  <c r="K7724" i="18" s="1"/>
  <c r="E24" i="26"/>
  <c r="M44" i="10"/>
  <c r="Q44" i="10"/>
  <c r="BD37" i="26"/>
  <c r="BC22" i="26" s="1"/>
  <c r="E22" i="26"/>
  <c r="D22" i="26"/>
  <c r="C22" i="26"/>
  <c r="F22" i="26" s="1"/>
  <c r="K48" i="9"/>
  <c r="L34" i="9" l="1"/>
  <c r="K1201" i="18"/>
  <c r="L71" i="9"/>
  <c r="K2728" i="18"/>
  <c r="L7724" i="18"/>
  <c r="M7724" i="18"/>
  <c r="BD38" i="26"/>
  <c r="D24" i="26"/>
  <c r="C24" i="26"/>
  <c r="F24" i="26" s="1"/>
  <c r="K51" i="9"/>
  <c r="BD39" i="26"/>
  <c r="BC39" i="26" s="1"/>
  <c r="K8740" i="18" s="1"/>
  <c r="L2728" i="18" l="1"/>
  <c r="M2728" i="18"/>
  <c r="M8740" i="18"/>
  <c r="L8740" i="18"/>
  <c r="L1201" i="18"/>
  <c r="M1201" i="18"/>
  <c r="BC32" i="26"/>
  <c r="K6484" i="18" s="1"/>
  <c r="BC38" i="26"/>
  <c r="K8720" i="18" s="1"/>
  <c r="L160" i="9"/>
  <c r="L48" i="9"/>
  <c r="BC37" i="26"/>
  <c r="BC24" i="26"/>
  <c r="K1974" i="18" s="1"/>
  <c r="M9" i="16"/>
  <c r="N9" i="16"/>
  <c r="O9" i="16"/>
  <c r="S9" i="16"/>
  <c r="L1974" i="18" l="1"/>
  <c r="M1974" i="18"/>
  <c r="M8720" i="18"/>
  <c r="L8720" i="18"/>
  <c r="K8508" i="18"/>
  <c r="K4908" i="18"/>
  <c r="L6484" i="18"/>
  <c r="M6484" i="18"/>
  <c r="L112" i="9"/>
  <c r="L157" i="9"/>
  <c r="L158" i="9"/>
  <c r="L149" i="9"/>
  <c r="L51" i="9"/>
  <c r="M8508" i="18" l="1"/>
  <c r="L8508" i="18"/>
  <c r="M4908" i="18"/>
  <c r="L4908" i="18"/>
  <c r="H4" i="22"/>
  <c r="R29" i="10"/>
  <c r="N29" i="10"/>
  <c r="O29" i="10"/>
  <c r="R107" i="10"/>
  <c r="R115" i="10"/>
  <c r="R149" i="10"/>
  <c r="R128" i="10"/>
  <c r="R14" i="10"/>
  <c r="R24" i="10"/>
  <c r="R131" i="10"/>
  <c r="N115" i="10"/>
  <c r="O115" i="10"/>
  <c r="R57" i="10"/>
  <c r="R168" i="10"/>
  <c r="N14" i="10"/>
  <c r="O14" i="10"/>
  <c r="R47" i="10"/>
  <c r="R129" i="10"/>
  <c r="R73" i="10"/>
  <c r="R161" i="10"/>
  <c r="R154" i="10"/>
  <c r="R25" i="10"/>
  <c r="R167" i="10"/>
  <c r="R119" i="10"/>
  <c r="N72" i="10"/>
  <c r="O72" i="10"/>
  <c r="R72" i="10"/>
  <c r="R34" i="10"/>
  <c r="R157" i="10"/>
  <c r="R49" i="10"/>
  <c r="R134" i="10"/>
  <c r="N50" i="10"/>
  <c r="O50" i="10"/>
  <c r="R50" i="10"/>
  <c r="N62" i="10"/>
  <c r="O62" i="10"/>
  <c r="R62" i="10"/>
  <c r="N102" i="10"/>
  <c r="O102" i="10"/>
  <c r="R102" i="10"/>
  <c r="N69" i="10"/>
  <c r="O69" i="10"/>
  <c r="R69" i="10"/>
  <c r="N44" i="10"/>
  <c r="O44" i="10"/>
  <c r="R44" i="10"/>
  <c r="N135" i="10"/>
  <c r="O135" i="10"/>
  <c r="R135" i="10"/>
  <c r="N143" i="10"/>
  <c r="O143" i="10"/>
  <c r="R143" i="10"/>
  <c r="N49" i="10"/>
  <c r="O49" i="10"/>
  <c r="R83" i="10"/>
  <c r="N22" i="10"/>
  <c r="O22" i="10"/>
  <c r="R22" i="10"/>
  <c r="N144" i="10"/>
  <c r="O144" i="10"/>
  <c r="R144" i="10"/>
  <c r="N78" i="10"/>
  <c r="O78" i="10"/>
  <c r="R78" i="10"/>
  <c r="N113" i="10"/>
  <c r="O113" i="10"/>
  <c r="R113" i="10"/>
  <c r="R136" i="10"/>
  <c r="N126" i="10"/>
  <c r="O126" i="10"/>
  <c r="R126" i="10"/>
  <c r="N84" i="10"/>
  <c r="O84" i="10"/>
  <c r="R84" i="10"/>
  <c r="R152" i="10"/>
  <c r="R19" i="10"/>
  <c r="O128" i="10"/>
  <c r="N128" i="10"/>
  <c r="R122" i="10"/>
  <c r="N83" i="10"/>
  <c r="O83" i="10"/>
  <c r="R36" i="10"/>
  <c r="O47" i="10"/>
  <c r="N47" i="10"/>
  <c r="R94" i="10"/>
  <c r="R117" i="10"/>
  <c r="R147" i="10"/>
  <c r="R111" i="10"/>
  <c r="N107" i="10"/>
  <c r="O107" i="10"/>
  <c r="R82" i="10"/>
  <c r="O111" i="10"/>
  <c r="N111" i="10"/>
  <c r="O57" i="10"/>
  <c r="N57" i="10"/>
  <c r="R91" i="10"/>
  <c r="R86" i="10"/>
  <c r="N61" i="10"/>
  <c r="O61" i="10"/>
  <c r="R61" i="10"/>
  <c r="N162" i="10"/>
  <c r="O162" i="10"/>
  <c r="R162" i="10"/>
  <c r="N53" i="10"/>
  <c r="O53" i="10"/>
  <c r="R53" i="10"/>
  <c r="N58" i="10"/>
  <c r="O58" i="10"/>
  <c r="R58" i="10"/>
  <c r="N130" i="10"/>
  <c r="O130" i="10"/>
  <c r="R130" i="10"/>
  <c r="R132" i="10"/>
  <c r="N141" i="10"/>
  <c r="O141" i="10"/>
  <c r="R141" i="10"/>
  <c r="R97" i="10"/>
  <c r="N103" i="10"/>
  <c r="O103" i="10"/>
  <c r="R103" i="10"/>
  <c r="N73" i="10"/>
  <c r="O73" i="10"/>
  <c r="N160" i="10"/>
  <c r="O160" i="10"/>
  <c r="R160" i="10"/>
  <c r="O97" i="10"/>
  <c r="N97" i="10"/>
  <c r="N109" i="10"/>
  <c r="O109" i="10"/>
  <c r="R109" i="10"/>
  <c r="N77" i="10"/>
  <c r="O77" i="10"/>
  <c r="R77" i="10"/>
  <c r="N134" i="10"/>
  <c r="O134" i="10"/>
  <c r="N161" i="10"/>
  <c r="O161" i="10"/>
  <c r="O132" i="10"/>
  <c r="N132" i="10"/>
  <c r="R88" i="10"/>
  <c r="N169" i="10"/>
  <c r="O169" i="10"/>
  <c r="R169" i="10"/>
  <c r="N119" i="10"/>
  <c r="O119" i="10"/>
  <c r="O152" i="10"/>
  <c r="N152" i="10"/>
  <c r="N9" i="10"/>
  <c r="O9" i="10"/>
  <c r="R9" i="10"/>
  <c r="N19" i="10"/>
  <c r="O19" i="10"/>
  <c r="R89" i="10"/>
  <c r="N60" i="10"/>
  <c r="O60" i="10"/>
  <c r="R60" i="10"/>
  <c r="O122" i="10"/>
  <c r="N122" i="10"/>
  <c r="R20" i="10"/>
  <c r="N123" i="10"/>
  <c r="O123" i="10"/>
  <c r="R123" i="10"/>
  <c r="N13" i="10"/>
  <c r="O13" i="10"/>
  <c r="R13" i="10"/>
  <c r="O147" i="10"/>
  <c r="N147" i="10"/>
  <c r="N82" i="10"/>
  <c r="O82" i="10"/>
  <c r="R33" i="10"/>
  <c r="R40" i="10"/>
  <c r="N25" i="10"/>
  <c r="O25" i="10"/>
  <c r="R64" i="10"/>
  <c r="R99" i="10"/>
  <c r="N98" i="10"/>
  <c r="O98" i="10"/>
  <c r="R98" i="10"/>
  <c r="N101" i="10"/>
  <c r="O101" i="10"/>
  <c r="R101" i="10"/>
  <c r="N34" i="10"/>
  <c r="O34" i="10"/>
  <c r="O24" i="10"/>
  <c r="N24" i="10"/>
  <c r="N163" i="10"/>
  <c r="O163" i="10"/>
  <c r="R163" i="10"/>
  <c r="O149" i="10"/>
  <c r="N149" i="10"/>
  <c r="O168" i="10"/>
  <c r="N168" i="10"/>
  <c r="R116" i="10"/>
  <c r="N110" i="10"/>
  <c r="O110" i="10"/>
  <c r="R110" i="10"/>
  <c r="O129" i="10"/>
  <c r="N129" i="10"/>
  <c r="N48" i="10"/>
  <c r="O48" i="10"/>
  <c r="R48" i="10"/>
  <c r="O131" i="10"/>
  <c r="N131" i="10"/>
  <c r="R41" i="10"/>
  <c r="N106" i="10"/>
  <c r="O106" i="10"/>
  <c r="R106" i="10"/>
  <c r="N86" i="10"/>
  <c r="O86" i="10"/>
  <c r="N92" i="10"/>
  <c r="O92" i="10"/>
  <c r="R92" i="10"/>
  <c r="O116" i="10"/>
  <c r="N116" i="10"/>
  <c r="N145" i="10"/>
  <c r="O145" i="10"/>
  <c r="R145" i="10"/>
  <c r="O167" i="10"/>
  <c r="N167" i="10"/>
  <c r="N31" i="10"/>
  <c r="O31" i="10"/>
  <c r="R31" i="10"/>
  <c r="O89" i="10"/>
  <c r="N89" i="10"/>
  <c r="R42" i="10"/>
  <c r="O20" i="10"/>
  <c r="N20" i="10"/>
  <c r="N155" i="10"/>
  <c r="O155" i="10"/>
  <c r="R155" i="10"/>
  <c r="O117" i="10"/>
  <c r="N117" i="10"/>
  <c r="R32" i="10"/>
  <c r="O33" i="10"/>
  <c r="N33" i="10"/>
  <c r="N41" i="10"/>
  <c r="O41" i="10"/>
  <c r="N87" i="10"/>
  <c r="O87" i="10"/>
  <c r="R87" i="10"/>
  <c r="O40" i="10"/>
  <c r="N40" i="10"/>
  <c r="R18" i="10"/>
  <c r="N88" i="10"/>
  <c r="O88" i="10"/>
  <c r="R65" i="10"/>
  <c r="R150" i="10"/>
  <c r="O99" i="10"/>
  <c r="N99" i="10"/>
  <c r="R140" i="10"/>
  <c r="R159" i="10"/>
  <c r="R56" i="10"/>
  <c r="R68" i="10"/>
  <c r="R76" i="10"/>
  <c r="R45" i="10"/>
  <c r="R90" i="10"/>
  <c r="R30" i="10"/>
  <c r="N105" i="10"/>
  <c r="O105" i="10"/>
  <c r="R105" i="10"/>
  <c r="N74" i="10"/>
  <c r="O74" i="10"/>
  <c r="R74" i="10"/>
  <c r="N38" i="10"/>
  <c r="O38" i="10"/>
  <c r="R38" i="10"/>
  <c r="N151" i="10"/>
  <c r="O151" i="10"/>
  <c r="R151" i="10"/>
  <c r="N46" i="10"/>
  <c r="O46" i="10"/>
  <c r="R46" i="10"/>
  <c r="N79" i="10"/>
  <c r="O79" i="10"/>
  <c r="R79" i="10"/>
  <c r="N166" i="10"/>
  <c r="O166" i="10"/>
  <c r="R166" i="10"/>
  <c r="N139" i="10"/>
  <c r="O139" i="10"/>
  <c r="R139" i="10"/>
  <c r="N157" i="10"/>
  <c r="O157" i="10"/>
  <c r="N42" i="10"/>
  <c r="O42" i="10"/>
  <c r="N94" i="10"/>
  <c r="O94" i="10"/>
  <c r="N51" i="10"/>
  <c r="O51" i="10"/>
  <c r="R51" i="10"/>
  <c r="N15" i="10"/>
  <c r="O15" i="10"/>
  <c r="R15" i="10"/>
  <c r="N165" i="10"/>
  <c r="O165" i="10"/>
  <c r="R165" i="10"/>
  <c r="N18" i="10"/>
  <c r="O18" i="10"/>
  <c r="O154" i="10"/>
  <c r="N154" i="10"/>
  <c r="N150" i="10"/>
  <c r="O150" i="10"/>
  <c r="N67" i="10"/>
  <c r="O67" i="10"/>
  <c r="R67" i="10"/>
  <c r="N140" i="10"/>
  <c r="O140" i="10"/>
  <c r="N159" i="10"/>
  <c r="O159" i="10"/>
  <c r="N23" i="10"/>
  <c r="O23" i="10"/>
  <c r="R23" i="10"/>
  <c r="R121" i="10"/>
  <c r="N133" i="10"/>
  <c r="O133" i="10"/>
  <c r="R133" i="10"/>
  <c r="N156" i="10"/>
  <c r="O156" i="10"/>
  <c r="R156" i="10"/>
  <c r="O76" i="10"/>
  <c r="N76" i="10"/>
  <c r="N45" i="10"/>
  <c r="O45" i="10"/>
  <c r="R12" i="10"/>
  <c r="N21" i="10"/>
  <c r="O21" i="10"/>
  <c r="R21" i="10"/>
  <c r="N127" i="10"/>
  <c r="O127" i="10"/>
  <c r="R127" i="10"/>
  <c r="N63" i="10"/>
  <c r="O63" i="10"/>
  <c r="R63" i="10"/>
  <c r="N108" i="10"/>
  <c r="O108" i="10"/>
  <c r="R108" i="10"/>
  <c r="N70" i="10"/>
  <c r="O70" i="10"/>
  <c r="R70" i="10"/>
  <c r="O136" i="10"/>
  <c r="N136" i="10"/>
  <c r="N39" i="10"/>
  <c r="O39" i="10"/>
  <c r="R39" i="10"/>
  <c r="N93" i="10"/>
  <c r="O93" i="10"/>
  <c r="R93" i="10"/>
  <c r="N12" i="10"/>
  <c r="O12" i="10"/>
  <c r="O90" i="10"/>
  <c r="N90" i="10"/>
  <c r="N30" i="10"/>
  <c r="O30" i="10"/>
  <c r="N75" i="10"/>
  <c r="O75" i="10"/>
  <c r="R75" i="10"/>
  <c r="N17" i="10"/>
  <c r="O17" i="10"/>
  <c r="R17" i="10"/>
  <c r="N80" i="10"/>
  <c r="O80" i="10"/>
  <c r="R80" i="10"/>
  <c r="N35" i="10"/>
  <c r="O35" i="10"/>
  <c r="R35" i="10"/>
  <c r="N54" i="10"/>
  <c r="O54" i="10"/>
  <c r="R54" i="10"/>
  <c r="N37" i="10"/>
  <c r="O37" i="10"/>
  <c r="R37" i="10"/>
  <c r="N85" i="10"/>
  <c r="O85" i="10"/>
  <c r="R85" i="10"/>
  <c r="N148" i="10"/>
  <c r="O148" i="10"/>
  <c r="R148" i="10"/>
  <c r="N114" i="10"/>
  <c r="O114" i="10"/>
  <c r="R114" i="10"/>
  <c r="N146" i="10"/>
  <c r="O146" i="10"/>
  <c r="R146" i="10"/>
  <c r="N16" i="10"/>
  <c r="O16" i="10"/>
  <c r="R16" i="10"/>
  <c r="N96" i="10"/>
  <c r="O96" i="10"/>
  <c r="R96" i="10"/>
  <c r="N158" i="10"/>
  <c r="O158" i="10"/>
  <c r="R158" i="10"/>
  <c r="N28" i="10"/>
  <c r="O28" i="10"/>
  <c r="R28" i="10"/>
  <c r="N81" i="10"/>
  <c r="O81" i="10"/>
  <c r="R81" i="10"/>
  <c r="N66" i="10"/>
  <c r="O66" i="10"/>
  <c r="R66" i="10"/>
  <c r="N164" i="10"/>
  <c r="O164" i="10"/>
  <c r="R164" i="10"/>
  <c r="N11" i="10"/>
  <c r="O11" i="10"/>
  <c r="R11" i="10"/>
  <c r="N56" i="10"/>
  <c r="O56" i="10"/>
  <c r="N142" i="10"/>
  <c r="O142" i="10"/>
  <c r="R142" i="10"/>
  <c r="N112" i="10"/>
  <c r="O112" i="10"/>
  <c r="R112" i="10"/>
  <c r="N43" i="10"/>
  <c r="O43" i="10"/>
  <c r="R43" i="10"/>
  <c r="N118" i="10"/>
  <c r="O118" i="10"/>
  <c r="R118" i="10"/>
  <c r="N124" i="10"/>
  <c r="O124" i="10"/>
  <c r="R124" i="10"/>
  <c r="N71" i="10"/>
  <c r="O71" i="10"/>
  <c r="R71" i="10"/>
  <c r="N55" i="10"/>
  <c r="O55" i="10"/>
  <c r="R55" i="10"/>
  <c r="N52" i="10"/>
  <c r="O52" i="10"/>
  <c r="R52" i="10"/>
  <c r="N95" i="10"/>
  <c r="O95" i="10"/>
  <c r="R95" i="10"/>
  <c r="N138" i="10"/>
  <c r="O138" i="10"/>
  <c r="R138" i="10"/>
  <c r="N36" i="10"/>
  <c r="O36" i="10"/>
  <c r="N32" i="10"/>
  <c r="O32" i="10"/>
  <c r="N91" i="10"/>
  <c r="O91" i="10"/>
  <c r="N65" i="10"/>
  <c r="O65" i="10"/>
  <c r="O64" i="10"/>
  <c r="N64" i="10"/>
  <c r="N121" i="10"/>
  <c r="O121" i="10"/>
  <c r="N68" i="10"/>
  <c r="O68" i="10"/>
  <c r="N153" i="10"/>
  <c r="O153" i="10"/>
  <c r="R153" i="10"/>
  <c r="N27" i="10"/>
  <c r="O27" i="10"/>
  <c r="R27" i="10"/>
  <c r="N120" i="10"/>
  <c r="O120" i="10"/>
  <c r="R120" i="10"/>
  <c r="N104" i="10"/>
  <c r="O104" i="10"/>
  <c r="R104" i="10"/>
  <c r="N10" i="10"/>
  <c r="O10" i="10"/>
  <c r="R10" i="10"/>
  <c r="N26" i="10"/>
  <c r="O26" i="10"/>
  <c r="R26" i="10"/>
  <c r="N59" i="10"/>
  <c r="O59" i="10"/>
  <c r="R59" i="10"/>
  <c r="N137" i="10"/>
  <c r="O137" i="10"/>
  <c r="R137" i="10"/>
  <c r="N125" i="10"/>
  <c r="O125" i="10"/>
  <c r="R125" i="10"/>
  <c r="N100" i="10"/>
  <c r="O100" i="10"/>
  <c r="R100" i="10"/>
</calcChain>
</file>

<file path=xl/comments1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Ignoren la fecha que alli aparece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8" authorId="0" shapeId="0">
      <text>
        <r>
          <rPr>
            <b/>
            <sz val="9"/>
            <color indexed="81"/>
            <rFont val="Tahoma"/>
            <family val="2"/>
          </rPr>
          <t xml:space="preserve">ID
ID=ultimos4NumeroCedula+2UltimoNnumerosDelAño+2UltimosTelefono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Usuario de Windows</author>
  </authors>
  <commentList>
    <comment ref="B8" authorId="0" shapeId="0">
      <text>
        <r>
          <rPr>
            <sz val="9"/>
            <color indexed="81"/>
            <rFont val="Tahoma"/>
            <family val="2"/>
          </rPr>
          <t xml:space="preserve">NUMERO DE BONO:
los valores del "0000" al "0999"no se mostraran los "0"antes de un numero.
</t>
        </r>
      </text>
    </comment>
    <comment ref="C8" authorId="0" shapeId="0">
      <text>
        <r>
          <rPr>
            <b/>
            <sz val="9"/>
            <color indexed="81"/>
            <rFont val="Tahoma"/>
            <family val="2"/>
          </rPr>
          <t xml:space="preserve">FECHA:
dia/mes/año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8" authorId="0" shapeId="0">
      <text>
        <r>
          <rPr>
            <b/>
            <sz val="9"/>
            <color indexed="81"/>
            <rFont val="Tahoma"/>
            <family val="2"/>
          </rPr>
          <t xml:space="preserve">0=DIPONIBLE VERDE
1=NO DISPONIBLE ROJO
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ROGRAMA 6.0 (1).xlsm!Tabla145" type="102" refreshedVersion="6" minRefreshableVersion="5">
    <extLst>
      <ext xmlns:x15="http://schemas.microsoft.com/office/spreadsheetml/2010/11/main" uri="{DE250136-89BD-433C-8126-D09CA5730AF9}">
        <x15:connection id="Tabla145">
          <x15:rangePr sourceName="_xlcn.WorksheetConnection_PROGRAMA6.01.xlsmTabla1451"/>
        </x15:connection>
      </ext>
    </extLst>
  </connection>
  <connection id="3" name="WorksheetConnection_REGISTRO COORDINADORES!$B$8:$T$10010" type="102" refreshedVersion="6" minRefreshableVersion="5">
    <extLst>
      <ext xmlns:x15="http://schemas.microsoft.com/office/spreadsheetml/2010/11/main" uri="{DE250136-89BD-433C-8126-D09CA5730AF9}">
        <x15:connection id="Rango2" autoDelete="1">
          <x15:rangePr sourceName="_xlcn.WorksheetConnection_REGISTROCOORDINADORESB8T100101"/>
        </x15:connection>
      </ext>
    </extLst>
  </connection>
  <connection id="4" name="WorksheetConnection_REGISTRO COORDINADORES!$B$8:$T$100101" type="102" refreshedVersion="6" minRefreshableVersion="5">
    <extLst>
      <ext xmlns:x15="http://schemas.microsoft.com/office/spreadsheetml/2010/11/main" uri="{DE250136-89BD-433C-8126-D09CA5730AF9}">
        <x15:connection id="Rango3-b4e3671e-bf0d-4038-abfa-718d021b20a5" autoDelete="1">
          <x15:rangePr sourceName="_xlcn.WorksheetConnection_REGISTROCOORDINADORESB8T1001011"/>
        </x15:connection>
      </ext>
    </extLst>
  </connection>
  <connection id="5" name="WorksheetConnection_REGISTRO DE VENDEDOR!$B$8:$R$10010" type="102" refreshedVersion="6" minRefreshableVersion="5">
    <extLst>
      <ext xmlns:x15="http://schemas.microsoft.com/office/spreadsheetml/2010/11/main" uri="{DE250136-89BD-433C-8126-D09CA5730AF9}">
        <x15:connection id="Rango" autoDelete="1">
          <x15:rangePr sourceName="_xlcn.WorksheetConnection_REGISTRODEVENDEDORB8R100101"/>
        </x15:connection>
      </ext>
    </extLst>
  </connection>
  <connection id="6" name="WorksheetConnection_REGISTRO PROMOTORES!$B$8:$T$10010" type="102" refreshedVersion="6" minRefreshableVersion="5">
    <extLst>
      <ext xmlns:x15="http://schemas.microsoft.com/office/spreadsheetml/2010/11/main" uri="{DE250136-89BD-433C-8126-D09CA5730AF9}">
        <x15:connection id="Rango1" autoDelete="1">
          <x15:rangePr sourceName="_xlcn.WorksheetConnection_REGISTROPROMOTORESB8T100101"/>
        </x15:connection>
      </ext>
    </extLst>
  </connection>
</connections>
</file>

<file path=xl/sharedStrings.xml><?xml version="1.0" encoding="utf-8"?>
<sst xmlns="http://schemas.openxmlformats.org/spreadsheetml/2006/main" count="4083" uniqueCount="606">
  <si>
    <t>NOMBRE</t>
  </si>
  <si>
    <t>DIRECCION</t>
  </si>
  <si>
    <t>TELEFONO</t>
  </si>
  <si>
    <t xml:space="preserve">FECHA      </t>
  </si>
  <si>
    <t>DOCUMENTO</t>
  </si>
  <si>
    <t>NOMBRE VENDEDOR</t>
  </si>
  <si>
    <t>VALOR</t>
  </si>
  <si>
    <t>VALOR RESTANTE</t>
  </si>
  <si>
    <t>FECHA</t>
  </si>
  <si>
    <t>N° BONO</t>
  </si>
  <si>
    <t>DATOS DE LA PERSONA</t>
  </si>
  <si>
    <t>VALOR INICIAL</t>
  </si>
  <si>
    <t>REGISTRO DE ABONOS</t>
  </si>
  <si>
    <t>REGISTRO DE VENDEDOR</t>
  </si>
  <si>
    <t>VALOR BONO</t>
  </si>
  <si>
    <t>ID</t>
  </si>
  <si>
    <t>COMISION BONO</t>
  </si>
  <si>
    <t>DATOS DEL BONO</t>
  </si>
  <si>
    <t>NOMBRE PROMOTOR</t>
  </si>
  <si>
    <t>NOMBRE PERSONA</t>
  </si>
  <si>
    <t>BONOS</t>
  </si>
  <si>
    <t>PLOMOTOR/ASESOR</t>
  </si>
  <si>
    <t>NOMBRE TITULAR BONO</t>
  </si>
  <si>
    <t>CANTIDAD BONOS VENDIDOS</t>
  </si>
  <si>
    <t>INSENTIVO VENTA</t>
  </si>
  <si>
    <t>TOTAL</t>
  </si>
  <si>
    <t>REGISTRO PROMOTOR</t>
  </si>
  <si>
    <t>VENDEDOR ASOCIADO</t>
  </si>
  <si>
    <t>COMISION BONO ENTREGADO</t>
  </si>
  <si>
    <t>CANTIDAD BONOS ENTREGADOS</t>
  </si>
  <si>
    <t>NOMBRE COORDINADOR</t>
  </si>
  <si>
    <t>CIFRAS</t>
  </si>
  <si>
    <t>BODEGA</t>
  </si>
  <si>
    <t>REGISTRO COORDINADOR</t>
  </si>
  <si>
    <t>NUMERO DE BONO</t>
  </si>
  <si>
    <t>NOMBRE PROMOTOR /            COORDINADOR</t>
  </si>
  <si>
    <t>NUMERO DE BOLETA</t>
  </si>
  <si>
    <t>VALOR DE ABONO</t>
  </si>
  <si>
    <t>NOMBRE VENDEDOR ASOCIADO</t>
  </si>
  <si>
    <t>ABONO 1</t>
  </si>
  <si>
    <t>ABONO 2</t>
  </si>
  <si>
    <t>ABONO 3</t>
  </si>
  <si>
    <t>ABONO 4</t>
  </si>
  <si>
    <t>ABONO 5</t>
  </si>
  <si>
    <t>ABONO 6</t>
  </si>
  <si>
    <t>ABONO 7</t>
  </si>
  <si>
    <t>ABONO 8</t>
  </si>
  <si>
    <t>ABONO 9</t>
  </si>
  <si>
    <t>ABONO 10</t>
  </si>
  <si>
    <t>ABONO 11</t>
  </si>
  <si>
    <t>ABONO 12</t>
  </si>
  <si>
    <t>ABONOS</t>
  </si>
  <si>
    <t>CIUDAD</t>
  </si>
  <si>
    <t>DEPARTAMENTO</t>
  </si>
  <si>
    <t>TALONARIO</t>
  </si>
  <si>
    <t>NUMERO FACTURA</t>
  </si>
  <si>
    <t>N°FACTURA</t>
  </si>
  <si>
    <t>PORTADOR</t>
  </si>
  <si>
    <t>VENDEDOR</t>
  </si>
  <si>
    <t>VALOR FINAL DEL BONO</t>
  </si>
  <si>
    <t>ZARZAL</t>
  </si>
  <si>
    <t>VALLE</t>
  </si>
  <si>
    <t>NOMBRE CLIENTE</t>
  </si>
  <si>
    <t>MERY FRANCO</t>
  </si>
  <si>
    <t>CL 5A # 6A-24</t>
  </si>
  <si>
    <t>PAOLA ANDREA BERMUDEZ CARVAJAL</t>
  </si>
  <si>
    <t>original?</t>
  </si>
  <si>
    <t>DISPONIBILIDAD</t>
  </si>
  <si>
    <t>ALBA LUCIA GUERRA</t>
  </si>
  <si>
    <t>CRA 11 # 7-16</t>
  </si>
  <si>
    <t>X</t>
  </si>
  <si>
    <t>DIAGONAL 9 A #17-26</t>
  </si>
  <si>
    <t>CRA 11 #7-16</t>
  </si>
  <si>
    <t>GUSTAVO ADOLFO RODRIGUEZ</t>
  </si>
  <si>
    <t>CALLE 29B # 44-18</t>
  </si>
  <si>
    <t>TULUA</t>
  </si>
  <si>
    <t>GUSTAVO AOLFO RODRIGUEZ</t>
  </si>
  <si>
    <t>DIAGONAL 9A # 17-26</t>
  </si>
  <si>
    <t>CALLE 29B#44-18</t>
  </si>
  <si>
    <t>JHON JAMES ALZATE GUTIRRREZ</t>
  </si>
  <si>
    <t>CALLE 3A # 9A-66</t>
  </si>
  <si>
    <t>3117702057-3226649404</t>
  </si>
  <si>
    <t>OFICINA</t>
  </si>
  <si>
    <t>JHON JAMEZ ALZATE GUTIERREZ</t>
  </si>
  <si>
    <t>CALLE3A # 9A-66</t>
  </si>
  <si>
    <t>JHON JAMES ALZATE GUTIERREZ</t>
  </si>
  <si>
    <t>CALLE 3A # 9A -66</t>
  </si>
  <si>
    <t>AMERICO MONDRAGON</t>
  </si>
  <si>
    <t>CALLE 6 # 6A 68</t>
  </si>
  <si>
    <t>JULIAN FRANCO</t>
  </si>
  <si>
    <t>ALEXANDRA JARAMILLO</t>
  </si>
  <si>
    <t>CALLE 3 # 8-12</t>
  </si>
  <si>
    <t>BELEN DE UMBRIA</t>
  </si>
  <si>
    <t>RISARALDA</t>
  </si>
  <si>
    <t>HENRY OSORIO RAMIREZ</t>
  </si>
  <si>
    <t>URB. EL AMPARO MANZ. F CASA 24</t>
  </si>
  <si>
    <t>LA UNION</t>
  </si>
  <si>
    <t>MONICA ANDREA RUIZ MARTINEZ</t>
  </si>
  <si>
    <t>CALLE 4A #9A-39</t>
  </si>
  <si>
    <t>ANA MILENA RUIZ ESPINOSA</t>
  </si>
  <si>
    <t>CRA 9 #12-30</t>
  </si>
  <si>
    <t>LUIS ALFREDO SANCHEZ ZUÑIGA</t>
  </si>
  <si>
    <t xml:space="preserve">ZARZAL </t>
  </si>
  <si>
    <t>ANA BEATRIZ ESPINOSA GUEVARA</t>
  </si>
  <si>
    <t>ANA BEATRIZ ESPINOSA</t>
  </si>
  <si>
    <t>LUIS ENRIQUE JARAMILLO</t>
  </si>
  <si>
    <t>CRA 6 #14-15</t>
  </si>
  <si>
    <t>LUZ MERY RAMIREZ</t>
  </si>
  <si>
    <t>CRA 6 # 14-55</t>
  </si>
  <si>
    <t>GLORIA TORO</t>
  </si>
  <si>
    <t>CRA 9 # 15-80</t>
  </si>
  <si>
    <t>CRA 6 # 14-15</t>
  </si>
  <si>
    <t>LILIANA TAMAYO</t>
  </si>
  <si>
    <t>CRA 15A # 13C-76</t>
  </si>
  <si>
    <t>INES ELVIRA BENITEZ</t>
  </si>
  <si>
    <t>ESC. FRANCISCO JOSE DE CALDAS</t>
  </si>
  <si>
    <t>MARTHA LUCIA SAENZ RAMIREZ</t>
  </si>
  <si>
    <t>CRA 6 # 7A -38</t>
  </si>
  <si>
    <t xml:space="preserve">JULIAN VELAZQUEZ </t>
  </si>
  <si>
    <t>JULIAN VELAZQUEZ</t>
  </si>
  <si>
    <t>DIAGONAL 9A #17-20</t>
  </si>
  <si>
    <t>BLANCA VIVIANA OSPINA TORO</t>
  </si>
  <si>
    <t>CRA 9 # 15-30</t>
  </si>
  <si>
    <t>LINA MARCELA BERMUDEZ CARVAJAL</t>
  </si>
  <si>
    <t>LA URIBE PUESTO #2</t>
  </si>
  <si>
    <t>DIAGONAL 9A #17-26</t>
  </si>
  <si>
    <t>LEIDY JOHANA MARIN INCAPIE</t>
  </si>
  <si>
    <t>LA URIBE</t>
  </si>
  <si>
    <t>BUGALAGRANDE</t>
  </si>
  <si>
    <t>PAOLA ANDREA BERMUDEZ</t>
  </si>
  <si>
    <t xml:space="preserve"> </t>
  </si>
  <si>
    <t>ALEIDA MARIN GONZALEZ</t>
  </si>
  <si>
    <t>VILLAVICENCIO</t>
  </si>
  <si>
    <t>META</t>
  </si>
  <si>
    <t>CRA 12A # 17A-31</t>
  </si>
  <si>
    <t>ALEIDA  MARIN GONZALEZ</t>
  </si>
  <si>
    <t>EDINSON GIRON</t>
  </si>
  <si>
    <t>CRA 8 #26G-41</t>
  </si>
  <si>
    <t>HERCILIA BETANCOURTH</t>
  </si>
  <si>
    <t>CRA 4 #7-22</t>
  </si>
  <si>
    <t>LA PAILA</t>
  </si>
  <si>
    <t>GENARO MUÑOZ</t>
  </si>
  <si>
    <t>CRA 2 #13-83</t>
  </si>
  <si>
    <t>WALTER RUIZ GARCIA</t>
  </si>
  <si>
    <t>CRA  8 #11-49</t>
  </si>
  <si>
    <t>PAOLA ANDREA BERMUDEZ  CARVAJAL</t>
  </si>
  <si>
    <t>YERALDIN VICTORIA LOPEZ</t>
  </si>
  <si>
    <t>CRA 9A SUR #3-27</t>
  </si>
  <si>
    <t>LUIS ANTONIO CEBALLOS MARIN</t>
  </si>
  <si>
    <t>TORRE 4 APTO 101</t>
  </si>
  <si>
    <t>MARTHA CECILIA CARVAJAL MARIN</t>
  </si>
  <si>
    <t>MARTHA CECILLIA CARVAJAL MARIN</t>
  </si>
  <si>
    <t>ADRIANA CAROLINE MENDEZ OSORIO</t>
  </si>
  <si>
    <t>CALLE 9B #15-15</t>
  </si>
  <si>
    <t>WILSON  ESCOBAR</t>
  </si>
  <si>
    <t>CRA 7 #8-40</t>
  </si>
  <si>
    <t>WILSON ESCOBAR</t>
  </si>
  <si>
    <t>CALLE 6 #6A-68</t>
  </si>
  <si>
    <t>CALLE 10 #1A-45</t>
  </si>
  <si>
    <t>DIEGO MONDR5AGON</t>
  </si>
  <si>
    <t>GUASIMAL</t>
  </si>
  <si>
    <t>DIEGO MONDRAGON</t>
  </si>
  <si>
    <t>CALLE 6 # 6A - 68</t>
  </si>
  <si>
    <t>VELLE</t>
  </si>
  <si>
    <t>GUAZIMAL</t>
  </si>
  <si>
    <t>HECTOR FABIO LIBREROS</t>
  </si>
  <si>
    <t>CARRERA 11 #7 -24</t>
  </si>
  <si>
    <t>CARRERA 11 # 7-24</t>
  </si>
  <si>
    <t>JORGE IVAN TORO</t>
  </si>
  <si>
    <t>CALLE 15 # 9-18</t>
  </si>
  <si>
    <t>ESTEFANIA VELASQUEZ RESTREPO</t>
  </si>
  <si>
    <t>ESTEFANIA VELASQUEZ</t>
  </si>
  <si>
    <t>CARRERA 1A # 5-36</t>
  </si>
  <si>
    <t>JULIAN VELASQUEZ</t>
  </si>
  <si>
    <t xml:space="preserve">GERMAN TAPASCO </t>
  </si>
  <si>
    <t>CALLE 15 # 5-32</t>
  </si>
  <si>
    <t>GERMAN TAPASCO</t>
  </si>
  <si>
    <t>JUAN CARLOS GIRALDO</t>
  </si>
  <si>
    <t xml:space="preserve">CALLE 7A # 15-03 </t>
  </si>
  <si>
    <t>JUAM CARLOS GIRALDO</t>
  </si>
  <si>
    <t>CARRERA 11 A # 5-38</t>
  </si>
  <si>
    <t>CALLE 7A # 15-03</t>
  </si>
  <si>
    <t>ANA MILENA PEDRAZA</t>
  </si>
  <si>
    <t>VEREDA ISUGU</t>
  </si>
  <si>
    <t>ROLDANILLO</t>
  </si>
  <si>
    <t>CARRERA 11A # 5-38</t>
  </si>
  <si>
    <t>SANTIAGO BUITRAGO</t>
  </si>
  <si>
    <t>GERMASN TAPASCO</t>
  </si>
  <si>
    <t>6714</t>
  </si>
  <si>
    <t>LEONIDAS VELASQUEZ</t>
  </si>
  <si>
    <t>CARERRA 1A #5-38</t>
  </si>
  <si>
    <t>GUSTAVO ADOLFO HOYOS</t>
  </si>
  <si>
    <t>SUPER INTER</t>
  </si>
  <si>
    <t>EMILY SANCHEZ</t>
  </si>
  <si>
    <t>CALLE 11A# 5-37</t>
  </si>
  <si>
    <t>ZARAZAL</t>
  </si>
  <si>
    <t>CARRERA 11A # 5-37</t>
  </si>
  <si>
    <t>JULIAN VELASAQUEZ</t>
  </si>
  <si>
    <t>OLGA PATRICIA ESPINOSA</t>
  </si>
  <si>
    <t>CARRERA 9 # 12 -30</t>
  </si>
  <si>
    <t>ANA MILENA RUIZ</t>
  </si>
  <si>
    <t>OLGA PATRICIA ESPINOZA</t>
  </si>
  <si>
    <t>JESUS ARMANDO ARICAPA</t>
  </si>
  <si>
    <t>CARRERA 9 # 12-30</t>
  </si>
  <si>
    <t>CARRERA 11# 7-24</t>
  </si>
  <si>
    <t>CARMEN ELENA ESPINOSA</t>
  </si>
  <si>
    <t>CALLE 9 # 13-33</t>
  </si>
  <si>
    <t>CARMEN ELENA ESPINOZA</t>
  </si>
  <si>
    <t xml:space="preserve">MANUEL FERNANDO ARCILA </t>
  </si>
  <si>
    <t>CALLE 10 # 7-54</t>
  </si>
  <si>
    <t>MANUEL FERNANDO ARCILA</t>
  </si>
  <si>
    <t>JANIER DIAZ</t>
  </si>
  <si>
    <t>CALLE 4 # 9-16</t>
  </si>
  <si>
    <t>MARIA DE LOS SANTOS BARCO</t>
  </si>
  <si>
    <t>CARRERA 3 # 3-45</t>
  </si>
  <si>
    <t>FERNANDO RIVERA VELEZ</t>
  </si>
  <si>
    <t>CARRERA 1 # 12-81</t>
  </si>
  <si>
    <t>FERNANDO RIVERA</t>
  </si>
  <si>
    <t>YANELIA OSORIO</t>
  </si>
  <si>
    <t>CALLE 19-63</t>
  </si>
  <si>
    <t>YANIELA OSORIO</t>
  </si>
  <si>
    <t>WILLIAN FLOREZ</t>
  </si>
  <si>
    <t>CALLE 8 # 4-03</t>
  </si>
  <si>
    <t>DIOCELINA CASTRO</t>
  </si>
  <si>
    <t>CARRERA 3  # 16-24</t>
  </si>
  <si>
    <t>EDUARDO JESUS ROA</t>
  </si>
  <si>
    <t>LOS LAGOS</t>
  </si>
  <si>
    <t>JHON FABER SEGURA</t>
  </si>
  <si>
    <t>CALLE 16 # 8-56</t>
  </si>
  <si>
    <t>JHON FREDY ARANA</t>
  </si>
  <si>
    <t>MARIA ELSY MORENO</t>
  </si>
  <si>
    <t>CARRERA 6 # 6-97</t>
  </si>
  <si>
    <t>MARIA ELCY MORENO</t>
  </si>
  <si>
    <t>LEIDY ALEJANDRA GARCIA</t>
  </si>
  <si>
    <t>CALLE 13 # 6-01</t>
  </si>
  <si>
    <t>MARIA MERCEDES MORENO</t>
  </si>
  <si>
    <t>CALLE14 # 9-59</t>
  </si>
  <si>
    <t>DIANA MARCELA BECERRA</t>
  </si>
  <si>
    <t>CARRERA 9 # 12-21</t>
  </si>
  <si>
    <t>DIANA MARCELA BECERR</t>
  </si>
  <si>
    <t>FRANCISCO LUIS SALDARRIAGA</t>
  </si>
  <si>
    <t>CARRERA 6# 6 -97</t>
  </si>
  <si>
    <t>JOSE ROBERTO ARANBULO</t>
  </si>
  <si>
    <t>CALLE 16# 8-32</t>
  </si>
  <si>
    <t>GLORIA AMPARO VARON</t>
  </si>
  <si>
    <t>LIMONES</t>
  </si>
  <si>
    <t>ANA PIMIENTA</t>
  </si>
  <si>
    <t>CALLE 16 # 8-32</t>
  </si>
  <si>
    <t>LICENIA GONGORA</t>
  </si>
  <si>
    <t>CARRERA 16 # 11-33</t>
  </si>
  <si>
    <t>MILLER ADRIAN TABORDA</t>
  </si>
  <si>
    <t>CALLE 9 # 14-87</t>
  </si>
  <si>
    <t>CARRERA 6 # 9-97</t>
  </si>
  <si>
    <t>JULIAN VELASQEZ</t>
  </si>
  <si>
    <t>MARIA MERCEDES VARON</t>
  </si>
  <si>
    <t>CARRERA 6# 6-97</t>
  </si>
  <si>
    <t>ARLEY ANTONIO GIRALDO</t>
  </si>
  <si>
    <t>CARRERA 6# 15-71</t>
  </si>
  <si>
    <t xml:space="preserve">VALLE  </t>
  </si>
  <si>
    <t>LINA MARELA CAÑAVERAL</t>
  </si>
  <si>
    <t>CARRERA 7 # 3-10</t>
  </si>
  <si>
    <t>LINA MARIA CAÑAVERAL</t>
  </si>
  <si>
    <t>LUDIVIA ARANA</t>
  </si>
  <si>
    <t>CALLE 8 A # 79C-54</t>
  </si>
  <si>
    <t>(031)700 1078</t>
  </si>
  <si>
    <t>BOGOTA</t>
  </si>
  <si>
    <t>YANETH OSPINA</t>
  </si>
  <si>
    <t>CALLE 13# 6-03</t>
  </si>
  <si>
    <t>CARMEN ROSA ARANA</t>
  </si>
  <si>
    <t>CALLE 10#10A-30</t>
  </si>
  <si>
    <t>ETELVINA ORTIZ</t>
  </si>
  <si>
    <t>CARRERA 6 # 6-99</t>
  </si>
  <si>
    <t>ETELVIBA ORTIZ</t>
  </si>
  <si>
    <t>YESENIA MARIA AGUIRRE</t>
  </si>
  <si>
    <t>JESENIA MARIA AGUIRRE</t>
  </si>
  <si>
    <t>PAOLA RIVERA</t>
  </si>
  <si>
    <t>CARRERA 4 #94-18</t>
  </si>
  <si>
    <t>JUAN CARLOS CARDONA</t>
  </si>
  <si>
    <t>CARRERA 4 N # 13-09</t>
  </si>
  <si>
    <t>JUAN CARLOS CORREA</t>
  </si>
  <si>
    <t>CALLE 26A #17-50</t>
  </si>
  <si>
    <t>DORA INES RAMIREZ</t>
  </si>
  <si>
    <t>GLORIA PALOMINO</t>
  </si>
  <si>
    <t>MARIELA GARZON</t>
  </si>
  <si>
    <t>CARRERA 29B# 19-89</t>
  </si>
  <si>
    <t>CALI</t>
  </si>
  <si>
    <t>CAMILO MICOLTA</t>
  </si>
  <si>
    <t>JAMUNDI</t>
  </si>
  <si>
    <t>DAMARIS VALVUENA OSORIO</t>
  </si>
  <si>
    <t>DAMARIS VALBUENA OSORIO</t>
  </si>
  <si>
    <t>FABIO TORRES</t>
  </si>
  <si>
    <t>BARRIO LA UNION</t>
  </si>
  <si>
    <t>LUZ DARY PUERTA</t>
  </si>
  <si>
    <t>BARRO LA UNION CALI</t>
  </si>
  <si>
    <t>FERNANDO POLY</t>
  </si>
  <si>
    <t>GRANOS LA 46</t>
  </si>
  <si>
    <t>GLORIA  PALOMINO</t>
  </si>
  <si>
    <t>LUZ MERY VELZ</t>
  </si>
  <si>
    <t>CARRERA 42#38-14</t>
  </si>
  <si>
    <t>LUZ MERY VELEZ</t>
  </si>
  <si>
    <t>FABER ESPINOSA</t>
  </si>
  <si>
    <t>CORREGIMIENTO DE NARIÑO</t>
  </si>
  <si>
    <t>FABER  ESPINOSA</t>
  </si>
  <si>
    <t>FABER ANDRES ESPINOSA</t>
  </si>
  <si>
    <t>KATERINE QUIROGA</t>
  </si>
  <si>
    <t>CARRERA 41E # 44-53</t>
  </si>
  <si>
    <t>LEIDY JOHANA JARAMILLO</t>
  </si>
  <si>
    <t>LEYDI JOHANA JARAMILLO</t>
  </si>
  <si>
    <t>EDWIN ALEX TRUJILLO</t>
  </si>
  <si>
    <t>3358143- 3105519402</t>
  </si>
  <si>
    <t>LUZ ENA RUBIO</t>
  </si>
  <si>
    <t>CARRERA 29B#19-89</t>
  </si>
  <si>
    <t>OLNEY VELEZ</t>
  </si>
  <si>
    <t>JESSICA VELEZ</t>
  </si>
  <si>
    <t>CHILE</t>
  </si>
  <si>
    <t>CESAR ARTURO KOUSUN</t>
  </si>
  <si>
    <t>CALLE 5 # 10-42</t>
  </si>
  <si>
    <t>CESAR ARTURO KOUNSUL</t>
  </si>
  <si>
    <t>MANUEL LIBREROS</t>
  </si>
  <si>
    <t>CALLE 3#10-90</t>
  </si>
  <si>
    <t>ANDRES VELEZ</t>
  </si>
  <si>
    <t>CALLE12#12-52</t>
  </si>
  <si>
    <t>HUGO MURILLO</t>
  </si>
  <si>
    <t>CALLE 9 #5C -27</t>
  </si>
  <si>
    <t>CALLE 9# 5C-27</t>
  </si>
  <si>
    <t xml:space="preserve">LA PAILA </t>
  </si>
  <si>
    <t>MARIA CAMILA QUINTERO</t>
  </si>
  <si>
    <t>CARRERA 5 # 6 -14</t>
  </si>
  <si>
    <t>BOLIVAR</t>
  </si>
  <si>
    <t>MARIA CAMILA LOZANO</t>
  </si>
  <si>
    <t>YOHANA GUZMAN</t>
  </si>
  <si>
    <t>CRA 5 #3A-08</t>
  </si>
  <si>
    <t>JULIA RAMIREZ APONTE</t>
  </si>
  <si>
    <t>CALLE 12 #12-59</t>
  </si>
  <si>
    <t>HELLEN RAMIREZ APONTE</t>
  </si>
  <si>
    <t xml:space="preserve">JULIA RAMIREZ </t>
  </si>
  <si>
    <t>ALEX VILLA</t>
  </si>
  <si>
    <t>JULIA RAMIREZ</t>
  </si>
  <si>
    <t>HELLEN RAMIREZ</t>
  </si>
  <si>
    <t>CLAUDIA SOLANS LIBREROS MORALES</t>
  </si>
  <si>
    <t>CALLE 12 #14C-26</t>
  </si>
  <si>
    <t>ZORAIDA SERRANO</t>
  </si>
  <si>
    <t>NIDIA RAMIREZ</t>
  </si>
  <si>
    <t>CARRERA 77 # 7B-21</t>
  </si>
  <si>
    <t>CUNDINAMARCA</t>
  </si>
  <si>
    <t>WILSON RAMIREZ</t>
  </si>
  <si>
    <t>MARIA AURORA DIAZ BERNAL</t>
  </si>
  <si>
    <t>CARRERA 77 J # 70B- 21</t>
  </si>
  <si>
    <t>MARIA AURORA DIAZ</t>
  </si>
  <si>
    <t>NELSON RAMIREZ</t>
  </si>
  <si>
    <t>FREDY RAMIREZ</t>
  </si>
  <si>
    <t>CARRERA 77 D # 70B 21 SUR</t>
  </si>
  <si>
    <t>WILSON RAMIREEZ</t>
  </si>
  <si>
    <t>ALVARO OSORIO</t>
  </si>
  <si>
    <t>CALLE8 # 2-85</t>
  </si>
  <si>
    <t>PAOLA BERMUDEZ</t>
  </si>
  <si>
    <t>GONZALO ARANA</t>
  </si>
  <si>
    <t>LOS LAGOS III ETAPA MZ 6 CASA 14</t>
  </si>
  <si>
    <t>NORYS LOPEZ</t>
  </si>
  <si>
    <t>BARRANQUILLA</t>
  </si>
  <si>
    <t>ATANTICO</t>
  </si>
  <si>
    <t>ANA LUCUMI</t>
  </si>
  <si>
    <t>LUZCELLY GUERRA</t>
  </si>
  <si>
    <t>CARRERA 12 # 7-30</t>
  </si>
  <si>
    <t>JUAN CARLOS PEREA</t>
  </si>
  <si>
    <t>CARRERA 4 # 13-17</t>
  </si>
  <si>
    <t>DIEGO LOPEZ</t>
  </si>
  <si>
    <t>CARRERA 7 #7-45</t>
  </si>
  <si>
    <t>LUIS GABRIEL DUQUE</t>
  </si>
  <si>
    <t>CALLE9 # 2-38</t>
  </si>
  <si>
    <t>MARGARITA GONZALEZ</t>
  </si>
  <si>
    <t>DIAGONAL 2 CT # 4-63</t>
  </si>
  <si>
    <t>LUCELLY GUERRA</t>
  </si>
  <si>
    <t>CLAUDIA SOLANS</t>
  </si>
  <si>
    <t>WILLIAN VELASQUEZ</t>
  </si>
  <si>
    <t>WALTER RAUL SIERRA</t>
  </si>
  <si>
    <t>CALLE5 # 7-39</t>
  </si>
  <si>
    <t>OSCAR DAVID LLANOS</t>
  </si>
  <si>
    <t>CALLE 12 # 12 -21</t>
  </si>
  <si>
    <t>PIEDAD RAMIREZ</t>
  </si>
  <si>
    <t>CARRERA 5 # 1-05</t>
  </si>
  <si>
    <t>NIMIO IBARGUEN</t>
  </si>
  <si>
    <t>CALLE 11 # 14C C36</t>
  </si>
  <si>
    <t>NESTOR RUIZ</t>
  </si>
  <si>
    <t>MILENA IBARGUEN</t>
  </si>
  <si>
    <t xml:space="preserve">HERNAN MARIN </t>
  </si>
  <si>
    <t>BEATRIZ FLOREZ</t>
  </si>
  <si>
    <t>PALMIRA</t>
  </si>
  <si>
    <t>HERNAN MARIN  / BEATRIZ FLOEZ</t>
  </si>
  <si>
    <t>MILENA RUIZ</t>
  </si>
  <si>
    <t>HERNAN MARIN / BEATRIZ FLOREZ</t>
  </si>
  <si>
    <t>DIEGO FERNANDO MORALES</t>
  </si>
  <si>
    <t>CARRERA 7 # 6 -41</t>
  </si>
  <si>
    <t>NELLY LOAIZA</t>
  </si>
  <si>
    <t>CARRERA 9 # 12-47</t>
  </si>
  <si>
    <t>JULIO CESAR BERMUDEZ</t>
  </si>
  <si>
    <t>CALLE 6 # 10-92</t>
  </si>
  <si>
    <t>JULIO CERSAR BERMUDEZ</t>
  </si>
  <si>
    <t>GERMAN OSCAR</t>
  </si>
  <si>
    <t>JHON JAIRO RESTREPO</t>
  </si>
  <si>
    <t>CARRERA 6 # 6-65</t>
  </si>
  <si>
    <t>LUIS ALFREDO GIRALDO</t>
  </si>
  <si>
    <t>FINCA EL GUASIMO</t>
  </si>
  <si>
    <t>NESTOR TORRES</t>
  </si>
  <si>
    <t>LUIS ALFREDO MAZUERA</t>
  </si>
  <si>
    <t>LUIS ALFONSO OSORIO</t>
  </si>
  <si>
    <t>FABIAN ALONSO OSORIO</t>
  </si>
  <si>
    <t>CARRERA 10 # 12-69</t>
  </si>
  <si>
    <t>FABIAN ALONZO OSORIO</t>
  </si>
  <si>
    <t>SALOME FLOREZ</t>
  </si>
  <si>
    <t>CALLE 11 # 4-65</t>
  </si>
  <si>
    <t>MARLON GALLEGO</t>
  </si>
  <si>
    <t>112/04</t>
  </si>
  <si>
    <t>NELCY OLIVEROS</t>
  </si>
  <si>
    <t>CALLE 10# 4 -97</t>
  </si>
  <si>
    <t>NELCY OLIVARES</t>
  </si>
  <si>
    <t>04/012</t>
  </si>
  <si>
    <t>YULI J MARMOLEJO</t>
  </si>
  <si>
    <t>CALLE 10 # 6-97</t>
  </si>
  <si>
    <t>MARIA OLIVARES</t>
  </si>
  <si>
    <t>CALLE 11# 7-18</t>
  </si>
  <si>
    <t>MARIA OLIVEROS</t>
  </si>
  <si>
    <t>DUBERNEY URREGO</t>
  </si>
  <si>
    <t>TRANSV 2B # 7 -153</t>
  </si>
  <si>
    <t>ROSALVA RIOS</t>
  </si>
  <si>
    <t>TRANS 2B # 7 -152</t>
  </si>
  <si>
    <t>3172292094/3154926048</t>
  </si>
  <si>
    <t>ROSALBA RIOS</t>
  </si>
  <si>
    <t>ROSALBINA RIOS</t>
  </si>
  <si>
    <t>EIDY TATIANA LUNA</t>
  </si>
  <si>
    <t>CALLE 16# 10-41</t>
  </si>
  <si>
    <t>JAIR CAICEDO</t>
  </si>
  <si>
    <t>CRA 7 #10-30</t>
  </si>
  <si>
    <t>JUDY CAICEDO ARCILA</t>
  </si>
  <si>
    <t>CALLE 13 #10-78</t>
  </si>
  <si>
    <t>ARELIS GALLEGO</t>
  </si>
  <si>
    <t>CRA 7 # 10-30</t>
  </si>
  <si>
    <t>FELIX ORTIZ</t>
  </si>
  <si>
    <t>CRA 11 #11-24</t>
  </si>
  <si>
    <t>FELIZ ORTIZ</t>
  </si>
  <si>
    <t xml:space="preserve">LUIS GALLEGO </t>
  </si>
  <si>
    <t>LUIS GALLEGO</t>
  </si>
  <si>
    <t>YURANI GALLEGO</t>
  </si>
  <si>
    <t>BLANCA MADRIL</t>
  </si>
  <si>
    <t>CRA 7 #10-19</t>
  </si>
  <si>
    <t>GUSTAVO CASTAÑO</t>
  </si>
  <si>
    <t>CRA 9 #10-04</t>
  </si>
  <si>
    <t>ANGEL VILLA</t>
  </si>
  <si>
    <t>CALLE 9B #15-12</t>
  </si>
  <si>
    <t>EVELIO CARDENAS</t>
  </si>
  <si>
    <t>CRA 13 #12-31</t>
  </si>
  <si>
    <t>JAMES GARCIA</t>
  </si>
  <si>
    <t>CALLE16# 8-54</t>
  </si>
  <si>
    <t>LUIS FENANDO RAMIREZ</t>
  </si>
  <si>
    <t>CARRERA 11 # 8-75</t>
  </si>
  <si>
    <t xml:space="preserve">ALEX VILLA </t>
  </si>
  <si>
    <t>LUIS FERNANDO RAMIREZ</t>
  </si>
  <si>
    <t>JAIME CASTAÑO</t>
  </si>
  <si>
    <t>CALLE8# 15-52</t>
  </si>
  <si>
    <t>WILSON ANDRES CIFUENTOS</t>
  </si>
  <si>
    <t>CALLE 13# 15-25</t>
  </si>
  <si>
    <t xml:space="preserve">VALLE </t>
  </si>
  <si>
    <t>WILSON ANDRES CIFUENTES</t>
  </si>
  <si>
    <t>WILMAR MURILLO BONILLA</t>
  </si>
  <si>
    <t>CALLE 2 # 1A-50</t>
  </si>
  <si>
    <t>ANDRES MARTINEZ</t>
  </si>
  <si>
    <t>CALLE 10 #1-32</t>
  </si>
  <si>
    <t>JUAN PABLO MURILLO LONGA</t>
  </si>
  <si>
    <t>CALLE 9 #5C-27</t>
  </si>
  <si>
    <t>HUGOP MURILLO</t>
  </si>
  <si>
    <t>LUIS MANUEL MURILLO HURTADO</t>
  </si>
  <si>
    <t>CALLE 10 #3-15</t>
  </si>
  <si>
    <t>LIZETH EUGENIA MORENO MURILLO</t>
  </si>
  <si>
    <t>CALLE 15 #12-58</t>
  </si>
  <si>
    <t>CALLE 9 #2-85</t>
  </si>
  <si>
    <t>MARCELA VARGAS TREJOS</t>
  </si>
  <si>
    <t>MARCELA PELAEZ</t>
  </si>
  <si>
    <t>ARLES VILLA</t>
  </si>
  <si>
    <t>SANDRA LOPEZ</t>
  </si>
  <si>
    <t>ARLEY MURILLO</t>
  </si>
  <si>
    <t>ANDRADE</t>
  </si>
  <si>
    <t>EMILIA USECHE</t>
  </si>
  <si>
    <t>ARLES VILA</t>
  </si>
  <si>
    <t>EDUARD</t>
  </si>
  <si>
    <t>PATRICIA LOPERA</t>
  </si>
  <si>
    <t>WILLIAM VELAZQUEZ</t>
  </si>
  <si>
    <t>JULIAN VELAZQUEZ TORRES</t>
  </si>
  <si>
    <t>YOLANDA FRANCO</t>
  </si>
  <si>
    <t>CAROLINA BERMUDEZ</t>
  </si>
  <si>
    <t>DIEGO MARTINEZ</t>
  </si>
  <si>
    <t>DIANA LOAIZA</t>
  </si>
  <si>
    <t>AMORFI</t>
  </si>
  <si>
    <t>MIRIAM SALAZAR</t>
  </si>
  <si>
    <t>ALBA</t>
  </si>
  <si>
    <t>SANDRA VELEZ GARCIA</t>
  </si>
  <si>
    <t>MARIEL MENDOZA Y AMARFI</t>
  </si>
  <si>
    <t>DIANA GARCIA</t>
  </si>
  <si>
    <t>BRAYHYAM MAZUERA</t>
  </si>
  <si>
    <t>FABIAN ALONSO</t>
  </si>
  <si>
    <t>OSCAR GRAJALES</t>
  </si>
  <si>
    <t>ESTEFANIA VELAZQUEZ</t>
  </si>
  <si>
    <t>LUIS FERNANDO RENDON</t>
  </si>
  <si>
    <t>NILSON OCAMPO</t>
  </si>
  <si>
    <t>DANIELA VELAZQUEZ VELEZ</t>
  </si>
  <si>
    <t>JHUBER LOPEZ</t>
  </si>
  <si>
    <t>JOSE USEAS</t>
  </si>
  <si>
    <t>CAROLINA FERNANDEZ</t>
  </si>
  <si>
    <t>MARIO</t>
  </si>
  <si>
    <t>JORGE MARIA</t>
  </si>
  <si>
    <t>LEONARDO</t>
  </si>
  <si>
    <t>MERIEL MENDOZA Y AMORFI</t>
  </si>
  <si>
    <t>CELMIRA RESTREO</t>
  </si>
  <si>
    <t>MARTHA VELEZ</t>
  </si>
  <si>
    <t>ZENAIDA SERRANO</t>
  </si>
  <si>
    <t>DIANA RESTREPO</t>
  </si>
  <si>
    <t>AMALFI</t>
  </si>
  <si>
    <t>LUIS DOMINGO</t>
  </si>
  <si>
    <t>MARITZA MONTAÑO</t>
  </si>
  <si>
    <t>MAURO TORRES</t>
  </si>
  <si>
    <t>ALEX TORRES</t>
  </si>
  <si>
    <t>NOELIA TORRES</t>
  </si>
  <si>
    <t>JOSE RAMIREZ ANDRADE</t>
  </si>
  <si>
    <t>OMOIRA</t>
  </si>
  <si>
    <t>MARCELA VARGAS TREJOR</t>
  </si>
  <si>
    <t>EDWIN VILLA</t>
  </si>
  <si>
    <t>OMAIRA</t>
  </si>
  <si>
    <t>MAREL MENDOZA Y AMALFI</t>
  </si>
  <si>
    <t>DIANA ORTIZ</t>
  </si>
  <si>
    <t xml:space="preserve">PAOLA </t>
  </si>
  <si>
    <t>SEBASTIAN SERRANO</t>
  </si>
  <si>
    <t>MARICEL MENDOZA Y AMALFI</t>
  </si>
  <si>
    <t>JAVIER DIAZ</t>
  </si>
  <si>
    <t>DANIELTORRES</t>
  </si>
  <si>
    <t>CELMIRA RESTREPO</t>
  </si>
  <si>
    <t>JORGE MARIO</t>
  </si>
  <si>
    <t>WILLIAN VELAZQUEZ</t>
  </si>
  <si>
    <t xml:space="preserve">NILSON OCAMPO </t>
  </si>
  <si>
    <t>JULAN FRANCO</t>
  </si>
  <si>
    <t>HERNNDO MILLAN</t>
  </si>
  <si>
    <t>WALTER MARTINEZ</t>
  </si>
  <si>
    <t>MARIEL MENDOZA Y AMALFI</t>
  </si>
  <si>
    <t>EDUAR</t>
  </si>
  <si>
    <t>JUAN DAVID MURILLO</t>
  </si>
  <si>
    <t>ZORAIDA SERRNO</t>
  </si>
  <si>
    <t>MIRIAN SALAZAR</t>
  </si>
  <si>
    <t>MARCELA VARGAR TRJOS</t>
  </si>
  <si>
    <t>MA5RCELA PELAEZ</t>
  </si>
  <si>
    <t>CELMINA RSTREPO</t>
  </si>
  <si>
    <t>EDUARDO</t>
  </si>
  <si>
    <t>GLARIA PALOMINO</t>
  </si>
  <si>
    <t>MARCELA MENDOZA Y MALFI</t>
  </si>
  <si>
    <t>MARCELA MENDOZA Y AMALFI</t>
  </si>
  <si>
    <t>WILISON RAMIREZ</t>
  </si>
  <si>
    <t xml:space="preserve">ALEX VILLAN </t>
  </si>
  <si>
    <t>DAVID GOMEZ</t>
  </si>
  <si>
    <t>LEIDY NURI JARAMLLO RAMIRZ</t>
  </si>
  <si>
    <t>NESTOR RUIZ MORALES</t>
  </si>
  <si>
    <t>ARNULFO ESPINOSA</t>
  </si>
  <si>
    <t>LUZ STELLA RAMIREZ</t>
  </si>
  <si>
    <t>ARNULFO ESPINOZA</t>
  </si>
  <si>
    <t>BRAHYAM MAZUERA</t>
  </si>
  <si>
    <t>HERNANDO MILLAN</t>
  </si>
  <si>
    <t>ARLES  VILLA</t>
  </si>
  <si>
    <t xml:space="preserve">PATRICIA LOPERA  </t>
  </si>
  <si>
    <t xml:space="preserve">MARIO TORRES </t>
  </si>
  <si>
    <t>MARIEL MENDOZA Y  AMALFI</t>
  </si>
  <si>
    <t xml:space="preserve">SANDRA LOPEZ </t>
  </si>
  <si>
    <t>HELEN RAMIREZ</t>
  </si>
  <si>
    <t xml:space="preserve">CELMIRA RESTREPO </t>
  </si>
  <si>
    <t>MARICEL MENDONZA Y AMALFI</t>
  </si>
  <si>
    <t>ALFI</t>
  </si>
  <si>
    <t>JHUBER</t>
  </si>
  <si>
    <t>Total general</t>
  </si>
  <si>
    <t>(en blanco)</t>
  </si>
  <si>
    <t>abono ()</t>
  </si>
  <si>
    <t>COMPROVANTE DE IVENTARIO</t>
  </si>
  <si>
    <t>N°</t>
  </si>
  <si>
    <t xml:space="preserve">NOMBRE </t>
  </si>
  <si>
    <t>TIPO</t>
  </si>
  <si>
    <t>egreso es igual a 1</t>
  </si>
  <si>
    <t>ingreso es igual a 0</t>
  </si>
  <si>
    <t>POR CONCEPTO DE:</t>
  </si>
  <si>
    <t>INVENTARIO</t>
  </si>
  <si>
    <t>TIPO DE VALOR</t>
  </si>
  <si>
    <t>N° factura</t>
  </si>
  <si>
    <t xml:space="preserve">VALOR </t>
  </si>
  <si>
    <t>NOMBRE DE LA PERSONA</t>
  </si>
  <si>
    <t>Concepto</t>
  </si>
  <si>
    <t>VALOR TOTAL</t>
  </si>
  <si>
    <t xml:space="preserve"> CANTIDAD BONOS VENDIDOS</t>
  </si>
  <si>
    <t>MARTHA  VELEZ</t>
  </si>
  <si>
    <t>VIVIANA</t>
  </si>
  <si>
    <t xml:space="preserve">DIEGO MARTINEZ </t>
  </si>
  <si>
    <t>OLGA LUCIA AGUIRRE GALEANO</t>
  </si>
  <si>
    <t>CALLE 7 # 17-19</t>
  </si>
  <si>
    <t>MARIA EUGENIA CAICEDO SALAZAR</t>
  </si>
  <si>
    <t>JESUS HERNANDO MORALES CANO</t>
  </si>
  <si>
    <t>CRA 10# 15-07</t>
  </si>
  <si>
    <t>SAMUEL DRADA BUITRAGO</t>
  </si>
  <si>
    <t>CRA 11 # 13-24</t>
  </si>
  <si>
    <t>JULIAN VELAZQUEZ TORREZ</t>
  </si>
  <si>
    <t>YONIER MEJIA AMAYA</t>
  </si>
  <si>
    <t>CALLE 14 #12-37</t>
  </si>
  <si>
    <t>MARIAEUGENIA CAICEDO SALAZAR</t>
  </si>
  <si>
    <t>ISABEL AMAYA</t>
  </si>
  <si>
    <t>CALLE 14 #12-33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</si>
</sst>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* #,##0_-;\-* #,##0_-;_-* &quot;-&quot;_-;_-@_-"/>
    <numFmt numFmtId="165" formatCode="0000"/>
  </numFmts>
  <fonts count="14" x14ac:knownFonts="1">
    <font>
      <sz val="10"/>
      <color theme="1"/>
      <name val="Verdana"/>
      <family val="2"/>
      <scheme val="minor"/>
    </font>
    <font>
      <b/>
      <i/>
      <sz val="10"/>
      <color theme="1"/>
      <name val="Verdana"/>
      <family val="2"/>
      <scheme val="minor"/>
    </font>
    <font>
      <sz val="26"/>
      <color theme="1"/>
      <name val="Verdana"/>
      <family val="2"/>
      <scheme val="minor"/>
    </font>
    <font>
      <u/>
      <sz val="10"/>
      <color theme="10"/>
      <name val="Verdana"/>
      <family val="2"/>
      <scheme val="minor"/>
    </font>
    <font>
      <sz val="9"/>
      <color theme="1"/>
      <name val="Verdana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theme="1"/>
      <name val="Verdana"/>
      <family val="2"/>
      <scheme val="minor"/>
    </font>
    <font>
      <sz val="10"/>
      <color theme="1"/>
      <name val="Verdana"/>
      <family val="2"/>
      <scheme val="minor"/>
    </font>
    <font>
      <b/>
      <sz val="10"/>
      <color theme="1"/>
      <name val="Verdana"/>
      <family val="2"/>
      <scheme val="minor"/>
    </font>
    <font>
      <b/>
      <sz val="14"/>
      <color theme="1"/>
      <name val="Verdana"/>
      <family val="2"/>
      <scheme val="minor"/>
    </font>
    <font>
      <sz val="10"/>
      <color rgb="FF000000"/>
      <name val="Verdana"/>
      <family val="2"/>
    </font>
    <font>
      <sz val="20"/>
      <color theme="1"/>
      <name val="Verdana"/>
      <family val="2"/>
      <scheme val="minor"/>
    </font>
    <font>
      <sz val="22"/>
      <color theme="1"/>
      <name val="Verdana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9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164" fontId="8" fillId="0" borderId="0" applyFont="0" applyFill="0" applyBorder="0" applyAlignment="0" applyProtection="0"/>
  </cellStyleXfs>
  <cellXfs count="183">
    <xf numFmtId="0" fontId="0" fillId="0" borderId="0" xfId="0"/>
    <xf numFmtId="0" fontId="0" fillId="0" borderId="0" xfId="0" applyAlignment="1"/>
    <xf numFmtId="0" fontId="0" fillId="7" borderId="0" xfId="0" applyFill="1"/>
    <xf numFmtId="0" fontId="2" fillId="7" borderId="0" xfId="0" applyFont="1" applyFill="1" applyAlignment="1">
      <alignment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vertical="top" wrapText="1"/>
    </xf>
    <xf numFmtId="0" fontId="0" fillId="7" borderId="0" xfId="0" applyFill="1" applyAlignment="1"/>
    <xf numFmtId="0" fontId="2" fillId="9" borderId="0" xfId="0" applyFont="1" applyFill="1" applyAlignment="1">
      <alignment horizontal="center" vertical="top" wrapText="1"/>
    </xf>
    <xf numFmtId="0" fontId="0" fillId="7" borderId="0" xfId="0" applyFill="1" applyBorder="1" applyAlignment="1"/>
    <xf numFmtId="0" fontId="1" fillId="12" borderId="3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1" fillId="8" borderId="3" xfId="1" applyFont="1" applyFill="1" applyBorder="1" applyAlignment="1">
      <alignment horizontal="center" vertical="top" wrapText="1"/>
    </xf>
    <xf numFmtId="0" fontId="1" fillId="9" borderId="3" xfId="0" applyFont="1" applyFill="1" applyBorder="1" applyAlignment="1">
      <alignment horizontal="center" vertical="center" wrapText="1"/>
    </xf>
    <xf numFmtId="0" fontId="0" fillId="0" borderId="0" xfId="0" applyBorder="1"/>
    <xf numFmtId="49" fontId="1" fillId="3" borderId="1" xfId="0" applyNumberFormat="1" applyFont="1" applyFill="1" applyBorder="1" applyAlignment="1">
      <alignment horizontal="center" vertical="center"/>
    </xf>
    <xf numFmtId="14" fontId="1" fillId="3" borderId="2" xfId="0" applyNumberFormat="1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1" fillId="3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14" fontId="1" fillId="12" borderId="3" xfId="0" applyNumberFormat="1" applyFont="1" applyFill="1" applyBorder="1" applyAlignment="1">
      <alignment horizontal="center" vertical="top" wrapText="1"/>
    </xf>
    <xf numFmtId="0" fontId="1" fillId="12" borderId="3" xfId="0" applyFont="1" applyFill="1" applyBorder="1" applyAlignment="1">
      <alignment horizontal="center" vertical="top" wrapText="1"/>
    </xf>
    <xf numFmtId="0" fontId="1" fillId="3" borderId="1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4" borderId="3" xfId="0" applyFont="1" applyFill="1" applyBorder="1" applyAlignment="1">
      <alignment horizontal="center" vertical="center"/>
    </xf>
    <xf numFmtId="14" fontId="1" fillId="16" borderId="3" xfId="0" applyNumberFormat="1" applyFont="1" applyFill="1" applyBorder="1" applyAlignment="1">
      <alignment horizontal="center" vertical="center" wrapText="1"/>
    </xf>
    <xf numFmtId="165" fontId="1" fillId="5" borderId="3" xfId="2" applyNumberFormat="1" applyFont="1" applyFill="1" applyBorder="1" applyAlignment="1">
      <alignment horizontal="center" vertical="center"/>
    </xf>
    <xf numFmtId="0" fontId="0" fillId="15" borderId="3" xfId="0" applyFill="1" applyBorder="1"/>
    <xf numFmtId="0" fontId="0" fillId="8" borderId="3" xfId="0" applyFill="1" applyBorder="1"/>
    <xf numFmtId="0" fontId="0" fillId="2" borderId="3" xfId="0" applyFill="1" applyBorder="1"/>
    <xf numFmtId="0" fontId="1" fillId="8" borderId="3" xfId="0" applyFont="1" applyFill="1" applyBorder="1" applyAlignment="1">
      <alignment vertical="center" wrapText="1"/>
    </xf>
    <xf numFmtId="0" fontId="1" fillId="3" borderId="3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 wrapText="1"/>
    </xf>
    <xf numFmtId="0" fontId="1" fillId="1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165" fontId="0" fillId="0" borderId="3" xfId="0" applyNumberFormat="1" applyBorder="1" applyAlignment="1">
      <alignment horizontal="center"/>
    </xf>
    <xf numFmtId="49" fontId="0" fillId="0" borderId="13" xfId="0" applyNumberFormat="1" applyBorder="1"/>
    <xf numFmtId="14" fontId="0" fillId="0" borderId="0" xfId="0" applyNumberFormat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right"/>
    </xf>
    <xf numFmtId="14" fontId="1" fillId="14" borderId="3" xfId="0" applyNumberFormat="1" applyFont="1" applyFill="1" applyBorder="1" applyAlignment="1">
      <alignment horizontal="center" vertical="center" wrapText="1"/>
    </xf>
    <xf numFmtId="0" fontId="1" fillId="8" borderId="3" xfId="0" applyFont="1" applyFill="1" applyBorder="1" applyAlignment="1">
      <alignment horizontal="center" vertical="center" wrapText="1"/>
    </xf>
    <xf numFmtId="0" fontId="0" fillId="7" borderId="0" xfId="0" applyFill="1" applyBorder="1" applyAlignment="1">
      <alignment horizontal="center"/>
    </xf>
    <xf numFmtId="0" fontId="1" fillId="3" borderId="3" xfId="1" applyFont="1" applyFill="1" applyBorder="1" applyAlignment="1">
      <alignment horizontal="center" vertical="top" wrapText="1"/>
    </xf>
    <xf numFmtId="165" fontId="0" fillId="0" borderId="3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5" fontId="0" fillId="0" borderId="0" xfId="0" applyNumberFormat="1"/>
    <xf numFmtId="0" fontId="0" fillId="6" borderId="0" xfId="0" applyFill="1" applyAlignment="1">
      <alignment horizontal="left"/>
    </xf>
    <xf numFmtId="165" fontId="1" fillId="16" borderId="3" xfId="0" applyNumberFormat="1" applyFont="1" applyFill="1" applyBorder="1" applyAlignment="1">
      <alignment vertical="center"/>
    </xf>
    <xf numFmtId="165" fontId="0" fillId="17" borderId="3" xfId="0" applyNumberFormat="1" applyFill="1" applyBorder="1"/>
    <xf numFmtId="0" fontId="4" fillId="10" borderId="0" xfId="0" applyFont="1" applyFill="1" applyBorder="1" applyAlignment="1">
      <alignment horizontal="center" vertical="top" wrapText="1"/>
    </xf>
    <xf numFmtId="0" fontId="7" fillId="20" borderId="6" xfId="0" applyFont="1" applyFill="1" applyBorder="1" applyAlignment="1">
      <alignment vertical="center" wrapText="1"/>
    </xf>
    <xf numFmtId="0" fontId="1" fillId="3" borderId="17" xfId="1" applyFont="1" applyFill="1" applyBorder="1" applyAlignment="1">
      <alignment horizontal="center" vertical="top" wrapText="1"/>
    </xf>
    <xf numFmtId="0" fontId="1" fillId="8" borderId="16" xfId="1" applyFont="1" applyFill="1" applyBorder="1" applyAlignment="1">
      <alignment horizontal="center" vertical="top" wrapText="1"/>
    </xf>
    <xf numFmtId="0" fontId="2" fillId="7" borderId="13" xfId="0" applyFont="1" applyFill="1" applyBorder="1" applyAlignment="1">
      <alignment vertical="top" wrapText="1"/>
    </xf>
    <xf numFmtId="0" fontId="0" fillId="4" borderId="3" xfId="0" applyFont="1" applyFill="1" applyBorder="1" applyAlignment="1">
      <alignment horizontal="center" vertical="center"/>
    </xf>
    <xf numFmtId="14" fontId="0" fillId="13" borderId="3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0" xfId="0" applyAlignment="1">
      <alignment vertical="center"/>
    </xf>
    <xf numFmtId="0" fontId="1" fillId="3" borderId="18" xfId="0" applyFont="1" applyFill="1" applyBorder="1" applyAlignment="1">
      <alignment horizontal="center" vertical="center"/>
    </xf>
    <xf numFmtId="0" fontId="0" fillId="0" borderId="15" xfId="0" applyBorder="1"/>
    <xf numFmtId="49" fontId="1" fillId="3" borderId="3" xfId="0" applyNumberFormat="1" applyFont="1" applyFill="1" applyBorder="1" applyAlignment="1">
      <alignment horizontal="center" vertical="center"/>
    </xf>
    <xf numFmtId="14" fontId="1" fillId="3" borderId="3" xfId="0" applyNumberFormat="1" applyFont="1" applyFill="1" applyBorder="1" applyAlignment="1">
      <alignment horizontal="center" vertical="center" wrapText="1"/>
    </xf>
    <xf numFmtId="1" fontId="1" fillId="14" borderId="3" xfId="0" applyNumberFormat="1" applyFont="1" applyFill="1" applyBorder="1" applyAlignment="1">
      <alignment horizontal="center" vertical="center" wrapText="1"/>
    </xf>
    <xf numFmtId="1" fontId="1" fillId="12" borderId="3" xfId="0" applyNumberFormat="1" applyFont="1" applyFill="1" applyBorder="1" applyAlignment="1">
      <alignment horizontal="center" vertical="top" wrapText="1"/>
    </xf>
    <xf numFmtId="1" fontId="0" fillId="0" borderId="0" xfId="0" applyNumberFormat="1"/>
    <xf numFmtId="14" fontId="0" fillId="0" borderId="3" xfId="0" applyNumberFormat="1" applyBorder="1" applyAlignment="1">
      <alignment horizontal="center" vertical="center"/>
    </xf>
    <xf numFmtId="1" fontId="1" fillId="8" borderId="3" xfId="0" applyNumberFormat="1" applyFont="1" applyFill="1" applyBorder="1" applyAlignment="1">
      <alignment horizontal="center" vertical="center" wrapText="1"/>
    </xf>
    <xf numFmtId="165" fontId="1" fillId="8" borderId="3" xfId="0" applyNumberFormat="1" applyFont="1" applyFill="1" applyBorder="1" applyAlignment="1">
      <alignment horizontal="center" vertical="center" wrapText="1"/>
    </xf>
    <xf numFmtId="165" fontId="1" fillId="12" borderId="3" xfId="0" applyNumberFormat="1" applyFont="1" applyFill="1" applyBorder="1" applyAlignment="1">
      <alignment horizontal="center" vertical="top" wrapText="1"/>
    </xf>
    <xf numFmtId="0" fontId="0" fillId="18" borderId="3" xfId="0" applyFill="1" applyBorder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14" fontId="1" fillId="11" borderId="3" xfId="0" applyNumberFormat="1" applyFont="1" applyFill="1" applyBorder="1" applyAlignment="1">
      <alignment horizontal="center" vertical="center" wrapText="1"/>
    </xf>
    <xf numFmtId="1" fontId="1" fillId="8" borderId="3" xfId="1" applyNumberFormat="1" applyFont="1" applyFill="1" applyBorder="1" applyAlignment="1">
      <alignment horizontal="center" vertical="top" wrapText="1"/>
    </xf>
    <xf numFmtId="0" fontId="0" fillId="0" borderId="3" xfId="0" applyBorder="1" applyAlignment="1">
      <alignment vertical="center"/>
    </xf>
    <xf numFmtId="0" fontId="0" fillId="0" borderId="15" xfId="0" applyBorder="1" applyAlignment="1">
      <alignment vertical="center"/>
    </xf>
    <xf numFmtId="0" fontId="1" fillId="8" borderId="16" xfId="1" applyFont="1" applyFill="1" applyBorder="1" applyAlignment="1">
      <alignment horizontal="center" vertical="center" wrapText="1"/>
    </xf>
    <xf numFmtId="165" fontId="0" fillId="17" borderId="9" xfId="0" applyNumberFormat="1" applyFill="1" applyBorder="1"/>
    <xf numFmtId="14" fontId="0" fillId="2" borderId="6" xfId="0" applyNumberFormat="1" applyFill="1" applyBorder="1"/>
    <xf numFmtId="0" fontId="0" fillId="15" borderId="6" xfId="0" applyFill="1" applyBorder="1"/>
    <xf numFmtId="0" fontId="1" fillId="12" borderId="6" xfId="0" applyFont="1" applyFill="1" applyBorder="1" applyAlignment="1">
      <alignment horizontal="center" vertical="center"/>
    </xf>
    <xf numFmtId="0" fontId="0" fillId="15" borderId="6" xfId="0" applyNumberFormat="1" applyFill="1" applyBorder="1"/>
    <xf numFmtId="0" fontId="0" fillId="8" borderId="6" xfId="0" applyNumberFormat="1" applyFill="1" applyBorder="1"/>
    <xf numFmtId="0" fontId="0" fillId="8" borderId="6" xfId="0" applyFill="1" applyBorder="1"/>
    <xf numFmtId="0" fontId="0" fillId="8" borderId="7" xfId="0" applyNumberFormat="1" applyFill="1" applyBorder="1"/>
    <xf numFmtId="165" fontId="0" fillId="0" borderId="0" xfId="2" applyNumberFormat="1" applyFont="1" applyBorder="1"/>
    <xf numFmtId="14" fontId="0" fillId="0" borderId="0" xfId="0" applyNumberFormat="1" applyBorder="1"/>
    <xf numFmtId="0" fontId="0" fillId="0" borderId="0" xfId="0" applyNumberFormat="1" applyBorder="1"/>
    <xf numFmtId="0" fontId="1" fillId="12" borderId="6" xfId="0" applyNumberFormat="1" applyFont="1" applyFill="1" applyBorder="1" applyAlignment="1">
      <alignment horizontal="center" vertical="center"/>
    </xf>
    <xf numFmtId="0" fontId="0" fillId="15" borderId="3" xfId="0" applyNumberFormat="1" applyFill="1" applyBorder="1"/>
    <xf numFmtId="0" fontId="0" fillId="8" borderId="3" xfId="0" applyNumberFormat="1" applyFill="1" applyBorder="1"/>
    <xf numFmtId="0" fontId="0" fillId="8" borderId="7" xfId="0" applyFill="1" applyBorder="1"/>
    <xf numFmtId="165" fontId="1" fillId="16" borderId="9" xfId="0" applyNumberFormat="1" applyFont="1" applyFill="1" applyBorder="1" applyAlignment="1">
      <alignment vertical="center"/>
    </xf>
    <xf numFmtId="14" fontId="1" fillId="11" borderId="6" xfId="0" applyNumberFormat="1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14" fontId="0" fillId="2" borderId="3" xfId="0" applyNumberFormat="1" applyFill="1" applyBorder="1"/>
    <xf numFmtId="0" fontId="1" fillId="3" borderId="3" xfId="0" applyFont="1" applyFill="1" applyBorder="1" applyAlignment="1">
      <alignment horizontal="center"/>
    </xf>
    <xf numFmtId="0" fontId="0" fillId="15" borderId="3" xfId="0" applyFill="1" applyBorder="1" applyAlignment="1"/>
    <xf numFmtId="0" fontId="0" fillId="0" borderId="19" xfId="0" applyNumberFormat="1" applyBorder="1"/>
    <xf numFmtId="0" fontId="0" fillId="0" borderId="20" xfId="0" applyNumberFormat="1" applyBorder="1"/>
    <xf numFmtId="0" fontId="0" fillId="0" borderId="20" xfId="0" applyBorder="1" applyAlignment="1">
      <alignment horizontal="left"/>
    </xf>
    <xf numFmtId="0" fontId="0" fillId="0" borderId="21" xfId="0" applyNumberFormat="1" applyBorder="1"/>
    <xf numFmtId="0" fontId="0" fillId="0" borderId="22" xfId="0" applyNumberFormat="1" applyBorder="1"/>
    <xf numFmtId="0" fontId="0" fillId="0" borderId="24" xfId="0" applyBorder="1" applyAlignment="1">
      <alignment horizontal="left"/>
    </xf>
    <xf numFmtId="0" fontId="0" fillId="0" borderId="24" xfId="0" applyNumberFormat="1" applyBorder="1"/>
    <xf numFmtId="0" fontId="0" fillId="0" borderId="23" xfId="0" applyNumberFormat="1" applyBorder="1"/>
    <xf numFmtId="0" fontId="0" fillId="0" borderId="22" xfId="0" applyBorder="1" applyAlignment="1">
      <alignment horizontal="left"/>
    </xf>
    <xf numFmtId="0" fontId="0" fillId="7" borderId="0" xfId="0" applyFill="1" applyAlignment="1">
      <alignment horizontal="center"/>
    </xf>
    <xf numFmtId="165" fontId="0" fillId="22" borderId="31" xfId="0" applyNumberFormat="1" applyFill="1" applyBorder="1" applyAlignment="1">
      <alignment horizontal="center" vertical="center"/>
    </xf>
    <xf numFmtId="14" fontId="0" fillId="6" borderId="3" xfId="0" applyNumberFormat="1" applyFill="1" applyBorder="1" applyAlignment="1">
      <alignment horizontal="center"/>
    </xf>
    <xf numFmtId="0" fontId="0" fillId="23" borderId="31" xfId="0" applyFill="1" applyBorder="1"/>
    <xf numFmtId="14" fontId="0" fillId="3" borderId="3" xfId="0" applyNumberFormat="1" applyFill="1" applyBorder="1" applyAlignment="1"/>
    <xf numFmtId="0" fontId="0" fillId="24" borderId="3" xfId="0" applyFill="1" applyBorder="1" applyAlignment="1"/>
    <xf numFmtId="0" fontId="0" fillId="9" borderId="32" xfId="0" applyFill="1" applyBorder="1"/>
    <xf numFmtId="1" fontId="0" fillId="9" borderId="32" xfId="0" applyNumberFormat="1" applyFill="1" applyBorder="1" applyAlignment="1"/>
    <xf numFmtId="1" fontId="0" fillId="6" borderId="3" xfId="0" applyNumberForma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23" borderId="3" xfId="0" applyFill="1" applyBorder="1"/>
    <xf numFmtId="0" fontId="0" fillId="8" borderId="3" xfId="0" applyFill="1" applyBorder="1" applyAlignment="1"/>
    <xf numFmtId="0" fontId="0" fillId="23" borderId="16" xfId="0" applyFill="1" applyBorder="1"/>
    <xf numFmtId="0" fontId="0" fillId="23" borderId="16" xfId="0" applyFill="1" applyBorder="1" applyAlignment="1">
      <alignment horizontal="center" vertical="center"/>
    </xf>
    <xf numFmtId="0" fontId="0" fillId="8" borderId="3" xfId="0" applyFill="1" applyBorder="1" applyAlignment="1">
      <alignment vertical="center"/>
    </xf>
    <xf numFmtId="0" fontId="13" fillId="9" borderId="0" xfId="0" applyFont="1" applyFill="1" applyBorder="1" applyAlignment="1">
      <alignment vertical="top" wrapText="1"/>
    </xf>
    <xf numFmtId="0" fontId="1" fillId="25" borderId="15" xfId="0" applyFont="1" applyFill="1" applyBorder="1" applyAlignment="1">
      <alignment vertical="center"/>
    </xf>
    <xf numFmtId="0" fontId="1" fillId="26" borderId="3" xfId="0" applyFont="1" applyFill="1" applyBorder="1" applyAlignment="1">
      <alignment horizontal="center" vertical="center" wrapText="1"/>
    </xf>
    <xf numFmtId="0" fontId="1" fillId="27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28" borderId="3" xfId="0" applyFont="1" applyFill="1" applyBorder="1" applyAlignment="1">
      <alignment horizontal="center" vertical="center"/>
    </xf>
    <xf numFmtId="0" fontId="0" fillId="0" borderId="26" xfId="0" applyNumberFormat="1" applyBorder="1"/>
    <xf numFmtId="0" fontId="0" fillId="0" borderId="27" xfId="0" applyNumberFormat="1" applyBorder="1"/>
    <xf numFmtId="0" fontId="0" fillId="0" borderId="25" xfId="0" applyNumberFormat="1" applyBorder="1"/>
    <xf numFmtId="0" fontId="0" fillId="3" borderId="24" xfId="0" applyFill="1" applyBorder="1"/>
    <xf numFmtId="0" fontId="0" fillId="3" borderId="26" xfId="0" applyFill="1" applyBorder="1"/>
    <xf numFmtId="0" fontId="0" fillId="3" borderId="20" xfId="0" applyFill="1" applyBorder="1" applyAlignment="1">
      <alignment horizontal="left"/>
    </xf>
    <xf numFmtId="0" fontId="0" fillId="3" borderId="23" xfId="0" applyFill="1" applyBorder="1"/>
    <xf numFmtId="0" fontId="0" fillId="3" borderId="20" xfId="0" applyFill="1" applyBorder="1"/>
    <xf numFmtId="0" fontId="0" fillId="3" borderId="19" xfId="0" applyFill="1" applyBorder="1"/>
    <xf numFmtId="0" fontId="1" fillId="6" borderId="0" xfId="0" applyFont="1" applyFill="1" applyAlignment="1">
      <alignment horizontal="center" vertical="center" textRotation="90"/>
    </xf>
    <xf numFmtId="0" fontId="2" fillId="7" borderId="0" xfId="0" applyFont="1" applyFill="1" applyAlignment="1">
      <alignment horizontal="center" vertical="top" wrapText="1"/>
    </xf>
    <xf numFmtId="0" fontId="2" fillId="7" borderId="5" xfId="0" applyFont="1" applyFill="1" applyBorder="1" applyAlignment="1">
      <alignment horizontal="center" vertical="top" wrapText="1"/>
    </xf>
    <xf numFmtId="0" fontId="4" fillId="10" borderId="7" xfId="0" applyFont="1" applyFill="1" applyBorder="1" applyAlignment="1">
      <alignment horizontal="center" vertical="top" wrapText="1"/>
    </xf>
    <xf numFmtId="0" fontId="4" fillId="10" borderId="8" xfId="0" applyFont="1" applyFill="1" applyBorder="1" applyAlignment="1">
      <alignment horizontal="center" vertical="top" wrapText="1"/>
    </xf>
    <xf numFmtId="0" fontId="4" fillId="10" borderId="9" xfId="0" applyFont="1" applyFill="1" applyBorder="1" applyAlignment="1">
      <alignment horizontal="center" vertical="top" wrapText="1"/>
    </xf>
    <xf numFmtId="0" fontId="2" fillId="14" borderId="13" xfId="0" applyFont="1" applyFill="1" applyBorder="1" applyAlignment="1">
      <alignment horizontal="center" vertical="top" wrapText="1"/>
    </xf>
    <xf numFmtId="0" fontId="9" fillId="19" borderId="16" xfId="0" applyFont="1" applyFill="1" applyBorder="1" applyAlignment="1">
      <alignment horizontal="center" vertical="top" wrapText="1"/>
    </xf>
    <xf numFmtId="0" fontId="9" fillId="19" borderId="14" xfId="0" applyFont="1" applyFill="1" applyBorder="1" applyAlignment="1">
      <alignment horizontal="center" vertical="top" wrapText="1"/>
    </xf>
    <xf numFmtId="0" fontId="10" fillId="21" borderId="14" xfId="0" applyFont="1" applyFill="1" applyBorder="1" applyAlignment="1">
      <alignment horizontal="center" vertical="center" wrapText="1"/>
    </xf>
    <xf numFmtId="0" fontId="10" fillId="21" borderId="15" xfId="0" applyFont="1" applyFill="1" applyBorder="1" applyAlignment="1">
      <alignment horizontal="center" vertical="center" wrapText="1"/>
    </xf>
    <xf numFmtId="0" fontId="4" fillId="10" borderId="5" xfId="0" applyFont="1" applyFill="1" applyBorder="1" applyAlignment="1">
      <alignment horizontal="center" vertical="top" wrapText="1"/>
    </xf>
    <xf numFmtId="0" fontId="4" fillId="10" borderId="0" xfId="0" applyFont="1" applyFill="1" applyBorder="1" applyAlignment="1">
      <alignment horizontal="center" vertical="top" wrapText="1"/>
    </xf>
    <xf numFmtId="0" fontId="7" fillId="9" borderId="0" xfId="0" applyFont="1" applyFill="1" applyAlignment="1">
      <alignment horizontal="center" vertical="top" wrapText="1"/>
    </xf>
    <xf numFmtId="0" fontId="2" fillId="9" borderId="0" xfId="0" applyFont="1" applyFill="1" applyAlignment="1">
      <alignment horizontal="center" vertical="top" wrapText="1"/>
    </xf>
    <xf numFmtId="0" fontId="2" fillId="18" borderId="0" xfId="0" applyFont="1" applyFill="1" applyAlignment="1">
      <alignment horizontal="center" vertical="top" wrapText="1"/>
    </xf>
    <xf numFmtId="0" fontId="2" fillId="18" borderId="0" xfId="0" applyFont="1" applyFill="1" applyBorder="1" applyAlignment="1">
      <alignment horizontal="center" vertical="top" wrapText="1"/>
    </xf>
    <xf numFmtId="0" fontId="2" fillId="9" borderId="13" xfId="0" applyFont="1" applyFill="1" applyBorder="1" applyAlignment="1">
      <alignment horizontal="center" vertical="top" wrapText="1"/>
    </xf>
    <xf numFmtId="0" fontId="4" fillId="10" borderId="17" xfId="0" applyFont="1" applyFill="1" applyBorder="1" applyAlignment="1">
      <alignment horizontal="center" vertical="top" wrapText="1"/>
    </xf>
    <xf numFmtId="0" fontId="4" fillId="10" borderId="13" xfId="0" applyFont="1" applyFill="1" applyBorder="1" applyAlignment="1">
      <alignment horizontal="center" vertical="top" wrapText="1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9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23" borderId="31" xfId="0" applyFill="1" applyBorder="1" applyAlignment="1">
      <alignment horizontal="center"/>
    </xf>
    <xf numFmtId="0" fontId="0" fillId="23" borderId="33" xfId="0" applyFill="1" applyBorder="1" applyAlignment="1">
      <alignment horizontal="center"/>
    </xf>
    <xf numFmtId="0" fontId="0" fillId="23" borderId="3" xfId="0" applyFill="1" applyBorder="1" applyAlignment="1">
      <alignment horizontal="center"/>
    </xf>
    <xf numFmtId="0" fontId="0" fillId="23" borderId="34" xfId="0" applyFill="1" applyBorder="1" applyAlignment="1">
      <alignment horizontal="center"/>
    </xf>
    <xf numFmtId="1" fontId="0" fillId="8" borderId="32" xfId="0" applyNumberFormat="1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12" fillId="9" borderId="0" xfId="0" applyFont="1" applyFill="1" applyAlignment="1">
      <alignment horizontal="center" vertical="top" wrapText="1"/>
    </xf>
    <xf numFmtId="0" fontId="13" fillId="10" borderId="17" xfId="0" applyFont="1" applyFill="1" applyBorder="1" applyAlignment="1">
      <alignment horizontal="center" vertical="top" wrapText="1"/>
    </xf>
    <xf numFmtId="0" fontId="13" fillId="10" borderId="13" xfId="0" applyFont="1" applyFill="1" applyBorder="1" applyAlignment="1">
      <alignment horizontal="center" vertical="top" wrapText="1"/>
    </xf>
  </cellXfs>
  <cellStyles count="3">
    <cellStyle name="Hipervínculo" xfId="1" builtinId="8"/>
    <cellStyle name="Millares [0]" xfId="2" builtinId="6"/>
    <cellStyle name="Normal" xfId="0" builtinId="0" customBuiltin="1"/>
  </cellStyles>
  <dxfs count="113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ill>
        <patternFill>
          <bgColor rgb="FFFFC7CE"/>
        </patternFill>
      </fill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numFmt numFmtId="0" formatCode="General"/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166" formatCode="d/mm/yyyy"/>
    </dxf>
    <dxf>
      <numFmt numFmtId="165" formatCode="0000"/>
    </dxf>
    <dxf>
      <border outline="0">
        <top style="medium">
          <color indexed="64"/>
        </top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 textRotation="0" indent="0" justifyLastLine="0" shrinkToFit="0" readingOrder="0"/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9" tint="0.3999450666829432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9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fill>
        <patternFill patternType="solid">
          <fgColor indexed="64"/>
          <bgColor theme="7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0000"/>
      <fill>
        <patternFill patternType="solid">
          <fgColor indexed="64"/>
          <bgColor theme="5" tint="0.5999938962981048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rgb="FF00B0F0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00B0F0"/>
        </patternFill>
      </fill>
    </dxf>
    <dxf>
      <fill>
        <patternFill>
          <bgColor rgb="FF00B0F0"/>
        </patternFill>
      </fill>
    </dxf>
    <dxf>
      <fill>
        <patternFill patternType="solid">
          <bgColor rgb="FFFFFF00"/>
        </patternFill>
      </fill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theme="1"/>
        <name val="Verdana"/>
        <scheme val="minor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00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9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33"/>
      <color rgb="FF9900FF"/>
      <color rgb="FFCCFF33"/>
      <color rgb="FFCC3399"/>
      <color rgb="FF9933FF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3.xml"/><Relationship Id="rId27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26918</xdr:colOff>
      <xdr:row>4</xdr:row>
      <xdr:rowOff>133763</xdr:rowOff>
    </xdr:from>
    <xdr:to>
      <xdr:col>6</xdr:col>
      <xdr:colOff>695325</xdr:colOff>
      <xdr:row>6</xdr:row>
      <xdr:rowOff>53837</xdr:rowOff>
    </xdr:to>
    <xdr:sp macro="[0]!REGISTRAR_BONO" textlink="">
      <xdr:nvSpPr>
        <xdr:cNvPr id="2" name="Rectángulo redondeado 1"/>
        <xdr:cNvSpPr/>
      </xdr:nvSpPr>
      <xdr:spPr>
        <a:xfrm>
          <a:off x="7415005" y="945459"/>
          <a:ext cx="1504950" cy="41703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7</xdr:col>
      <xdr:colOff>34373</xdr:colOff>
      <xdr:row>5</xdr:row>
      <xdr:rowOff>3313</xdr:rowOff>
    </xdr:from>
    <xdr:to>
      <xdr:col>7</xdr:col>
      <xdr:colOff>1539323</xdr:colOff>
      <xdr:row>6</xdr:row>
      <xdr:rowOff>66675</xdr:rowOff>
    </xdr:to>
    <xdr:sp macro="[1]!Macro6" textlink="">
      <xdr:nvSpPr>
        <xdr:cNvPr id="3" name="Rectángulo redondeado 2"/>
        <xdr:cNvSpPr/>
      </xdr:nvSpPr>
      <xdr:spPr>
        <a:xfrm>
          <a:off x="9095547" y="980661"/>
          <a:ext cx="1504950" cy="394666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26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489585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1</xdr:row>
          <xdr:rowOff>123825</xdr:rowOff>
        </xdr:from>
        <xdr:to>
          <xdr:col>6</xdr:col>
          <xdr:colOff>695325</xdr:colOff>
          <xdr:row>4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638175</xdr:colOff>
      <xdr:row>1</xdr:row>
      <xdr:rowOff>180975</xdr:rowOff>
    </xdr:from>
    <xdr:to>
      <xdr:col>6</xdr:col>
      <xdr:colOff>466725</xdr:colOff>
      <xdr:row>4</xdr:row>
      <xdr:rowOff>9525</xdr:rowOff>
    </xdr:to>
    <xdr:sp macro="[0]!REGISTRAR_ABONO5" textlink="">
      <xdr:nvSpPr>
        <xdr:cNvPr id="2" name="Rectángulo redondeado 1"/>
        <xdr:cNvSpPr/>
      </xdr:nvSpPr>
      <xdr:spPr>
        <a:xfrm>
          <a:off x="7191375" y="37147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638175</xdr:colOff>
      <xdr:row>4</xdr:row>
      <xdr:rowOff>76200</xdr:rowOff>
    </xdr:from>
    <xdr:to>
      <xdr:col>6</xdr:col>
      <xdr:colOff>466725</xdr:colOff>
      <xdr:row>6</xdr:row>
      <xdr:rowOff>95250</xdr:rowOff>
    </xdr:to>
    <xdr:sp macro="[1]!Macro6" textlink="">
      <xdr:nvSpPr>
        <xdr:cNvPr id="3" name="Rectángulo redondeado 2"/>
        <xdr:cNvSpPr/>
      </xdr:nvSpPr>
      <xdr:spPr>
        <a:xfrm>
          <a:off x="7191375" y="904875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9525</xdr:colOff>
      <xdr:row>0</xdr:row>
      <xdr:rowOff>133350</xdr:rowOff>
    </xdr:from>
    <xdr:to>
      <xdr:col>4</xdr:col>
      <xdr:colOff>295275</xdr:colOff>
      <xdr:row>101</xdr:row>
      <xdr:rowOff>76200</xdr:rowOff>
    </xdr:to>
    <xdr:sp macro="" textlink="">
      <xdr:nvSpPr>
        <xdr:cNvPr id="4" name="Rectángulo redondeado 3"/>
        <xdr:cNvSpPr/>
      </xdr:nvSpPr>
      <xdr:spPr>
        <a:xfrm>
          <a:off x="847725" y="133350"/>
          <a:ext cx="6000750" cy="198501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6</xdr:row>
          <xdr:rowOff>133350</xdr:rowOff>
        </xdr:from>
        <xdr:to>
          <xdr:col>6</xdr:col>
          <xdr:colOff>438150</xdr:colOff>
          <xdr:row>9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ABONOS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819150</xdr:colOff>
      <xdr:row>5</xdr:row>
      <xdr:rowOff>38100</xdr:rowOff>
    </xdr:from>
    <xdr:to>
      <xdr:col>6</xdr:col>
      <xdr:colOff>647700</xdr:colOff>
      <xdr:row>6</xdr:row>
      <xdr:rowOff>133350</xdr:rowOff>
    </xdr:to>
    <xdr:sp macro="[0]!REGISTRAR_VENDEDOR" textlink="">
      <xdr:nvSpPr>
        <xdr:cNvPr id="5" name="Rectángulo redondeado 4"/>
        <xdr:cNvSpPr/>
      </xdr:nvSpPr>
      <xdr:spPr>
        <a:xfrm>
          <a:off x="7372350" y="1000125"/>
          <a:ext cx="1504950" cy="40957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4</xdr:col>
      <xdr:colOff>819150</xdr:colOff>
      <xdr:row>7</xdr:row>
      <xdr:rowOff>28575</xdr:rowOff>
    </xdr:from>
    <xdr:to>
      <xdr:col>6</xdr:col>
      <xdr:colOff>647700</xdr:colOff>
      <xdr:row>8</xdr:row>
      <xdr:rowOff>114300</xdr:rowOff>
    </xdr:to>
    <xdr:sp macro="[1]!Macro6" textlink="">
      <xdr:nvSpPr>
        <xdr:cNvPr id="6" name="Rectángulo redondeado 5"/>
        <xdr:cNvSpPr/>
      </xdr:nvSpPr>
      <xdr:spPr>
        <a:xfrm>
          <a:off x="7372350" y="1466850"/>
          <a:ext cx="1504950" cy="4095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571500</xdr:colOff>
      <xdr:row>1</xdr:row>
      <xdr:rowOff>19050</xdr:rowOff>
    </xdr:from>
    <xdr:to>
      <xdr:col>4</xdr:col>
      <xdr:colOff>457200</xdr:colOff>
      <xdr:row>29</xdr:row>
      <xdr:rowOff>142875</xdr:rowOff>
    </xdr:to>
    <xdr:sp macro="" textlink="">
      <xdr:nvSpPr>
        <xdr:cNvPr id="7" name="Rectángulo redondeado 6"/>
        <xdr:cNvSpPr/>
      </xdr:nvSpPr>
      <xdr:spPr>
        <a:xfrm>
          <a:off x="1409700" y="180975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2</xdr:row>
          <xdr:rowOff>95250</xdr:rowOff>
        </xdr:from>
        <xdr:to>
          <xdr:col>6</xdr:col>
          <xdr:colOff>609600</xdr:colOff>
          <xdr:row>4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VENDEDORES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1]!Macro2" textlink="">
      <xdr:nvSpPr>
        <xdr:cNvPr id="2" name="Rectángulo redondeado 1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3" name="Rectángulo redondeado 2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4" name="Rectángulo redondeado 3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1666875</xdr:colOff>
      <xdr:row>26</xdr:row>
      <xdr:rowOff>9525</xdr:rowOff>
    </xdr:from>
    <xdr:to>
      <xdr:col>3</xdr:col>
      <xdr:colOff>3171825</xdr:colOff>
      <xdr:row>28</xdr:row>
      <xdr:rowOff>95250</xdr:rowOff>
    </xdr:to>
    <xdr:sp macro="[0]!REGISTRAR_PROMOTOR" textlink="">
      <xdr:nvSpPr>
        <xdr:cNvPr id="5" name="Rectángulo redondeado 4"/>
        <xdr:cNvSpPr/>
      </xdr:nvSpPr>
      <xdr:spPr>
        <a:xfrm>
          <a:off x="5000625" y="5267325"/>
          <a:ext cx="1504950" cy="466725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1562100</xdr:colOff>
      <xdr:row>26</xdr:row>
      <xdr:rowOff>0</xdr:rowOff>
    </xdr:from>
    <xdr:to>
      <xdr:col>3</xdr:col>
      <xdr:colOff>1409700</xdr:colOff>
      <xdr:row>28</xdr:row>
      <xdr:rowOff>85725</xdr:rowOff>
    </xdr:to>
    <xdr:sp macro="[1]!Macro6" textlink="">
      <xdr:nvSpPr>
        <xdr:cNvPr id="6" name="Rectángulo redondeado 5"/>
        <xdr:cNvSpPr/>
      </xdr:nvSpPr>
      <xdr:spPr>
        <a:xfrm>
          <a:off x="3238500" y="5257800"/>
          <a:ext cx="1504950" cy="46672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xdr:twoCellAnchor>
    <xdr:from>
      <xdr:col>1</xdr:col>
      <xdr:colOff>600075</xdr:colOff>
      <xdr:row>1</xdr:row>
      <xdr:rowOff>76200</xdr:rowOff>
    </xdr:from>
    <xdr:to>
      <xdr:col>4</xdr:col>
      <xdr:colOff>485775</xdr:colOff>
      <xdr:row>30</xdr:row>
      <xdr:rowOff>38100</xdr:rowOff>
    </xdr:to>
    <xdr:sp macro="" textlink="">
      <xdr:nvSpPr>
        <xdr:cNvPr id="7" name="Rectángulo redondeado 6"/>
        <xdr:cNvSpPr/>
      </xdr:nvSpPr>
      <xdr:spPr>
        <a:xfrm>
          <a:off x="1438275" y="266700"/>
          <a:ext cx="5600700" cy="5791200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</xdr:row>
          <xdr:rowOff>85725</xdr:rowOff>
        </xdr:from>
        <xdr:to>
          <xdr:col>6</xdr:col>
          <xdr:colOff>361950</xdr:colOff>
          <xdr:row>3</xdr:row>
          <xdr:rowOff>285750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PROMOTORES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600075</xdr:colOff>
      <xdr:row>1</xdr:row>
      <xdr:rowOff>76199</xdr:rowOff>
    </xdr:from>
    <xdr:to>
      <xdr:col>4</xdr:col>
      <xdr:colOff>485775</xdr:colOff>
      <xdr:row>30</xdr:row>
      <xdr:rowOff>28574</xdr:rowOff>
    </xdr:to>
    <xdr:sp macro="" textlink="">
      <xdr:nvSpPr>
        <xdr:cNvPr id="4" name="Rectángulo redondeado 3"/>
        <xdr:cNvSpPr/>
      </xdr:nvSpPr>
      <xdr:spPr>
        <a:xfrm>
          <a:off x="1438275" y="238124"/>
          <a:ext cx="5600700" cy="6372225"/>
        </a:xfrm>
        <a:prstGeom prst="roundRect">
          <a:avLst>
            <a:gd name="adj" fmla="val 4515"/>
          </a:avLst>
        </a:prstGeom>
        <a:noFill/>
        <a:ln/>
        <a:effectLst>
          <a:glow rad="101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3</xdr:col>
      <xdr:colOff>1657350</xdr:colOff>
      <xdr:row>25</xdr:row>
      <xdr:rowOff>19050</xdr:rowOff>
    </xdr:from>
    <xdr:to>
      <xdr:col>3</xdr:col>
      <xdr:colOff>3162300</xdr:colOff>
      <xdr:row>28</xdr:row>
      <xdr:rowOff>104775</xdr:rowOff>
    </xdr:to>
    <xdr:sp macro="[0]!REGISTRAR_COORDINADOR" textlink="">
      <xdr:nvSpPr>
        <xdr:cNvPr id="5" name="Rectángulo redondeado 4"/>
        <xdr:cNvSpPr/>
      </xdr:nvSpPr>
      <xdr:spPr>
        <a:xfrm>
          <a:off x="4991100" y="5791200"/>
          <a:ext cx="1504950" cy="571500"/>
        </a:xfrm>
        <a:prstGeom prst="roundRect">
          <a:avLst/>
        </a:prstGeom>
        <a:effectLst>
          <a:glow rad="1016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REGISTRAR</a:t>
          </a:r>
        </a:p>
      </xdr:txBody>
    </xdr:sp>
    <xdr:clientData/>
  </xdr:twoCellAnchor>
  <xdr:twoCellAnchor>
    <xdr:from>
      <xdr:col>2</xdr:col>
      <xdr:colOff>1628775</xdr:colOff>
      <xdr:row>25</xdr:row>
      <xdr:rowOff>19050</xdr:rowOff>
    </xdr:from>
    <xdr:to>
      <xdr:col>3</xdr:col>
      <xdr:colOff>1476375</xdr:colOff>
      <xdr:row>28</xdr:row>
      <xdr:rowOff>95250</xdr:rowOff>
    </xdr:to>
    <xdr:sp macro="[1]!Macro6" textlink="">
      <xdr:nvSpPr>
        <xdr:cNvPr id="6" name="Rectángulo redondeado 5"/>
        <xdr:cNvSpPr/>
      </xdr:nvSpPr>
      <xdr:spPr>
        <a:xfrm>
          <a:off x="3305175" y="5791200"/>
          <a:ext cx="1504950" cy="561975"/>
        </a:xfrm>
        <a:prstGeom prst="roundRect">
          <a:avLst/>
        </a:prstGeom>
        <a:effectLst>
          <a:glow rad="63500">
            <a:schemeClr val="accent5">
              <a:satMod val="175000"/>
              <a:alpha val="40000"/>
            </a:schemeClr>
          </a:glow>
          <a:outerShdw blurRad="65500" dist="38100" dir="5400000" rotWithShape="0">
            <a:srgbClr val="000000">
              <a:alpha val="40000"/>
            </a:srgbClr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LIMPIAR</a:t>
          </a:r>
        </a:p>
        <a:p>
          <a:pPr algn="ctr"/>
          <a:endParaRPr lang="es-C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0</xdr:row>
          <xdr:rowOff>133350</xdr:rowOff>
        </xdr:from>
        <xdr:to>
          <xdr:col>6</xdr:col>
          <xdr:colOff>590550</xdr:colOff>
          <xdr:row>4</xdr:row>
          <xdr:rowOff>38100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COORDINADORES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175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6057900" y="32432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1</xdr:row>
          <xdr:rowOff>47625</xdr:rowOff>
        </xdr:from>
        <xdr:to>
          <xdr:col>1</xdr:col>
          <xdr:colOff>781050</xdr:colOff>
          <xdr:row>4</xdr:row>
          <xdr:rowOff>66675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0</xdr:colOff>
      <xdr:row>175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0</xdr:row>
          <xdr:rowOff>104775</xdr:rowOff>
        </xdr:from>
        <xdr:to>
          <xdr:col>2</xdr:col>
          <xdr:colOff>819150</xdr:colOff>
          <xdr:row>4</xdr:row>
          <xdr:rowOff>85725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168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5734050" y="3348037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190500</xdr:colOff>
      <xdr:row>67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5772150" y="35099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185737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57150</xdr:rowOff>
        </xdr:from>
        <xdr:to>
          <xdr:col>2</xdr:col>
          <xdr:colOff>495300</xdr:colOff>
          <xdr:row>3</xdr:row>
          <xdr:rowOff>142875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37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57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1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36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28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21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23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15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35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25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19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40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486775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18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27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61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17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14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52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51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50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33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16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22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49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13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30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47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31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44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39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7630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19</xdr:row>
      <xdr:rowOff>4762</xdr:rowOff>
    </xdr:from>
    <xdr:ext cx="65" cy="171457"/>
    <xdr:sp macro="" textlink="">
      <xdr:nvSpPr>
        <xdr:cNvPr id="2" name="CuadroTexto 1"/>
        <xdr:cNvSpPr txBox="1"/>
      </xdr:nvSpPr>
      <xdr:spPr>
        <a:xfrm>
          <a:off x="9372600" y="3814762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191500" y="18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191500" y="234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514350</xdr:colOff>
          <xdr:row>0</xdr:row>
          <xdr:rowOff>104775</xdr:rowOff>
        </xdr:from>
        <xdr:to>
          <xdr:col>2</xdr:col>
          <xdr:colOff>552450</xdr:colOff>
          <xdr:row>3</xdr:row>
          <xdr:rowOff>152400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190500</xdr:colOff>
      <xdr:row>8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191500" y="233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2" name="CuadroTexto 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4" name="CuadroTexto 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6" name="CuadroTexto 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7" name="CuadroTexto 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8" name="CuadroTexto 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" name="CuadroTexto 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10" name="CuadroTexto 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11" name="CuadroTexto 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12" name="CuadroTexto 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13" name="CuadroTexto 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14" name="CuadroTexto 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15" name="CuadroTexto 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16" name="CuadroTexto 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17" name="CuadroTexto 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18" name="CuadroTexto 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19" name="CuadroTexto 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20" name="CuadroTexto 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21" name="CuadroTexto 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22" name="CuadroTexto 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23" name="CuadroTexto 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24" name="CuadroTexto 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25" name="CuadroTexto 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26" name="CuadroTexto 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27" name="CuadroTexto 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28" name="CuadroTexto 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29" name="CuadroTexto 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30" name="CuadroTexto 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31" name="CuadroTexto 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32" name="CuadroTexto 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33" name="CuadroTexto 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34" name="CuadroTexto 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35" name="CuadroTexto 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36" name="CuadroTexto 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37" name="CuadroTexto 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38" name="CuadroTexto 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39" name="CuadroTexto 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40" name="CuadroTexto 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41" name="CuadroTexto 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42" name="CuadroTexto 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43" name="CuadroTexto 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44" name="CuadroTexto 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45" name="CuadroTexto 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46" name="CuadroTexto 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47" name="CuadroTexto 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48" name="CuadroTexto 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49" name="CuadroTexto 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50" name="CuadroTexto 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51" name="CuadroTexto 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52" name="CuadroTexto 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53" name="CuadroTexto 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54" name="CuadroTexto 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55" name="CuadroTexto 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56" name="CuadroTexto 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57" name="CuadroTexto 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58" name="CuadroTexto 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59" name="CuadroTexto 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60" name="CuadroTexto 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61" name="CuadroTexto 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62" name="CuadroTexto 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63" name="CuadroTexto 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64" name="CuadroTexto 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65" name="CuadroTexto 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66" name="CuadroTexto 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67" name="CuadroTexto 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68" name="CuadroTexto 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69" name="CuadroTexto 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70" name="CuadroTexto 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71" name="CuadroTexto 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72" name="CuadroTexto 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73" name="CuadroTexto 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74" name="CuadroTexto 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75" name="CuadroTexto 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76" name="CuadroTexto 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77" name="CuadroTexto 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78" name="CuadroTexto 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79" name="CuadroTexto 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80" name="CuadroTexto 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81" name="CuadroTexto 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82" name="CuadroTexto 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83" name="CuadroTexto 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84" name="CuadroTexto 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85" name="CuadroTexto 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86" name="CuadroTexto 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87" name="CuadroTexto 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88" name="CuadroTexto 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89" name="CuadroTexto 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90" name="CuadroTexto 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91" name="CuadroTexto 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92" name="CuadroTexto 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93" name="CuadroTexto 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94" name="CuadroTexto 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95" name="CuadroTexto 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96" name="CuadroTexto 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97" name="CuadroTexto 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98" name="CuadroTexto 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99" name="CuadroTexto 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0" name="CuadroTexto 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1" name="CuadroTexto 1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2" name="CuadroTexto 1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3" name="CuadroTexto 1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4" name="CuadroTexto 1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5" name="CuadroTexto 1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6" name="CuadroTexto 1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" name="CuadroTexto 1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8" name="CuadroTexto 1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9" name="CuadroTexto 1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10" name="CuadroTexto 1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11" name="CuadroTexto 1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12" name="CuadroTexto 1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13" name="CuadroTexto 1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14" name="CuadroTexto 1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15" name="CuadroTexto 1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16" name="CuadroTexto 1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17" name="CuadroTexto 1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18" name="CuadroTexto 1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19" name="CuadroTexto 1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20" name="CuadroTexto 1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21" name="CuadroTexto 1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22" name="CuadroTexto 1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23" name="CuadroTexto 1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24" name="CuadroTexto 1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25" name="CuadroTexto 1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26" name="CuadroTexto 1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27" name="CuadroTexto 1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28" name="CuadroTexto 1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29" name="CuadroTexto 1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30" name="CuadroTexto 1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31" name="CuadroTexto 1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32" name="CuadroTexto 1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33" name="CuadroTexto 1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34" name="CuadroTexto 1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35" name="CuadroTexto 1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36" name="CuadroTexto 1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37" name="CuadroTexto 1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38" name="CuadroTexto 1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39" name="CuadroTexto 1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40" name="CuadroTexto 1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41" name="CuadroTexto 1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42" name="CuadroTexto 1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43" name="CuadroTexto 1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44" name="CuadroTexto 14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45" name="CuadroTexto 14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46" name="CuadroTexto 14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47" name="CuadroTexto 14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48" name="CuadroTexto 14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49" name="CuadroTexto 14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50" name="CuadroTexto 14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51" name="CuadroTexto 15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52" name="CuadroTexto 15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53" name="CuadroTexto 15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54" name="CuadroTexto 15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55" name="CuadroTexto 15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56" name="CuadroTexto 15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57" name="CuadroTexto 15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58" name="CuadroTexto 15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59" name="CuadroTexto 15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60" name="CuadroTexto 15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61" name="CuadroTexto 16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62" name="CuadroTexto 16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63" name="CuadroTexto 16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64" name="CuadroTexto 16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65" name="CuadroTexto 16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66" name="CuadroTexto 16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67" name="CuadroTexto 16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68" name="CuadroTexto 16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69" name="CuadroTexto 16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70" name="CuadroTexto 16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71" name="CuadroTexto 17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72" name="CuadroTexto 17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73" name="CuadroTexto 17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74" name="CuadroTexto 17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75" name="CuadroTexto 17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76" name="CuadroTexto 17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77" name="CuadroTexto 17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78" name="CuadroTexto 17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79" name="CuadroTexto 17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80" name="CuadroTexto 17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81" name="CuadroTexto 18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82" name="CuadroTexto 18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83" name="CuadroTexto 18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84" name="CuadroTexto 1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85" name="CuadroTexto 18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86" name="CuadroTexto 18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87" name="CuadroTexto 18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88" name="CuadroTexto 18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89" name="CuadroTexto 18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90" name="CuadroTexto 18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91" name="CuadroTexto 19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92" name="CuadroTexto 19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93" name="CuadroTexto 19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94" name="CuadroTexto 19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95" name="CuadroTexto 19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96" name="CuadroTexto 19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97" name="CuadroTexto 19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98" name="CuadroTexto 19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99" name="CuadroTexto 19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200" name="CuadroTexto 19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201" name="CuadroTexto 20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202" name="CuadroTexto 20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203" name="CuadroTexto 20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204" name="CuadroTexto 20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205" name="CuadroTexto 20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206" name="CuadroTexto 20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207" name="CuadroTexto 20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208" name="CuadroTexto 20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209" name="CuadroTexto 20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210" name="CuadroTexto 20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211" name="CuadroTexto 21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212" name="CuadroTexto 21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213" name="CuadroTexto 21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214" name="CuadroTexto 21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215" name="CuadroTexto 21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216" name="CuadroTexto 21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217" name="CuadroTexto 21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218" name="CuadroTexto 21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219" name="CuadroTexto 21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220" name="CuadroTexto 21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221" name="CuadroTexto 22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222" name="CuadroTexto 22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223" name="CuadroTexto 22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224" name="CuadroTexto 22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225" name="CuadroTexto 22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226" name="CuadroTexto 22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227" name="CuadroTexto 22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228" name="CuadroTexto 22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229" name="CuadroTexto 22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230" name="CuadroTexto 22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231" name="CuadroTexto 23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232" name="CuadroTexto 23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233" name="CuadroTexto 23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234" name="CuadroTexto 23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235" name="CuadroTexto 234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236" name="CuadroTexto 235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237" name="CuadroTexto 236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238" name="CuadroTexto 237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239" name="CuadroTexto 238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240" name="CuadroTexto 239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241" name="CuadroTexto 240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242" name="CuadroTexto 241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243" name="CuadroTexto 242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244" name="CuadroTexto 243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245" name="CuadroTexto 244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246" name="CuadroTexto 245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247" name="CuadroTexto 246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248" name="CuadroTexto 247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249" name="CuadroTexto 248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250" name="CuadroTexto 249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251" name="CuadroTexto 250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252" name="CuadroTexto 251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253" name="CuadroTexto 252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254" name="CuadroTexto 253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255" name="CuadroTexto 254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256" name="CuadroTexto 255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257" name="CuadroTexto 256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258" name="CuadroTexto 257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259" name="CuadroTexto 258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260" name="CuadroTexto 259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261" name="CuadroTexto 260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262" name="CuadroTexto 261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263" name="CuadroTexto 262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264" name="CuadroTexto 263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265" name="CuadroTexto 264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266" name="CuadroTexto 265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267" name="CuadroTexto 266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268" name="CuadroTexto 267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269" name="CuadroTexto 268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270" name="CuadroTexto 269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271" name="CuadroTexto 270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272" name="CuadroTexto 271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273" name="CuadroTexto 272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274" name="CuadroTexto 273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275" name="CuadroTexto 274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276" name="CuadroTexto 275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277" name="CuadroTexto 276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278" name="CuadroTexto 277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279" name="CuadroTexto 278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280" name="CuadroTexto 279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281" name="CuadroTexto 280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282" name="CuadroTexto 281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283" name="CuadroTexto 282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284" name="CuadroTexto 283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285" name="CuadroTexto 284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286" name="CuadroTexto 285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287" name="CuadroTexto 286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288" name="CuadroTexto 287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289" name="CuadroTexto 288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290" name="CuadroTexto 289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291" name="CuadroTexto 290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292" name="CuadroTexto 291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293" name="CuadroTexto 292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294" name="CuadroTexto 293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295" name="CuadroTexto 294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296" name="CuadroTexto 295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297" name="CuadroTexto 296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298" name="CuadroTexto 297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299" name="CuadroTexto 298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300" name="CuadroTexto 299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301" name="CuadroTexto 300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302" name="CuadroTexto 301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303" name="CuadroTexto 302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304" name="CuadroTexto 303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305" name="CuadroTexto 304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306" name="CuadroTexto 305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307" name="CuadroTexto 306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308" name="CuadroTexto 307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309" name="CuadroTexto 308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310" name="CuadroTexto 309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311" name="CuadroTexto 310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312" name="CuadroTexto 311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313" name="CuadroTexto 312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314" name="CuadroTexto 313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315" name="CuadroTexto 314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316" name="CuadroTexto 315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317" name="CuadroTexto 316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318" name="CuadroTexto 317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319" name="CuadroTexto 318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320" name="CuadroTexto 319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321" name="CuadroTexto 320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322" name="CuadroTexto 321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323" name="CuadroTexto 322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324" name="CuadroTexto 323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325" name="CuadroTexto 324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326" name="CuadroTexto 325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327" name="CuadroTexto 326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328" name="CuadroTexto 327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329" name="CuadroTexto 328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330" name="CuadroTexto 329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331" name="CuadroTexto 330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332" name="CuadroTexto 331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333" name="CuadroTexto 332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334" name="CuadroTexto 333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335" name="CuadroTexto 334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336" name="CuadroTexto 335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337" name="CuadroTexto 336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338" name="CuadroTexto 337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339" name="CuadroTexto 338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340" name="CuadroTexto 339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341" name="CuadroTexto 340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342" name="CuadroTexto 341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343" name="CuadroTexto 342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344" name="CuadroTexto 343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345" name="CuadroTexto 344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346" name="CuadroTexto 345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347" name="CuadroTexto 346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348" name="CuadroTexto 347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349" name="CuadroTexto 348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350" name="CuadroTexto 349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351" name="CuadroTexto 350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352" name="CuadroTexto 351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353" name="CuadroTexto 352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354" name="CuadroTexto 353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355" name="CuadroTexto 354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356" name="CuadroTexto 355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357" name="CuadroTexto 356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358" name="CuadroTexto 357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359" name="CuadroTexto 358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360" name="CuadroTexto 359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361" name="CuadroTexto 360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362" name="CuadroTexto 361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363" name="CuadroTexto 362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364" name="CuadroTexto 363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365" name="CuadroTexto 364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366" name="CuadroTexto 365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367" name="CuadroTexto 366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368" name="CuadroTexto 367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369" name="CuadroTexto 368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370" name="CuadroTexto 369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371" name="CuadroTexto 370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372" name="CuadroTexto 371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373" name="CuadroTexto 372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374" name="CuadroTexto 373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375" name="CuadroTexto 374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376" name="CuadroTexto 375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377" name="CuadroTexto 376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378" name="CuadroTexto 377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379" name="CuadroTexto 378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380" name="CuadroTexto 379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381" name="CuadroTexto 380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382" name="CuadroTexto 381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383" name="CuadroTexto 382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384" name="CuadroTexto 383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385" name="CuadroTexto 384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386" name="CuadroTexto 385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387" name="CuadroTexto 386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388" name="CuadroTexto 387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389" name="CuadroTexto 388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390" name="CuadroTexto 389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391" name="CuadroTexto 390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392" name="CuadroTexto 391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393" name="CuadroTexto 392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394" name="CuadroTexto 393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395" name="CuadroTexto 394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396" name="CuadroTexto 395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397" name="CuadroTexto 396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398" name="CuadroTexto 397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399" name="CuadroTexto 398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400" name="CuadroTexto 399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401" name="CuadroTexto 400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402" name="CuadroTexto 401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403" name="CuadroTexto 402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404" name="CuadroTexto 403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405" name="CuadroTexto 404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406" name="CuadroTexto 405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407" name="CuadroTexto 406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408" name="CuadroTexto 407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409" name="CuadroTexto 408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410" name="CuadroTexto 409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411" name="CuadroTexto 410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412" name="CuadroTexto 411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413" name="CuadroTexto 412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414" name="CuadroTexto 413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415" name="CuadroTexto 414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416" name="CuadroTexto 415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417" name="CuadroTexto 416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418" name="CuadroTexto 417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419" name="CuadroTexto 418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420" name="CuadroTexto 419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421" name="CuadroTexto 420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422" name="CuadroTexto 421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423" name="CuadroTexto 422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424" name="CuadroTexto 423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425" name="CuadroTexto 424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426" name="CuadroTexto 425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427" name="CuadroTexto 426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428" name="CuadroTexto 427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429" name="CuadroTexto 428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430" name="CuadroTexto 429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431" name="CuadroTexto 430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432" name="CuadroTexto 431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433" name="CuadroTexto 432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434" name="CuadroTexto 433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435" name="CuadroTexto 434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436" name="CuadroTexto 435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437" name="CuadroTexto 436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438" name="CuadroTexto 437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439" name="CuadroTexto 438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440" name="CuadroTexto 439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441" name="CuadroTexto 440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442" name="CuadroTexto 441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443" name="CuadroTexto 442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444" name="CuadroTexto 443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445" name="CuadroTexto 444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446" name="CuadroTexto 445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447" name="CuadroTexto 446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448" name="CuadroTexto 447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449" name="CuadroTexto 448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450" name="CuadroTexto 449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451" name="CuadroTexto 450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452" name="CuadroTexto 451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453" name="CuadroTexto 452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454" name="CuadroTexto 453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455" name="CuadroTexto 454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456" name="CuadroTexto 455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457" name="CuadroTexto 456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458" name="CuadroTexto 457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459" name="CuadroTexto 458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460" name="CuadroTexto 459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461" name="CuadroTexto 460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462" name="CuadroTexto 461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463" name="CuadroTexto 462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464" name="CuadroTexto 463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465" name="CuadroTexto 464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466" name="CuadroTexto 465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467" name="CuadroTexto 466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468" name="CuadroTexto 467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469" name="CuadroTexto 468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470" name="CuadroTexto 469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471" name="CuadroTexto 470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472" name="CuadroTexto 471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473" name="CuadroTexto 472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474" name="CuadroTexto 473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475" name="CuadroTexto 474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476" name="CuadroTexto 475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477" name="CuadroTexto 476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478" name="CuadroTexto 477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479" name="CuadroTexto 478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480" name="CuadroTexto 479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481" name="CuadroTexto 480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482" name="CuadroTexto 481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483" name="CuadroTexto 482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484" name="CuadroTexto 483"/>
        <xdr:cNvSpPr txBox="1"/>
      </xdr:nvSpPr>
      <xdr:spPr>
        <a:xfrm>
          <a:off x="838200" y="196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485" name="CuadroTexto 484"/>
        <xdr:cNvSpPr txBox="1"/>
      </xdr:nvSpPr>
      <xdr:spPr>
        <a:xfrm>
          <a:off x="838200" y="228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486" name="CuadroTexto 485"/>
        <xdr:cNvSpPr txBox="1"/>
      </xdr:nvSpPr>
      <xdr:spPr>
        <a:xfrm>
          <a:off x="838200" y="260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487" name="CuadroTexto 486"/>
        <xdr:cNvSpPr txBox="1"/>
      </xdr:nvSpPr>
      <xdr:spPr>
        <a:xfrm>
          <a:off x="838200" y="293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488" name="CuadroTexto 487"/>
        <xdr:cNvSpPr txBox="1"/>
      </xdr:nvSpPr>
      <xdr:spPr>
        <a:xfrm>
          <a:off x="838200" y="325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489" name="CuadroTexto 488"/>
        <xdr:cNvSpPr txBox="1"/>
      </xdr:nvSpPr>
      <xdr:spPr>
        <a:xfrm>
          <a:off x="838200" y="358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490" name="CuadroTexto 489"/>
        <xdr:cNvSpPr txBox="1"/>
      </xdr:nvSpPr>
      <xdr:spPr>
        <a:xfrm>
          <a:off x="838200" y="390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491" name="CuadroTexto 490"/>
        <xdr:cNvSpPr txBox="1"/>
      </xdr:nvSpPr>
      <xdr:spPr>
        <a:xfrm>
          <a:off x="838200" y="422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492" name="CuadroTexto 491"/>
        <xdr:cNvSpPr txBox="1"/>
      </xdr:nvSpPr>
      <xdr:spPr>
        <a:xfrm>
          <a:off x="838200" y="455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493" name="CuadroTexto 492"/>
        <xdr:cNvSpPr txBox="1"/>
      </xdr:nvSpPr>
      <xdr:spPr>
        <a:xfrm>
          <a:off x="838200" y="487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494" name="CuadroTexto 493"/>
        <xdr:cNvSpPr txBox="1"/>
      </xdr:nvSpPr>
      <xdr:spPr>
        <a:xfrm>
          <a:off x="838200" y="520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495" name="CuadroTexto 494"/>
        <xdr:cNvSpPr txBox="1"/>
      </xdr:nvSpPr>
      <xdr:spPr>
        <a:xfrm>
          <a:off x="838200" y="552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496" name="CuadroTexto 495"/>
        <xdr:cNvSpPr txBox="1"/>
      </xdr:nvSpPr>
      <xdr:spPr>
        <a:xfrm>
          <a:off x="838200" y="584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497" name="CuadroTexto 496"/>
        <xdr:cNvSpPr txBox="1"/>
      </xdr:nvSpPr>
      <xdr:spPr>
        <a:xfrm>
          <a:off x="838200" y="617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498" name="CuadroTexto 497"/>
        <xdr:cNvSpPr txBox="1"/>
      </xdr:nvSpPr>
      <xdr:spPr>
        <a:xfrm>
          <a:off x="838200" y="649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499" name="CuadroTexto 498"/>
        <xdr:cNvSpPr txBox="1"/>
      </xdr:nvSpPr>
      <xdr:spPr>
        <a:xfrm>
          <a:off x="838200" y="681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500" name="CuadroTexto 499"/>
        <xdr:cNvSpPr txBox="1"/>
      </xdr:nvSpPr>
      <xdr:spPr>
        <a:xfrm>
          <a:off x="838200" y="714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501" name="CuadroTexto 500"/>
        <xdr:cNvSpPr txBox="1"/>
      </xdr:nvSpPr>
      <xdr:spPr>
        <a:xfrm>
          <a:off x="838200" y="746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502" name="CuadroTexto 501"/>
        <xdr:cNvSpPr txBox="1"/>
      </xdr:nvSpPr>
      <xdr:spPr>
        <a:xfrm>
          <a:off x="838200" y="779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503" name="CuadroTexto 502"/>
        <xdr:cNvSpPr txBox="1"/>
      </xdr:nvSpPr>
      <xdr:spPr>
        <a:xfrm>
          <a:off x="838200" y="811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504" name="CuadroTexto 503"/>
        <xdr:cNvSpPr txBox="1"/>
      </xdr:nvSpPr>
      <xdr:spPr>
        <a:xfrm>
          <a:off x="838200" y="843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505" name="CuadroTexto 504"/>
        <xdr:cNvSpPr txBox="1"/>
      </xdr:nvSpPr>
      <xdr:spPr>
        <a:xfrm>
          <a:off x="838200" y="876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506" name="CuadroTexto 505"/>
        <xdr:cNvSpPr txBox="1"/>
      </xdr:nvSpPr>
      <xdr:spPr>
        <a:xfrm>
          <a:off x="838200" y="908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507" name="CuadroTexto 506"/>
        <xdr:cNvSpPr txBox="1"/>
      </xdr:nvSpPr>
      <xdr:spPr>
        <a:xfrm>
          <a:off x="838200" y="941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508" name="CuadroTexto 507"/>
        <xdr:cNvSpPr txBox="1"/>
      </xdr:nvSpPr>
      <xdr:spPr>
        <a:xfrm>
          <a:off x="838200" y="973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509" name="CuadroTexto 508"/>
        <xdr:cNvSpPr txBox="1"/>
      </xdr:nvSpPr>
      <xdr:spPr>
        <a:xfrm>
          <a:off x="838200" y="1005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510" name="CuadroTexto 509"/>
        <xdr:cNvSpPr txBox="1"/>
      </xdr:nvSpPr>
      <xdr:spPr>
        <a:xfrm>
          <a:off x="838200" y="1038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511" name="CuadroTexto 510"/>
        <xdr:cNvSpPr txBox="1"/>
      </xdr:nvSpPr>
      <xdr:spPr>
        <a:xfrm>
          <a:off x="838200" y="1070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512" name="CuadroTexto 511"/>
        <xdr:cNvSpPr txBox="1"/>
      </xdr:nvSpPr>
      <xdr:spPr>
        <a:xfrm>
          <a:off x="838200" y="1102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513" name="CuadroTexto 512"/>
        <xdr:cNvSpPr txBox="1"/>
      </xdr:nvSpPr>
      <xdr:spPr>
        <a:xfrm>
          <a:off x="838200" y="1135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514" name="CuadroTexto 513"/>
        <xdr:cNvSpPr txBox="1"/>
      </xdr:nvSpPr>
      <xdr:spPr>
        <a:xfrm>
          <a:off x="838200" y="1167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515" name="CuadroTexto 514"/>
        <xdr:cNvSpPr txBox="1"/>
      </xdr:nvSpPr>
      <xdr:spPr>
        <a:xfrm>
          <a:off x="838200" y="1200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516" name="CuadroTexto 515"/>
        <xdr:cNvSpPr txBox="1"/>
      </xdr:nvSpPr>
      <xdr:spPr>
        <a:xfrm>
          <a:off x="838200" y="1232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517" name="CuadroTexto 516"/>
        <xdr:cNvSpPr txBox="1"/>
      </xdr:nvSpPr>
      <xdr:spPr>
        <a:xfrm>
          <a:off x="838200" y="1264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518" name="CuadroTexto 517"/>
        <xdr:cNvSpPr txBox="1"/>
      </xdr:nvSpPr>
      <xdr:spPr>
        <a:xfrm>
          <a:off x="838200" y="1297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519" name="CuadroTexto 518"/>
        <xdr:cNvSpPr txBox="1"/>
      </xdr:nvSpPr>
      <xdr:spPr>
        <a:xfrm>
          <a:off x="838200" y="1329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520" name="CuadroTexto 519"/>
        <xdr:cNvSpPr txBox="1"/>
      </xdr:nvSpPr>
      <xdr:spPr>
        <a:xfrm>
          <a:off x="838200" y="1362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521" name="CuadroTexto 520"/>
        <xdr:cNvSpPr txBox="1"/>
      </xdr:nvSpPr>
      <xdr:spPr>
        <a:xfrm>
          <a:off x="838200" y="1394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522" name="CuadroTexto 521"/>
        <xdr:cNvSpPr txBox="1"/>
      </xdr:nvSpPr>
      <xdr:spPr>
        <a:xfrm>
          <a:off x="838200" y="1426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523" name="CuadroTexto 522"/>
        <xdr:cNvSpPr txBox="1"/>
      </xdr:nvSpPr>
      <xdr:spPr>
        <a:xfrm>
          <a:off x="838200" y="1459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524" name="CuadroTexto 523"/>
        <xdr:cNvSpPr txBox="1"/>
      </xdr:nvSpPr>
      <xdr:spPr>
        <a:xfrm>
          <a:off x="838200" y="1491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525" name="CuadroTexto 524"/>
        <xdr:cNvSpPr txBox="1"/>
      </xdr:nvSpPr>
      <xdr:spPr>
        <a:xfrm>
          <a:off x="838200" y="1524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526" name="CuadroTexto 525"/>
        <xdr:cNvSpPr txBox="1"/>
      </xdr:nvSpPr>
      <xdr:spPr>
        <a:xfrm>
          <a:off x="838200" y="1556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527" name="CuadroTexto 526"/>
        <xdr:cNvSpPr txBox="1"/>
      </xdr:nvSpPr>
      <xdr:spPr>
        <a:xfrm>
          <a:off x="838200" y="1588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528" name="CuadroTexto 527"/>
        <xdr:cNvSpPr txBox="1"/>
      </xdr:nvSpPr>
      <xdr:spPr>
        <a:xfrm>
          <a:off x="838200" y="1621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529" name="CuadroTexto 528"/>
        <xdr:cNvSpPr txBox="1"/>
      </xdr:nvSpPr>
      <xdr:spPr>
        <a:xfrm>
          <a:off x="838200" y="1653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530" name="CuadroTexto 529"/>
        <xdr:cNvSpPr txBox="1"/>
      </xdr:nvSpPr>
      <xdr:spPr>
        <a:xfrm>
          <a:off x="838200" y="1685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531" name="CuadroTexto 530"/>
        <xdr:cNvSpPr txBox="1"/>
      </xdr:nvSpPr>
      <xdr:spPr>
        <a:xfrm>
          <a:off x="838200" y="1718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532" name="CuadroTexto 531"/>
        <xdr:cNvSpPr txBox="1"/>
      </xdr:nvSpPr>
      <xdr:spPr>
        <a:xfrm>
          <a:off x="838200" y="1750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533" name="CuadroTexto 532"/>
        <xdr:cNvSpPr txBox="1"/>
      </xdr:nvSpPr>
      <xdr:spPr>
        <a:xfrm>
          <a:off x="838200" y="1783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534" name="CuadroTexto 533"/>
        <xdr:cNvSpPr txBox="1"/>
      </xdr:nvSpPr>
      <xdr:spPr>
        <a:xfrm>
          <a:off x="838200" y="1815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535" name="CuadroTexto 534"/>
        <xdr:cNvSpPr txBox="1"/>
      </xdr:nvSpPr>
      <xdr:spPr>
        <a:xfrm>
          <a:off x="838200" y="1847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536" name="CuadroTexto 535"/>
        <xdr:cNvSpPr txBox="1"/>
      </xdr:nvSpPr>
      <xdr:spPr>
        <a:xfrm>
          <a:off x="838200" y="1880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537" name="CuadroTexto 536"/>
        <xdr:cNvSpPr txBox="1"/>
      </xdr:nvSpPr>
      <xdr:spPr>
        <a:xfrm>
          <a:off x="838200" y="1912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538" name="CuadroTexto 537"/>
        <xdr:cNvSpPr txBox="1"/>
      </xdr:nvSpPr>
      <xdr:spPr>
        <a:xfrm>
          <a:off x="838200" y="1945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539" name="CuadroTexto 538"/>
        <xdr:cNvSpPr txBox="1"/>
      </xdr:nvSpPr>
      <xdr:spPr>
        <a:xfrm>
          <a:off x="838200" y="1977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540" name="CuadroTexto 539"/>
        <xdr:cNvSpPr txBox="1"/>
      </xdr:nvSpPr>
      <xdr:spPr>
        <a:xfrm>
          <a:off x="838200" y="2009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541" name="CuadroTexto 540"/>
        <xdr:cNvSpPr txBox="1"/>
      </xdr:nvSpPr>
      <xdr:spPr>
        <a:xfrm>
          <a:off x="838200" y="2042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542" name="CuadroTexto 541"/>
        <xdr:cNvSpPr txBox="1"/>
      </xdr:nvSpPr>
      <xdr:spPr>
        <a:xfrm>
          <a:off x="838200" y="2074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543" name="CuadroTexto 542"/>
        <xdr:cNvSpPr txBox="1"/>
      </xdr:nvSpPr>
      <xdr:spPr>
        <a:xfrm>
          <a:off x="838200" y="2106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544" name="CuadroTexto 543"/>
        <xdr:cNvSpPr txBox="1"/>
      </xdr:nvSpPr>
      <xdr:spPr>
        <a:xfrm>
          <a:off x="838200" y="2139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545" name="CuadroTexto 544"/>
        <xdr:cNvSpPr txBox="1"/>
      </xdr:nvSpPr>
      <xdr:spPr>
        <a:xfrm>
          <a:off x="838200" y="2171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546" name="CuadroTexto 545"/>
        <xdr:cNvSpPr txBox="1"/>
      </xdr:nvSpPr>
      <xdr:spPr>
        <a:xfrm>
          <a:off x="838200" y="2204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547" name="CuadroTexto 546"/>
        <xdr:cNvSpPr txBox="1"/>
      </xdr:nvSpPr>
      <xdr:spPr>
        <a:xfrm>
          <a:off x="838200" y="2236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548" name="CuadroTexto 547"/>
        <xdr:cNvSpPr txBox="1"/>
      </xdr:nvSpPr>
      <xdr:spPr>
        <a:xfrm>
          <a:off x="838200" y="2268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549" name="CuadroTexto 548"/>
        <xdr:cNvSpPr txBox="1"/>
      </xdr:nvSpPr>
      <xdr:spPr>
        <a:xfrm>
          <a:off x="838200" y="2301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550" name="CuadroTexto 549"/>
        <xdr:cNvSpPr txBox="1"/>
      </xdr:nvSpPr>
      <xdr:spPr>
        <a:xfrm>
          <a:off x="838200" y="2333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551" name="CuadroTexto 550"/>
        <xdr:cNvSpPr txBox="1"/>
      </xdr:nvSpPr>
      <xdr:spPr>
        <a:xfrm>
          <a:off x="838200" y="2366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552" name="CuadroTexto 551"/>
        <xdr:cNvSpPr txBox="1"/>
      </xdr:nvSpPr>
      <xdr:spPr>
        <a:xfrm>
          <a:off x="838200" y="2398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553" name="CuadroTexto 552"/>
        <xdr:cNvSpPr txBox="1"/>
      </xdr:nvSpPr>
      <xdr:spPr>
        <a:xfrm>
          <a:off x="838200" y="2430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554" name="CuadroTexto 553"/>
        <xdr:cNvSpPr txBox="1"/>
      </xdr:nvSpPr>
      <xdr:spPr>
        <a:xfrm>
          <a:off x="838200" y="2463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555" name="CuadroTexto 554"/>
        <xdr:cNvSpPr txBox="1"/>
      </xdr:nvSpPr>
      <xdr:spPr>
        <a:xfrm>
          <a:off x="838200" y="2495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556" name="CuadroTexto 555"/>
        <xdr:cNvSpPr txBox="1"/>
      </xdr:nvSpPr>
      <xdr:spPr>
        <a:xfrm>
          <a:off x="838200" y="2527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557" name="CuadroTexto 556"/>
        <xdr:cNvSpPr txBox="1"/>
      </xdr:nvSpPr>
      <xdr:spPr>
        <a:xfrm>
          <a:off x="838200" y="2560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558" name="CuadroTexto 557"/>
        <xdr:cNvSpPr txBox="1"/>
      </xdr:nvSpPr>
      <xdr:spPr>
        <a:xfrm>
          <a:off x="838200" y="2592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559" name="CuadroTexto 558"/>
        <xdr:cNvSpPr txBox="1"/>
      </xdr:nvSpPr>
      <xdr:spPr>
        <a:xfrm>
          <a:off x="838200" y="2625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560" name="CuadroTexto 559"/>
        <xdr:cNvSpPr txBox="1"/>
      </xdr:nvSpPr>
      <xdr:spPr>
        <a:xfrm>
          <a:off x="838200" y="2657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561" name="CuadroTexto 560"/>
        <xdr:cNvSpPr txBox="1"/>
      </xdr:nvSpPr>
      <xdr:spPr>
        <a:xfrm>
          <a:off x="838200" y="2689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562" name="CuadroTexto 561"/>
        <xdr:cNvSpPr txBox="1"/>
      </xdr:nvSpPr>
      <xdr:spPr>
        <a:xfrm>
          <a:off x="838200" y="2722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563" name="CuadroTexto 562"/>
        <xdr:cNvSpPr txBox="1"/>
      </xdr:nvSpPr>
      <xdr:spPr>
        <a:xfrm>
          <a:off x="838200" y="2754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564" name="CuadroTexto 563"/>
        <xdr:cNvSpPr txBox="1"/>
      </xdr:nvSpPr>
      <xdr:spPr>
        <a:xfrm>
          <a:off x="838200" y="2787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565" name="CuadroTexto 564"/>
        <xdr:cNvSpPr txBox="1"/>
      </xdr:nvSpPr>
      <xdr:spPr>
        <a:xfrm>
          <a:off x="838200" y="2819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566" name="CuadroTexto 565"/>
        <xdr:cNvSpPr txBox="1"/>
      </xdr:nvSpPr>
      <xdr:spPr>
        <a:xfrm>
          <a:off x="838200" y="2851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567" name="CuadroTexto 566"/>
        <xdr:cNvSpPr txBox="1"/>
      </xdr:nvSpPr>
      <xdr:spPr>
        <a:xfrm>
          <a:off x="838200" y="2884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568" name="CuadroTexto 567"/>
        <xdr:cNvSpPr txBox="1"/>
      </xdr:nvSpPr>
      <xdr:spPr>
        <a:xfrm>
          <a:off x="838200" y="2916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569" name="CuadroTexto 568"/>
        <xdr:cNvSpPr txBox="1"/>
      </xdr:nvSpPr>
      <xdr:spPr>
        <a:xfrm>
          <a:off x="838200" y="2948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570" name="CuadroTexto 569"/>
        <xdr:cNvSpPr txBox="1"/>
      </xdr:nvSpPr>
      <xdr:spPr>
        <a:xfrm>
          <a:off x="838200" y="2981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571" name="CuadroTexto 570"/>
        <xdr:cNvSpPr txBox="1"/>
      </xdr:nvSpPr>
      <xdr:spPr>
        <a:xfrm>
          <a:off x="838200" y="3013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572" name="CuadroTexto 571"/>
        <xdr:cNvSpPr txBox="1"/>
      </xdr:nvSpPr>
      <xdr:spPr>
        <a:xfrm>
          <a:off x="838200" y="3046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573" name="CuadroTexto 572"/>
        <xdr:cNvSpPr txBox="1"/>
      </xdr:nvSpPr>
      <xdr:spPr>
        <a:xfrm>
          <a:off x="838200" y="3078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574" name="CuadroTexto 573"/>
        <xdr:cNvSpPr txBox="1"/>
      </xdr:nvSpPr>
      <xdr:spPr>
        <a:xfrm>
          <a:off x="838200" y="3110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575" name="CuadroTexto 574"/>
        <xdr:cNvSpPr txBox="1"/>
      </xdr:nvSpPr>
      <xdr:spPr>
        <a:xfrm>
          <a:off x="838200" y="3143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576" name="CuadroTexto 575"/>
        <xdr:cNvSpPr txBox="1"/>
      </xdr:nvSpPr>
      <xdr:spPr>
        <a:xfrm>
          <a:off x="838200" y="3175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577" name="CuadroTexto 576"/>
        <xdr:cNvSpPr txBox="1"/>
      </xdr:nvSpPr>
      <xdr:spPr>
        <a:xfrm>
          <a:off x="838200" y="3208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578" name="CuadroTexto 577"/>
        <xdr:cNvSpPr txBox="1"/>
      </xdr:nvSpPr>
      <xdr:spPr>
        <a:xfrm>
          <a:off x="838200" y="3240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579" name="CuadroTexto 578"/>
        <xdr:cNvSpPr txBox="1"/>
      </xdr:nvSpPr>
      <xdr:spPr>
        <a:xfrm>
          <a:off x="838200" y="3272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580" name="CuadroTexto 579"/>
        <xdr:cNvSpPr txBox="1"/>
      </xdr:nvSpPr>
      <xdr:spPr>
        <a:xfrm>
          <a:off x="838200" y="3305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581" name="CuadroTexto 580"/>
        <xdr:cNvSpPr txBox="1"/>
      </xdr:nvSpPr>
      <xdr:spPr>
        <a:xfrm>
          <a:off x="838200" y="3337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582" name="CuadroTexto 581"/>
        <xdr:cNvSpPr txBox="1"/>
      </xdr:nvSpPr>
      <xdr:spPr>
        <a:xfrm>
          <a:off x="838200" y="3369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583" name="CuadroTexto 582"/>
        <xdr:cNvSpPr txBox="1"/>
      </xdr:nvSpPr>
      <xdr:spPr>
        <a:xfrm>
          <a:off x="838200" y="3402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584" name="CuadroTexto 583"/>
        <xdr:cNvSpPr txBox="1"/>
      </xdr:nvSpPr>
      <xdr:spPr>
        <a:xfrm>
          <a:off x="838200" y="3434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585" name="CuadroTexto 584"/>
        <xdr:cNvSpPr txBox="1"/>
      </xdr:nvSpPr>
      <xdr:spPr>
        <a:xfrm>
          <a:off x="838200" y="3467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586" name="CuadroTexto 585"/>
        <xdr:cNvSpPr txBox="1"/>
      </xdr:nvSpPr>
      <xdr:spPr>
        <a:xfrm>
          <a:off x="838200" y="3499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587" name="CuadroTexto 586"/>
        <xdr:cNvSpPr txBox="1"/>
      </xdr:nvSpPr>
      <xdr:spPr>
        <a:xfrm>
          <a:off x="838200" y="3531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588" name="CuadroTexto 587"/>
        <xdr:cNvSpPr txBox="1"/>
      </xdr:nvSpPr>
      <xdr:spPr>
        <a:xfrm>
          <a:off x="838200" y="3564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589" name="CuadroTexto 588"/>
        <xdr:cNvSpPr txBox="1"/>
      </xdr:nvSpPr>
      <xdr:spPr>
        <a:xfrm>
          <a:off x="838200" y="3596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590" name="CuadroTexto 589"/>
        <xdr:cNvSpPr txBox="1"/>
      </xdr:nvSpPr>
      <xdr:spPr>
        <a:xfrm>
          <a:off x="838200" y="3629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591" name="CuadroTexto 590"/>
        <xdr:cNvSpPr txBox="1"/>
      </xdr:nvSpPr>
      <xdr:spPr>
        <a:xfrm>
          <a:off x="838200" y="3661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592" name="CuadroTexto 591"/>
        <xdr:cNvSpPr txBox="1"/>
      </xdr:nvSpPr>
      <xdr:spPr>
        <a:xfrm>
          <a:off x="838200" y="3693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593" name="CuadroTexto 592"/>
        <xdr:cNvSpPr txBox="1"/>
      </xdr:nvSpPr>
      <xdr:spPr>
        <a:xfrm>
          <a:off x="838200" y="3726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594" name="CuadroTexto 593"/>
        <xdr:cNvSpPr txBox="1"/>
      </xdr:nvSpPr>
      <xdr:spPr>
        <a:xfrm>
          <a:off x="838200" y="3758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595" name="CuadroTexto 594"/>
        <xdr:cNvSpPr txBox="1"/>
      </xdr:nvSpPr>
      <xdr:spPr>
        <a:xfrm>
          <a:off x="838200" y="3790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596" name="CuadroTexto 595"/>
        <xdr:cNvSpPr txBox="1"/>
      </xdr:nvSpPr>
      <xdr:spPr>
        <a:xfrm>
          <a:off x="838200" y="3823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597" name="CuadroTexto 596"/>
        <xdr:cNvSpPr txBox="1"/>
      </xdr:nvSpPr>
      <xdr:spPr>
        <a:xfrm>
          <a:off x="838200" y="3855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598" name="CuadroTexto 597"/>
        <xdr:cNvSpPr txBox="1"/>
      </xdr:nvSpPr>
      <xdr:spPr>
        <a:xfrm>
          <a:off x="838200" y="3888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599" name="CuadroTexto 598"/>
        <xdr:cNvSpPr txBox="1"/>
      </xdr:nvSpPr>
      <xdr:spPr>
        <a:xfrm>
          <a:off x="838200" y="3920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600" name="CuadroTexto 599"/>
        <xdr:cNvSpPr txBox="1"/>
      </xdr:nvSpPr>
      <xdr:spPr>
        <a:xfrm>
          <a:off x="838200" y="3952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601" name="CuadroTexto 600"/>
        <xdr:cNvSpPr txBox="1"/>
      </xdr:nvSpPr>
      <xdr:spPr>
        <a:xfrm>
          <a:off x="838200" y="3985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602" name="CuadroTexto 601"/>
        <xdr:cNvSpPr txBox="1"/>
      </xdr:nvSpPr>
      <xdr:spPr>
        <a:xfrm>
          <a:off x="838200" y="4017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603" name="CuadroTexto 602"/>
        <xdr:cNvSpPr txBox="1"/>
      </xdr:nvSpPr>
      <xdr:spPr>
        <a:xfrm>
          <a:off x="838200" y="4050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604" name="CuadroTexto 603"/>
        <xdr:cNvSpPr txBox="1"/>
      </xdr:nvSpPr>
      <xdr:spPr>
        <a:xfrm>
          <a:off x="838200" y="4082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605" name="CuadroTexto 604"/>
        <xdr:cNvSpPr txBox="1"/>
      </xdr:nvSpPr>
      <xdr:spPr>
        <a:xfrm>
          <a:off x="838200" y="4114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606" name="CuadroTexto 605"/>
        <xdr:cNvSpPr txBox="1"/>
      </xdr:nvSpPr>
      <xdr:spPr>
        <a:xfrm>
          <a:off x="838200" y="4147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607" name="CuadroTexto 606"/>
        <xdr:cNvSpPr txBox="1"/>
      </xdr:nvSpPr>
      <xdr:spPr>
        <a:xfrm>
          <a:off x="838200" y="4179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608" name="CuadroTexto 607"/>
        <xdr:cNvSpPr txBox="1"/>
      </xdr:nvSpPr>
      <xdr:spPr>
        <a:xfrm>
          <a:off x="838200" y="4211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609" name="CuadroTexto 608"/>
        <xdr:cNvSpPr txBox="1"/>
      </xdr:nvSpPr>
      <xdr:spPr>
        <a:xfrm>
          <a:off x="838200" y="4244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610" name="CuadroTexto 609"/>
        <xdr:cNvSpPr txBox="1"/>
      </xdr:nvSpPr>
      <xdr:spPr>
        <a:xfrm>
          <a:off x="838200" y="4276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611" name="CuadroTexto 610"/>
        <xdr:cNvSpPr txBox="1"/>
      </xdr:nvSpPr>
      <xdr:spPr>
        <a:xfrm>
          <a:off x="838200" y="4309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612" name="CuadroTexto 611"/>
        <xdr:cNvSpPr txBox="1"/>
      </xdr:nvSpPr>
      <xdr:spPr>
        <a:xfrm>
          <a:off x="838200" y="4341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613" name="CuadroTexto 612"/>
        <xdr:cNvSpPr txBox="1"/>
      </xdr:nvSpPr>
      <xdr:spPr>
        <a:xfrm>
          <a:off x="838200" y="4373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614" name="CuadroTexto 613"/>
        <xdr:cNvSpPr txBox="1"/>
      </xdr:nvSpPr>
      <xdr:spPr>
        <a:xfrm>
          <a:off x="838200" y="4406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615" name="CuadroTexto 614"/>
        <xdr:cNvSpPr txBox="1"/>
      </xdr:nvSpPr>
      <xdr:spPr>
        <a:xfrm>
          <a:off x="838200" y="4438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616" name="CuadroTexto 615"/>
        <xdr:cNvSpPr txBox="1"/>
      </xdr:nvSpPr>
      <xdr:spPr>
        <a:xfrm>
          <a:off x="838200" y="4471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617" name="CuadroTexto 616"/>
        <xdr:cNvSpPr txBox="1"/>
      </xdr:nvSpPr>
      <xdr:spPr>
        <a:xfrm>
          <a:off x="838200" y="4503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618" name="CuadroTexto 617"/>
        <xdr:cNvSpPr txBox="1"/>
      </xdr:nvSpPr>
      <xdr:spPr>
        <a:xfrm>
          <a:off x="838200" y="4535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619" name="CuadroTexto 618"/>
        <xdr:cNvSpPr txBox="1"/>
      </xdr:nvSpPr>
      <xdr:spPr>
        <a:xfrm>
          <a:off x="838200" y="4568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620" name="CuadroTexto 619"/>
        <xdr:cNvSpPr txBox="1"/>
      </xdr:nvSpPr>
      <xdr:spPr>
        <a:xfrm>
          <a:off x="838200" y="4600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621" name="CuadroTexto 620"/>
        <xdr:cNvSpPr txBox="1"/>
      </xdr:nvSpPr>
      <xdr:spPr>
        <a:xfrm>
          <a:off x="838200" y="4632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622" name="CuadroTexto 621"/>
        <xdr:cNvSpPr txBox="1"/>
      </xdr:nvSpPr>
      <xdr:spPr>
        <a:xfrm>
          <a:off x="838200" y="4665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623" name="CuadroTexto 622"/>
        <xdr:cNvSpPr txBox="1"/>
      </xdr:nvSpPr>
      <xdr:spPr>
        <a:xfrm>
          <a:off x="838200" y="4697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624" name="CuadroTexto 623"/>
        <xdr:cNvSpPr txBox="1"/>
      </xdr:nvSpPr>
      <xdr:spPr>
        <a:xfrm>
          <a:off x="838200" y="4730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625" name="CuadroTexto 624"/>
        <xdr:cNvSpPr txBox="1"/>
      </xdr:nvSpPr>
      <xdr:spPr>
        <a:xfrm>
          <a:off x="838200" y="4762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626" name="CuadroTexto 625"/>
        <xdr:cNvSpPr txBox="1"/>
      </xdr:nvSpPr>
      <xdr:spPr>
        <a:xfrm>
          <a:off x="838200" y="4794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627" name="CuadroTexto 626"/>
        <xdr:cNvSpPr txBox="1"/>
      </xdr:nvSpPr>
      <xdr:spPr>
        <a:xfrm>
          <a:off x="838200" y="4827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628" name="CuadroTexto 627"/>
        <xdr:cNvSpPr txBox="1"/>
      </xdr:nvSpPr>
      <xdr:spPr>
        <a:xfrm>
          <a:off x="838200" y="4859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629" name="CuadroTexto 628"/>
        <xdr:cNvSpPr txBox="1"/>
      </xdr:nvSpPr>
      <xdr:spPr>
        <a:xfrm>
          <a:off x="838200" y="4892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630" name="CuadroTexto 629"/>
        <xdr:cNvSpPr txBox="1"/>
      </xdr:nvSpPr>
      <xdr:spPr>
        <a:xfrm>
          <a:off x="838200" y="4924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631" name="CuadroTexto 630"/>
        <xdr:cNvSpPr txBox="1"/>
      </xdr:nvSpPr>
      <xdr:spPr>
        <a:xfrm>
          <a:off x="838200" y="4956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632" name="CuadroTexto 631"/>
        <xdr:cNvSpPr txBox="1"/>
      </xdr:nvSpPr>
      <xdr:spPr>
        <a:xfrm>
          <a:off x="838200" y="4989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633" name="CuadroTexto 632"/>
        <xdr:cNvSpPr txBox="1"/>
      </xdr:nvSpPr>
      <xdr:spPr>
        <a:xfrm>
          <a:off x="838200" y="5021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634" name="CuadroTexto 633"/>
        <xdr:cNvSpPr txBox="1"/>
      </xdr:nvSpPr>
      <xdr:spPr>
        <a:xfrm>
          <a:off x="838200" y="5053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635" name="CuadroTexto 634"/>
        <xdr:cNvSpPr txBox="1"/>
      </xdr:nvSpPr>
      <xdr:spPr>
        <a:xfrm>
          <a:off x="838200" y="5086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636" name="CuadroTexto 635"/>
        <xdr:cNvSpPr txBox="1"/>
      </xdr:nvSpPr>
      <xdr:spPr>
        <a:xfrm>
          <a:off x="838200" y="5118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637" name="CuadroTexto 636"/>
        <xdr:cNvSpPr txBox="1"/>
      </xdr:nvSpPr>
      <xdr:spPr>
        <a:xfrm>
          <a:off x="838200" y="5151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638" name="CuadroTexto 637"/>
        <xdr:cNvSpPr txBox="1"/>
      </xdr:nvSpPr>
      <xdr:spPr>
        <a:xfrm>
          <a:off x="838200" y="5183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639" name="CuadroTexto 638"/>
        <xdr:cNvSpPr txBox="1"/>
      </xdr:nvSpPr>
      <xdr:spPr>
        <a:xfrm>
          <a:off x="838200" y="5215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640" name="CuadroTexto 639"/>
        <xdr:cNvSpPr txBox="1"/>
      </xdr:nvSpPr>
      <xdr:spPr>
        <a:xfrm>
          <a:off x="838200" y="5248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641" name="CuadroTexto 640"/>
        <xdr:cNvSpPr txBox="1"/>
      </xdr:nvSpPr>
      <xdr:spPr>
        <a:xfrm>
          <a:off x="838200" y="5280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642" name="CuadroTexto 641"/>
        <xdr:cNvSpPr txBox="1"/>
      </xdr:nvSpPr>
      <xdr:spPr>
        <a:xfrm>
          <a:off x="838200" y="5313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643" name="CuadroTexto 642"/>
        <xdr:cNvSpPr txBox="1"/>
      </xdr:nvSpPr>
      <xdr:spPr>
        <a:xfrm>
          <a:off x="838200" y="5345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644" name="CuadroTexto 643"/>
        <xdr:cNvSpPr txBox="1"/>
      </xdr:nvSpPr>
      <xdr:spPr>
        <a:xfrm>
          <a:off x="838200" y="5377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645" name="CuadroTexto 644"/>
        <xdr:cNvSpPr txBox="1"/>
      </xdr:nvSpPr>
      <xdr:spPr>
        <a:xfrm>
          <a:off x="838200" y="5410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646" name="CuadroTexto 645"/>
        <xdr:cNvSpPr txBox="1"/>
      </xdr:nvSpPr>
      <xdr:spPr>
        <a:xfrm>
          <a:off x="838200" y="5442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647" name="CuadroTexto 646"/>
        <xdr:cNvSpPr txBox="1"/>
      </xdr:nvSpPr>
      <xdr:spPr>
        <a:xfrm>
          <a:off x="838200" y="5474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648" name="CuadroTexto 647"/>
        <xdr:cNvSpPr txBox="1"/>
      </xdr:nvSpPr>
      <xdr:spPr>
        <a:xfrm>
          <a:off x="838200" y="5507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649" name="CuadroTexto 648"/>
        <xdr:cNvSpPr txBox="1"/>
      </xdr:nvSpPr>
      <xdr:spPr>
        <a:xfrm>
          <a:off x="838200" y="5539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650" name="CuadroTexto 649"/>
        <xdr:cNvSpPr txBox="1"/>
      </xdr:nvSpPr>
      <xdr:spPr>
        <a:xfrm>
          <a:off x="838200" y="5572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651" name="CuadroTexto 650"/>
        <xdr:cNvSpPr txBox="1"/>
      </xdr:nvSpPr>
      <xdr:spPr>
        <a:xfrm>
          <a:off x="838200" y="5604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652" name="CuadroTexto 651"/>
        <xdr:cNvSpPr txBox="1"/>
      </xdr:nvSpPr>
      <xdr:spPr>
        <a:xfrm>
          <a:off x="838200" y="5636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653" name="CuadroTexto 652"/>
        <xdr:cNvSpPr txBox="1"/>
      </xdr:nvSpPr>
      <xdr:spPr>
        <a:xfrm>
          <a:off x="838200" y="5669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654" name="CuadroTexto 653"/>
        <xdr:cNvSpPr txBox="1"/>
      </xdr:nvSpPr>
      <xdr:spPr>
        <a:xfrm>
          <a:off x="838200" y="5701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655" name="CuadroTexto 654"/>
        <xdr:cNvSpPr txBox="1"/>
      </xdr:nvSpPr>
      <xdr:spPr>
        <a:xfrm>
          <a:off x="838200" y="5734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656" name="CuadroTexto 655"/>
        <xdr:cNvSpPr txBox="1"/>
      </xdr:nvSpPr>
      <xdr:spPr>
        <a:xfrm>
          <a:off x="838200" y="5766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657" name="CuadroTexto 656"/>
        <xdr:cNvSpPr txBox="1"/>
      </xdr:nvSpPr>
      <xdr:spPr>
        <a:xfrm>
          <a:off x="838200" y="5798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658" name="CuadroTexto 657"/>
        <xdr:cNvSpPr txBox="1"/>
      </xdr:nvSpPr>
      <xdr:spPr>
        <a:xfrm>
          <a:off x="838200" y="5831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659" name="CuadroTexto 658"/>
        <xdr:cNvSpPr txBox="1"/>
      </xdr:nvSpPr>
      <xdr:spPr>
        <a:xfrm>
          <a:off x="838200" y="5863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660" name="CuadroTexto 659"/>
        <xdr:cNvSpPr txBox="1"/>
      </xdr:nvSpPr>
      <xdr:spPr>
        <a:xfrm>
          <a:off x="838200" y="5895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661" name="CuadroTexto 660"/>
        <xdr:cNvSpPr txBox="1"/>
      </xdr:nvSpPr>
      <xdr:spPr>
        <a:xfrm>
          <a:off x="838200" y="5928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662" name="CuadroTexto 661"/>
        <xdr:cNvSpPr txBox="1"/>
      </xdr:nvSpPr>
      <xdr:spPr>
        <a:xfrm>
          <a:off x="838200" y="5960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663" name="CuadroTexto 662"/>
        <xdr:cNvSpPr txBox="1"/>
      </xdr:nvSpPr>
      <xdr:spPr>
        <a:xfrm>
          <a:off x="838200" y="5993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664" name="CuadroTexto 663"/>
        <xdr:cNvSpPr txBox="1"/>
      </xdr:nvSpPr>
      <xdr:spPr>
        <a:xfrm>
          <a:off x="838200" y="6025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665" name="CuadroTexto 664"/>
        <xdr:cNvSpPr txBox="1"/>
      </xdr:nvSpPr>
      <xdr:spPr>
        <a:xfrm>
          <a:off x="838200" y="6057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666" name="CuadroTexto 665"/>
        <xdr:cNvSpPr txBox="1"/>
      </xdr:nvSpPr>
      <xdr:spPr>
        <a:xfrm>
          <a:off x="838200" y="6090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667" name="CuadroTexto 666"/>
        <xdr:cNvSpPr txBox="1"/>
      </xdr:nvSpPr>
      <xdr:spPr>
        <a:xfrm>
          <a:off x="838200" y="6122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668" name="CuadroTexto 667"/>
        <xdr:cNvSpPr txBox="1"/>
      </xdr:nvSpPr>
      <xdr:spPr>
        <a:xfrm>
          <a:off x="838200" y="6155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669" name="CuadroTexto 668"/>
        <xdr:cNvSpPr txBox="1"/>
      </xdr:nvSpPr>
      <xdr:spPr>
        <a:xfrm>
          <a:off x="838200" y="6187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670" name="CuadroTexto 669"/>
        <xdr:cNvSpPr txBox="1"/>
      </xdr:nvSpPr>
      <xdr:spPr>
        <a:xfrm>
          <a:off x="838200" y="6219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671" name="CuadroTexto 670"/>
        <xdr:cNvSpPr txBox="1"/>
      </xdr:nvSpPr>
      <xdr:spPr>
        <a:xfrm>
          <a:off x="838200" y="6252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672" name="CuadroTexto 671"/>
        <xdr:cNvSpPr txBox="1"/>
      </xdr:nvSpPr>
      <xdr:spPr>
        <a:xfrm>
          <a:off x="838200" y="6284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673" name="CuadroTexto 672"/>
        <xdr:cNvSpPr txBox="1"/>
      </xdr:nvSpPr>
      <xdr:spPr>
        <a:xfrm>
          <a:off x="838200" y="6316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674" name="CuadroTexto 673"/>
        <xdr:cNvSpPr txBox="1"/>
      </xdr:nvSpPr>
      <xdr:spPr>
        <a:xfrm>
          <a:off x="838200" y="6349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675" name="CuadroTexto 674"/>
        <xdr:cNvSpPr txBox="1"/>
      </xdr:nvSpPr>
      <xdr:spPr>
        <a:xfrm>
          <a:off x="838200" y="6381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676" name="CuadroTexto 675"/>
        <xdr:cNvSpPr txBox="1"/>
      </xdr:nvSpPr>
      <xdr:spPr>
        <a:xfrm>
          <a:off x="838200" y="6414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677" name="CuadroTexto 676"/>
        <xdr:cNvSpPr txBox="1"/>
      </xdr:nvSpPr>
      <xdr:spPr>
        <a:xfrm>
          <a:off x="838200" y="6446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678" name="CuadroTexto 677"/>
        <xdr:cNvSpPr txBox="1"/>
      </xdr:nvSpPr>
      <xdr:spPr>
        <a:xfrm>
          <a:off x="838200" y="6478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679" name="CuadroTexto 678"/>
        <xdr:cNvSpPr txBox="1"/>
      </xdr:nvSpPr>
      <xdr:spPr>
        <a:xfrm>
          <a:off x="838200" y="6511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680" name="CuadroTexto 679"/>
        <xdr:cNvSpPr txBox="1"/>
      </xdr:nvSpPr>
      <xdr:spPr>
        <a:xfrm>
          <a:off x="838200" y="6543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681" name="CuadroTexto 680"/>
        <xdr:cNvSpPr txBox="1"/>
      </xdr:nvSpPr>
      <xdr:spPr>
        <a:xfrm>
          <a:off x="838200" y="6576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682" name="CuadroTexto 681"/>
        <xdr:cNvSpPr txBox="1"/>
      </xdr:nvSpPr>
      <xdr:spPr>
        <a:xfrm>
          <a:off x="838200" y="6608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683" name="CuadroTexto 682"/>
        <xdr:cNvSpPr txBox="1"/>
      </xdr:nvSpPr>
      <xdr:spPr>
        <a:xfrm>
          <a:off x="838200" y="6640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684" name="CuadroTexto 683"/>
        <xdr:cNvSpPr txBox="1"/>
      </xdr:nvSpPr>
      <xdr:spPr>
        <a:xfrm>
          <a:off x="838200" y="6673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685" name="CuadroTexto 684"/>
        <xdr:cNvSpPr txBox="1"/>
      </xdr:nvSpPr>
      <xdr:spPr>
        <a:xfrm>
          <a:off x="838200" y="6705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686" name="CuadroTexto 685"/>
        <xdr:cNvSpPr txBox="1"/>
      </xdr:nvSpPr>
      <xdr:spPr>
        <a:xfrm>
          <a:off x="838200" y="6737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687" name="CuadroTexto 686"/>
        <xdr:cNvSpPr txBox="1"/>
      </xdr:nvSpPr>
      <xdr:spPr>
        <a:xfrm>
          <a:off x="838200" y="6770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688" name="CuadroTexto 687"/>
        <xdr:cNvSpPr txBox="1"/>
      </xdr:nvSpPr>
      <xdr:spPr>
        <a:xfrm>
          <a:off x="838200" y="6802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689" name="CuadroTexto 688"/>
        <xdr:cNvSpPr txBox="1"/>
      </xdr:nvSpPr>
      <xdr:spPr>
        <a:xfrm>
          <a:off x="838200" y="6835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690" name="CuadroTexto 689"/>
        <xdr:cNvSpPr txBox="1"/>
      </xdr:nvSpPr>
      <xdr:spPr>
        <a:xfrm>
          <a:off x="838200" y="6867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691" name="CuadroTexto 690"/>
        <xdr:cNvSpPr txBox="1"/>
      </xdr:nvSpPr>
      <xdr:spPr>
        <a:xfrm>
          <a:off x="838200" y="6899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692" name="CuadroTexto 691"/>
        <xdr:cNvSpPr txBox="1"/>
      </xdr:nvSpPr>
      <xdr:spPr>
        <a:xfrm>
          <a:off x="838200" y="6932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693" name="CuadroTexto 692"/>
        <xdr:cNvSpPr txBox="1"/>
      </xdr:nvSpPr>
      <xdr:spPr>
        <a:xfrm>
          <a:off x="838200" y="6964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694" name="CuadroTexto 693"/>
        <xdr:cNvSpPr txBox="1"/>
      </xdr:nvSpPr>
      <xdr:spPr>
        <a:xfrm>
          <a:off x="838200" y="6997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695" name="CuadroTexto 694"/>
        <xdr:cNvSpPr txBox="1"/>
      </xdr:nvSpPr>
      <xdr:spPr>
        <a:xfrm>
          <a:off x="838200" y="7029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696" name="CuadroTexto 695"/>
        <xdr:cNvSpPr txBox="1"/>
      </xdr:nvSpPr>
      <xdr:spPr>
        <a:xfrm>
          <a:off x="838200" y="7061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697" name="CuadroTexto 696"/>
        <xdr:cNvSpPr txBox="1"/>
      </xdr:nvSpPr>
      <xdr:spPr>
        <a:xfrm>
          <a:off x="838200" y="7094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698" name="CuadroTexto 697"/>
        <xdr:cNvSpPr txBox="1"/>
      </xdr:nvSpPr>
      <xdr:spPr>
        <a:xfrm>
          <a:off x="838200" y="7126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699" name="CuadroTexto 698"/>
        <xdr:cNvSpPr txBox="1"/>
      </xdr:nvSpPr>
      <xdr:spPr>
        <a:xfrm>
          <a:off x="838200" y="7158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700" name="CuadroTexto 699"/>
        <xdr:cNvSpPr txBox="1"/>
      </xdr:nvSpPr>
      <xdr:spPr>
        <a:xfrm>
          <a:off x="838200" y="7191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701" name="CuadroTexto 700"/>
        <xdr:cNvSpPr txBox="1"/>
      </xdr:nvSpPr>
      <xdr:spPr>
        <a:xfrm>
          <a:off x="838200" y="7223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702" name="CuadroTexto 701"/>
        <xdr:cNvSpPr txBox="1"/>
      </xdr:nvSpPr>
      <xdr:spPr>
        <a:xfrm>
          <a:off x="838200" y="7256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703" name="CuadroTexto 702"/>
        <xdr:cNvSpPr txBox="1"/>
      </xdr:nvSpPr>
      <xdr:spPr>
        <a:xfrm>
          <a:off x="838200" y="7288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704" name="CuadroTexto 703"/>
        <xdr:cNvSpPr txBox="1"/>
      </xdr:nvSpPr>
      <xdr:spPr>
        <a:xfrm>
          <a:off x="838200" y="7320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705" name="CuadroTexto 704"/>
        <xdr:cNvSpPr txBox="1"/>
      </xdr:nvSpPr>
      <xdr:spPr>
        <a:xfrm>
          <a:off x="838200" y="7353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706" name="CuadroTexto 705"/>
        <xdr:cNvSpPr txBox="1"/>
      </xdr:nvSpPr>
      <xdr:spPr>
        <a:xfrm>
          <a:off x="838200" y="7385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707" name="CuadroTexto 706"/>
        <xdr:cNvSpPr txBox="1"/>
      </xdr:nvSpPr>
      <xdr:spPr>
        <a:xfrm>
          <a:off x="838200" y="7418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708" name="CuadroTexto 707"/>
        <xdr:cNvSpPr txBox="1"/>
      </xdr:nvSpPr>
      <xdr:spPr>
        <a:xfrm>
          <a:off x="838200" y="7450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709" name="CuadroTexto 708"/>
        <xdr:cNvSpPr txBox="1"/>
      </xdr:nvSpPr>
      <xdr:spPr>
        <a:xfrm>
          <a:off x="838200" y="7482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710" name="CuadroTexto 709"/>
        <xdr:cNvSpPr txBox="1"/>
      </xdr:nvSpPr>
      <xdr:spPr>
        <a:xfrm>
          <a:off x="838200" y="7515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711" name="CuadroTexto 710"/>
        <xdr:cNvSpPr txBox="1"/>
      </xdr:nvSpPr>
      <xdr:spPr>
        <a:xfrm>
          <a:off x="838200" y="7547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712" name="CuadroTexto 711"/>
        <xdr:cNvSpPr txBox="1"/>
      </xdr:nvSpPr>
      <xdr:spPr>
        <a:xfrm>
          <a:off x="838200" y="7579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713" name="CuadroTexto 712"/>
        <xdr:cNvSpPr txBox="1"/>
      </xdr:nvSpPr>
      <xdr:spPr>
        <a:xfrm>
          <a:off x="838200" y="7612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714" name="CuadroTexto 713"/>
        <xdr:cNvSpPr txBox="1"/>
      </xdr:nvSpPr>
      <xdr:spPr>
        <a:xfrm>
          <a:off x="838200" y="7644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715" name="CuadroTexto 714"/>
        <xdr:cNvSpPr txBox="1"/>
      </xdr:nvSpPr>
      <xdr:spPr>
        <a:xfrm>
          <a:off x="838200" y="7677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716" name="CuadroTexto 715"/>
        <xdr:cNvSpPr txBox="1"/>
      </xdr:nvSpPr>
      <xdr:spPr>
        <a:xfrm>
          <a:off x="838200" y="7709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717" name="CuadroTexto 716"/>
        <xdr:cNvSpPr txBox="1"/>
      </xdr:nvSpPr>
      <xdr:spPr>
        <a:xfrm>
          <a:off x="838200" y="7741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718" name="CuadroTexto 717"/>
        <xdr:cNvSpPr txBox="1"/>
      </xdr:nvSpPr>
      <xdr:spPr>
        <a:xfrm>
          <a:off x="838200" y="7774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719" name="CuadroTexto 718"/>
        <xdr:cNvSpPr txBox="1"/>
      </xdr:nvSpPr>
      <xdr:spPr>
        <a:xfrm>
          <a:off x="838200" y="7806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720" name="CuadroTexto 719"/>
        <xdr:cNvSpPr txBox="1"/>
      </xdr:nvSpPr>
      <xdr:spPr>
        <a:xfrm>
          <a:off x="838200" y="7839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721" name="CuadroTexto 720"/>
        <xdr:cNvSpPr txBox="1"/>
      </xdr:nvSpPr>
      <xdr:spPr>
        <a:xfrm>
          <a:off x="838200" y="7871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722" name="CuadroTexto 721"/>
        <xdr:cNvSpPr txBox="1"/>
      </xdr:nvSpPr>
      <xdr:spPr>
        <a:xfrm>
          <a:off x="838200" y="7903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723" name="CuadroTexto 722"/>
        <xdr:cNvSpPr txBox="1"/>
      </xdr:nvSpPr>
      <xdr:spPr>
        <a:xfrm>
          <a:off x="838200" y="7936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724" name="CuadroTexto 723"/>
        <xdr:cNvSpPr txBox="1"/>
      </xdr:nvSpPr>
      <xdr:spPr>
        <a:xfrm>
          <a:off x="838200" y="7968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725" name="CuadroTexto 724"/>
        <xdr:cNvSpPr txBox="1"/>
      </xdr:nvSpPr>
      <xdr:spPr>
        <a:xfrm>
          <a:off x="838200" y="10753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726" name="CuadroTexto 725"/>
        <xdr:cNvSpPr txBox="1"/>
      </xdr:nvSpPr>
      <xdr:spPr>
        <a:xfrm>
          <a:off x="838200" y="10786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727" name="CuadroTexto 726"/>
        <xdr:cNvSpPr txBox="1"/>
      </xdr:nvSpPr>
      <xdr:spPr>
        <a:xfrm>
          <a:off x="838200" y="10818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728" name="CuadroTexto 727"/>
        <xdr:cNvSpPr txBox="1"/>
      </xdr:nvSpPr>
      <xdr:spPr>
        <a:xfrm>
          <a:off x="838200" y="10850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729" name="CuadroTexto 728"/>
        <xdr:cNvSpPr txBox="1"/>
      </xdr:nvSpPr>
      <xdr:spPr>
        <a:xfrm>
          <a:off x="838200" y="10883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730" name="CuadroTexto 729"/>
        <xdr:cNvSpPr txBox="1"/>
      </xdr:nvSpPr>
      <xdr:spPr>
        <a:xfrm>
          <a:off x="838200" y="10915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731" name="CuadroTexto 730"/>
        <xdr:cNvSpPr txBox="1"/>
      </xdr:nvSpPr>
      <xdr:spPr>
        <a:xfrm>
          <a:off x="838200" y="10948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732" name="CuadroTexto 731"/>
        <xdr:cNvSpPr txBox="1"/>
      </xdr:nvSpPr>
      <xdr:spPr>
        <a:xfrm>
          <a:off x="838200" y="10980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733" name="CuadroTexto 732"/>
        <xdr:cNvSpPr txBox="1"/>
      </xdr:nvSpPr>
      <xdr:spPr>
        <a:xfrm>
          <a:off x="838200" y="11012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734" name="CuadroTexto 733"/>
        <xdr:cNvSpPr txBox="1"/>
      </xdr:nvSpPr>
      <xdr:spPr>
        <a:xfrm>
          <a:off x="838200" y="11045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735" name="CuadroTexto 734"/>
        <xdr:cNvSpPr txBox="1"/>
      </xdr:nvSpPr>
      <xdr:spPr>
        <a:xfrm>
          <a:off x="838200" y="11077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736" name="CuadroTexto 735"/>
        <xdr:cNvSpPr txBox="1"/>
      </xdr:nvSpPr>
      <xdr:spPr>
        <a:xfrm>
          <a:off x="838200" y="11109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737" name="CuadroTexto 736"/>
        <xdr:cNvSpPr txBox="1"/>
      </xdr:nvSpPr>
      <xdr:spPr>
        <a:xfrm>
          <a:off x="838200" y="11142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738" name="CuadroTexto 737"/>
        <xdr:cNvSpPr txBox="1"/>
      </xdr:nvSpPr>
      <xdr:spPr>
        <a:xfrm>
          <a:off x="838200" y="11174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739" name="CuadroTexto 738"/>
        <xdr:cNvSpPr txBox="1"/>
      </xdr:nvSpPr>
      <xdr:spPr>
        <a:xfrm>
          <a:off x="838200" y="11207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740" name="CuadroTexto 739"/>
        <xdr:cNvSpPr txBox="1"/>
      </xdr:nvSpPr>
      <xdr:spPr>
        <a:xfrm>
          <a:off x="838200" y="11239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741" name="CuadroTexto 740"/>
        <xdr:cNvSpPr txBox="1"/>
      </xdr:nvSpPr>
      <xdr:spPr>
        <a:xfrm>
          <a:off x="838200" y="11271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742" name="CuadroTexto 741"/>
        <xdr:cNvSpPr txBox="1"/>
      </xdr:nvSpPr>
      <xdr:spPr>
        <a:xfrm>
          <a:off x="838200" y="11304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743" name="CuadroTexto 742"/>
        <xdr:cNvSpPr txBox="1"/>
      </xdr:nvSpPr>
      <xdr:spPr>
        <a:xfrm>
          <a:off x="838200" y="11336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744" name="CuadroTexto 743"/>
        <xdr:cNvSpPr txBox="1"/>
      </xdr:nvSpPr>
      <xdr:spPr>
        <a:xfrm>
          <a:off x="838200" y="11369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745" name="CuadroTexto 744"/>
        <xdr:cNvSpPr txBox="1"/>
      </xdr:nvSpPr>
      <xdr:spPr>
        <a:xfrm>
          <a:off x="838200" y="11401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746" name="CuadroTexto 745"/>
        <xdr:cNvSpPr txBox="1"/>
      </xdr:nvSpPr>
      <xdr:spPr>
        <a:xfrm>
          <a:off x="838200" y="11433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747" name="CuadroTexto 746"/>
        <xdr:cNvSpPr txBox="1"/>
      </xdr:nvSpPr>
      <xdr:spPr>
        <a:xfrm>
          <a:off x="838200" y="11466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748" name="CuadroTexto 747"/>
        <xdr:cNvSpPr txBox="1"/>
      </xdr:nvSpPr>
      <xdr:spPr>
        <a:xfrm>
          <a:off x="838200" y="11498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749" name="CuadroTexto 748"/>
        <xdr:cNvSpPr txBox="1"/>
      </xdr:nvSpPr>
      <xdr:spPr>
        <a:xfrm>
          <a:off x="838200" y="11530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750" name="CuadroTexto 749"/>
        <xdr:cNvSpPr txBox="1"/>
      </xdr:nvSpPr>
      <xdr:spPr>
        <a:xfrm>
          <a:off x="838200" y="11563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751" name="CuadroTexto 750"/>
        <xdr:cNvSpPr txBox="1"/>
      </xdr:nvSpPr>
      <xdr:spPr>
        <a:xfrm>
          <a:off x="838200" y="11595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752" name="CuadroTexto 751"/>
        <xdr:cNvSpPr txBox="1"/>
      </xdr:nvSpPr>
      <xdr:spPr>
        <a:xfrm>
          <a:off x="838200" y="11628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753" name="CuadroTexto 752"/>
        <xdr:cNvSpPr txBox="1"/>
      </xdr:nvSpPr>
      <xdr:spPr>
        <a:xfrm>
          <a:off x="838200" y="11660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754" name="CuadroTexto 753"/>
        <xdr:cNvSpPr txBox="1"/>
      </xdr:nvSpPr>
      <xdr:spPr>
        <a:xfrm>
          <a:off x="838200" y="11692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755" name="CuadroTexto 754"/>
        <xdr:cNvSpPr txBox="1"/>
      </xdr:nvSpPr>
      <xdr:spPr>
        <a:xfrm>
          <a:off x="838200" y="11725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756" name="CuadroTexto 755"/>
        <xdr:cNvSpPr txBox="1"/>
      </xdr:nvSpPr>
      <xdr:spPr>
        <a:xfrm>
          <a:off x="838200" y="11757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757" name="CuadroTexto 756"/>
        <xdr:cNvSpPr txBox="1"/>
      </xdr:nvSpPr>
      <xdr:spPr>
        <a:xfrm>
          <a:off x="838200" y="11790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758" name="CuadroTexto 757"/>
        <xdr:cNvSpPr txBox="1"/>
      </xdr:nvSpPr>
      <xdr:spPr>
        <a:xfrm>
          <a:off x="838200" y="11822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759" name="CuadroTexto 758"/>
        <xdr:cNvSpPr txBox="1"/>
      </xdr:nvSpPr>
      <xdr:spPr>
        <a:xfrm>
          <a:off x="838200" y="11854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760" name="CuadroTexto 759"/>
        <xdr:cNvSpPr txBox="1"/>
      </xdr:nvSpPr>
      <xdr:spPr>
        <a:xfrm>
          <a:off x="838200" y="11887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761" name="CuadroTexto 760"/>
        <xdr:cNvSpPr txBox="1"/>
      </xdr:nvSpPr>
      <xdr:spPr>
        <a:xfrm>
          <a:off x="838200" y="11919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762" name="CuadroTexto 761"/>
        <xdr:cNvSpPr txBox="1"/>
      </xdr:nvSpPr>
      <xdr:spPr>
        <a:xfrm>
          <a:off x="838200" y="11951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763" name="CuadroTexto 762"/>
        <xdr:cNvSpPr txBox="1"/>
      </xdr:nvSpPr>
      <xdr:spPr>
        <a:xfrm>
          <a:off x="838200" y="11984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764" name="CuadroTexto 763"/>
        <xdr:cNvSpPr txBox="1"/>
      </xdr:nvSpPr>
      <xdr:spPr>
        <a:xfrm>
          <a:off x="838200" y="12016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765" name="CuadroTexto 764"/>
        <xdr:cNvSpPr txBox="1"/>
      </xdr:nvSpPr>
      <xdr:spPr>
        <a:xfrm>
          <a:off x="838200" y="12049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766" name="CuadroTexto 765"/>
        <xdr:cNvSpPr txBox="1"/>
      </xdr:nvSpPr>
      <xdr:spPr>
        <a:xfrm>
          <a:off x="838200" y="120815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767" name="CuadroTexto 766"/>
        <xdr:cNvSpPr txBox="1"/>
      </xdr:nvSpPr>
      <xdr:spPr>
        <a:xfrm>
          <a:off x="838200" y="121138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768" name="CuadroTexto 767"/>
        <xdr:cNvSpPr txBox="1"/>
      </xdr:nvSpPr>
      <xdr:spPr>
        <a:xfrm>
          <a:off x="838200" y="121462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769" name="CuadroTexto 768"/>
        <xdr:cNvSpPr txBox="1"/>
      </xdr:nvSpPr>
      <xdr:spPr>
        <a:xfrm>
          <a:off x="838200" y="121786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770" name="CuadroTexto 769"/>
        <xdr:cNvSpPr txBox="1"/>
      </xdr:nvSpPr>
      <xdr:spPr>
        <a:xfrm>
          <a:off x="838200" y="122110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771" name="CuadroTexto 770"/>
        <xdr:cNvSpPr txBox="1"/>
      </xdr:nvSpPr>
      <xdr:spPr>
        <a:xfrm>
          <a:off x="838200" y="122434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772" name="CuadroTexto 771"/>
        <xdr:cNvSpPr txBox="1"/>
      </xdr:nvSpPr>
      <xdr:spPr>
        <a:xfrm>
          <a:off x="838200" y="122758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773" name="CuadroTexto 772"/>
        <xdr:cNvSpPr txBox="1"/>
      </xdr:nvSpPr>
      <xdr:spPr>
        <a:xfrm>
          <a:off x="838200" y="123082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774" name="CuadroTexto 773"/>
        <xdr:cNvSpPr txBox="1"/>
      </xdr:nvSpPr>
      <xdr:spPr>
        <a:xfrm>
          <a:off x="838200" y="123405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775" name="CuadroTexto 774"/>
        <xdr:cNvSpPr txBox="1"/>
      </xdr:nvSpPr>
      <xdr:spPr>
        <a:xfrm>
          <a:off x="838200" y="123729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776" name="CuadroTexto 775"/>
        <xdr:cNvSpPr txBox="1"/>
      </xdr:nvSpPr>
      <xdr:spPr>
        <a:xfrm>
          <a:off x="838200" y="124053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777" name="CuadroTexto 776"/>
        <xdr:cNvSpPr txBox="1"/>
      </xdr:nvSpPr>
      <xdr:spPr>
        <a:xfrm>
          <a:off x="838200" y="124377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778" name="CuadroTexto 777"/>
        <xdr:cNvSpPr txBox="1"/>
      </xdr:nvSpPr>
      <xdr:spPr>
        <a:xfrm>
          <a:off x="838200" y="124701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779" name="CuadroTexto 778"/>
        <xdr:cNvSpPr txBox="1"/>
      </xdr:nvSpPr>
      <xdr:spPr>
        <a:xfrm>
          <a:off x="838200" y="125025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780" name="CuadroTexto 779"/>
        <xdr:cNvSpPr txBox="1"/>
      </xdr:nvSpPr>
      <xdr:spPr>
        <a:xfrm>
          <a:off x="838200" y="125349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781" name="CuadroTexto 780"/>
        <xdr:cNvSpPr txBox="1"/>
      </xdr:nvSpPr>
      <xdr:spPr>
        <a:xfrm>
          <a:off x="838200" y="125672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782" name="CuadroTexto 781"/>
        <xdr:cNvSpPr txBox="1"/>
      </xdr:nvSpPr>
      <xdr:spPr>
        <a:xfrm>
          <a:off x="838200" y="125996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783" name="CuadroTexto 782"/>
        <xdr:cNvSpPr txBox="1"/>
      </xdr:nvSpPr>
      <xdr:spPr>
        <a:xfrm>
          <a:off x="838200" y="126320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784" name="CuadroTexto 783"/>
        <xdr:cNvSpPr txBox="1"/>
      </xdr:nvSpPr>
      <xdr:spPr>
        <a:xfrm>
          <a:off x="838200" y="126644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785" name="CuadroTexto 784"/>
        <xdr:cNvSpPr txBox="1"/>
      </xdr:nvSpPr>
      <xdr:spPr>
        <a:xfrm>
          <a:off x="838200" y="126968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786" name="CuadroTexto 785"/>
        <xdr:cNvSpPr txBox="1"/>
      </xdr:nvSpPr>
      <xdr:spPr>
        <a:xfrm>
          <a:off x="838200" y="127292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787" name="CuadroTexto 786"/>
        <xdr:cNvSpPr txBox="1"/>
      </xdr:nvSpPr>
      <xdr:spPr>
        <a:xfrm>
          <a:off x="838200" y="127615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788" name="CuadroTexto 787"/>
        <xdr:cNvSpPr txBox="1"/>
      </xdr:nvSpPr>
      <xdr:spPr>
        <a:xfrm>
          <a:off x="838200" y="127939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789" name="CuadroTexto 788"/>
        <xdr:cNvSpPr txBox="1"/>
      </xdr:nvSpPr>
      <xdr:spPr>
        <a:xfrm>
          <a:off x="838200" y="128263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790" name="CuadroTexto 789"/>
        <xdr:cNvSpPr txBox="1"/>
      </xdr:nvSpPr>
      <xdr:spPr>
        <a:xfrm>
          <a:off x="838200" y="128587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791" name="CuadroTexto 790"/>
        <xdr:cNvSpPr txBox="1"/>
      </xdr:nvSpPr>
      <xdr:spPr>
        <a:xfrm>
          <a:off x="838200" y="128911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792" name="CuadroTexto 791"/>
        <xdr:cNvSpPr txBox="1"/>
      </xdr:nvSpPr>
      <xdr:spPr>
        <a:xfrm>
          <a:off x="838200" y="129235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793" name="CuadroTexto 792"/>
        <xdr:cNvSpPr txBox="1"/>
      </xdr:nvSpPr>
      <xdr:spPr>
        <a:xfrm>
          <a:off x="838200" y="129559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794" name="CuadroTexto 793"/>
        <xdr:cNvSpPr txBox="1"/>
      </xdr:nvSpPr>
      <xdr:spPr>
        <a:xfrm>
          <a:off x="838200" y="129882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795" name="CuadroTexto 794"/>
        <xdr:cNvSpPr txBox="1"/>
      </xdr:nvSpPr>
      <xdr:spPr>
        <a:xfrm>
          <a:off x="838200" y="130206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796" name="CuadroTexto 795"/>
        <xdr:cNvSpPr txBox="1"/>
      </xdr:nvSpPr>
      <xdr:spPr>
        <a:xfrm>
          <a:off x="838200" y="130530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797" name="CuadroTexto 796"/>
        <xdr:cNvSpPr txBox="1"/>
      </xdr:nvSpPr>
      <xdr:spPr>
        <a:xfrm>
          <a:off x="838200" y="130854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798" name="CuadroTexto 797"/>
        <xdr:cNvSpPr txBox="1"/>
      </xdr:nvSpPr>
      <xdr:spPr>
        <a:xfrm>
          <a:off x="838200" y="131178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799" name="CuadroTexto 798"/>
        <xdr:cNvSpPr txBox="1"/>
      </xdr:nvSpPr>
      <xdr:spPr>
        <a:xfrm>
          <a:off x="838200" y="131502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800" name="CuadroTexto 799"/>
        <xdr:cNvSpPr txBox="1"/>
      </xdr:nvSpPr>
      <xdr:spPr>
        <a:xfrm>
          <a:off x="838200" y="131826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801" name="CuadroTexto 800"/>
        <xdr:cNvSpPr txBox="1"/>
      </xdr:nvSpPr>
      <xdr:spPr>
        <a:xfrm>
          <a:off x="838200" y="132149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802" name="CuadroTexto 801"/>
        <xdr:cNvSpPr txBox="1"/>
      </xdr:nvSpPr>
      <xdr:spPr>
        <a:xfrm>
          <a:off x="838200" y="132473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803" name="CuadroTexto 802"/>
        <xdr:cNvSpPr txBox="1"/>
      </xdr:nvSpPr>
      <xdr:spPr>
        <a:xfrm>
          <a:off x="838200" y="132797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804" name="CuadroTexto 803"/>
        <xdr:cNvSpPr txBox="1"/>
      </xdr:nvSpPr>
      <xdr:spPr>
        <a:xfrm>
          <a:off x="838200" y="133121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805" name="CuadroTexto 804"/>
        <xdr:cNvSpPr txBox="1"/>
      </xdr:nvSpPr>
      <xdr:spPr>
        <a:xfrm>
          <a:off x="838200" y="133445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806" name="CuadroTexto 805"/>
        <xdr:cNvSpPr txBox="1"/>
      </xdr:nvSpPr>
      <xdr:spPr>
        <a:xfrm>
          <a:off x="838200" y="133769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807" name="CuadroTexto 806"/>
        <xdr:cNvSpPr txBox="1"/>
      </xdr:nvSpPr>
      <xdr:spPr>
        <a:xfrm>
          <a:off x="838200" y="134092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808" name="CuadroTexto 807"/>
        <xdr:cNvSpPr txBox="1"/>
      </xdr:nvSpPr>
      <xdr:spPr>
        <a:xfrm>
          <a:off x="838200" y="134416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809" name="CuadroTexto 808"/>
        <xdr:cNvSpPr txBox="1"/>
      </xdr:nvSpPr>
      <xdr:spPr>
        <a:xfrm>
          <a:off x="838200" y="134740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810" name="CuadroTexto 809"/>
        <xdr:cNvSpPr txBox="1"/>
      </xdr:nvSpPr>
      <xdr:spPr>
        <a:xfrm>
          <a:off x="838200" y="135064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811" name="CuadroTexto 810"/>
        <xdr:cNvSpPr txBox="1"/>
      </xdr:nvSpPr>
      <xdr:spPr>
        <a:xfrm>
          <a:off x="838200" y="135388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812" name="CuadroTexto 811"/>
        <xdr:cNvSpPr txBox="1"/>
      </xdr:nvSpPr>
      <xdr:spPr>
        <a:xfrm>
          <a:off x="838200" y="135712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813" name="CuadroTexto 812"/>
        <xdr:cNvSpPr txBox="1"/>
      </xdr:nvSpPr>
      <xdr:spPr>
        <a:xfrm>
          <a:off x="838200" y="136036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814" name="CuadroTexto 813"/>
        <xdr:cNvSpPr txBox="1"/>
      </xdr:nvSpPr>
      <xdr:spPr>
        <a:xfrm>
          <a:off x="838200" y="136359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815" name="CuadroTexto 814"/>
        <xdr:cNvSpPr txBox="1"/>
      </xdr:nvSpPr>
      <xdr:spPr>
        <a:xfrm>
          <a:off x="838200" y="136683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816" name="CuadroTexto 815"/>
        <xdr:cNvSpPr txBox="1"/>
      </xdr:nvSpPr>
      <xdr:spPr>
        <a:xfrm>
          <a:off x="838200" y="137007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817" name="CuadroTexto 816"/>
        <xdr:cNvSpPr txBox="1"/>
      </xdr:nvSpPr>
      <xdr:spPr>
        <a:xfrm>
          <a:off x="838200" y="137331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818" name="CuadroTexto 817"/>
        <xdr:cNvSpPr txBox="1"/>
      </xdr:nvSpPr>
      <xdr:spPr>
        <a:xfrm>
          <a:off x="838200" y="137655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819" name="CuadroTexto 818"/>
        <xdr:cNvSpPr txBox="1"/>
      </xdr:nvSpPr>
      <xdr:spPr>
        <a:xfrm>
          <a:off x="838200" y="137979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820" name="CuadroTexto 819"/>
        <xdr:cNvSpPr txBox="1"/>
      </xdr:nvSpPr>
      <xdr:spPr>
        <a:xfrm>
          <a:off x="838200" y="138303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821" name="CuadroTexto 820"/>
        <xdr:cNvSpPr txBox="1"/>
      </xdr:nvSpPr>
      <xdr:spPr>
        <a:xfrm>
          <a:off x="838200" y="138626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822" name="CuadroTexto 821"/>
        <xdr:cNvSpPr txBox="1"/>
      </xdr:nvSpPr>
      <xdr:spPr>
        <a:xfrm>
          <a:off x="838200" y="138950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823" name="CuadroTexto 822"/>
        <xdr:cNvSpPr txBox="1"/>
      </xdr:nvSpPr>
      <xdr:spPr>
        <a:xfrm>
          <a:off x="838200" y="139274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824" name="CuadroTexto 823"/>
        <xdr:cNvSpPr txBox="1"/>
      </xdr:nvSpPr>
      <xdr:spPr>
        <a:xfrm>
          <a:off x="838200" y="139598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825" name="CuadroTexto 824"/>
        <xdr:cNvSpPr txBox="1"/>
      </xdr:nvSpPr>
      <xdr:spPr>
        <a:xfrm>
          <a:off x="838200" y="139922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826" name="CuadroTexto 825"/>
        <xdr:cNvSpPr txBox="1"/>
      </xdr:nvSpPr>
      <xdr:spPr>
        <a:xfrm>
          <a:off x="838200" y="140246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827" name="CuadroTexto 826"/>
        <xdr:cNvSpPr txBox="1"/>
      </xdr:nvSpPr>
      <xdr:spPr>
        <a:xfrm>
          <a:off x="838200" y="140569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828" name="CuadroTexto 827"/>
        <xdr:cNvSpPr txBox="1"/>
      </xdr:nvSpPr>
      <xdr:spPr>
        <a:xfrm>
          <a:off x="838200" y="140893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829" name="CuadroTexto 828"/>
        <xdr:cNvSpPr txBox="1"/>
      </xdr:nvSpPr>
      <xdr:spPr>
        <a:xfrm>
          <a:off x="838200" y="141217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830" name="CuadroTexto 829"/>
        <xdr:cNvSpPr txBox="1"/>
      </xdr:nvSpPr>
      <xdr:spPr>
        <a:xfrm>
          <a:off x="838200" y="141541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831" name="CuadroTexto 830"/>
        <xdr:cNvSpPr txBox="1"/>
      </xdr:nvSpPr>
      <xdr:spPr>
        <a:xfrm>
          <a:off x="838200" y="141865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832" name="CuadroTexto 831"/>
        <xdr:cNvSpPr txBox="1"/>
      </xdr:nvSpPr>
      <xdr:spPr>
        <a:xfrm>
          <a:off x="838200" y="142189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833" name="CuadroTexto 832"/>
        <xdr:cNvSpPr txBox="1"/>
      </xdr:nvSpPr>
      <xdr:spPr>
        <a:xfrm>
          <a:off x="838200" y="142513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834" name="CuadroTexto 833"/>
        <xdr:cNvSpPr txBox="1"/>
      </xdr:nvSpPr>
      <xdr:spPr>
        <a:xfrm>
          <a:off x="838200" y="142836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835" name="CuadroTexto 834"/>
        <xdr:cNvSpPr txBox="1"/>
      </xdr:nvSpPr>
      <xdr:spPr>
        <a:xfrm>
          <a:off x="838200" y="143160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836" name="CuadroTexto 835"/>
        <xdr:cNvSpPr txBox="1"/>
      </xdr:nvSpPr>
      <xdr:spPr>
        <a:xfrm>
          <a:off x="838200" y="143484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837" name="CuadroTexto 836"/>
        <xdr:cNvSpPr txBox="1"/>
      </xdr:nvSpPr>
      <xdr:spPr>
        <a:xfrm>
          <a:off x="838200" y="143808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838" name="CuadroTexto 837"/>
        <xdr:cNvSpPr txBox="1"/>
      </xdr:nvSpPr>
      <xdr:spPr>
        <a:xfrm>
          <a:off x="838200" y="144132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839" name="CuadroTexto 838"/>
        <xdr:cNvSpPr txBox="1"/>
      </xdr:nvSpPr>
      <xdr:spPr>
        <a:xfrm>
          <a:off x="838200" y="144456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840" name="CuadroTexto 839"/>
        <xdr:cNvSpPr txBox="1"/>
      </xdr:nvSpPr>
      <xdr:spPr>
        <a:xfrm>
          <a:off x="838200" y="144780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841" name="CuadroTexto 840"/>
        <xdr:cNvSpPr txBox="1"/>
      </xdr:nvSpPr>
      <xdr:spPr>
        <a:xfrm>
          <a:off x="838200" y="145103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842" name="CuadroTexto 841"/>
        <xdr:cNvSpPr txBox="1"/>
      </xdr:nvSpPr>
      <xdr:spPr>
        <a:xfrm>
          <a:off x="838200" y="145427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843" name="CuadroTexto 842"/>
        <xdr:cNvSpPr txBox="1"/>
      </xdr:nvSpPr>
      <xdr:spPr>
        <a:xfrm>
          <a:off x="838200" y="145751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844" name="CuadroTexto 843"/>
        <xdr:cNvSpPr txBox="1"/>
      </xdr:nvSpPr>
      <xdr:spPr>
        <a:xfrm>
          <a:off x="838200" y="146075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845" name="CuadroTexto 844"/>
        <xdr:cNvSpPr txBox="1"/>
      </xdr:nvSpPr>
      <xdr:spPr>
        <a:xfrm>
          <a:off x="838200" y="146399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846" name="CuadroTexto 845"/>
        <xdr:cNvSpPr txBox="1"/>
      </xdr:nvSpPr>
      <xdr:spPr>
        <a:xfrm>
          <a:off x="838200" y="146723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847" name="CuadroTexto 846"/>
        <xdr:cNvSpPr txBox="1"/>
      </xdr:nvSpPr>
      <xdr:spPr>
        <a:xfrm>
          <a:off x="838200" y="147046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848" name="CuadroTexto 847"/>
        <xdr:cNvSpPr txBox="1"/>
      </xdr:nvSpPr>
      <xdr:spPr>
        <a:xfrm>
          <a:off x="838200" y="147370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849" name="CuadroTexto 848"/>
        <xdr:cNvSpPr txBox="1"/>
      </xdr:nvSpPr>
      <xdr:spPr>
        <a:xfrm>
          <a:off x="838200" y="147694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850" name="CuadroTexto 849"/>
        <xdr:cNvSpPr txBox="1"/>
      </xdr:nvSpPr>
      <xdr:spPr>
        <a:xfrm>
          <a:off x="838200" y="148018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851" name="CuadroTexto 850"/>
        <xdr:cNvSpPr txBox="1"/>
      </xdr:nvSpPr>
      <xdr:spPr>
        <a:xfrm>
          <a:off x="838200" y="148342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852" name="CuadroTexto 851"/>
        <xdr:cNvSpPr txBox="1"/>
      </xdr:nvSpPr>
      <xdr:spPr>
        <a:xfrm>
          <a:off x="838200" y="148666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853" name="CuadroTexto 852"/>
        <xdr:cNvSpPr txBox="1"/>
      </xdr:nvSpPr>
      <xdr:spPr>
        <a:xfrm>
          <a:off x="838200" y="148990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854" name="CuadroTexto 853"/>
        <xdr:cNvSpPr txBox="1"/>
      </xdr:nvSpPr>
      <xdr:spPr>
        <a:xfrm>
          <a:off x="838200" y="149313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855" name="CuadroTexto 854"/>
        <xdr:cNvSpPr txBox="1"/>
      </xdr:nvSpPr>
      <xdr:spPr>
        <a:xfrm>
          <a:off x="838200" y="149637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856" name="CuadroTexto 855"/>
        <xdr:cNvSpPr txBox="1"/>
      </xdr:nvSpPr>
      <xdr:spPr>
        <a:xfrm>
          <a:off x="838200" y="149961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857" name="CuadroTexto 856"/>
        <xdr:cNvSpPr txBox="1"/>
      </xdr:nvSpPr>
      <xdr:spPr>
        <a:xfrm>
          <a:off x="838200" y="150285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858" name="CuadroTexto 857"/>
        <xdr:cNvSpPr txBox="1"/>
      </xdr:nvSpPr>
      <xdr:spPr>
        <a:xfrm>
          <a:off x="838200" y="150609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859" name="CuadroTexto 858"/>
        <xdr:cNvSpPr txBox="1"/>
      </xdr:nvSpPr>
      <xdr:spPr>
        <a:xfrm>
          <a:off x="838200" y="150933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860" name="CuadroTexto 859"/>
        <xdr:cNvSpPr txBox="1"/>
      </xdr:nvSpPr>
      <xdr:spPr>
        <a:xfrm>
          <a:off x="838200" y="151257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861" name="CuadroTexto 860"/>
        <xdr:cNvSpPr txBox="1"/>
      </xdr:nvSpPr>
      <xdr:spPr>
        <a:xfrm>
          <a:off x="838200" y="151580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862" name="CuadroTexto 861"/>
        <xdr:cNvSpPr txBox="1"/>
      </xdr:nvSpPr>
      <xdr:spPr>
        <a:xfrm>
          <a:off x="838200" y="151904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863" name="CuadroTexto 862"/>
        <xdr:cNvSpPr txBox="1"/>
      </xdr:nvSpPr>
      <xdr:spPr>
        <a:xfrm>
          <a:off x="838200" y="152228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864" name="CuadroTexto 863"/>
        <xdr:cNvSpPr txBox="1"/>
      </xdr:nvSpPr>
      <xdr:spPr>
        <a:xfrm>
          <a:off x="838200" y="152552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865" name="CuadroTexto 864"/>
        <xdr:cNvSpPr txBox="1"/>
      </xdr:nvSpPr>
      <xdr:spPr>
        <a:xfrm>
          <a:off x="838200" y="152876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866" name="CuadroTexto 865"/>
        <xdr:cNvSpPr txBox="1"/>
      </xdr:nvSpPr>
      <xdr:spPr>
        <a:xfrm>
          <a:off x="838200" y="153200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867" name="CuadroTexto 866"/>
        <xdr:cNvSpPr txBox="1"/>
      </xdr:nvSpPr>
      <xdr:spPr>
        <a:xfrm>
          <a:off x="838200" y="153523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868" name="CuadroTexto 867"/>
        <xdr:cNvSpPr txBox="1"/>
      </xdr:nvSpPr>
      <xdr:spPr>
        <a:xfrm>
          <a:off x="838200" y="153847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869" name="CuadroTexto 868"/>
        <xdr:cNvSpPr txBox="1"/>
      </xdr:nvSpPr>
      <xdr:spPr>
        <a:xfrm>
          <a:off x="838200" y="154171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870" name="CuadroTexto 869"/>
        <xdr:cNvSpPr txBox="1"/>
      </xdr:nvSpPr>
      <xdr:spPr>
        <a:xfrm>
          <a:off x="838200" y="154495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871" name="CuadroTexto 870"/>
        <xdr:cNvSpPr txBox="1"/>
      </xdr:nvSpPr>
      <xdr:spPr>
        <a:xfrm>
          <a:off x="838200" y="154819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872" name="CuadroTexto 871"/>
        <xdr:cNvSpPr txBox="1"/>
      </xdr:nvSpPr>
      <xdr:spPr>
        <a:xfrm>
          <a:off x="838200" y="155143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873" name="CuadroTexto 872"/>
        <xdr:cNvSpPr txBox="1"/>
      </xdr:nvSpPr>
      <xdr:spPr>
        <a:xfrm>
          <a:off x="838200" y="155467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874" name="CuadroTexto 873"/>
        <xdr:cNvSpPr txBox="1"/>
      </xdr:nvSpPr>
      <xdr:spPr>
        <a:xfrm>
          <a:off x="838200" y="155790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875" name="CuadroTexto 874"/>
        <xdr:cNvSpPr txBox="1"/>
      </xdr:nvSpPr>
      <xdr:spPr>
        <a:xfrm>
          <a:off x="838200" y="156114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876" name="CuadroTexto 875"/>
        <xdr:cNvSpPr txBox="1"/>
      </xdr:nvSpPr>
      <xdr:spPr>
        <a:xfrm>
          <a:off x="838200" y="156438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877" name="CuadroTexto 876"/>
        <xdr:cNvSpPr txBox="1"/>
      </xdr:nvSpPr>
      <xdr:spPr>
        <a:xfrm>
          <a:off x="838200" y="156762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878" name="CuadroTexto 877"/>
        <xdr:cNvSpPr txBox="1"/>
      </xdr:nvSpPr>
      <xdr:spPr>
        <a:xfrm>
          <a:off x="838200" y="157086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879" name="CuadroTexto 878"/>
        <xdr:cNvSpPr txBox="1"/>
      </xdr:nvSpPr>
      <xdr:spPr>
        <a:xfrm>
          <a:off x="838200" y="157410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880" name="CuadroTexto 879"/>
        <xdr:cNvSpPr txBox="1"/>
      </xdr:nvSpPr>
      <xdr:spPr>
        <a:xfrm>
          <a:off x="838200" y="157734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881" name="CuadroTexto 880"/>
        <xdr:cNvSpPr txBox="1"/>
      </xdr:nvSpPr>
      <xdr:spPr>
        <a:xfrm>
          <a:off x="838200" y="158057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882" name="CuadroTexto 881"/>
        <xdr:cNvSpPr txBox="1"/>
      </xdr:nvSpPr>
      <xdr:spPr>
        <a:xfrm>
          <a:off x="838200" y="158381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883" name="CuadroTexto 882"/>
        <xdr:cNvSpPr txBox="1"/>
      </xdr:nvSpPr>
      <xdr:spPr>
        <a:xfrm>
          <a:off x="838200" y="158705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884" name="CuadroTexto 883"/>
        <xdr:cNvSpPr txBox="1"/>
      </xdr:nvSpPr>
      <xdr:spPr>
        <a:xfrm>
          <a:off x="838200" y="159029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885" name="CuadroTexto 884"/>
        <xdr:cNvSpPr txBox="1"/>
      </xdr:nvSpPr>
      <xdr:spPr>
        <a:xfrm>
          <a:off x="838200" y="159353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886" name="CuadroTexto 885"/>
        <xdr:cNvSpPr txBox="1"/>
      </xdr:nvSpPr>
      <xdr:spPr>
        <a:xfrm>
          <a:off x="838200" y="159677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887" name="CuadroTexto 886"/>
        <xdr:cNvSpPr txBox="1"/>
      </xdr:nvSpPr>
      <xdr:spPr>
        <a:xfrm>
          <a:off x="838200" y="160000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888" name="CuadroTexto 887"/>
        <xdr:cNvSpPr txBox="1"/>
      </xdr:nvSpPr>
      <xdr:spPr>
        <a:xfrm>
          <a:off x="838200" y="160324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889" name="CuadroTexto 888"/>
        <xdr:cNvSpPr txBox="1"/>
      </xdr:nvSpPr>
      <xdr:spPr>
        <a:xfrm>
          <a:off x="838200" y="160648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890" name="CuadroTexto 889"/>
        <xdr:cNvSpPr txBox="1"/>
      </xdr:nvSpPr>
      <xdr:spPr>
        <a:xfrm>
          <a:off x="838200" y="160972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891" name="CuadroTexto 890"/>
        <xdr:cNvSpPr txBox="1"/>
      </xdr:nvSpPr>
      <xdr:spPr>
        <a:xfrm>
          <a:off x="838200" y="161296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892" name="CuadroTexto 891"/>
        <xdr:cNvSpPr txBox="1"/>
      </xdr:nvSpPr>
      <xdr:spPr>
        <a:xfrm>
          <a:off x="838200" y="161620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893" name="CuadroTexto 892"/>
        <xdr:cNvSpPr txBox="1"/>
      </xdr:nvSpPr>
      <xdr:spPr>
        <a:xfrm>
          <a:off x="838200" y="161944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894" name="CuadroTexto 893"/>
        <xdr:cNvSpPr txBox="1"/>
      </xdr:nvSpPr>
      <xdr:spPr>
        <a:xfrm>
          <a:off x="838200" y="162267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895" name="CuadroTexto 894"/>
        <xdr:cNvSpPr txBox="1"/>
      </xdr:nvSpPr>
      <xdr:spPr>
        <a:xfrm>
          <a:off x="838200" y="162591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896" name="CuadroTexto 895"/>
        <xdr:cNvSpPr txBox="1"/>
      </xdr:nvSpPr>
      <xdr:spPr>
        <a:xfrm>
          <a:off x="838200" y="162915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897" name="CuadroTexto 896"/>
        <xdr:cNvSpPr txBox="1"/>
      </xdr:nvSpPr>
      <xdr:spPr>
        <a:xfrm>
          <a:off x="838200" y="163239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898" name="CuadroTexto 897"/>
        <xdr:cNvSpPr txBox="1"/>
      </xdr:nvSpPr>
      <xdr:spPr>
        <a:xfrm>
          <a:off x="838200" y="163563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899" name="CuadroTexto 898"/>
        <xdr:cNvSpPr txBox="1"/>
      </xdr:nvSpPr>
      <xdr:spPr>
        <a:xfrm>
          <a:off x="838200" y="163887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900" name="CuadroTexto 899"/>
        <xdr:cNvSpPr txBox="1"/>
      </xdr:nvSpPr>
      <xdr:spPr>
        <a:xfrm>
          <a:off x="838200" y="164211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901" name="CuadroTexto 900"/>
        <xdr:cNvSpPr txBox="1"/>
      </xdr:nvSpPr>
      <xdr:spPr>
        <a:xfrm>
          <a:off x="838200" y="164534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902" name="CuadroTexto 901"/>
        <xdr:cNvSpPr txBox="1"/>
      </xdr:nvSpPr>
      <xdr:spPr>
        <a:xfrm>
          <a:off x="838200" y="164858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903" name="CuadroTexto 902"/>
        <xdr:cNvSpPr txBox="1"/>
      </xdr:nvSpPr>
      <xdr:spPr>
        <a:xfrm>
          <a:off x="838200" y="165182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904" name="CuadroTexto 903"/>
        <xdr:cNvSpPr txBox="1"/>
      </xdr:nvSpPr>
      <xdr:spPr>
        <a:xfrm>
          <a:off x="838200" y="165506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905" name="CuadroTexto 904"/>
        <xdr:cNvSpPr txBox="1"/>
      </xdr:nvSpPr>
      <xdr:spPr>
        <a:xfrm>
          <a:off x="838200" y="165830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906" name="CuadroTexto 905"/>
        <xdr:cNvSpPr txBox="1"/>
      </xdr:nvSpPr>
      <xdr:spPr>
        <a:xfrm>
          <a:off x="838200" y="166154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907" name="CuadroTexto 906"/>
        <xdr:cNvSpPr txBox="1"/>
      </xdr:nvSpPr>
      <xdr:spPr>
        <a:xfrm>
          <a:off x="838200" y="166477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908" name="CuadroTexto 907"/>
        <xdr:cNvSpPr txBox="1"/>
      </xdr:nvSpPr>
      <xdr:spPr>
        <a:xfrm>
          <a:off x="838200" y="166801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909" name="CuadroTexto 908"/>
        <xdr:cNvSpPr txBox="1"/>
      </xdr:nvSpPr>
      <xdr:spPr>
        <a:xfrm>
          <a:off x="838200" y="167125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910" name="CuadroTexto 909"/>
        <xdr:cNvSpPr txBox="1"/>
      </xdr:nvSpPr>
      <xdr:spPr>
        <a:xfrm>
          <a:off x="838200" y="167449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911" name="CuadroTexto 910"/>
        <xdr:cNvSpPr txBox="1"/>
      </xdr:nvSpPr>
      <xdr:spPr>
        <a:xfrm>
          <a:off x="838200" y="167773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912" name="CuadroTexto 911"/>
        <xdr:cNvSpPr txBox="1"/>
      </xdr:nvSpPr>
      <xdr:spPr>
        <a:xfrm>
          <a:off x="838200" y="168097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913" name="CuadroTexto 912"/>
        <xdr:cNvSpPr txBox="1"/>
      </xdr:nvSpPr>
      <xdr:spPr>
        <a:xfrm>
          <a:off x="838200" y="168421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914" name="CuadroTexto 913"/>
        <xdr:cNvSpPr txBox="1"/>
      </xdr:nvSpPr>
      <xdr:spPr>
        <a:xfrm>
          <a:off x="838200" y="168744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915" name="CuadroTexto 914"/>
        <xdr:cNvSpPr txBox="1"/>
      </xdr:nvSpPr>
      <xdr:spPr>
        <a:xfrm>
          <a:off x="838200" y="169068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916" name="CuadroTexto 915"/>
        <xdr:cNvSpPr txBox="1"/>
      </xdr:nvSpPr>
      <xdr:spPr>
        <a:xfrm>
          <a:off x="838200" y="169392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917" name="CuadroTexto 916"/>
        <xdr:cNvSpPr txBox="1"/>
      </xdr:nvSpPr>
      <xdr:spPr>
        <a:xfrm>
          <a:off x="838200" y="169716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918" name="CuadroTexto 917"/>
        <xdr:cNvSpPr txBox="1"/>
      </xdr:nvSpPr>
      <xdr:spPr>
        <a:xfrm>
          <a:off x="838200" y="170040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919" name="CuadroTexto 918"/>
        <xdr:cNvSpPr txBox="1"/>
      </xdr:nvSpPr>
      <xdr:spPr>
        <a:xfrm>
          <a:off x="838200" y="170364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920" name="CuadroTexto 919"/>
        <xdr:cNvSpPr txBox="1"/>
      </xdr:nvSpPr>
      <xdr:spPr>
        <a:xfrm>
          <a:off x="838200" y="170688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921" name="CuadroTexto 920"/>
        <xdr:cNvSpPr txBox="1"/>
      </xdr:nvSpPr>
      <xdr:spPr>
        <a:xfrm>
          <a:off x="838200" y="171011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922" name="CuadroTexto 921"/>
        <xdr:cNvSpPr txBox="1"/>
      </xdr:nvSpPr>
      <xdr:spPr>
        <a:xfrm>
          <a:off x="838200" y="171335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923" name="CuadroTexto 922"/>
        <xdr:cNvSpPr txBox="1"/>
      </xdr:nvSpPr>
      <xdr:spPr>
        <a:xfrm>
          <a:off x="838200" y="171659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924" name="CuadroTexto 923"/>
        <xdr:cNvSpPr txBox="1"/>
      </xdr:nvSpPr>
      <xdr:spPr>
        <a:xfrm>
          <a:off x="838200" y="171983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925" name="CuadroTexto 924"/>
        <xdr:cNvSpPr txBox="1"/>
      </xdr:nvSpPr>
      <xdr:spPr>
        <a:xfrm>
          <a:off x="838200" y="172307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926" name="CuadroTexto 925"/>
        <xdr:cNvSpPr txBox="1"/>
      </xdr:nvSpPr>
      <xdr:spPr>
        <a:xfrm>
          <a:off x="838200" y="172631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927" name="CuadroTexto 926"/>
        <xdr:cNvSpPr txBox="1"/>
      </xdr:nvSpPr>
      <xdr:spPr>
        <a:xfrm>
          <a:off x="838200" y="172954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928" name="CuadroTexto 927"/>
        <xdr:cNvSpPr txBox="1"/>
      </xdr:nvSpPr>
      <xdr:spPr>
        <a:xfrm>
          <a:off x="838200" y="173278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929" name="CuadroTexto 928"/>
        <xdr:cNvSpPr txBox="1"/>
      </xdr:nvSpPr>
      <xdr:spPr>
        <a:xfrm>
          <a:off x="838200" y="173602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930" name="CuadroTexto 929"/>
        <xdr:cNvSpPr txBox="1"/>
      </xdr:nvSpPr>
      <xdr:spPr>
        <a:xfrm>
          <a:off x="838200" y="173926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931" name="CuadroTexto 930"/>
        <xdr:cNvSpPr txBox="1"/>
      </xdr:nvSpPr>
      <xdr:spPr>
        <a:xfrm>
          <a:off x="838200" y="174250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932" name="CuadroTexto 931"/>
        <xdr:cNvSpPr txBox="1"/>
      </xdr:nvSpPr>
      <xdr:spPr>
        <a:xfrm>
          <a:off x="838200" y="174574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933" name="CuadroTexto 932"/>
        <xdr:cNvSpPr txBox="1"/>
      </xdr:nvSpPr>
      <xdr:spPr>
        <a:xfrm>
          <a:off x="838200" y="174898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934" name="CuadroTexto 933"/>
        <xdr:cNvSpPr txBox="1"/>
      </xdr:nvSpPr>
      <xdr:spPr>
        <a:xfrm>
          <a:off x="838200" y="175221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935" name="CuadroTexto 934"/>
        <xdr:cNvSpPr txBox="1"/>
      </xdr:nvSpPr>
      <xdr:spPr>
        <a:xfrm>
          <a:off x="838200" y="175545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936" name="CuadroTexto 935"/>
        <xdr:cNvSpPr txBox="1"/>
      </xdr:nvSpPr>
      <xdr:spPr>
        <a:xfrm>
          <a:off x="838200" y="175869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937" name="CuadroTexto 936"/>
        <xdr:cNvSpPr txBox="1"/>
      </xdr:nvSpPr>
      <xdr:spPr>
        <a:xfrm>
          <a:off x="838200" y="176193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938" name="CuadroTexto 937"/>
        <xdr:cNvSpPr txBox="1"/>
      </xdr:nvSpPr>
      <xdr:spPr>
        <a:xfrm>
          <a:off x="838200" y="176517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939" name="CuadroTexto 938"/>
        <xdr:cNvSpPr txBox="1"/>
      </xdr:nvSpPr>
      <xdr:spPr>
        <a:xfrm>
          <a:off x="838200" y="176841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940" name="CuadroTexto 939"/>
        <xdr:cNvSpPr txBox="1"/>
      </xdr:nvSpPr>
      <xdr:spPr>
        <a:xfrm>
          <a:off x="838200" y="177165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941" name="CuadroTexto 940"/>
        <xdr:cNvSpPr txBox="1"/>
      </xdr:nvSpPr>
      <xdr:spPr>
        <a:xfrm>
          <a:off x="838200" y="177488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942" name="CuadroTexto 941"/>
        <xdr:cNvSpPr txBox="1"/>
      </xdr:nvSpPr>
      <xdr:spPr>
        <a:xfrm>
          <a:off x="838200" y="177812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943" name="CuadroTexto 942"/>
        <xdr:cNvSpPr txBox="1"/>
      </xdr:nvSpPr>
      <xdr:spPr>
        <a:xfrm>
          <a:off x="838200" y="178136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944" name="CuadroTexto 943"/>
        <xdr:cNvSpPr txBox="1"/>
      </xdr:nvSpPr>
      <xdr:spPr>
        <a:xfrm>
          <a:off x="838200" y="178460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945" name="CuadroTexto 944"/>
        <xdr:cNvSpPr txBox="1"/>
      </xdr:nvSpPr>
      <xdr:spPr>
        <a:xfrm>
          <a:off x="838200" y="178784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946" name="CuadroTexto 945"/>
        <xdr:cNvSpPr txBox="1"/>
      </xdr:nvSpPr>
      <xdr:spPr>
        <a:xfrm>
          <a:off x="838200" y="1791081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947" name="CuadroTexto 946"/>
        <xdr:cNvSpPr txBox="1"/>
      </xdr:nvSpPr>
      <xdr:spPr>
        <a:xfrm>
          <a:off x="838200" y="1794319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948" name="CuadroTexto 947"/>
        <xdr:cNvSpPr txBox="1"/>
      </xdr:nvSpPr>
      <xdr:spPr>
        <a:xfrm>
          <a:off x="838200" y="1797558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949" name="CuadroTexto 948"/>
        <xdr:cNvSpPr txBox="1"/>
      </xdr:nvSpPr>
      <xdr:spPr>
        <a:xfrm>
          <a:off x="838200" y="1800796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950" name="CuadroTexto 949"/>
        <xdr:cNvSpPr txBox="1"/>
      </xdr:nvSpPr>
      <xdr:spPr>
        <a:xfrm>
          <a:off x="838200" y="1804035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951" name="CuadroTexto 950"/>
        <xdr:cNvSpPr txBox="1"/>
      </xdr:nvSpPr>
      <xdr:spPr>
        <a:xfrm>
          <a:off x="838200" y="1807273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952" name="CuadroTexto 951"/>
        <xdr:cNvSpPr txBox="1"/>
      </xdr:nvSpPr>
      <xdr:spPr>
        <a:xfrm>
          <a:off x="838200" y="1810512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953" name="CuadroTexto 952"/>
        <xdr:cNvSpPr txBox="1"/>
      </xdr:nvSpPr>
      <xdr:spPr>
        <a:xfrm>
          <a:off x="838200" y="1813750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954" name="CuadroTexto 953"/>
        <xdr:cNvSpPr txBox="1"/>
      </xdr:nvSpPr>
      <xdr:spPr>
        <a:xfrm>
          <a:off x="838200" y="1816989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955" name="CuadroTexto 954"/>
        <xdr:cNvSpPr txBox="1"/>
      </xdr:nvSpPr>
      <xdr:spPr>
        <a:xfrm>
          <a:off x="838200" y="1820227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956" name="CuadroTexto 955"/>
        <xdr:cNvSpPr txBox="1"/>
      </xdr:nvSpPr>
      <xdr:spPr>
        <a:xfrm>
          <a:off x="838200" y="1823466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957" name="CuadroTexto 956"/>
        <xdr:cNvSpPr txBox="1"/>
      </xdr:nvSpPr>
      <xdr:spPr>
        <a:xfrm>
          <a:off x="838200" y="1826704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958" name="CuadroTexto 957"/>
        <xdr:cNvSpPr txBox="1"/>
      </xdr:nvSpPr>
      <xdr:spPr>
        <a:xfrm>
          <a:off x="838200" y="1829943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959" name="CuadroTexto 958"/>
        <xdr:cNvSpPr txBox="1"/>
      </xdr:nvSpPr>
      <xdr:spPr>
        <a:xfrm>
          <a:off x="838200" y="1833181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960" name="CuadroTexto 959"/>
        <xdr:cNvSpPr txBox="1"/>
      </xdr:nvSpPr>
      <xdr:spPr>
        <a:xfrm>
          <a:off x="838200" y="1836420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961" name="CuadroTexto 960"/>
        <xdr:cNvSpPr txBox="1"/>
      </xdr:nvSpPr>
      <xdr:spPr>
        <a:xfrm>
          <a:off x="838200" y="1839658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962" name="CuadroTexto 961"/>
        <xdr:cNvSpPr txBox="1"/>
      </xdr:nvSpPr>
      <xdr:spPr>
        <a:xfrm>
          <a:off x="838200" y="1842897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963" name="CuadroTexto 962"/>
        <xdr:cNvSpPr txBox="1"/>
      </xdr:nvSpPr>
      <xdr:spPr>
        <a:xfrm>
          <a:off x="838200" y="1846135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964" name="CuadroTexto 963"/>
        <xdr:cNvSpPr txBox="1"/>
      </xdr:nvSpPr>
      <xdr:spPr>
        <a:xfrm>
          <a:off x="838200" y="18493740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965" name="CuadroTexto 964"/>
        <xdr:cNvSpPr txBox="1"/>
      </xdr:nvSpPr>
      <xdr:spPr>
        <a:xfrm>
          <a:off x="838200" y="185261250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</xdr:row>
      <xdr:rowOff>0</xdr:rowOff>
    </xdr:from>
    <xdr:ext cx="65" cy="171457"/>
    <xdr:sp macro="" textlink="">
      <xdr:nvSpPr>
        <xdr:cNvPr id="966" name="CuadroTexto 965"/>
        <xdr:cNvSpPr txBox="1"/>
      </xdr:nvSpPr>
      <xdr:spPr>
        <a:xfrm>
          <a:off x="762000" y="2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</xdr:row>
      <xdr:rowOff>0</xdr:rowOff>
    </xdr:from>
    <xdr:ext cx="65" cy="171457"/>
    <xdr:sp macro="" textlink="">
      <xdr:nvSpPr>
        <xdr:cNvPr id="967" name="CuadroTexto 966"/>
        <xdr:cNvSpPr txBox="1"/>
      </xdr:nvSpPr>
      <xdr:spPr>
        <a:xfrm>
          <a:off x="762000" y="2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</xdr:row>
      <xdr:rowOff>0</xdr:rowOff>
    </xdr:from>
    <xdr:ext cx="65" cy="171457"/>
    <xdr:sp macro="" textlink="">
      <xdr:nvSpPr>
        <xdr:cNvPr id="968" name="CuadroTexto 967"/>
        <xdr:cNvSpPr txBox="1"/>
      </xdr:nvSpPr>
      <xdr:spPr>
        <a:xfrm>
          <a:off x="762000" y="31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</xdr:row>
      <xdr:rowOff>0</xdr:rowOff>
    </xdr:from>
    <xdr:ext cx="65" cy="171457"/>
    <xdr:sp macro="" textlink="">
      <xdr:nvSpPr>
        <xdr:cNvPr id="969" name="CuadroTexto 968"/>
        <xdr:cNvSpPr txBox="1"/>
      </xdr:nvSpPr>
      <xdr:spPr>
        <a:xfrm>
          <a:off x="762000" y="35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</xdr:row>
      <xdr:rowOff>0</xdr:rowOff>
    </xdr:from>
    <xdr:ext cx="65" cy="171457"/>
    <xdr:sp macro="" textlink="">
      <xdr:nvSpPr>
        <xdr:cNvPr id="970" name="CuadroTexto 969"/>
        <xdr:cNvSpPr txBox="1"/>
      </xdr:nvSpPr>
      <xdr:spPr>
        <a:xfrm>
          <a:off x="762000" y="38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</xdr:row>
      <xdr:rowOff>0</xdr:rowOff>
    </xdr:from>
    <xdr:ext cx="65" cy="171457"/>
    <xdr:sp macro="" textlink="">
      <xdr:nvSpPr>
        <xdr:cNvPr id="971" name="CuadroTexto 970"/>
        <xdr:cNvSpPr txBox="1"/>
      </xdr:nvSpPr>
      <xdr:spPr>
        <a:xfrm>
          <a:off x="762000" y="42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</xdr:row>
      <xdr:rowOff>0</xdr:rowOff>
    </xdr:from>
    <xdr:ext cx="65" cy="171457"/>
    <xdr:sp macro="" textlink="">
      <xdr:nvSpPr>
        <xdr:cNvPr id="972" name="CuadroTexto 971"/>
        <xdr:cNvSpPr txBox="1"/>
      </xdr:nvSpPr>
      <xdr:spPr>
        <a:xfrm>
          <a:off x="762000" y="46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</xdr:row>
      <xdr:rowOff>0</xdr:rowOff>
    </xdr:from>
    <xdr:ext cx="65" cy="171457"/>
    <xdr:sp macro="" textlink="">
      <xdr:nvSpPr>
        <xdr:cNvPr id="973" name="CuadroTexto 972"/>
        <xdr:cNvSpPr txBox="1"/>
      </xdr:nvSpPr>
      <xdr:spPr>
        <a:xfrm>
          <a:off x="762000" y="50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</xdr:row>
      <xdr:rowOff>0</xdr:rowOff>
    </xdr:from>
    <xdr:ext cx="65" cy="171457"/>
    <xdr:sp macro="" textlink="">
      <xdr:nvSpPr>
        <xdr:cNvPr id="974" name="CuadroTexto 973"/>
        <xdr:cNvSpPr txBox="1"/>
      </xdr:nvSpPr>
      <xdr:spPr>
        <a:xfrm>
          <a:off x="762000" y="54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</xdr:row>
      <xdr:rowOff>0</xdr:rowOff>
    </xdr:from>
    <xdr:ext cx="65" cy="171457"/>
    <xdr:sp macro="" textlink="">
      <xdr:nvSpPr>
        <xdr:cNvPr id="975" name="CuadroTexto 974"/>
        <xdr:cNvSpPr txBox="1"/>
      </xdr:nvSpPr>
      <xdr:spPr>
        <a:xfrm>
          <a:off x="762000" y="58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</xdr:row>
      <xdr:rowOff>0</xdr:rowOff>
    </xdr:from>
    <xdr:ext cx="65" cy="171457"/>
    <xdr:sp macro="" textlink="">
      <xdr:nvSpPr>
        <xdr:cNvPr id="976" name="CuadroTexto 975"/>
        <xdr:cNvSpPr txBox="1"/>
      </xdr:nvSpPr>
      <xdr:spPr>
        <a:xfrm>
          <a:off x="762000" y="61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</xdr:row>
      <xdr:rowOff>0</xdr:rowOff>
    </xdr:from>
    <xdr:ext cx="65" cy="171457"/>
    <xdr:sp macro="" textlink="">
      <xdr:nvSpPr>
        <xdr:cNvPr id="977" name="CuadroTexto 976"/>
        <xdr:cNvSpPr txBox="1"/>
      </xdr:nvSpPr>
      <xdr:spPr>
        <a:xfrm>
          <a:off x="762000" y="65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</xdr:row>
      <xdr:rowOff>0</xdr:rowOff>
    </xdr:from>
    <xdr:ext cx="65" cy="171457"/>
    <xdr:sp macro="" textlink="">
      <xdr:nvSpPr>
        <xdr:cNvPr id="978" name="CuadroTexto 977"/>
        <xdr:cNvSpPr txBox="1"/>
      </xdr:nvSpPr>
      <xdr:spPr>
        <a:xfrm>
          <a:off x="762000" y="69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</xdr:row>
      <xdr:rowOff>0</xdr:rowOff>
    </xdr:from>
    <xdr:ext cx="65" cy="171457"/>
    <xdr:sp macro="" textlink="">
      <xdr:nvSpPr>
        <xdr:cNvPr id="979" name="CuadroTexto 978"/>
        <xdr:cNvSpPr txBox="1"/>
      </xdr:nvSpPr>
      <xdr:spPr>
        <a:xfrm>
          <a:off x="762000" y="73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</xdr:row>
      <xdr:rowOff>0</xdr:rowOff>
    </xdr:from>
    <xdr:ext cx="65" cy="171457"/>
    <xdr:sp macro="" textlink="">
      <xdr:nvSpPr>
        <xdr:cNvPr id="980" name="CuadroTexto 979"/>
        <xdr:cNvSpPr txBox="1"/>
      </xdr:nvSpPr>
      <xdr:spPr>
        <a:xfrm>
          <a:off x="762000" y="77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</xdr:row>
      <xdr:rowOff>0</xdr:rowOff>
    </xdr:from>
    <xdr:ext cx="65" cy="171457"/>
    <xdr:sp macro="" textlink="">
      <xdr:nvSpPr>
        <xdr:cNvPr id="981" name="CuadroTexto 980"/>
        <xdr:cNvSpPr txBox="1"/>
      </xdr:nvSpPr>
      <xdr:spPr>
        <a:xfrm>
          <a:off x="762000" y="80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</xdr:row>
      <xdr:rowOff>0</xdr:rowOff>
    </xdr:from>
    <xdr:ext cx="65" cy="171457"/>
    <xdr:sp macro="" textlink="">
      <xdr:nvSpPr>
        <xdr:cNvPr id="982" name="CuadroTexto 981"/>
        <xdr:cNvSpPr txBox="1"/>
      </xdr:nvSpPr>
      <xdr:spPr>
        <a:xfrm>
          <a:off x="762000" y="84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</xdr:row>
      <xdr:rowOff>0</xdr:rowOff>
    </xdr:from>
    <xdr:ext cx="65" cy="171457"/>
    <xdr:sp macro="" textlink="">
      <xdr:nvSpPr>
        <xdr:cNvPr id="983" name="CuadroTexto 982"/>
        <xdr:cNvSpPr txBox="1"/>
      </xdr:nvSpPr>
      <xdr:spPr>
        <a:xfrm>
          <a:off x="762000" y="88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</xdr:row>
      <xdr:rowOff>0</xdr:rowOff>
    </xdr:from>
    <xdr:ext cx="65" cy="171457"/>
    <xdr:sp macro="" textlink="">
      <xdr:nvSpPr>
        <xdr:cNvPr id="984" name="CuadroTexto 983"/>
        <xdr:cNvSpPr txBox="1"/>
      </xdr:nvSpPr>
      <xdr:spPr>
        <a:xfrm>
          <a:off x="762000" y="92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</xdr:row>
      <xdr:rowOff>0</xdr:rowOff>
    </xdr:from>
    <xdr:ext cx="65" cy="171457"/>
    <xdr:sp macro="" textlink="">
      <xdr:nvSpPr>
        <xdr:cNvPr id="985" name="CuadroTexto 984"/>
        <xdr:cNvSpPr txBox="1"/>
      </xdr:nvSpPr>
      <xdr:spPr>
        <a:xfrm>
          <a:off x="762000" y="96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50</xdr:row>
      <xdr:rowOff>0</xdr:rowOff>
    </xdr:from>
    <xdr:ext cx="65" cy="171457"/>
    <xdr:sp macro="" textlink="">
      <xdr:nvSpPr>
        <xdr:cNvPr id="986" name="CuadroTexto 985"/>
        <xdr:cNvSpPr txBox="1"/>
      </xdr:nvSpPr>
      <xdr:spPr>
        <a:xfrm>
          <a:off x="762000" y="99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52</xdr:row>
      <xdr:rowOff>0</xdr:rowOff>
    </xdr:from>
    <xdr:ext cx="65" cy="171457"/>
    <xdr:sp macro="" textlink="">
      <xdr:nvSpPr>
        <xdr:cNvPr id="987" name="CuadroTexto 986"/>
        <xdr:cNvSpPr txBox="1"/>
      </xdr:nvSpPr>
      <xdr:spPr>
        <a:xfrm>
          <a:off x="762000" y="103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54</xdr:row>
      <xdr:rowOff>0</xdr:rowOff>
    </xdr:from>
    <xdr:ext cx="65" cy="171457"/>
    <xdr:sp macro="" textlink="">
      <xdr:nvSpPr>
        <xdr:cNvPr id="988" name="CuadroTexto 987"/>
        <xdr:cNvSpPr txBox="1"/>
      </xdr:nvSpPr>
      <xdr:spPr>
        <a:xfrm>
          <a:off x="762000" y="107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56</xdr:row>
      <xdr:rowOff>0</xdr:rowOff>
    </xdr:from>
    <xdr:ext cx="65" cy="171457"/>
    <xdr:sp macro="" textlink="">
      <xdr:nvSpPr>
        <xdr:cNvPr id="989" name="CuadroTexto 988"/>
        <xdr:cNvSpPr txBox="1"/>
      </xdr:nvSpPr>
      <xdr:spPr>
        <a:xfrm>
          <a:off x="762000" y="111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58</xdr:row>
      <xdr:rowOff>0</xdr:rowOff>
    </xdr:from>
    <xdr:ext cx="65" cy="171457"/>
    <xdr:sp macro="" textlink="">
      <xdr:nvSpPr>
        <xdr:cNvPr id="990" name="CuadroTexto 989"/>
        <xdr:cNvSpPr txBox="1"/>
      </xdr:nvSpPr>
      <xdr:spPr>
        <a:xfrm>
          <a:off x="762000" y="115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60</xdr:row>
      <xdr:rowOff>0</xdr:rowOff>
    </xdr:from>
    <xdr:ext cx="65" cy="171457"/>
    <xdr:sp macro="" textlink="">
      <xdr:nvSpPr>
        <xdr:cNvPr id="991" name="CuadroTexto 990"/>
        <xdr:cNvSpPr txBox="1"/>
      </xdr:nvSpPr>
      <xdr:spPr>
        <a:xfrm>
          <a:off x="762000" y="118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62</xdr:row>
      <xdr:rowOff>0</xdr:rowOff>
    </xdr:from>
    <xdr:ext cx="65" cy="171457"/>
    <xdr:sp macro="" textlink="">
      <xdr:nvSpPr>
        <xdr:cNvPr id="992" name="CuadroTexto 991"/>
        <xdr:cNvSpPr txBox="1"/>
      </xdr:nvSpPr>
      <xdr:spPr>
        <a:xfrm>
          <a:off x="762000" y="122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64</xdr:row>
      <xdr:rowOff>0</xdr:rowOff>
    </xdr:from>
    <xdr:ext cx="65" cy="171457"/>
    <xdr:sp macro="" textlink="">
      <xdr:nvSpPr>
        <xdr:cNvPr id="993" name="CuadroTexto 992"/>
        <xdr:cNvSpPr txBox="1"/>
      </xdr:nvSpPr>
      <xdr:spPr>
        <a:xfrm>
          <a:off x="762000" y="126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</xdr:row>
      <xdr:rowOff>0</xdr:rowOff>
    </xdr:from>
    <xdr:ext cx="65" cy="171457"/>
    <xdr:sp macro="" textlink="">
      <xdr:nvSpPr>
        <xdr:cNvPr id="994" name="CuadroTexto 993"/>
        <xdr:cNvSpPr txBox="1"/>
      </xdr:nvSpPr>
      <xdr:spPr>
        <a:xfrm>
          <a:off x="762000" y="130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</xdr:row>
      <xdr:rowOff>0</xdr:rowOff>
    </xdr:from>
    <xdr:ext cx="65" cy="171457"/>
    <xdr:sp macro="" textlink="">
      <xdr:nvSpPr>
        <xdr:cNvPr id="995" name="CuadroTexto 994"/>
        <xdr:cNvSpPr txBox="1"/>
      </xdr:nvSpPr>
      <xdr:spPr>
        <a:xfrm>
          <a:off x="762000" y="134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</xdr:row>
      <xdr:rowOff>0</xdr:rowOff>
    </xdr:from>
    <xdr:ext cx="65" cy="171457"/>
    <xdr:sp macro="" textlink="">
      <xdr:nvSpPr>
        <xdr:cNvPr id="996" name="CuadroTexto 995"/>
        <xdr:cNvSpPr txBox="1"/>
      </xdr:nvSpPr>
      <xdr:spPr>
        <a:xfrm>
          <a:off x="762000" y="138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</xdr:row>
      <xdr:rowOff>0</xdr:rowOff>
    </xdr:from>
    <xdr:ext cx="65" cy="171457"/>
    <xdr:sp macro="" textlink="">
      <xdr:nvSpPr>
        <xdr:cNvPr id="997" name="CuadroTexto 996"/>
        <xdr:cNvSpPr txBox="1"/>
      </xdr:nvSpPr>
      <xdr:spPr>
        <a:xfrm>
          <a:off x="762000" y="141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</xdr:row>
      <xdr:rowOff>0</xdr:rowOff>
    </xdr:from>
    <xdr:ext cx="65" cy="171457"/>
    <xdr:sp macro="" textlink="">
      <xdr:nvSpPr>
        <xdr:cNvPr id="998" name="CuadroTexto 997"/>
        <xdr:cNvSpPr txBox="1"/>
      </xdr:nvSpPr>
      <xdr:spPr>
        <a:xfrm>
          <a:off x="762000" y="145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</xdr:row>
      <xdr:rowOff>0</xdr:rowOff>
    </xdr:from>
    <xdr:ext cx="65" cy="171457"/>
    <xdr:sp macro="" textlink="">
      <xdr:nvSpPr>
        <xdr:cNvPr id="999" name="CuadroTexto 998"/>
        <xdr:cNvSpPr txBox="1"/>
      </xdr:nvSpPr>
      <xdr:spPr>
        <a:xfrm>
          <a:off x="762000" y="149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</xdr:row>
      <xdr:rowOff>0</xdr:rowOff>
    </xdr:from>
    <xdr:ext cx="65" cy="171457"/>
    <xdr:sp macro="" textlink="">
      <xdr:nvSpPr>
        <xdr:cNvPr id="1000" name="CuadroTexto 999"/>
        <xdr:cNvSpPr txBox="1"/>
      </xdr:nvSpPr>
      <xdr:spPr>
        <a:xfrm>
          <a:off x="762000" y="153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</xdr:row>
      <xdr:rowOff>0</xdr:rowOff>
    </xdr:from>
    <xdr:ext cx="65" cy="171457"/>
    <xdr:sp macro="" textlink="">
      <xdr:nvSpPr>
        <xdr:cNvPr id="1001" name="CuadroTexto 1000"/>
        <xdr:cNvSpPr txBox="1"/>
      </xdr:nvSpPr>
      <xdr:spPr>
        <a:xfrm>
          <a:off x="762000" y="157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</xdr:row>
      <xdr:rowOff>0</xdr:rowOff>
    </xdr:from>
    <xdr:ext cx="65" cy="171457"/>
    <xdr:sp macro="" textlink="">
      <xdr:nvSpPr>
        <xdr:cNvPr id="1002" name="CuadroTexto 1001"/>
        <xdr:cNvSpPr txBox="1"/>
      </xdr:nvSpPr>
      <xdr:spPr>
        <a:xfrm>
          <a:off x="762000" y="160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</xdr:row>
      <xdr:rowOff>0</xdr:rowOff>
    </xdr:from>
    <xdr:ext cx="65" cy="171457"/>
    <xdr:sp macro="" textlink="">
      <xdr:nvSpPr>
        <xdr:cNvPr id="1003" name="CuadroTexto 1002"/>
        <xdr:cNvSpPr txBox="1"/>
      </xdr:nvSpPr>
      <xdr:spPr>
        <a:xfrm>
          <a:off x="762000" y="164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</xdr:row>
      <xdr:rowOff>0</xdr:rowOff>
    </xdr:from>
    <xdr:ext cx="65" cy="171457"/>
    <xdr:sp macro="" textlink="">
      <xdr:nvSpPr>
        <xdr:cNvPr id="1004" name="CuadroTexto 1003"/>
        <xdr:cNvSpPr txBox="1"/>
      </xdr:nvSpPr>
      <xdr:spPr>
        <a:xfrm>
          <a:off x="762000" y="168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</xdr:row>
      <xdr:rowOff>0</xdr:rowOff>
    </xdr:from>
    <xdr:ext cx="65" cy="171457"/>
    <xdr:sp macro="" textlink="">
      <xdr:nvSpPr>
        <xdr:cNvPr id="1005" name="CuadroTexto 1004"/>
        <xdr:cNvSpPr txBox="1"/>
      </xdr:nvSpPr>
      <xdr:spPr>
        <a:xfrm>
          <a:off x="762000" y="172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</xdr:row>
      <xdr:rowOff>0</xdr:rowOff>
    </xdr:from>
    <xdr:ext cx="65" cy="171457"/>
    <xdr:sp macro="" textlink="">
      <xdr:nvSpPr>
        <xdr:cNvPr id="1006" name="CuadroTexto 1005"/>
        <xdr:cNvSpPr txBox="1"/>
      </xdr:nvSpPr>
      <xdr:spPr>
        <a:xfrm>
          <a:off x="762000" y="176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</xdr:row>
      <xdr:rowOff>0</xdr:rowOff>
    </xdr:from>
    <xdr:ext cx="65" cy="171457"/>
    <xdr:sp macro="" textlink="">
      <xdr:nvSpPr>
        <xdr:cNvPr id="1007" name="CuadroTexto 1006"/>
        <xdr:cNvSpPr txBox="1"/>
      </xdr:nvSpPr>
      <xdr:spPr>
        <a:xfrm>
          <a:off x="762000" y="179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</xdr:row>
      <xdr:rowOff>0</xdr:rowOff>
    </xdr:from>
    <xdr:ext cx="65" cy="171457"/>
    <xdr:sp macro="" textlink="">
      <xdr:nvSpPr>
        <xdr:cNvPr id="1008" name="CuadroTexto 1007"/>
        <xdr:cNvSpPr txBox="1"/>
      </xdr:nvSpPr>
      <xdr:spPr>
        <a:xfrm>
          <a:off x="762000" y="183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</xdr:row>
      <xdr:rowOff>0</xdr:rowOff>
    </xdr:from>
    <xdr:ext cx="65" cy="171457"/>
    <xdr:sp macro="" textlink="">
      <xdr:nvSpPr>
        <xdr:cNvPr id="1009" name="CuadroTexto 1008"/>
        <xdr:cNvSpPr txBox="1"/>
      </xdr:nvSpPr>
      <xdr:spPr>
        <a:xfrm>
          <a:off x="762000" y="187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</xdr:row>
      <xdr:rowOff>0</xdr:rowOff>
    </xdr:from>
    <xdr:ext cx="65" cy="171457"/>
    <xdr:sp macro="" textlink="">
      <xdr:nvSpPr>
        <xdr:cNvPr id="1010" name="CuadroTexto 1009"/>
        <xdr:cNvSpPr txBox="1"/>
      </xdr:nvSpPr>
      <xdr:spPr>
        <a:xfrm>
          <a:off x="762000" y="191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</xdr:row>
      <xdr:rowOff>0</xdr:rowOff>
    </xdr:from>
    <xdr:ext cx="65" cy="171457"/>
    <xdr:sp macro="" textlink="">
      <xdr:nvSpPr>
        <xdr:cNvPr id="1011" name="CuadroTexto 1010"/>
        <xdr:cNvSpPr txBox="1"/>
      </xdr:nvSpPr>
      <xdr:spPr>
        <a:xfrm>
          <a:off x="762000" y="195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</xdr:row>
      <xdr:rowOff>0</xdr:rowOff>
    </xdr:from>
    <xdr:ext cx="65" cy="171457"/>
    <xdr:sp macro="" textlink="">
      <xdr:nvSpPr>
        <xdr:cNvPr id="1012" name="CuadroTexto 1011"/>
        <xdr:cNvSpPr txBox="1"/>
      </xdr:nvSpPr>
      <xdr:spPr>
        <a:xfrm>
          <a:off x="762000" y="198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</xdr:row>
      <xdr:rowOff>0</xdr:rowOff>
    </xdr:from>
    <xdr:ext cx="65" cy="171457"/>
    <xdr:sp macro="" textlink="">
      <xdr:nvSpPr>
        <xdr:cNvPr id="1013" name="CuadroTexto 1012"/>
        <xdr:cNvSpPr txBox="1"/>
      </xdr:nvSpPr>
      <xdr:spPr>
        <a:xfrm>
          <a:off x="762000" y="202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</xdr:row>
      <xdr:rowOff>0</xdr:rowOff>
    </xdr:from>
    <xdr:ext cx="65" cy="171457"/>
    <xdr:sp macro="" textlink="">
      <xdr:nvSpPr>
        <xdr:cNvPr id="1014" name="CuadroTexto 1013"/>
        <xdr:cNvSpPr txBox="1"/>
      </xdr:nvSpPr>
      <xdr:spPr>
        <a:xfrm>
          <a:off x="762000" y="206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</xdr:row>
      <xdr:rowOff>0</xdr:rowOff>
    </xdr:from>
    <xdr:ext cx="65" cy="171457"/>
    <xdr:sp macro="" textlink="">
      <xdr:nvSpPr>
        <xdr:cNvPr id="1015" name="CuadroTexto 1014"/>
        <xdr:cNvSpPr txBox="1"/>
      </xdr:nvSpPr>
      <xdr:spPr>
        <a:xfrm>
          <a:off x="762000" y="210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</xdr:row>
      <xdr:rowOff>0</xdr:rowOff>
    </xdr:from>
    <xdr:ext cx="65" cy="171457"/>
    <xdr:sp macro="" textlink="">
      <xdr:nvSpPr>
        <xdr:cNvPr id="1016" name="CuadroTexto 1015"/>
        <xdr:cNvSpPr txBox="1"/>
      </xdr:nvSpPr>
      <xdr:spPr>
        <a:xfrm>
          <a:off x="762000" y="214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</xdr:row>
      <xdr:rowOff>0</xdr:rowOff>
    </xdr:from>
    <xdr:ext cx="65" cy="171457"/>
    <xdr:sp macro="" textlink="">
      <xdr:nvSpPr>
        <xdr:cNvPr id="1017" name="CuadroTexto 1016"/>
        <xdr:cNvSpPr txBox="1"/>
      </xdr:nvSpPr>
      <xdr:spPr>
        <a:xfrm>
          <a:off x="762000" y="218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</xdr:row>
      <xdr:rowOff>0</xdr:rowOff>
    </xdr:from>
    <xdr:ext cx="65" cy="171457"/>
    <xdr:sp macro="" textlink="">
      <xdr:nvSpPr>
        <xdr:cNvPr id="1018" name="CuadroTexto 1017"/>
        <xdr:cNvSpPr txBox="1"/>
      </xdr:nvSpPr>
      <xdr:spPr>
        <a:xfrm>
          <a:off x="762000" y="221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116</xdr:row>
      <xdr:rowOff>0</xdr:rowOff>
    </xdr:from>
    <xdr:ext cx="65" cy="171457"/>
    <xdr:sp macro="" textlink="">
      <xdr:nvSpPr>
        <xdr:cNvPr id="1019" name="CuadroTexto 1018"/>
        <xdr:cNvSpPr txBox="1"/>
      </xdr:nvSpPr>
      <xdr:spPr>
        <a:xfrm>
          <a:off x="762000" y="225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118</xdr:row>
      <xdr:rowOff>0</xdr:rowOff>
    </xdr:from>
    <xdr:ext cx="65" cy="171457"/>
    <xdr:sp macro="" textlink="">
      <xdr:nvSpPr>
        <xdr:cNvPr id="1020" name="CuadroTexto 1019"/>
        <xdr:cNvSpPr txBox="1"/>
      </xdr:nvSpPr>
      <xdr:spPr>
        <a:xfrm>
          <a:off x="762000" y="229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120</xdr:row>
      <xdr:rowOff>0</xdr:rowOff>
    </xdr:from>
    <xdr:ext cx="65" cy="171457"/>
    <xdr:sp macro="" textlink="">
      <xdr:nvSpPr>
        <xdr:cNvPr id="1021" name="CuadroTexto 1020"/>
        <xdr:cNvSpPr txBox="1"/>
      </xdr:nvSpPr>
      <xdr:spPr>
        <a:xfrm>
          <a:off x="762000" y="233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122</xdr:row>
      <xdr:rowOff>0</xdr:rowOff>
    </xdr:from>
    <xdr:ext cx="65" cy="171457"/>
    <xdr:sp macro="" textlink="">
      <xdr:nvSpPr>
        <xdr:cNvPr id="1022" name="CuadroTexto 1021"/>
        <xdr:cNvSpPr txBox="1"/>
      </xdr:nvSpPr>
      <xdr:spPr>
        <a:xfrm>
          <a:off x="762000" y="237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124</xdr:row>
      <xdr:rowOff>0</xdr:rowOff>
    </xdr:from>
    <xdr:ext cx="65" cy="171457"/>
    <xdr:sp macro="" textlink="">
      <xdr:nvSpPr>
        <xdr:cNvPr id="1023" name="CuadroTexto 1022"/>
        <xdr:cNvSpPr txBox="1"/>
      </xdr:nvSpPr>
      <xdr:spPr>
        <a:xfrm>
          <a:off x="762000" y="240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126</xdr:row>
      <xdr:rowOff>0</xdr:rowOff>
    </xdr:from>
    <xdr:ext cx="65" cy="171457"/>
    <xdr:sp macro="" textlink="">
      <xdr:nvSpPr>
        <xdr:cNvPr id="1024" name="CuadroTexto 1023"/>
        <xdr:cNvSpPr txBox="1"/>
      </xdr:nvSpPr>
      <xdr:spPr>
        <a:xfrm>
          <a:off x="762000" y="244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128</xdr:row>
      <xdr:rowOff>0</xdr:rowOff>
    </xdr:from>
    <xdr:ext cx="65" cy="171457"/>
    <xdr:sp macro="" textlink="">
      <xdr:nvSpPr>
        <xdr:cNvPr id="1025" name="CuadroTexto 1024"/>
        <xdr:cNvSpPr txBox="1"/>
      </xdr:nvSpPr>
      <xdr:spPr>
        <a:xfrm>
          <a:off x="762000" y="248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130</xdr:row>
      <xdr:rowOff>0</xdr:rowOff>
    </xdr:from>
    <xdr:ext cx="65" cy="171457"/>
    <xdr:sp macro="" textlink="">
      <xdr:nvSpPr>
        <xdr:cNvPr id="1026" name="CuadroTexto 1025"/>
        <xdr:cNvSpPr txBox="1"/>
      </xdr:nvSpPr>
      <xdr:spPr>
        <a:xfrm>
          <a:off x="762000" y="252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132</xdr:row>
      <xdr:rowOff>0</xdr:rowOff>
    </xdr:from>
    <xdr:ext cx="65" cy="171457"/>
    <xdr:sp macro="" textlink="">
      <xdr:nvSpPr>
        <xdr:cNvPr id="1027" name="CuadroTexto 1026"/>
        <xdr:cNvSpPr txBox="1"/>
      </xdr:nvSpPr>
      <xdr:spPr>
        <a:xfrm>
          <a:off x="762000" y="256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134</xdr:row>
      <xdr:rowOff>0</xdr:rowOff>
    </xdr:from>
    <xdr:ext cx="65" cy="171457"/>
    <xdr:sp macro="" textlink="">
      <xdr:nvSpPr>
        <xdr:cNvPr id="1028" name="CuadroTexto 1027"/>
        <xdr:cNvSpPr txBox="1"/>
      </xdr:nvSpPr>
      <xdr:spPr>
        <a:xfrm>
          <a:off x="762000" y="259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136</xdr:row>
      <xdr:rowOff>0</xdr:rowOff>
    </xdr:from>
    <xdr:ext cx="65" cy="171457"/>
    <xdr:sp macro="" textlink="">
      <xdr:nvSpPr>
        <xdr:cNvPr id="1029" name="CuadroTexto 1028"/>
        <xdr:cNvSpPr txBox="1"/>
      </xdr:nvSpPr>
      <xdr:spPr>
        <a:xfrm>
          <a:off x="762000" y="263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138</xdr:row>
      <xdr:rowOff>0</xdr:rowOff>
    </xdr:from>
    <xdr:ext cx="65" cy="171457"/>
    <xdr:sp macro="" textlink="">
      <xdr:nvSpPr>
        <xdr:cNvPr id="1030" name="CuadroTexto 1029"/>
        <xdr:cNvSpPr txBox="1"/>
      </xdr:nvSpPr>
      <xdr:spPr>
        <a:xfrm>
          <a:off x="762000" y="267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140</xdr:row>
      <xdr:rowOff>0</xdr:rowOff>
    </xdr:from>
    <xdr:ext cx="65" cy="171457"/>
    <xdr:sp macro="" textlink="">
      <xdr:nvSpPr>
        <xdr:cNvPr id="1031" name="CuadroTexto 1030"/>
        <xdr:cNvSpPr txBox="1"/>
      </xdr:nvSpPr>
      <xdr:spPr>
        <a:xfrm>
          <a:off x="762000" y="271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142</xdr:row>
      <xdr:rowOff>0</xdr:rowOff>
    </xdr:from>
    <xdr:ext cx="65" cy="171457"/>
    <xdr:sp macro="" textlink="">
      <xdr:nvSpPr>
        <xdr:cNvPr id="1032" name="CuadroTexto 1031"/>
        <xdr:cNvSpPr txBox="1"/>
      </xdr:nvSpPr>
      <xdr:spPr>
        <a:xfrm>
          <a:off x="762000" y="275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144</xdr:row>
      <xdr:rowOff>0</xdr:rowOff>
    </xdr:from>
    <xdr:ext cx="65" cy="171457"/>
    <xdr:sp macro="" textlink="">
      <xdr:nvSpPr>
        <xdr:cNvPr id="1033" name="CuadroTexto 1032"/>
        <xdr:cNvSpPr txBox="1"/>
      </xdr:nvSpPr>
      <xdr:spPr>
        <a:xfrm>
          <a:off x="762000" y="278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146</xdr:row>
      <xdr:rowOff>0</xdr:rowOff>
    </xdr:from>
    <xdr:ext cx="65" cy="171457"/>
    <xdr:sp macro="" textlink="">
      <xdr:nvSpPr>
        <xdr:cNvPr id="1034" name="CuadroTexto 1033"/>
        <xdr:cNvSpPr txBox="1"/>
      </xdr:nvSpPr>
      <xdr:spPr>
        <a:xfrm>
          <a:off x="762000" y="282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148</xdr:row>
      <xdr:rowOff>0</xdr:rowOff>
    </xdr:from>
    <xdr:ext cx="65" cy="171457"/>
    <xdr:sp macro="" textlink="">
      <xdr:nvSpPr>
        <xdr:cNvPr id="1035" name="CuadroTexto 1034"/>
        <xdr:cNvSpPr txBox="1"/>
      </xdr:nvSpPr>
      <xdr:spPr>
        <a:xfrm>
          <a:off x="762000" y="286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150</xdr:row>
      <xdr:rowOff>0</xdr:rowOff>
    </xdr:from>
    <xdr:ext cx="65" cy="171457"/>
    <xdr:sp macro="" textlink="">
      <xdr:nvSpPr>
        <xdr:cNvPr id="1036" name="CuadroTexto 1035"/>
        <xdr:cNvSpPr txBox="1"/>
      </xdr:nvSpPr>
      <xdr:spPr>
        <a:xfrm>
          <a:off x="762000" y="290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152</xdr:row>
      <xdr:rowOff>0</xdr:rowOff>
    </xdr:from>
    <xdr:ext cx="65" cy="171457"/>
    <xdr:sp macro="" textlink="">
      <xdr:nvSpPr>
        <xdr:cNvPr id="1037" name="CuadroTexto 1036"/>
        <xdr:cNvSpPr txBox="1"/>
      </xdr:nvSpPr>
      <xdr:spPr>
        <a:xfrm>
          <a:off x="762000" y="294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</xdr:row>
      <xdr:rowOff>0</xdr:rowOff>
    </xdr:from>
    <xdr:ext cx="65" cy="171457"/>
    <xdr:sp macro="" textlink="">
      <xdr:nvSpPr>
        <xdr:cNvPr id="1038" name="CuadroTexto 1037"/>
        <xdr:cNvSpPr txBox="1"/>
      </xdr:nvSpPr>
      <xdr:spPr>
        <a:xfrm>
          <a:off x="762000" y="298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</xdr:row>
      <xdr:rowOff>0</xdr:rowOff>
    </xdr:from>
    <xdr:ext cx="65" cy="171457"/>
    <xdr:sp macro="" textlink="">
      <xdr:nvSpPr>
        <xdr:cNvPr id="1039" name="CuadroTexto 1038"/>
        <xdr:cNvSpPr txBox="1"/>
      </xdr:nvSpPr>
      <xdr:spPr>
        <a:xfrm>
          <a:off x="762000" y="301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</xdr:row>
      <xdr:rowOff>0</xdr:rowOff>
    </xdr:from>
    <xdr:ext cx="65" cy="171457"/>
    <xdr:sp macro="" textlink="">
      <xdr:nvSpPr>
        <xdr:cNvPr id="1040" name="CuadroTexto 1039"/>
        <xdr:cNvSpPr txBox="1"/>
      </xdr:nvSpPr>
      <xdr:spPr>
        <a:xfrm>
          <a:off x="762000" y="305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</xdr:row>
      <xdr:rowOff>0</xdr:rowOff>
    </xdr:from>
    <xdr:ext cx="65" cy="171457"/>
    <xdr:sp macro="" textlink="">
      <xdr:nvSpPr>
        <xdr:cNvPr id="1041" name="CuadroTexto 1040"/>
        <xdr:cNvSpPr txBox="1"/>
      </xdr:nvSpPr>
      <xdr:spPr>
        <a:xfrm>
          <a:off x="762000" y="309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</xdr:row>
      <xdr:rowOff>0</xdr:rowOff>
    </xdr:from>
    <xdr:ext cx="65" cy="171457"/>
    <xdr:sp macro="" textlink="">
      <xdr:nvSpPr>
        <xdr:cNvPr id="1042" name="CuadroTexto 1041"/>
        <xdr:cNvSpPr txBox="1"/>
      </xdr:nvSpPr>
      <xdr:spPr>
        <a:xfrm>
          <a:off x="762000" y="313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</xdr:row>
      <xdr:rowOff>0</xdr:rowOff>
    </xdr:from>
    <xdr:ext cx="65" cy="171457"/>
    <xdr:sp macro="" textlink="">
      <xdr:nvSpPr>
        <xdr:cNvPr id="1043" name="CuadroTexto 1042"/>
        <xdr:cNvSpPr txBox="1"/>
      </xdr:nvSpPr>
      <xdr:spPr>
        <a:xfrm>
          <a:off x="762000" y="317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</xdr:row>
      <xdr:rowOff>0</xdr:rowOff>
    </xdr:from>
    <xdr:ext cx="65" cy="171457"/>
    <xdr:sp macro="" textlink="">
      <xdr:nvSpPr>
        <xdr:cNvPr id="1044" name="CuadroTexto 1043"/>
        <xdr:cNvSpPr txBox="1"/>
      </xdr:nvSpPr>
      <xdr:spPr>
        <a:xfrm>
          <a:off x="762000" y="320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</xdr:row>
      <xdr:rowOff>0</xdr:rowOff>
    </xdr:from>
    <xdr:ext cx="65" cy="171457"/>
    <xdr:sp macro="" textlink="">
      <xdr:nvSpPr>
        <xdr:cNvPr id="1045" name="CuadroTexto 1044"/>
        <xdr:cNvSpPr txBox="1"/>
      </xdr:nvSpPr>
      <xdr:spPr>
        <a:xfrm>
          <a:off x="762000" y="324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</xdr:row>
      <xdr:rowOff>0</xdr:rowOff>
    </xdr:from>
    <xdr:ext cx="65" cy="171457"/>
    <xdr:sp macro="" textlink="">
      <xdr:nvSpPr>
        <xdr:cNvPr id="1046" name="CuadroTexto 1045"/>
        <xdr:cNvSpPr txBox="1"/>
      </xdr:nvSpPr>
      <xdr:spPr>
        <a:xfrm>
          <a:off x="762000" y="328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</xdr:row>
      <xdr:rowOff>0</xdr:rowOff>
    </xdr:from>
    <xdr:ext cx="65" cy="171457"/>
    <xdr:sp macro="" textlink="">
      <xdr:nvSpPr>
        <xdr:cNvPr id="1047" name="CuadroTexto 1046"/>
        <xdr:cNvSpPr txBox="1"/>
      </xdr:nvSpPr>
      <xdr:spPr>
        <a:xfrm>
          <a:off x="762000" y="332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</xdr:row>
      <xdr:rowOff>0</xdr:rowOff>
    </xdr:from>
    <xdr:ext cx="65" cy="171457"/>
    <xdr:sp macro="" textlink="">
      <xdr:nvSpPr>
        <xdr:cNvPr id="1048" name="CuadroTexto 1047"/>
        <xdr:cNvSpPr txBox="1"/>
      </xdr:nvSpPr>
      <xdr:spPr>
        <a:xfrm>
          <a:off x="762000" y="336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</xdr:row>
      <xdr:rowOff>0</xdr:rowOff>
    </xdr:from>
    <xdr:ext cx="65" cy="171457"/>
    <xdr:sp macro="" textlink="">
      <xdr:nvSpPr>
        <xdr:cNvPr id="1049" name="CuadroTexto 1048"/>
        <xdr:cNvSpPr txBox="1"/>
      </xdr:nvSpPr>
      <xdr:spPr>
        <a:xfrm>
          <a:off x="762000" y="339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</xdr:row>
      <xdr:rowOff>0</xdr:rowOff>
    </xdr:from>
    <xdr:ext cx="65" cy="171457"/>
    <xdr:sp macro="" textlink="">
      <xdr:nvSpPr>
        <xdr:cNvPr id="1050" name="CuadroTexto 1049"/>
        <xdr:cNvSpPr txBox="1"/>
      </xdr:nvSpPr>
      <xdr:spPr>
        <a:xfrm>
          <a:off x="762000" y="343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</xdr:row>
      <xdr:rowOff>0</xdr:rowOff>
    </xdr:from>
    <xdr:ext cx="65" cy="171457"/>
    <xdr:sp macro="" textlink="">
      <xdr:nvSpPr>
        <xdr:cNvPr id="1051" name="CuadroTexto 1050"/>
        <xdr:cNvSpPr txBox="1"/>
      </xdr:nvSpPr>
      <xdr:spPr>
        <a:xfrm>
          <a:off x="762000" y="347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</xdr:row>
      <xdr:rowOff>0</xdr:rowOff>
    </xdr:from>
    <xdr:ext cx="65" cy="171457"/>
    <xdr:sp macro="" textlink="">
      <xdr:nvSpPr>
        <xdr:cNvPr id="1052" name="CuadroTexto 1051"/>
        <xdr:cNvSpPr txBox="1"/>
      </xdr:nvSpPr>
      <xdr:spPr>
        <a:xfrm>
          <a:off x="762000" y="351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</xdr:row>
      <xdr:rowOff>0</xdr:rowOff>
    </xdr:from>
    <xdr:ext cx="65" cy="171457"/>
    <xdr:sp macro="" textlink="">
      <xdr:nvSpPr>
        <xdr:cNvPr id="1053" name="CuadroTexto 1052"/>
        <xdr:cNvSpPr txBox="1"/>
      </xdr:nvSpPr>
      <xdr:spPr>
        <a:xfrm>
          <a:off x="762000" y="35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</xdr:row>
      <xdr:rowOff>0</xdr:rowOff>
    </xdr:from>
    <xdr:ext cx="65" cy="171457"/>
    <xdr:sp macro="" textlink="">
      <xdr:nvSpPr>
        <xdr:cNvPr id="1054" name="CuadroTexto 1053"/>
        <xdr:cNvSpPr txBox="1"/>
      </xdr:nvSpPr>
      <xdr:spPr>
        <a:xfrm>
          <a:off x="762000" y="35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</xdr:row>
      <xdr:rowOff>0</xdr:rowOff>
    </xdr:from>
    <xdr:ext cx="65" cy="171457"/>
    <xdr:sp macro="" textlink="">
      <xdr:nvSpPr>
        <xdr:cNvPr id="1055" name="CuadroTexto 1054"/>
        <xdr:cNvSpPr txBox="1"/>
      </xdr:nvSpPr>
      <xdr:spPr>
        <a:xfrm>
          <a:off x="762000" y="36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</xdr:row>
      <xdr:rowOff>0</xdr:rowOff>
    </xdr:from>
    <xdr:ext cx="65" cy="171457"/>
    <xdr:sp macro="" textlink="">
      <xdr:nvSpPr>
        <xdr:cNvPr id="1056" name="CuadroTexto 1055"/>
        <xdr:cNvSpPr txBox="1"/>
      </xdr:nvSpPr>
      <xdr:spPr>
        <a:xfrm>
          <a:off x="762000" y="36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</xdr:row>
      <xdr:rowOff>0</xdr:rowOff>
    </xdr:from>
    <xdr:ext cx="65" cy="171457"/>
    <xdr:sp macro="" textlink="">
      <xdr:nvSpPr>
        <xdr:cNvPr id="1057" name="CuadroTexto 1056"/>
        <xdr:cNvSpPr txBox="1"/>
      </xdr:nvSpPr>
      <xdr:spPr>
        <a:xfrm>
          <a:off x="762000" y="37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</xdr:row>
      <xdr:rowOff>0</xdr:rowOff>
    </xdr:from>
    <xdr:ext cx="65" cy="171457"/>
    <xdr:sp macro="" textlink="">
      <xdr:nvSpPr>
        <xdr:cNvPr id="1058" name="CuadroTexto 1057"/>
        <xdr:cNvSpPr txBox="1"/>
      </xdr:nvSpPr>
      <xdr:spPr>
        <a:xfrm>
          <a:off x="762000" y="37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</xdr:row>
      <xdr:rowOff>0</xdr:rowOff>
    </xdr:from>
    <xdr:ext cx="65" cy="171457"/>
    <xdr:sp macro="" textlink="">
      <xdr:nvSpPr>
        <xdr:cNvPr id="1059" name="CuadroTexto 1058"/>
        <xdr:cNvSpPr txBox="1"/>
      </xdr:nvSpPr>
      <xdr:spPr>
        <a:xfrm>
          <a:off x="762000" y="37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</xdr:row>
      <xdr:rowOff>0</xdr:rowOff>
    </xdr:from>
    <xdr:ext cx="65" cy="171457"/>
    <xdr:sp macro="" textlink="">
      <xdr:nvSpPr>
        <xdr:cNvPr id="1060" name="CuadroTexto 1059"/>
        <xdr:cNvSpPr txBox="1"/>
      </xdr:nvSpPr>
      <xdr:spPr>
        <a:xfrm>
          <a:off x="762000" y="38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</xdr:row>
      <xdr:rowOff>0</xdr:rowOff>
    </xdr:from>
    <xdr:ext cx="65" cy="171457"/>
    <xdr:sp macro="" textlink="">
      <xdr:nvSpPr>
        <xdr:cNvPr id="1061" name="CuadroTexto 1060"/>
        <xdr:cNvSpPr txBox="1"/>
      </xdr:nvSpPr>
      <xdr:spPr>
        <a:xfrm>
          <a:off x="762000" y="38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202</xdr:row>
      <xdr:rowOff>0</xdr:rowOff>
    </xdr:from>
    <xdr:ext cx="65" cy="171457"/>
    <xdr:sp macro="" textlink="">
      <xdr:nvSpPr>
        <xdr:cNvPr id="1062" name="CuadroTexto 1061"/>
        <xdr:cNvSpPr txBox="1"/>
      </xdr:nvSpPr>
      <xdr:spPr>
        <a:xfrm>
          <a:off x="762000" y="38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204</xdr:row>
      <xdr:rowOff>0</xdr:rowOff>
    </xdr:from>
    <xdr:ext cx="65" cy="171457"/>
    <xdr:sp macro="" textlink="">
      <xdr:nvSpPr>
        <xdr:cNvPr id="1063" name="CuadroTexto 1062"/>
        <xdr:cNvSpPr txBox="1"/>
      </xdr:nvSpPr>
      <xdr:spPr>
        <a:xfrm>
          <a:off x="762000" y="39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206</xdr:row>
      <xdr:rowOff>0</xdr:rowOff>
    </xdr:from>
    <xdr:ext cx="65" cy="171457"/>
    <xdr:sp macro="" textlink="">
      <xdr:nvSpPr>
        <xdr:cNvPr id="1064" name="CuadroTexto 1063"/>
        <xdr:cNvSpPr txBox="1"/>
      </xdr:nvSpPr>
      <xdr:spPr>
        <a:xfrm>
          <a:off x="762000" y="39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208</xdr:row>
      <xdr:rowOff>0</xdr:rowOff>
    </xdr:from>
    <xdr:ext cx="65" cy="171457"/>
    <xdr:sp macro="" textlink="">
      <xdr:nvSpPr>
        <xdr:cNvPr id="1065" name="CuadroTexto 1064"/>
        <xdr:cNvSpPr txBox="1"/>
      </xdr:nvSpPr>
      <xdr:spPr>
        <a:xfrm>
          <a:off x="762000" y="40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210</xdr:row>
      <xdr:rowOff>0</xdr:rowOff>
    </xdr:from>
    <xdr:ext cx="65" cy="171457"/>
    <xdr:sp macro="" textlink="">
      <xdr:nvSpPr>
        <xdr:cNvPr id="1066" name="CuadroTexto 1065"/>
        <xdr:cNvSpPr txBox="1"/>
      </xdr:nvSpPr>
      <xdr:spPr>
        <a:xfrm>
          <a:off x="762000" y="40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212</xdr:row>
      <xdr:rowOff>0</xdr:rowOff>
    </xdr:from>
    <xdr:ext cx="65" cy="171457"/>
    <xdr:sp macro="" textlink="">
      <xdr:nvSpPr>
        <xdr:cNvPr id="1067" name="CuadroTexto 1066"/>
        <xdr:cNvSpPr txBox="1"/>
      </xdr:nvSpPr>
      <xdr:spPr>
        <a:xfrm>
          <a:off x="762000" y="40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214</xdr:row>
      <xdr:rowOff>0</xdr:rowOff>
    </xdr:from>
    <xdr:ext cx="65" cy="171457"/>
    <xdr:sp macro="" textlink="">
      <xdr:nvSpPr>
        <xdr:cNvPr id="1068" name="CuadroTexto 1067"/>
        <xdr:cNvSpPr txBox="1"/>
      </xdr:nvSpPr>
      <xdr:spPr>
        <a:xfrm>
          <a:off x="762000" y="41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216</xdr:row>
      <xdr:rowOff>0</xdr:rowOff>
    </xdr:from>
    <xdr:ext cx="65" cy="171457"/>
    <xdr:sp macro="" textlink="">
      <xdr:nvSpPr>
        <xdr:cNvPr id="1069" name="CuadroTexto 1068"/>
        <xdr:cNvSpPr txBox="1"/>
      </xdr:nvSpPr>
      <xdr:spPr>
        <a:xfrm>
          <a:off x="762000" y="41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</xdr:row>
      <xdr:rowOff>0</xdr:rowOff>
    </xdr:from>
    <xdr:ext cx="65" cy="171457"/>
    <xdr:sp macro="" textlink="">
      <xdr:nvSpPr>
        <xdr:cNvPr id="1070" name="CuadroTexto 1069"/>
        <xdr:cNvSpPr txBox="1"/>
      </xdr:nvSpPr>
      <xdr:spPr>
        <a:xfrm>
          <a:off x="762000" y="41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</xdr:row>
      <xdr:rowOff>0</xdr:rowOff>
    </xdr:from>
    <xdr:ext cx="65" cy="171457"/>
    <xdr:sp macro="" textlink="">
      <xdr:nvSpPr>
        <xdr:cNvPr id="1071" name="CuadroTexto 1070"/>
        <xdr:cNvSpPr txBox="1"/>
      </xdr:nvSpPr>
      <xdr:spPr>
        <a:xfrm>
          <a:off x="762000" y="42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</xdr:row>
      <xdr:rowOff>0</xdr:rowOff>
    </xdr:from>
    <xdr:ext cx="65" cy="171457"/>
    <xdr:sp macro="" textlink="">
      <xdr:nvSpPr>
        <xdr:cNvPr id="1072" name="CuadroTexto 1071"/>
        <xdr:cNvSpPr txBox="1"/>
      </xdr:nvSpPr>
      <xdr:spPr>
        <a:xfrm>
          <a:off x="762000" y="42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</xdr:row>
      <xdr:rowOff>0</xdr:rowOff>
    </xdr:from>
    <xdr:ext cx="65" cy="171457"/>
    <xdr:sp macro="" textlink="">
      <xdr:nvSpPr>
        <xdr:cNvPr id="1073" name="CuadroTexto 1072"/>
        <xdr:cNvSpPr txBox="1"/>
      </xdr:nvSpPr>
      <xdr:spPr>
        <a:xfrm>
          <a:off x="762000" y="43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</xdr:row>
      <xdr:rowOff>0</xdr:rowOff>
    </xdr:from>
    <xdr:ext cx="65" cy="171457"/>
    <xdr:sp macro="" textlink="">
      <xdr:nvSpPr>
        <xdr:cNvPr id="1074" name="CuadroTexto 1073"/>
        <xdr:cNvSpPr txBox="1"/>
      </xdr:nvSpPr>
      <xdr:spPr>
        <a:xfrm>
          <a:off x="762000" y="43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</xdr:row>
      <xdr:rowOff>0</xdr:rowOff>
    </xdr:from>
    <xdr:ext cx="65" cy="171457"/>
    <xdr:sp macro="" textlink="">
      <xdr:nvSpPr>
        <xdr:cNvPr id="1075" name="CuadroTexto 1074"/>
        <xdr:cNvSpPr txBox="1"/>
      </xdr:nvSpPr>
      <xdr:spPr>
        <a:xfrm>
          <a:off x="762000" y="43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</xdr:row>
      <xdr:rowOff>0</xdr:rowOff>
    </xdr:from>
    <xdr:ext cx="65" cy="171457"/>
    <xdr:sp macro="" textlink="">
      <xdr:nvSpPr>
        <xdr:cNvPr id="1076" name="CuadroTexto 1075"/>
        <xdr:cNvSpPr txBox="1"/>
      </xdr:nvSpPr>
      <xdr:spPr>
        <a:xfrm>
          <a:off x="762000" y="44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</xdr:row>
      <xdr:rowOff>0</xdr:rowOff>
    </xdr:from>
    <xdr:ext cx="65" cy="171457"/>
    <xdr:sp macro="" textlink="">
      <xdr:nvSpPr>
        <xdr:cNvPr id="1077" name="CuadroTexto 1076"/>
        <xdr:cNvSpPr txBox="1"/>
      </xdr:nvSpPr>
      <xdr:spPr>
        <a:xfrm>
          <a:off x="762000" y="44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</xdr:row>
      <xdr:rowOff>0</xdr:rowOff>
    </xdr:from>
    <xdr:ext cx="65" cy="171457"/>
    <xdr:sp macro="" textlink="">
      <xdr:nvSpPr>
        <xdr:cNvPr id="1078" name="CuadroTexto 1077"/>
        <xdr:cNvSpPr txBox="1"/>
      </xdr:nvSpPr>
      <xdr:spPr>
        <a:xfrm>
          <a:off x="762000" y="45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</xdr:row>
      <xdr:rowOff>0</xdr:rowOff>
    </xdr:from>
    <xdr:ext cx="65" cy="171457"/>
    <xdr:sp macro="" textlink="">
      <xdr:nvSpPr>
        <xdr:cNvPr id="1079" name="CuadroTexto 1078"/>
        <xdr:cNvSpPr txBox="1"/>
      </xdr:nvSpPr>
      <xdr:spPr>
        <a:xfrm>
          <a:off x="762000" y="45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</xdr:row>
      <xdr:rowOff>0</xdr:rowOff>
    </xdr:from>
    <xdr:ext cx="65" cy="171457"/>
    <xdr:sp macro="" textlink="">
      <xdr:nvSpPr>
        <xdr:cNvPr id="1080" name="CuadroTexto 1079"/>
        <xdr:cNvSpPr txBox="1"/>
      </xdr:nvSpPr>
      <xdr:spPr>
        <a:xfrm>
          <a:off x="762000" y="45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</xdr:row>
      <xdr:rowOff>0</xdr:rowOff>
    </xdr:from>
    <xdr:ext cx="65" cy="171457"/>
    <xdr:sp macro="" textlink="">
      <xdr:nvSpPr>
        <xdr:cNvPr id="1081" name="CuadroTexto 1080"/>
        <xdr:cNvSpPr txBox="1"/>
      </xdr:nvSpPr>
      <xdr:spPr>
        <a:xfrm>
          <a:off x="762000" y="46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</xdr:row>
      <xdr:rowOff>0</xdr:rowOff>
    </xdr:from>
    <xdr:ext cx="65" cy="171457"/>
    <xdr:sp macro="" textlink="">
      <xdr:nvSpPr>
        <xdr:cNvPr id="1082" name="CuadroTexto 1081"/>
        <xdr:cNvSpPr txBox="1"/>
      </xdr:nvSpPr>
      <xdr:spPr>
        <a:xfrm>
          <a:off x="762000" y="46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</xdr:row>
      <xdr:rowOff>0</xdr:rowOff>
    </xdr:from>
    <xdr:ext cx="65" cy="171457"/>
    <xdr:sp macro="" textlink="">
      <xdr:nvSpPr>
        <xdr:cNvPr id="1083" name="CuadroTexto 1082"/>
        <xdr:cNvSpPr txBox="1"/>
      </xdr:nvSpPr>
      <xdr:spPr>
        <a:xfrm>
          <a:off x="762000" y="46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</xdr:row>
      <xdr:rowOff>0</xdr:rowOff>
    </xdr:from>
    <xdr:ext cx="65" cy="171457"/>
    <xdr:sp macro="" textlink="">
      <xdr:nvSpPr>
        <xdr:cNvPr id="1084" name="CuadroTexto 1083"/>
        <xdr:cNvSpPr txBox="1"/>
      </xdr:nvSpPr>
      <xdr:spPr>
        <a:xfrm>
          <a:off x="762000" y="47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</xdr:row>
      <xdr:rowOff>0</xdr:rowOff>
    </xdr:from>
    <xdr:ext cx="65" cy="171457"/>
    <xdr:sp macro="" textlink="">
      <xdr:nvSpPr>
        <xdr:cNvPr id="1085" name="CuadroTexto 1084"/>
        <xdr:cNvSpPr txBox="1"/>
      </xdr:nvSpPr>
      <xdr:spPr>
        <a:xfrm>
          <a:off x="762000" y="47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</xdr:row>
      <xdr:rowOff>0</xdr:rowOff>
    </xdr:from>
    <xdr:ext cx="65" cy="171457"/>
    <xdr:sp macro="" textlink="">
      <xdr:nvSpPr>
        <xdr:cNvPr id="1086" name="CuadroTexto 1085"/>
        <xdr:cNvSpPr txBox="1"/>
      </xdr:nvSpPr>
      <xdr:spPr>
        <a:xfrm>
          <a:off x="762000" y="48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</xdr:row>
      <xdr:rowOff>0</xdr:rowOff>
    </xdr:from>
    <xdr:ext cx="65" cy="171457"/>
    <xdr:sp macro="" textlink="">
      <xdr:nvSpPr>
        <xdr:cNvPr id="1087" name="CuadroTexto 1086"/>
        <xdr:cNvSpPr txBox="1"/>
      </xdr:nvSpPr>
      <xdr:spPr>
        <a:xfrm>
          <a:off x="762000" y="48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</xdr:row>
      <xdr:rowOff>0</xdr:rowOff>
    </xdr:from>
    <xdr:ext cx="65" cy="171457"/>
    <xdr:sp macro="" textlink="">
      <xdr:nvSpPr>
        <xdr:cNvPr id="1088" name="CuadroTexto 1087"/>
        <xdr:cNvSpPr txBox="1"/>
      </xdr:nvSpPr>
      <xdr:spPr>
        <a:xfrm>
          <a:off x="762000" y="48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</xdr:row>
      <xdr:rowOff>0</xdr:rowOff>
    </xdr:from>
    <xdr:ext cx="65" cy="171457"/>
    <xdr:sp macro="" textlink="">
      <xdr:nvSpPr>
        <xdr:cNvPr id="1089" name="CuadroTexto 1088"/>
        <xdr:cNvSpPr txBox="1"/>
      </xdr:nvSpPr>
      <xdr:spPr>
        <a:xfrm>
          <a:off x="762000" y="49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</xdr:row>
      <xdr:rowOff>0</xdr:rowOff>
    </xdr:from>
    <xdr:ext cx="65" cy="171457"/>
    <xdr:sp macro="" textlink="">
      <xdr:nvSpPr>
        <xdr:cNvPr id="1090" name="CuadroTexto 1089"/>
        <xdr:cNvSpPr txBox="1"/>
      </xdr:nvSpPr>
      <xdr:spPr>
        <a:xfrm>
          <a:off x="762000" y="49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</xdr:row>
      <xdr:rowOff>0</xdr:rowOff>
    </xdr:from>
    <xdr:ext cx="65" cy="171457"/>
    <xdr:sp macro="" textlink="">
      <xdr:nvSpPr>
        <xdr:cNvPr id="1091" name="CuadroTexto 1090"/>
        <xdr:cNvSpPr txBox="1"/>
      </xdr:nvSpPr>
      <xdr:spPr>
        <a:xfrm>
          <a:off x="762000" y="49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</xdr:row>
      <xdr:rowOff>0</xdr:rowOff>
    </xdr:from>
    <xdr:ext cx="65" cy="171457"/>
    <xdr:sp macro="" textlink="">
      <xdr:nvSpPr>
        <xdr:cNvPr id="1092" name="CuadroTexto 1091"/>
        <xdr:cNvSpPr txBox="1"/>
      </xdr:nvSpPr>
      <xdr:spPr>
        <a:xfrm>
          <a:off x="762000" y="50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</xdr:row>
      <xdr:rowOff>0</xdr:rowOff>
    </xdr:from>
    <xdr:ext cx="65" cy="171457"/>
    <xdr:sp macro="" textlink="">
      <xdr:nvSpPr>
        <xdr:cNvPr id="1093" name="CuadroTexto 1092"/>
        <xdr:cNvSpPr txBox="1"/>
      </xdr:nvSpPr>
      <xdr:spPr>
        <a:xfrm>
          <a:off x="762000" y="50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</xdr:row>
      <xdr:rowOff>0</xdr:rowOff>
    </xdr:from>
    <xdr:ext cx="65" cy="171457"/>
    <xdr:sp macro="" textlink="">
      <xdr:nvSpPr>
        <xdr:cNvPr id="1094" name="CuadroTexto 1093"/>
        <xdr:cNvSpPr txBox="1"/>
      </xdr:nvSpPr>
      <xdr:spPr>
        <a:xfrm>
          <a:off x="762000" y="51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268</xdr:row>
      <xdr:rowOff>0</xdr:rowOff>
    </xdr:from>
    <xdr:ext cx="65" cy="171457"/>
    <xdr:sp macro="" textlink="">
      <xdr:nvSpPr>
        <xdr:cNvPr id="1095" name="CuadroTexto 1094"/>
        <xdr:cNvSpPr txBox="1"/>
      </xdr:nvSpPr>
      <xdr:spPr>
        <a:xfrm>
          <a:off x="762000" y="51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270</xdr:row>
      <xdr:rowOff>0</xdr:rowOff>
    </xdr:from>
    <xdr:ext cx="65" cy="171457"/>
    <xdr:sp macro="" textlink="">
      <xdr:nvSpPr>
        <xdr:cNvPr id="1096" name="CuadroTexto 1095"/>
        <xdr:cNvSpPr txBox="1"/>
      </xdr:nvSpPr>
      <xdr:spPr>
        <a:xfrm>
          <a:off x="762000" y="51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272</xdr:row>
      <xdr:rowOff>0</xdr:rowOff>
    </xdr:from>
    <xdr:ext cx="65" cy="171457"/>
    <xdr:sp macro="" textlink="">
      <xdr:nvSpPr>
        <xdr:cNvPr id="1097" name="CuadroTexto 1096"/>
        <xdr:cNvSpPr txBox="1"/>
      </xdr:nvSpPr>
      <xdr:spPr>
        <a:xfrm>
          <a:off x="762000" y="52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274</xdr:row>
      <xdr:rowOff>0</xdr:rowOff>
    </xdr:from>
    <xdr:ext cx="65" cy="171457"/>
    <xdr:sp macro="" textlink="">
      <xdr:nvSpPr>
        <xdr:cNvPr id="1098" name="CuadroTexto 1097"/>
        <xdr:cNvSpPr txBox="1"/>
      </xdr:nvSpPr>
      <xdr:spPr>
        <a:xfrm>
          <a:off x="762000" y="52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276</xdr:row>
      <xdr:rowOff>0</xdr:rowOff>
    </xdr:from>
    <xdr:ext cx="65" cy="171457"/>
    <xdr:sp macro="" textlink="">
      <xdr:nvSpPr>
        <xdr:cNvPr id="1099" name="CuadroTexto 1098"/>
        <xdr:cNvSpPr txBox="1"/>
      </xdr:nvSpPr>
      <xdr:spPr>
        <a:xfrm>
          <a:off x="762000" y="53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278</xdr:row>
      <xdr:rowOff>0</xdr:rowOff>
    </xdr:from>
    <xdr:ext cx="65" cy="171457"/>
    <xdr:sp macro="" textlink="">
      <xdr:nvSpPr>
        <xdr:cNvPr id="1100" name="CuadroTexto 1099"/>
        <xdr:cNvSpPr txBox="1"/>
      </xdr:nvSpPr>
      <xdr:spPr>
        <a:xfrm>
          <a:off x="762000" y="53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280</xdr:row>
      <xdr:rowOff>0</xdr:rowOff>
    </xdr:from>
    <xdr:ext cx="65" cy="171457"/>
    <xdr:sp macro="" textlink="">
      <xdr:nvSpPr>
        <xdr:cNvPr id="1101" name="CuadroTexto 1100"/>
        <xdr:cNvSpPr txBox="1"/>
      </xdr:nvSpPr>
      <xdr:spPr>
        <a:xfrm>
          <a:off x="762000" y="53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282</xdr:row>
      <xdr:rowOff>0</xdr:rowOff>
    </xdr:from>
    <xdr:ext cx="65" cy="171457"/>
    <xdr:sp macro="" textlink="">
      <xdr:nvSpPr>
        <xdr:cNvPr id="1102" name="CuadroTexto 1101"/>
        <xdr:cNvSpPr txBox="1"/>
      </xdr:nvSpPr>
      <xdr:spPr>
        <a:xfrm>
          <a:off x="762000" y="54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284</xdr:row>
      <xdr:rowOff>0</xdr:rowOff>
    </xdr:from>
    <xdr:ext cx="65" cy="171457"/>
    <xdr:sp macro="" textlink="">
      <xdr:nvSpPr>
        <xdr:cNvPr id="1103" name="CuadroTexto 1102"/>
        <xdr:cNvSpPr txBox="1"/>
      </xdr:nvSpPr>
      <xdr:spPr>
        <a:xfrm>
          <a:off x="762000" y="54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286</xdr:row>
      <xdr:rowOff>0</xdr:rowOff>
    </xdr:from>
    <xdr:ext cx="65" cy="171457"/>
    <xdr:sp macro="" textlink="">
      <xdr:nvSpPr>
        <xdr:cNvPr id="1104" name="CuadroTexto 1103"/>
        <xdr:cNvSpPr txBox="1"/>
      </xdr:nvSpPr>
      <xdr:spPr>
        <a:xfrm>
          <a:off x="762000" y="54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288</xdr:row>
      <xdr:rowOff>0</xdr:rowOff>
    </xdr:from>
    <xdr:ext cx="65" cy="171457"/>
    <xdr:sp macro="" textlink="">
      <xdr:nvSpPr>
        <xdr:cNvPr id="1105" name="CuadroTexto 1104"/>
        <xdr:cNvSpPr txBox="1"/>
      </xdr:nvSpPr>
      <xdr:spPr>
        <a:xfrm>
          <a:off x="762000" y="55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290</xdr:row>
      <xdr:rowOff>0</xdr:rowOff>
    </xdr:from>
    <xdr:ext cx="65" cy="171457"/>
    <xdr:sp macro="" textlink="">
      <xdr:nvSpPr>
        <xdr:cNvPr id="1106" name="CuadroTexto 1105"/>
        <xdr:cNvSpPr txBox="1"/>
      </xdr:nvSpPr>
      <xdr:spPr>
        <a:xfrm>
          <a:off x="762000" y="55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292</xdr:row>
      <xdr:rowOff>0</xdr:rowOff>
    </xdr:from>
    <xdr:ext cx="65" cy="171457"/>
    <xdr:sp macro="" textlink="">
      <xdr:nvSpPr>
        <xdr:cNvPr id="1107" name="CuadroTexto 1106"/>
        <xdr:cNvSpPr txBox="1"/>
      </xdr:nvSpPr>
      <xdr:spPr>
        <a:xfrm>
          <a:off x="762000" y="56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294</xdr:row>
      <xdr:rowOff>0</xdr:rowOff>
    </xdr:from>
    <xdr:ext cx="65" cy="171457"/>
    <xdr:sp macro="" textlink="">
      <xdr:nvSpPr>
        <xdr:cNvPr id="1108" name="CuadroTexto 1107"/>
        <xdr:cNvSpPr txBox="1"/>
      </xdr:nvSpPr>
      <xdr:spPr>
        <a:xfrm>
          <a:off x="762000" y="56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296</xdr:row>
      <xdr:rowOff>0</xdr:rowOff>
    </xdr:from>
    <xdr:ext cx="65" cy="171457"/>
    <xdr:sp macro="" textlink="">
      <xdr:nvSpPr>
        <xdr:cNvPr id="1109" name="CuadroTexto 1108"/>
        <xdr:cNvSpPr txBox="1"/>
      </xdr:nvSpPr>
      <xdr:spPr>
        <a:xfrm>
          <a:off x="762000" y="56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298</xdr:row>
      <xdr:rowOff>0</xdr:rowOff>
    </xdr:from>
    <xdr:ext cx="65" cy="171457"/>
    <xdr:sp macro="" textlink="">
      <xdr:nvSpPr>
        <xdr:cNvPr id="1110" name="CuadroTexto 1109"/>
        <xdr:cNvSpPr txBox="1"/>
      </xdr:nvSpPr>
      <xdr:spPr>
        <a:xfrm>
          <a:off x="762000" y="57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300</xdr:row>
      <xdr:rowOff>0</xdr:rowOff>
    </xdr:from>
    <xdr:ext cx="65" cy="171457"/>
    <xdr:sp macro="" textlink="">
      <xdr:nvSpPr>
        <xdr:cNvPr id="1111" name="CuadroTexto 1110"/>
        <xdr:cNvSpPr txBox="1"/>
      </xdr:nvSpPr>
      <xdr:spPr>
        <a:xfrm>
          <a:off x="762000" y="57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302</xdr:row>
      <xdr:rowOff>0</xdr:rowOff>
    </xdr:from>
    <xdr:ext cx="65" cy="171457"/>
    <xdr:sp macro="" textlink="">
      <xdr:nvSpPr>
        <xdr:cNvPr id="1112" name="CuadroTexto 1111"/>
        <xdr:cNvSpPr txBox="1"/>
      </xdr:nvSpPr>
      <xdr:spPr>
        <a:xfrm>
          <a:off x="762000" y="57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304</xdr:row>
      <xdr:rowOff>0</xdr:rowOff>
    </xdr:from>
    <xdr:ext cx="65" cy="171457"/>
    <xdr:sp macro="" textlink="">
      <xdr:nvSpPr>
        <xdr:cNvPr id="1113" name="CuadroTexto 1112"/>
        <xdr:cNvSpPr txBox="1"/>
      </xdr:nvSpPr>
      <xdr:spPr>
        <a:xfrm>
          <a:off x="762000" y="58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306</xdr:row>
      <xdr:rowOff>0</xdr:rowOff>
    </xdr:from>
    <xdr:ext cx="65" cy="171457"/>
    <xdr:sp macro="" textlink="">
      <xdr:nvSpPr>
        <xdr:cNvPr id="1114" name="CuadroTexto 1113"/>
        <xdr:cNvSpPr txBox="1"/>
      </xdr:nvSpPr>
      <xdr:spPr>
        <a:xfrm>
          <a:off x="762000" y="58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308</xdr:row>
      <xdr:rowOff>0</xdr:rowOff>
    </xdr:from>
    <xdr:ext cx="65" cy="171457"/>
    <xdr:sp macro="" textlink="">
      <xdr:nvSpPr>
        <xdr:cNvPr id="1115" name="CuadroTexto 1114"/>
        <xdr:cNvSpPr txBox="1"/>
      </xdr:nvSpPr>
      <xdr:spPr>
        <a:xfrm>
          <a:off x="762000" y="59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310</xdr:row>
      <xdr:rowOff>0</xdr:rowOff>
    </xdr:from>
    <xdr:ext cx="65" cy="171457"/>
    <xdr:sp macro="" textlink="">
      <xdr:nvSpPr>
        <xdr:cNvPr id="1116" name="CuadroTexto 1115"/>
        <xdr:cNvSpPr txBox="1"/>
      </xdr:nvSpPr>
      <xdr:spPr>
        <a:xfrm>
          <a:off x="762000" y="59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312</xdr:row>
      <xdr:rowOff>0</xdr:rowOff>
    </xdr:from>
    <xdr:ext cx="65" cy="171457"/>
    <xdr:sp macro="" textlink="">
      <xdr:nvSpPr>
        <xdr:cNvPr id="1117" name="CuadroTexto 1116"/>
        <xdr:cNvSpPr txBox="1"/>
      </xdr:nvSpPr>
      <xdr:spPr>
        <a:xfrm>
          <a:off x="762000" y="59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314</xdr:row>
      <xdr:rowOff>0</xdr:rowOff>
    </xdr:from>
    <xdr:ext cx="65" cy="171457"/>
    <xdr:sp macro="" textlink="">
      <xdr:nvSpPr>
        <xdr:cNvPr id="1118" name="CuadroTexto 1117"/>
        <xdr:cNvSpPr txBox="1"/>
      </xdr:nvSpPr>
      <xdr:spPr>
        <a:xfrm>
          <a:off x="762000" y="60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316</xdr:row>
      <xdr:rowOff>0</xdr:rowOff>
    </xdr:from>
    <xdr:ext cx="65" cy="171457"/>
    <xdr:sp macro="" textlink="">
      <xdr:nvSpPr>
        <xdr:cNvPr id="1119" name="CuadroTexto 1118"/>
        <xdr:cNvSpPr txBox="1"/>
      </xdr:nvSpPr>
      <xdr:spPr>
        <a:xfrm>
          <a:off x="762000" y="60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318</xdr:row>
      <xdr:rowOff>0</xdr:rowOff>
    </xdr:from>
    <xdr:ext cx="65" cy="171457"/>
    <xdr:sp macro="" textlink="">
      <xdr:nvSpPr>
        <xdr:cNvPr id="1120" name="CuadroTexto 1119"/>
        <xdr:cNvSpPr txBox="1"/>
      </xdr:nvSpPr>
      <xdr:spPr>
        <a:xfrm>
          <a:off x="762000" y="61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320</xdr:row>
      <xdr:rowOff>0</xdr:rowOff>
    </xdr:from>
    <xdr:ext cx="65" cy="171457"/>
    <xdr:sp macro="" textlink="">
      <xdr:nvSpPr>
        <xdr:cNvPr id="1121" name="CuadroTexto 1120"/>
        <xdr:cNvSpPr txBox="1"/>
      </xdr:nvSpPr>
      <xdr:spPr>
        <a:xfrm>
          <a:off x="762000" y="61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322</xdr:row>
      <xdr:rowOff>0</xdr:rowOff>
    </xdr:from>
    <xdr:ext cx="65" cy="171457"/>
    <xdr:sp macro="" textlink="">
      <xdr:nvSpPr>
        <xdr:cNvPr id="1122" name="CuadroTexto 1121"/>
        <xdr:cNvSpPr txBox="1"/>
      </xdr:nvSpPr>
      <xdr:spPr>
        <a:xfrm>
          <a:off x="762000" y="61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324</xdr:row>
      <xdr:rowOff>0</xdr:rowOff>
    </xdr:from>
    <xdr:ext cx="65" cy="171457"/>
    <xdr:sp macro="" textlink="">
      <xdr:nvSpPr>
        <xdr:cNvPr id="1123" name="CuadroTexto 1122"/>
        <xdr:cNvSpPr txBox="1"/>
      </xdr:nvSpPr>
      <xdr:spPr>
        <a:xfrm>
          <a:off x="762000" y="62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326</xdr:row>
      <xdr:rowOff>0</xdr:rowOff>
    </xdr:from>
    <xdr:ext cx="65" cy="171457"/>
    <xdr:sp macro="" textlink="">
      <xdr:nvSpPr>
        <xdr:cNvPr id="1124" name="CuadroTexto 1123"/>
        <xdr:cNvSpPr txBox="1"/>
      </xdr:nvSpPr>
      <xdr:spPr>
        <a:xfrm>
          <a:off x="762000" y="62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328</xdr:row>
      <xdr:rowOff>0</xdr:rowOff>
    </xdr:from>
    <xdr:ext cx="65" cy="171457"/>
    <xdr:sp macro="" textlink="">
      <xdr:nvSpPr>
        <xdr:cNvPr id="1125" name="CuadroTexto 1124"/>
        <xdr:cNvSpPr txBox="1"/>
      </xdr:nvSpPr>
      <xdr:spPr>
        <a:xfrm>
          <a:off x="762000" y="62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330</xdr:row>
      <xdr:rowOff>0</xdr:rowOff>
    </xdr:from>
    <xdr:ext cx="65" cy="171457"/>
    <xdr:sp macro="" textlink="">
      <xdr:nvSpPr>
        <xdr:cNvPr id="1126" name="CuadroTexto 1125"/>
        <xdr:cNvSpPr txBox="1"/>
      </xdr:nvSpPr>
      <xdr:spPr>
        <a:xfrm>
          <a:off x="762000" y="63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332</xdr:row>
      <xdr:rowOff>0</xdr:rowOff>
    </xdr:from>
    <xdr:ext cx="65" cy="171457"/>
    <xdr:sp macro="" textlink="">
      <xdr:nvSpPr>
        <xdr:cNvPr id="1127" name="CuadroTexto 1126"/>
        <xdr:cNvSpPr txBox="1"/>
      </xdr:nvSpPr>
      <xdr:spPr>
        <a:xfrm>
          <a:off x="762000" y="63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334</xdr:row>
      <xdr:rowOff>0</xdr:rowOff>
    </xdr:from>
    <xdr:ext cx="65" cy="171457"/>
    <xdr:sp macro="" textlink="">
      <xdr:nvSpPr>
        <xdr:cNvPr id="1128" name="CuadroTexto 1127"/>
        <xdr:cNvSpPr txBox="1"/>
      </xdr:nvSpPr>
      <xdr:spPr>
        <a:xfrm>
          <a:off x="762000" y="64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336</xdr:row>
      <xdr:rowOff>0</xdr:rowOff>
    </xdr:from>
    <xdr:ext cx="65" cy="171457"/>
    <xdr:sp macro="" textlink="">
      <xdr:nvSpPr>
        <xdr:cNvPr id="1129" name="CuadroTexto 1128"/>
        <xdr:cNvSpPr txBox="1"/>
      </xdr:nvSpPr>
      <xdr:spPr>
        <a:xfrm>
          <a:off x="762000" y="64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338</xdr:row>
      <xdr:rowOff>0</xdr:rowOff>
    </xdr:from>
    <xdr:ext cx="65" cy="171457"/>
    <xdr:sp macro="" textlink="">
      <xdr:nvSpPr>
        <xdr:cNvPr id="1130" name="CuadroTexto 1129"/>
        <xdr:cNvSpPr txBox="1"/>
      </xdr:nvSpPr>
      <xdr:spPr>
        <a:xfrm>
          <a:off x="762000" y="64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340</xdr:row>
      <xdr:rowOff>0</xdr:rowOff>
    </xdr:from>
    <xdr:ext cx="65" cy="171457"/>
    <xdr:sp macro="" textlink="">
      <xdr:nvSpPr>
        <xdr:cNvPr id="1131" name="CuadroTexto 1130"/>
        <xdr:cNvSpPr txBox="1"/>
      </xdr:nvSpPr>
      <xdr:spPr>
        <a:xfrm>
          <a:off x="762000" y="65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342</xdr:row>
      <xdr:rowOff>0</xdr:rowOff>
    </xdr:from>
    <xdr:ext cx="65" cy="171457"/>
    <xdr:sp macro="" textlink="">
      <xdr:nvSpPr>
        <xdr:cNvPr id="1132" name="CuadroTexto 1131"/>
        <xdr:cNvSpPr txBox="1"/>
      </xdr:nvSpPr>
      <xdr:spPr>
        <a:xfrm>
          <a:off x="762000" y="65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344</xdr:row>
      <xdr:rowOff>0</xdr:rowOff>
    </xdr:from>
    <xdr:ext cx="65" cy="171457"/>
    <xdr:sp macro="" textlink="">
      <xdr:nvSpPr>
        <xdr:cNvPr id="1133" name="CuadroTexto 1132"/>
        <xdr:cNvSpPr txBox="1"/>
      </xdr:nvSpPr>
      <xdr:spPr>
        <a:xfrm>
          <a:off x="762000" y="65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346</xdr:row>
      <xdr:rowOff>0</xdr:rowOff>
    </xdr:from>
    <xdr:ext cx="65" cy="171457"/>
    <xdr:sp macro="" textlink="">
      <xdr:nvSpPr>
        <xdr:cNvPr id="1134" name="CuadroTexto 1133"/>
        <xdr:cNvSpPr txBox="1"/>
      </xdr:nvSpPr>
      <xdr:spPr>
        <a:xfrm>
          <a:off x="762000" y="66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348</xdr:row>
      <xdr:rowOff>0</xdr:rowOff>
    </xdr:from>
    <xdr:ext cx="65" cy="171457"/>
    <xdr:sp macro="" textlink="">
      <xdr:nvSpPr>
        <xdr:cNvPr id="1135" name="CuadroTexto 1134"/>
        <xdr:cNvSpPr txBox="1"/>
      </xdr:nvSpPr>
      <xdr:spPr>
        <a:xfrm>
          <a:off x="762000" y="66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350</xdr:row>
      <xdr:rowOff>0</xdr:rowOff>
    </xdr:from>
    <xdr:ext cx="65" cy="171457"/>
    <xdr:sp macro="" textlink="">
      <xdr:nvSpPr>
        <xdr:cNvPr id="1136" name="CuadroTexto 1135"/>
        <xdr:cNvSpPr txBox="1"/>
      </xdr:nvSpPr>
      <xdr:spPr>
        <a:xfrm>
          <a:off x="762000" y="67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352</xdr:row>
      <xdr:rowOff>0</xdr:rowOff>
    </xdr:from>
    <xdr:ext cx="65" cy="171457"/>
    <xdr:sp macro="" textlink="">
      <xdr:nvSpPr>
        <xdr:cNvPr id="1137" name="CuadroTexto 1136"/>
        <xdr:cNvSpPr txBox="1"/>
      </xdr:nvSpPr>
      <xdr:spPr>
        <a:xfrm>
          <a:off x="762000" y="67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354</xdr:row>
      <xdr:rowOff>0</xdr:rowOff>
    </xdr:from>
    <xdr:ext cx="65" cy="171457"/>
    <xdr:sp macro="" textlink="">
      <xdr:nvSpPr>
        <xdr:cNvPr id="1138" name="CuadroTexto 1137"/>
        <xdr:cNvSpPr txBox="1"/>
      </xdr:nvSpPr>
      <xdr:spPr>
        <a:xfrm>
          <a:off x="762000" y="67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356</xdr:row>
      <xdr:rowOff>0</xdr:rowOff>
    </xdr:from>
    <xdr:ext cx="65" cy="171457"/>
    <xdr:sp macro="" textlink="">
      <xdr:nvSpPr>
        <xdr:cNvPr id="1139" name="CuadroTexto 1138"/>
        <xdr:cNvSpPr txBox="1"/>
      </xdr:nvSpPr>
      <xdr:spPr>
        <a:xfrm>
          <a:off x="762000" y="68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358</xdr:row>
      <xdr:rowOff>0</xdr:rowOff>
    </xdr:from>
    <xdr:ext cx="65" cy="171457"/>
    <xdr:sp macro="" textlink="">
      <xdr:nvSpPr>
        <xdr:cNvPr id="1140" name="CuadroTexto 1139"/>
        <xdr:cNvSpPr txBox="1"/>
      </xdr:nvSpPr>
      <xdr:spPr>
        <a:xfrm>
          <a:off x="762000" y="68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360</xdr:row>
      <xdr:rowOff>0</xdr:rowOff>
    </xdr:from>
    <xdr:ext cx="65" cy="171457"/>
    <xdr:sp macro="" textlink="">
      <xdr:nvSpPr>
        <xdr:cNvPr id="1141" name="CuadroTexto 1140"/>
        <xdr:cNvSpPr txBox="1"/>
      </xdr:nvSpPr>
      <xdr:spPr>
        <a:xfrm>
          <a:off x="762000" y="69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362</xdr:row>
      <xdr:rowOff>0</xdr:rowOff>
    </xdr:from>
    <xdr:ext cx="65" cy="171457"/>
    <xdr:sp macro="" textlink="">
      <xdr:nvSpPr>
        <xdr:cNvPr id="1142" name="CuadroTexto 1141"/>
        <xdr:cNvSpPr txBox="1"/>
      </xdr:nvSpPr>
      <xdr:spPr>
        <a:xfrm>
          <a:off x="762000" y="69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364</xdr:row>
      <xdr:rowOff>0</xdr:rowOff>
    </xdr:from>
    <xdr:ext cx="65" cy="171457"/>
    <xdr:sp macro="" textlink="">
      <xdr:nvSpPr>
        <xdr:cNvPr id="1143" name="CuadroTexto 1142"/>
        <xdr:cNvSpPr txBox="1"/>
      </xdr:nvSpPr>
      <xdr:spPr>
        <a:xfrm>
          <a:off x="762000" y="69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366</xdr:row>
      <xdr:rowOff>0</xdr:rowOff>
    </xdr:from>
    <xdr:ext cx="65" cy="171457"/>
    <xdr:sp macro="" textlink="">
      <xdr:nvSpPr>
        <xdr:cNvPr id="1144" name="CuadroTexto 1143"/>
        <xdr:cNvSpPr txBox="1"/>
      </xdr:nvSpPr>
      <xdr:spPr>
        <a:xfrm>
          <a:off x="762000" y="70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368</xdr:row>
      <xdr:rowOff>0</xdr:rowOff>
    </xdr:from>
    <xdr:ext cx="65" cy="171457"/>
    <xdr:sp macro="" textlink="">
      <xdr:nvSpPr>
        <xdr:cNvPr id="1145" name="CuadroTexto 1144"/>
        <xdr:cNvSpPr txBox="1"/>
      </xdr:nvSpPr>
      <xdr:spPr>
        <a:xfrm>
          <a:off x="762000" y="70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370</xdr:row>
      <xdr:rowOff>0</xdr:rowOff>
    </xdr:from>
    <xdr:ext cx="65" cy="171457"/>
    <xdr:sp macro="" textlink="">
      <xdr:nvSpPr>
        <xdr:cNvPr id="1146" name="CuadroTexto 1145"/>
        <xdr:cNvSpPr txBox="1"/>
      </xdr:nvSpPr>
      <xdr:spPr>
        <a:xfrm>
          <a:off x="762000" y="70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372</xdr:row>
      <xdr:rowOff>0</xdr:rowOff>
    </xdr:from>
    <xdr:ext cx="65" cy="171457"/>
    <xdr:sp macro="" textlink="">
      <xdr:nvSpPr>
        <xdr:cNvPr id="1147" name="CuadroTexto 1146"/>
        <xdr:cNvSpPr txBox="1"/>
      </xdr:nvSpPr>
      <xdr:spPr>
        <a:xfrm>
          <a:off x="762000" y="71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374</xdr:row>
      <xdr:rowOff>0</xdr:rowOff>
    </xdr:from>
    <xdr:ext cx="65" cy="171457"/>
    <xdr:sp macro="" textlink="">
      <xdr:nvSpPr>
        <xdr:cNvPr id="1148" name="CuadroTexto 1147"/>
        <xdr:cNvSpPr txBox="1"/>
      </xdr:nvSpPr>
      <xdr:spPr>
        <a:xfrm>
          <a:off x="762000" y="71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376</xdr:row>
      <xdr:rowOff>0</xdr:rowOff>
    </xdr:from>
    <xdr:ext cx="65" cy="171457"/>
    <xdr:sp macro="" textlink="">
      <xdr:nvSpPr>
        <xdr:cNvPr id="1149" name="CuadroTexto 1148"/>
        <xdr:cNvSpPr txBox="1"/>
      </xdr:nvSpPr>
      <xdr:spPr>
        <a:xfrm>
          <a:off x="762000" y="72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378</xdr:row>
      <xdr:rowOff>0</xdr:rowOff>
    </xdr:from>
    <xdr:ext cx="65" cy="171457"/>
    <xdr:sp macro="" textlink="">
      <xdr:nvSpPr>
        <xdr:cNvPr id="1150" name="CuadroTexto 1149"/>
        <xdr:cNvSpPr txBox="1"/>
      </xdr:nvSpPr>
      <xdr:spPr>
        <a:xfrm>
          <a:off x="762000" y="72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380</xdr:row>
      <xdr:rowOff>0</xdr:rowOff>
    </xdr:from>
    <xdr:ext cx="65" cy="171457"/>
    <xdr:sp macro="" textlink="">
      <xdr:nvSpPr>
        <xdr:cNvPr id="1151" name="CuadroTexto 1150"/>
        <xdr:cNvSpPr txBox="1"/>
      </xdr:nvSpPr>
      <xdr:spPr>
        <a:xfrm>
          <a:off x="762000" y="72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382</xdr:row>
      <xdr:rowOff>0</xdr:rowOff>
    </xdr:from>
    <xdr:ext cx="65" cy="171457"/>
    <xdr:sp macro="" textlink="">
      <xdr:nvSpPr>
        <xdr:cNvPr id="1152" name="CuadroTexto 1151"/>
        <xdr:cNvSpPr txBox="1"/>
      </xdr:nvSpPr>
      <xdr:spPr>
        <a:xfrm>
          <a:off x="762000" y="73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384</xdr:row>
      <xdr:rowOff>0</xdr:rowOff>
    </xdr:from>
    <xdr:ext cx="65" cy="171457"/>
    <xdr:sp macro="" textlink="">
      <xdr:nvSpPr>
        <xdr:cNvPr id="1153" name="CuadroTexto 1152"/>
        <xdr:cNvSpPr txBox="1"/>
      </xdr:nvSpPr>
      <xdr:spPr>
        <a:xfrm>
          <a:off x="762000" y="73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386</xdr:row>
      <xdr:rowOff>0</xdr:rowOff>
    </xdr:from>
    <xdr:ext cx="65" cy="171457"/>
    <xdr:sp macro="" textlink="">
      <xdr:nvSpPr>
        <xdr:cNvPr id="1154" name="CuadroTexto 1153"/>
        <xdr:cNvSpPr txBox="1"/>
      </xdr:nvSpPr>
      <xdr:spPr>
        <a:xfrm>
          <a:off x="762000" y="73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388</xdr:row>
      <xdr:rowOff>0</xdr:rowOff>
    </xdr:from>
    <xdr:ext cx="65" cy="171457"/>
    <xdr:sp macro="" textlink="">
      <xdr:nvSpPr>
        <xdr:cNvPr id="1155" name="CuadroTexto 1154"/>
        <xdr:cNvSpPr txBox="1"/>
      </xdr:nvSpPr>
      <xdr:spPr>
        <a:xfrm>
          <a:off x="762000" y="74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390</xdr:row>
      <xdr:rowOff>0</xdr:rowOff>
    </xdr:from>
    <xdr:ext cx="65" cy="171457"/>
    <xdr:sp macro="" textlink="">
      <xdr:nvSpPr>
        <xdr:cNvPr id="1156" name="CuadroTexto 1155"/>
        <xdr:cNvSpPr txBox="1"/>
      </xdr:nvSpPr>
      <xdr:spPr>
        <a:xfrm>
          <a:off x="762000" y="74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392</xdr:row>
      <xdr:rowOff>0</xdr:rowOff>
    </xdr:from>
    <xdr:ext cx="65" cy="171457"/>
    <xdr:sp macro="" textlink="">
      <xdr:nvSpPr>
        <xdr:cNvPr id="1157" name="CuadroTexto 1156"/>
        <xdr:cNvSpPr txBox="1"/>
      </xdr:nvSpPr>
      <xdr:spPr>
        <a:xfrm>
          <a:off x="762000" y="75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394</xdr:row>
      <xdr:rowOff>0</xdr:rowOff>
    </xdr:from>
    <xdr:ext cx="65" cy="171457"/>
    <xdr:sp macro="" textlink="">
      <xdr:nvSpPr>
        <xdr:cNvPr id="1158" name="CuadroTexto 1157"/>
        <xdr:cNvSpPr txBox="1"/>
      </xdr:nvSpPr>
      <xdr:spPr>
        <a:xfrm>
          <a:off x="762000" y="75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396</xdr:row>
      <xdr:rowOff>0</xdr:rowOff>
    </xdr:from>
    <xdr:ext cx="65" cy="171457"/>
    <xdr:sp macro="" textlink="">
      <xdr:nvSpPr>
        <xdr:cNvPr id="1159" name="CuadroTexto 1158"/>
        <xdr:cNvSpPr txBox="1"/>
      </xdr:nvSpPr>
      <xdr:spPr>
        <a:xfrm>
          <a:off x="762000" y="75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398</xdr:row>
      <xdr:rowOff>0</xdr:rowOff>
    </xdr:from>
    <xdr:ext cx="65" cy="171457"/>
    <xdr:sp macro="" textlink="">
      <xdr:nvSpPr>
        <xdr:cNvPr id="1160" name="CuadroTexto 1159"/>
        <xdr:cNvSpPr txBox="1"/>
      </xdr:nvSpPr>
      <xdr:spPr>
        <a:xfrm>
          <a:off x="762000" y="76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400</xdr:row>
      <xdr:rowOff>0</xdr:rowOff>
    </xdr:from>
    <xdr:ext cx="65" cy="171457"/>
    <xdr:sp macro="" textlink="">
      <xdr:nvSpPr>
        <xdr:cNvPr id="1161" name="CuadroTexto 1160"/>
        <xdr:cNvSpPr txBox="1"/>
      </xdr:nvSpPr>
      <xdr:spPr>
        <a:xfrm>
          <a:off x="762000" y="76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402</xdr:row>
      <xdr:rowOff>0</xdr:rowOff>
    </xdr:from>
    <xdr:ext cx="65" cy="171457"/>
    <xdr:sp macro="" textlink="">
      <xdr:nvSpPr>
        <xdr:cNvPr id="1162" name="CuadroTexto 1161"/>
        <xdr:cNvSpPr txBox="1"/>
      </xdr:nvSpPr>
      <xdr:spPr>
        <a:xfrm>
          <a:off x="762000" y="77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404</xdr:row>
      <xdr:rowOff>0</xdr:rowOff>
    </xdr:from>
    <xdr:ext cx="65" cy="171457"/>
    <xdr:sp macro="" textlink="">
      <xdr:nvSpPr>
        <xdr:cNvPr id="1163" name="CuadroTexto 1162"/>
        <xdr:cNvSpPr txBox="1"/>
      </xdr:nvSpPr>
      <xdr:spPr>
        <a:xfrm>
          <a:off x="762000" y="77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406</xdr:row>
      <xdr:rowOff>0</xdr:rowOff>
    </xdr:from>
    <xdr:ext cx="65" cy="171457"/>
    <xdr:sp macro="" textlink="">
      <xdr:nvSpPr>
        <xdr:cNvPr id="1164" name="CuadroTexto 1163"/>
        <xdr:cNvSpPr txBox="1"/>
      </xdr:nvSpPr>
      <xdr:spPr>
        <a:xfrm>
          <a:off x="762000" y="77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408</xdr:row>
      <xdr:rowOff>0</xdr:rowOff>
    </xdr:from>
    <xdr:ext cx="65" cy="171457"/>
    <xdr:sp macro="" textlink="">
      <xdr:nvSpPr>
        <xdr:cNvPr id="1165" name="CuadroTexto 1164"/>
        <xdr:cNvSpPr txBox="1"/>
      </xdr:nvSpPr>
      <xdr:spPr>
        <a:xfrm>
          <a:off x="762000" y="78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410</xdr:row>
      <xdr:rowOff>0</xdr:rowOff>
    </xdr:from>
    <xdr:ext cx="65" cy="171457"/>
    <xdr:sp macro="" textlink="">
      <xdr:nvSpPr>
        <xdr:cNvPr id="1166" name="CuadroTexto 1165"/>
        <xdr:cNvSpPr txBox="1"/>
      </xdr:nvSpPr>
      <xdr:spPr>
        <a:xfrm>
          <a:off x="762000" y="78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412</xdr:row>
      <xdr:rowOff>0</xdr:rowOff>
    </xdr:from>
    <xdr:ext cx="65" cy="171457"/>
    <xdr:sp macro="" textlink="">
      <xdr:nvSpPr>
        <xdr:cNvPr id="1167" name="CuadroTexto 1166"/>
        <xdr:cNvSpPr txBox="1"/>
      </xdr:nvSpPr>
      <xdr:spPr>
        <a:xfrm>
          <a:off x="762000" y="78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414</xdr:row>
      <xdr:rowOff>0</xdr:rowOff>
    </xdr:from>
    <xdr:ext cx="65" cy="171457"/>
    <xdr:sp macro="" textlink="">
      <xdr:nvSpPr>
        <xdr:cNvPr id="1168" name="CuadroTexto 1167"/>
        <xdr:cNvSpPr txBox="1"/>
      </xdr:nvSpPr>
      <xdr:spPr>
        <a:xfrm>
          <a:off x="762000" y="79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416</xdr:row>
      <xdr:rowOff>0</xdr:rowOff>
    </xdr:from>
    <xdr:ext cx="65" cy="171457"/>
    <xdr:sp macro="" textlink="">
      <xdr:nvSpPr>
        <xdr:cNvPr id="1169" name="CuadroTexto 1168"/>
        <xdr:cNvSpPr txBox="1"/>
      </xdr:nvSpPr>
      <xdr:spPr>
        <a:xfrm>
          <a:off x="762000" y="79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418</xdr:row>
      <xdr:rowOff>0</xdr:rowOff>
    </xdr:from>
    <xdr:ext cx="65" cy="171457"/>
    <xdr:sp macro="" textlink="">
      <xdr:nvSpPr>
        <xdr:cNvPr id="1170" name="CuadroTexto 1169"/>
        <xdr:cNvSpPr txBox="1"/>
      </xdr:nvSpPr>
      <xdr:spPr>
        <a:xfrm>
          <a:off x="762000" y="80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420</xdr:row>
      <xdr:rowOff>0</xdr:rowOff>
    </xdr:from>
    <xdr:ext cx="65" cy="171457"/>
    <xdr:sp macro="" textlink="">
      <xdr:nvSpPr>
        <xdr:cNvPr id="1171" name="CuadroTexto 1170"/>
        <xdr:cNvSpPr txBox="1"/>
      </xdr:nvSpPr>
      <xdr:spPr>
        <a:xfrm>
          <a:off x="762000" y="80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422</xdr:row>
      <xdr:rowOff>0</xdr:rowOff>
    </xdr:from>
    <xdr:ext cx="65" cy="171457"/>
    <xdr:sp macro="" textlink="">
      <xdr:nvSpPr>
        <xdr:cNvPr id="1172" name="CuadroTexto 1171"/>
        <xdr:cNvSpPr txBox="1"/>
      </xdr:nvSpPr>
      <xdr:spPr>
        <a:xfrm>
          <a:off x="762000" y="80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424</xdr:row>
      <xdr:rowOff>0</xdr:rowOff>
    </xdr:from>
    <xdr:ext cx="65" cy="171457"/>
    <xdr:sp macro="" textlink="">
      <xdr:nvSpPr>
        <xdr:cNvPr id="1173" name="CuadroTexto 1172"/>
        <xdr:cNvSpPr txBox="1"/>
      </xdr:nvSpPr>
      <xdr:spPr>
        <a:xfrm>
          <a:off x="762000" y="81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426</xdr:row>
      <xdr:rowOff>0</xdr:rowOff>
    </xdr:from>
    <xdr:ext cx="65" cy="171457"/>
    <xdr:sp macro="" textlink="">
      <xdr:nvSpPr>
        <xdr:cNvPr id="1174" name="CuadroTexto 1173"/>
        <xdr:cNvSpPr txBox="1"/>
      </xdr:nvSpPr>
      <xdr:spPr>
        <a:xfrm>
          <a:off x="762000" y="81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428</xdr:row>
      <xdr:rowOff>0</xdr:rowOff>
    </xdr:from>
    <xdr:ext cx="65" cy="171457"/>
    <xdr:sp macro="" textlink="">
      <xdr:nvSpPr>
        <xdr:cNvPr id="1175" name="CuadroTexto 1174"/>
        <xdr:cNvSpPr txBox="1"/>
      </xdr:nvSpPr>
      <xdr:spPr>
        <a:xfrm>
          <a:off x="762000" y="82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430</xdr:row>
      <xdr:rowOff>0</xdr:rowOff>
    </xdr:from>
    <xdr:ext cx="65" cy="171457"/>
    <xdr:sp macro="" textlink="">
      <xdr:nvSpPr>
        <xdr:cNvPr id="1176" name="CuadroTexto 1175"/>
        <xdr:cNvSpPr txBox="1"/>
      </xdr:nvSpPr>
      <xdr:spPr>
        <a:xfrm>
          <a:off x="762000" y="82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432</xdr:row>
      <xdr:rowOff>0</xdr:rowOff>
    </xdr:from>
    <xdr:ext cx="65" cy="171457"/>
    <xdr:sp macro="" textlink="">
      <xdr:nvSpPr>
        <xdr:cNvPr id="1177" name="CuadroTexto 1176"/>
        <xdr:cNvSpPr txBox="1"/>
      </xdr:nvSpPr>
      <xdr:spPr>
        <a:xfrm>
          <a:off x="762000" y="82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434</xdr:row>
      <xdr:rowOff>0</xdr:rowOff>
    </xdr:from>
    <xdr:ext cx="65" cy="171457"/>
    <xdr:sp macro="" textlink="">
      <xdr:nvSpPr>
        <xdr:cNvPr id="1178" name="CuadroTexto 1177"/>
        <xdr:cNvSpPr txBox="1"/>
      </xdr:nvSpPr>
      <xdr:spPr>
        <a:xfrm>
          <a:off x="762000" y="83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436</xdr:row>
      <xdr:rowOff>0</xdr:rowOff>
    </xdr:from>
    <xdr:ext cx="65" cy="171457"/>
    <xdr:sp macro="" textlink="">
      <xdr:nvSpPr>
        <xdr:cNvPr id="1179" name="CuadroTexto 1178"/>
        <xdr:cNvSpPr txBox="1"/>
      </xdr:nvSpPr>
      <xdr:spPr>
        <a:xfrm>
          <a:off x="762000" y="83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438</xdr:row>
      <xdr:rowOff>0</xdr:rowOff>
    </xdr:from>
    <xdr:ext cx="65" cy="171457"/>
    <xdr:sp macro="" textlink="">
      <xdr:nvSpPr>
        <xdr:cNvPr id="1180" name="CuadroTexto 1179"/>
        <xdr:cNvSpPr txBox="1"/>
      </xdr:nvSpPr>
      <xdr:spPr>
        <a:xfrm>
          <a:off x="762000" y="83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440</xdr:row>
      <xdr:rowOff>0</xdr:rowOff>
    </xdr:from>
    <xdr:ext cx="65" cy="171457"/>
    <xdr:sp macro="" textlink="">
      <xdr:nvSpPr>
        <xdr:cNvPr id="1181" name="CuadroTexto 1180"/>
        <xdr:cNvSpPr txBox="1"/>
      </xdr:nvSpPr>
      <xdr:spPr>
        <a:xfrm>
          <a:off x="762000" y="84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442</xdr:row>
      <xdr:rowOff>0</xdr:rowOff>
    </xdr:from>
    <xdr:ext cx="65" cy="171457"/>
    <xdr:sp macro="" textlink="">
      <xdr:nvSpPr>
        <xdr:cNvPr id="1182" name="CuadroTexto 1181"/>
        <xdr:cNvSpPr txBox="1"/>
      </xdr:nvSpPr>
      <xdr:spPr>
        <a:xfrm>
          <a:off x="762000" y="84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444</xdr:row>
      <xdr:rowOff>0</xdr:rowOff>
    </xdr:from>
    <xdr:ext cx="65" cy="171457"/>
    <xdr:sp macro="" textlink="">
      <xdr:nvSpPr>
        <xdr:cNvPr id="1183" name="CuadroTexto 1182"/>
        <xdr:cNvSpPr txBox="1"/>
      </xdr:nvSpPr>
      <xdr:spPr>
        <a:xfrm>
          <a:off x="762000" y="85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446</xdr:row>
      <xdr:rowOff>0</xdr:rowOff>
    </xdr:from>
    <xdr:ext cx="65" cy="171457"/>
    <xdr:sp macro="" textlink="">
      <xdr:nvSpPr>
        <xdr:cNvPr id="1184" name="CuadroTexto 1183"/>
        <xdr:cNvSpPr txBox="1"/>
      </xdr:nvSpPr>
      <xdr:spPr>
        <a:xfrm>
          <a:off x="762000" y="85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448</xdr:row>
      <xdr:rowOff>0</xdr:rowOff>
    </xdr:from>
    <xdr:ext cx="65" cy="171457"/>
    <xdr:sp macro="" textlink="">
      <xdr:nvSpPr>
        <xdr:cNvPr id="1185" name="CuadroTexto 1184"/>
        <xdr:cNvSpPr txBox="1"/>
      </xdr:nvSpPr>
      <xdr:spPr>
        <a:xfrm>
          <a:off x="762000" y="85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450</xdr:row>
      <xdr:rowOff>0</xdr:rowOff>
    </xdr:from>
    <xdr:ext cx="65" cy="171457"/>
    <xdr:sp macro="" textlink="">
      <xdr:nvSpPr>
        <xdr:cNvPr id="1186" name="CuadroTexto 1185"/>
        <xdr:cNvSpPr txBox="1"/>
      </xdr:nvSpPr>
      <xdr:spPr>
        <a:xfrm>
          <a:off x="762000" y="86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452</xdr:row>
      <xdr:rowOff>0</xdr:rowOff>
    </xdr:from>
    <xdr:ext cx="65" cy="171457"/>
    <xdr:sp macro="" textlink="">
      <xdr:nvSpPr>
        <xdr:cNvPr id="1187" name="CuadroTexto 1186"/>
        <xdr:cNvSpPr txBox="1"/>
      </xdr:nvSpPr>
      <xdr:spPr>
        <a:xfrm>
          <a:off x="762000" y="86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454</xdr:row>
      <xdr:rowOff>0</xdr:rowOff>
    </xdr:from>
    <xdr:ext cx="65" cy="171457"/>
    <xdr:sp macro="" textlink="">
      <xdr:nvSpPr>
        <xdr:cNvPr id="1188" name="CuadroTexto 1187"/>
        <xdr:cNvSpPr txBox="1"/>
      </xdr:nvSpPr>
      <xdr:spPr>
        <a:xfrm>
          <a:off x="762000" y="86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456</xdr:row>
      <xdr:rowOff>0</xdr:rowOff>
    </xdr:from>
    <xdr:ext cx="65" cy="171457"/>
    <xdr:sp macro="" textlink="">
      <xdr:nvSpPr>
        <xdr:cNvPr id="1189" name="CuadroTexto 1188"/>
        <xdr:cNvSpPr txBox="1"/>
      </xdr:nvSpPr>
      <xdr:spPr>
        <a:xfrm>
          <a:off x="762000" y="87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458</xdr:row>
      <xdr:rowOff>0</xdr:rowOff>
    </xdr:from>
    <xdr:ext cx="65" cy="171457"/>
    <xdr:sp macro="" textlink="">
      <xdr:nvSpPr>
        <xdr:cNvPr id="1190" name="CuadroTexto 1189"/>
        <xdr:cNvSpPr txBox="1"/>
      </xdr:nvSpPr>
      <xdr:spPr>
        <a:xfrm>
          <a:off x="762000" y="87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460</xdr:row>
      <xdr:rowOff>0</xdr:rowOff>
    </xdr:from>
    <xdr:ext cx="65" cy="171457"/>
    <xdr:sp macro="" textlink="">
      <xdr:nvSpPr>
        <xdr:cNvPr id="1191" name="CuadroTexto 1190"/>
        <xdr:cNvSpPr txBox="1"/>
      </xdr:nvSpPr>
      <xdr:spPr>
        <a:xfrm>
          <a:off x="762000" y="88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462</xdr:row>
      <xdr:rowOff>0</xdr:rowOff>
    </xdr:from>
    <xdr:ext cx="65" cy="171457"/>
    <xdr:sp macro="" textlink="">
      <xdr:nvSpPr>
        <xdr:cNvPr id="1192" name="CuadroTexto 1191"/>
        <xdr:cNvSpPr txBox="1"/>
      </xdr:nvSpPr>
      <xdr:spPr>
        <a:xfrm>
          <a:off x="762000" y="88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464</xdr:row>
      <xdr:rowOff>0</xdr:rowOff>
    </xdr:from>
    <xdr:ext cx="65" cy="171457"/>
    <xdr:sp macro="" textlink="">
      <xdr:nvSpPr>
        <xdr:cNvPr id="1193" name="CuadroTexto 1192"/>
        <xdr:cNvSpPr txBox="1"/>
      </xdr:nvSpPr>
      <xdr:spPr>
        <a:xfrm>
          <a:off x="762000" y="88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466</xdr:row>
      <xdr:rowOff>0</xdr:rowOff>
    </xdr:from>
    <xdr:ext cx="65" cy="171457"/>
    <xdr:sp macro="" textlink="">
      <xdr:nvSpPr>
        <xdr:cNvPr id="1194" name="CuadroTexto 1193"/>
        <xdr:cNvSpPr txBox="1"/>
      </xdr:nvSpPr>
      <xdr:spPr>
        <a:xfrm>
          <a:off x="762000" y="89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468</xdr:row>
      <xdr:rowOff>0</xdr:rowOff>
    </xdr:from>
    <xdr:ext cx="65" cy="171457"/>
    <xdr:sp macro="" textlink="">
      <xdr:nvSpPr>
        <xdr:cNvPr id="1195" name="CuadroTexto 1194"/>
        <xdr:cNvSpPr txBox="1"/>
      </xdr:nvSpPr>
      <xdr:spPr>
        <a:xfrm>
          <a:off x="762000" y="89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470</xdr:row>
      <xdr:rowOff>0</xdr:rowOff>
    </xdr:from>
    <xdr:ext cx="65" cy="171457"/>
    <xdr:sp macro="" textlink="">
      <xdr:nvSpPr>
        <xdr:cNvPr id="1196" name="CuadroTexto 1195"/>
        <xdr:cNvSpPr txBox="1"/>
      </xdr:nvSpPr>
      <xdr:spPr>
        <a:xfrm>
          <a:off x="762000" y="90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472</xdr:row>
      <xdr:rowOff>0</xdr:rowOff>
    </xdr:from>
    <xdr:ext cx="65" cy="171457"/>
    <xdr:sp macro="" textlink="">
      <xdr:nvSpPr>
        <xdr:cNvPr id="1197" name="CuadroTexto 1196"/>
        <xdr:cNvSpPr txBox="1"/>
      </xdr:nvSpPr>
      <xdr:spPr>
        <a:xfrm>
          <a:off x="762000" y="90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474</xdr:row>
      <xdr:rowOff>0</xdr:rowOff>
    </xdr:from>
    <xdr:ext cx="65" cy="171457"/>
    <xdr:sp macro="" textlink="">
      <xdr:nvSpPr>
        <xdr:cNvPr id="1198" name="CuadroTexto 1197"/>
        <xdr:cNvSpPr txBox="1"/>
      </xdr:nvSpPr>
      <xdr:spPr>
        <a:xfrm>
          <a:off x="762000" y="90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476</xdr:row>
      <xdr:rowOff>0</xdr:rowOff>
    </xdr:from>
    <xdr:ext cx="65" cy="171457"/>
    <xdr:sp macro="" textlink="">
      <xdr:nvSpPr>
        <xdr:cNvPr id="1199" name="CuadroTexto 1198"/>
        <xdr:cNvSpPr txBox="1"/>
      </xdr:nvSpPr>
      <xdr:spPr>
        <a:xfrm>
          <a:off x="762000" y="91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478</xdr:row>
      <xdr:rowOff>0</xdr:rowOff>
    </xdr:from>
    <xdr:ext cx="65" cy="171457"/>
    <xdr:sp macro="" textlink="">
      <xdr:nvSpPr>
        <xdr:cNvPr id="1200" name="CuadroTexto 1199"/>
        <xdr:cNvSpPr txBox="1"/>
      </xdr:nvSpPr>
      <xdr:spPr>
        <a:xfrm>
          <a:off x="762000" y="91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480</xdr:row>
      <xdr:rowOff>0</xdr:rowOff>
    </xdr:from>
    <xdr:ext cx="65" cy="171457"/>
    <xdr:sp macro="" textlink="">
      <xdr:nvSpPr>
        <xdr:cNvPr id="1201" name="CuadroTexto 1200"/>
        <xdr:cNvSpPr txBox="1"/>
      </xdr:nvSpPr>
      <xdr:spPr>
        <a:xfrm>
          <a:off x="762000" y="91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482</xdr:row>
      <xdr:rowOff>0</xdr:rowOff>
    </xdr:from>
    <xdr:ext cx="65" cy="171457"/>
    <xdr:sp macro="" textlink="">
      <xdr:nvSpPr>
        <xdr:cNvPr id="1202" name="CuadroTexto 1201"/>
        <xdr:cNvSpPr txBox="1"/>
      </xdr:nvSpPr>
      <xdr:spPr>
        <a:xfrm>
          <a:off x="762000" y="92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484</xdr:row>
      <xdr:rowOff>0</xdr:rowOff>
    </xdr:from>
    <xdr:ext cx="65" cy="171457"/>
    <xdr:sp macro="" textlink="">
      <xdr:nvSpPr>
        <xdr:cNvPr id="1203" name="CuadroTexto 1202"/>
        <xdr:cNvSpPr txBox="1"/>
      </xdr:nvSpPr>
      <xdr:spPr>
        <a:xfrm>
          <a:off x="762000" y="92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486</xdr:row>
      <xdr:rowOff>0</xdr:rowOff>
    </xdr:from>
    <xdr:ext cx="65" cy="171457"/>
    <xdr:sp macro="" textlink="">
      <xdr:nvSpPr>
        <xdr:cNvPr id="1204" name="CuadroTexto 1203"/>
        <xdr:cNvSpPr txBox="1"/>
      </xdr:nvSpPr>
      <xdr:spPr>
        <a:xfrm>
          <a:off x="762000" y="93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488</xdr:row>
      <xdr:rowOff>0</xdr:rowOff>
    </xdr:from>
    <xdr:ext cx="65" cy="171457"/>
    <xdr:sp macro="" textlink="">
      <xdr:nvSpPr>
        <xdr:cNvPr id="1205" name="CuadroTexto 1204"/>
        <xdr:cNvSpPr txBox="1"/>
      </xdr:nvSpPr>
      <xdr:spPr>
        <a:xfrm>
          <a:off x="762000" y="93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490</xdr:row>
      <xdr:rowOff>0</xdr:rowOff>
    </xdr:from>
    <xdr:ext cx="65" cy="171457"/>
    <xdr:sp macro="" textlink="">
      <xdr:nvSpPr>
        <xdr:cNvPr id="1206" name="CuadroTexto 1205"/>
        <xdr:cNvSpPr txBox="1"/>
      </xdr:nvSpPr>
      <xdr:spPr>
        <a:xfrm>
          <a:off x="762000" y="93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662</xdr:row>
      <xdr:rowOff>0</xdr:rowOff>
    </xdr:from>
    <xdr:ext cx="65" cy="171457"/>
    <xdr:sp macro="" textlink="">
      <xdr:nvSpPr>
        <xdr:cNvPr id="1207" name="CuadroTexto 1206"/>
        <xdr:cNvSpPr txBox="1"/>
      </xdr:nvSpPr>
      <xdr:spPr>
        <a:xfrm>
          <a:off x="762000" y="126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664</xdr:row>
      <xdr:rowOff>0</xdr:rowOff>
    </xdr:from>
    <xdr:ext cx="65" cy="171457"/>
    <xdr:sp macro="" textlink="">
      <xdr:nvSpPr>
        <xdr:cNvPr id="1208" name="CuadroTexto 1207"/>
        <xdr:cNvSpPr txBox="1"/>
      </xdr:nvSpPr>
      <xdr:spPr>
        <a:xfrm>
          <a:off x="762000" y="126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666</xdr:row>
      <xdr:rowOff>0</xdr:rowOff>
    </xdr:from>
    <xdr:ext cx="65" cy="171457"/>
    <xdr:sp macro="" textlink="">
      <xdr:nvSpPr>
        <xdr:cNvPr id="1209" name="CuadroTexto 1208"/>
        <xdr:cNvSpPr txBox="1"/>
      </xdr:nvSpPr>
      <xdr:spPr>
        <a:xfrm>
          <a:off x="762000" y="1273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668</xdr:row>
      <xdr:rowOff>0</xdr:rowOff>
    </xdr:from>
    <xdr:ext cx="65" cy="171457"/>
    <xdr:sp macro="" textlink="">
      <xdr:nvSpPr>
        <xdr:cNvPr id="1210" name="CuadroTexto 1209"/>
        <xdr:cNvSpPr txBox="1"/>
      </xdr:nvSpPr>
      <xdr:spPr>
        <a:xfrm>
          <a:off x="762000" y="1277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670</xdr:row>
      <xdr:rowOff>0</xdr:rowOff>
    </xdr:from>
    <xdr:ext cx="65" cy="171457"/>
    <xdr:sp macro="" textlink="">
      <xdr:nvSpPr>
        <xdr:cNvPr id="1211" name="CuadroTexto 1210"/>
        <xdr:cNvSpPr txBox="1"/>
      </xdr:nvSpPr>
      <xdr:spPr>
        <a:xfrm>
          <a:off x="762000" y="1281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672</xdr:row>
      <xdr:rowOff>0</xdr:rowOff>
    </xdr:from>
    <xdr:ext cx="65" cy="171457"/>
    <xdr:sp macro="" textlink="">
      <xdr:nvSpPr>
        <xdr:cNvPr id="1212" name="CuadroTexto 1211"/>
        <xdr:cNvSpPr txBox="1"/>
      </xdr:nvSpPr>
      <xdr:spPr>
        <a:xfrm>
          <a:off x="762000" y="1284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674</xdr:row>
      <xdr:rowOff>0</xdr:rowOff>
    </xdr:from>
    <xdr:ext cx="65" cy="171457"/>
    <xdr:sp macro="" textlink="">
      <xdr:nvSpPr>
        <xdr:cNvPr id="1213" name="CuadroTexto 1212"/>
        <xdr:cNvSpPr txBox="1"/>
      </xdr:nvSpPr>
      <xdr:spPr>
        <a:xfrm>
          <a:off x="762000" y="1288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676</xdr:row>
      <xdr:rowOff>0</xdr:rowOff>
    </xdr:from>
    <xdr:ext cx="65" cy="171457"/>
    <xdr:sp macro="" textlink="">
      <xdr:nvSpPr>
        <xdr:cNvPr id="1214" name="CuadroTexto 1213"/>
        <xdr:cNvSpPr txBox="1"/>
      </xdr:nvSpPr>
      <xdr:spPr>
        <a:xfrm>
          <a:off x="762000" y="1292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678</xdr:row>
      <xdr:rowOff>0</xdr:rowOff>
    </xdr:from>
    <xdr:ext cx="65" cy="171457"/>
    <xdr:sp macro="" textlink="">
      <xdr:nvSpPr>
        <xdr:cNvPr id="1215" name="CuadroTexto 1214"/>
        <xdr:cNvSpPr txBox="1"/>
      </xdr:nvSpPr>
      <xdr:spPr>
        <a:xfrm>
          <a:off x="762000" y="1296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680</xdr:row>
      <xdr:rowOff>0</xdr:rowOff>
    </xdr:from>
    <xdr:ext cx="65" cy="171457"/>
    <xdr:sp macro="" textlink="">
      <xdr:nvSpPr>
        <xdr:cNvPr id="1216" name="CuadroTexto 1215"/>
        <xdr:cNvSpPr txBox="1"/>
      </xdr:nvSpPr>
      <xdr:spPr>
        <a:xfrm>
          <a:off x="762000" y="1300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682</xdr:row>
      <xdr:rowOff>0</xdr:rowOff>
    </xdr:from>
    <xdr:ext cx="65" cy="171457"/>
    <xdr:sp macro="" textlink="">
      <xdr:nvSpPr>
        <xdr:cNvPr id="1217" name="CuadroTexto 1216"/>
        <xdr:cNvSpPr txBox="1"/>
      </xdr:nvSpPr>
      <xdr:spPr>
        <a:xfrm>
          <a:off x="762000" y="1303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684</xdr:row>
      <xdr:rowOff>0</xdr:rowOff>
    </xdr:from>
    <xdr:ext cx="65" cy="171457"/>
    <xdr:sp macro="" textlink="">
      <xdr:nvSpPr>
        <xdr:cNvPr id="1218" name="CuadroTexto 1217"/>
        <xdr:cNvSpPr txBox="1"/>
      </xdr:nvSpPr>
      <xdr:spPr>
        <a:xfrm>
          <a:off x="762000" y="1307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686</xdr:row>
      <xdr:rowOff>0</xdr:rowOff>
    </xdr:from>
    <xdr:ext cx="65" cy="171457"/>
    <xdr:sp macro="" textlink="">
      <xdr:nvSpPr>
        <xdr:cNvPr id="1219" name="CuadroTexto 1218"/>
        <xdr:cNvSpPr txBox="1"/>
      </xdr:nvSpPr>
      <xdr:spPr>
        <a:xfrm>
          <a:off x="762000" y="1311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688</xdr:row>
      <xdr:rowOff>0</xdr:rowOff>
    </xdr:from>
    <xdr:ext cx="65" cy="171457"/>
    <xdr:sp macro="" textlink="">
      <xdr:nvSpPr>
        <xdr:cNvPr id="1220" name="CuadroTexto 1219"/>
        <xdr:cNvSpPr txBox="1"/>
      </xdr:nvSpPr>
      <xdr:spPr>
        <a:xfrm>
          <a:off x="762000" y="1315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690</xdr:row>
      <xdr:rowOff>0</xdr:rowOff>
    </xdr:from>
    <xdr:ext cx="65" cy="171457"/>
    <xdr:sp macro="" textlink="">
      <xdr:nvSpPr>
        <xdr:cNvPr id="1221" name="CuadroTexto 1220"/>
        <xdr:cNvSpPr txBox="1"/>
      </xdr:nvSpPr>
      <xdr:spPr>
        <a:xfrm>
          <a:off x="762000" y="1319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692</xdr:row>
      <xdr:rowOff>0</xdr:rowOff>
    </xdr:from>
    <xdr:ext cx="65" cy="171457"/>
    <xdr:sp macro="" textlink="">
      <xdr:nvSpPr>
        <xdr:cNvPr id="1222" name="CuadroTexto 1221"/>
        <xdr:cNvSpPr txBox="1"/>
      </xdr:nvSpPr>
      <xdr:spPr>
        <a:xfrm>
          <a:off x="762000" y="1322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694</xdr:row>
      <xdr:rowOff>0</xdr:rowOff>
    </xdr:from>
    <xdr:ext cx="65" cy="171457"/>
    <xdr:sp macro="" textlink="">
      <xdr:nvSpPr>
        <xdr:cNvPr id="1223" name="CuadroTexto 1222"/>
        <xdr:cNvSpPr txBox="1"/>
      </xdr:nvSpPr>
      <xdr:spPr>
        <a:xfrm>
          <a:off x="762000" y="1326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696</xdr:row>
      <xdr:rowOff>0</xdr:rowOff>
    </xdr:from>
    <xdr:ext cx="65" cy="171457"/>
    <xdr:sp macro="" textlink="">
      <xdr:nvSpPr>
        <xdr:cNvPr id="1224" name="CuadroTexto 1223"/>
        <xdr:cNvSpPr txBox="1"/>
      </xdr:nvSpPr>
      <xdr:spPr>
        <a:xfrm>
          <a:off x="762000" y="1330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698</xdr:row>
      <xdr:rowOff>0</xdr:rowOff>
    </xdr:from>
    <xdr:ext cx="65" cy="171457"/>
    <xdr:sp macro="" textlink="">
      <xdr:nvSpPr>
        <xdr:cNvPr id="1225" name="CuadroTexto 1224"/>
        <xdr:cNvSpPr txBox="1"/>
      </xdr:nvSpPr>
      <xdr:spPr>
        <a:xfrm>
          <a:off x="762000" y="1334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700</xdr:row>
      <xdr:rowOff>0</xdr:rowOff>
    </xdr:from>
    <xdr:ext cx="65" cy="171457"/>
    <xdr:sp macro="" textlink="">
      <xdr:nvSpPr>
        <xdr:cNvPr id="1226" name="CuadroTexto 1225"/>
        <xdr:cNvSpPr txBox="1"/>
      </xdr:nvSpPr>
      <xdr:spPr>
        <a:xfrm>
          <a:off x="762000" y="1338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702</xdr:row>
      <xdr:rowOff>0</xdr:rowOff>
    </xdr:from>
    <xdr:ext cx="65" cy="171457"/>
    <xdr:sp macro="" textlink="">
      <xdr:nvSpPr>
        <xdr:cNvPr id="1227" name="CuadroTexto 1226"/>
        <xdr:cNvSpPr txBox="1"/>
      </xdr:nvSpPr>
      <xdr:spPr>
        <a:xfrm>
          <a:off x="762000" y="1341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704</xdr:row>
      <xdr:rowOff>0</xdr:rowOff>
    </xdr:from>
    <xdr:ext cx="65" cy="171457"/>
    <xdr:sp macro="" textlink="">
      <xdr:nvSpPr>
        <xdr:cNvPr id="1228" name="CuadroTexto 1227"/>
        <xdr:cNvSpPr txBox="1"/>
      </xdr:nvSpPr>
      <xdr:spPr>
        <a:xfrm>
          <a:off x="762000" y="1345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706</xdr:row>
      <xdr:rowOff>0</xdr:rowOff>
    </xdr:from>
    <xdr:ext cx="65" cy="171457"/>
    <xdr:sp macro="" textlink="">
      <xdr:nvSpPr>
        <xdr:cNvPr id="1229" name="CuadroTexto 1228"/>
        <xdr:cNvSpPr txBox="1"/>
      </xdr:nvSpPr>
      <xdr:spPr>
        <a:xfrm>
          <a:off x="762000" y="1349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708</xdr:row>
      <xdr:rowOff>0</xdr:rowOff>
    </xdr:from>
    <xdr:ext cx="65" cy="171457"/>
    <xdr:sp macro="" textlink="">
      <xdr:nvSpPr>
        <xdr:cNvPr id="1230" name="CuadroTexto 1229"/>
        <xdr:cNvSpPr txBox="1"/>
      </xdr:nvSpPr>
      <xdr:spPr>
        <a:xfrm>
          <a:off x="762000" y="1353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710</xdr:row>
      <xdr:rowOff>0</xdr:rowOff>
    </xdr:from>
    <xdr:ext cx="65" cy="171457"/>
    <xdr:sp macro="" textlink="">
      <xdr:nvSpPr>
        <xdr:cNvPr id="1231" name="CuadroTexto 1230"/>
        <xdr:cNvSpPr txBox="1"/>
      </xdr:nvSpPr>
      <xdr:spPr>
        <a:xfrm>
          <a:off x="762000" y="1357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712</xdr:row>
      <xdr:rowOff>0</xdr:rowOff>
    </xdr:from>
    <xdr:ext cx="65" cy="171457"/>
    <xdr:sp macro="" textlink="">
      <xdr:nvSpPr>
        <xdr:cNvPr id="1232" name="CuadroTexto 1231"/>
        <xdr:cNvSpPr txBox="1"/>
      </xdr:nvSpPr>
      <xdr:spPr>
        <a:xfrm>
          <a:off x="762000" y="1361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714</xdr:row>
      <xdr:rowOff>0</xdr:rowOff>
    </xdr:from>
    <xdr:ext cx="65" cy="171457"/>
    <xdr:sp macro="" textlink="">
      <xdr:nvSpPr>
        <xdr:cNvPr id="1233" name="CuadroTexto 1232"/>
        <xdr:cNvSpPr txBox="1"/>
      </xdr:nvSpPr>
      <xdr:spPr>
        <a:xfrm>
          <a:off x="762000" y="1364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716</xdr:row>
      <xdr:rowOff>0</xdr:rowOff>
    </xdr:from>
    <xdr:ext cx="65" cy="171457"/>
    <xdr:sp macro="" textlink="">
      <xdr:nvSpPr>
        <xdr:cNvPr id="1234" name="CuadroTexto 1233"/>
        <xdr:cNvSpPr txBox="1"/>
      </xdr:nvSpPr>
      <xdr:spPr>
        <a:xfrm>
          <a:off x="762000" y="1368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718</xdr:row>
      <xdr:rowOff>0</xdr:rowOff>
    </xdr:from>
    <xdr:ext cx="65" cy="171457"/>
    <xdr:sp macro="" textlink="">
      <xdr:nvSpPr>
        <xdr:cNvPr id="1235" name="CuadroTexto 1234"/>
        <xdr:cNvSpPr txBox="1"/>
      </xdr:nvSpPr>
      <xdr:spPr>
        <a:xfrm>
          <a:off x="762000" y="1372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720</xdr:row>
      <xdr:rowOff>0</xdr:rowOff>
    </xdr:from>
    <xdr:ext cx="65" cy="171457"/>
    <xdr:sp macro="" textlink="">
      <xdr:nvSpPr>
        <xdr:cNvPr id="1236" name="CuadroTexto 1235"/>
        <xdr:cNvSpPr txBox="1"/>
      </xdr:nvSpPr>
      <xdr:spPr>
        <a:xfrm>
          <a:off x="762000" y="1376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722</xdr:row>
      <xdr:rowOff>0</xdr:rowOff>
    </xdr:from>
    <xdr:ext cx="65" cy="171457"/>
    <xdr:sp macro="" textlink="">
      <xdr:nvSpPr>
        <xdr:cNvPr id="1237" name="CuadroTexto 1236"/>
        <xdr:cNvSpPr txBox="1"/>
      </xdr:nvSpPr>
      <xdr:spPr>
        <a:xfrm>
          <a:off x="762000" y="1380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724</xdr:row>
      <xdr:rowOff>0</xdr:rowOff>
    </xdr:from>
    <xdr:ext cx="65" cy="171457"/>
    <xdr:sp macro="" textlink="">
      <xdr:nvSpPr>
        <xdr:cNvPr id="1238" name="CuadroTexto 1237"/>
        <xdr:cNvSpPr txBox="1"/>
      </xdr:nvSpPr>
      <xdr:spPr>
        <a:xfrm>
          <a:off x="762000" y="1383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726</xdr:row>
      <xdr:rowOff>0</xdr:rowOff>
    </xdr:from>
    <xdr:ext cx="65" cy="171457"/>
    <xdr:sp macro="" textlink="">
      <xdr:nvSpPr>
        <xdr:cNvPr id="1239" name="CuadroTexto 1238"/>
        <xdr:cNvSpPr txBox="1"/>
      </xdr:nvSpPr>
      <xdr:spPr>
        <a:xfrm>
          <a:off x="762000" y="1387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728</xdr:row>
      <xdr:rowOff>0</xdr:rowOff>
    </xdr:from>
    <xdr:ext cx="65" cy="171457"/>
    <xdr:sp macro="" textlink="">
      <xdr:nvSpPr>
        <xdr:cNvPr id="1240" name="CuadroTexto 1239"/>
        <xdr:cNvSpPr txBox="1"/>
      </xdr:nvSpPr>
      <xdr:spPr>
        <a:xfrm>
          <a:off x="762000" y="1391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730</xdr:row>
      <xdr:rowOff>0</xdr:rowOff>
    </xdr:from>
    <xdr:ext cx="65" cy="171457"/>
    <xdr:sp macro="" textlink="">
      <xdr:nvSpPr>
        <xdr:cNvPr id="1241" name="CuadroTexto 1240"/>
        <xdr:cNvSpPr txBox="1"/>
      </xdr:nvSpPr>
      <xdr:spPr>
        <a:xfrm>
          <a:off x="762000" y="1395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732</xdr:row>
      <xdr:rowOff>0</xdr:rowOff>
    </xdr:from>
    <xdr:ext cx="65" cy="171457"/>
    <xdr:sp macro="" textlink="">
      <xdr:nvSpPr>
        <xdr:cNvPr id="1242" name="CuadroTexto 1241"/>
        <xdr:cNvSpPr txBox="1"/>
      </xdr:nvSpPr>
      <xdr:spPr>
        <a:xfrm>
          <a:off x="762000" y="1399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734</xdr:row>
      <xdr:rowOff>0</xdr:rowOff>
    </xdr:from>
    <xdr:ext cx="65" cy="171457"/>
    <xdr:sp macro="" textlink="">
      <xdr:nvSpPr>
        <xdr:cNvPr id="1243" name="CuadroTexto 1242"/>
        <xdr:cNvSpPr txBox="1"/>
      </xdr:nvSpPr>
      <xdr:spPr>
        <a:xfrm>
          <a:off x="762000" y="1402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736</xdr:row>
      <xdr:rowOff>0</xdr:rowOff>
    </xdr:from>
    <xdr:ext cx="65" cy="171457"/>
    <xdr:sp macro="" textlink="">
      <xdr:nvSpPr>
        <xdr:cNvPr id="1244" name="CuadroTexto 1243"/>
        <xdr:cNvSpPr txBox="1"/>
      </xdr:nvSpPr>
      <xdr:spPr>
        <a:xfrm>
          <a:off x="762000" y="1406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738</xdr:row>
      <xdr:rowOff>0</xdr:rowOff>
    </xdr:from>
    <xdr:ext cx="65" cy="171457"/>
    <xdr:sp macro="" textlink="">
      <xdr:nvSpPr>
        <xdr:cNvPr id="1245" name="CuadroTexto 1244"/>
        <xdr:cNvSpPr txBox="1"/>
      </xdr:nvSpPr>
      <xdr:spPr>
        <a:xfrm>
          <a:off x="762000" y="1410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740</xdr:row>
      <xdr:rowOff>0</xdr:rowOff>
    </xdr:from>
    <xdr:ext cx="65" cy="171457"/>
    <xdr:sp macro="" textlink="">
      <xdr:nvSpPr>
        <xdr:cNvPr id="1246" name="CuadroTexto 1245"/>
        <xdr:cNvSpPr txBox="1"/>
      </xdr:nvSpPr>
      <xdr:spPr>
        <a:xfrm>
          <a:off x="762000" y="1414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742</xdr:row>
      <xdr:rowOff>0</xdr:rowOff>
    </xdr:from>
    <xdr:ext cx="65" cy="171457"/>
    <xdr:sp macro="" textlink="">
      <xdr:nvSpPr>
        <xdr:cNvPr id="1247" name="CuadroTexto 1246"/>
        <xdr:cNvSpPr txBox="1"/>
      </xdr:nvSpPr>
      <xdr:spPr>
        <a:xfrm>
          <a:off x="762000" y="1418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744</xdr:row>
      <xdr:rowOff>0</xdr:rowOff>
    </xdr:from>
    <xdr:ext cx="65" cy="171457"/>
    <xdr:sp macro="" textlink="">
      <xdr:nvSpPr>
        <xdr:cNvPr id="1248" name="CuadroTexto 1247"/>
        <xdr:cNvSpPr txBox="1"/>
      </xdr:nvSpPr>
      <xdr:spPr>
        <a:xfrm>
          <a:off x="762000" y="1421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746</xdr:row>
      <xdr:rowOff>0</xdr:rowOff>
    </xdr:from>
    <xdr:ext cx="65" cy="171457"/>
    <xdr:sp macro="" textlink="">
      <xdr:nvSpPr>
        <xdr:cNvPr id="1249" name="CuadroTexto 1248"/>
        <xdr:cNvSpPr txBox="1"/>
      </xdr:nvSpPr>
      <xdr:spPr>
        <a:xfrm>
          <a:off x="762000" y="1425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748</xdr:row>
      <xdr:rowOff>0</xdr:rowOff>
    </xdr:from>
    <xdr:ext cx="65" cy="171457"/>
    <xdr:sp macro="" textlink="">
      <xdr:nvSpPr>
        <xdr:cNvPr id="1250" name="CuadroTexto 1249"/>
        <xdr:cNvSpPr txBox="1"/>
      </xdr:nvSpPr>
      <xdr:spPr>
        <a:xfrm>
          <a:off x="762000" y="1429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750</xdr:row>
      <xdr:rowOff>0</xdr:rowOff>
    </xdr:from>
    <xdr:ext cx="65" cy="171457"/>
    <xdr:sp macro="" textlink="">
      <xdr:nvSpPr>
        <xdr:cNvPr id="1251" name="CuadroTexto 1250"/>
        <xdr:cNvSpPr txBox="1"/>
      </xdr:nvSpPr>
      <xdr:spPr>
        <a:xfrm>
          <a:off x="762000" y="1433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752</xdr:row>
      <xdr:rowOff>0</xdr:rowOff>
    </xdr:from>
    <xdr:ext cx="65" cy="171457"/>
    <xdr:sp macro="" textlink="">
      <xdr:nvSpPr>
        <xdr:cNvPr id="1252" name="CuadroTexto 1251"/>
        <xdr:cNvSpPr txBox="1"/>
      </xdr:nvSpPr>
      <xdr:spPr>
        <a:xfrm>
          <a:off x="762000" y="1437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754</xdr:row>
      <xdr:rowOff>0</xdr:rowOff>
    </xdr:from>
    <xdr:ext cx="65" cy="171457"/>
    <xdr:sp macro="" textlink="">
      <xdr:nvSpPr>
        <xdr:cNvPr id="1253" name="CuadroTexto 1252"/>
        <xdr:cNvSpPr txBox="1"/>
      </xdr:nvSpPr>
      <xdr:spPr>
        <a:xfrm>
          <a:off x="762000" y="1441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756</xdr:row>
      <xdr:rowOff>0</xdr:rowOff>
    </xdr:from>
    <xdr:ext cx="65" cy="171457"/>
    <xdr:sp macro="" textlink="">
      <xdr:nvSpPr>
        <xdr:cNvPr id="1254" name="CuadroTexto 1253"/>
        <xdr:cNvSpPr txBox="1"/>
      </xdr:nvSpPr>
      <xdr:spPr>
        <a:xfrm>
          <a:off x="762000" y="1444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758</xdr:row>
      <xdr:rowOff>0</xdr:rowOff>
    </xdr:from>
    <xdr:ext cx="65" cy="171457"/>
    <xdr:sp macro="" textlink="">
      <xdr:nvSpPr>
        <xdr:cNvPr id="1255" name="CuadroTexto 1254"/>
        <xdr:cNvSpPr txBox="1"/>
      </xdr:nvSpPr>
      <xdr:spPr>
        <a:xfrm>
          <a:off x="762000" y="1448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760</xdr:row>
      <xdr:rowOff>0</xdr:rowOff>
    </xdr:from>
    <xdr:ext cx="65" cy="171457"/>
    <xdr:sp macro="" textlink="">
      <xdr:nvSpPr>
        <xdr:cNvPr id="1256" name="CuadroTexto 1255"/>
        <xdr:cNvSpPr txBox="1"/>
      </xdr:nvSpPr>
      <xdr:spPr>
        <a:xfrm>
          <a:off x="762000" y="1452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762</xdr:row>
      <xdr:rowOff>0</xdr:rowOff>
    </xdr:from>
    <xdr:ext cx="65" cy="171457"/>
    <xdr:sp macro="" textlink="">
      <xdr:nvSpPr>
        <xdr:cNvPr id="1257" name="CuadroTexto 1256"/>
        <xdr:cNvSpPr txBox="1"/>
      </xdr:nvSpPr>
      <xdr:spPr>
        <a:xfrm>
          <a:off x="762000" y="1456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764</xdr:row>
      <xdr:rowOff>0</xdr:rowOff>
    </xdr:from>
    <xdr:ext cx="65" cy="171457"/>
    <xdr:sp macro="" textlink="">
      <xdr:nvSpPr>
        <xdr:cNvPr id="1258" name="CuadroTexto 1257"/>
        <xdr:cNvSpPr txBox="1"/>
      </xdr:nvSpPr>
      <xdr:spPr>
        <a:xfrm>
          <a:off x="762000" y="1460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766</xdr:row>
      <xdr:rowOff>0</xdr:rowOff>
    </xdr:from>
    <xdr:ext cx="65" cy="171457"/>
    <xdr:sp macro="" textlink="">
      <xdr:nvSpPr>
        <xdr:cNvPr id="1259" name="CuadroTexto 1258"/>
        <xdr:cNvSpPr txBox="1"/>
      </xdr:nvSpPr>
      <xdr:spPr>
        <a:xfrm>
          <a:off x="762000" y="1463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768</xdr:row>
      <xdr:rowOff>0</xdr:rowOff>
    </xdr:from>
    <xdr:ext cx="65" cy="171457"/>
    <xdr:sp macro="" textlink="">
      <xdr:nvSpPr>
        <xdr:cNvPr id="1260" name="CuadroTexto 1259"/>
        <xdr:cNvSpPr txBox="1"/>
      </xdr:nvSpPr>
      <xdr:spPr>
        <a:xfrm>
          <a:off x="762000" y="1467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770</xdr:row>
      <xdr:rowOff>0</xdr:rowOff>
    </xdr:from>
    <xdr:ext cx="65" cy="171457"/>
    <xdr:sp macro="" textlink="">
      <xdr:nvSpPr>
        <xdr:cNvPr id="1261" name="CuadroTexto 1260"/>
        <xdr:cNvSpPr txBox="1"/>
      </xdr:nvSpPr>
      <xdr:spPr>
        <a:xfrm>
          <a:off x="762000" y="1471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772</xdr:row>
      <xdr:rowOff>0</xdr:rowOff>
    </xdr:from>
    <xdr:ext cx="65" cy="171457"/>
    <xdr:sp macro="" textlink="">
      <xdr:nvSpPr>
        <xdr:cNvPr id="1262" name="CuadroTexto 1261"/>
        <xdr:cNvSpPr txBox="1"/>
      </xdr:nvSpPr>
      <xdr:spPr>
        <a:xfrm>
          <a:off x="762000" y="1475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774</xdr:row>
      <xdr:rowOff>0</xdr:rowOff>
    </xdr:from>
    <xdr:ext cx="65" cy="171457"/>
    <xdr:sp macro="" textlink="">
      <xdr:nvSpPr>
        <xdr:cNvPr id="1263" name="CuadroTexto 1262"/>
        <xdr:cNvSpPr txBox="1"/>
      </xdr:nvSpPr>
      <xdr:spPr>
        <a:xfrm>
          <a:off x="762000" y="1479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776</xdr:row>
      <xdr:rowOff>0</xdr:rowOff>
    </xdr:from>
    <xdr:ext cx="65" cy="171457"/>
    <xdr:sp macro="" textlink="">
      <xdr:nvSpPr>
        <xdr:cNvPr id="1264" name="CuadroTexto 1263"/>
        <xdr:cNvSpPr txBox="1"/>
      </xdr:nvSpPr>
      <xdr:spPr>
        <a:xfrm>
          <a:off x="762000" y="1482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778</xdr:row>
      <xdr:rowOff>0</xdr:rowOff>
    </xdr:from>
    <xdr:ext cx="65" cy="171457"/>
    <xdr:sp macro="" textlink="">
      <xdr:nvSpPr>
        <xdr:cNvPr id="1265" name="CuadroTexto 1264"/>
        <xdr:cNvSpPr txBox="1"/>
      </xdr:nvSpPr>
      <xdr:spPr>
        <a:xfrm>
          <a:off x="762000" y="1486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780</xdr:row>
      <xdr:rowOff>0</xdr:rowOff>
    </xdr:from>
    <xdr:ext cx="65" cy="171457"/>
    <xdr:sp macro="" textlink="">
      <xdr:nvSpPr>
        <xdr:cNvPr id="1266" name="CuadroTexto 1265"/>
        <xdr:cNvSpPr txBox="1"/>
      </xdr:nvSpPr>
      <xdr:spPr>
        <a:xfrm>
          <a:off x="762000" y="1490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782</xdr:row>
      <xdr:rowOff>0</xdr:rowOff>
    </xdr:from>
    <xdr:ext cx="65" cy="171457"/>
    <xdr:sp macro="" textlink="">
      <xdr:nvSpPr>
        <xdr:cNvPr id="1267" name="CuadroTexto 1266"/>
        <xdr:cNvSpPr txBox="1"/>
      </xdr:nvSpPr>
      <xdr:spPr>
        <a:xfrm>
          <a:off x="762000" y="1494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784</xdr:row>
      <xdr:rowOff>0</xdr:rowOff>
    </xdr:from>
    <xdr:ext cx="65" cy="171457"/>
    <xdr:sp macro="" textlink="">
      <xdr:nvSpPr>
        <xdr:cNvPr id="1268" name="CuadroTexto 1267"/>
        <xdr:cNvSpPr txBox="1"/>
      </xdr:nvSpPr>
      <xdr:spPr>
        <a:xfrm>
          <a:off x="762000" y="1498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786</xdr:row>
      <xdr:rowOff>0</xdr:rowOff>
    </xdr:from>
    <xdr:ext cx="65" cy="171457"/>
    <xdr:sp macro="" textlink="">
      <xdr:nvSpPr>
        <xdr:cNvPr id="1269" name="CuadroTexto 1268"/>
        <xdr:cNvSpPr txBox="1"/>
      </xdr:nvSpPr>
      <xdr:spPr>
        <a:xfrm>
          <a:off x="762000" y="1501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788</xdr:row>
      <xdr:rowOff>0</xdr:rowOff>
    </xdr:from>
    <xdr:ext cx="65" cy="171457"/>
    <xdr:sp macro="" textlink="">
      <xdr:nvSpPr>
        <xdr:cNvPr id="1270" name="CuadroTexto 1269"/>
        <xdr:cNvSpPr txBox="1"/>
      </xdr:nvSpPr>
      <xdr:spPr>
        <a:xfrm>
          <a:off x="762000" y="1505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790</xdr:row>
      <xdr:rowOff>0</xdr:rowOff>
    </xdr:from>
    <xdr:ext cx="65" cy="171457"/>
    <xdr:sp macro="" textlink="">
      <xdr:nvSpPr>
        <xdr:cNvPr id="1271" name="CuadroTexto 1270"/>
        <xdr:cNvSpPr txBox="1"/>
      </xdr:nvSpPr>
      <xdr:spPr>
        <a:xfrm>
          <a:off x="762000" y="1509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792</xdr:row>
      <xdr:rowOff>0</xdr:rowOff>
    </xdr:from>
    <xdr:ext cx="65" cy="171457"/>
    <xdr:sp macro="" textlink="">
      <xdr:nvSpPr>
        <xdr:cNvPr id="1272" name="CuadroTexto 1271"/>
        <xdr:cNvSpPr txBox="1"/>
      </xdr:nvSpPr>
      <xdr:spPr>
        <a:xfrm>
          <a:off x="762000" y="1513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794</xdr:row>
      <xdr:rowOff>0</xdr:rowOff>
    </xdr:from>
    <xdr:ext cx="65" cy="171457"/>
    <xdr:sp macro="" textlink="">
      <xdr:nvSpPr>
        <xdr:cNvPr id="1273" name="CuadroTexto 1272"/>
        <xdr:cNvSpPr txBox="1"/>
      </xdr:nvSpPr>
      <xdr:spPr>
        <a:xfrm>
          <a:off x="762000" y="1517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796</xdr:row>
      <xdr:rowOff>0</xdr:rowOff>
    </xdr:from>
    <xdr:ext cx="65" cy="171457"/>
    <xdr:sp macro="" textlink="">
      <xdr:nvSpPr>
        <xdr:cNvPr id="1274" name="CuadroTexto 1273"/>
        <xdr:cNvSpPr txBox="1"/>
      </xdr:nvSpPr>
      <xdr:spPr>
        <a:xfrm>
          <a:off x="762000" y="1521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798</xdr:row>
      <xdr:rowOff>0</xdr:rowOff>
    </xdr:from>
    <xdr:ext cx="65" cy="171457"/>
    <xdr:sp macro="" textlink="">
      <xdr:nvSpPr>
        <xdr:cNvPr id="1275" name="CuadroTexto 1274"/>
        <xdr:cNvSpPr txBox="1"/>
      </xdr:nvSpPr>
      <xdr:spPr>
        <a:xfrm>
          <a:off x="762000" y="1524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800</xdr:row>
      <xdr:rowOff>0</xdr:rowOff>
    </xdr:from>
    <xdr:ext cx="65" cy="171457"/>
    <xdr:sp macro="" textlink="">
      <xdr:nvSpPr>
        <xdr:cNvPr id="1276" name="CuadroTexto 1275"/>
        <xdr:cNvSpPr txBox="1"/>
      </xdr:nvSpPr>
      <xdr:spPr>
        <a:xfrm>
          <a:off x="762000" y="1528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802</xdr:row>
      <xdr:rowOff>0</xdr:rowOff>
    </xdr:from>
    <xdr:ext cx="65" cy="171457"/>
    <xdr:sp macro="" textlink="">
      <xdr:nvSpPr>
        <xdr:cNvPr id="1277" name="CuadroTexto 1276"/>
        <xdr:cNvSpPr txBox="1"/>
      </xdr:nvSpPr>
      <xdr:spPr>
        <a:xfrm>
          <a:off x="762000" y="1532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804</xdr:row>
      <xdr:rowOff>0</xdr:rowOff>
    </xdr:from>
    <xdr:ext cx="65" cy="171457"/>
    <xdr:sp macro="" textlink="">
      <xdr:nvSpPr>
        <xdr:cNvPr id="1278" name="CuadroTexto 1277"/>
        <xdr:cNvSpPr txBox="1"/>
      </xdr:nvSpPr>
      <xdr:spPr>
        <a:xfrm>
          <a:off x="762000" y="1536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806</xdr:row>
      <xdr:rowOff>0</xdr:rowOff>
    </xdr:from>
    <xdr:ext cx="65" cy="171457"/>
    <xdr:sp macro="" textlink="">
      <xdr:nvSpPr>
        <xdr:cNvPr id="1279" name="CuadroTexto 1278"/>
        <xdr:cNvSpPr txBox="1"/>
      </xdr:nvSpPr>
      <xdr:spPr>
        <a:xfrm>
          <a:off x="762000" y="1540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808</xdr:row>
      <xdr:rowOff>0</xdr:rowOff>
    </xdr:from>
    <xdr:ext cx="65" cy="171457"/>
    <xdr:sp macro="" textlink="">
      <xdr:nvSpPr>
        <xdr:cNvPr id="1280" name="CuadroTexto 1279"/>
        <xdr:cNvSpPr txBox="1"/>
      </xdr:nvSpPr>
      <xdr:spPr>
        <a:xfrm>
          <a:off x="762000" y="1543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810</xdr:row>
      <xdr:rowOff>0</xdr:rowOff>
    </xdr:from>
    <xdr:ext cx="65" cy="171457"/>
    <xdr:sp macro="" textlink="">
      <xdr:nvSpPr>
        <xdr:cNvPr id="1281" name="CuadroTexto 1280"/>
        <xdr:cNvSpPr txBox="1"/>
      </xdr:nvSpPr>
      <xdr:spPr>
        <a:xfrm>
          <a:off x="762000" y="1547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812</xdr:row>
      <xdr:rowOff>0</xdr:rowOff>
    </xdr:from>
    <xdr:ext cx="65" cy="171457"/>
    <xdr:sp macro="" textlink="">
      <xdr:nvSpPr>
        <xdr:cNvPr id="1282" name="CuadroTexto 1281"/>
        <xdr:cNvSpPr txBox="1"/>
      </xdr:nvSpPr>
      <xdr:spPr>
        <a:xfrm>
          <a:off x="762000" y="1551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814</xdr:row>
      <xdr:rowOff>0</xdr:rowOff>
    </xdr:from>
    <xdr:ext cx="65" cy="171457"/>
    <xdr:sp macro="" textlink="">
      <xdr:nvSpPr>
        <xdr:cNvPr id="1283" name="CuadroTexto 1282"/>
        <xdr:cNvSpPr txBox="1"/>
      </xdr:nvSpPr>
      <xdr:spPr>
        <a:xfrm>
          <a:off x="762000" y="1555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816</xdr:row>
      <xdr:rowOff>0</xdr:rowOff>
    </xdr:from>
    <xdr:ext cx="65" cy="171457"/>
    <xdr:sp macro="" textlink="">
      <xdr:nvSpPr>
        <xdr:cNvPr id="1284" name="CuadroTexto 1283"/>
        <xdr:cNvSpPr txBox="1"/>
      </xdr:nvSpPr>
      <xdr:spPr>
        <a:xfrm>
          <a:off x="762000" y="1559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818</xdr:row>
      <xdr:rowOff>0</xdr:rowOff>
    </xdr:from>
    <xdr:ext cx="65" cy="171457"/>
    <xdr:sp macro="" textlink="">
      <xdr:nvSpPr>
        <xdr:cNvPr id="1285" name="CuadroTexto 1284"/>
        <xdr:cNvSpPr txBox="1"/>
      </xdr:nvSpPr>
      <xdr:spPr>
        <a:xfrm>
          <a:off x="762000" y="1562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820</xdr:row>
      <xdr:rowOff>0</xdr:rowOff>
    </xdr:from>
    <xdr:ext cx="65" cy="171457"/>
    <xdr:sp macro="" textlink="">
      <xdr:nvSpPr>
        <xdr:cNvPr id="1286" name="CuadroTexto 1285"/>
        <xdr:cNvSpPr txBox="1"/>
      </xdr:nvSpPr>
      <xdr:spPr>
        <a:xfrm>
          <a:off x="762000" y="1566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822</xdr:row>
      <xdr:rowOff>0</xdr:rowOff>
    </xdr:from>
    <xdr:ext cx="65" cy="171457"/>
    <xdr:sp macro="" textlink="">
      <xdr:nvSpPr>
        <xdr:cNvPr id="1287" name="CuadroTexto 1286"/>
        <xdr:cNvSpPr txBox="1"/>
      </xdr:nvSpPr>
      <xdr:spPr>
        <a:xfrm>
          <a:off x="762000" y="1570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824</xdr:row>
      <xdr:rowOff>0</xdr:rowOff>
    </xdr:from>
    <xdr:ext cx="65" cy="171457"/>
    <xdr:sp macro="" textlink="">
      <xdr:nvSpPr>
        <xdr:cNvPr id="1288" name="CuadroTexto 1287"/>
        <xdr:cNvSpPr txBox="1"/>
      </xdr:nvSpPr>
      <xdr:spPr>
        <a:xfrm>
          <a:off x="762000" y="1574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826</xdr:row>
      <xdr:rowOff>0</xdr:rowOff>
    </xdr:from>
    <xdr:ext cx="65" cy="171457"/>
    <xdr:sp macro="" textlink="">
      <xdr:nvSpPr>
        <xdr:cNvPr id="1289" name="CuadroTexto 1288"/>
        <xdr:cNvSpPr txBox="1"/>
      </xdr:nvSpPr>
      <xdr:spPr>
        <a:xfrm>
          <a:off x="762000" y="1578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828</xdr:row>
      <xdr:rowOff>0</xdr:rowOff>
    </xdr:from>
    <xdr:ext cx="65" cy="171457"/>
    <xdr:sp macro="" textlink="">
      <xdr:nvSpPr>
        <xdr:cNvPr id="1290" name="CuadroTexto 1289"/>
        <xdr:cNvSpPr txBox="1"/>
      </xdr:nvSpPr>
      <xdr:spPr>
        <a:xfrm>
          <a:off x="762000" y="1582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830</xdr:row>
      <xdr:rowOff>0</xdr:rowOff>
    </xdr:from>
    <xdr:ext cx="65" cy="171457"/>
    <xdr:sp macro="" textlink="">
      <xdr:nvSpPr>
        <xdr:cNvPr id="1291" name="CuadroTexto 1290"/>
        <xdr:cNvSpPr txBox="1"/>
      </xdr:nvSpPr>
      <xdr:spPr>
        <a:xfrm>
          <a:off x="762000" y="1585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832</xdr:row>
      <xdr:rowOff>0</xdr:rowOff>
    </xdr:from>
    <xdr:ext cx="65" cy="171457"/>
    <xdr:sp macro="" textlink="">
      <xdr:nvSpPr>
        <xdr:cNvPr id="1292" name="CuadroTexto 1291"/>
        <xdr:cNvSpPr txBox="1"/>
      </xdr:nvSpPr>
      <xdr:spPr>
        <a:xfrm>
          <a:off x="762000" y="1589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834</xdr:row>
      <xdr:rowOff>0</xdr:rowOff>
    </xdr:from>
    <xdr:ext cx="65" cy="171457"/>
    <xdr:sp macro="" textlink="">
      <xdr:nvSpPr>
        <xdr:cNvPr id="1293" name="CuadroTexto 1292"/>
        <xdr:cNvSpPr txBox="1"/>
      </xdr:nvSpPr>
      <xdr:spPr>
        <a:xfrm>
          <a:off x="762000" y="1593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836</xdr:row>
      <xdr:rowOff>0</xdr:rowOff>
    </xdr:from>
    <xdr:ext cx="65" cy="171457"/>
    <xdr:sp macro="" textlink="">
      <xdr:nvSpPr>
        <xdr:cNvPr id="1294" name="CuadroTexto 1293"/>
        <xdr:cNvSpPr txBox="1"/>
      </xdr:nvSpPr>
      <xdr:spPr>
        <a:xfrm>
          <a:off x="762000" y="1597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838</xdr:row>
      <xdr:rowOff>0</xdr:rowOff>
    </xdr:from>
    <xdr:ext cx="65" cy="171457"/>
    <xdr:sp macro="" textlink="">
      <xdr:nvSpPr>
        <xdr:cNvPr id="1295" name="CuadroTexto 1294"/>
        <xdr:cNvSpPr txBox="1"/>
      </xdr:nvSpPr>
      <xdr:spPr>
        <a:xfrm>
          <a:off x="762000" y="1601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840</xdr:row>
      <xdr:rowOff>0</xdr:rowOff>
    </xdr:from>
    <xdr:ext cx="65" cy="171457"/>
    <xdr:sp macro="" textlink="">
      <xdr:nvSpPr>
        <xdr:cNvPr id="1296" name="CuadroTexto 1295"/>
        <xdr:cNvSpPr txBox="1"/>
      </xdr:nvSpPr>
      <xdr:spPr>
        <a:xfrm>
          <a:off x="762000" y="1604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842</xdr:row>
      <xdr:rowOff>0</xdr:rowOff>
    </xdr:from>
    <xdr:ext cx="65" cy="171457"/>
    <xdr:sp macro="" textlink="">
      <xdr:nvSpPr>
        <xdr:cNvPr id="1297" name="CuadroTexto 1296"/>
        <xdr:cNvSpPr txBox="1"/>
      </xdr:nvSpPr>
      <xdr:spPr>
        <a:xfrm>
          <a:off x="762000" y="1608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844</xdr:row>
      <xdr:rowOff>0</xdr:rowOff>
    </xdr:from>
    <xdr:ext cx="65" cy="171457"/>
    <xdr:sp macro="" textlink="">
      <xdr:nvSpPr>
        <xdr:cNvPr id="1298" name="CuadroTexto 1297"/>
        <xdr:cNvSpPr txBox="1"/>
      </xdr:nvSpPr>
      <xdr:spPr>
        <a:xfrm>
          <a:off x="762000" y="1612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846</xdr:row>
      <xdr:rowOff>0</xdr:rowOff>
    </xdr:from>
    <xdr:ext cx="65" cy="171457"/>
    <xdr:sp macro="" textlink="">
      <xdr:nvSpPr>
        <xdr:cNvPr id="1299" name="CuadroTexto 1298"/>
        <xdr:cNvSpPr txBox="1"/>
      </xdr:nvSpPr>
      <xdr:spPr>
        <a:xfrm>
          <a:off x="762000" y="1616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848</xdr:row>
      <xdr:rowOff>0</xdr:rowOff>
    </xdr:from>
    <xdr:ext cx="65" cy="171457"/>
    <xdr:sp macro="" textlink="">
      <xdr:nvSpPr>
        <xdr:cNvPr id="1300" name="CuadroTexto 1299"/>
        <xdr:cNvSpPr txBox="1"/>
      </xdr:nvSpPr>
      <xdr:spPr>
        <a:xfrm>
          <a:off x="762000" y="1620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850</xdr:row>
      <xdr:rowOff>0</xdr:rowOff>
    </xdr:from>
    <xdr:ext cx="65" cy="171457"/>
    <xdr:sp macro="" textlink="">
      <xdr:nvSpPr>
        <xdr:cNvPr id="1301" name="CuadroTexto 1300"/>
        <xdr:cNvSpPr txBox="1"/>
      </xdr:nvSpPr>
      <xdr:spPr>
        <a:xfrm>
          <a:off x="762000" y="1623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852</xdr:row>
      <xdr:rowOff>0</xdr:rowOff>
    </xdr:from>
    <xdr:ext cx="65" cy="171457"/>
    <xdr:sp macro="" textlink="">
      <xdr:nvSpPr>
        <xdr:cNvPr id="1302" name="CuadroTexto 1301"/>
        <xdr:cNvSpPr txBox="1"/>
      </xdr:nvSpPr>
      <xdr:spPr>
        <a:xfrm>
          <a:off x="762000" y="1627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854</xdr:row>
      <xdr:rowOff>0</xdr:rowOff>
    </xdr:from>
    <xdr:ext cx="65" cy="171457"/>
    <xdr:sp macro="" textlink="">
      <xdr:nvSpPr>
        <xdr:cNvPr id="1303" name="CuadroTexto 1302"/>
        <xdr:cNvSpPr txBox="1"/>
      </xdr:nvSpPr>
      <xdr:spPr>
        <a:xfrm>
          <a:off x="762000" y="1631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856</xdr:row>
      <xdr:rowOff>0</xdr:rowOff>
    </xdr:from>
    <xdr:ext cx="65" cy="171457"/>
    <xdr:sp macro="" textlink="">
      <xdr:nvSpPr>
        <xdr:cNvPr id="1304" name="CuadroTexto 1303"/>
        <xdr:cNvSpPr txBox="1"/>
      </xdr:nvSpPr>
      <xdr:spPr>
        <a:xfrm>
          <a:off x="762000" y="1635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858</xdr:row>
      <xdr:rowOff>0</xdr:rowOff>
    </xdr:from>
    <xdr:ext cx="65" cy="171457"/>
    <xdr:sp macro="" textlink="">
      <xdr:nvSpPr>
        <xdr:cNvPr id="1305" name="CuadroTexto 1304"/>
        <xdr:cNvSpPr txBox="1"/>
      </xdr:nvSpPr>
      <xdr:spPr>
        <a:xfrm>
          <a:off x="762000" y="1639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860</xdr:row>
      <xdr:rowOff>0</xdr:rowOff>
    </xdr:from>
    <xdr:ext cx="65" cy="171457"/>
    <xdr:sp macro="" textlink="">
      <xdr:nvSpPr>
        <xdr:cNvPr id="1306" name="CuadroTexto 1305"/>
        <xdr:cNvSpPr txBox="1"/>
      </xdr:nvSpPr>
      <xdr:spPr>
        <a:xfrm>
          <a:off x="762000" y="1642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862</xdr:row>
      <xdr:rowOff>0</xdr:rowOff>
    </xdr:from>
    <xdr:ext cx="65" cy="171457"/>
    <xdr:sp macro="" textlink="">
      <xdr:nvSpPr>
        <xdr:cNvPr id="1307" name="CuadroTexto 1306"/>
        <xdr:cNvSpPr txBox="1"/>
      </xdr:nvSpPr>
      <xdr:spPr>
        <a:xfrm>
          <a:off x="762000" y="1646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864</xdr:row>
      <xdr:rowOff>0</xdr:rowOff>
    </xdr:from>
    <xdr:ext cx="65" cy="171457"/>
    <xdr:sp macro="" textlink="">
      <xdr:nvSpPr>
        <xdr:cNvPr id="1308" name="CuadroTexto 1307"/>
        <xdr:cNvSpPr txBox="1"/>
      </xdr:nvSpPr>
      <xdr:spPr>
        <a:xfrm>
          <a:off x="762000" y="1650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866</xdr:row>
      <xdr:rowOff>0</xdr:rowOff>
    </xdr:from>
    <xdr:ext cx="65" cy="171457"/>
    <xdr:sp macro="" textlink="">
      <xdr:nvSpPr>
        <xdr:cNvPr id="1309" name="CuadroTexto 1308"/>
        <xdr:cNvSpPr txBox="1"/>
      </xdr:nvSpPr>
      <xdr:spPr>
        <a:xfrm>
          <a:off x="762000" y="1654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868</xdr:row>
      <xdr:rowOff>0</xdr:rowOff>
    </xdr:from>
    <xdr:ext cx="65" cy="171457"/>
    <xdr:sp macro="" textlink="">
      <xdr:nvSpPr>
        <xdr:cNvPr id="1310" name="CuadroTexto 1309"/>
        <xdr:cNvSpPr txBox="1"/>
      </xdr:nvSpPr>
      <xdr:spPr>
        <a:xfrm>
          <a:off x="762000" y="1658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870</xdr:row>
      <xdr:rowOff>0</xdr:rowOff>
    </xdr:from>
    <xdr:ext cx="65" cy="171457"/>
    <xdr:sp macro="" textlink="">
      <xdr:nvSpPr>
        <xdr:cNvPr id="1311" name="CuadroTexto 1310"/>
        <xdr:cNvSpPr txBox="1"/>
      </xdr:nvSpPr>
      <xdr:spPr>
        <a:xfrm>
          <a:off x="762000" y="1662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872</xdr:row>
      <xdr:rowOff>0</xdr:rowOff>
    </xdr:from>
    <xdr:ext cx="65" cy="171457"/>
    <xdr:sp macro="" textlink="">
      <xdr:nvSpPr>
        <xdr:cNvPr id="1312" name="CuadroTexto 1311"/>
        <xdr:cNvSpPr txBox="1"/>
      </xdr:nvSpPr>
      <xdr:spPr>
        <a:xfrm>
          <a:off x="762000" y="1665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874</xdr:row>
      <xdr:rowOff>0</xdr:rowOff>
    </xdr:from>
    <xdr:ext cx="65" cy="171457"/>
    <xdr:sp macro="" textlink="">
      <xdr:nvSpPr>
        <xdr:cNvPr id="1313" name="CuadroTexto 1312"/>
        <xdr:cNvSpPr txBox="1"/>
      </xdr:nvSpPr>
      <xdr:spPr>
        <a:xfrm>
          <a:off x="762000" y="1669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876</xdr:row>
      <xdr:rowOff>0</xdr:rowOff>
    </xdr:from>
    <xdr:ext cx="65" cy="171457"/>
    <xdr:sp macro="" textlink="">
      <xdr:nvSpPr>
        <xdr:cNvPr id="1314" name="CuadroTexto 1313"/>
        <xdr:cNvSpPr txBox="1"/>
      </xdr:nvSpPr>
      <xdr:spPr>
        <a:xfrm>
          <a:off x="762000" y="1673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878</xdr:row>
      <xdr:rowOff>0</xdr:rowOff>
    </xdr:from>
    <xdr:ext cx="65" cy="171457"/>
    <xdr:sp macro="" textlink="">
      <xdr:nvSpPr>
        <xdr:cNvPr id="1315" name="CuadroTexto 1314"/>
        <xdr:cNvSpPr txBox="1"/>
      </xdr:nvSpPr>
      <xdr:spPr>
        <a:xfrm>
          <a:off x="762000" y="1677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880</xdr:row>
      <xdr:rowOff>0</xdr:rowOff>
    </xdr:from>
    <xdr:ext cx="65" cy="171457"/>
    <xdr:sp macro="" textlink="">
      <xdr:nvSpPr>
        <xdr:cNvPr id="1316" name="CuadroTexto 1315"/>
        <xdr:cNvSpPr txBox="1"/>
      </xdr:nvSpPr>
      <xdr:spPr>
        <a:xfrm>
          <a:off x="762000" y="1681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882</xdr:row>
      <xdr:rowOff>0</xdr:rowOff>
    </xdr:from>
    <xdr:ext cx="65" cy="171457"/>
    <xdr:sp macro="" textlink="">
      <xdr:nvSpPr>
        <xdr:cNvPr id="1317" name="CuadroTexto 1316"/>
        <xdr:cNvSpPr txBox="1"/>
      </xdr:nvSpPr>
      <xdr:spPr>
        <a:xfrm>
          <a:off x="762000" y="1684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884</xdr:row>
      <xdr:rowOff>0</xdr:rowOff>
    </xdr:from>
    <xdr:ext cx="65" cy="171457"/>
    <xdr:sp macro="" textlink="">
      <xdr:nvSpPr>
        <xdr:cNvPr id="1318" name="CuadroTexto 1317"/>
        <xdr:cNvSpPr txBox="1"/>
      </xdr:nvSpPr>
      <xdr:spPr>
        <a:xfrm>
          <a:off x="762000" y="1688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886</xdr:row>
      <xdr:rowOff>0</xdr:rowOff>
    </xdr:from>
    <xdr:ext cx="65" cy="171457"/>
    <xdr:sp macro="" textlink="">
      <xdr:nvSpPr>
        <xdr:cNvPr id="1319" name="CuadroTexto 1318"/>
        <xdr:cNvSpPr txBox="1"/>
      </xdr:nvSpPr>
      <xdr:spPr>
        <a:xfrm>
          <a:off x="762000" y="1692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888</xdr:row>
      <xdr:rowOff>0</xdr:rowOff>
    </xdr:from>
    <xdr:ext cx="65" cy="171457"/>
    <xdr:sp macro="" textlink="">
      <xdr:nvSpPr>
        <xdr:cNvPr id="1320" name="CuadroTexto 1319"/>
        <xdr:cNvSpPr txBox="1"/>
      </xdr:nvSpPr>
      <xdr:spPr>
        <a:xfrm>
          <a:off x="762000" y="1696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890</xdr:row>
      <xdr:rowOff>0</xdr:rowOff>
    </xdr:from>
    <xdr:ext cx="65" cy="171457"/>
    <xdr:sp macro="" textlink="">
      <xdr:nvSpPr>
        <xdr:cNvPr id="1321" name="CuadroTexto 1320"/>
        <xdr:cNvSpPr txBox="1"/>
      </xdr:nvSpPr>
      <xdr:spPr>
        <a:xfrm>
          <a:off x="762000" y="1700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892</xdr:row>
      <xdr:rowOff>0</xdr:rowOff>
    </xdr:from>
    <xdr:ext cx="65" cy="171457"/>
    <xdr:sp macro="" textlink="">
      <xdr:nvSpPr>
        <xdr:cNvPr id="1322" name="CuadroTexto 1321"/>
        <xdr:cNvSpPr txBox="1"/>
      </xdr:nvSpPr>
      <xdr:spPr>
        <a:xfrm>
          <a:off x="762000" y="1703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894</xdr:row>
      <xdr:rowOff>0</xdr:rowOff>
    </xdr:from>
    <xdr:ext cx="65" cy="171457"/>
    <xdr:sp macro="" textlink="">
      <xdr:nvSpPr>
        <xdr:cNvPr id="1323" name="CuadroTexto 1322"/>
        <xdr:cNvSpPr txBox="1"/>
      </xdr:nvSpPr>
      <xdr:spPr>
        <a:xfrm>
          <a:off x="762000" y="1707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896</xdr:row>
      <xdr:rowOff>0</xdr:rowOff>
    </xdr:from>
    <xdr:ext cx="65" cy="171457"/>
    <xdr:sp macro="" textlink="">
      <xdr:nvSpPr>
        <xdr:cNvPr id="1324" name="CuadroTexto 1323"/>
        <xdr:cNvSpPr txBox="1"/>
      </xdr:nvSpPr>
      <xdr:spPr>
        <a:xfrm>
          <a:off x="762000" y="1711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898</xdr:row>
      <xdr:rowOff>0</xdr:rowOff>
    </xdr:from>
    <xdr:ext cx="65" cy="171457"/>
    <xdr:sp macro="" textlink="">
      <xdr:nvSpPr>
        <xdr:cNvPr id="1325" name="CuadroTexto 1324"/>
        <xdr:cNvSpPr txBox="1"/>
      </xdr:nvSpPr>
      <xdr:spPr>
        <a:xfrm>
          <a:off x="762000" y="1715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900</xdr:row>
      <xdr:rowOff>0</xdr:rowOff>
    </xdr:from>
    <xdr:ext cx="65" cy="171457"/>
    <xdr:sp macro="" textlink="">
      <xdr:nvSpPr>
        <xdr:cNvPr id="1326" name="CuadroTexto 1325"/>
        <xdr:cNvSpPr txBox="1"/>
      </xdr:nvSpPr>
      <xdr:spPr>
        <a:xfrm>
          <a:off x="762000" y="1719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902</xdr:row>
      <xdr:rowOff>0</xdr:rowOff>
    </xdr:from>
    <xdr:ext cx="65" cy="171457"/>
    <xdr:sp macro="" textlink="">
      <xdr:nvSpPr>
        <xdr:cNvPr id="1327" name="CuadroTexto 1326"/>
        <xdr:cNvSpPr txBox="1"/>
      </xdr:nvSpPr>
      <xdr:spPr>
        <a:xfrm>
          <a:off x="762000" y="1722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904</xdr:row>
      <xdr:rowOff>0</xdr:rowOff>
    </xdr:from>
    <xdr:ext cx="65" cy="171457"/>
    <xdr:sp macro="" textlink="">
      <xdr:nvSpPr>
        <xdr:cNvPr id="1328" name="CuadroTexto 1327"/>
        <xdr:cNvSpPr txBox="1"/>
      </xdr:nvSpPr>
      <xdr:spPr>
        <a:xfrm>
          <a:off x="762000" y="1726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906</xdr:row>
      <xdr:rowOff>0</xdr:rowOff>
    </xdr:from>
    <xdr:ext cx="65" cy="171457"/>
    <xdr:sp macro="" textlink="">
      <xdr:nvSpPr>
        <xdr:cNvPr id="1329" name="CuadroTexto 1328"/>
        <xdr:cNvSpPr txBox="1"/>
      </xdr:nvSpPr>
      <xdr:spPr>
        <a:xfrm>
          <a:off x="762000" y="1730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908</xdr:row>
      <xdr:rowOff>0</xdr:rowOff>
    </xdr:from>
    <xdr:ext cx="65" cy="171457"/>
    <xdr:sp macro="" textlink="">
      <xdr:nvSpPr>
        <xdr:cNvPr id="1330" name="CuadroTexto 1329"/>
        <xdr:cNvSpPr txBox="1"/>
      </xdr:nvSpPr>
      <xdr:spPr>
        <a:xfrm>
          <a:off x="762000" y="1734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910</xdr:row>
      <xdr:rowOff>0</xdr:rowOff>
    </xdr:from>
    <xdr:ext cx="65" cy="171457"/>
    <xdr:sp macro="" textlink="">
      <xdr:nvSpPr>
        <xdr:cNvPr id="1331" name="CuadroTexto 1330"/>
        <xdr:cNvSpPr txBox="1"/>
      </xdr:nvSpPr>
      <xdr:spPr>
        <a:xfrm>
          <a:off x="762000" y="1738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912</xdr:row>
      <xdr:rowOff>0</xdr:rowOff>
    </xdr:from>
    <xdr:ext cx="65" cy="171457"/>
    <xdr:sp macro="" textlink="">
      <xdr:nvSpPr>
        <xdr:cNvPr id="1332" name="CuadroTexto 1331"/>
        <xdr:cNvSpPr txBox="1"/>
      </xdr:nvSpPr>
      <xdr:spPr>
        <a:xfrm>
          <a:off x="762000" y="1742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914</xdr:row>
      <xdr:rowOff>0</xdr:rowOff>
    </xdr:from>
    <xdr:ext cx="65" cy="171457"/>
    <xdr:sp macro="" textlink="">
      <xdr:nvSpPr>
        <xdr:cNvPr id="1333" name="CuadroTexto 1332"/>
        <xdr:cNvSpPr txBox="1"/>
      </xdr:nvSpPr>
      <xdr:spPr>
        <a:xfrm>
          <a:off x="762000" y="1745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916</xdr:row>
      <xdr:rowOff>0</xdr:rowOff>
    </xdr:from>
    <xdr:ext cx="65" cy="171457"/>
    <xdr:sp macro="" textlink="">
      <xdr:nvSpPr>
        <xdr:cNvPr id="1334" name="CuadroTexto 1333"/>
        <xdr:cNvSpPr txBox="1"/>
      </xdr:nvSpPr>
      <xdr:spPr>
        <a:xfrm>
          <a:off x="762000" y="1749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918</xdr:row>
      <xdr:rowOff>0</xdr:rowOff>
    </xdr:from>
    <xdr:ext cx="65" cy="171457"/>
    <xdr:sp macro="" textlink="">
      <xdr:nvSpPr>
        <xdr:cNvPr id="1335" name="CuadroTexto 1334"/>
        <xdr:cNvSpPr txBox="1"/>
      </xdr:nvSpPr>
      <xdr:spPr>
        <a:xfrm>
          <a:off x="762000" y="1753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920</xdr:row>
      <xdr:rowOff>0</xdr:rowOff>
    </xdr:from>
    <xdr:ext cx="65" cy="171457"/>
    <xdr:sp macro="" textlink="">
      <xdr:nvSpPr>
        <xdr:cNvPr id="1336" name="CuadroTexto 1335"/>
        <xdr:cNvSpPr txBox="1"/>
      </xdr:nvSpPr>
      <xdr:spPr>
        <a:xfrm>
          <a:off x="762000" y="1757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922</xdr:row>
      <xdr:rowOff>0</xdr:rowOff>
    </xdr:from>
    <xdr:ext cx="65" cy="171457"/>
    <xdr:sp macro="" textlink="">
      <xdr:nvSpPr>
        <xdr:cNvPr id="1337" name="CuadroTexto 1336"/>
        <xdr:cNvSpPr txBox="1"/>
      </xdr:nvSpPr>
      <xdr:spPr>
        <a:xfrm>
          <a:off x="762000" y="1761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924</xdr:row>
      <xdr:rowOff>0</xdr:rowOff>
    </xdr:from>
    <xdr:ext cx="65" cy="171457"/>
    <xdr:sp macro="" textlink="">
      <xdr:nvSpPr>
        <xdr:cNvPr id="1338" name="CuadroTexto 1337"/>
        <xdr:cNvSpPr txBox="1"/>
      </xdr:nvSpPr>
      <xdr:spPr>
        <a:xfrm>
          <a:off x="762000" y="1764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926</xdr:row>
      <xdr:rowOff>0</xdr:rowOff>
    </xdr:from>
    <xdr:ext cx="65" cy="171457"/>
    <xdr:sp macro="" textlink="">
      <xdr:nvSpPr>
        <xdr:cNvPr id="1339" name="CuadroTexto 1338"/>
        <xdr:cNvSpPr txBox="1"/>
      </xdr:nvSpPr>
      <xdr:spPr>
        <a:xfrm>
          <a:off x="762000" y="1768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928</xdr:row>
      <xdr:rowOff>0</xdr:rowOff>
    </xdr:from>
    <xdr:ext cx="65" cy="171457"/>
    <xdr:sp macro="" textlink="">
      <xdr:nvSpPr>
        <xdr:cNvPr id="1340" name="CuadroTexto 1339"/>
        <xdr:cNvSpPr txBox="1"/>
      </xdr:nvSpPr>
      <xdr:spPr>
        <a:xfrm>
          <a:off x="762000" y="1772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930</xdr:row>
      <xdr:rowOff>0</xdr:rowOff>
    </xdr:from>
    <xdr:ext cx="65" cy="171457"/>
    <xdr:sp macro="" textlink="">
      <xdr:nvSpPr>
        <xdr:cNvPr id="1341" name="CuadroTexto 1340"/>
        <xdr:cNvSpPr txBox="1"/>
      </xdr:nvSpPr>
      <xdr:spPr>
        <a:xfrm>
          <a:off x="762000" y="1776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932</xdr:row>
      <xdr:rowOff>0</xdr:rowOff>
    </xdr:from>
    <xdr:ext cx="65" cy="171457"/>
    <xdr:sp macro="" textlink="">
      <xdr:nvSpPr>
        <xdr:cNvPr id="1342" name="CuadroTexto 1341"/>
        <xdr:cNvSpPr txBox="1"/>
      </xdr:nvSpPr>
      <xdr:spPr>
        <a:xfrm>
          <a:off x="762000" y="1780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934</xdr:row>
      <xdr:rowOff>0</xdr:rowOff>
    </xdr:from>
    <xdr:ext cx="65" cy="171457"/>
    <xdr:sp macro="" textlink="">
      <xdr:nvSpPr>
        <xdr:cNvPr id="1343" name="CuadroTexto 1342"/>
        <xdr:cNvSpPr txBox="1"/>
      </xdr:nvSpPr>
      <xdr:spPr>
        <a:xfrm>
          <a:off x="762000" y="1783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936</xdr:row>
      <xdr:rowOff>0</xdr:rowOff>
    </xdr:from>
    <xdr:ext cx="65" cy="171457"/>
    <xdr:sp macro="" textlink="">
      <xdr:nvSpPr>
        <xdr:cNvPr id="1344" name="CuadroTexto 1343"/>
        <xdr:cNvSpPr txBox="1"/>
      </xdr:nvSpPr>
      <xdr:spPr>
        <a:xfrm>
          <a:off x="762000" y="1787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938</xdr:row>
      <xdr:rowOff>0</xdr:rowOff>
    </xdr:from>
    <xdr:ext cx="65" cy="171457"/>
    <xdr:sp macro="" textlink="">
      <xdr:nvSpPr>
        <xdr:cNvPr id="1345" name="CuadroTexto 1344"/>
        <xdr:cNvSpPr txBox="1"/>
      </xdr:nvSpPr>
      <xdr:spPr>
        <a:xfrm>
          <a:off x="762000" y="1791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940</xdr:row>
      <xdr:rowOff>0</xdr:rowOff>
    </xdr:from>
    <xdr:ext cx="65" cy="171457"/>
    <xdr:sp macro="" textlink="">
      <xdr:nvSpPr>
        <xdr:cNvPr id="1346" name="CuadroTexto 1345"/>
        <xdr:cNvSpPr txBox="1"/>
      </xdr:nvSpPr>
      <xdr:spPr>
        <a:xfrm>
          <a:off x="762000" y="1795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942</xdr:row>
      <xdr:rowOff>0</xdr:rowOff>
    </xdr:from>
    <xdr:ext cx="65" cy="171457"/>
    <xdr:sp macro="" textlink="">
      <xdr:nvSpPr>
        <xdr:cNvPr id="1347" name="CuadroTexto 1346"/>
        <xdr:cNvSpPr txBox="1"/>
      </xdr:nvSpPr>
      <xdr:spPr>
        <a:xfrm>
          <a:off x="762000" y="1799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944</xdr:row>
      <xdr:rowOff>0</xdr:rowOff>
    </xdr:from>
    <xdr:ext cx="65" cy="171457"/>
    <xdr:sp macro="" textlink="">
      <xdr:nvSpPr>
        <xdr:cNvPr id="1348" name="CuadroTexto 1347"/>
        <xdr:cNvSpPr txBox="1"/>
      </xdr:nvSpPr>
      <xdr:spPr>
        <a:xfrm>
          <a:off x="762000" y="1802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946</xdr:row>
      <xdr:rowOff>0</xdr:rowOff>
    </xdr:from>
    <xdr:ext cx="65" cy="171457"/>
    <xdr:sp macro="" textlink="">
      <xdr:nvSpPr>
        <xdr:cNvPr id="1349" name="CuadroTexto 1348"/>
        <xdr:cNvSpPr txBox="1"/>
      </xdr:nvSpPr>
      <xdr:spPr>
        <a:xfrm>
          <a:off x="762000" y="1806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948</xdr:row>
      <xdr:rowOff>0</xdr:rowOff>
    </xdr:from>
    <xdr:ext cx="65" cy="171457"/>
    <xdr:sp macro="" textlink="">
      <xdr:nvSpPr>
        <xdr:cNvPr id="1350" name="CuadroTexto 1349"/>
        <xdr:cNvSpPr txBox="1"/>
      </xdr:nvSpPr>
      <xdr:spPr>
        <a:xfrm>
          <a:off x="762000" y="1810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950</xdr:row>
      <xdr:rowOff>0</xdr:rowOff>
    </xdr:from>
    <xdr:ext cx="65" cy="171457"/>
    <xdr:sp macro="" textlink="">
      <xdr:nvSpPr>
        <xdr:cNvPr id="1351" name="CuadroTexto 1350"/>
        <xdr:cNvSpPr txBox="1"/>
      </xdr:nvSpPr>
      <xdr:spPr>
        <a:xfrm>
          <a:off x="762000" y="1814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952</xdr:row>
      <xdr:rowOff>0</xdr:rowOff>
    </xdr:from>
    <xdr:ext cx="65" cy="171457"/>
    <xdr:sp macro="" textlink="">
      <xdr:nvSpPr>
        <xdr:cNvPr id="1352" name="CuadroTexto 1351"/>
        <xdr:cNvSpPr txBox="1"/>
      </xdr:nvSpPr>
      <xdr:spPr>
        <a:xfrm>
          <a:off x="762000" y="1818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954</xdr:row>
      <xdr:rowOff>0</xdr:rowOff>
    </xdr:from>
    <xdr:ext cx="65" cy="171457"/>
    <xdr:sp macro="" textlink="">
      <xdr:nvSpPr>
        <xdr:cNvPr id="1353" name="CuadroTexto 1352"/>
        <xdr:cNvSpPr txBox="1"/>
      </xdr:nvSpPr>
      <xdr:spPr>
        <a:xfrm>
          <a:off x="762000" y="1822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956</xdr:row>
      <xdr:rowOff>0</xdr:rowOff>
    </xdr:from>
    <xdr:ext cx="65" cy="171457"/>
    <xdr:sp macro="" textlink="">
      <xdr:nvSpPr>
        <xdr:cNvPr id="1354" name="CuadroTexto 1353"/>
        <xdr:cNvSpPr txBox="1"/>
      </xdr:nvSpPr>
      <xdr:spPr>
        <a:xfrm>
          <a:off x="762000" y="1825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958</xdr:row>
      <xdr:rowOff>0</xdr:rowOff>
    </xdr:from>
    <xdr:ext cx="65" cy="171457"/>
    <xdr:sp macro="" textlink="">
      <xdr:nvSpPr>
        <xdr:cNvPr id="1355" name="CuadroTexto 1354"/>
        <xdr:cNvSpPr txBox="1"/>
      </xdr:nvSpPr>
      <xdr:spPr>
        <a:xfrm>
          <a:off x="762000" y="1829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960</xdr:row>
      <xdr:rowOff>0</xdr:rowOff>
    </xdr:from>
    <xdr:ext cx="65" cy="171457"/>
    <xdr:sp macro="" textlink="">
      <xdr:nvSpPr>
        <xdr:cNvPr id="1356" name="CuadroTexto 1355"/>
        <xdr:cNvSpPr txBox="1"/>
      </xdr:nvSpPr>
      <xdr:spPr>
        <a:xfrm>
          <a:off x="762000" y="1833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962</xdr:row>
      <xdr:rowOff>0</xdr:rowOff>
    </xdr:from>
    <xdr:ext cx="65" cy="171457"/>
    <xdr:sp macro="" textlink="">
      <xdr:nvSpPr>
        <xdr:cNvPr id="1357" name="CuadroTexto 1356"/>
        <xdr:cNvSpPr txBox="1"/>
      </xdr:nvSpPr>
      <xdr:spPr>
        <a:xfrm>
          <a:off x="762000" y="1837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964</xdr:row>
      <xdr:rowOff>0</xdr:rowOff>
    </xdr:from>
    <xdr:ext cx="65" cy="171457"/>
    <xdr:sp macro="" textlink="">
      <xdr:nvSpPr>
        <xdr:cNvPr id="1358" name="CuadroTexto 1357"/>
        <xdr:cNvSpPr txBox="1"/>
      </xdr:nvSpPr>
      <xdr:spPr>
        <a:xfrm>
          <a:off x="762000" y="1841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966</xdr:row>
      <xdr:rowOff>0</xdr:rowOff>
    </xdr:from>
    <xdr:ext cx="65" cy="171457"/>
    <xdr:sp macro="" textlink="">
      <xdr:nvSpPr>
        <xdr:cNvPr id="1359" name="CuadroTexto 1358"/>
        <xdr:cNvSpPr txBox="1"/>
      </xdr:nvSpPr>
      <xdr:spPr>
        <a:xfrm>
          <a:off x="762000" y="1844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968</xdr:row>
      <xdr:rowOff>0</xdr:rowOff>
    </xdr:from>
    <xdr:ext cx="65" cy="171457"/>
    <xdr:sp macro="" textlink="">
      <xdr:nvSpPr>
        <xdr:cNvPr id="1360" name="CuadroTexto 1359"/>
        <xdr:cNvSpPr txBox="1"/>
      </xdr:nvSpPr>
      <xdr:spPr>
        <a:xfrm>
          <a:off x="762000" y="1848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970</xdr:row>
      <xdr:rowOff>0</xdr:rowOff>
    </xdr:from>
    <xdr:ext cx="65" cy="171457"/>
    <xdr:sp macro="" textlink="">
      <xdr:nvSpPr>
        <xdr:cNvPr id="1361" name="CuadroTexto 1360"/>
        <xdr:cNvSpPr txBox="1"/>
      </xdr:nvSpPr>
      <xdr:spPr>
        <a:xfrm>
          <a:off x="762000" y="1852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972</xdr:row>
      <xdr:rowOff>0</xdr:rowOff>
    </xdr:from>
    <xdr:ext cx="65" cy="171457"/>
    <xdr:sp macro="" textlink="">
      <xdr:nvSpPr>
        <xdr:cNvPr id="1362" name="CuadroTexto 1361"/>
        <xdr:cNvSpPr txBox="1"/>
      </xdr:nvSpPr>
      <xdr:spPr>
        <a:xfrm>
          <a:off x="762000" y="1856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974</xdr:row>
      <xdr:rowOff>0</xdr:rowOff>
    </xdr:from>
    <xdr:ext cx="65" cy="171457"/>
    <xdr:sp macro="" textlink="">
      <xdr:nvSpPr>
        <xdr:cNvPr id="1363" name="CuadroTexto 1362"/>
        <xdr:cNvSpPr txBox="1"/>
      </xdr:nvSpPr>
      <xdr:spPr>
        <a:xfrm>
          <a:off x="762000" y="1860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976</xdr:row>
      <xdr:rowOff>0</xdr:rowOff>
    </xdr:from>
    <xdr:ext cx="65" cy="171457"/>
    <xdr:sp macro="" textlink="">
      <xdr:nvSpPr>
        <xdr:cNvPr id="1364" name="CuadroTexto 1363"/>
        <xdr:cNvSpPr txBox="1"/>
      </xdr:nvSpPr>
      <xdr:spPr>
        <a:xfrm>
          <a:off x="762000" y="1863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978</xdr:row>
      <xdr:rowOff>0</xdr:rowOff>
    </xdr:from>
    <xdr:ext cx="65" cy="171457"/>
    <xdr:sp macro="" textlink="">
      <xdr:nvSpPr>
        <xdr:cNvPr id="1365" name="CuadroTexto 1364"/>
        <xdr:cNvSpPr txBox="1"/>
      </xdr:nvSpPr>
      <xdr:spPr>
        <a:xfrm>
          <a:off x="762000" y="1867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980</xdr:row>
      <xdr:rowOff>0</xdr:rowOff>
    </xdr:from>
    <xdr:ext cx="65" cy="171457"/>
    <xdr:sp macro="" textlink="">
      <xdr:nvSpPr>
        <xdr:cNvPr id="1366" name="CuadroTexto 1365"/>
        <xdr:cNvSpPr txBox="1"/>
      </xdr:nvSpPr>
      <xdr:spPr>
        <a:xfrm>
          <a:off x="762000" y="1871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982</xdr:row>
      <xdr:rowOff>0</xdr:rowOff>
    </xdr:from>
    <xdr:ext cx="65" cy="171457"/>
    <xdr:sp macro="" textlink="">
      <xdr:nvSpPr>
        <xdr:cNvPr id="1367" name="CuadroTexto 1366"/>
        <xdr:cNvSpPr txBox="1"/>
      </xdr:nvSpPr>
      <xdr:spPr>
        <a:xfrm>
          <a:off x="762000" y="1875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984</xdr:row>
      <xdr:rowOff>0</xdr:rowOff>
    </xdr:from>
    <xdr:ext cx="65" cy="171457"/>
    <xdr:sp macro="" textlink="">
      <xdr:nvSpPr>
        <xdr:cNvPr id="1368" name="CuadroTexto 1367"/>
        <xdr:cNvSpPr txBox="1"/>
      </xdr:nvSpPr>
      <xdr:spPr>
        <a:xfrm>
          <a:off x="762000" y="1879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986</xdr:row>
      <xdr:rowOff>0</xdr:rowOff>
    </xdr:from>
    <xdr:ext cx="65" cy="171457"/>
    <xdr:sp macro="" textlink="">
      <xdr:nvSpPr>
        <xdr:cNvPr id="1369" name="CuadroTexto 1368"/>
        <xdr:cNvSpPr txBox="1"/>
      </xdr:nvSpPr>
      <xdr:spPr>
        <a:xfrm>
          <a:off x="762000" y="1882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988</xdr:row>
      <xdr:rowOff>0</xdr:rowOff>
    </xdr:from>
    <xdr:ext cx="65" cy="171457"/>
    <xdr:sp macro="" textlink="">
      <xdr:nvSpPr>
        <xdr:cNvPr id="1370" name="CuadroTexto 1369"/>
        <xdr:cNvSpPr txBox="1"/>
      </xdr:nvSpPr>
      <xdr:spPr>
        <a:xfrm>
          <a:off x="762000" y="1886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990</xdr:row>
      <xdr:rowOff>0</xdr:rowOff>
    </xdr:from>
    <xdr:ext cx="65" cy="171457"/>
    <xdr:sp macro="" textlink="">
      <xdr:nvSpPr>
        <xdr:cNvPr id="1371" name="CuadroTexto 1370"/>
        <xdr:cNvSpPr txBox="1"/>
      </xdr:nvSpPr>
      <xdr:spPr>
        <a:xfrm>
          <a:off x="762000" y="1890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992</xdr:row>
      <xdr:rowOff>0</xdr:rowOff>
    </xdr:from>
    <xdr:ext cx="65" cy="171457"/>
    <xdr:sp macro="" textlink="">
      <xdr:nvSpPr>
        <xdr:cNvPr id="1372" name="CuadroTexto 1371"/>
        <xdr:cNvSpPr txBox="1"/>
      </xdr:nvSpPr>
      <xdr:spPr>
        <a:xfrm>
          <a:off x="762000" y="1894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994</xdr:row>
      <xdr:rowOff>0</xdr:rowOff>
    </xdr:from>
    <xdr:ext cx="65" cy="171457"/>
    <xdr:sp macro="" textlink="">
      <xdr:nvSpPr>
        <xdr:cNvPr id="1373" name="CuadroTexto 1372"/>
        <xdr:cNvSpPr txBox="1"/>
      </xdr:nvSpPr>
      <xdr:spPr>
        <a:xfrm>
          <a:off x="762000" y="1898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996</xdr:row>
      <xdr:rowOff>0</xdr:rowOff>
    </xdr:from>
    <xdr:ext cx="65" cy="171457"/>
    <xdr:sp macro="" textlink="">
      <xdr:nvSpPr>
        <xdr:cNvPr id="1374" name="CuadroTexto 1373"/>
        <xdr:cNvSpPr txBox="1"/>
      </xdr:nvSpPr>
      <xdr:spPr>
        <a:xfrm>
          <a:off x="762000" y="1902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998</xdr:row>
      <xdr:rowOff>0</xdr:rowOff>
    </xdr:from>
    <xdr:ext cx="65" cy="171457"/>
    <xdr:sp macro="" textlink="">
      <xdr:nvSpPr>
        <xdr:cNvPr id="1375" name="CuadroTexto 1374"/>
        <xdr:cNvSpPr txBox="1"/>
      </xdr:nvSpPr>
      <xdr:spPr>
        <a:xfrm>
          <a:off x="762000" y="1905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1000</xdr:row>
      <xdr:rowOff>0</xdr:rowOff>
    </xdr:from>
    <xdr:ext cx="65" cy="171457"/>
    <xdr:sp macro="" textlink="">
      <xdr:nvSpPr>
        <xdr:cNvPr id="1376" name="CuadroTexto 1375"/>
        <xdr:cNvSpPr txBox="1"/>
      </xdr:nvSpPr>
      <xdr:spPr>
        <a:xfrm>
          <a:off x="762000" y="1909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1002</xdr:row>
      <xdr:rowOff>0</xdr:rowOff>
    </xdr:from>
    <xdr:ext cx="65" cy="171457"/>
    <xdr:sp macro="" textlink="">
      <xdr:nvSpPr>
        <xdr:cNvPr id="1377" name="CuadroTexto 1376"/>
        <xdr:cNvSpPr txBox="1"/>
      </xdr:nvSpPr>
      <xdr:spPr>
        <a:xfrm>
          <a:off x="762000" y="1913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1004</xdr:row>
      <xdr:rowOff>0</xdr:rowOff>
    </xdr:from>
    <xdr:ext cx="65" cy="171457"/>
    <xdr:sp macro="" textlink="">
      <xdr:nvSpPr>
        <xdr:cNvPr id="1378" name="CuadroTexto 1377"/>
        <xdr:cNvSpPr txBox="1"/>
      </xdr:nvSpPr>
      <xdr:spPr>
        <a:xfrm>
          <a:off x="762000" y="1917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1006</xdr:row>
      <xdr:rowOff>0</xdr:rowOff>
    </xdr:from>
    <xdr:ext cx="65" cy="171457"/>
    <xdr:sp macro="" textlink="">
      <xdr:nvSpPr>
        <xdr:cNvPr id="1379" name="CuadroTexto 1378"/>
        <xdr:cNvSpPr txBox="1"/>
      </xdr:nvSpPr>
      <xdr:spPr>
        <a:xfrm>
          <a:off x="762000" y="1921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1008</xdr:row>
      <xdr:rowOff>0</xdr:rowOff>
    </xdr:from>
    <xdr:ext cx="65" cy="171457"/>
    <xdr:sp macro="" textlink="">
      <xdr:nvSpPr>
        <xdr:cNvPr id="1380" name="CuadroTexto 1379"/>
        <xdr:cNvSpPr txBox="1"/>
      </xdr:nvSpPr>
      <xdr:spPr>
        <a:xfrm>
          <a:off x="762000" y="1924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1010</xdr:row>
      <xdr:rowOff>0</xdr:rowOff>
    </xdr:from>
    <xdr:ext cx="65" cy="171457"/>
    <xdr:sp macro="" textlink="">
      <xdr:nvSpPr>
        <xdr:cNvPr id="1381" name="CuadroTexto 1380"/>
        <xdr:cNvSpPr txBox="1"/>
      </xdr:nvSpPr>
      <xdr:spPr>
        <a:xfrm>
          <a:off x="762000" y="1928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1012</xdr:row>
      <xdr:rowOff>0</xdr:rowOff>
    </xdr:from>
    <xdr:ext cx="65" cy="171457"/>
    <xdr:sp macro="" textlink="">
      <xdr:nvSpPr>
        <xdr:cNvPr id="1382" name="CuadroTexto 1381"/>
        <xdr:cNvSpPr txBox="1"/>
      </xdr:nvSpPr>
      <xdr:spPr>
        <a:xfrm>
          <a:off x="762000" y="1932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1014</xdr:row>
      <xdr:rowOff>0</xdr:rowOff>
    </xdr:from>
    <xdr:ext cx="65" cy="171457"/>
    <xdr:sp macro="" textlink="">
      <xdr:nvSpPr>
        <xdr:cNvPr id="1383" name="CuadroTexto 1382"/>
        <xdr:cNvSpPr txBox="1"/>
      </xdr:nvSpPr>
      <xdr:spPr>
        <a:xfrm>
          <a:off x="762000" y="1936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1016</xdr:row>
      <xdr:rowOff>0</xdr:rowOff>
    </xdr:from>
    <xdr:ext cx="65" cy="171457"/>
    <xdr:sp macro="" textlink="">
      <xdr:nvSpPr>
        <xdr:cNvPr id="1384" name="CuadroTexto 1383"/>
        <xdr:cNvSpPr txBox="1"/>
      </xdr:nvSpPr>
      <xdr:spPr>
        <a:xfrm>
          <a:off x="762000" y="1940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1018</xdr:row>
      <xdr:rowOff>0</xdr:rowOff>
    </xdr:from>
    <xdr:ext cx="65" cy="171457"/>
    <xdr:sp macro="" textlink="">
      <xdr:nvSpPr>
        <xdr:cNvPr id="1385" name="CuadroTexto 1384"/>
        <xdr:cNvSpPr txBox="1"/>
      </xdr:nvSpPr>
      <xdr:spPr>
        <a:xfrm>
          <a:off x="762000" y="1943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1020</xdr:row>
      <xdr:rowOff>0</xdr:rowOff>
    </xdr:from>
    <xdr:ext cx="65" cy="171457"/>
    <xdr:sp macro="" textlink="">
      <xdr:nvSpPr>
        <xdr:cNvPr id="1386" name="CuadroTexto 1385"/>
        <xdr:cNvSpPr txBox="1"/>
      </xdr:nvSpPr>
      <xdr:spPr>
        <a:xfrm>
          <a:off x="762000" y="1947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1022</xdr:row>
      <xdr:rowOff>0</xdr:rowOff>
    </xdr:from>
    <xdr:ext cx="65" cy="171457"/>
    <xdr:sp macro="" textlink="">
      <xdr:nvSpPr>
        <xdr:cNvPr id="1387" name="CuadroTexto 1386"/>
        <xdr:cNvSpPr txBox="1"/>
      </xdr:nvSpPr>
      <xdr:spPr>
        <a:xfrm>
          <a:off x="762000" y="1951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1024</xdr:row>
      <xdr:rowOff>0</xdr:rowOff>
    </xdr:from>
    <xdr:ext cx="65" cy="171457"/>
    <xdr:sp macro="" textlink="">
      <xdr:nvSpPr>
        <xdr:cNvPr id="1388" name="CuadroTexto 1387"/>
        <xdr:cNvSpPr txBox="1"/>
      </xdr:nvSpPr>
      <xdr:spPr>
        <a:xfrm>
          <a:off x="762000" y="1955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1026</xdr:row>
      <xdr:rowOff>0</xdr:rowOff>
    </xdr:from>
    <xdr:ext cx="65" cy="171457"/>
    <xdr:sp macro="" textlink="">
      <xdr:nvSpPr>
        <xdr:cNvPr id="1389" name="CuadroTexto 1388"/>
        <xdr:cNvSpPr txBox="1"/>
      </xdr:nvSpPr>
      <xdr:spPr>
        <a:xfrm>
          <a:off x="762000" y="1959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1028</xdr:row>
      <xdr:rowOff>0</xdr:rowOff>
    </xdr:from>
    <xdr:ext cx="65" cy="171457"/>
    <xdr:sp macro="" textlink="">
      <xdr:nvSpPr>
        <xdr:cNvPr id="1390" name="CuadroTexto 1389"/>
        <xdr:cNvSpPr txBox="1"/>
      </xdr:nvSpPr>
      <xdr:spPr>
        <a:xfrm>
          <a:off x="762000" y="1963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1030</xdr:row>
      <xdr:rowOff>0</xdr:rowOff>
    </xdr:from>
    <xdr:ext cx="65" cy="171457"/>
    <xdr:sp macro="" textlink="">
      <xdr:nvSpPr>
        <xdr:cNvPr id="1391" name="CuadroTexto 1390"/>
        <xdr:cNvSpPr txBox="1"/>
      </xdr:nvSpPr>
      <xdr:spPr>
        <a:xfrm>
          <a:off x="762000" y="1966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1032</xdr:row>
      <xdr:rowOff>0</xdr:rowOff>
    </xdr:from>
    <xdr:ext cx="65" cy="171457"/>
    <xdr:sp macro="" textlink="">
      <xdr:nvSpPr>
        <xdr:cNvPr id="1392" name="CuadroTexto 1391"/>
        <xdr:cNvSpPr txBox="1"/>
      </xdr:nvSpPr>
      <xdr:spPr>
        <a:xfrm>
          <a:off x="762000" y="1970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1034</xdr:row>
      <xdr:rowOff>0</xdr:rowOff>
    </xdr:from>
    <xdr:ext cx="65" cy="171457"/>
    <xdr:sp macro="" textlink="">
      <xdr:nvSpPr>
        <xdr:cNvPr id="1393" name="CuadroTexto 1392"/>
        <xdr:cNvSpPr txBox="1"/>
      </xdr:nvSpPr>
      <xdr:spPr>
        <a:xfrm>
          <a:off x="762000" y="1974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1036</xdr:row>
      <xdr:rowOff>0</xdr:rowOff>
    </xdr:from>
    <xdr:ext cx="65" cy="171457"/>
    <xdr:sp macro="" textlink="">
      <xdr:nvSpPr>
        <xdr:cNvPr id="1394" name="CuadroTexto 1393"/>
        <xdr:cNvSpPr txBox="1"/>
      </xdr:nvSpPr>
      <xdr:spPr>
        <a:xfrm>
          <a:off x="762000" y="1978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1038</xdr:row>
      <xdr:rowOff>0</xdr:rowOff>
    </xdr:from>
    <xdr:ext cx="65" cy="171457"/>
    <xdr:sp macro="" textlink="">
      <xdr:nvSpPr>
        <xdr:cNvPr id="1395" name="CuadroTexto 1394"/>
        <xdr:cNvSpPr txBox="1"/>
      </xdr:nvSpPr>
      <xdr:spPr>
        <a:xfrm>
          <a:off x="762000" y="1982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1040</xdr:row>
      <xdr:rowOff>0</xdr:rowOff>
    </xdr:from>
    <xdr:ext cx="65" cy="171457"/>
    <xdr:sp macro="" textlink="">
      <xdr:nvSpPr>
        <xdr:cNvPr id="1396" name="CuadroTexto 1395"/>
        <xdr:cNvSpPr txBox="1"/>
      </xdr:nvSpPr>
      <xdr:spPr>
        <a:xfrm>
          <a:off x="762000" y="1985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1042</xdr:row>
      <xdr:rowOff>0</xdr:rowOff>
    </xdr:from>
    <xdr:ext cx="65" cy="171457"/>
    <xdr:sp macro="" textlink="">
      <xdr:nvSpPr>
        <xdr:cNvPr id="1397" name="CuadroTexto 1396"/>
        <xdr:cNvSpPr txBox="1"/>
      </xdr:nvSpPr>
      <xdr:spPr>
        <a:xfrm>
          <a:off x="762000" y="1989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1044</xdr:row>
      <xdr:rowOff>0</xdr:rowOff>
    </xdr:from>
    <xdr:ext cx="65" cy="171457"/>
    <xdr:sp macro="" textlink="">
      <xdr:nvSpPr>
        <xdr:cNvPr id="1398" name="CuadroTexto 1397"/>
        <xdr:cNvSpPr txBox="1"/>
      </xdr:nvSpPr>
      <xdr:spPr>
        <a:xfrm>
          <a:off x="762000" y="1993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1046</xdr:row>
      <xdr:rowOff>0</xdr:rowOff>
    </xdr:from>
    <xdr:ext cx="65" cy="171457"/>
    <xdr:sp macro="" textlink="">
      <xdr:nvSpPr>
        <xdr:cNvPr id="1399" name="CuadroTexto 1398"/>
        <xdr:cNvSpPr txBox="1"/>
      </xdr:nvSpPr>
      <xdr:spPr>
        <a:xfrm>
          <a:off x="762000" y="1997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1048</xdr:row>
      <xdr:rowOff>0</xdr:rowOff>
    </xdr:from>
    <xdr:ext cx="65" cy="171457"/>
    <xdr:sp macro="" textlink="">
      <xdr:nvSpPr>
        <xdr:cNvPr id="1400" name="CuadroTexto 1399"/>
        <xdr:cNvSpPr txBox="1"/>
      </xdr:nvSpPr>
      <xdr:spPr>
        <a:xfrm>
          <a:off x="762000" y="2001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1050</xdr:row>
      <xdr:rowOff>0</xdr:rowOff>
    </xdr:from>
    <xdr:ext cx="65" cy="171457"/>
    <xdr:sp macro="" textlink="">
      <xdr:nvSpPr>
        <xdr:cNvPr id="1401" name="CuadroTexto 1400"/>
        <xdr:cNvSpPr txBox="1"/>
      </xdr:nvSpPr>
      <xdr:spPr>
        <a:xfrm>
          <a:off x="762000" y="2004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1052</xdr:row>
      <xdr:rowOff>0</xdr:rowOff>
    </xdr:from>
    <xdr:ext cx="65" cy="171457"/>
    <xdr:sp macro="" textlink="">
      <xdr:nvSpPr>
        <xdr:cNvPr id="1402" name="CuadroTexto 1401"/>
        <xdr:cNvSpPr txBox="1"/>
      </xdr:nvSpPr>
      <xdr:spPr>
        <a:xfrm>
          <a:off x="762000" y="2008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1054</xdr:row>
      <xdr:rowOff>0</xdr:rowOff>
    </xdr:from>
    <xdr:ext cx="65" cy="171457"/>
    <xdr:sp macro="" textlink="">
      <xdr:nvSpPr>
        <xdr:cNvPr id="1403" name="CuadroTexto 1402"/>
        <xdr:cNvSpPr txBox="1"/>
      </xdr:nvSpPr>
      <xdr:spPr>
        <a:xfrm>
          <a:off x="762000" y="2012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1056</xdr:row>
      <xdr:rowOff>0</xdr:rowOff>
    </xdr:from>
    <xdr:ext cx="65" cy="171457"/>
    <xdr:sp macro="" textlink="">
      <xdr:nvSpPr>
        <xdr:cNvPr id="1404" name="CuadroTexto 1403"/>
        <xdr:cNvSpPr txBox="1"/>
      </xdr:nvSpPr>
      <xdr:spPr>
        <a:xfrm>
          <a:off x="762000" y="2016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1058</xdr:row>
      <xdr:rowOff>0</xdr:rowOff>
    </xdr:from>
    <xdr:ext cx="65" cy="171457"/>
    <xdr:sp macro="" textlink="">
      <xdr:nvSpPr>
        <xdr:cNvPr id="1405" name="CuadroTexto 1404"/>
        <xdr:cNvSpPr txBox="1"/>
      </xdr:nvSpPr>
      <xdr:spPr>
        <a:xfrm>
          <a:off x="762000" y="2020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1060</xdr:row>
      <xdr:rowOff>0</xdr:rowOff>
    </xdr:from>
    <xdr:ext cx="65" cy="171457"/>
    <xdr:sp macro="" textlink="">
      <xdr:nvSpPr>
        <xdr:cNvPr id="1406" name="CuadroTexto 1405"/>
        <xdr:cNvSpPr txBox="1"/>
      </xdr:nvSpPr>
      <xdr:spPr>
        <a:xfrm>
          <a:off x="762000" y="2023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1062</xdr:row>
      <xdr:rowOff>0</xdr:rowOff>
    </xdr:from>
    <xdr:ext cx="65" cy="171457"/>
    <xdr:sp macro="" textlink="">
      <xdr:nvSpPr>
        <xdr:cNvPr id="1407" name="CuadroTexto 1406"/>
        <xdr:cNvSpPr txBox="1"/>
      </xdr:nvSpPr>
      <xdr:spPr>
        <a:xfrm>
          <a:off x="762000" y="2027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1064</xdr:row>
      <xdr:rowOff>0</xdr:rowOff>
    </xdr:from>
    <xdr:ext cx="65" cy="171457"/>
    <xdr:sp macro="" textlink="">
      <xdr:nvSpPr>
        <xdr:cNvPr id="1408" name="CuadroTexto 1407"/>
        <xdr:cNvSpPr txBox="1"/>
      </xdr:nvSpPr>
      <xdr:spPr>
        <a:xfrm>
          <a:off x="762000" y="2031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1066</xdr:row>
      <xdr:rowOff>0</xdr:rowOff>
    </xdr:from>
    <xdr:ext cx="65" cy="171457"/>
    <xdr:sp macro="" textlink="">
      <xdr:nvSpPr>
        <xdr:cNvPr id="1409" name="CuadroTexto 1408"/>
        <xdr:cNvSpPr txBox="1"/>
      </xdr:nvSpPr>
      <xdr:spPr>
        <a:xfrm>
          <a:off x="762000" y="2035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1068</xdr:row>
      <xdr:rowOff>0</xdr:rowOff>
    </xdr:from>
    <xdr:ext cx="65" cy="171457"/>
    <xdr:sp macro="" textlink="">
      <xdr:nvSpPr>
        <xdr:cNvPr id="1410" name="CuadroTexto 1409"/>
        <xdr:cNvSpPr txBox="1"/>
      </xdr:nvSpPr>
      <xdr:spPr>
        <a:xfrm>
          <a:off x="762000" y="2039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1070</xdr:row>
      <xdr:rowOff>0</xdr:rowOff>
    </xdr:from>
    <xdr:ext cx="65" cy="171457"/>
    <xdr:sp macro="" textlink="">
      <xdr:nvSpPr>
        <xdr:cNvPr id="1411" name="CuadroTexto 1410"/>
        <xdr:cNvSpPr txBox="1"/>
      </xdr:nvSpPr>
      <xdr:spPr>
        <a:xfrm>
          <a:off x="762000" y="2043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1072</xdr:row>
      <xdr:rowOff>0</xdr:rowOff>
    </xdr:from>
    <xdr:ext cx="65" cy="171457"/>
    <xdr:sp macro="" textlink="">
      <xdr:nvSpPr>
        <xdr:cNvPr id="1412" name="CuadroTexto 1411"/>
        <xdr:cNvSpPr txBox="1"/>
      </xdr:nvSpPr>
      <xdr:spPr>
        <a:xfrm>
          <a:off x="762000" y="2046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1074</xdr:row>
      <xdr:rowOff>0</xdr:rowOff>
    </xdr:from>
    <xdr:ext cx="65" cy="171457"/>
    <xdr:sp macro="" textlink="">
      <xdr:nvSpPr>
        <xdr:cNvPr id="1413" name="CuadroTexto 1412"/>
        <xdr:cNvSpPr txBox="1"/>
      </xdr:nvSpPr>
      <xdr:spPr>
        <a:xfrm>
          <a:off x="762000" y="2050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1076</xdr:row>
      <xdr:rowOff>0</xdr:rowOff>
    </xdr:from>
    <xdr:ext cx="65" cy="171457"/>
    <xdr:sp macro="" textlink="">
      <xdr:nvSpPr>
        <xdr:cNvPr id="1414" name="CuadroTexto 1413"/>
        <xdr:cNvSpPr txBox="1"/>
      </xdr:nvSpPr>
      <xdr:spPr>
        <a:xfrm>
          <a:off x="762000" y="2054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1078</xdr:row>
      <xdr:rowOff>0</xdr:rowOff>
    </xdr:from>
    <xdr:ext cx="65" cy="171457"/>
    <xdr:sp macro="" textlink="">
      <xdr:nvSpPr>
        <xdr:cNvPr id="1415" name="CuadroTexto 1414"/>
        <xdr:cNvSpPr txBox="1"/>
      </xdr:nvSpPr>
      <xdr:spPr>
        <a:xfrm>
          <a:off x="762000" y="2058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1080</xdr:row>
      <xdr:rowOff>0</xdr:rowOff>
    </xdr:from>
    <xdr:ext cx="65" cy="171457"/>
    <xdr:sp macro="" textlink="">
      <xdr:nvSpPr>
        <xdr:cNvPr id="1416" name="CuadroTexto 1415"/>
        <xdr:cNvSpPr txBox="1"/>
      </xdr:nvSpPr>
      <xdr:spPr>
        <a:xfrm>
          <a:off x="762000" y="2062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1082</xdr:row>
      <xdr:rowOff>0</xdr:rowOff>
    </xdr:from>
    <xdr:ext cx="65" cy="171457"/>
    <xdr:sp macro="" textlink="">
      <xdr:nvSpPr>
        <xdr:cNvPr id="1417" name="CuadroTexto 1416"/>
        <xdr:cNvSpPr txBox="1"/>
      </xdr:nvSpPr>
      <xdr:spPr>
        <a:xfrm>
          <a:off x="762000" y="2065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1084</xdr:row>
      <xdr:rowOff>0</xdr:rowOff>
    </xdr:from>
    <xdr:ext cx="65" cy="171457"/>
    <xdr:sp macro="" textlink="">
      <xdr:nvSpPr>
        <xdr:cNvPr id="1418" name="CuadroTexto 1417"/>
        <xdr:cNvSpPr txBox="1"/>
      </xdr:nvSpPr>
      <xdr:spPr>
        <a:xfrm>
          <a:off x="762000" y="2069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1086</xdr:row>
      <xdr:rowOff>0</xdr:rowOff>
    </xdr:from>
    <xdr:ext cx="65" cy="171457"/>
    <xdr:sp macro="" textlink="">
      <xdr:nvSpPr>
        <xdr:cNvPr id="1419" name="CuadroTexto 1418"/>
        <xdr:cNvSpPr txBox="1"/>
      </xdr:nvSpPr>
      <xdr:spPr>
        <a:xfrm>
          <a:off x="762000" y="2073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1088</xdr:row>
      <xdr:rowOff>0</xdr:rowOff>
    </xdr:from>
    <xdr:ext cx="65" cy="171457"/>
    <xdr:sp macro="" textlink="">
      <xdr:nvSpPr>
        <xdr:cNvPr id="1420" name="CuadroTexto 1419"/>
        <xdr:cNvSpPr txBox="1"/>
      </xdr:nvSpPr>
      <xdr:spPr>
        <a:xfrm>
          <a:off x="762000" y="2077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1090</xdr:row>
      <xdr:rowOff>0</xdr:rowOff>
    </xdr:from>
    <xdr:ext cx="65" cy="171457"/>
    <xdr:sp macro="" textlink="">
      <xdr:nvSpPr>
        <xdr:cNvPr id="1421" name="CuadroTexto 1420"/>
        <xdr:cNvSpPr txBox="1"/>
      </xdr:nvSpPr>
      <xdr:spPr>
        <a:xfrm>
          <a:off x="762000" y="2081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1092</xdr:row>
      <xdr:rowOff>0</xdr:rowOff>
    </xdr:from>
    <xdr:ext cx="65" cy="171457"/>
    <xdr:sp macro="" textlink="">
      <xdr:nvSpPr>
        <xdr:cNvPr id="1422" name="CuadroTexto 1421"/>
        <xdr:cNvSpPr txBox="1"/>
      </xdr:nvSpPr>
      <xdr:spPr>
        <a:xfrm>
          <a:off x="762000" y="2084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1094</xdr:row>
      <xdr:rowOff>0</xdr:rowOff>
    </xdr:from>
    <xdr:ext cx="65" cy="171457"/>
    <xdr:sp macro="" textlink="">
      <xdr:nvSpPr>
        <xdr:cNvPr id="1423" name="CuadroTexto 1422"/>
        <xdr:cNvSpPr txBox="1"/>
      </xdr:nvSpPr>
      <xdr:spPr>
        <a:xfrm>
          <a:off x="762000" y="2088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1096</xdr:row>
      <xdr:rowOff>0</xdr:rowOff>
    </xdr:from>
    <xdr:ext cx="65" cy="171457"/>
    <xdr:sp macro="" textlink="">
      <xdr:nvSpPr>
        <xdr:cNvPr id="1424" name="CuadroTexto 1423"/>
        <xdr:cNvSpPr txBox="1"/>
      </xdr:nvSpPr>
      <xdr:spPr>
        <a:xfrm>
          <a:off x="762000" y="2092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1098</xdr:row>
      <xdr:rowOff>0</xdr:rowOff>
    </xdr:from>
    <xdr:ext cx="65" cy="171457"/>
    <xdr:sp macro="" textlink="">
      <xdr:nvSpPr>
        <xdr:cNvPr id="1425" name="CuadroTexto 1424"/>
        <xdr:cNvSpPr txBox="1"/>
      </xdr:nvSpPr>
      <xdr:spPr>
        <a:xfrm>
          <a:off x="762000" y="2096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1100</xdr:row>
      <xdr:rowOff>0</xdr:rowOff>
    </xdr:from>
    <xdr:ext cx="65" cy="171457"/>
    <xdr:sp macro="" textlink="">
      <xdr:nvSpPr>
        <xdr:cNvPr id="1426" name="CuadroTexto 1425"/>
        <xdr:cNvSpPr txBox="1"/>
      </xdr:nvSpPr>
      <xdr:spPr>
        <a:xfrm>
          <a:off x="762000" y="2100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1102</xdr:row>
      <xdr:rowOff>0</xdr:rowOff>
    </xdr:from>
    <xdr:ext cx="65" cy="171457"/>
    <xdr:sp macro="" textlink="">
      <xdr:nvSpPr>
        <xdr:cNvPr id="1427" name="CuadroTexto 1426"/>
        <xdr:cNvSpPr txBox="1"/>
      </xdr:nvSpPr>
      <xdr:spPr>
        <a:xfrm>
          <a:off x="762000" y="2103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1104</xdr:row>
      <xdr:rowOff>0</xdr:rowOff>
    </xdr:from>
    <xdr:ext cx="65" cy="171457"/>
    <xdr:sp macro="" textlink="">
      <xdr:nvSpPr>
        <xdr:cNvPr id="1428" name="CuadroTexto 1427"/>
        <xdr:cNvSpPr txBox="1"/>
      </xdr:nvSpPr>
      <xdr:spPr>
        <a:xfrm>
          <a:off x="762000" y="2107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1106</xdr:row>
      <xdr:rowOff>0</xdr:rowOff>
    </xdr:from>
    <xdr:ext cx="65" cy="171457"/>
    <xdr:sp macro="" textlink="">
      <xdr:nvSpPr>
        <xdr:cNvPr id="1429" name="CuadroTexto 1428"/>
        <xdr:cNvSpPr txBox="1"/>
      </xdr:nvSpPr>
      <xdr:spPr>
        <a:xfrm>
          <a:off x="762000" y="2111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1108</xdr:row>
      <xdr:rowOff>0</xdr:rowOff>
    </xdr:from>
    <xdr:ext cx="65" cy="171457"/>
    <xdr:sp macro="" textlink="">
      <xdr:nvSpPr>
        <xdr:cNvPr id="1430" name="CuadroTexto 1429"/>
        <xdr:cNvSpPr txBox="1"/>
      </xdr:nvSpPr>
      <xdr:spPr>
        <a:xfrm>
          <a:off x="762000" y="2115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1110</xdr:row>
      <xdr:rowOff>0</xdr:rowOff>
    </xdr:from>
    <xdr:ext cx="65" cy="171457"/>
    <xdr:sp macro="" textlink="">
      <xdr:nvSpPr>
        <xdr:cNvPr id="1431" name="CuadroTexto 1430"/>
        <xdr:cNvSpPr txBox="1"/>
      </xdr:nvSpPr>
      <xdr:spPr>
        <a:xfrm>
          <a:off x="762000" y="2119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1112</xdr:row>
      <xdr:rowOff>0</xdr:rowOff>
    </xdr:from>
    <xdr:ext cx="65" cy="171457"/>
    <xdr:sp macro="" textlink="">
      <xdr:nvSpPr>
        <xdr:cNvPr id="1432" name="CuadroTexto 1431"/>
        <xdr:cNvSpPr txBox="1"/>
      </xdr:nvSpPr>
      <xdr:spPr>
        <a:xfrm>
          <a:off x="762000" y="2123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1114</xdr:row>
      <xdr:rowOff>0</xdr:rowOff>
    </xdr:from>
    <xdr:ext cx="65" cy="171457"/>
    <xdr:sp macro="" textlink="">
      <xdr:nvSpPr>
        <xdr:cNvPr id="1433" name="CuadroTexto 1432"/>
        <xdr:cNvSpPr txBox="1"/>
      </xdr:nvSpPr>
      <xdr:spPr>
        <a:xfrm>
          <a:off x="762000" y="2126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1116</xdr:row>
      <xdr:rowOff>0</xdr:rowOff>
    </xdr:from>
    <xdr:ext cx="65" cy="171457"/>
    <xdr:sp macro="" textlink="">
      <xdr:nvSpPr>
        <xdr:cNvPr id="1434" name="CuadroTexto 1433"/>
        <xdr:cNvSpPr txBox="1"/>
      </xdr:nvSpPr>
      <xdr:spPr>
        <a:xfrm>
          <a:off x="762000" y="2130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1118</xdr:row>
      <xdr:rowOff>0</xdr:rowOff>
    </xdr:from>
    <xdr:ext cx="65" cy="171457"/>
    <xdr:sp macro="" textlink="">
      <xdr:nvSpPr>
        <xdr:cNvPr id="1435" name="CuadroTexto 1434"/>
        <xdr:cNvSpPr txBox="1"/>
      </xdr:nvSpPr>
      <xdr:spPr>
        <a:xfrm>
          <a:off x="762000" y="2134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1120</xdr:row>
      <xdr:rowOff>0</xdr:rowOff>
    </xdr:from>
    <xdr:ext cx="65" cy="171457"/>
    <xdr:sp macro="" textlink="">
      <xdr:nvSpPr>
        <xdr:cNvPr id="1436" name="CuadroTexto 1435"/>
        <xdr:cNvSpPr txBox="1"/>
      </xdr:nvSpPr>
      <xdr:spPr>
        <a:xfrm>
          <a:off x="762000" y="2138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1122</xdr:row>
      <xdr:rowOff>0</xdr:rowOff>
    </xdr:from>
    <xdr:ext cx="65" cy="171457"/>
    <xdr:sp macro="" textlink="">
      <xdr:nvSpPr>
        <xdr:cNvPr id="1437" name="CuadroTexto 1436"/>
        <xdr:cNvSpPr txBox="1"/>
      </xdr:nvSpPr>
      <xdr:spPr>
        <a:xfrm>
          <a:off x="762000" y="2142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1124</xdr:row>
      <xdr:rowOff>0</xdr:rowOff>
    </xdr:from>
    <xdr:ext cx="65" cy="171457"/>
    <xdr:sp macro="" textlink="">
      <xdr:nvSpPr>
        <xdr:cNvPr id="1438" name="CuadroTexto 1437"/>
        <xdr:cNvSpPr txBox="1"/>
      </xdr:nvSpPr>
      <xdr:spPr>
        <a:xfrm>
          <a:off x="762000" y="2145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1126</xdr:row>
      <xdr:rowOff>0</xdr:rowOff>
    </xdr:from>
    <xdr:ext cx="65" cy="171457"/>
    <xdr:sp macro="" textlink="">
      <xdr:nvSpPr>
        <xdr:cNvPr id="1439" name="CuadroTexto 1438"/>
        <xdr:cNvSpPr txBox="1"/>
      </xdr:nvSpPr>
      <xdr:spPr>
        <a:xfrm>
          <a:off x="762000" y="2149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1128</xdr:row>
      <xdr:rowOff>0</xdr:rowOff>
    </xdr:from>
    <xdr:ext cx="65" cy="171457"/>
    <xdr:sp macro="" textlink="">
      <xdr:nvSpPr>
        <xdr:cNvPr id="1440" name="CuadroTexto 1439"/>
        <xdr:cNvSpPr txBox="1"/>
      </xdr:nvSpPr>
      <xdr:spPr>
        <a:xfrm>
          <a:off x="762000" y="2153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1130</xdr:row>
      <xdr:rowOff>0</xdr:rowOff>
    </xdr:from>
    <xdr:ext cx="65" cy="171457"/>
    <xdr:sp macro="" textlink="">
      <xdr:nvSpPr>
        <xdr:cNvPr id="1441" name="CuadroTexto 1440"/>
        <xdr:cNvSpPr txBox="1"/>
      </xdr:nvSpPr>
      <xdr:spPr>
        <a:xfrm>
          <a:off x="762000" y="2157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1132</xdr:row>
      <xdr:rowOff>0</xdr:rowOff>
    </xdr:from>
    <xdr:ext cx="65" cy="171457"/>
    <xdr:sp macro="" textlink="">
      <xdr:nvSpPr>
        <xdr:cNvPr id="1442" name="CuadroTexto 1441"/>
        <xdr:cNvSpPr txBox="1"/>
      </xdr:nvSpPr>
      <xdr:spPr>
        <a:xfrm>
          <a:off x="762000" y="2161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1134</xdr:row>
      <xdr:rowOff>0</xdr:rowOff>
    </xdr:from>
    <xdr:ext cx="65" cy="171457"/>
    <xdr:sp macro="" textlink="">
      <xdr:nvSpPr>
        <xdr:cNvPr id="1443" name="CuadroTexto 1442"/>
        <xdr:cNvSpPr txBox="1"/>
      </xdr:nvSpPr>
      <xdr:spPr>
        <a:xfrm>
          <a:off x="762000" y="2164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1136</xdr:row>
      <xdr:rowOff>0</xdr:rowOff>
    </xdr:from>
    <xdr:ext cx="65" cy="171457"/>
    <xdr:sp macro="" textlink="">
      <xdr:nvSpPr>
        <xdr:cNvPr id="1444" name="CuadroTexto 1443"/>
        <xdr:cNvSpPr txBox="1"/>
      </xdr:nvSpPr>
      <xdr:spPr>
        <a:xfrm>
          <a:off x="762000" y="2168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1138</xdr:row>
      <xdr:rowOff>0</xdr:rowOff>
    </xdr:from>
    <xdr:ext cx="65" cy="171457"/>
    <xdr:sp macro="" textlink="">
      <xdr:nvSpPr>
        <xdr:cNvPr id="1445" name="CuadroTexto 1444"/>
        <xdr:cNvSpPr txBox="1"/>
      </xdr:nvSpPr>
      <xdr:spPr>
        <a:xfrm>
          <a:off x="762000" y="2172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1140</xdr:row>
      <xdr:rowOff>0</xdr:rowOff>
    </xdr:from>
    <xdr:ext cx="65" cy="171457"/>
    <xdr:sp macro="" textlink="">
      <xdr:nvSpPr>
        <xdr:cNvPr id="1446" name="CuadroTexto 1445"/>
        <xdr:cNvSpPr txBox="1"/>
      </xdr:nvSpPr>
      <xdr:spPr>
        <a:xfrm>
          <a:off x="762000" y="2176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1142</xdr:row>
      <xdr:rowOff>0</xdr:rowOff>
    </xdr:from>
    <xdr:ext cx="65" cy="171457"/>
    <xdr:sp macro="" textlink="">
      <xdr:nvSpPr>
        <xdr:cNvPr id="1447" name="CuadroTexto 1446"/>
        <xdr:cNvSpPr txBox="1"/>
      </xdr:nvSpPr>
      <xdr:spPr>
        <a:xfrm>
          <a:off x="762000" y="2180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1532</xdr:row>
      <xdr:rowOff>0</xdr:rowOff>
    </xdr:from>
    <xdr:ext cx="65" cy="171457"/>
    <xdr:sp macro="" textlink="">
      <xdr:nvSpPr>
        <xdr:cNvPr id="1448" name="CuadroTexto 1447"/>
        <xdr:cNvSpPr txBox="1"/>
      </xdr:nvSpPr>
      <xdr:spPr>
        <a:xfrm>
          <a:off x="762000" y="2923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1534</xdr:row>
      <xdr:rowOff>0</xdr:rowOff>
    </xdr:from>
    <xdr:ext cx="65" cy="171457"/>
    <xdr:sp macro="" textlink="">
      <xdr:nvSpPr>
        <xdr:cNvPr id="1449" name="CuadroTexto 1448"/>
        <xdr:cNvSpPr txBox="1"/>
      </xdr:nvSpPr>
      <xdr:spPr>
        <a:xfrm>
          <a:off x="762000" y="2926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1536</xdr:row>
      <xdr:rowOff>0</xdr:rowOff>
    </xdr:from>
    <xdr:ext cx="65" cy="171457"/>
    <xdr:sp macro="" textlink="">
      <xdr:nvSpPr>
        <xdr:cNvPr id="1450" name="CuadroTexto 1449"/>
        <xdr:cNvSpPr txBox="1"/>
      </xdr:nvSpPr>
      <xdr:spPr>
        <a:xfrm>
          <a:off x="762000" y="2930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1538</xdr:row>
      <xdr:rowOff>0</xdr:rowOff>
    </xdr:from>
    <xdr:ext cx="65" cy="171457"/>
    <xdr:sp macro="" textlink="">
      <xdr:nvSpPr>
        <xdr:cNvPr id="1451" name="CuadroTexto 1450"/>
        <xdr:cNvSpPr txBox="1"/>
      </xdr:nvSpPr>
      <xdr:spPr>
        <a:xfrm>
          <a:off x="762000" y="2934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1540</xdr:row>
      <xdr:rowOff>0</xdr:rowOff>
    </xdr:from>
    <xdr:ext cx="65" cy="171457"/>
    <xdr:sp macro="" textlink="">
      <xdr:nvSpPr>
        <xdr:cNvPr id="1452" name="CuadroTexto 1451"/>
        <xdr:cNvSpPr txBox="1"/>
      </xdr:nvSpPr>
      <xdr:spPr>
        <a:xfrm>
          <a:off x="762000" y="2938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1542</xdr:row>
      <xdr:rowOff>0</xdr:rowOff>
    </xdr:from>
    <xdr:ext cx="65" cy="171457"/>
    <xdr:sp macro="" textlink="">
      <xdr:nvSpPr>
        <xdr:cNvPr id="1453" name="CuadroTexto 1452"/>
        <xdr:cNvSpPr txBox="1"/>
      </xdr:nvSpPr>
      <xdr:spPr>
        <a:xfrm>
          <a:off x="762000" y="2942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1544</xdr:row>
      <xdr:rowOff>0</xdr:rowOff>
    </xdr:from>
    <xdr:ext cx="65" cy="171457"/>
    <xdr:sp macro="" textlink="">
      <xdr:nvSpPr>
        <xdr:cNvPr id="1454" name="CuadroTexto 1453"/>
        <xdr:cNvSpPr txBox="1"/>
      </xdr:nvSpPr>
      <xdr:spPr>
        <a:xfrm>
          <a:off x="762000" y="2945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1546</xdr:row>
      <xdr:rowOff>0</xdr:rowOff>
    </xdr:from>
    <xdr:ext cx="65" cy="171457"/>
    <xdr:sp macro="" textlink="">
      <xdr:nvSpPr>
        <xdr:cNvPr id="1455" name="CuadroTexto 1454"/>
        <xdr:cNvSpPr txBox="1"/>
      </xdr:nvSpPr>
      <xdr:spPr>
        <a:xfrm>
          <a:off x="762000" y="2949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1548</xdr:row>
      <xdr:rowOff>0</xdr:rowOff>
    </xdr:from>
    <xdr:ext cx="65" cy="171457"/>
    <xdr:sp macro="" textlink="">
      <xdr:nvSpPr>
        <xdr:cNvPr id="1456" name="CuadroTexto 1455"/>
        <xdr:cNvSpPr txBox="1"/>
      </xdr:nvSpPr>
      <xdr:spPr>
        <a:xfrm>
          <a:off x="762000" y="2953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1550</xdr:row>
      <xdr:rowOff>0</xdr:rowOff>
    </xdr:from>
    <xdr:ext cx="65" cy="171457"/>
    <xdr:sp macro="" textlink="">
      <xdr:nvSpPr>
        <xdr:cNvPr id="1457" name="CuadroTexto 1456"/>
        <xdr:cNvSpPr txBox="1"/>
      </xdr:nvSpPr>
      <xdr:spPr>
        <a:xfrm>
          <a:off x="762000" y="2957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1552</xdr:row>
      <xdr:rowOff>0</xdr:rowOff>
    </xdr:from>
    <xdr:ext cx="65" cy="171457"/>
    <xdr:sp macro="" textlink="">
      <xdr:nvSpPr>
        <xdr:cNvPr id="1458" name="CuadroTexto 1457"/>
        <xdr:cNvSpPr txBox="1"/>
      </xdr:nvSpPr>
      <xdr:spPr>
        <a:xfrm>
          <a:off x="762000" y="2961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1554</xdr:row>
      <xdr:rowOff>0</xdr:rowOff>
    </xdr:from>
    <xdr:ext cx="65" cy="171457"/>
    <xdr:sp macro="" textlink="">
      <xdr:nvSpPr>
        <xdr:cNvPr id="1459" name="CuadroTexto 1458"/>
        <xdr:cNvSpPr txBox="1"/>
      </xdr:nvSpPr>
      <xdr:spPr>
        <a:xfrm>
          <a:off x="762000" y="2965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1556</xdr:row>
      <xdr:rowOff>0</xdr:rowOff>
    </xdr:from>
    <xdr:ext cx="65" cy="171457"/>
    <xdr:sp macro="" textlink="">
      <xdr:nvSpPr>
        <xdr:cNvPr id="1460" name="CuadroTexto 1459"/>
        <xdr:cNvSpPr txBox="1"/>
      </xdr:nvSpPr>
      <xdr:spPr>
        <a:xfrm>
          <a:off x="762000" y="2968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1558</xdr:row>
      <xdr:rowOff>0</xdr:rowOff>
    </xdr:from>
    <xdr:ext cx="65" cy="171457"/>
    <xdr:sp macro="" textlink="">
      <xdr:nvSpPr>
        <xdr:cNvPr id="1461" name="CuadroTexto 1460"/>
        <xdr:cNvSpPr txBox="1"/>
      </xdr:nvSpPr>
      <xdr:spPr>
        <a:xfrm>
          <a:off x="762000" y="2972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1560</xdr:row>
      <xdr:rowOff>0</xdr:rowOff>
    </xdr:from>
    <xdr:ext cx="65" cy="171457"/>
    <xdr:sp macro="" textlink="">
      <xdr:nvSpPr>
        <xdr:cNvPr id="1462" name="CuadroTexto 1461"/>
        <xdr:cNvSpPr txBox="1"/>
      </xdr:nvSpPr>
      <xdr:spPr>
        <a:xfrm>
          <a:off x="762000" y="2976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1562</xdr:row>
      <xdr:rowOff>0</xdr:rowOff>
    </xdr:from>
    <xdr:ext cx="65" cy="171457"/>
    <xdr:sp macro="" textlink="">
      <xdr:nvSpPr>
        <xdr:cNvPr id="1463" name="CuadroTexto 1462"/>
        <xdr:cNvSpPr txBox="1"/>
      </xdr:nvSpPr>
      <xdr:spPr>
        <a:xfrm>
          <a:off x="762000" y="2980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1564</xdr:row>
      <xdr:rowOff>0</xdr:rowOff>
    </xdr:from>
    <xdr:ext cx="65" cy="171457"/>
    <xdr:sp macro="" textlink="">
      <xdr:nvSpPr>
        <xdr:cNvPr id="1464" name="CuadroTexto 1463"/>
        <xdr:cNvSpPr txBox="1"/>
      </xdr:nvSpPr>
      <xdr:spPr>
        <a:xfrm>
          <a:off x="762000" y="2984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1566</xdr:row>
      <xdr:rowOff>0</xdr:rowOff>
    </xdr:from>
    <xdr:ext cx="65" cy="171457"/>
    <xdr:sp macro="" textlink="">
      <xdr:nvSpPr>
        <xdr:cNvPr id="1465" name="CuadroTexto 1464"/>
        <xdr:cNvSpPr txBox="1"/>
      </xdr:nvSpPr>
      <xdr:spPr>
        <a:xfrm>
          <a:off x="762000" y="2987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1568</xdr:row>
      <xdr:rowOff>0</xdr:rowOff>
    </xdr:from>
    <xdr:ext cx="65" cy="171457"/>
    <xdr:sp macro="" textlink="">
      <xdr:nvSpPr>
        <xdr:cNvPr id="1466" name="CuadroTexto 1465"/>
        <xdr:cNvSpPr txBox="1"/>
      </xdr:nvSpPr>
      <xdr:spPr>
        <a:xfrm>
          <a:off x="762000" y="2991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1570</xdr:row>
      <xdr:rowOff>0</xdr:rowOff>
    </xdr:from>
    <xdr:ext cx="65" cy="171457"/>
    <xdr:sp macro="" textlink="">
      <xdr:nvSpPr>
        <xdr:cNvPr id="1467" name="CuadroTexto 1466"/>
        <xdr:cNvSpPr txBox="1"/>
      </xdr:nvSpPr>
      <xdr:spPr>
        <a:xfrm>
          <a:off x="762000" y="2995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1572</xdr:row>
      <xdr:rowOff>0</xdr:rowOff>
    </xdr:from>
    <xdr:ext cx="65" cy="171457"/>
    <xdr:sp macro="" textlink="">
      <xdr:nvSpPr>
        <xdr:cNvPr id="1468" name="CuadroTexto 1467"/>
        <xdr:cNvSpPr txBox="1"/>
      </xdr:nvSpPr>
      <xdr:spPr>
        <a:xfrm>
          <a:off x="762000" y="2999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1574</xdr:row>
      <xdr:rowOff>0</xdr:rowOff>
    </xdr:from>
    <xdr:ext cx="65" cy="171457"/>
    <xdr:sp macro="" textlink="">
      <xdr:nvSpPr>
        <xdr:cNvPr id="1469" name="CuadroTexto 1468"/>
        <xdr:cNvSpPr txBox="1"/>
      </xdr:nvSpPr>
      <xdr:spPr>
        <a:xfrm>
          <a:off x="762000" y="3003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1576</xdr:row>
      <xdr:rowOff>0</xdr:rowOff>
    </xdr:from>
    <xdr:ext cx="65" cy="171457"/>
    <xdr:sp macro="" textlink="">
      <xdr:nvSpPr>
        <xdr:cNvPr id="1470" name="CuadroTexto 1469"/>
        <xdr:cNvSpPr txBox="1"/>
      </xdr:nvSpPr>
      <xdr:spPr>
        <a:xfrm>
          <a:off x="762000" y="3006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1578</xdr:row>
      <xdr:rowOff>0</xdr:rowOff>
    </xdr:from>
    <xdr:ext cx="65" cy="171457"/>
    <xdr:sp macro="" textlink="">
      <xdr:nvSpPr>
        <xdr:cNvPr id="1471" name="CuadroTexto 1470"/>
        <xdr:cNvSpPr txBox="1"/>
      </xdr:nvSpPr>
      <xdr:spPr>
        <a:xfrm>
          <a:off x="762000" y="3010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1580</xdr:row>
      <xdr:rowOff>0</xdr:rowOff>
    </xdr:from>
    <xdr:ext cx="65" cy="171457"/>
    <xdr:sp macro="" textlink="">
      <xdr:nvSpPr>
        <xdr:cNvPr id="1472" name="CuadroTexto 1471"/>
        <xdr:cNvSpPr txBox="1"/>
      </xdr:nvSpPr>
      <xdr:spPr>
        <a:xfrm>
          <a:off x="762000" y="3014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1582</xdr:row>
      <xdr:rowOff>0</xdr:rowOff>
    </xdr:from>
    <xdr:ext cx="65" cy="171457"/>
    <xdr:sp macro="" textlink="">
      <xdr:nvSpPr>
        <xdr:cNvPr id="1473" name="CuadroTexto 1472"/>
        <xdr:cNvSpPr txBox="1"/>
      </xdr:nvSpPr>
      <xdr:spPr>
        <a:xfrm>
          <a:off x="762000" y="3018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1584</xdr:row>
      <xdr:rowOff>0</xdr:rowOff>
    </xdr:from>
    <xdr:ext cx="65" cy="171457"/>
    <xdr:sp macro="" textlink="">
      <xdr:nvSpPr>
        <xdr:cNvPr id="1474" name="CuadroTexto 1473"/>
        <xdr:cNvSpPr txBox="1"/>
      </xdr:nvSpPr>
      <xdr:spPr>
        <a:xfrm>
          <a:off x="762000" y="3022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1586</xdr:row>
      <xdr:rowOff>0</xdr:rowOff>
    </xdr:from>
    <xdr:ext cx="65" cy="171457"/>
    <xdr:sp macro="" textlink="">
      <xdr:nvSpPr>
        <xdr:cNvPr id="1475" name="CuadroTexto 1474"/>
        <xdr:cNvSpPr txBox="1"/>
      </xdr:nvSpPr>
      <xdr:spPr>
        <a:xfrm>
          <a:off x="762000" y="3025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1588</xdr:row>
      <xdr:rowOff>0</xdr:rowOff>
    </xdr:from>
    <xdr:ext cx="65" cy="171457"/>
    <xdr:sp macro="" textlink="">
      <xdr:nvSpPr>
        <xdr:cNvPr id="1476" name="CuadroTexto 1475"/>
        <xdr:cNvSpPr txBox="1"/>
      </xdr:nvSpPr>
      <xdr:spPr>
        <a:xfrm>
          <a:off x="762000" y="3029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1590</xdr:row>
      <xdr:rowOff>0</xdr:rowOff>
    </xdr:from>
    <xdr:ext cx="65" cy="171457"/>
    <xdr:sp macro="" textlink="">
      <xdr:nvSpPr>
        <xdr:cNvPr id="1477" name="CuadroTexto 1476"/>
        <xdr:cNvSpPr txBox="1"/>
      </xdr:nvSpPr>
      <xdr:spPr>
        <a:xfrm>
          <a:off x="762000" y="3033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1592</xdr:row>
      <xdr:rowOff>0</xdr:rowOff>
    </xdr:from>
    <xdr:ext cx="65" cy="171457"/>
    <xdr:sp macro="" textlink="">
      <xdr:nvSpPr>
        <xdr:cNvPr id="1478" name="CuadroTexto 1477"/>
        <xdr:cNvSpPr txBox="1"/>
      </xdr:nvSpPr>
      <xdr:spPr>
        <a:xfrm>
          <a:off x="762000" y="3037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1594</xdr:row>
      <xdr:rowOff>0</xdr:rowOff>
    </xdr:from>
    <xdr:ext cx="65" cy="171457"/>
    <xdr:sp macro="" textlink="">
      <xdr:nvSpPr>
        <xdr:cNvPr id="1479" name="CuadroTexto 1478"/>
        <xdr:cNvSpPr txBox="1"/>
      </xdr:nvSpPr>
      <xdr:spPr>
        <a:xfrm>
          <a:off x="762000" y="3041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1596</xdr:row>
      <xdr:rowOff>0</xdr:rowOff>
    </xdr:from>
    <xdr:ext cx="65" cy="171457"/>
    <xdr:sp macro="" textlink="">
      <xdr:nvSpPr>
        <xdr:cNvPr id="1480" name="CuadroTexto 1479"/>
        <xdr:cNvSpPr txBox="1"/>
      </xdr:nvSpPr>
      <xdr:spPr>
        <a:xfrm>
          <a:off x="762000" y="3045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1598</xdr:row>
      <xdr:rowOff>0</xdr:rowOff>
    </xdr:from>
    <xdr:ext cx="65" cy="171457"/>
    <xdr:sp macro="" textlink="">
      <xdr:nvSpPr>
        <xdr:cNvPr id="1481" name="CuadroTexto 1480"/>
        <xdr:cNvSpPr txBox="1"/>
      </xdr:nvSpPr>
      <xdr:spPr>
        <a:xfrm>
          <a:off x="762000" y="3048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1600</xdr:row>
      <xdr:rowOff>0</xdr:rowOff>
    </xdr:from>
    <xdr:ext cx="65" cy="171457"/>
    <xdr:sp macro="" textlink="">
      <xdr:nvSpPr>
        <xdr:cNvPr id="1482" name="CuadroTexto 1481"/>
        <xdr:cNvSpPr txBox="1"/>
      </xdr:nvSpPr>
      <xdr:spPr>
        <a:xfrm>
          <a:off x="762000" y="3052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1602</xdr:row>
      <xdr:rowOff>0</xdr:rowOff>
    </xdr:from>
    <xdr:ext cx="65" cy="171457"/>
    <xdr:sp macro="" textlink="">
      <xdr:nvSpPr>
        <xdr:cNvPr id="1483" name="CuadroTexto 1482"/>
        <xdr:cNvSpPr txBox="1"/>
      </xdr:nvSpPr>
      <xdr:spPr>
        <a:xfrm>
          <a:off x="762000" y="3056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1604</xdr:row>
      <xdr:rowOff>0</xdr:rowOff>
    </xdr:from>
    <xdr:ext cx="65" cy="171457"/>
    <xdr:sp macro="" textlink="">
      <xdr:nvSpPr>
        <xdr:cNvPr id="1484" name="CuadroTexto 1483"/>
        <xdr:cNvSpPr txBox="1"/>
      </xdr:nvSpPr>
      <xdr:spPr>
        <a:xfrm>
          <a:off x="762000" y="3060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1606</xdr:row>
      <xdr:rowOff>0</xdr:rowOff>
    </xdr:from>
    <xdr:ext cx="65" cy="171457"/>
    <xdr:sp macro="" textlink="">
      <xdr:nvSpPr>
        <xdr:cNvPr id="1485" name="CuadroTexto 1484"/>
        <xdr:cNvSpPr txBox="1"/>
      </xdr:nvSpPr>
      <xdr:spPr>
        <a:xfrm>
          <a:off x="762000" y="3064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1608</xdr:row>
      <xdr:rowOff>0</xdr:rowOff>
    </xdr:from>
    <xdr:ext cx="65" cy="171457"/>
    <xdr:sp macro="" textlink="">
      <xdr:nvSpPr>
        <xdr:cNvPr id="1486" name="CuadroTexto 1485"/>
        <xdr:cNvSpPr txBox="1"/>
      </xdr:nvSpPr>
      <xdr:spPr>
        <a:xfrm>
          <a:off x="762000" y="3067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1610</xdr:row>
      <xdr:rowOff>0</xdr:rowOff>
    </xdr:from>
    <xdr:ext cx="65" cy="171457"/>
    <xdr:sp macro="" textlink="">
      <xdr:nvSpPr>
        <xdr:cNvPr id="1487" name="CuadroTexto 1486"/>
        <xdr:cNvSpPr txBox="1"/>
      </xdr:nvSpPr>
      <xdr:spPr>
        <a:xfrm>
          <a:off x="762000" y="3071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1612</xdr:row>
      <xdr:rowOff>0</xdr:rowOff>
    </xdr:from>
    <xdr:ext cx="65" cy="171457"/>
    <xdr:sp macro="" textlink="">
      <xdr:nvSpPr>
        <xdr:cNvPr id="1488" name="CuadroTexto 1487"/>
        <xdr:cNvSpPr txBox="1"/>
      </xdr:nvSpPr>
      <xdr:spPr>
        <a:xfrm>
          <a:off x="762000" y="3075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1614</xdr:row>
      <xdr:rowOff>0</xdr:rowOff>
    </xdr:from>
    <xdr:ext cx="65" cy="171457"/>
    <xdr:sp macro="" textlink="">
      <xdr:nvSpPr>
        <xdr:cNvPr id="1489" name="CuadroTexto 1488"/>
        <xdr:cNvSpPr txBox="1"/>
      </xdr:nvSpPr>
      <xdr:spPr>
        <a:xfrm>
          <a:off x="762000" y="3079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1616</xdr:row>
      <xdr:rowOff>0</xdr:rowOff>
    </xdr:from>
    <xdr:ext cx="65" cy="171457"/>
    <xdr:sp macro="" textlink="">
      <xdr:nvSpPr>
        <xdr:cNvPr id="1490" name="CuadroTexto 1489"/>
        <xdr:cNvSpPr txBox="1"/>
      </xdr:nvSpPr>
      <xdr:spPr>
        <a:xfrm>
          <a:off x="762000" y="3083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1618</xdr:row>
      <xdr:rowOff>0</xdr:rowOff>
    </xdr:from>
    <xdr:ext cx="65" cy="171457"/>
    <xdr:sp macro="" textlink="">
      <xdr:nvSpPr>
        <xdr:cNvPr id="1491" name="CuadroTexto 1490"/>
        <xdr:cNvSpPr txBox="1"/>
      </xdr:nvSpPr>
      <xdr:spPr>
        <a:xfrm>
          <a:off x="762000" y="3086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1620</xdr:row>
      <xdr:rowOff>0</xdr:rowOff>
    </xdr:from>
    <xdr:ext cx="65" cy="171457"/>
    <xdr:sp macro="" textlink="">
      <xdr:nvSpPr>
        <xdr:cNvPr id="1492" name="CuadroTexto 1491"/>
        <xdr:cNvSpPr txBox="1"/>
      </xdr:nvSpPr>
      <xdr:spPr>
        <a:xfrm>
          <a:off x="762000" y="3090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1622</xdr:row>
      <xdr:rowOff>0</xdr:rowOff>
    </xdr:from>
    <xdr:ext cx="65" cy="171457"/>
    <xdr:sp macro="" textlink="">
      <xdr:nvSpPr>
        <xdr:cNvPr id="1493" name="CuadroTexto 1492"/>
        <xdr:cNvSpPr txBox="1"/>
      </xdr:nvSpPr>
      <xdr:spPr>
        <a:xfrm>
          <a:off x="762000" y="3094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1624</xdr:row>
      <xdr:rowOff>0</xdr:rowOff>
    </xdr:from>
    <xdr:ext cx="65" cy="171457"/>
    <xdr:sp macro="" textlink="">
      <xdr:nvSpPr>
        <xdr:cNvPr id="1494" name="CuadroTexto 1493"/>
        <xdr:cNvSpPr txBox="1"/>
      </xdr:nvSpPr>
      <xdr:spPr>
        <a:xfrm>
          <a:off x="762000" y="3098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1626</xdr:row>
      <xdr:rowOff>0</xdr:rowOff>
    </xdr:from>
    <xdr:ext cx="65" cy="171457"/>
    <xdr:sp macro="" textlink="">
      <xdr:nvSpPr>
        <xdr:cNvPr id="1495" name="CuadroTexto 1494"/>
        <xdr:cNvSpPr txBox="1"/>
      </xdr:nvSpPr>
      <xdr:spPr>
        <a:xfrm>
          <a:off x="762000" y="3102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1628</xdr:row>
      <xdr:rowOff>0</xdr:rowOff>
    </xdr:from>
    <xdr:ext cx="65" cy="171457"/>
    <xdr:sp macro="" textlink="">
      <xdr:nvSpPr>
        <xdr:cNvPr id="1496" name="CuadroTexto 1495"/>
        <xdr:cNvSpPr txBox="1"/>
      </xdr:nvSpPr>
      <xdr:spPr>
        <a:xfrm>
          <a:off x="762000" y="3106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1630</xdr:row>
      <xdr:rowOff>0</xdr:rowOff>
    </xdr:from>
    <xdr:ext cx="65" cy="171457"/>
    <xdr:sp macro="" textlink="">
      <xdr:nvSpPr>
        <xdr:cNvPr id="1497" name="CuadroTexto 1496"/>
        <xdr:cNvSpPr txBox="1"/>
      </xdr:nvSpPr>
      <xdr:spPr>
        <a:xfrm>
          <a:off x="762000" y="3109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1632</xdr:row>
      <xdr:rowOff>0</xdr:rowOff>
    </xdr:from>
    <xdr:ext cx="65" cy="171457"/>
    <xdr:sp macro="" textlink="">
      <xdr:nvSpPr>
        <xdr:cNvPr id="1498" name="CuadroTexto 1497"/>
        <xdr:cNvSpPr txBox="1"/>
      </xdr:nvSpPr>
      <xdr:spPr>
        <a:xfrm>
          <a:off x="762000" y="3113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1634</xdr:row>
      <xdr:rowOff>0</xdr:rowOff>
    </xdr:from>
    <xdr:ext cx="65" cy="171457"/>
    <xdr:sp macro="" textlink="">
      <xdr:nvSpPr>
        <xdr:cNvPr id="1499" name="CuadroTexto 1498"/>
        <xdr:cNvSpPr txBox="1"/>
      </xdr:nvSpPr>
      <xdr:spPr>
        <a:xfrm>
          <a:off x="762000" y="3117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1636</xdr:row>
      <xdr:rowOff>0</xdr:rowOff>
    </xdr:from>
    <xdr:ext cx="65" cy="171457"/>
    <xdr:sp macro="" textlink="">
      <xdr:nvSpPr>
        <xdr:cNvPr id="1500" name="CuadroTexto 1499"/>
        <xdr:cNvSpPr txBox="1"/>
      </xdr:nvSpPr>
      <xdr:spPr>
        <a:xfrm>
          <a:off x="762000" y="3121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1638</xdr:row>
      <xdr:rowOff>0</xdr:rowOff>
    </xdr:from>
    <xdr:ext cx="65" cy="171457"/>
    <xdr:sp macro="" textlink="">
      <xdr:nvSpPr>
        <xdr:cNvPr id="1501" name="CuadroTexto 1500"/>
        <xdr:cNvSpPr txBox="1"/>
      </xdr:nvSpPr>
      <xdr:spPr>
        <a:xfrm>
          <a:off x="762000" y="3125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1640</xdr:row>
      <xdr:rowOff>0</xdr:rowOff>
    </xdr:from>
    <xdr:ext cx="65" cy="171457"/>
    <xdr:sp macro="" textlink="">
      <xdr:nvSpPr>
        <xdr:cNvPr id="1502" name="CuadroTexto 1501"/>
        <xdr:cNvSpPr txBox="1"/>
      </xdr:nvSpPr>
      <xdr:spPr>
        <a:xfrm>
          <a:off x="762000" y="3128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1642</xdr:row>
      <xdr:rowOff>0</xdr:rowOff>
    </xdr:from>
    <xdr:ext cx="65" cy="171457"/>
    <xdr:sp macro="" textlink="">
      <xdr:nvSpPr>
        <xdr:cNvPr id="1503" name="CuadroTexto 1502"/>
        <xdr:cNvSpPr txBox="1"/>
      </xdr:nvSpPr>
      <xdr:spPr>
        <a:xfrm>
          <a:off x="762000" y="3132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1644</xdr:row>
      <xdr:rowOff>0</xdr:rowOff>
    </xdr:from>
    <xdr:ext cx="65" cy="171457"/>
    <xdr:sp macro="" textlink="">
      <xdr:nvSpPr>
        <xdr:cNvPr id="1504" name="CuadroTexto 1503"/>
        <xdr:cNvSpPr txBox="1"/>
      </xdr:nvSpPr>
      <xdr:spPr>
        <a:xfrm>
          <a:off x="762000" y="3136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1646</xdr:row>
      <xdr:rowOff>0</xdr:rowOff>
    </xdr:from>
    <xdr:ext cx="65" cy="171457"/>
    <xdr:sp macro="" textlink="">
      <xdr:nvSpPr>
        <xdr:cNvPr id="1505" name="CuadroTexto 1504"/>
        <xdr:cNvSpPr txBox="1"/>
      </xdr:nvSpPr>
      <xdr:spPr>
        <a:xfrm>
          <a:off x="762000" y="3140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1648</xdr:row>
      <xdr:rowOff>0</xdr:rowOff>
    </xdr:from>
    <xdr:ext cx="65" cy="171457"/>
    <xdr:sp macro="" textlink="">
      <xdr:nvSpPr>
        <xdr:cNvPr id="1506" name="CuadroTexto 1505"/>
        <xdr:cNvSpPr txBox="1"/>
      </xdr:nvSpPr>
      <xdr:spPr>
        <a:xfrm>
          <a:off x="762000" y="3144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1650</xdr:row>
      <xdr:rowOff>0</xdr:rowOff>
    </xdr:from>
    <xdr:ext cx="65" cy="171457"/>
    <xdr:sp macro="" textlink="">
      <xdr:nvSpPr>
        <xdr:cNvPr id="1507" name="CuadroTexto 1506"/>
        <xdr:cNvSpPr txBox="1"/>
      </xdr:nvSpPr>
      <xdr:spPr>
        <a:xfrm>
          <a:off x="762000" y="3147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1652</xdr:row>
      <xdr:rowOff>0</xdr:rowOff>
    </xdr:from>
    <xdr:ext cx="65" cy="171457"/>
    <xdr:sp macro="" textlink="">
      <xdr:nvSpPr>
        <xdr:cNvPr id="1508" name="CuadroTexto 1507"/>
        <xdr:cNvSpPr txBox="1"/>
      </xdr:nvSpPr>
      <xdr:spPr>
        <a:xfrm>
          <a:off x="762000" y="3151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1654</xdr:row>
      <xdr:rowOff>0</xdr:rowOff>
    </xdr:from>
    <xdr:ext cx="65" cy="171457"/>
    <xdr:sp macro="" textlink="">
      <xdr:nvSpPr>
        <xdr:cNvPr id="1509" name="CuadroTexto 1508"/>
        <xdr:cNvSpPr txBox="1"/>
      </xdr:nvSpPr>
      <xdr:spPr>
        <a:xfrm>
          <a:off x="762000" y="3155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1656</xdr:row>
      <xdr:rowOff>0</xdr:rowOff>
    </xdr:from>
    <xdr:ext cx="65" cy="171457"/>
    <xdr:sp macro="" textlink="">
      <xdr:nvSpPr>
        <xdr:cNvPr id="1510" name="CuadroTexto 1509"/>
        <xdr:cNvSpPr txBox="1"/>
      </xdr:nvSpPr>
      <xdr:spPr>
        <a:xfrm>
          <a:off x="762000" y="3159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1658</xdr:row>
      <xdr:rowOff>0</xdr:rowOff>
    </xdr:from>
    <xdr:ext cx="65" cy="171457"/>
    <xdr:sp macro="" textlink="">
      <xdr:nvSpPr>
        <xdr:cNvPr id="1511" name="CuadroTexto 1510"/>
        <xdr:cNvSpPr txBox="1"/>
      </xdr:nvSpPr>
      <xdr:spPr>
        <a:xfrm>
          <a:off x="762000" y="3163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1660</xdr:row>
      <xdr:rowOff>0</xdr:rowOff>
    </xdr:from>
    <xdr:ext cx="65" cy="171457"/>
    <xdr:sp macro="" textlink="">
      <xdr:nvSpPr>
        <xdr:cNvPr id="1512" name="CuadroTexto 1511"/>
        <xdr:cNvSpPr txBox="1"/>
      </xdr:nvSpPr>
      <xdr:spPr>
        <a:xfrm>
          <a:off x="762000" y="3166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1662</xdr:row>
      <xdr:rowOff>0</xdr:rowOff>
    </xdr:from>
    <xdr:ext cx="65" cy="171457"/>
    <xdr:sp macro="" textlink="">
      <xdr:nvSpPr>
        <xdr:cNvPr id="1513" name="CuadroTexto 1512"/>
        <xdr:cNvSpPr txBox="1"/>
      </xdr:nvSpPr>
      <xdr:spPr>
        <a:xfrm>
          <a:off x="762000" y="3170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1664</xdr:row>
      <xdr:rowOff>0</xdr:rowOff>
    </xdr:from>
    <xdr:ext cx="65" cy="171457"/>
    <xdr:sp macro="" textlink="">
      <xdr:nvSpPr>
        <xdr:cNvPr id="1514" name="CuadroTexto 1513"/>
        <xdr:cNvSpPr txBox="1"/>
      </xdr:nvSpPr>
      <xdr:spPr>
        <a:xfrm>
          <a:off x="762000" y="3174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1666</xdr:row>
      <xdr:rowOff>0</xdr:rowOff>
    </xdr:from>
    <xdr:ext cx="65" cy="171457"/>
    <xdr:sp macro="" textlink="">
      <xdr:nvSpPr>
        <xdr:cNvPr id="1515" name="CuadroTexto 1514"/>
        <xdr:cNvSpPr txBox="1"/>
      </xdr:nvSpPr>
      <xdr:spPr>
        <a:xfrm>
          <a:off x="762000" y="3178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1668</xdr:row>
      <xdr:rowOff>0</xdr:rowOff>
    </xdr:from>
    <xdr:ext cx="65" cy="171457"/>
    <xdr:sp macro="" textlink="">
      <xdr:nvSpPr>
        <xdr:cNvPr id="1516" name="CuadroTexto 1515"/>
        <xdr:cNvSpPr txBox="1"/>
      </xdr:nvSpPr>
      <xdr:spPr>
        <a:xfrm>
          <a:off x="762000" y="3182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1670</xdr:row>
      <xdr:rowOff>0</xdr:rowOff>
    </xdr:from>
    <xdr:ext cx="65" cy="171457"/>
    <xdr:sp macro="" textlink="">
      <xdr:nvSpPr>
        <xdr:cNvPr id="1517" name="CuadroTexto 1516"/>
        <xdr:cNvSpPr txBox="1"/>
      </xdr:nvSpPr>
      <xdr:spPr>
        <a:xfrm>
          <a:off x="762000" y="3186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1672</xdr:row>
      <xdr:rowOff>0</xdr:rowOff>
    </xdr:from>
    <xdr:ext cx="65" cy="171457"/>
    <xdr:sp macro="" textlink="">
      <xdr:nvSpPr>
        <xdr:cNvPr id="1518" name="CuadroTexto 1517"/>
        <xdr:cNvSpPr txBox="1"/>
      </xdr:nvSpPr>
      <xdr:spPr>
        <a:xfrm>
          <a:off x="762000" y="3189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1674</xdr:row>
      <xdr:rowOff>0</xdr:rowOff>
    </xdr:from>
    <xdr:ext cx="65" cy="171457"/>
    <xdr:sp macro="" textlink="">
      <xdr:nvSpPr>
        <xdr:cNvPr id="1519" name="CuadroTexto 1518"/>
        <xdr:cNvSpPr txBox="1"/>
      </xdr:nvSpPr>
      <xdr:spPr>
        <a:xfrm>
          <a:off x="762000" y="3193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1676</xdr:row>
      <xdr:rowOff>0</xdr:rowOff>
    </xdr:from>
    <xdr:ext cx="65" cy="171457"/>
    <xdr:sp macro="" textlink="">
      <xdr:nvSpPr>
        <xdr:cNvPr id="1520" name="CuadroTexto 1519"/>
        <xdr:cNvSpPr txBox="1"/>
      </xdr:nvSpPr>
      <xdr:spPr>
        <a:xfrm>
          <a:off x="762000" y="3197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1678</xdr:row>
      <xdr:rowOff>0</xdr:rowOff>
    </xdr:from>
    <xdr:ext cx="65" cy="171457"/>
    <xdr:sp macro="" textlink="">
      <xdr:nvSpPr>
        <xdr:cNvPr id="1521" name="CuadroTexto 1520"/>
        <xdr:cNvSpPr txBox="1"/>
      </xdr:nvSpPr>
      <xdr:spPr>
        <a:xfrm>
          <a:off x="762000" y="3201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1680</xdr:row>
      <xdr:rowOff>0</xdr:rowOff>
    </xdr:from>
    <xdr:ext cx="65" cy="171457"/>
    <xdr:sp macro="" textlink="">
      <xdr:nvSpPr>
        <xdr:cNvPr id="1522" name="CuadroTexto 1521"/>
        <xdr:cNvSpPr txBox="1"/>
      </xdr:nvSpPr>
      <xdr:spPr>
        <a:xfrm>
          <a:off x="762000" y="3205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1682</xdr:row>
      <xdr:rowOff>0</xdr:rowOff>
    </xdr:from>
    <xdr:ext cx="65" cy="171457"/>
    <xdr:sp macro="" textlink="">
      <xdr:nvSpPr>
        <xdr:cNvPr id="1523" name="CuadroTexto 1522"/>
        <xdr:cNvSpPr txBox="1"/>
      </xdr:nvSpPr>
      <xdr:spPr>
        <a:xfrm>
          <a:off x="762000" y="3208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1684</xdr:row>
      <xdr:rowOff>0</xdr:rowOff>
    </xdr:from>
    <xdr:ext cx="65" cy="171457"/>
    <xdr:sp macro="" textlink="">
      <xdr:nvSpPr>
        <xdr:cNvPr id="1524" name="CuadroTexto 1523"/>
        <xdr:cNvSpPr txBox="1"/>
      </xdr:nvSpPr>
      <xdr:spPr>
        <a:xfrm>
          <a:off x="762000" y="3212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1686</xdr:row>
      <xdr:rowOff>0</xdr:rowOff>
    </xdr:from>
    <xdr:ext cx="65" cy="171457"/>
    <xdr:sp macro="" textlink="">
      <xdr:nvSpPr>
        <xdr:cNvPr id="1525" name="CuadroTexto 1524"/>
        <xdr:cNvSpPr txBox="1"/>
      </xdr:nvSpPr>
      <xdr:spPr>
        <a:xfrm>
          <a:off x="762000" y="3216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1688</xdr:row>
      <xdr:rowOff>0</xdr:rowOff>
    </xdr:from>
    <xdr:ext cx="65" cy="171457"/>
    <xdr:sp macro="" textlink="">
      <xdr:nvSpPr>
        <xdr:cNvPr id="1526" name="CuadroTexto 1525"/>
        <xdr:cNvSpPr txBox="1"/>
      </xdr:nvSpPr>
      <xdr:spPr>
        <a:xfrm>
          <a:off x="762000" y="3220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1690</xdr:row>
      <xdr:rowOff>0</xdr:rowOff>
    </xdr:from>
    <xdr:ext cx="65" cy="171457"/>
    <xdr:sp macro="" textlink="">
      <xdr:nvSpPr>
        <xdr:cNvPr id="1527" name="CuadroTexto 1526"/>
        <xdr:cNvSpPr txBox="1"/>
      </xdr:nvSpPr>
      <xdr:spPr>
        <a:xfrm>
          <a:off x="762000" y="3224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1692</xdr:row>
      <xdr:rowOff>0</xdr:rowOff>
    </xdr:from>
    <xdr:ext cx="65" cy="171457"/>
    <xdr:sp macro="" textlink="">
      <xdr:nvSpPr>
        <xdr:cNvPr id="1528" name="CuadroTexto 1527"/>
        <xdr:cNvSpPr txBox="1"/>
      </xdr:nvSpPr>
      <xdr:spPr>
        <a:xfrm>
          <a:off x="762000" y="3227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1694</xdr:row>
      <xdr:rowOff>0</xdr:rowOff>
    </xdr:from>
    <xdr:ext cx="65" cy="171457"/>
    <xdr:sp macro="" textlink="">
      <xdr:nvSpPr>
        <xdr:cNvPr id="1529" name="CuadroTexto 1528"/>
        <xdr:cNvSpPr txBox="1"/>
      </xdr:nvSpPr>
      <xdr:spPr>
        <a:xfrm>
          <a:off x="762000" y="3231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1696</xdr:row>
      <xdr:rowOff>0</xdr:rowOff>
    </xdr:from>
    <xdr:ext cx="65" cy="171457"/>
    <xdr:sp macro="" textlink="">
      <xdr:nvSpPr>
        <xdr:cNvPr id="1530" name="CuadroTexto 1529"/>
        <xdr:cNvSpPr txBox="1"/>
      </xdr:nvSpPr>
      <xdr:spPr>
        <a:xfrm>
          <a:off x="762000" y="3235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1698</xdr:row>
      <xdr:rowOff>0</xdr:rowOff>
    </xdr:from>
    <xdr:ext cx="65" cy="171457"/>
    <xdr:sp macro="" textlink="">
      <xdr:nvSpPr>
        <xdr:cNvPr id="1531" name="CuadroTexto 1530"/>
        <xdr:cNvSpPr txBox="1"/>
      </xdr:nvSpPr>
      <xdr:spPr>
        <a:xfrm>
          <a:off x="762000" y="3239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1700</xdr:row>
      <xdr:rowOff>0</xdr:rowOff>
    </xdr:from>
    <xdr:ext cx="65" cy="171457"/>
    <xdr:sp macro="" textlink="">
      <xdr:nvSpPr>
        <xdr:cNvPr id="1532" name="CuadroTexto 1531"/>
        <xdr:cNvSpPr txBox="1"/>
      </xdr:nvSpPr>
      <xdr:spPr>
        <a:xfrm>
          <a:off x="762000" y="3243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1702</xdr:row>
      <xdr:rowOff>0</xdr:rowOff>
    </xdr:from>
    <xdr:ext cx="65" cy="171457"/>
    <xdr:sp macro="" textlink="">
      <xdr:nvSpPr>
        <xdr:cNvPr id="1533" name="CuadroTexto 1532"/>
        <xdr:cNvSpPr txBox="1"/>
      </xdr:nvSpPr>
      <xdr:spPr>
        <a:xfrm>
          <a:off x="762000" y="3246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1704</xdr:row>
      <xdr:rowOff>0</xdr:rowOff>
    </xdr:from>
    <xdr:ext cx="65" cy="171457"/>
    <xdr:sp macro="" textlink="">
      <xdr:nvSpPr>
        <xdr:cNvPr id="1534" name="CuadroTexto 1533"/>
        <xdr:cNvSpPr txBox="1"/>
      </xdr:nvSpPr>
      <xdr:spPr>
        <a:xfrm>
          <a:off x="762000" y="3250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1706</xdr:row>
      <xdr:rowOff>0</xdr:rowOff>
    </xdr:from>
    <xdr:ext cx="65" cy="171457"/>
    <xdr:sp macro="" textlink="">
      <xdr:nvSpPr>
        <xdr:cNvPr id="1535" name="CuadroTexto 1534"/>
        <xdr:cNvSpPr txBox="1"/>
      </xdr:nvSpPr>
      <xdr:spPr>
        <a:xfrm>
          <a:off x="762000" y="3254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1708</xdr:row>
      <xdr:rowOff>0</xdr:rowOff>
    </xdr:from>
    <xdr:ext cx="65" cy="171457"/>
    <xdr:sp macro="" textlink="">
      <xdr:nvSpPr>
        <xdr:cNvPr id="1536" name="CuadroTexto 1535"/>
        <xdr:cNvSpPr txBox="1"/>
      </xdr:nvSpPr>
      <xdr:spPr>
        <a:xfrm>
          <a:off x="762000" y="3258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1710</xdr:row>
      <xdr:rowOff>0</xdr:rowOff>
    </xdr:from>
    <xdr:ext cx="65" cy="171457"/>
    <xdr:sp macro="" textlink="">
      <xdr:nvSpPr>
        <xdr:cNvPr id="1537" name="CuadroTexto 1536"/>
        <xdr:cNvSpPr txBox="1"/>
      </xdr:nvSpPr>
      <xdr:spPr>
        <a:xfrm>
          <a:off x="762000" y="3262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1712</xdr:row>
      <xdr:rowOff>0</xdr:rowOff>
    </xdr:from>
    <xdr:ext cx="65" cy="171457"/>
    <xdr:sp macro="" textlink="">
      <xdr:nvSpPr>
        <xdr:cNvPr id="1538" name="CuadroTexto 1537"/>
        <xdr:cNvSpPr txBox="1"/>
      </xdr:nvSpPr>
      <xdr:spPr>
        <a:xfrm>
          <a:off x="762000" y="3266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1714</xdr:row>
      <xdr:rowOff>0</xdr:rowOff>
    </xdr:from>
    <xdr:ext cx="65" cy="171457"/>
    <xdr:sp macro="" textlink="">
      <xdr:nvSpPr>
        <xdr:cNvPr id="1539" name="CuadroTexto 1538"/>
        <xdr:cNvSpPr txBox="1"/>
      </xdr:nvSpPr>
      <xdr:spPr>
        <a:xfrm>
          <a:off x="762000" y="3269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1716</xdr:row>
      <xdr:rowOff>0</xdr:rowOff>
    </xdr:from>
    <xdr:ext cx="65" cy="171457"/>
    <xdr:sp macro="" textlink="">
      <xdr:nvSpPr>
        <xdr:cNvPr id="1540" name="CuadroTexto 1539"/>
        <xdr:cNvSpPr txBox="1"/>
      </xdr:nvSpPr>
      <xdr:spPr>
        <a:xfrm>
          <a:off x="762000" y="3273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1718</xdr:row>
      <xdr:rowOff>0</xdr:rowOff>
    </xdr:from>
    <xdr:ext cx="65" cy="171457"/>
    <xdr:sp macro="" textlink="">
      <xdr:nvSpPr>
        <xdr:cNvPr id="1541" name="CuadroTexto 1540"/>
        <xdr:cNvSpPr txBox="1"/>
      </xdr:nvSpPr>
      <xdr:spPr>
        <a:xfrm>
          <a:off x="762000" y="3277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1720</xdr:row>
      <xdr:rowOff>0</xdr:rowOff>
    </xdr:from>
    <xdr:ext cx="65" cy="171457"/>
    <xdr:sp macro="" textlink="">
      <xdr:nvSpPr>
        <xdr:cNvPr id="1542" name="CuadroTexto 1541"/>
        <xdr:cNvSpPr txBox="1"/>
      </xdr:nvSpPr>
      <xdr:spPr>
        <a:xfrm>
          <a:off x="762000" y="3281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1722</xdr:row>
      <xdr:rowOff>0</xdr:rowOff>
    </xdr:from>
    <xdr:ext cx="65" cy="171457"/>
    <xdr:sp macro="" textlink="">
      <xdr:nvSpPr>
        <xdr:cNvPr id="1543" name="CuadroTexto 1542"/>
        <xdr:cNvSpPr txBox="1"/>
      </xdr:nvSpPr>
      <xdr:spPr>
        <a:xfrm>
          <a:off x="762000" y="3285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1724</xdr:row>
      <xdr:rowOff>0</xdr:rowOff>
    </xdr:from>
    <xdr:ext cx="65" cy="171457"/>
    <xdr:sp macro="" textlink="">
      <xdr:nvSpPr>
        <xdr:cNvPr id="1544" name="CuadroTexto 1543"/>
        <xdr:cNvSpPr txBox="1"/>
      </xdr:nvSpPr>
      <xdr:spPr>
        <a:xfrm>
          <a:off x="762000" y="3288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1726</xdr:row>
      <xdr:rowOff>0</xdr:rowOff>
    </xdr:from>
    <xdr:ext cx="65" cy="171457"/>
    <xdr:sp macro="" textlink="">
      <xdr:nvSpPr>
        <xdr:cNvPr id="1545" name="CuadroTexto 1544"/>
        <xdr:cNvSpPr txBox="1"/>
      </xdr:nvSpPr>
      <xdr:spPr>
        <a:xfrm>
          <a:off x="762000" y="3292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1728</xdr:row>
      <xdr:rowOff>0</xdr:rowOff>
    </xdr:from>
    <xdr:ext cx="65" cy="171457"/>
    <xdr:sp macro="" textlink="">
      <xdr:nvSpPr>
        <xdr:cNvPr id="1546" name="CuadroTexto 1545"/>
        <xdr:cNvSpPr txBox="1"/>
      </xdr:nvSpPr>
      <xdr:spPr>
        <a:xfrm>
          <a:off x="762000" y="3296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1730</xdr:row>
      <xdr:rowOff>0</xdr:rowOff>
    </xdr:from>
    <xdr:ext cx="65" cy="171457"/>
    <xdr:sp macro="" textlink="">
      <xdr:nvSpPr>
        <xdr:cNvPr id="1547" name="CuadroTexto 1546"/>
        <xdr:cNvSpPr txBox="1"/>
      </xdr:nvSpPr>
      <xdr:spPr>
        <a:xfrm>
          <a:off x="762000" y="3300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1732</xdr:row>
      <xdr:rowOff>0</xdr:rowOff>
    </xdr:from>
    <xdr:ext cx="65" cy="171457"/>
    <xdr:sp macro="" textlink="">
      <xdr:nvSpPr>
        <xdr:cNvPr id="1548" name="CuadroTexto 1547"/>
        <xdr:cNvSpPr txBox="1"/>
      </xdr:nvSpPr>
      <xdr:spPr>
        <a:xfrm>
          <a:off x="762000" y="3304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1734</xdr:row>
      <xdr:rowOff>0</xdr:rowOff>
    </xdr:from>
    <xdr:ext cx="65" cy="171457"/>
    <xdr:sp macro="" textlink="">
      <xdr:nvSpPr>
        <xdr:cNvPr id="1549" name="CuadroTexto 1548"/>
        <xdr:cNvSpPr txBox="1"/>
      </xdr:nvSpPr>
      <xdr:spPr>
        <a:xfrm>
          <a:off x="762000" y="3307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1736</xdr:row>
      <xdr:rowOff>0</xdr:rowOff>
    </xdr:from>
    <xdr:ext cx="65" cy="171457"/>
    <xdr:sp macro="" textlink="">
      <xdr:nvSpPr>
        <xdr:cNvPr id="1550" name="CuadroTexto 1549"/>
        <xdr:cNvSpPr txBox="1"/>
      </xdr:nvSpPr>
      <xdr:spPr>
        <a:xfrm>
          <a:off x="762000" y="3311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1738</xdr:row>
      <xdr:rowOff>0</xdr:rowOff>
    </xdr:from>
    <xdr:ext cx="65" cy="171457"/>
    <xdr:sp macro="" textlink="">
      <xdr:nvSpPr>
        <xdr:cNvPr id="1551" name="CuadroTexto 1550"/>
        <xdr:cNvSpPr txBox="1"/>
      </xdr:nvSpPr>
      <xdr:spPr>
        <a:xfrm>
          <a:off x="762000" y="3315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1740</xdr:row>
      <xdr:rowOff>0</xdr:rowOff>
    </xdr:from>
    <xdr:ext cx="65" cy="171457"/>
    <xdr:sp macro="" textlink="">
      <xdr:nvSpPr>
        <xdr:cNvPr id="1552" name="CuadroTexto 1551"/>
        <xdr:cNvSpPr txBox="1"/>
      </xdr:nvSpPr>
      <xdr:spPr>
        <a:xfrm>
          <a:off x="762000" y="3319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1742</xdr:row>
      <xdr:rowOff>0</xdr:rowOff>
    </xdr:from>
    <xdr:ext cx="65" cy="171457"/>
    <xdr:sp macro="" textlink="">
      <xdr:nvSpPr>
        <xdr:cNvPr id="1553" name="CuadroTexto 1552"/>
        <xdr:cNvSpPr txBox="1"/>
      </xdr:nvSpPr>
      <xdr:spPr>
        <a:xfrm>
          <a:off x="762000" y="3323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1744</xdr:row>
      <xdr:rowOff>0</xdr:rowOff>
    </xdr:from>
    <xdr:ext cx="65" cy="171457"/>
    <xdr:sp macro="" textlink="">
      <xdr:nvSpPr>
        <xdr:cNvPr id="1554" name="CuadroTexto 1553"/>
        <xdr:cNvSpPr txBox="1"/>
      </xdr:nvSpPr>
      <xdr:spPr>
        <a:xfrm>
          <a:off x="762000" y="3326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1746</xdr:row>
      <xdr:rowOff>0</xdr:rowOff>
    </xdr:from>
    <xdr:ext cx="65" cy="171457"/>
    <xdr:sp macro="" textlink="">
      <xdr:nvSpPr>
        <xdr:cNvPr id="1555" name="CuadroTexto 1554"/>
        <xdr:cNvSpPr txBox="1"/>
      </xdr:nvSpPr>
      <xdr:spPr>
        <a:xfrm>
          <a:off x="762000" y="3330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1748</xdr:row>
      <xdr:rowOff>0</xdr:rowOff>
    </xdr:from>
    <xdr:ext cx="65" cy="171457"/>
    <xdr:sp macro="" textlink="">
      <xdr:nvSpPr>
        <xdr:cNvPr id="1556" name="CuadroTexto 1555"/>
        <xdr:cNvSpPr txBox="1"/>
      </xdr:nvSpPr>
      <xdr:spPr>
        <a:xfrm>
          <a:off x="762000" y="3334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1750</xdr:row>
      <xdr:rowOff>0</xdr:rowOff>
    </xdr:from>
    <xdr:ext cx="65" cy="171457"/>
    <xdr:sp macro="" textlink="">
      <xdr:nvSpPr>
        <xdr:cNvPr id="1557" name="CuadroTexto 1556"/>
        <xdr:cNvSpPr txBox="1"/>
      </xdr:nvSpPr>
      <xdr:spPr>
        <a:xfrm>
          <a:off x="762000" y="3338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1752</xdr:row>
      <xdr:rowOff>0</xdr:rowOff>
    </xdr:from>
    <xdr:ext cx="65" cy="171457"/>
    <xdr:sp macro="" textlink="">
      <xdr:nvSpPr>
        <xdr:cNvPr id="1558" name="CuadroTexto 1557"/>
        <xdr:cNvSpPr txBox="1"/>
      </xdr:nvSpPr>
      <xdr:spPr>
        <a:xfrm>
          <a:off x="762000" y="3342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1754</xdr:row>
      <xdr:rowOff>0</xdr:rowOff>
    </xdr:from>
    <xdr:ext cx="65" cy="171457"/>
    <xdr:sp macro="" textlink="">
      <xdr:nvSpPr>
        <xdr:cNvPr id="1559" name="CuadroTexto 1558"/>
        <xdr:cNvSpPr txBox="1"/>
      </xdr:nvSpPr>
      <xdr:spPr>
        <a:xfrm>
          <a:off x="762000" y="3346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1756</xdr:row>
      <xdr:rowOff>0</xdr:rowOff>
    </xdr:from>
    <xdr:ext cx="65" cy="171457"/>
    <xdr:sp macro="" textlink="">
      <xdr:nvSpPr>
        <xdr:cNvPr id="1560" name="CuadroTexto 1559"/>
        <xdr:cNvSpPr txBox="1"/>
      </xdr:nvSpPr>
      <xdr:spPr>
        <a:xfrm>
          <a:off x="762000" y="3349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1758</xdr:row>
      <xdr:rowOff>0</xdr:rowOff>
    </xdr:from>
    <xdr:ext cx="65" cy="171457"/>
    <xdr:sp macro="" textlink="">
      <xdr:nvSpPr>
        <xdr:cNvPr id="1561" name="CuadroTexto 1560"/>
        <xdr:cNvSpPr txBox="1"/>
      </xdr:nvSpPr>
      <xdr:spPr>
        <a:xfrm>
          <a:off x="762000" y="3353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1760</xdr:row>
      <xdr:rowOff>0</xdr:rowOff>
    </xdr:from>
    <xdr:ext cx="65" cy="171457"/>
    <xdr:sp macro="" textlink="">
      <xdr:nvSpPr>
        <xdr:cNvPr id="1562" name="CuadroTexto 1561"/>
        <xdr:cNvSpPr txBox="1"/>
      </xdr:nvSpPr>
      <xdr:spPr>
        <a:xfrm>
          <a:off x="762000" y="3357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1762</xdr:row>
      <xdr:rowOff>0</xdr:rowOff>
    </xdr:from>
    <xdr:ext cx="65" cy="171457"/>
    <xdr:sp macro="" textlink="">
      <xdr:nvSpPr>
        <xdr:cNvPr id="1563" name="CuadroTexto 1562"/>
        <xdr:cNvSpPr txBox="1"/>
      </xdr:nvSpPr>
      <xdr:spPr>
        <a:xfrm>
          <a:off x="762000" y="3361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1764</xdr:row>
      <xdr:rowOff>0</xdr:rowOff>
    </xdr:from>
    <xdr:ext cx="65" cy="171457"/>
    <xdr:sp macro="" textlink="">
      <xdr:nvSpPr>
        <xdr:cNvPr id="1564" name="CuadroTexto 1563"/>
        <xdr:cNvSpPr txBox="1"/>
      </xdr:nvSpPr>
      <xdr:spPr>
        <a:xfrm>
          <a:off x="762000" y="3365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1766</xdr:row>
      <xdr:rowOff>0</xdr:rowOff>
    </xdr:from>
    <xdr:ext cx="65" cy="171457"/>
    <xdr:sp macro="" textlink="">
      <xdr:nvSpPr>
        <xdr:cNvPr id="1565" name="CuadroTexto 1564"/>
        <xdr:cNvSpPr txBox="1"/>
      </xdr:nvSpPr>
      <xdr:spPr>
        <a:xfrm>
          <a:off x="762000" y="3368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1768</xdr:row>
      <xdr:rowOff>0</xdr:rowOff>
    </xdr:from>
    <xdr:ext cx="65" cy="171457"/>
    <xdr:sp macro="" textlink="">
      <xdr:nvSpPr>
        <xdr:cNvPr id="1566" name="CuadroTexto 1565"/>
        <xdr:cNvSpPr txBox="1"/>
      </xdr:nvSpPr>
      <xdr:spPr>
        <a:xfrm>
          <a:off x="762000" y="3372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1770</xdr:row>
      <xdr:rowOff>0</xdr:rowOff>
    </xdr:from>
    <xdr:ext cx="65" cy="171457"/>
    <xdr:sp macro="" textlink="">
      <xdr:nvSpPr>
        <xdr:cNvPr id="1567" name="CuadroTexto 1566"/>
        <xdr:cNvSpPr txBox="1"/>
      </xdr:nvSpPr>
      <xdr:spPr>
        <a:xfrm>
          <a:off x="762000" y="3376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1772</xdr:row>
      <xdr:rowOff>0</xdr:rowOff>
    </xdr:from>
    <xdr:ext cx="65" cy="171457"/>
    <xdr:sp macro="" textlink="">
      <xdr:nvSpPr>
        <xdr:cNvPr id="1568" name="CuadroTexto 1567"/>
        <xdr:cNvSpPr txBox="1"/>
      </xdr:nvSpPr>
      <xdr:spPr>
        <a:xfrm>
          <a:off x="762000" y="3380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1774</xdr:row>
      <xdr:rowOff>0</xdr:rowOff>
    </xdr:from>
    <xdr:ext cx="65" cy="171457"/>
    <xdr:sp macro="" textlink="">
      <xdr:nvSpPr>
        <xdr:cNvPr id="1569" name="CuadroTexto 1568"/>
        <xdr:cNvSpPr txBox="1"/>
      </xdr:nvSpPr>
      <xdr:spPr>
        <a:xfrm>
          <a:off x="762000" y="3384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1776</xdr:row>
      <xdr:rowOff>0</xdr:rowOff>
    </xdr:from>
    <xdr:ext cx="65" cy="171457"/>
    <xdr:sp macro="" textlink="">
      <xdr:nvSpPr>
        <xdr:cNvPr id="1570" name="CuadroTexto 1569"/>
        <xdr:cNvSpPr txBox="1"/>
      </xdr:nvSpPr>
      <xdr:spPr>
        <a:xfrm>
          <a:off x="762000" y="3387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1778</xdr:row>
      <xdr:rowOff>0</xdr:rowOff>
    </xdr:from>
    <xdr:ext cx="65" cy="171457"/>
    <xdr:sp macro="" textlink="">
      <xdr:nvSpPr>
        <xdr:cNvPr id="1571" name="CuadroTexto 1570"/>
        <xdr:cNvSpPr txBox="1"/>
      </xdr:nvSpPr>
      <xdr:spPr>
        <a:xfrm>
          <a:off x="762000" y="3391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1780</xdr:row>
      <xdr:rowOff>0</xdr:rowOff>
    </xdr:from>
    <xdr:ext cx="65" cy="171457"/>
    <xdr:sp macro="" textlink="">
      <xdr:nvSpPr>
        <xdr:cNvPr id="1572" name="CuadroTexto 1571"/>
        <xdr:cNvSpPr txBox="1"/>
      </xdr:nvSpPr>
      <xdr:spPr>
        <a:xfrm>
          <a:off x="762000" y="3395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1782</xdr:row>
      <xdr:rowOff>0</xdr:rowOff>
    </xdr:from>
    <xdr:ext cx="65" cy="171457"/>
    <xdr:sp macro="" textlink="">
      <xdr:nvSpPr>
        <xdr:cNvPr id="1573" name="CuadroTexto 1572"/>
        <xdr:cNvSpPr txBox="1"/>
      </xdr:nvSpPr>
      <xdr:spPr>
        <a:xfrm>
          <a:off x="762000" y="3399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1784</xdr:row>
      <xdr:rowOff>0</xdr:rowOff>
    </xdr:from>
    <xdr:ext cx="65" cy="171457"/>
    <xdr:sp macro="" textlink="">
      <xdr:nvSpPr>
        <xdr:cNvPr id="1574" name="CuadroTexto 1573"/>
        <xdr:cNvSpPr txBox="1"/>
      </xdr:nvSpPr>
      <xdr:spPr>
        <a:xfrm>
          <a:off x="762000" y="3403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1786</xdr:row>
      <xdr:rowOff>0</xdr:rowOff>
    </xdr:from>
    <xdr:ext cx="65" cy="171457"/>
    <xdr:sp macro="" textlink="">
      <xdr:nvSpPr>
        <xdr:cNvPr id="1575" name="CuadroTexto 1574"/>
        <xdr:cNvSpPr txBox="1"/>
      </xdr:nvSpPr>
      <xdr:spPr>
        <a:xfrm>
          <a:off x="762000" y="3406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1788</xdr:row>
      <xdr:rowOff>0</xdr:rowOff>
    </xdr:from>
    <xdr:ext cx="65" cy="171457"/>
    <xdr:sp macro="" textlink="">
      <xdr:nvSpPr>
        <xdr:cNvPr id="1576" name="CuadroTexto 1575"/>
        <xdr:cNvSpPr txBox="1"/>
      </xdr:nvSpPr>
      <xdr:spPr>
        <a:xfrm>
          <a:off x="762000" y="3410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1790</xdr:row>
      <xdr:rowOff>0</xdr:rowOff>
    </xdr:from>
    <xdr:ext cx="65" cy="171457"/>
    <xdr:sp macro="" textlink="">
      <xdr:nvSpPr>
        <xdr:cNvPr id="1577" name="CuadroTexto 1576"/>
        <xdr:cNvSpPr txBox="1"/>
      </xdr:nvSpPr>
      <xdr:spPr>
        <a:xfrm>
          <a:off x="762000" y="3414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1792</xdr:row>
      <xdr:rowOff>0</xdr:rowOff>
    </xdr:from>
    <xdr:ext cx="65" cy="171457"/>
    <xdr:sp macro="" textlink="">
      <xdr:nvSpPr>
        <xdr:cNvPr id="1578" name="CuadroTexto 1577"/>
        <xdr:cNvSpPr txBox="1"/>
      </xdr:nvSpPr>
      <xdr:spPr>
        <a:xfrm>
          <a:off x="762000" y="3418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1794</xdr:row>
      <xdr:rowOff>0</xdr:rowOff>
    </xdr:from>
    <xdr:ext cx="65" cy="171457"/>
    <xdr:sp macro="" textlink="">
      <xdr:nvSpPr>
        <xdr:cNvPr id="1579" name="CuadroTexto 1578"/>
        <xdr:cNvSpPr txBox="1"/>
      </xdr:nvSpPr>
      <xdr:spPr>
        <a:xfrm>
          <a:off x="762000" y="3422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1796</xdr:row>
      <xdr:rowOff>0</xdr:rowOff>
    </xdr:from>
    <xdr:ext cx="65" cy="171457"/>
    <xdr:sp macro="" textlink="">
      <xdr:nvSpPr>
        <xdr:cNvPr id="1580" name="CuadroTexto 1579"/>
        <xdr:cNvSpPr txBox="1"/>
      </xdr:nvSpPr>
      <xdr:spPr>
        <a:xfrm>
          <a:off x="762000" y="3426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1798</xdr:row>
      <xdr:rowOff>0</xdr:rowOff>
    </xdr:from>
    <xdr:ext cx="65" cy="171457"/>
    <xdr:sp macro="" textlink="">
      <xdr:nvSpPr>
        <xdr:cNvPr id="1581" name="CuadroTexto 1580"/>
        <xdr:cNvSpPr txBox="1"/>
      </xdr:nvSpPr>
      <xdr:spPr>
        <a:xfrm>
          <a:off x="762000" y="3429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1800</xdr:row>
      <xdr:rowOff>0</xdr:rowOff>
    </xdr:from>
    <xdr:ext cx="65" cy="171457"/>
    <xdr:sp macro="" textlink="">
      <xdr:nvSpPr>
        <xdr:cNvPr id="1582" name="CuadroTexto 1581"/>
        <xdr:cNvSpPr txBox="1"/>
      </xdr:nvSpPr>
      <xdr:spPr>
        <a:xfrm>
          <a:off x="762000" y="3433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1802</xdr:row>
      <xdr:rowOff>0</xdr:rowOff>
    </xdr:from>
    <xdr:ext cx="65" cy="171457"/>
    <xdr:sp macro="" textlink="">
      <xdr:nvSpPr>
        <xdr:cNvPr id="1583" name="CuadroTexto 1582"/>
        <xdr:cNvSpPr txBox="1"/>
      </xdr:nvSpPr>
      <xdr:spPr>
        <a:xfrm>
          <a:off x="762000" y="3437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1804</xdr:row>
      <xdr:rowOff>0</xdr:rowOff>
    </xdr:from>
    <xdr:ext cx="65" cy="171457"/>
    <xdr:sp macro="" textlink="">
      <xdr:nvSpPr>
        <xdr:cNvPr id="1584" name="CuadroTexto 1583"/>
        <xdr:cNvSpPr txBox="1"/>
      </xdr:nvSpPr>
      <xdr:spPr>
        <a:xfrm>
          <a:off x="762000" y="3441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1806</xdr:row>
      <xdr:rowOff>0</xdr:rowOff>
    </xdr:from>
    <xdr:ext cx="65" cy="171457"/>
    <xdr:sp macro="" textlink="">
      <xdr:nvSpPr>
        <xdr:cNvPr id="1585" name="CuadroTexto 1584"/>
        <xdr:cNvSpPr txBox="1"/>
      </xdr:nvSpPr>
      <xdr:spPr>
        <a:xfrm>
          <a:off x="762000" y="3445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1808</xdr:row>
      <xdr:rowOff>0</xdr:rowOff>
    </xdr:from>
    <xdr:ext cx="65" cy="171457"/>
    <xdr:sp macro="" textlink="">
      <xdr:nvSpPr>
        <xdr:cNvPr id="1586" name="CuadroTexto 1585"/>
        <xdr:cNvSpPr txBox="1"/>
      </xdr:nvSpPr>
      <xdr:spPr>
        <a:xfrm>
          <a:off x="762000" y="3448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1810</xdr:row>
      <xdr:rowOff>0</xdr:rowOff>
    </xdr:from>
    <xdr:ext cx="65" cy="171457"/>
    <xdr:sp macro="" textlink="">
      <xdr:nvSpPr>
        <xdr:cNvPr id="1587" name="CuadroTexto 1586"/>
        <xdr:cNvSpPr txBox="1"/>
      </xdr:nvSpPr>
      <xdr:spPr>
        <a:xfrm>
          <a:off x="762000" y="3452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1812</xdr:row>
      <xdr:rowOff>0</xdr:rowOff>
    </xdr:from>
    <xdr:ext cx="65" cy="171457"/>
    <xdr:sp macro="" textlink="">
      <xdr:nvSpPr>
        <xdr:cNvPr id="1588" name="CuadroTexto 1587"/>
        <xdr:cNvSpPr txBox="1"/>
      </xdr:nvSpPr>
      <xdr:spPr>
        <a:xfrm>
          <a:off x="762000" y="3456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1814</xdr:row>
      <xdr:rowOff>0</xdr:rowOff>
    </xdr:from>
    <xdr:ext cx="65" cy="171457"/>
    <xdr:sp macro="" textlink="">
      <xdr:nvSpPr>
        <xdr:cNvPr id="1589" name="CuadroTexto 1588"/>
        <xdr:cNvSpPr txBox="1"/>
      </xdr:nvSpPr>
      <xdr:spPr>
        <a:xfrm>
          <a:off x="762000" y="3460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1816</xdr:row>
      <xdr:rowOff>0</xdr:rowOff>
    </xdr:from>
    <xdr:ext cx="65" cy="171457"/>
    <xdr:sp macro="" textlink="">
      <xdr:nvSpPr>
        <xdr:cNvPr id="1590" name="CuadroTexto 1589"/>
        <xdr:cNvSpPr txBox="1"/>
      </xdr:nvSpPr>
      <xdr:spPr>
        <a:xfrm>
          <a:off x="762000" y="3464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1818</xdr:row>
      <xdr:rowOff>0</xdr:rowOff>
    </xdr:from>
    <xdr:ext cx="65" cy="171457"/>
    <xdr:sp macro="" textlink="">
      <xdr:nvSpPr>
        <xdr:cNvPr id="1591" name="CuadroTexto 1590"/>
        <xdr:cNvSpPr txBox="1"/>
      </xdr:nvSpPr>
      <xdr:spPr>
        <a:xfrm>
          <a:off x="762000" y="3467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1820</xdr:row>
      <xdr:rowOff>0</xdr:rowOff>
    </xdr:from>
    <xdr:ext cx="65" cy="171457"/>
    <xdr:sp macro="" textlink="">
      <xdr:nvSpPr>
        <xdr:cNvPr id="1592" name="CuadroTexto 1591"/>
        <xdr:cNvSpPr txBox="1"/>
      </xdr:nvSpPr>
      <xdr:spPr>
        <a:xfrm>
          <a:off x="762000" y="3471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1822</xdr:row>
      <xdr:rowOff>0</xdr:rowOff>
    </xdr:from>
    <xdr:ext cx="65" cy="171457"/>
    <xdr:sp macro="" textlink="">
      <xdr:nvSpPr>
        <xdr:cNvPr id="1593" name="CuadroTexto 1592"/>
        <xdr:cNvSpPr txBox="1"/>
      </xdr:nvSpPr>
      <xdr:spPr>
        <a:xfrm>
          <a:off x="762000" y="3475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1824</xdr:row>
      <xdr:rowOff>0</xdr:rowOff>
    </xdr:from>
    <xdr:ext cx="65" cy="171457"/>
    <xdr:sp macro="" textlink="">
      <xdr:nvSpPr>
        <xdr:cNvPr id="1594" name="CuadroTexto 1593"/>
        <xdr:cNvSpPr txBox="1"/>
      </xdr:nvSpPr>
      <xdr:spPr>
        <a:xfrm>
          <a:off x="762000" y="3479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1826</xdr:row>
      <xdr:rowOff>0</xdr:rowOff>
    </xdr:from>
    <xdr:ext cx="65" cy="171457"/>
    <xdr:sp macro="" textlink="">
      <xdr:nvSpPr>
        <xdr:cNvPr id="1595" name="CuadroTexto 1594"/>
        <xdr:cNvSpPr txBox="1"/>
      </xdr:nvSpPr>
      <xdr:spPr>
        <a:xfrm>
          <a:off x="762000" y="3483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1828</xdr:row>
      <xdr:rowOff>0</xdr:rowOff>
    </xdr:from>
    <xdr:ext cx="65" cy="171457"/>
    <xdr:sp macro="" textlink="">
      <xdr:nvSpPr>
        <xdr:cNvPr id="1596" name="CuadroTexto 1595"/>
        <xdr:cNvSpPr txBox="1"/>
      </xdr:nvSpPr>
      <xdr:spPr>
        <a:xfrm>
          <a:off x="762000" y="3487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1830</xdr:row>
      <xdr:rowOff>0</xdr:rowOff>
    </xdr:from>
    <xdr:ext cx="65" cy="171457"/>
    <xdr:sp macro="" textlink="">
      <xdr:nvSpPr>
        <xdr:cNvPr id="1597" name="CuadroTexto 1596"/>
        <xdr:cNvSpPr txBox="1"/>
      </xdr:nvSpPr>
      <xdr:spPr>
        <a:xfrm>
          <a:off x="762000" y="3490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1832</xdr:row>
      <xdr:rowOff>0</xdr:rowOff>
    </xdr:from>
    <xdr:ext cx="65" cy="171457"/>
    <xdr:sp macro="" textlink="">
      <xdr:nvSpPr>
        <xdr:cNvPr id="1598" name="CuadroTexto 1597"/>
        <xdr:cNvSpPr txBox="1"/>
      </xdr:nvSpPr>
      <xdr:spPr>
        <a:xfrm>
          <a:off x="762000" y="3494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1834</xdr:row>
      <xdr:rowOff>0</xdr:rowOff>
    </xdr:from>
    <xdr:ext cx="65" cy="171457"/>
    <xdr:sp macro="" textlink="">
      <xdr:nvSpPr>
        <xdr:cNvPr id="1599" name="CuadroTexto 1598"/>
        <xdr:cNvSpPr txBox="1"/>
      </xdr:nvSpPr>
      <xdr:spPr>
        <a:xfrm>
          <a:off x="762000" y="3498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1836</xdr:row>
      <xdr:rowOff>0</xdr:rowOff>
    </xdr:from>
    <xdr:ext cx="65" cy="171457"/>
    <xdr:sp macro="" textlink="">
      <xdr:nvSpPr>
        <xdr:cNvPr id="1600" name="CuadroTexto 1599"/>
        <xdr:cNvSpPr txBox="1"/>
      </xdr:nvSpPr>
      <xdr:spPr>
        <a:xfrm>
          <a:off x="762000" y="3502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1838</xdr:row>
      <xdr:rowOff>0</xdr:rowOff>
    </xdr:from>
    <xdr:ext cx="65" cy="171457"/>
    <xdr:sp macro="" textlink="">
      <xdr:nvSpPr>
        <xdr:cNvPr id="1601" name="CuadroTexto 1600"/>
        <xdr:cNvSpPr txBox="1"/>
      </xdr:nvSpPr>
      <xdr:spPr>
        <a:xfrm>
          <a:off x="762000" y="3506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1840</xdr:row>
      <xdr:rowOff>0</xdr:rowOff>
    </xdr:from>
    <xdr:ext cx="65" cy="171457"/>
    <xdr:sp macro="" textlink="">
      <xdr:nvSpPr>
        <xdr:cNvPr id="1602" name="CuadroTexto 1601"/>
        <xdr:cNvSpPr txBox="1"/>
      </xdr:nvSpPr>
      <xdr:spPr>
        <a:xfrm>
          <a:off x="762000" y="3509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1842</xdr:row>
      <xdr:rowOff>0</xdr:rowOff>
    </xdr:from>
    <xdr:ext cx="65" cy="171457"/>
    <xdr:sp macro="" textlink="">
      <xdr:nvSpPr>
        <xdr:cNvPr id="1603" name="CuadroTexto 1602"/>
        <xdr:cNvSpPr txBox="1"/>
      </xdr:nvSpPr>
      <xdr:spPr>
        <a:xfrm>
          <a:off x="762000" y="3513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1844</xdr:row>
      <xdr:rowOff>0</xdr:rowOff>
    </xdr:from>
    <xdr:ext cx="65" cy="171457"/>
    <xdr:sp macro="" textlink="">
      <xdr:nvSpPr>
        <xdr:cNvPr id="1604" name="CuadroTexto 1603"/>
        <xdr:cNvSpPr txBox="1"/>
      </xdr:nvSpPr>
      <xdr:spPr>
        <a:xfrm>
          <a:off x="762000" y="3517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1846</xdr:row>
      <xdr:rowOff>0</xdr:rowOff>
    </xdr:from>
    <xdr:ext cx="65" cy="171457"/>
    <xdr:sp macro="" textlink="">
      <xdr:nvSpPr>
        <xdr:cNvPr id="1605" name="CuadroTexto 1604"/>
        <xdr:cNvSpPr txBox="1"/>
      </xdr:nvSpPr>
      <xdr:spPr>
        <a:xfrm>
          <a:off x="762000" y="3521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1848</xdr:row>
      <xdr:rowOff>0</xdr:rowOff>
    </xdr:from>
    <xdr:ext cx="65" cy="171457"/>
    <xdr:sp macro="" textlink="">
      <xdr:nvSpPr>
        <xdr:cNvPr id="1606" name="CuadroTexto 1605"/>
        <xdr:cNvSpPr txBox="1"/>
      </xdr:nvSpPr>
      <xdr:spPr>
        <a:xfrm>
          <a:off x="762000" y="3525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1850</xdr:row>
      <xdr:rowOff>0</xdr:rowOff>
    </xdr:from>
    <xdr:ext cx="65" cy="171457"/>
    <xdr:sp macro="" textlink="">
      <xdr:nvSpPr>
        <xdr:cNvPr id="1607" name="CuadroTexto 1606"/>
        <xdr:cNvSpPr txBox="1"/>
      </xdr:nvSpPr>
      <xdr:spPr>
        <a:xfrm>
          <a:off x="762000" y="3528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1852</xdr:row>
      <xdr:rowOff>0</xdr:rowOff>
    </xdr:from>
    <xdr:ext cx="65" cy="171457"/>
    <xdr:sp macro="" textlink="">
      <xdr:nvSpPr>
        <xdr:cNvPr id="1608" name="CuadroTexto 1607"/>
        <xdr:cNvSpPr txBox="1"/>
      </xdr:nvSpPr>
      <xdr:spPr>
        <a:xfrm>
          <a:off x="762000" y="3532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1854</xdr:row>
      <xdr:rowOff>0</xdr:rowOff>
    </xdr:from>
    <xdr:ext cx="65" cy="171457"/>
    <xdr:sp macro="" textlink="">
      <xdr:nvSpPr>
        <xdr:cNvPr id="1609" name="CuadroTexto 1608"/>
        <xdr:cNvSpPr txBox="1"/>
      </xdr:nvSpPr>
      <xdr:spPr>
        <a:xfrm>
          <a:off x="762000" y="3536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1856</xdr:row>
      <xdr:rowOff>0</xdr:rowOff>
    </xdr:from>
    <xdr:ext cx="65" cy="171457"/>
    <xdr:sp macro="" textlink="">
      <xdr:nvSpPr>
        <xdr:cNvPr id="1610" name="CuadroTexto 1609"/>
        <xdr:cNvSpPr txBox="1"/>
      </xdr:nvSpPr>
      <xdr:spPr>
        <a:xfrm>
          <a:off x="762000" y="3540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1858</xdr:row>
      <xdr:rowOff>0</xdr:rowOff>
    </xdr:from>
    <xdr:ext cx="65" cy="171457"/>
    <xdr:sp macro="" textlink="">
      <xdr:nvSpPr>
        <xdr:cNvPr id="1611" name="CuadroTexto 1610"/>
        <xdr:cNvSpPr txBox="1"/>
      </xdr:nvSpPr>
      <xdr:spPr>
        <a:xfrm>
          <a:off x="762000" y="3544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1860</xdr:row>
      <xdr:rowOff>0</xdr:rowOff>
    </xdr:from>
    <xdr:ext cx="65" cy="171457"/>
    <xdr:sp macro="" textlink="">
      <xdr:nvSpPr>
        <xdr:cNvPr id="1612" name="CuadroTexto 1611"/>
        <xdr:cNvSpPr txBox="1"/>
      </xdr:nvSpPr>
      <xdr:spPr>
        <a:xfrm>
          <a:off x="762000" y="3547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1862</xdr:row>
      <xdr:rowOff>0</xdr:rowOff>
    </xdr:from>
    <xdr:ext cx="65" cy="171457"/>
    <xdr:sp macro="" textlink="">
      <xdr:nvSpPr>
        <xdr:cNvPr id="1613" name="CuadroTexto 1612"/>
        <xdr:cNvSpPr txBox="1"/>
      </xdr:nvSpPr>
      <xdr:spPr>
        <a:xfrm>
          <a:off x="762000" y="3551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1864</xdr:row>
      <xdr:rowOff>0</xdr:rowOff>
    </xdr:from>
    <xdr:ext cx="65" cy="171457"/>
    <xdr:sp macro="" textlink="">
      <xdr:nvSpPr>
        <xdr:cNvPr id="1614" name="CuadroTexto 1613"/>
        <xdr:cNvSpPr txBox="1"/>
      </xdr:nvSpPr>
      <xdr:spPr>
        <a:xfrm>
          <a:off x="762000" y="3555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1866</xdr:row>
      <xdr:rowOff>0</xdr:rowOff>
    </xdr:from>
    <xdr:ext cx="65" cy="171457"/>
    <xdr:sp macro="" textlink="">
      <xdr:nvSpPr>
        <xdr:cNvPr id="1615" name="CuadroTexto 1614"/>
        <xdr:cNvSpPr txBox="1"/>
      </xdr:nvSpPr>
      <xdr:spPr>
        <a:xfrm>
          <a:off x="762000" y="3559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1868</xdr:row>
      <xdr:rowOff>0</xdr:rowOff>
    </xdr:from>
    <xdr:ext cx="65" cy="171457"/>
    <xdr:sp macro="" textlink="">
      <xdr:nvSpPr>
        <xdr:cNvPr id="1616" name="CuadroTexto 1615"/>
        <xdr:cNvSpPr txBox="1"/>
      </xdr:nvSpPr>
      <xdr:spPr>
        <a:xfrm>
          <a:off x="762000" y="3563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1870</xdr:row>
      <xdr:rowOff>0</xdr:rowOff>
    </xdr:from>
    <xdr:ext cx="65" cy="171457"/>
    <xdr:sp macro="" textlink="">
      <xdr:nvSpPr>
        <xdr:cNvPr id="1617" name="CuadroTexto 1616"/>
        <xdr:cNvSpPr txBox="1"/>
      </xdr:nvSpPr>
      <xdr:spPr>
        <a:xfrm>
          <a:off x="762000" y="3567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1872</xdr:row>
      <xdr:rowOff>0</xdr:rowOff>
    </xdr:from>
    <xdr:ext cx="65" cy="171457"/>
    <xdr:sp macro="" textlink="">
      <xdr:nvSpPr>
        <xdr:cNvPr id="1618" name="CuadroTexto 1617"/>
        <xdr:cNvSpPr txBox="1"/>
      </xdr:nvSpPr>
      <xdr:spPr>
        <a:xfrm>
          <a:off x="762000" y="3570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1874</xdr:row>
      <xdr:rowOff>0</xdr:rowOff>
    </xdr:from>
    <xdr:ext cx="65" cy="171457"/>
    <xdr:sp macro="" textlink="">
      <xdr:nvSpPr>
        <xdr:cNvPr id="1619" name="CuadroTexto 1618"/>
        <xdr:cNvSpPr txBox="1"/>
      </xdr:nvSpPr>
      <xdr:spPr>
        <a:xfrm>
          <a:off x="762000" y="3574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1876</xdr:row>
      <xdr:rowOff>0</xdr:rowOff>
    </xdr:from>
    <xdr:ext cx="65" cy="171457"/>
    <xdr:sp macro="" textlink="">
      <xdr:nvSpPr>
        <xdr:cNvPr id="1620" name="CuadroTexto 1619"/>
        <xdr:cNvSpPr txBox="1"/>
      </xdr:nvSpPr>
      <xdr:spPr>
        <a:xfrm>
          <a:off x="762000" y="3578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1878</xdr:row>
      <xdr:rowOff>0</xdr:rowOff>
    </xdr:from>
    <xdr:ext cx="65" cy="171457"/>
    <xdr:sp macro="" textlink="">
      <xdr:nvSpPr>
        <xdr:cNvPr id="1621" name="CuadroTexto 1620"/>
        <xdr:cNvSpPr txBox="1"/>
      </xdr:nvSpPr>
      <xdr:spPr>
        <a:xfrm>
          <a:off x="762000" y="3582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1880</xdr:row>
      <xdr:rowOff>0</xdr:rowOff>
    </xdr:from>
    <xdr:ext cx="65" cy="171457"/>
    <xdr:sp macro="" textlink="">
      <xdr:nvSpPr>
        <xdr:cNvPr id="1622" name="CuadroTexto 1621"/>
        <xdr:cNvSpPr txBox="1"/>
      </xdr:nvSpPr>
      <xdr:spPr>
        <a:xfrm>
          <a:off x="762000" y="3586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1882</xdr:row>
      <xdr:rowOff>0</xdr:rowOff>
    </xdr:from>
    <xdr:ext cx="65" cy="171457"/>
    <xdr:sp macro="" textlink="">
      <xdr:nvSpPr>
        <xdr:cNvPr id="1623" name="CuadroTexto 1622"/>
        <xdr:cNvSpPr txBox="1"/>
      </xdr:nvSpPr>
      <xdr:spPr>
        <a:xfrm>
          <a:off x="762000" y="3589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1884</xdr:row>
      <xdr:rowOff>0</xdr:rowOff>
    </xdr:from>
    <xdr:ext cx="65" cy="171457"/>
    <xdr:sp macro="" textlink="">
      <xdr:nvSpPr>
        <xdr:cNvPr id="1624" name="CuadroTexto 1623"/>
        <xdr:cNvSpPr txBox="1"/>
      </xdr:nvSpPr>
      <xdr:spPr>
        <a:xfrm>
          <a:off x="762000" y="3593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1886</xdr:row>
      <xdr:rowOff>0</xdr:rowOff>
    </xdr:from>
    <xdr:ext cx="65" cy="171457"/>
    <xdr:sp macro="" textlink="">
      <xdr:nvSpPr>
        <xdr:cNvPr id="1625" name="CuadroTexto 1624"/>
        <xdr:cNvSpPr txBox="1"/>
      </xdr:nvSpPr>
      <xdr:spPr>
        <a:xfrm>
          <a:off x="762000" y="3597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1888</xdr:row>
      <xdr:rowOff>0</xdr:rowOff>
    </xdr:from>
    <xdr:ext cx="65" cy="171457"/>
    <xdr:sp macro="" textlink="">
      <xdr:nvSpPr>
        <xdr:cNvPr id="1626" name="CuadroTexto 1625"/>
        <xdr:cNvSpPr txBox="1"/>
      </xdr:nvSpPr>
      <xdr:spPr>
        <a:xfrm>
          <a:off x="762000" y="3601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1890</xdr:row>
      <xdr:rowOff>0</xdr:rowOff>
    </xdr:from>
    <xdr:ext cx="65" cy="171457"/>
    <xdr:sp macro="" textlink="">
      <xdr:nvSpPr>
        <xdr:cNvPr id="1627" name="CuadroTexto 1626"/>
        <xdr:cNvSpPr txBox="1"/>
      </xdr:nvSpPr>
      <xdr:spPr>
        <a:xfrm>
          <a:off x="762000" y="3605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1892</xdr:row>
      <xdr:rowOff>0</xdr:rowOff>
    </xdr:from>
    <xdr:ext cx="65" cy="171457"/>
    <xdr:sp macro="" textlink="">
      <xdr:nvSpPr>
        <xdr:cNvPr id="1628" name="CuadroTexto 1627"/>
        <xdr:cNvSpPr txBox="1"/>
      </xdr:nvSpPr>
      <xdr:spPr>
        <a:xfrm>
          <a:off x="762000" y="3608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1894</xdr:row>
      <xdr:rowOff>0</xdr:rowOff>
    </xdr:from>
    <xdr:ext cx="65" cy="171457"/>
    <xdr:sp macro="" textlink="">
      <xdr:nvSpPr>
        <xdr:cNvPr id="1629" name="CuadroTexto 1628"/>
        <xdr:cNvSpPr txBox="1"/>
      </xdr:nvSpPr>
      <xdr:spPr>
        <a:xfrm>
          <a:off x="762000" y="3612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1896</xdr:row>
      <xdr:rowOff>0</xdr:rowOff>
    </xdr:from>
    <xdr:ext cx="65" cy="171457"/>
    <xdr:sp macro="" textlink="">
      <xdr:nvSpPr>
        <xdr:cNvPr id="1630" name="CuadroTexto 1629"/>
        <xdr:cNvSpPr txBox="1"/>
      </xdr:nvSpPr>
      <xdr:spPr>
        <a:xfrm>
          <a:off x="762000" y="3616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1898</xdr:row>
      <xdr:rowOff>0</xdr:rowOff>
    </xdr:from>
    <xdr:ext cx="65" cy="171457"/>
    <xdr:sp macro="" textlink="">
      <xdr:nvSpPr>
        <xdr:cNvPr id="1631" name="CuadroTexto 1630"/>
        <xdr:cNvSpPr txBox="1"/>
      </xdr:nvSpPr>
      <xdr:spPr>
        <a:xfrm>
          <a:off x="762000" y="3620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1900</xdr:row>
      <xdr:rowOff>0</xdr:rowOff>
    </xdr:from>
    <xdr:ext cx="65" cy="171457"/>
    <xdr:sp macro="" textlink="">
      <xdr:nvSpPr>
        <xdr:cNvPr id="1632" name="CuadroTexto 1631"/>
        <xdr:cNvSpPr txBox="1"/>
      </xdr:nvSpPr>
      <xdr:spPr>
        <a:xfrm>
          <a:off x="762000" y="3624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1902</xdr:row>
      <xdr:rowOff>0</xdr:rowOff>
    </xdr:from>
    <xdr:ext cx="65" cy="171457"/>
    <xdr:sp macro="" textlink="">
      <xdr:nvSpPr>
        <xdr:cNvPr id="1633" name="CuadroTexto 1632"/>
        <xdr:cNvSpPr txBox="1"/>
      </xdr:nvSpPr>
      <xdr:spPr>
        <a:xfrm>
          <a:off x="762000" y="3627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1904</xdr:row>
      <xdr:rowOff>0</xdr:rowOff>
    </xdr:from>
    <xdr:ext cx="65" cy="171457"/>
    <xdr:sp macro="" textlink="">
      <xdr:nvSpPr>
        <xdr:cNvPr id="1634" name="CuadroTexto 1633"/>
        <xdr:cNvSpPr txBox="1"/>
      </xdr:nvSpPr>
      <xdr:spPr>
        <a:xfrm>
          <a:off x="762000" y="3631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1906</xdr:row>
      <xdr:rowOff>0</xdr:rowOff>
    </xdr:from>
    <xdr:ext cx="65" cy="171457"/>
    <xdr:sp macro="" textlink="">
      <xdr:nvSpPr>
        <xdr:cNvPr id="1635" name="CuadroTexto 1634"/>
        <xdr:cNvSpPr txBox="1"/>
      </xdr:nvSpPr>
      <xdr:spPr>
        <a:xfrm>
          <a:off x="762000" y="3635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1908</xdr:row>
      <xdr:rowOff>0</xdr:rowOff>
    </xdr:from>
    <xdr:ext cx="65" cy="171457"/>
    <xdr:sp macro="" textlink="">
      <xdr:nvSpPr>
        <xdr:cNvPr id="1636" name="CuadroTexto 1635"/>
        <xdr:cNvSpPr txBox="1"/>
      </xdr:nvSpPr>
      <xdr:spPr>
        <a:xfrm>
          <a:off x="762000" y="3639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1910</xdr:row>
      <xdr:rowOff>0</xdr:rowOff>
    </xdr:from>
    <xdr:ext cx="65" cy="171457"/>
    <xdr:sp macro="" textlink="">
      <xdr:nvSpPr>
        <xdr:cNvPr id="1637" name="CuadroTexto 1636"/>
        <xdr:cNvSpPr txBox="1"/>
      </xdr:nvSpPr>
      <xdr:spPr>
        <a:xfrm>
          <a:off x="762000" y="3643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1912</xdr:row>
      <xdr:rowOff>0</xdr:rowOff>
    </xdr:from>
    <xdr:ext cx="65" cy="171457"/>
    <xdr:sp macro="" textlink="">
      <xdr:nvSpPr>
        <xdr:cNvPr id="1638" name="CuadroTexto 1637"/>
        <xdr:cNvSpPr txBox="1"/>
      </xdr:nvSpPr>
      <xdr:spPr>
        <a:xfrm>
          <a:off x="762000" y="3647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1914</xdr:row>
      <xdr:rowOff>0</xdr:rowOff>
    </xdr:from>
    <xdr:ext cx="65" cy="171457"/>
    <xdr:sp macro="" textlink="">
      <xdr:nvSpPr>
        <xdr:cNvPr id="1639" name="CuadroTexto 1638"/>
        <xdr:cNvSpPr txBox="1"/>
      </xdr:nvSpPr>
      <xdr:spPr>
        <a:xfrm>
          <a:off x="762000" y="3650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1916</xdr:row>
      <xdr:rowOff>0</xdr:rowOff>
    </xdr:from>
    <xdr:ext cx="65" cy="171457"/>
    <xdr:sp macro="" textlink="">
      <xdr:nvSpPr>
        <xdr:cNvPr id="1640" name="CuadroTexto 1639"/>
        <xdr:cNvSpPr txBox="1"/>
      </xdr:nvSpPr>
      <xdr:spPr>
        <a:xfrm>
          <a:off x="762000" y="3654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1918</xdr:row>
      <xdr:rowOff>0</xdr:rowOff>
    </xdr:from>
    <xdr:ext cx="65" cy="171457"/>
    <xdr:sp macro="" textlink="">
      <xdr:nvSpPr>
        <xdr:cNvPr id="1641" name="CuadroTexto 1640"/>
        <xdr:cNvSpPr txBox="1"/>
      </xdr:nvSpPr>
      <xdr:spPr>
        <a:xfrm>
          <a:off x="762000" y="3658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1920</xdr:row>
      <xdr:rowOff>0</xdr:rowOff>
    </xdr:from>
    <xdr:ext cx="65" cy="171457"/>
    <xdr:sp macro="" textlink="">
      <xdr:nvSpPr>
        <xdr:cNvPr id="1642" name="CuadroTexto 1641"/>
        <xdr:cNvSpPr txBox="1"/>
      </xdr:nvSpPr>
      <xdr:spPr>
        <a:xfrm>
          <a:off x="762000" y="3662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1922</xdr:row>
      <xdr:rowOff>0</xdr:rowOff>
    </xdr:from>
    <xdr:ext cx="65" cy="171457"/>
    <xdr:sp macro="" textlink="">
      <xdr:nvSpPr>
        <xdr:cNvPr id="1643" name="CuadroTexto 1642"/>
        <xdr:cNvSpPr txBox="1"/>
      </xdr:nvSpPr>
      <xdr:spPr>
        <a:xfrm>
          <a:off x="762000" y="3666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1924</xdr:row>
      <xdr:rowOff>0</xdr:rowOff>
    </xdr:from>
    <xdr:ext cx="65" cy="171457"/>
    <xdr:sp macro="" textlink="">
      <xdr:nvSpPr>
        <xdr:cNvPr id="1644" name="CuadroTexto 1643"/>
        <xdr:cNvSpPr txBox="1"/>
      </xdr:nvSpPr>
      <xdr:spPr>
        <a:xfrm>
          <a:off x="762000" y="3669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1926</xdr:row>
      <xdr:rowOff>0</xdr:rowOff>
    </xdr:from>
    <xdr:ext cx="65" cy="171457"/>
    <xdr:sp macro="" textlink="">
      <xdr:nvSpPr>
        <xdr:cNvPr id="1645" name="CuadroTexto 1644"/>
        <xdr:cNvSpPr txBox="1"/>
      </xdr:nvSpPr>
      <xdr:spPr>
        <a:xfrm>
          <a:off x="762000" y="3673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1928</xdr:row>
      <xdr:rowOff>0</xdr:rowOff>
    </xdr:from>
    <xdr:ext cx="65" cy="171457"/>
    <xdr:sp macro="" textlink="">
      <xdr:nvSpPr>
        <xdr:cNvPr id="1646" name="CuadroTexto 1645"/>
        <xdr:cNvSpPr txBox="1"/>
      </xdr:nvSpPr>
      <xdr:spPr>
        <a:xfrm>
          <a:off x="762000" y="3677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1930</xdr:row>
      <xdr:rowOff>0</xdr:rowOff>
    </xdr:from>
    <xdr:ext cx="65" cy="171457"/>
    <xdr:sp macro="" textlink="">
      <xdr:nvSpPr>
        <xdr:cNvPr id="1647" name="CuadroTexto 1646"/>
        <xdr:cNvSpPr txBox="1"/>
      </xdr:nvSpPr>
      <xdr:spPr>
        <a:xfrm>
          <a:off x="762000" y="3681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1932</xdr:row>
      <xdr:rowOff>0</xdr:rowOff>
    </xdr:from>
    <xdr:ext cx="65" cy="171457"/>
    <xdr:sp macro="" textlink="">
      <xdr:nvSpPr>
        <xdr:cNvPr id="1648" name="CuadroTexto 1647"/>
        <xdr:cNvSpPr txBox="1"/>
      </xdr:nvSpPr>
      <xdr:spPr>
        <a:xfrm>
          <a:off x="762000" y="3685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1934</xdr:row>
      <xdr:rowOff>0</xdr:rowOff>
    </xdr:from>
    <xdr:ext cx="65" cy="171457"/>
    <xdr:sp macro="" textlink="">
      <xdr:nvSpPr>
        <xdr:cNvPr id="1649" name="CuadroTexto 1648"/>
        <xdr:cNvSpPr txBox="1"/>
      </xdr:nvSpPr>
      <xdr:spPr>
        <a:xfrm>
          <a:off x="762000" y="3688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1936</xdr:row>
      <xdr:rowOff>0</xdr:rowOff>
    </xdr:from>
    <xdr:ext cx="65" cy="171457"/>
    <xdr:sp macro="" textlink="">
      <xdr:nvSpPr>
        <xdr:cNvPr id="1650" name="CuadroTexto 1649"/>
        <xdr:cNvSpPr txBox="1"/>
      </xdr:nvSpPr>
      <xdr:spPr>
        <a:xfrm>
          <a:off x="762000" y="3692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1938</xdr:row>
      <xdr:rowOff>0</xdr:rowOff>
    </xdr:from>
    <xdr:ext cx="65" cy="171457"/>
    <xdr:sp macro="" textlink="">
      <xdr:nvSpPr>
        <xdr:cNvPr id="1651" name="CuadroTexto 1650"/>
        <xdr:cNvSpPr txBox="1"/>
      </xdr:nvSpPr>
      <xdr:spPr>
        <a:xfrm>
          <a:off x="762000" y="3696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1940</xdr:row>
      <xdr:rowOff>0</xdr:rowOff>
    </xdr:from>
    <xdr:ext cx="65" cy="171457"/>
    <xdr:sp macro="" textlink="">
      <xdr:nvSpPr>
        <xdr:cNvPr id="1652" name="CuadroTexto 1651"/>
        <xdr:cNvSpPr txBox="1"/>
      </xdr:nvSpPr>
      <xdr:spPr>
        <a:xfrm>
          <a:off x="762000" y="3700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1942</xdr:row>
      <xdr:rowOff>0</xdr:rowOff>
    </xdr:from>
    <xdr:ext cx="65" cy="171457"/>
    <xdr:sp macro="" textlink="">
      <xdr:nvSpPr>
        <xdr:cNvPr id="1653" name="CuadroTexto 1652"/>
        <xdr:cNvSpPr txBox="1"/>
      </xdr:nvSpPr>
      <xdr:spPr>
        <a:xfrm>
          <a:off x="762000" y="3704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1944</xdr:row>
      <xdr:rowOff>0</xdr:rowOff>
    </xdr:from>
    <xdr:ext cx="65" cy="171457"/>
    <xdr:sp macro="" textlink="">
      <xdr:nvSpPr>
        <xdr:cNvPr id="1654" name="CuadroTexto 1653"/>
        <xdr:cNvSpPr txBox="1"/>
      </xdr:nvSpPr>
      <xdr:spPr>
        <a:xfrm>
          <a:off x="762000" y="3707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1946</xdr:row>
      <xdr:rowOff>0</xdr:rowOff>
    </xdr:from>
    <xdr:ext cx="65" cy="171457"/>
    <xdr:sp macro="" textlink="">
      <xdr:nvSpPr>
        <xdr:cNvPr id="1655" name="CuadroTexto 1654"/>
        <xdr:cNvSpPr txBox="1"/>
      </xdr:nvSpPr>
      <xdr:spPr>
        <a:xfrm>
          <a:off x="762000" y="3711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1948</xdr:row>
      <xdr:rowOff>0</xdr:rowOff>
    </xdr:from>
    <xdr:ext cx="65" cy="171457"/>
    <xdr:sp macro="" textlink="">
      <xdr:nvSpPr>
        <xdr:cNvPr id="1656" name="CuadroTexto 1655"/>
        <xdr:cNvSpPr txBox="1"/>
      </xdr:nvSpPr>
      <xdr:spPr>
        <a:xfrm>
          <a:off x="762000" y="3715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1950</xdr:row>
      <xdr:rowOff>0</xdr:rowOff>
    </xdr:from>
    <xdr:ext cx="65" cy="171457"/>
    <xdr:sp macro="" textlink="">
      <xdr:nvSpPr>
        <xdr:cNvPr id="1657" name="CuadroTexto 1656"/>
        <xdr:cNvSpPr txBox="1"/>
      </xdr:nvSpPr>
      <xdr:spPr>
        <a:xfrm>
          <a:off x="762000" y="3719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1952</xdr:row>
      <xdr:rowOff>0</xdr:rowOff>
    </xdr:from>
    <xdr:ext cx="65" cy="171457"/>
    <xdr:sp macro="" textlink="">
      <xdr:nvSpPr>
        <xdr:cNvPr id="1658" name="CuadroTexto 1657"/>
        <xdr:cNvSpPr txBox="1"/>
      </xdr:nvSpPr>
      <xdr:spPr>
        <a:xfrm>
          <a:off x="762000" y="3723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1954</xdr:row>
      <xdr:rowOff>0</xdr:rowOff>
    </xdr:from>
    <xdr:ext cx="65" cy="171457"/>
    <xdr:sp macro="" textlink="">
      <xdr:nvSpPr>
        <xdr:cNvPr id="1659" name="CuadroTexto 1658"/>
        <xdr:cNvSpPr txBox="1"/>
      </xdr:nvSpPr>
      <xdr:spPr>
        <a:xfrm>
          <a:off x="762000" y="3727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1956</xdr:row>
      <xdr:rowOff>0</xdr:rowOff>
    </xdr:from>
    <xdr:ext cx="65" cy="171457"/>
    <xdr:sp macro="" textlink="">
      <xdr:nvSpPr>
        <xdr:cNvPr id="1660" name="CuadroTexto 1659"/>
        <xdr:cNvSpPr txBox="1"/>
      </xdr:nvSpPr>
      <xdr:spPr>
        <a:xfrm>
          <a:off x="762000" y="3730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1958</xdr:row>
      <xdr:rowOff>0</xdr:rowOff>
    </xdr:from>
    <xdr:ext cx="65" cy="171457"/>
    <xdr:sp macro="" textlink="">
      <xdr:nvSpPr>
        <xdr:cNvPr id="1661" name="CuadroTexto 1660"/>
        <xdr:cNvSpPr txBox="1"/>
      </xdr:nvSpPr>
      <xdr:spPr>
        <a:xfrm>
          <a:off x="762000" y="3734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1960</xdr:row>
      <xdr:rowOff>0</xdr:rowOff>
    </xdr:from>
    <xdr:ext cx="65" cy="171457"/>
    <xdr:sp macro="" textlink="">
      <xdr:nvSpPr>
        <xdr:cNvPr id="1662" name="CuadroTexto 1661"/>
        <xdr:cNvSpPr txBox="1"/>
      </xdr:nvSpPr>
      <xdr:spPr>
        <a:xfrm>
          <a:off x="762000" y="3738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1962</xdr:row>
      <xdr:rowOff>0</xdr:rowOff>
    </xdr:from>
    <xdr:ext cx="65" cy="171457"/>
    <xdr:sp macro="" textlink="">
      <xdr:nvSpPr>
        <xdr:cNvPr id="1663" name="CuadroTexto 1662"/>
        <xdr:cNvSpPr txBox="1"/>
      </xdr:nvSpPr>
      <xdr:spPr>
        <a:xfrm>
          <a:off x="762000" y="3742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1964</xdr:row>
      <xdr:rowOff>0</xdr:rowOff>
    </xdr:from>
    <xdr:ext cx="65" cy="171457"/>
    <xdr:sp macro="" textlink="">
      <xdr:nvSpPr>
        <xdr:cNvPr id="1664" name="CuadroTexto 1663"/>
        <xdr:cNvSpPr txBox="1"/>
      </xdr:nvSpPr>
      <xdr:spPr>
        <a:xfrm>
          <a:off x="762000" y="3746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1966</xdr:row>
      <xdr:rowOff>0</xdr:rowOff>
    </xdr:from>
    <xdr:ext cx="65" cy="171457"/>
    <xdr:sp macro="" textlink="">
      <xdr:nvSpPr>
        <xdr:cNvPr id="1665" name="CuadroTexto 1664"/>
        <xdr:cNvSpPr txBox="1"/>
      </xdr:nvSpPr>
      <xdr:spPr>
        <a:xfrm>
          <a:off x="762000" y="3749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1968</xdr:row>
      <xdr:rowOff>0</xdr:rowOff>
    </xdr:from>
    <xdr:ext cx="65" cy="171457"/>
    <xdr:sp macro="" textlink="">
      <xdr:nvSpPr>
        <xdr:cNvPr id="1666" name="CuadroTexto 1665"/>
        <xdr:cNvSpPr txBox="1"/>
      </xdr:nvSpPr>
      <xdr:spPr>
        <a:xfrm>
          <a:off x="762000" y="3753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1970</xdr:row>
      <xdr:rowOff>0</xdr:rowOff>
    </xdr:from>
    <xdr:ext cx="65" cy="171457"/>
    <xdr:sp macro="" textlink="">
      <xdr:nvSpPr>
        <xdr:cNvPr id="1667" name="CuadroTexto 1666"/>
        <xdr:cNvSpPr txBox="1"/>
      </xdr:nvSpPr>
      <xdr:spPr>
        <a:xfrm>
          <a:off x="762000" y="3757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1972</xdr:row>
      <xdr:rowOff>0</xdr:rowOff>
    </xdr:from>
    <xdr:ext cx="65" cy="171457"/>
    <xdr:sp macro="" textlink="">
      <xdr:nvSpPr>
        <xdr:cNvPr id="1668" name="CuadroTexto 1667"/>
        <xdr:cNvSpPr txBox="1"/>
      </xdr:nvSpPr>
      <xdr:spPr>
        <a:xfrm>
          <a:off x="762000" y="3761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1974</xdr:row>
      <xdr:rowOff>0</xdr:rowOff>
    </xdr:from>
    <xdr:ext cx="65" cy="171457"/>
    <xdr:sp macro="" textlink="">
      <xdr:nvSpPr>
        <xdr:cNvPr id="1669" name="CuadroTexto 1668"/>
        <xdr:cNvSpPr txBox="1"/>
      </xdr:nvSpPr>
      <xdr:spPr>
        <a:xfrm>
          <a:off x="762000" y="3765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1976</xdr:row>
      <xdr:rowOff>0</xdr:rowOff>
    </xdr:from>
    <xdr:ext cx="65" cy="171457"/>
    <xdr:sp macro="" textlink="">
      <xdr:nvSpPr>
        <xdr:cNvPr id="1670" name="CuadroTexto 1669"/>
        <xdr:cNvSpPr txBox="1"/>
      </xdr:nvSpPr>
      <xdr:spPr>
        <a:xfrm>
          <a:off x="762000" y="3768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1978</xdr:row>
      <xdr:rowOff>0</xdr:rowOff>
    </xdr:from>
    <xdr:ext cx="65" cy="171457"/>
    <xdr:sp macro="" textlink="">
      <xdr:nvSpPr>
        <xdr:cNvPr id="1671" name="CuadroTexto 1670"/>
        <xdr:cNvSpPr txBox="1"/>
      </xdr:nvSpPr>
      <xdr:spPr>
        <a:xfrm>
          <a:off x="762000" y="3772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1980</xdr:row>
      <xdr:rowOff>0</xdr:rowOff>
    </xdr:from>
    <xdr:ext cx="65" cy="171457"/>
    <xdr:sp macro="" textlink="">
      <xdr:nvSpPr>
        <xdr:cNvPr id="1672" name="CuadroTexto 1671"/>
        <xdr:cNvSpPr txBox="1"/>
      </xdr:nvSpPr>
      <xdr:spPr>
        <a:xfrm>
          <a:off x="762000" y="3776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1982</xdr:row>
      <xdr:rowOff>0</xdr:rowOff>
    </xdr:from>
    <xdr:ext cx="65" cy="171457"/>
    <xdr:sp macro="" textlink="">
      <xdr:nvSpPr>
        <xdr:cNvPr id="1673" name="CuadroTexto 1672"/>
        <xdr:cNvSpPr txBox="1"/>
      </xdr:nvSpPr>
      <xdr:spPr>
        <a:xfrm>
          <a:off x="762000" y="3780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1984</xdr:row>
      <xdr:rowOff>0</xdr:rowOff>
    </xdr:from>
    <xdr:ext cx="65" cy="171457"/>
    <xdr:sp macro="" textlink="">
      <xdr:nvSpPr>
        <xdr:cNvPr id="1674" name="CuadroTexto 1673"/>
        <xdr:cNvSpPr txBox="1"/>
      </xdr:nvSpPr>
      <xdr:spPr>
        <a:xfrm>
          <a:off x="762000" y="3784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1986</xdr:row>
      <xdr:rowOff>0</xdr:rowOff>
    </xdr:from>
    <xdr:ext cx="65" cy="171457"/>
    <xdr:sp macro="" textlink="">
      <xdr:nvSpPr>
        <xdr:cNvPr id="1675" name="CuadroTexto 1674"/>
        <xdr:cNvSpPr txBox="1"/>
      </xdr:nvSpPr>
      <xdr:spPr>
        <a:xfrm>
          <a:off x="762000" y="3787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1988</xdr:row>
      <xdr:rowOff>0</xdr:rowOff>
    </xdr:from>
    <xdr:ext cx="65" cy="171457"/>
    <xdr:sp macro="" textlink="">
      <xdr:nvSpPr>
        <xdr:cNvPr id="1676" name="CuadroTexto 1675"/>
        <xdr:cNvSpPr txBox="1"/>
      </xdr:nvSpPr>
      <xdr:spPr>
        <a:xfrm>
          <a:off x="762000" y="3791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1990</xdr:row>
      <xdr:rowOff>0</xdr:rowOff>
    </xdr:from>
    <xdr:ext cx="65" cy="171457"/>
    <xdr:sp macro="" textlink="">
      <xdr:nvSpPr>
        <xdr:cNvPr id="1677" name="CuadroTexto 1676"/>
        <xdr:cNvSpPr txBox="1"/>
      </xdr:nvSpPr>
      <xdr:spPr>
        <a:xfrm>
          <a:off x="762000" y="3795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1992</xdr:row>
      <xdr:rowOff>0</xdr:rowOff>
    </xdr:from>
    <xdr:ext cx="65" cy="171457"/>
    <xdr:sp macro="" textlink="">
      <xdr:nvSpPr>
        <xdr:cNvPr id="1678" name="CuadroTexto 1677"/>
        <xdr:cNvSpPr txBox="1"/>
      </xdr:nvSpPr>
      <xdr:spPr>
        <a:xfrm>
          <a:off x="762000" y="3799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1994</xdr:row>
      <xdr:rowOff>0</xdr:rowOff>
    </xdr:from>
    <xdr:ext cx="65" cy="171457"/>
    <xdr:sp macro="" textlink="">
      <xdr:nvSpPr>
        <xdr:cNvPr id="1679" name="CuadroTexto 1678"/>
        <xdr:cNvSpPr txBox="1"/>
      </xdr:nvSpPr>
      <xdr:spPr>
        <a:xfrm>
          <a:off x="762000" y="3803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1996</xdr:row>
      <xdr:rowOff>0</xdr:rowOff>
    </xdr:from>
    <xdr:ext cx="65" cy="171457"/>
    <xdr:sp macro="" textlink="">
      <xdr:nvSpPr>
        <xdr:cNvPr id="1680" name="CuadroTexto 1679"/>
        <xdr:cNvSpPr txBox="1"/>
      </xdr:nvSpPr>
      <xdr:spPr>
        <a:xfrm>
          <a:off x="762000" y="3807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1998</xdr:row>
      <xdr:rowOff>0</xdr:rowOff>
    </xdr:from>
    <xdr:ext cx="65" cy="171457"/>
    <xdr:sp macro="" textlink="">
      <xdr:nvSpPr>
        <xdr:cNvPr id="1681" name="CuadroTexto 1680"/>
        <xdr:cNvSpPr txBox="1"/>
      </xdr:nvSpPr>
      <xdr:spPr>
        <a:xfrm>
          <a:off x="762000" y="3810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2000</xdr:row>
      <xdr:rowOff>0</xdr:rowOff>
    </xdr:from>
    <xdr:ext cx="65" cy="171457"/>
    <xdr:sp macro="" textlink="">
      <xdr:nvSpPr>
        <xdr:cNvPr id="1682" name="CuadroTexto 1681"/>
        <xdr:cNvSpPr txBox="1"/>
      </xdr:nvSpPr>
      <xdr:spPr>
        <a:xfrm>
          <a:off x="762000" y="3814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2002</xdr:row>
      <xdr:rowOff>0</xdr:rowOff>
    </xdr:from>
    <xdr:ext cx="65" cy="171457"/>
    <xdr:sp macro="" textlink="">
      <xdr:nvSpPr>
        <xdr:cNvPr id="1683" name="CuadroTexto 1682"/>
        <xdr:cNvSpPr txBox="1"/>
      </xdr:nvSpPr>
      <xdr:spPr>
        <a:xfrm>
          <a:off x="762000" y="3818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2004</xdr:row>
      <xdr:rowOff>0</xdr:rowOff>
    </xdr:from>
    <xdr:ext cx="65" cy="171457"/>
    <xdr:sp macro="" textlink="">
      <xdr:nvSpPr>
        <xdr:cNvPr id="1684" name="CuadroTexto 1683"/>
        <xdr:cNvSpPr txBox="1"/>
      </xdr:nvSpPr>
      <xdr:spPr>
        <a:xfrm>
          <a:off x="762000" y="3822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2006</xdr:row>
      <xdr:rowOff>0</xdr:rowOff>
    </xdr:from>
    <xdr:ext cx="65" cy="171457"/>
    <xdr:sp macro="" textlink="">
      <xdr:nvSpPr>
        <xdr:cNvPr id="1685" name="CuadroTexto 1684"/>
        <xdr:cNvSpPr txBox="1"/>
      </xdr:nvSpPr>
      <xdr:spPr>
        <a:xfrm>
          <a:off x="762000" y="3826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2008</xdr:row>
      <xdr:rowOff>0</xdr:rowOff>
    </xdr:from>
    <xdr:ext cx="65" cy="171457"/>
    <xdr:sp macro="" textlink="">
      <xdr:nvSpPr>
        <xdr:cNvPr id="1686" name="CuadroTexto 1685"/>
        <xdr:cNvSpPr txBox="1"/>
      </xdr:nvSpPr>
      <xdr:spPr>
        <a:xfrm>
          <a:off x="762000" y="3829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2010</xdr:row>
      <xdr:rowOff>0</xdr:rowOff>
    </xdr:from>
    <xdr:ext cx="65" cy="171457"/>
    <xdr:sp macro="" textlink="">
      <xdr:nvSpPr>
        <xdr:cNvPr id="1687" name="CuadroTexto 1686"/>
        <xdr:cNvSpPr txBox="1"/>
      </xdr:nvSpPr>
      <xdr:spPr>
        <a:xfrm>
          <a:off x="762000" y="3833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2012</xdr:row>
      <xdr:rowOff>0</xdr:rowOff>
    </xdr:from>
    <xdr:ext cx="65" cy="171457"/>
    <xdr:sp macro="" textlink="">
      <xdr:nvSpPr>
        <xdr:cNvPr id="1688" name="CuadroTexto 1687"/>
        <xdr:cNvSpPr txBox="1"/>
      </xdr:nvSpPr>
      <xdr:spPr>
        <a:xfrm>
          <a:off x="762000" y="3837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2184</xdr:row>
      <xdr:rowOff>0</xdr:rowOff>
    </xdr:from>
    <xdr:ext cx="65" cy="171457"/>
    <xdr:sp macro="" textlink="">
      <xdr:nvSpPr>
        <xdr:cNvPr id="1689" name="CuadroTexto 1688"/>
        <xdr:cNvSpPr txBox="1"/>
      </xdr:nvSpPr>
      <xdr:spPr>
        <a:xfrm>
          <a:off x="762000" y="4165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2186</xdr:row>
      <xdr:rowOff>0</xdr:rowOff>
    </xdr:from>
    <xdr:ext cx="65" cy="171457"/>
    <xdr:sp macro="" textlink="">
      <xdr:nvSpPr>
        <xdr:cNvPr id="1690" name="CuadroTexto 1689"/>
        <xdr:cNvSpPr txBox="1"/>
      </xdr:nvSpPr>
      <xdr:spPr>
        <a:xfrm>
          <a:off x="762000" y="4168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2188</xdr:row>
      <xdr:rowOff>0</xdr:rowOff>
    </xdr:from>
    <xdr:ext cx="65" cy="171457"/>
    <xdr:sp macro="" textlink="">
      <xdr:nvSpPr>
        <xdr:cNvPr id="1691" name="CuadroTexto 1690"/>
        <xdr:cNvSpPr txBox="1"/>
      </xdr:nvSpPr>
      <xdr:spPr>
        <a:xfrm>
          <a:off x="762000" y="4172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2190</xdr:row>
      <xdr:rowOff>0</xdr:rowOff>
    </xdr:from>
    <xdr:ext cx="65" cy="171457"/>
    <xdr:sp macro="" textlink="">
      <xdr:nvSpPr>
        <xdr:cNvPr id="1692" name="CuadroTexto 1691"/>
        <xdr:cNvSpPr txBox="1"/>
      </xdr:nvSpPr>
      <xdr:spPr>
        <a:xfrm>
          <a:off x="762000" y="4176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2192</xdr:row>
      <xdr:rowOff>0</xdr:rowOff>
    </xdr:from>
    <xdr:ext cx="65" cy="171457"/>
    <xdr:sp macro="" textlink="">
      <xdr:nvSpPr>
        <xdr:cNvPr id="1693" name="CuadroTexto 1692"/>
        <xdr:cNvSpPr txBox="1"/>
      </xdr:nvSpPr>
      <xdr:spPr>
        <a:xfrm>
          <a:off x="762000" y="4180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2194</xdr:row>
      <xdr:rowOff>0</xdr:rowOff>
    </xdr:from>
    <xdr:ext cx="65" cy="171457"/>
    <xdr:sp macro="" textlink="">
      <xdr:nvSpPr>
        <xdr:cNvPr id="1694" name="CuadroTexto 1693"/>
        <xdr:cNvSpPr txBox="1"/>
      </xdr:nvSpPr>
      <xdr:spPr>
        <a:xfrm>
          <a:off x="762000" y="4184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2196</xdr:row>
      <xdr:rowOff>0</xdr:rowOff>
    </xdr:from>
    <xdr:ext cx="65" cy="171457"/>
    <xdr:sp macro="" textlink="">
      <xdr:nvSpPr>
        <xdr:cNvPr id="1695" name="CuadroTexto 1694"/>
        <xdr:cNvSpPr txBox="1"/>
      </xdr:nvSpPr>
      <xdr:spPr>
        <a:xfrm>
          <a:off x="762000" y="4188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2198</xdr:row>
      <xdr:rowOff>0</xdr:rowOff>
    </xdr:from>
    <xdr:ext cx="65" cy="171457"/>
    <xdr:sp macro="" textlink="">
      <xdr:nvSpPr>
        <xdr:cNvPr id="1696" name="CuadroTexto 1695"/>
        <xdr:cNvSpPr txBox="1"/>
      </xdr:nvSpPr>
      <xdr:spPr>
        <a:xfrm>
          <a:off x="762000" y="4191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2200</xdr:row>
      <xdr:rowOff>0</xdr:rowOff>
    </xdr:from>
    <xdr:ext cx="65" cy="171457"/>
    <xdr:sp macro="" textlink="">
      <xdr:nvSpPr>
        <xdr:cNvPr id="1697" name="CuadroTexto 1696"/>
        <xdr:cNvSpPr txBox="1"/>
      </xdr:nvSpPr>
      <xdr:spPr>
        <a:xfrm>
          <a:off x="762000" y="4195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2202</xdr:row>
      <xdr:rowOff>0</xdr:rowOff>
    </xdr:from>
    <xdr:ext cx="65" cy="171457"/>
    <xdr:sp macro="" textlink="">
      <xdr:nvSpPr>
        <xdr:cNvPr id="1698" name="CuadroTexto 1697"/>
        <xdr:cNvSpPr txBox="1"/>
      </xdr:nvSpPr>
      <xdr:spPr>
        <a:xfrm>
          <a:off x="762000" y="4199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2204</xdr:row>
      <xdr:rowOff>0</xdr:rowOff>
    </xdr:from>
    <xdr:ext cx="65" cy="171457"/>
    <xdr:sp macro="" textlink="">
      <xdr:nvSpPr>
        <xdr:cNvPr id="1699" name="CuadroTexto 1698"/>
        <xdr:cNvSpPr txBox="1"/>
      </xdr:nvSpPr>
      <xdr:spPr>
        <a:xfrm>
          <a:off x="762000" y="4203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2206</xdr:row>
      <xdr:rowOff>0</xdr:rowOff>
    </xdr:from>
    <xdr:ext cx="65" cy="171457"/>
    <xdr:sp macro="" textlink="">
      <xdr:nvSpPr>
        <xdr:cNvPr id="1700" name="CuadroTexto 1699"/>
        <xdr:cNvSpPr txBox="1"/>
      </xdr:nvSpPr>
      <xdr:spPr>
        <a:xfrm>
          <a:off x="762000" y="4207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2208</xdr:row>
      <xdr:rowOff>0</xdr:rowOff>
    </xdr:from>
    <xdr:ext cx="65" cy="171457"/>
    <xdr:sp macro="" textlink="">
      <xdr:nvSpPr>
        <xdr:cNvPr id="1701" name="CuadroTexto 1700"/>
        <xdr:cNvSpPr txBox="1"/>
      </xdr:nvSpPr>
      <xdr:spPr>
        <a:xfrm>
          <a:off x="762000" y="4210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2210</xdr:row>
      <xdr:rowOff>0</xdr:rowOff>
    </xdr:from>
    <xdr:ext cx="65" cy="171457"/>
    <xdr:sp macro="" textlink="">
      <xdr:nvSpPr>
        <xdr:cNvPr id="1702" name="CuadroTexto 1701"/>
        <xdr:cNvSpPr txBox="1"/>
      </xdr:nvSpPr>
      <xdr:spPr>
        <a:xfrm>
          <a:off x="762000" y="4214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2212</xdr:row>
      <xdr:rowOff>0</xdr:rowOff>
    </xdr:from>
    <xdr:ext cx="65" cy="171457"/>
    <xdr:sp macro="" textlink="">
      <xdr:nvSpPr>
        <xdr:cNvPr id="1703" name="CuadroTexto 1702"/>
        <xdr:cNvSpPr txBox="1"/>
      </xdr:nvSpPr>
      <xdr:spPr>
        <a:xfrm>
          <a:off x="762000" y="4218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2214</xdr:row>
      <xdr:rowOff>0</xdr:rowOff>
    </xdr:from>
    <xdr:ext cx="65" cy="171457"/>
    <xdr:sp macro="" textlink="">
      <xdr:nvSpPr>
        <xdr:cNvPr id="1704" name="CuadroTexto 1703"/>
        <xdr:cNvSpPr txBox="1"/>
      </xdr:nvSpPr>
      <xdr:spPr>
        <a:xfrm>
          <a:off x="762000" y="4222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2216</xdr:row>
      <xdr:rowOff>0</xdr:rowOff>
    </xdr:from>
    <xdr:ext cx="65" cy="171457"/>
    <xdr:sp macro="" textlink="">
      <xdr:nvSpPr>
        <xdr:cNvPr id="1705" name="CuadroTexto 1704"/>
        <xdr:cNvSpPr txBox="1"/>
      </xdr:nvSpPr>
      <xdr:spPr>
        <a:xfrm>
          <a:off x="762000" y="4226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2218</xdr:row>
      <xdr:rowOff>0</xdr:rowOff>
    </xdr:from>
    <xdr:ext cx="65" cy="171457"/>
    <xdr:sp macro="" textlink="">
      <xdr:nvSpPr>
        <xdr:cNvPr id="1706" name="CuadroTexto 1705"/>
        <xdr:cNvSpPr txBox="1"/>
      </xdr:nvSpPr>
      <xdr:spPr>
        <a:xfrm>
          <a:off x="762000" y="4229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2220</xdr:row>
      <xdr:rowOff>0</xdr:rowOff>
    </xdr:from>
    <xdr:ext cx="65" cy="171457"/>
    <xdr:sp macro="" textlink="">
      <xdr:nvSpPr>
        <xdr:cNvPr id="1707" name="CuadroTexto 1706"/>
        <xdr:cNvSpPr txBox="1"/>
      </xdr:nvSpPr>
      <xdr:spPr>
        <a:xfrm>
          <a:off x="762000" y="4233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2222</xdr:row>
      <xdr:rowOff>0</xdr:rowOff>
    </xdr:from>
    <xdr:ext cx="65" cy="171457"/>
    <xdr:sp macro="" textlink="">
      <xdr:nvSpPr>
        <xdr:cNvPr id="1708" name="CuadroTexto 1707"/>
        <xdr:cNvSpPr txBox="1"/>
      </xdr:nvSpPr>
      <xdr:spPr>
        <a:xfrm>
          <a:off x="762000" y="4237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2224</xdr:row>
      <xdr:rowOff>0</xdr:rowOff>
    </xdr:from>
    <xdr:ext cx="65" cy="171457"/>
    <xdr:sp macro="" textlink="">
      <xdr:nvSpPr>
        <xdr:cNvPr id="1709" name="CuadroTexto 1708"/>
        <xdr:cNvSpPr txBox="1"/>
      </xdr:nvSpPr>
      <xdr:spPr>
        <a:xfrm>
          <a:off x="762000" y="4241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2226</xdr:row>
      <xdr:rowOff>0</xdr:rowOff>
    </xdr:from>
    <xdr:ext cx="65" cy="171457"/>
    <xdr:sp macro="" textlink="">
      <xdr:nvSpPr>
        <xdr:cNvPr id="1710" name="CuadroTexto 1709"/>
        <xdr:cNvSpPr txBox="1"/>
      </xdr:nvSpPr>
      <xdr:spPr>
        <a:xfrm>
          <a:off x="762000" y="4245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2228</xdr:row>
      <xdr:rowOff>0</xdr:rowOff>
    </xdr:from>
    <xdr:ext cx="65" cy="171457"/>
    <xdr:sp macro="" textlink="">
      <xdr:nvSpPr>
        <xdr:cNvPr id="1711" name="CuadroTexto 1710"/>
        <xdr:cNvSpPr txBox="1"/>
      </xdr:nvSpPr>
      <xdr:spPr>
        <a:xfrm>
          <a:off x="762000" y="4249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2230</xdr:row>
      <xdr:rowOff>0</xdr:rowOff>
    </xdr:from>
    <xdr:ext cx="65" cy="171457"/>
    <xdr:sp macro="" textlink="">
      <xdr:nvSpPr>
        <xdr:cNvPr id="1712" name="CuadroTexto 1711"/>
        <xdr:cNvSpPr txBox="1"/>
      </xdr:nvSpPr>
      <xdr:spPr>
        <a:xfrm>
          <a:off x="762000" y="4252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2232</xdr:row>
      <xdr:rowOff>0</xdr:rowOff>
    </xdr:from>
    <xdr:ext cx="65" cy="171457"/>
    <xdr:sp macro="" textlink="">
      <xdr:nvSpPr>
        <xdr:cNvPr id="1713" name="CuadroTexto 1712"/>
        <xdr:cNvSpPr txBox="1"/>
      </xdr:nvSpPr>
      <xdr:spPr>
        <a:xfrm>
          <a:off x="762000" y="4256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2234</xdr:row>
      <xdr:rowOff>0</xdr:rowOff>
    </xdr:from>
    <xdr:ext cx="65" cy="171457"/>
    <xdr:sp macro="" textlink="">
      <xdr:nvSpPr>
        <xdr:cNvPr id="1714" name="CuadroTexto 1713"/>
        <xdr:cNvSpPr txBox="1"/>
      </xdr:nvSpPr>
      <xdr:spPr>
        <a:xfrm>
          <a:off x="762000" y="4260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2236</xdr:row>
      <xdr:rowOff>0</xdr:rowOff>
    </xdr:from>
    <xdr:ext cx="65" cy="171457"/>
    <xdr:sp macro="" textlink="">
      <xdr:nvSpPr>
        <xdr:cNvPr id="1715" name="CuadroTexto 1714"/>
        <xdr:cNvSpPr txBox="1"/>
      </xdr:nvSpPr>
      <xdr:spPr>
        <a:xfrm>
          <a:off x="762000" y="4264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2238</xdr:row>
      <xdr:rowOff>0</xdr:rowOff>
    </xdr:from>
    <xdr:ext cx="65" cy="171457"/>
    <xdr:sp macro="" textlink="">
      <xdr:nvSpPr>
        <xdr:cNvPr id="1716" name="CuadroTexto 1715"/>
        <xdr:cNvSpPr txBox="1"/>
      </xdr:nvSpPr>
      <xdr:spPr>
        <a:xfrm>
          <a:off x="762000" y="4268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2240</xdr:row>
      <xdr:rowOff>0</xdr:rowOff>
    </xdr:from>
    <xdr:ext cx="65" cy="171457"/>
    <xdr:sp macro="" textlink="">
      <xdr:nvSpPr>
        <xdr:cNvPr id="1717" name="CuadroTexto 1716"/>
        <xdr:cNvSpPr txBox="1"/>
      </xdr:nvSpPr>
      <xdr:spPr>
        <a:xfrm>
          <a:off x="762000" y="4271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2242</xdr:row>
      <xdr:rowOff>0</xdr:rowOff>
    </xdr:from>
    <xdr:ext cx="65" cy="171457"/>
    <xdr:sp macro="" textlink="">
      <xdr:nvSpPr>
        <xdr:cNvPr id="1718" name="CuadroTexto 1717"/>
        <xdr:cNvSpPr txBox="1"/>
      </xdr:nvSpPr>
      <xdr:spPr>
        <a:xfrm>
          <a:off x="762000" y="4275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2244</xdr:row>
      <xdr:rowOff>0</xdr:rowOff>
    </xdr:from>
    <xdr:ext cx="65" cy="171457"/>
    <xdr:sp macro="" textlink="">
      <xdr:nvSpPr>
        <xdr:cNvPr id="1719" name="CuadroTexto 1718"/>
        <xdr:cNvSpPr txBox="1"/>
      </xdr:nvSpPr>
      <xdr:spPr>
        <a:xfrm>
          <a:off x="762000" y="4279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2246</xdr:row>
      <xdr:rowOff>0</xdr:rowOff>
    </xdr:from>
    <xdr:ext cx="65" cy="171457"/>
    <xdr:sp macro="" textlink="">
      <xdr:nvSpPr>
        <xdr:cNvPr id="1720" name="CuadroTexto 1719"/>
        <xdr:cNvSpPr txBox="1"/>
      </xdr:nvSpPr>
      <xdr:spPr>
        <a:xfrm>
          <a:off x="762000" y="4283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2248</xdr:row>
      <xdr:rowOff>0</xdr:rowOff>
    </xdr:from>
    <xdr:ext cx="65" cy="171457"/>
    <xdr:sp macro="" textlink="">
      <xdr:nvSpPr>
        <xdr:cNvPr id="1721" name="CuadroTexto 1720"/>
        <xdr:cNvSpPr txBox="1"/>
      </xdr:nvSpPr>
      <xdr:spPr>
        <a:xfrm>
          <a:off x="762000" y="4287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2250</xdr:row>
      <xdr:rowOff>0</xdr:rowOff>
    </xdr:from>
    <xdr:ext cx="65" cy="171457"/>
    <xdr:sp macro="" textlink="">
      <xdr:nvSpPr>
        <xdr:cNvPr id="1722" name="CuadroTexto 1721"/>
        <xdr:cNvSpPr txBox="1"/>
      </xdr:nvSpPr>
      <xdr:spPr>
        <a:xfrm>
          <a:off x="762000" y="4290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2252</xdr:row>
      <xdr:rowOff>0</xdr:rowOff>
    </xdr:from>
    <xdr:ext cx="65" cy="171457"/>
    <xdr:sp macro="" textlink="">
      <xdr:nvSpPr>
        <xdr:cNvPr id="1723" name="CuadroTexto 1722"/>
        <xdr:cNvSpPr txBox="1"/>
      </xdr:nvSpPr>
      <xdr:spPr>
        <a:xfrm>
          <a:off x="762000" y="4294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2254</xdr:row>
      <xdr:rowOff>0</xdr:rowOff>
    </xdr:from>
    <xdr:ext cx="65" cy="171457"/>
    <xdr:sp macro="" textlink="">
      <xdr:nvSpPr>
        <xdr:cNvPr id="1724" name="CuadroTexto 1723"/>
        <xdr:cNvSpPr txBox="1"/>
      </xdr:nvSpPr>
      <xdr:spPr>
        <a:xfrm>
          <a:off x="762000" y="4298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2256</xdr:row>
      <xdr:rowOff>0</xdr:rowOff>
    </xdr:from>
    <xdr:ext cx="65" cy="171457"/>
    <xdr:sp macro="" textlink="">
      <xdr:nvSpPr>
        <xdr:cNvPr id="1725" name="CuadroTexto 1724"/>
        <xdr:cNvSpPr txBox="1"/>
      </xdr:nvSpPr>
      <xdr:spPr>
        <a:xfrm>
          <a:off x="762000" y="4302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2258</xdr:row>
      <xdr:rowOff>0</xdr:rowOff>
    </xdr:from>
    <xdr:ext cx="65" cy="171457"/>
    <xdr:sp macro="" textlink="">
      <xdr:nvSpPr>
        <xdr:cNvPr id="1726" name="CuadroTexto 1725"/>
        <xdr:cNvSpPr txBox="1"/>
      </xdr:nvSpPr>
      <xdr:spPr>
        <a:xfrm>
          <a:off x="762000" y="4306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2260</xdr:row>
      <xdr:rowOff>0</xdr:rowOff>
    </xdr:from>
    <xdr:ext cx="65" cy="171457"/>
    <xdr:sp macro="" textlink="">
      <xdr:nvSpPr>
        <xdr:cNvPr id="1727" name="CuadroTexto 1726"/>
        <xdr:cNvSpPr txBox="1"/>
      </xdr:nvSpPr>
      <xdr:spPr>
        <a:xfrm>
          <a:off x="762000" y="4309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2262</xdr:row>
      <xdr:rowOff>0</xdr:rowOff>
    </xdr:from>
    <xdr:ext cx="65" cy="171457"/>
    <xdr:sp macro="" textlink="">
      <xdr:nvSpPr>
        <xdr:cNvPr id="1728" name="CuadroTexto 1727"/>
        <xdr:cNvSpPr txBox="1"/>
      </xdr:nvSpPr>
      <xdr:spPr>
        <a:xfrm>
          <a:off x="762000" y="4313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2264</xdr:row>
      <xdr:rowOff>0</xdr:rowOff>
    </xdr:from>
    <xdr:ext cx="65" cy="171457"/>
    <xdr:sp macro="" textlink="">
      <xdr:nvSpPr>
        <xdr:cNvPr id="1729" name="CuadroTexto 1728"/>
        <xdr:cNvSpPr txBox="1"/>
      </xdr:nvSpPr>
      <xdr:spPr>
        <a:xfrm>
          <a:off x="762000" y="4317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2266</xdr:row>
      <xdr:rowOff>0</xdr:rowOff>
    </xdr:from>
    <xdr:ext cx="65" cy="171457"/>
    <xdr:sp macro="" textlink="">
      <xdr:nvSpPr>
        <xdr:cNvPr id="1730" name="CuadroTexto 1729"/>
        <xdr:cNvSpPr txBox="1"/>
      </xdr:nvSpPr>
      <xdr:spPr>
        <a:xfrm>
          <a:off x="762000" y="4321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2268</xdr:row>
      <xdr:rowOff>0</xdr:rowOff>
    </xdr:from>
    <xdr:ext cx="65" cy="171457"/>
    <xdr:sp macro="" textlink="">
      <xdr:nvSpPr>
        <xdr:cNvPr id="1731" name="CuadroTexto 1730"/>
        <xdr:cNvSpPr txBox="1"/>
      </xdr:nvSpPr>
      <xdr:spPr>
        <a:xfrm>
          <a:off x="762000" y="4325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2270</xdr:row>
      <xdr:rowOff>0</xdr:rowOff>
    </xdr:from>
    <xdr:ext cx="65" cy="171457"/>
    <xdr:sp macro="" textlink="">
      <xdr:nvSpPr>
        <xdr:cNvPr id="1732" name="CuadroTexto 1731"/>
        <xdr:cNvSpPr txBox="1"/>
      </xdr:nvSpPr>
      <xdr:spPr>
        <a:xfrm>
          <a:off x="762000" y="4329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2272</xdr:row>
      <xdr:rowOff>0</xdr:rowOff>
    </xdr:from>
    <xdr:ext cx="65" cy="171457"/>
    <xdr:sp macro="" textlink="">
      <xdr:nvSpPr>
        <xdr:cNvPr id="1733" name="CuadroTexto 1732"/>
        <xdr:cNvSpPr txBox="1"/>
      </xdr:nvSpPr>
      <xdr:spPr>
        <a:xfrm>
          <a:off x="762000" y="4332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2274</xdr:row>
      <xdr:rowOff>0</xdr:rowOff>
    </xdr:from>
    <xdr:ext cx="65" cy="171457"/>
    <xdr:sp macro="" textlink="">
      <xdr:nvSpPr>
        <xdr:cNvPr id="1734" name="CuadroTexto 1733"/>
        <xdr:cNvSpPr txBox="1"/>
      </xdr:nvSpPr>
      <xdr:spPr>
        <a:xfrm>
          <a:off x="762000" y="4336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2276</xdr:row>
      <xdr:rowOff>0</xdr:rowOff>
    </xdr:from>
    <xdr:ext cx="65" cy="171457"/>
    <xdr:sp macro="" textlink="">
      <xdr:nvSpPr>
        <xdr:cNvPr id="1735" name="CuadroTexto 1734"/>
        <xdr:cNvSpPr txBox="1"/>
      </xdr:nvSpPr>
      <xdr:spPr>
        <a:xfrm>
          <a:off x="762000" y="4340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2278</xdr:row>
      <xdr:rowOff>0</xdr:rowOff>
    </xdr:from>
    <xdr:ext cx="65" cy="171457"/>
    <xdr:sp macro="" textlink="">
      <xdr:nvSpPr>
        <xdr:cNvPr id="1736" name="CuadroTexto 1735"/>
        <xdr:cNvSpPr txBox="1"/>
      </xdr:nvSpPr>
      <xdr:spPr>
        <a:xfrm>
          <a:off x="762000" y="4344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2280</xdr:row>
      <xdr:rowOff>0</xdr:rowOff>
    </xdr:from>
    <xdr:ext cx="65" cy="171457"/>
    <xdr:sp macro="" textlink="">
      <xdr:nvSpPr>
        <xdr:cNvPr id="1737" name="CuadroTexto 1736"/>
        <xdr:cNvSpPr txBox="1"/>
      </xdr:nvSpPr>
      <xdr:spPr>
        <a:xfrm>
          <a:off x="762000" y="4348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2282</xdr:row>
      <xdr:rowOff>0</xdr:rowOff>
    </xdr:from>
    <xdr:ext cx="65" cy="171457"/>
    <xdr:sp macro="" textlink="">
      <xdr:nvSpPr>
        <xdr:cNvPr id="1738" name="CuadroTexto 1737"/>
        <xdr:cNvSpPr txBox="1"/>
      </xdr:nvSpPr>
      <xdr:spPr>
        <a:xfrm>
          <a:off x="762000" y="4351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2284</xdr:row>
      <xdr:rowOff>0</xdr:rowOff>
    </xdr:from>
    <xdr:ext cx="65" cy="171457"/>
    <xdr:sp macro="" textlink="">
      <xdr:nvSpPr>
        <xdr:cNvPr id="1739" name="CuadroTexto 1738"/>
        <xdr:cNvSpPr txBox="1"/>
      </xdr:nvSpPr>
      <xdr:spPr>
        <a:xfrm>
          <a:off x="762000" y="4355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2286</xdr:row>
      <xdr:rowOff>0</xdr:rowOff>
    </xdr:from>
    <xdr:ext cx="65" cy="171457"/>
    <xdr:sp macro="" textlink="">
      <xdr:nvSpPr>
        <xdr:cNvPr id="1740" name="CuadroTexto 1739"/>
        <xdr:cNvSpPr txBox="1"/>
      </xdr:nvSpPr>
      <xdr:spPr>
        <a:xfrm>
          <a:off x="762000" y="4359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2288</xdr:row>
      <xdr:rowOff>0</xdr:rowOff>
    </xdr:from>
    <xdr:ext cx="65" cy="171457"/>
    <xdr:sp macro="" textlink="">
      <xdr:nvSpPr>
        <xdr:cNvPr id="1741" name="CuadroTexto 1740"/>
        <xdr:cNvSpPr txBox="1"/>
      </xdr:nvSpPr>
      <xdr:spPr>
        <a:xfrm>
          <a:off x="762000" y="4363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2290</xdr:row>
      <xdr:rowOff>0</xdr:rowOff>
    </xdr:from>
    <xdr:ext cx="65" cy="171457"/>
    <xdr:sp macro="" textlink="">
      <xdr:nvSpPr>
        <xdr:cNvPr id="1742" name="CuadroTexto 1741"/>
        <xdr:cNvSpPr txBox="1"/>
      </xdr:nvSpPr>
      <xdr:spPr>
        <a:xfrm>
          <a:off x="762000" y="4367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2292</xdr:row>
      <xdr:rowOff>0</xdr:rowOff>
    </xdr:from>
    <xdr:ext cx="65" cy="171457"/>
    <xdr:sp macro="" textlink="">
      <xdr:nvSpPr>
        <xdr:cNvPr id="1743" name="CuadroTexto 1742"/>
        <xdr:cNvSpPr txBox="1"/>
      </xdr:nvSpPr>
      <xdr:spPr>
        <a:xfrm>
          <a:off x="762000" y="4370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2294</xdr:row>
      <xdr:rowOff>0</xdr:rowOff>
    </xdr:from>
    <xdr:ext cx="65" cy="171457"/>
    <xdr:sp macro="" textlink="">
      <xdr:nvSpPr>
        <xdr:cNvPr id="1744" name="CuadroTexto 1743"/>
        <xdr:cNvSpPr txBox="1"/>
      </xdr:nvSpPr>
      <xdr:spPr>
        <a:xfrm>
          <a:off x="762000" y="4374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2296</xdr:row>
      <xdr:rowOff>0</xdr:rowOff>
    </xdr:from>
    <xdr:ext cx="65" cy="171457"/>
    <xdr:sp macro="" textlink="">
      <xdr:nvSpPr>
        <xdr:cNvPr id="1745" name="CuadroTexto 1744"/>
        <xdr:cNvSpPr txBox="1"/>
      </xdr:nvSpPr>
      <xdr:spPr>
        <a:xfrm>
          <a:off x="762000" y="4378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2298</xdr:row>
      <xdr:rowOff>0</xdr:rowOff>
    </xdr:from>
    <xdr:ext cx="65" cy="171457"/>
    <xdr:sp macro="" textlink="">
      <xdr:nvSpPr>
        <xdr:cNvPr id="1746" name="CuadroTexto 1745"/>
        <xdr:cNvSpPr txBox="1"/>
      </xdr:nvSpPr>
      <xdr:spPr>
        <a:xfrm>
          <a:off x="762000" y="4382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2300</xdr:row>
      <xdr:rowOff>0</xdr:rowOff>
    </xdr:from>
    <xdr:ext cx="65" cy="171457"/>
    <xdr:sp macro="" textlink="">
      <xdr:nvSpPr>
        <xdr:cNvPr id="1747" name="CuadroTexto 1746"/>
        <xdr:cNvSpPr txBox="1"/>
      </xdr:nvSpPr>
      <xdr:spPr>
        <a:xfrm>
          <a:off x="762000" y="4386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2302</xdr:row>
      <xdr:rowOff>0</xdr:rowOff>
    </xdr:from>
    <xdr:ext cx="65" cy="171457"/>
    <xdr:sp macro="" textlink="">
      <xdr:nvSpPr>
        <xdr:cNvPr id="1748" name="CuadroTexto 1747"/>
        <xdr:cNvSpPr txBox="1"/>
      </xdr:nvSpPr>
      <xdr:spPr>
        <a:xfrm>
          <a:off x="762000" y="4389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2304</xdr:row>
      <xdr:rowOff>0</xdr:rowOff>
    </xdr:from>
    <xdr:ext cx="65" cy="171457"/>
    <xdr:sp macro="" textlink="">
      <xdr:nvSpPr>
        <xdr:cNvPr id="1749" name="CuadroTexto 1748"/>
        <xdr:cNvSpPr txBox="1"/>
      </xdr:nvSpPr>
      <xdr:spPr>
        <a:xfrm>
          <a:off x="762000" y="4393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2306</xdr:row>
      <xdr:rowOff>0</xdr:rowOff>
    </xdr:from>
    <xdr:ext cx="65" cy="171457"/>
    <xdr:sp macro="" textlink="">
      <xdr:nvSpPr>
        <xdr:cNvPr id="1750" name="CuadroTexto 1749"/>
        <xdr:cNvSpPr txBox="1"/>
      </xdr:nvSpPr>
      <xdr:spPr>
        <a:xfrm>
          <a:off x="762000" y="4397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2308</xdr:row>
      <xdr:rowOff>0</xdr:rowOff>
    </xdr:from>
    <xdr:ext cx="65" cy="171457"/>
    <xdr:sp macro="" textlink="">
      <xdr:nvSpPr>
        <xdr:cNvPr id="1751" name="CuadroTexto 1750"/>
        <xdr:cNvSpPr txBox="1"/>
      </xdr:nvSpPr>
      <xdr:spPr>
        <a:xfrm>
          <a:off x="762000" y="4401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2310</xdr:row>
      <xdr:rowOff>0</xdr:rowOff>
    </xdr:from>
    <xdr:ext cx="65" cy="171457"/>
    <xdr:sp macro="" textlink="">
      <xdr:nvSpPr>
        <xdr:cNvPr id="1752" name="CuadroTexto 1751"/>
        <xdr:cNvSpPr txBox="1"/>
      </xdr:nvSpPr>
      <xdr:spPr>
        <a:xfrm>
          <a:off x="762000" y="4405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2312</xdr:row>
      <xdr:rowOff>0</xdr:rowOff>
    </xdr:from>
    <xdr:ext cx="65" cy="171457"/>
    <xdr:sp macro="" textlink="">
      <xdr:nvSpPr>
        <xdr:cNvPr id="1753" name="CuadroTexto 1752"/>
        <xdr:cNvSpPr txBox="1"/>
      </xdr:nvSpPr>
      <xdr:spPr>
        <a:xfrm>
          <a:off x="762000" y="4409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2314</xdr:row>
      <xdr:rowOff>0</xdr:rowOff>
    </xdr:from>
    <xdr:ext cx="65" cy="171457"/>
    <xdr:sp macro="" textlink="">
      <xdr:nvSpPr>
        <xdr:cNvPr id="1754" name="CuadroTexto 1753"/>
        <xdr:cNvSpPr txBox="1"/>
      </xdr:nvSpPr>
      <xdr:spPr>
        <a:xfrm>
          <a:off x="762000" y="4412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2316</xdr:row>
      <xdr:rowOff>0</xdr:rowOff>
    </xdr:from>
    <xdr:ext cx="65" cy="171457"/>
    <xdr:sp macro="" textlink="">
      <xdr:nvSpPr>
        <xdr:cNvPr id="1755" name="CuadroTexto 1754"/>
        <xdr:cNvSpPr txBox="1"/>
      </xdr:nvSpPr>
      <xdr:spPr>
        <a:xfrm>
          <a:off x="762000" y="4416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2318</xdr:row>
      <xdr:rowOff>0</xdr:rowOff>
    </xdr:from>
    <xdr:ext cx="65" cy="171457"/>
    <xdr:sp macro="" textlink="">
      <xdr:nvSpPr>
        <xdr:cNvPr id="1756" name="CuadroTexto 1755"/>
        <xdr:cNvSpPr txBox="1"/>
      </xdr:nvSpPr>
      <xdr:spPr>
        <a:xfrm>
          <a:off x="762000" y="4420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2320</xdr:row>
      <xdr:rowOff>0</xdr:rowOff>
    </xdr:from>
    <xdr:ext cx="65" cy="171457"/>
    <xdr:sp macro="" textlink="">
      <xdr:nvSpPr>
        <xdr:cNvPr id="1757" name="CuadroTexto 1756"/>
        <xdr:cNvSpPr txBox="1"/>
      </xdr:nvSpPr>
      <xdr:spPr>
        <a:xfrm>
          <a:off x="762000" y="4424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2322</xdr:row>
      <xdr:rowOff>0</xdr:rowOff>
    </xdr:from>
    <xdr:ext cx="65" cy="171457"/>
    <xdr:sp macro="" textlink="">
      <xdr:nvSpPr>
        <xdr:cNvPr id="1758" name="CuadroTexto 1757"/>
        <xdr:cNvSpPr txBox="1"/>
      </xdr:nvSpPr>
      <xdr:spPr>
        <a:xfrm>
          <a:off x="762000" y="4428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2324</xdr:row>
      <xdr:rowOff>0</xdr:rowOff>
    </xdr:from>
    <xdr:ext cx="65" cy="171457"/>
    <xdr:sp macro="" textlink="">
      <xdr:nvSpPr>
        <xdr:cNvPr id="1759" name="CuadroTexto 1758"/>
        <xdr:cNvSpPr txBox="1"/>
      </xdr:nvSpPr>
      <xdr:spPr>
        <a:xfrm>
          <a:off x="762000" y="4431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2326</xdr:row>
      <xdr:rowOff>0</xdr:rowOff>
    </xdr:from>
    <xdr:ext cx="65" cy="171457"/>
    <xdr:sp macro="" textlink="">
      <xdr:nvSpPr>
        <xdr:cNvPr id="1760" name="CuadroTexto 1759"/>
        <xdr:cNvSpPr txBox="1"/>
      </xdr:nvSpPr>
      <xdr:spPr>
        <a:xfrm>
          <a:off x="762000" y="4435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2328</xdr:row>
      <xdr:rowOff>0</xdr:rowOff>
    </xdr:from>
    <xdr:ext cx="65" cy="171457"/>
    <xdr:sp macro="" textlink="">
      <xdr:nvSpPr>
        <xdr:cNvPr id="1761" name="CuadroTexto 1760"/>
        <xdr:cNvSpPr txBox="1"/>
      </xdr:nvSpPr>
      <xdr:spPr>
        <a:xfrm>
          <a:off x="762000" y="4439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2330</xdr:row>
      <xdr:rowOff>0</xdr:rowOff>
    </xdr:from>
    <xdr:ext cx="65" cy="171457"/>
    <xdr:sp macro="" textlink="">
      <xdr:nvSpPr>
        <xdr:cNvPr id="1762" name="CuadroTexto 1761"/>
        <xdr:cNvSpPr txBox="1"/>
      </xdr:nvSpPr>
      <xdr:spPr>
        <a:xfrm>
          <a:off x="762000" y="4443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2332</xdr:row>
      <xdr:rowOff>0</xdr:rowOff>
    </xdr:from>
    <xdr:ext cx="65" cy="171457"/>
    <xdr:sp macro="" textlink="">
      <xdr:nvSpPr>
        <xdr:cNvPr id="1763" name="CuadroTexto 1762"/>
        <xdr:cNvSpPr txBox="1"/>
      </xdr:nvSpPr>
      <xdr:spPr>
        <a:xfrm>
          <a:off x="762000" y="4447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2334</xdr:row>
      <xdr:rowOff>0</xdr:rowOff>
    </xdr:from>
    <xdr:ext cx="65" cy="171457"/>
    <xdr:sp macro="" textlink="">
      <xdr:nvSpPr>
        <xdr:cNvPr id="1764" name="CuadroTexto 1763"/>
        <xdr:cNvSpPr txBox="1"/>
      </xdr:nvSpPr>
      <xdr:spPr>
        <a:xfrm>
          <a:off x="762000" y="4450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2336</xdr:row>
      <xdr:rowOff>0</xdr:rowOff>
    </xdr:from>
    <xdr:ext cx="65" cy="171457"/>
    <xdr:sp macro="" textlink="">
      <xdr:nvSpPr>
        <xdr:cNvPr id="1765" name="CuadroTexto 1764"/>
        <xdr:cNvSpPr txBox="1"/>
      </xdr:nvSpPr>
      <xdr:spPr>
        <a:xfrm>
          <a:off x="762000" y="4454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2338</xdr:row>
      <xdr:rowOff>0</xdr:rowOff>
    </xdr:from>
    <xdr:ext cx="65" cy="171457"/>
    <xdr:sp macro="" textlink="">
      <xdr:nvSpPr>
        <xdr:cNvPr id="1766" name="CuadroTexto 1765"/>
        <xdr:cNvSpPr txBox="1"/>
      </xdr:nvSpPr>
      <xdr:spPr>
        <a:xfrm>
          <a:off x="762000" y="4458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2340</xdr:row>
      <xdr:rowOff>0</xdr:rowOff>
    </xdr:from>
    <xdr:ext cx="65" cy="171457"/>
    <xdr:sp macro="" textlink="">
      <xdr:nvSpPr>
        <xdr:cNvPr id="1767" name="CuadroTexto 1766"/>
        <xdr:cNvSpPr txBox="1"/>
      </xdr:nvSpPr>
      <xdr:spPr>
        <a:xfrm>
          <a:off x="762000" y="4462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2342</xdr:row>
      <xdr:rowOff>0</xdr:rowOff>
    </xdr:from>
    <xdr:ext cx="65" cy="171457"/>
    <xdr:sp macro="" textlink="">
      <xdr:nvSpPr>
        <xdr:cNvPr id="1768" name="CuadroTexto 1767"/>
        <xdr:cNvSpPr txBox="1"/>
      </xdr:nvSpPr>
      <xdr:spPr>
        <a:xfrm>
          <a:off x="762000" y="4466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2344</xdr:row>
      <xdr:rowOff>0</xdr:rowOff>
    </xdr:from>
    <xdr:ext cx="65" cy="171457"/>
    <xdr:sp macro="" textlink="">
      <xdr:nvSpPr>
        <xdr:cNvPr id="1769" name="CuadroTexto 1768"/>
        <xdr:cNvSpPr txBox="1"/>
      </xdr:nvSpPr>
      <xdr:spPr>
        <a:xfrm>
          <a:off x="762000" y="4469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2346</xdr:row>
      <xdr:rowOff>0</xdr:rowOff>
    </xdr:from>
    <xdr:ext cx="65" cy="171457"/>
    <xdr:sp macro="" textlink="">
      <xdr:nvSpPr>
        <xdr:cNvPr id="1770" name="CuadroTexto 1769"/>
        <xdr:cNvSpPr txBox="1"/>
      </xdr:nvSpPr>
      <xdr:spPr>
        <a:xfrm>
          <a:off x="762000" y="4473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2348</xdr:row>
      <xdr:rowOff>0</xdr:rowOff>
    </xdr:from>
    <xdr:ext cx="65" cy="171457"/>
    <xdr:sp macro="" textlink="">
      <xdr:nvSpPr>
        <xdr:cNvPr id="1771" name="CuadroTexto 1770"/>
        <xdr:cNvSpPr txBox="1"/>
      </xdr:nvSpPr>
      <xdr:spPr>
        <a:xfrm>
          <a:off x="762000" y="4477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2350</xdr:row>
      <xdr:rowOff>0</xdr:rowOff>
    </xdr:from>
    <xdr:ext cx="65" cy="171457"/>
    <xdr:sp macro="" textlink="">
      <xdr:nvSpPr>
        <xdr:cNvPr id="1772" name="CuadroTexto 1771"/>
        <xdr:cNvSpPr txBox="1"/>
      </xdr:nvSpPr>
      <xdr:spPr>
        <a:xfrm>
          <a:off x="762000" y="4481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2352</xdr:row>
      <xdr:rowOff>0</xdr:rowOff>
    </xdr:from>
    <xdr:ext cx="65" cy="171457"/>
    <xdr:sp macro="" textlink="">
      <xdr:nvSpPr>
        <xdr:cNvPr id="1773" name="CuadroTexto 1772"/>
        <xdr:cNvSpPr txBox="1"/>
      </xdr:nvSpPr>
      <xdr:spPr>
        <a:xfrm>
          <a:off x="762000" y="4485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2354</xdr:row>
      <xdr:rowOff>0</xdr:rowOff>
    </xdr:from>
    <xdr:ext cx="65" cy="171457"/>
    <xdr:sp macro="" textlink="">
      <xdr:nvSpPr>
        <xdr:cNvPr id="1774" name="CuadroTexto 1773"/>
        <xdr:cNvSpPr txBox="1"/>
      </xdr:nvSpPr>
      <xdr:spPr>
        <a:xfrm>
          <a:off x="762000" y="4489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2356</xdr:row>
      <xdr:rowOff>0</xdr:rowOff>
    </xdr:from>
    <xdr:ext cx="65" cy="171457"/>
    <xdr:sp macro="" textlink="">
      <xdr:nvSpPr>
        <xdr:cNvPr id="1775" name="CuadroTexto 1774"/>
        <xdr:cNvSpPr txBox="1"/>
      </xdr:nvSpPr>
      <xdr:spPr>
        <a:xfrm>
          <a:off x="762000" y="4492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2358</xdr:row>
      <xdr:rowOff>0</xdr:rowOff>
    </xdr:from>
    <xdr:ext cx="65" cy="171457"/>
    <xdr:sp macro="" textlink="">
      <xdr:nvSpPr>
        <xdr:cNvPr id="1776" name="CuadroTexto 1775"/>
        <xdr:cNvSpPr txBox="1"/>
      </xdr:nvSpPr>
      <xdr:spPr>
        <a:xfrm>
          <a:off x="762000" y="4496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2360</xdr:row>
      <xdr:rowOff>0</xdr:rowOff>
    </xdr:from>
    <xdr:ext cx="65" cy="171457"/>
    <xdr:sp macro="" textlink="">
      <xdr:nvSpPr>
        <xdr:cNvPr id="1777" name="CuadroTexto 1776"/>
        <xdr:cNvSpPr txBox="1"/>
      </xdr:nvSpPr>
      <xdr:spPr>
        <a:xfrm>
          <a:off x="762000" y="4500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2362</xdr:row>
      <xdr:rowOff>0</xdr:rowOff>
    </xdr:from>
    <xdr:ext cx="65" cy="171457"/>
    <xdr:sp macro="" textlink="">
      <xdr:nvSpPr>
        <xdr:cNvPr id="1778" name="CuadroTexto 1777"/>
        <xdr:cNvSpPr txBox="1"/>
      </xdr:nvSpPr>
      <xdr:spPr>
        <a:xfrm>
          <a:off x="762000" y="4504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2364</xdr:row>
      <xdr:rowOff>0</xdr:rowOff>
    </xdr:from>
    <xdr:ext cx="65" cy="171457"/>
    <xdr:sp macro="" textlink="">
      <xdr:nvSpPr>
        <xdr:cNvPr id="1779" name="CuadroTexto 1778"/>
        <xdr:cNvSpPr txBox="1"/>
      </xdr:nvSpPr>
      <xdr:spPr>
        <a:xfrm>
          <a:off x="762000" y="4508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2366</xdr:row>
      <xdr:rowOff>0</xdr:rowOff>
    </xdr:from>
    <xdr:ext cx="65" cy="171457"/>
    <xdr:sp macro="" textlink="">
      <xdr:nvSpPr>
        <xdr:cNvPr id="1780" name="CuadroTexto 1779"/>
        <xdr:cNvSpPr txBox="1"/>
      </xdr:nvSpPr>
      <xdr:spPr>
        <a:xfrm>
          <a:off x="762000" y="4511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2368</xdr:row>
      <xdr:rowOff>0</xdr:rowOff>
    </xdr:from>
    <xdr:ext cx="65" cy="171457"/>
    <xdr:sp macro="" textlink="">
      <xdr:nvSpPr>
        <xdr:cNvPr id="1781" name="CuadroTexto 1780"/>
        <xdr:cNvSpPr txBox="1"/>
      </xdr:nvSpPr>
      <xdr:spPr>
        <a:xfrm>
          <a:off x="762000" y="4515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2370</xdr:row>
      <xdr:rowOff>0</xdr:rowOff>
    </xdr:from>
    <xdr:ext cx="65" cy="171457"/>
    <xdr:sp macro="" textlink="">
      <xdr:nvSpPr>
        <xdr:cNvPr id="1782" name="CuadroTexto 1781"/>
        <xdr:cNvSpPr txBox="1"/>
      </xdr:nvSpPr>
      <xdr:spPr>
        <a:xfrm>
          <a:off x="762000" y="4519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2372</xdr:row>
      <xdr:rowOff>0</xdr:rowOff>
    </xdr:from>
    <xdr:ext cx="65" cy="171457"/>
    <xdr:sp macro="" textlink="">
      <xdr:nvSpPr>
        <xdr:cNvPr id="1783" name="CuadroTexto 1782"/>
        <xdr:cNvSpPr txBox="1"/>
      </xdr:nvSpPr>
      <xdr:spPr>
        <a:xfrm>
          <a:off x="762000" y="4523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2374</xdr:row>
      <xdr:rowOff>0</xdr:rowOff>
    </xdr:from>
    <xdr:ext cx="65" cy="171457"/>
    <xdr:sp macro="" textlink="">
      <xdr:nvSpPr>
        <xdr:cNvPr id="1784" name="CuadroTexto 1783"/>
        <xdr:cNvSpPr txBox="1"/>
      </xdr:nvSpPr>
      <xdr:spPr>
        <a:xfrm>
          <a:off x="762000" y="4527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2376</xdr:row>
      <xdr:rowOff>0</xdr:rowOff>
    </xdr:from>
    <xdr:ext cx="65" cy="171457"/>
    <xdr:sp macro="" textlink="">
      <xdr:nvSpPr>
        <xdr:cNvPr id="1785" name="CuadroTexto 1784"/>
        <xdr:cNvSpPr txBox="1"/>
      </xdr:nvSpPr>
      <xdr:spPr>
        <a:xfrm>
          <a:off x="762000" y="4530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2378</xdr:row>
      <xdr:rowOff>0</xdr:rowOff>
    </xdr:from>
    <xdr:ext cx="65" cy="171457"/>
    <xdr:sp macro="" textlink="">
      <xdr:nvSpPr>
        <xdr:cNvPr id="1786" name="CuadroTexto 1785"/>
        <xdr:cNvSpPr txBox="1"/>
      </xdr:nvSpPr>
      <xdr:spPr>
        <a:xfrm>
          <a:off x="762000" y="4534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2380</xdr:row>
      <xdr:rowOff>0</xdr:rowOff>
    </xdr:from>
    <xdr:ext cx="65" cy="171457"/>
    <xdr:sp macro="" textlink="">
      <xdr:nvSpPr>
        <xdr:cNvPr id="1787" name="CuadroTexto 1786"/>
        <xdr:cNvSpPr txBox="1"/>
      </xdr:nvSpPr>
      <xdr:spPr>
        <a:xfrm>
          <a:off x="762000" y="4538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2382</xdr:row>
      <xdr:rowOff>0</xdr:rowOff>
    </xdr:from>
    <xdr:ext cx="65" cy="171457"/>
    <xdr:sp macro="" textlink="">
      <xdr:nvSpPr>
        <xdr:cNvPr id="1788" name="CuadroTexto 1787"/>
        <xdr:cNvSpPr txBox="1"/>
      </xdr:nvSpPr>
      <xdr:spPr>
        <a:xfrm>
          <a:off x="762000" y="4542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2384</xdr:row>
      <xdr:rowOff>0</xdr:rowOff>
    </xdr:from>
    <xdr:ext cx="65" cy="171457"/>
    <xdr:sp macro="" textlink="">
      <xdr:nvSpPr>
        <xdr:cNvPr id="1789" name="CuadroTexto 1788"/>
        <xdr:cNvSpPr txBox="1"/>
      </xdr:nvSpPr>
      <xdr:spPr>
        <a:xfrm>
          <a:off x="762000" y="4546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2386</xdr:row>
      <xdr:rowOff>0</xdr:rowOff>
    </xdr:from>
    <xdr:ext cx="65" cy="171457"/>
    <xdr:sp macro="" textlink="">
      <xdr:nvSpPr>
        <xdr:cNvPr id="1790" name="CuadroTexto 1789"/>
        <xdr:cNvSpPr txBox="1"/>
      </xdr:nvSpPr>
      <xdr:spPr>
        <a:xfrm>
          <a:off x="762000" y="4549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2388</xdr:row>
      <xdr:rowOff>0</xdr:rowOff>
    </xdr:from>
    <xdr:ext cx="65" cy="171457"/>
    <xdr:sp macro="" textlink="">
      <xdr:nvSpPr>
        <xdr:cNvPr id="1791" name="CuadroTexto 1790"/>
        <xdr:cNvSpPr txBox="1"/>
      </xdr:nvSpPr>
      <xdr:spPr>
        <a:xfrm>
          <a:off x="762000" y="4553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2390</xdr:row>
      <xdr:rowOff>0</xdr:rowOff>
    </xdr:from>
    <xdr:ext cx="65" cy="171457"/>
    <xdr:sp macro="" textlink="">
      <xdr:nvSpPr>
        <xdr:cNvPr id="1792" name="CuadroTexto 1791"/>
        <xdr:cNvSpPr txBox="1"/>
      </xdr:nvSpPr>
      <xdr:spPr>
        <a:xfrm>
          <a:off x="762000" y="4557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2392</xdr:row>
      <xdr:rowOff>0</xdr:rowOff>
    </xdr:from>
    <xdr:ext cx="65" cy="171457"/>
    <xdr:sp macro="" textlink="">
      <xdr:nvSpPr>
        <xdr:cNvPr id="1793" name="CuadroTexto 1792"/>
        <xdr:cNvSpPr txBox="1"/>
      </xdr:nvSpPr>
      <xdr:spPr>
        <a:xfrm>
          <a:off x="762000" y="4561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2394</xdr:row>
      <xdr:rowOff>0</xdr:rowOff>
    </xdr:from>
    <xdr:ext cx="65" cy="171457"/>
    <xdr:sp macro="" textlink="">
      <xdr:nvSpPr>
        <xdr:cNvPr id="1794" name="CuadroTexto 1793"/>
        <xdr:cNvSpPr txBox="1"/>
      </xdr:nvSpPr>
      <xdr:spPr>
        <a:xfrm>
          <a:off x="762000" y="4565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2396</xdr:row>
      <xdr:rowOff>0</xdr:rowOff>
    </xdr:from>
    <xdr:ext cx="65" cy="171457"/>
    <xdr:sp macro="" textlink="">
      <xdr:nvSpPr>
        <xdr:cNvPr id="1795" name="CuadroTexto 1794"/>
        <xdr:cNvSpPr txBox="1"/>
      </xdr:nvSpPr>
      <xdr:spPr>
        <a:xfrm>
          <a:off x="762000" y="4569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2398</xdr:row>
      <xdr:rowOff>0</xdr:rowOff>
    </xdr:from>
    <xdr:ext cx="65" cy="171457"/>
    <xdr:sp macro="" textlink="">
      <xdr:nvSpPr>
        <xdr:cNvPr id="1796" name="CuadroTexto 1795"/>
        <xdr:cNvSpPr txBox="1"/>
      </xdr:nvSpPr>
      <xdr:spPr>
        <a:xfrm>
          <a:off x="762000" y="4572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2400</xdr:row>
      <xdr:rowOff>0</xdr:rowOff>
    </xdr:from>
    <xdr:ext cx="65" cy="171457"/>
    <xdr:sp macro="" textlink="">
      <xdr:nvSpPr>
        <xdr:cNvPr id="1797" name="CuadroTexto 1796"/>
        <xdr:cNvSpPr txBox="1"/>
      </xdr:nvSpPr>
      <xdr:spPr>
        <a:xfrm>
          <a:off x="762000" y="4576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2402</xdr:row>
      <xdr:rowOff>0</xdr:rowOff>
    </xdr:from>
    <xdr:ext cx="65" cy="171457"/>
    <xdr:sp macro="" textlink="">
      <xdr:nvSpPr>
        <xdr:cNvPr id="1798" name="CuadroTexto 1797"/>
        <xdr:cNvSpPr txBox="1"/>
      </xdr:nvSpPr>
      <xdr:spPr>
        <a:xfrm>
          <a:off x="762000" y="4580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2404</xdr:row>
      <xdr:rowOff>0</xdr:rowOff>
    </xdr:from>
    <xdr:ext cx="65" cy="171457"/>
    <xdr:sp macro="" textlink="">
      <xdr:nvSpPr>
        <xdr:cNvPr id="1799" name="CuadroTexto 1798"/>
        <xdr:cNvSpPr txBox="1"/>
      </xdr:nvSpPr>
      <xdr:spPr>
        <a:xfrm>
          <a:off x="762000" y="4584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2406</xdr:row>
      <xdr:rowOff>0</xdr:rowOff>
    </xdr:from>
    <xdr:ext cx="65" cy="171457"/>
    <xdr:sp macro="" textlink="">
      <xdr:nvSpPr>
        <xdr:cNvPr id="1800" name="CuadroTexto 1799"/>
        <xdr:cNvSpPr txBox="1"/>
      </xdr:nvSpPr>
      <xdr:spPr>
        <a:xfrm>
          <a:off x="762000" y="4588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2408</xdr:row>
      <xdr:rowOff>0</xdr:rowOff>
    </xdr:from>
    <xdr:ext cx="65" cy="171457"/>
    <xdr:sp macro="" textlink="">
      <xdr:nvSpPr>
        <xdr:cNvPr id="1801" name="CuadroTexto 1800"/>
        <xdr:cNvSpPr txBox="1"/>
      </xdr:nvSpPr>
      <xdr:spPr>
        <a:xfrm>
          <a:off x="762000" y="4591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2410</xdr:row>
      <xdr:rowOff>0</xdr:rowOff>
    </xdr:from>
    <xdr:ext cx="65" cy="171457"/>
    <xdr:sp macro="" textlink="">
      <xdr:nvSpPr>
        <xdr:cNvPr id="1802" name="CuadroTexto 1801"/>
        <xdr:cNvSpPr txBox="1"/>
      </xdr:nvSpPr>
      <xdr:spPr>
        <a:xfrm>
          <a:off x="762000" y="4595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2412</xdr:row>
      <xdr:rowOff>0</xdr:rowOff>
    </xdr:from>
    <xdr:ext cx="65" cy="171457"/>
    <xdr:sp macro="" textlink="">
      <xdr:nvSpPr>
        <xdr:cNvPr id="1803" name="CuadroTexto 1802"/>
        <xdr:cNvSpPr txBox="1"/>
      </xdr:nvSpPr>
      <xdr:spPr>
        <a:xfrm>
          <a:off x="762000" y="4599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2414</xdr:row>
      <xdr:rowOff>0</xdr:rowOff>
    </xdr:from>
    <xdr:ext cx="65" cy="171457"/>
    <xdr:sp macro="" textlink="">
      <xdr:nvSpPr>
        <xdr:cNvPr id="1804" name="CuadroTexto 1803"/>
        <xdr:cNvSpPr txBox="1"/>
      </xdr:nvSpPr>
      <xdr:spPr>
        <a:xfrm>
          <a:off x="762000" y="4603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2416</xdr:row>
      <xdr:rowOff>0</xdr:rowOff>
    </xdr:from>
    <xdr:ext cx="65" cy="171457"/>
    <xdr:sp macro="" textlink="">
      <xdr:nvSpPr>
        <xdr:cNvPr id="1805" name="CuadroTexto 1804"/>
        <xdr:cNvSpPr txBox="1"/>
      </xdr:nvSpPr>
      <xdr:spPr>
        <a:xfrm>
          <a:off x="762000" y="4607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2418</xdr:row>
      <xdr:rowOff>0</xdr:rowOff>
    </xdr:from>
    <xdr:ext cx="65" cy="171457"/>
    <xdr:sp macro="" textlink="">
      <xdr:nvSpPr>
        <xdr:cNvPr id="1806" name="CuadroTexto 1805"/>
        <xdr:cNvSpPr txBox="1"/>
      </xdr:nvSpPr>
      <xdr:spPr>
        <a:xfrm>
          <a:off x="762000" y="4610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2420</xdr:row>
      <xdr:rowOff>0</xdr:rowOff>
    </xdr:from>
    <xdr:ext cx="65" cy="171457"/>
    <xdr:sp macro="" textlink="">
      <xdr:nvSpPr>
        <xdr:cNvPr id="1807" name="CuadroTexto 1806"/>
        <xdr:cNvSpPr txBox="1"/>
      </xdr:nvSpPr>
      <xdr:spPr>
        <a:xfrm>
          <a:off x="762000" y="4614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2422</xdr:row>
      <xdr:rowOff>0</xdr:rowOff>
    </xdr:from>
    <xdr:ext cx="65" cy="171457"/>
    <xdr:sp macro="" textlink="">
      <xdr:nvSpPr>
        <xdr:cNvPr id="1808" name="CuadroTexto 1807"/>
        <xdr:cNvSpPr txBox="1"/>
      </xdr:nvSpPr>
      <xdr:spPr>
        <a:xfrm>
          <a:off x="762000" y="4618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2424</xdr:row>
      <xdr:rowOff>0</xdr:rowOff>
    </xdr:from>
    <xdr:ext cx="65" cy="171457"/>
    <xdr:sp macro="" textlink="">
      <xdr:nvSpPr>
        <xdr:cNvPr id="1809" name="CuadroTexto 1808"/>
        <xdr:cNvSpPr txBox="1"/>
      </xdr:nvSpPr>
      <xdr:spPr>
        <a:xfrm>
          <a:off x="762000" y="4622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2426</xdr:row>
      <xdr:rowOff>0</xdr:rowOff>
    </xdr:from>
    <xdr:ext cx="65" cy="171457"/>
    <xdr:sp macro="" textlink="">
      <xdr:nvSpPr>
        <xdr:cNvPr id="1810" name="CuadroTexto 1809"/>
        <xdr:cNvSpPr txBox="1"/>
      </xdr:nvSpPr>
      <xdr:spPr>
        <a:xfrm>
          <a:off x="762000" y="4626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2428</xdr:row>
      <xdr:rowOff>0</xdr:rowOff>
    </xdr:from>
    <xdr:ext cx="65" cy="171457"/>
    <xdr:sp macro="" textlink="">
      <xdr:nvSpPr>
        <xdr:cNvPr id="1811" name="CuadroTexto 1810"/>
        <xdr:cNvSpPr txBox="1"/>
      </xdr:nvSpPr>
      <xdr:spPr>
        <a:xfrm>
          <a:off x="762000" y="4630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2430</xdr:row>
      <xdr:rowOff>0</xdr:rowOff>
    </xdr:from>
    <xdr:ext cx="65" cy="171457"/>
    <xdr:sp macro="" textlink="">
      <xdr:nvSpPr>
        <xdr:cNvPr id="1812" name="CuadroTexto 1811"/>
        <xdr:cNvSpPr txBox="1"/>
      </xdr:nvSpPr>
      <xdr:spPr>
        <a:xfrm>
          <a:off x="762000" y="4633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2432</xdr:row>
      <xdr:rowOff>0</xdr:rowOff>
    </xdr:from>
    <xdr:ext cx="65" cy="171457"/>
    <xdr:sp macro="" textlink="">
      <xdr:nvSpPr>
        <xdr:cNvPr id="1813" name="CuadroTexto 1812"/>
        <xdr:cNvSpPr txBox="1"/>
      </xdr:nvSpPr>
      <xdr:spPr>
        <a:xfrm>
          <a:off x="762000" y="4637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2434</xdr:row>
      <xdr:rowOff>0</xdr:rowOff>
    </xdr:from>
    <xdr:ext cx="65" cy="171457"/>
    <xdr:sp macro="" textlink="">
      <xdr:nvSpPr>
        <xdr:cNvPr id="1814" name="CuadroTexto 1813"/>
        <xdr:cNvSpPr txBox="1"/>
      </xdr:nvSpPr>
      <xdr:spPr>
        <a:xfrm>
          <a:off x="762000" y="4641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2436</xdr:row>
      <xdr:rowOff>0</xdr:rowOff>
    </xdr:from>
    <xdr:ext cx="65" cy="171457"/>
    <xdr:sp macro="" textlink="">
      <xdr:nvSpPr>
        <xdr:cNvPr id="1815" name="CuadroTexto 1814"/>
        <xdr:cNvSpPr txBox="1"/>
      </xdr:nvSpPr>
      <xdr:spPr>
        <a:xfrm>
          <a:off x="762000" y="4645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2438</xdr:row>
      <xdr:rowOff>0</xdr:rowOff>
    </xdr:from>
    <xdr:ext cx="65" cy="171457"/>
    <xdr:sp macro="" textlink="">
      <xdr:nvSpPr>
        <xdr:cNvPr id="1816" name="CuadroTexto 1815"/>
        <xdr:cNvSpPr txBox="1"/>
      </xdr:nvSpPr>
      <xdr:spPr>
        <a:xfrm>
          <a:off x="762000" y="4649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2440</xdr:row>
      <xdr:rowOff>0</xdr:rowOff>
    </xdr:from>
    <xdr:ext cx="65" cy="171457"/>
    <xdr:sp macro="" textlink="">
      <xdr:nvSpPr>
        <xdr:cNvPr id="1817" name="CuadroTexto 1816"/>
        <xdr:cNvSpPr txBox="1"/>
      </xdr:nvSpPr>
      <xdr:spPr>
        <a:xfrm>
          <a:off x="762000" y="4652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2442</xdr:row>
      <xdr:rowOff>0</xdr:rowOff>
    </xdr:from>
    <xdr:ext cx="65" cy="171457"/>
    <xdr:sp macro="" textlink="">
      <xdr:nvSpPr>
        <xdr:cNvPr id="1818" name="CuadroTexto 1817"/>
        <xdr:cNvSpPr txBox="1"/>
      </xdr:nvSpPr>
      <xdr:spPr>
        <a:xfrm>
          <a:off x="762000" y="4656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2444</xdr:row>
      <xdr:rowOff>0</xdr:rowOff>
    </xdr:from>
    <xdr:ext cx="65" cy="171457"/>
    <xdr:sp macro="" textlink="">
      <xdr:nvSpPr>
        <xdr:cNvPr id="1819" name="CuadroTexto 1818"/>
        <xdr:cNvSpPr txBox="1"/>
      </xdr:nvSpPr>
      <xdr:spPr>
        <a:xfrm>
          <a:off x="762000" y="4660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2446</xdr:row>
      <xdr:rowOff>0</xdr:rowOff>
    </xdr:from>
    <xdr:ext cx="65" cy="171457"/>
    <xdr:sp macro="" textlink="">
      <xdr:nvSpPr>
        <xdr:cNvPr id="1820" name="CuadroTexto 1819"/>
        <xdr:cNvSpPr txBox="1"/>
      </xdr:nvSpPr>
      <xdr:spPr>
        <a:xfrm>
          <a:off x="762000" y="4664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2448</xdr:row>
      <xdr:rowOff>0</xdr:rowOff>
    </xdr:from>
    <xdr:ext cx="65" cy="171457"/>
    <xdr:sp macro="" textlink="">
      <xdr:nvSpPr>
        <xdr:cNvPr id="1821" name="CuadroTexto 1820"/>
        <xdr:cNvSpPr txBox="1"/>
      </xdr:nvSpPr>
      <xdr:spPr>
        <a:xfrm>
          <a:off x="762000" y="4668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2450</xdr:row>
      <xdr:rowOff>0</xdr:rowOff>
    </xdr:from>
    <xdr:ext cx="65" cy="171457"/>
    <xdr:sp macro="" textlink="">
      <xdr:nvSpPr>
        <xdr:cNvPr id="1822" name="CuadroTexto 1821"/>
        <xdr:cNvSpPr txBox="1"/>
      </xdr:nvSpPr>
      <xdr:spPr>
        <a:xfrm>
          <a:off x="762000" y="4671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2452</xdr:row>
      <xdr:rowOff>0</xdr:rowOff>
    </xdr:from>
    <xdr:ext cx="65" cy="171457"/>
    <xdr:sp macro="" textlink="">
      <xdr:nvSpPr>
        <xdr:cNvPr id="1823" name="CuadroTexto 1822"/>
        <xdr:cNvSpPr txBox="1"/>
      </xdr:nvSpPr>
      <xdr:spPr>
        <a:xfrm>
          <a:off x="762000" y="4675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2454</xdr:row>
      <xdr:rowOff>0</xdr:rowOff>
    </xdr:from>
    <xdr:ext cx="65" cy="171457"/>
    <xdr:sp macro="" textlink="">
      <xdr:nvSpPr>
        <xdr:cNvPr id="1824" name="CuadroTexto 1823"/>
        <xdr:cNvSpPr txBox="1"/>
      </xdr:nvSpPr>
      <xdr:spPr>
        <a:xfrm>
          <a:off x="762000" y="4679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2456</xdr:row>
      <xdr:rowOff>0</xdr:rowOff>
    </xdr:from>
    <xdr:ext cx="65" cy="171457"/>
    <xdr:sp macro="" textlink="">
      <xdr:nvSpPr>
        <xdr:cNvPr id="1825" name="CuadroTexto 1824"/>
        <xdr:cNvSpPr txBox="1"/>
      </xdr:nvSpPr>
      <xdr:spPr>
        <a:xfrm>
          <a:off x="762000" y="4683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2458</xdr:row>
      <xdr:rowOff>0</xdr:rowOff>
    </xdr:from>
    <xdr:ext cx="65" cy="171457"/>
    <xdr:sp macro="" textlink="">
      <xdr:nvSpPr>
        <xdr:cNvPr id="1826" name="CuadroTexto 1825"/>
        <xdr:cNvSpPr txBox="1"/>
      </xdr:nvSpPr>
      <xdr:spPr>
        <a:xfrm>
          <a:off x="762000" y="4687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2460</xdr:row>
      <xdr:rowOff>0</xdr:rowOff>
    </xdr:from>
    <xdr:ext cx="65" cy="171457"/>
    <xdr:sp macro="" textlink="">
      <xdr:nvSpPr>
        <xdr:cNvPr id="1827" name="CuadroTexto 1826"/>
        <xdr:cNvSpPr txBox="1"/>
      </xdr:nvSpPr>
      <xdr:spPr>
        <a:xfrm>
          <a:off x="762000" y="4690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2462</xdr:row>
      <xdr:rowOff>0</xdr:rowOff>
    </xdr:from>
    <xdr:ext cx="65" cy="171457"/>
    <xdr:sp macro="" textlink="">
      <xdr:nvSpPr>
        <xdr:cNvPr id="1828" name="CuadroTexto 1827"/>
        <xdr:cNvSpPr txBox="1"/>
      </xdr:nvSpPr>
      <xdr:spPr>
        <a:xfrm>
          <a:off x="762000" y="4694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2464</xdr:row>
      <xdr:rowOff>0</xdr:rowOff>
    </xdr:from>
    <xdr:ext cx="65" cy="171457"/>
    <xdr:sp macro="" textlink="">
      <xdr:nvSpPr>
        <xdr:cNvPr id="1829" name="CuadroTexto 1828"/>
        <xdr:cNvSpPr txBox="1"/>
      </xdr:nvSpPr>
      <xdr:spPr>
        <a:xfrm>
          <a:off x="762000" y="4698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2466</xdr:row>
      <xdr:rowOff>0</xdr:rowOff>
    </xdr:from>
    <xdr:ext cx="65" cy="171457"/>
    <xdr:sp macro="" textlink="">
      <xdr:nvSpPr>
        <xdr:cNvPr id="1830" name="CuadroTexto 1829"/>
        <xdr:cNvSpPr txBox="1"/>
      </xdr:nvSpPr>
      <xdr:spPr>
        <a:xfrm>
          <a:off x="762000" y="47023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2468</xdr:row>
      <xdr:rowOff>0</xdr:rowOff>
    </xdr:from>
    <xdr:ext cx="65" cy="171457"/>
    <xdr:sp macro="" textlink="">
      <xdr:nvSpPr>
        <xdr:cNvPr id="1831" name="CuadroTexto 1830"/>
        <xdr:cNvSpPr txBox="1"/>
      </xdr:nvSpPr>
      <xdr:spPr>
        <a:xfrm>
          <a:off x="762000" y="47062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2470</xdr:row>
      <xdr:rowOff>0</xdr:rowOff>
    </xdr:from>
    <xdr:ext cx="65" cy="171457"/>
    <xdr:sp macro="" textlink="">
      <xdr:nvSpPr>
        <xdr:cNvPr id="1832" name="CuadroTexto 1831"/>
        <xdr:cNvSpPr txBox="1"/>
      </xdr:nvSpPr>
      <xdr:spPr>
        <a:xfrm>
          <a:off x="762000" y="47100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2472</xdr:row>
      <xdr:rowOff>0</xdr:rowOff>
    </xdr:from>
    <xdr:ext cx="65" cy="171457"/>
    <xdr:sp macro="" textlink="">
      <xdr:nvSpPr>
        <xdr:cNvPr id="1833" name="CuadroTexto 1832"/>
        <xdr:cNvSpPr txBox="1"/>
      </xdr:nvSpPr>
      <xdr:spPr>
        <a:xfrm>
          <a:off x="762000" y="47138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2474</xdr:row>
      <xdr:rowOff>0</xdr:rowOff>
    </xdr:from>
    <xdr:ext cx="65" cy="171457"/>
    <xdr:sp macro="" textlink="">
      <xdr:nvSpPr>
        <xdr:cNvPr id="1834" name="CuadroTexto 1833"/>
        <xdr:cNvSpPr txBox="1"/>
      </xdr:nvSpPr>
      <xdr:spPr>
        <a:xfrm>
          <a:off x="762000" y="47176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2476</xdr:row>
      <xdr:rowOff>0</xdr:rowOff>
    </xdr:from>
    <xdr:ext cx="65" cy="171457"/>
    <xdr:sp macro="" textlink="">
      <xdr:nvSpPr>
        <xdr:cNvPr id="1835" name="CuadroTexto 1834"/>
        <xdr:cNvSpPr txBox="1"/>
      </xdr:nvSpPr>
      <xdr:spPr>
        <a:xfrm>
          <a:off x="762000" y="47214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2478</xdr:row>
      <xdr:rowOff>0</xdr:rowOff>
    </xdr:from>
    <xdr:ext cx="65" cy="171457"/>
    <xdr:sp macro="" textlink="">
      <xdr:nvSpPr>
        <xdr:cNvPr id="1836" name="CuadroTexto 1835"/>
        <xdr:cNvSpPr txBox="1"/>
      </xdr:nvSpPr>
      <xdr:spPr>
        <a:xfrm>
          <a:off x="762000" y="47252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2480</xdr:row>
      <xdr:rowOff>0</xdr:rowOff>
    </xdr:from>
    <xdr:ext cx="65" cy="171457"/>
    <xdr:sp macro="" textlink="">
      <xdr:nvSpPr>
        <xdr:cNvPr id="1837" name="CuadroTexto 1836"/>
        <xdr:cNvSpPr txBox="1"/>
      </xdr:nvSpPr>
      <xdr:spPr>
        <a:xfrm>
          <a:off x="762000" y="47290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2482</xdr:row>
      <xdr:rowOff>0</xdr:rowOff>
    </xdr:from>
    <xdr:ext cx="65" cy="171457"/>
    <xdr:sp macro="" textlink="">
      <xdr:nvSpPr>
        <xdr:cNvPr id="1838" name="CuadroTexto 1837"/>
        <xdr:cNvSpPr txBox="1"/>
      </xdr:nvSpPr>
      <xdr:spPr>
        <a:xfrm>
          <a:off x="762000" y="47328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2484</xdr:row>
      <xdr:rowOff>0</xdr:rowOff>
    </xdr:from>
    <xdr:ext cx="65" cy="171457"/>
    <xdr:sp macro="" textlink="">
      <xdr:nvSpPr>
        <xdr:cNvPr id="1839" name="CuadroTexto 1838"/>
        <xdr:cNvSpPr txBox="1"/>
      </xdr:nvSpPr>
      <xdr:spPr>
        <a:xfrm>
          <a:off x="762000" y="47366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2486</xdr:row>
      <xdr:rowOff>0</xdr:rowOff>
    </xdr:from>
    <xdr:ext cx="65" cy="171457"/>
    <xdr:sp macro="" textlink="">
      <xdr:nvSpPr>
        <xdr:cNvPr id="1840" name="CuadroTexto 1839"/>
        <xdr:cNvSpPr txBox="1"/>
      </xdr:nvSpPr>
      <xdr:spPr>
        <a:xfrm>
          <a:off x="762000" y="47404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2488</xdr:row>
      <xdr:rowOff>0</xdr:rowOff>
    </xdr:from>
    <xdr:ext cx="65" cy="171457"/>
    <xdr:sp macro="" textlink="">
      <xdr:nvSpPr>
        <xdr:cNvPr id="1841" name="CuadroTexto 1840"/>
        <xdr:cNvSpPr txBox="1"/>
      </xdr:nvSpPr>
      <xdr:spPr>
        <a:xfrm>
          <a:off x="762000" y="47443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2490</xdr:row>
      <xdr:rowOff>0</xdr:rowOff>
    </xdr:from>
    <xdr:ext cx="65" cy="171457"/>
    <xdr:sp macro="" textlink="">
      <xdr:nvSpPr>
        <xdr:cNvPr id="1842" name="CuadroTexto 1841"/>
        <xdr:cNvSpPr txBox="1"/>
      </xdr:nvSpPr>
      <xdr:spPr>
        <a:xfrm>
          <a:off x="762000" y="47481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2492</xdr:row>
      <xdr:rowOff>0</xdr:rowOff>
    </xdr:from>
    <xdr:ext cx="65" cy="171457"/>
    <xdr:sp macro="" textlink="">
      <xdr:nvSpPr>
        <xdr:cNvPr id="1843" name="CuadroTexto 1842"/>
        <xdr:cNvSpPr txBox="1"/>
      </xdr:nvSpPr>
      <xdr:spPr>
        <a:xfrm>
          <a:off x="762000" y="47519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2494</xdr:row>
      <xdr:rowOff>0</xdr:rowOff>
    </xdr:from>
    <xdr:ext cx="65" cy="171457"/>
    <xdr:sp macro="" textlink="">
      <xdr:nvSpPr>
        <xdr:cNvPr id="1844" name="CuadroTexto 1843"/>
        <xdr:cNvSpPr txBox="1"/>
      </xdr:nvSpPr>
      <xdr:spPr>
        <a:xfrm>
          <a:off x="762000" y="47557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2496</xdr:row>
      <xdr:rowOff>0</xdr:rowOff>
    </xdr:from>
    <xdr:ext cx="65" cy="171457"/>
    <xdr:sp macro="" textlink="">
      <xdr:nvSpPr>
        <xdr:cNvPr id="1845" name="CuadroTexto 1844"/>
        <xdr:cNvSpPr txBox="1"/>
      </xdr:nvSpPr>
      <xdr:spPr>
        <a:xfrm>
          <a:off x="762000" y="47595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2498</xdr:row>
      <xdr:rowOff>0</xdr:rowOff>
    </xdr:from>
    <xdr:ext cx="65" cy="171457"/>
    <xdr:sp macro="" textlink="">
      <xdr:nvSpPr>
        <xdr:cNvPr id="1846" name="CuadroTexto 1845"/>
        <xdr:cNvSpPr txBox="1"/>
      </xdr:nvSpPr>
      <xdr:spPr>
        <a:xfrm>
          <a:off x="762000" y="47633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2500</xdr:row>
      <xdr:rowOff>0</xdr:rowOff>
    </xdr:from>
    <xdr:ext cx="65" cy="171457"/>
    <xdr:sp macro="" textlink="">
      <xdr:nvSpPr>
        <xdr:cNvPr id="1847" name="CuadroTexto 1846"/>
        <xdr:cNvSpPr txBox="1"/>
      </xdr:nvSpPr>
      <xdr:spPr>
        <a:xfrm>
          <a:off x="762000" y="47671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2502</xdr:row>
      <xdr:rowOff>0</xdr:rowOff>
    </xdr:from>
    <xdr:ext cx="65" cy="171457"/>
    <xdr:sp macro="" textlink="">
      <xdr:nvSpPr>
        <xdr:cNvPr id="1848" name="CuadroTexto 1847"/>
        <xdr:cNvSpPr txBox="1"/>
      </xdr:nvSpPr>
      <xdr:spPr>
        <a:xfrm>
          <a:off x="762000" y="47709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2504</xdr:row>
      <xdr:rowOff>0</xdr:rowOff>
    </xdr:from>
    <xdr:ext cx="65" cy="171457"/>
    <xdr:sp macro="" textlink="">
      <xdr:nvSpPr>
        <xdr:cNvPr id="1849" name="CuadroTexto 1848"/>
        <xdr:cNvSpPr txBox="1"/>
      </xdr:nvSpPr>
      <xdr:spPr>
        <a:xfrm>
          <a:off x="762000" y="47747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2506</xdr:row>
      <xdr:rowOff>0</xdr:rowOff>
    </xdr:from>
    <xdr:ext cx="65" cy="171457"/>
    <xdr:sp macro="" textlink="">
      <xdr:nvSpPr>
        <xdr:cNvPr id="1850" name="CuadroTexto 1849"/>
        <xdr:cNvSpPr txBox="1"/>
      </xdr:nvSpPr>
      <xdr:spPr>
        <a:xfrm>
          <a:off x="762000" y="47785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2508</xdr:row>
      <xdr:rowOff>0</xdr:rowOff>
    </xdr:from>
    <xdr:ext cx="65" cy="171457"/>
    <xdr:sp macro="" textlink="">
      <xdr:nvSpPr>
        <xdr:cNvPr id="1851" name="CuadroTexto 1850"/>
        <xdr:cNvSpPr txBox="1"/>
      </xdr:nvSpPr>
      <xdr:spPr>
        <a:xfrm>
          <a:off x="762000" y="47824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2510</xdr:row>
      <xdr:rowOff>0</xdr:rowOff>
    </xdr:from>
    <xdr:ext cx="65" cy="171457"/>
    <xdr:sp macro="" textlink="">
      <xdr:nvSpPr>
        <xdr:cNvPr id="1852" name="CuadroTexto 1851"/>
        <xdr:cNvSpPr txBox="1"/>
      </xdr:nvSpPr>
      <xdr:spPr>
        <a:xfrm>
          <a:off x="762000" y="47862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2512</xdr:row>
      <xdr:rowOff>0</xdr:rowOff>
    </xdr:from>
    <xdr:ext cx="65" cy="171457"/>
    <xdr:sp macro="" textlink="">
      <xdr:nvSpPr>
        <xdr:cNvPr id="1853" name="CuadroTexto 1852"/>
        <xdr:cNvSpPr txBox="1"/>
      </xdr:nvSpPr>
      <xdr:spPr>
        <a:xfrm>
          <a:off x="762000" y="47900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2514</xdr:row>
      <xdr:rowOff>0</xdr:rowOff>
    </xdr:from>
    <xdr:ext cx="65" cy="171457"/>
    <xdr:sp macro="" textlink="">
      <xdr:nvSpPr>
        <xdr:cNvPr id="1854" name="CuadroTexto 1853"/>
        <xdr:cNvSpPr txBox="1"/>
      </xdr:nvSpPr>
      <xdr:spPr>
        <a:xfrm>
          <a:off x="762000" y="47938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2516</xdr:row>
      <xdr:rowOff>0</xdr:rowOff>
    </xdr:from>
    <xdr:ext cx="65" cy="171457"/>
    <xdr:sp macro="" textlink="">
      <xdr:nvSpPr>
        <xdr:cNvPr id="1855" name="CuadroTexto 1854"/>
        <xdr:cNvSpPr txBox="1"/>
      </xdr:nvSpPr>
      <xdr:spPr>
        <a:xfrm>
          <a:off x="762000" y="47976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2518</xdr:row>
      <xdr:rowOff>0</xdr:rowOff>
    </xdr:from>
    <xdr:ext cx="65" cy="171457"/>
    <xdr:sp macro="" textlink="">
      <xdr:nvSpPr>
        <xdr:cNvPr id="1856" name="CuadroTexto 1855"/>
        <xdr:cNvSpPr txBox="1"/>
      </xdr:nvSpPr>
      <xdr:spPr>
        <a:xfrm>
          <a:off x="762000" y="48014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2520</xdr:row>
      <xdr:rowOff>0</xdr:rowOff>
    </xdr:from>
    <xdr:ext cx="65" cy="171457"/>
    <xdr:sp macro="" textlink="">
      <xdr:nvSpPr>
        <xdr:cNvPr id="1857" name="CuadroTexto 1856"/>
        <xdr:cNvSpPr txBox="1"/>
      </xdr:nvSpPr>
      <xdr:spPr>
        <a:xfrm>
          <a:off x="762000" y="48052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2522</xdr:row>
      <xdr:rowOff>0</xdr:rowOff>
    </xdr:from>
    <xdr:ext cx="65" cy="171457"/>
    <xdr:sp macro="" textlink="">
      <xdr:nvSpPr>
        <xdr:cNvPr id="1858" name="CuadroTexto 1857"/>
        <xdr:cNvSpPr txBox="1"/>
      </xdr:nvSpPr>
      <xdr:spPr>
        <a:xfrm>
          <a:off x="762000" y="48090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2524</xdr:row>
      <xdr:rowOff>0</xdr:rowOff>
    </xdr:from>
    <xdr:ext cx="65" cy="171457"/>
    <xdr:sp macro="" textlink="">
      <xdr:nvSpPr>
        <xdr:cNvPr id="1859" name="CuadroTexto 1858"/>
        <xdr:cNvSpPr txBox="1"/>
      </xdr:nvSpPr>
      <xdr:spPr>
        <a:xfrm>
          <a:off x="762000" y="48128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2526</xdr:row>
      <xdr:rowOff>0</xdr:rowOff>
    </xdr:from>
    <xdr:ext cx="65" cy="171457"/>
    <xdr:sp macro="" textlink="">
      <xdr:nvSpPr>
        <xdr:cNvPr id="1860" name="CuadroTexto 1859"/>
        <xdr:cNvSpPr txBox="1"/>
      </xdr:nvSpPr>
      <xdr:spPr>
        <a:xfrm>
          <a:off x="762000" y="48166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2528</xdr:row>
      <xdr:rowOff>0</xdr:rowOff>
    </xdr:from>
    <xdr:ext cx="65" cy="171457"/>
    <xdr:sp macro="" textlink="">
      <xdr:nvSpPr>
        <xdr:cNvPr id="1861" name="CuadroTexto 1860"/>
        <xdr:cNvSpPr txBox="1"/>
      </xdr:nvSpPr>
      <xdr:spPr>
        <a:xfrm>
          <a:off x="762000" y="48205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2530</xdr:row>
      <xdr:rowOff>0</xdr:rowOff>
    </xdr:from>
    <xdr:ext cx="65" cy="171457"/>
    <xdr:sp macro="" textlink="">
      <xdr:nvSpPr>
        <xdr:cNvPr id="1862" name="CuadroTexto 1861"/>
        <xdr:cNvSpPr txBox="1"/>
      </xdr:nvSpPr>
      <xdr:spPr>
        <a:xfrm>
          <a:off x="762000" y="48243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2532</xdr:row>
      <xdr:rowOff>0</xdr:rowOff>
    </xdr:from>
    <xdr:ext cx="65" cy="171457"/>
    <xdr:sp macro="" textlink="">
      <xdr:nvSpPr>
        <xdr:cNvPr id="1863" name="CuadroTexto 1862"/>
        <xdr:cNvSpPr txBox="1"/>
      </xdr:nvSpPr>
      <xdr:spPr>
        <a:xfrm>
          <a:off x="762000" y="48281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2534</xdr:row>
      <xdr:rowOff>0</xdr:rowOff>
    </xdr:from>
    <xdr:ext cx="65" cy="171457"/>
    <xdr:sp macro="" textlink="">
      <xdr:nvSpPr>
        <xdr:cNvPr id="1864" name="CuadroTexto 1863"/>
        <xdr:cNvSpPr txBox="1"/>
      </xdr:nvSpPr>
      <xdr:spPr>
        <a:xfrm>
          <a:off x="762000" y="48319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2536</xdr:row>
      <xdr:rowOff>0</xdr:rowOff>
    </xdr:from>
    <xdr:ext cx="65" cy="171457"/>
    <xdr:sp macro="" textlink="">
      <xdr:nvSpPr>
        <xdr:cNvPr id="1865" name="CuadroTexto 1864"/>
        <xdr:cNvSpPr txBox="1"/>
      </xdr:nvSpPr>
      <xdr:spPr>
        <a:xfrm>
          <a:off x="762000" y="48357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2538</xdr:row>
      <xdr:rowOff>0</xdr:rowOff>
    </xdr:from>
    <xdr:ext cx="65" cy="171457"/>
    <xdr:sp macro="" textlink="">
      <xdr:nvSpPr>
        <xdr:cNvPr id="1866" name="CuadroTexto 1865"/>
        <xdr:cNvSpPr txBox="1"/>
      </xdr:nvSpPr>
      <xdr:spPr>
        <a:xfrm>
          <a:off x="762000" y="48395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2540</xdr:row>
      <xdr:rowOff>0</xdr:rowOff>
    </xdr:from>
    <xdr:ext cx="65" cy="171457"/>
    <xdr:sp macro="" textlink="">
      <xdr:nvSpPr>
        <xdr:cNvPr id="1867" name="CuadroTexto 1866"/>
        <xdr:cNvSpPr txBox="1"/>
      </xdr:nvSpPr>
      <xdr:spPr>
        <a:xfrm>
          <a:off x="762000" y="48433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2542</xdr:row>
      <xdr:rowOff>0</xdr:rowOff>
    </xdr:from>
    <xdr:ext cx="65" cy="171457"/>
    <xdr:sp macro="" textlink="">
      <xdr:nvSpPr>
        <xdr:cNvPr id="1868" name="CuadroTexto 1867"/>
        <xdr:cNvSpPr txBox="1"/>
      </xdr:nvSpPr>
      <xdr:spPr>
        <a:xfrm>
          <a:off x="762000" y="48471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2544</xdr:row>
      <xdr:rowOff>0</xdr:rowOff>
    </xdr:from>
    <xdr:ext cx="65" cy="171457"/>
    <xdr:sp macro="" textlink="">
      <xdr:nvSpPr>
        <xdr:cNvPr id="1869" name="CuadroTexto 1868"/>
        <xdr:cNvSpPr txBox="1"/>
      </xdr:nvSpPr>
      <xdr:spPr>
        <a:xfrm>
          <a:off x="762000" y="48509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2546</xdr:row>
      <xdr:rowOff>0</xdr:rowOff>
    </xdr:from>
    <xdr:ext cx="65" cy="171457"/>
    <xdr:sp macro="" textlink="">
      <xdr:nvSpPr>
        <xdr:cNvPr id="1870" name="CuadroTexto 1869"/>
        <xdr:cNvSpPr txBox="1"/>
      </xdr:nvSpPr>
      <xdr:spPr>
        <a:xfrm>
          <a:off x="762000" y="48547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2548</xdr:row>
      <xdr:rowOff>0</xdr:rowOff>
    </xdr:from>
    <xdr:ext cx="65" cy="171457"/>
    <xdr:sp macro="" textlink="">
      <xdr:nvSpPr>
        <xdr:cNvPr id="1871" name="CuadroTexto 1870"/>
        <xdr:cNvSpPr txBox="1"/>
      </xdr:nvSpPr>
      <xdr:spPr>
        <a:xfrm>
          <a:off x="762000" y="48586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2550</xdr:row>
      <xdr:rowOff>0</xdr:rowOff>
    </xdr:from>
    <xdr:ext cx="65" cy="171457"/>
    <xdr:sp macro="" textlink="">
      <xdr:nvSpPr>
        <xdr:cNvPr id="1872" name="CuadroTexto 1871"/>
        <xdr:cNvSpPr txBox="1"/>
      </xdr:nvSpPr>
      <xdr:spPr>
        <a:xfrm>
          <a:off x="762000" y="48624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2552</xdr:row>
      <xdr:rowOff>0</xdr:rowOff>
    </xdr:from>
    <xdr:ext cx="65" cy="171457"/>
    <xdr:sp macro="" textlink="">
      <xdr:nvSpPr>
        <xdr:cNvPr id="1873" name="CuadroTexto 1872"/>
        <xdr:cNvSpPr txBox="1"/>
      </xdr:nvSpPr>
      <xdr:spPr>
        <a:xfrm>
          <a:off x="762000" y="48662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2554</xdr:row>
      <xdr:rowOff>0</xdr:rowOff>
    </xdr:from>
    <xdr:ext cx="65" cy="171457"/>
    <xdr:sp macro="" textlink="">
      <xdr:nvSpPr>
        <xdr:cNvPr id="1874" name="CuadroTexto 1873"/>
        <xdr:cNvSpPr txBox="1"/>
      </xdr:nvSpPr>
      <xdr:spPr>
        <a:xfrm>
          <a:off x="762000" y="48700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2556</xdr:row>
      <xdr:rowOff>0</xdr:rowOff>
    </xdr:from>
    <xdr:ext cx="65" cy="171457"/>
    <xdr:sp macro="" textlink="">
      <xdr:nvSpPr>
        <xdr:cNvPr id="1875" name="CuadroTexto 1874"/>
        <xdr:cNvSpPr txBox="1"/>
      </xdr:nvSpPr>
      <xdr:spPr>
        <a:xfrm>
          <a:off x="762000" y="48738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2558</xdr:row>
      <xdr:rowOff>0</xdr:rowOff>
    </xdr:from>
    <xdr:ext cx="65" cy="171457"/>
    <xdr:sp macro="" textlink="">
      <xdr:nvSpPr>
        <xdr:cNvPr id="1876" name="CuadroTexto 1875"/>
        <xdr:cNvSpPr txBox="1"/>
      </xdr:nvSpPr>
      <xdr:spPr>
        <a:xfrm>
          <a:off x="762000" y="48776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2560</xdr:row>
      <xdr:rowOff>0</xdr:rowOff>
    </xdr:from>
    <xdr:ext cx="65" cy="171457"/>
    <xdr:sp macro="" textlink="">
      <xdr:nvSpPr>
        <xdr:cNvPr id="1877" name="CuadroTexto 1876"/>
        <xdr:cNvSpPr txBox="1"/>
      </xdr:nvSpPr>
      <xdr:spPr>
        <a:xfrm>
          <a:off x="762000" y="48814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2562</xdr:row>
      <xdr:rowOff>0</xdr:rowOff>
    </xdr:from>
    <xdr:ext cx="65" cy="171457"/>
    <xdr:sp macro="" textlink="">
      <xdr:nvSpPr>
        <xdr:cNvPr id="1878" name="CuadroTexto 1877"/>
        <xdr:cNvSpPr txBox="1"/>
      </xdr:nvSpPr>
      <xdr:spPr>
        <a:xfrm>
          <a:off x="762000" y="48852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2564</xdr:row>
      <xdr:rowOff>0</xdr:rowOff>
    </xdr:from>
    <xdr:ext cx="65" cy="171457"/>
    <xdr:sp macro="" textlink="">
      <xdr:nvSpPr>
        <xdr:cNvPr id="1879" name="CuadroTexto 1878"/>
        <xdr:cNvSpPr txBox="1"/>
      </xdr:nvSpPr>
      <xdr:spPr>
        <a:xfrm>
          <a:off x="762000" y="48890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2566</xdr:row>
      <xdr:rowOff>0</xdr:rowOff>
    </xdr:from>
    <xdr:ext cx="65" cy="171457"/>
    <xdr:sp macro="" textlink="">
      <xdr:nvSpPr>
        <xdr:cNvPr id="1880" name="CuadroTexto 1879"/>
        <xdr:cNvSpPr txBox="1"/>
      </xdr:nvSpPr>
      <xdr:spPr>
        <a:xfrm>
          <a:off x="762000" y="48928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2568</xdr:row>
      <xdr:rowOff>0</xdr:rowOff>
    </xdr:from>
    <xdr:ext cx="65" cy="171457"/>
    <xdr:sp macro="" textlink="">
      <xdr:nvSpPr>
        <xdr:cNvPr id="1881" name="CuadroTexto 1880"/>
        <xdr:cNvSpPr txBox="1"/>
      </xdr:nvSpPr>
      <xdr:spPr>
        <a:xfrm>
          <a:off x="762000" y="48967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2570</xdr:row>
      <xdr:rowOff>0</xdr:rowOff>
    </xdr:from>
    <xdr:ext cx="65" cy="171457"/>
    <xdr:sp macro="" textlink="">
      <xdr:nvSpPr>
        <xdr:cNvPr id="1882" name="CuadroTexto 1881"/>
        <xdr:cNvSpPr txBox="1"/>
      </xdr:nvSpPr>
      <xdr:spPr>
        <a:xfrm>
          <a:off x="762000" y="49005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2572</xdr:row>
      <xdr:rowOff>0</xdr:rowOff>
    </xdr:from>
    <xdr:ext cx="65" cy="171457"/>
    <xdr:sp macro="" textlink="">
      <xdr:nvSpPr>
        <xdr:cNvPr id="1883" name="CuadroTexto 1882"/>
        <xdr:cNvSpPr txBox="1"/>
      </xdr:nvSpPr>
      <xdr:spPr>
        <a:xfrm>
          <a:off x="762000" y="49043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2574</xdr:row>
      <xdr:rowOff>0</xdr:rowOff>
    </xdr:from>
    <xdr:ext cx="65" cy="171457"/>
    <xdr:sp macro="" textlink="">
      <xdr:nvSpPr>
        <xdr:cNvPr id="1884" name="CuadroTexto 1883"/>
        <xdr:cNvSpPr txBox="1"/>
      </xdr:nvSpPr>
      <xdr:spPr>
        <a:xfrm>
          <a:off x="762000" y="49081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2576</xdr:row>
      <xdr:rowOff>0</xdr:rowOff>
    </xdr:from>
    <xdr:ext cx="65" cy="171457"/>
    <xdr:sp macro="" textlink="">
      <xdr:nvSpPr>
        <xdr:cNvPr id="1885" name="CuadroTexto 1884"/>
        <xdr:cNvSpPr txBox="1"/>
      </xdr:nvSpPr>
      <xdr:spPr>
        <a:xfrm>
          <a:off x="762000" y="49119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2578</xdr:row>
      <xdr:rowOff>0</xdr:rowOff>
    </xdr:from>
    <xdr:ext cx="65" cy="171457"/>
    <xdr:sp macro="" textlink="">
      <xdr:nvSpPr>
        <xdr:cNvPr id="1886" name="CuadroTexto 1885"/>
        <xdr:cNvSpPr txBox="1"/>
      </xdr:nvSpPr>
      <xdr:spPr>
        <a:xfrm>
          <a:off x="762000" y="49157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2580</xdr:row>
      <xdr:rowOff>0</xdr:rowOff>
    </xdr:from>
    <xdr:ext cx="65" cy="171457"/>
    <xdr:sp macro="" textlink="">
      <xdr:nvSpPr>
        <xdr:cNvPr id="1887" name="CuadroTexto 1886"/>
        <xdr:cNvSpPr txBox="1"/>
      </xdr:nvSpPr>
      <xdr:spPr>
        <a:xfrm>
          <a:off x="762000" y="49195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2582</xdr:row>
      <xdr:rowOff>0</xdr:rowOff>
    </xdr:from>
    <xdr:ext cx="65" cy="171457"/>
    <xdr:sp macro="" textlink="">
      <xdr:nvSpPr>
        <xdr:cNvPr id="1888" name="CuadroTexto 1887"/>
        <xdr:cNvSpPr txBox="1"/>
      </xdr:nvSpPr>
      <xdr:spPr>
        <a:xfrm>
          <a:off x="762000" y="49233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2584</xdr:row>
      <xdr:rowOff>0</xdr:rowOff>
    </xdr:from>
    <xdr:ext cx="65" cy="171457"/>
    <xdr:sp macro="" textlink="">
      <xdr:nvSpPr>
        <xdr:cNvPr id="1889" name="CuadroTexto 1888"/>
        <xdr:cNvSpPr txBox="1"/>
      </xdr:nvSpPr>
      <xdr:spPr>
        <a:xfrm>
          <a:off x="762000" y="49271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2586</xdr:row>
      <xdr:rowOff>0</xdr:rowOff>
    </xdr:from>
    <xdr:ext cx="65" cy="171457"/>
    <xdr:sp macro="" textlink="">
      <xdr:nvSpPr>
        <xdr:cNvPr id="1890" name="CuadroTexto 1889"/>
        <xdr:cNvSpPr txBox="1"/>
      </xdr:nvSpPr>
      <xdr:spPr>
        <a:xfrm>
          <a:off x="762000" y="49309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2588</xdr:row>
      <xdr:rowOff>0</xdr:rowOff>
    </xdr:from>
    <xdr:ext cx="65" cy="171457"/>
    <xdr:sp macro="" textlink="">
      <xdr:nvSpPr>
        <xdr:cNvPr id="1891" name="CuadroTexto 1890"/>
        <xdr:cNvSpPr txBox="1"/>
      </xdr:nvSpPr>
      <xdr:spPr>
        <a:xfrm>
          <a:off x="762000" y="49348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2590</xdr:row>
      <xdr:rowOff>0</xdr:rowOff>
    </xdr:from>
    <xdr:ext cx="65" cy="171457"/>
    <xdr:sp macro="" textlink="">
      <xdr:nvSpPr>
        <xdr:cNvPr id="1892" name="CuadroTexto 1891"/>
        <xdr:cNvSpPr txBox="1"/>
      </xdr:nvSpPr>
      <xdr:spPr>
        <a:xfrm>
          <a:off x="762000" y="49386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2592</xdr:row>
      <xdr:rowOff>0</xdr:rowOff>
    </xdr:from>
    <xdr:ext cx="65" cy="171457"/>
    <xdr:sp macro="" textlink="">
      <xdr:nvSpPr>
        <xdr:cNvPr id="1893" name="CuadroTexto 1892"/>
        <xdr:cNvSpPr txBox="1"/>
      </xdr:nvSpPr>
      <xdr:spPr>
        <a:xfrm>
          <a:off x="762000" y="49424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2594</xdr:row>
      <xdr:rowOff>0</xdr:rowOff>
    </xdr:from>
    <xdr:ext cx="65" cy="171457"/>
    <xdr:sp macro="" textlink="">
      <xdr:nvSpPr>
        <xdr:cNvPr id="1894" name="CuadroTexto 1893"/>
        <xdr:cNvSpPr txBox="1"/>
      </xdr:nvSpPr>
      <xdr:spPr>
        <a:xfrm>
          <a:off x="762000" y="49462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2596</xdr:row>
      <xdr:rowOff>0</xdr:rowOff>
    </xdr:from>
    <xdr:ext cx="65" cy="171457"/>
    <xdr:sp macro="" textlink="">
      <xdr:nvSpPr>
        <xdr:cNvPr id="1895" name="CuadroTexto 1894"/>
        <xdr:cNvSpPr txBox="1"/>
      </xdr:nvSpPr>
      <xdr:spPr>
        <a:xfrm>
          <a:off x="762000" y="49500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2598</xdr:row>
      <xdr:rowOff>0</xdr:rowOff>
    </xdr:from>
    <xdr:ext cx="65" cy="171457"/>
    <xdr:sp macro="" textlink="">
      <xdr:nvSpPr>
        <xdr:cNvPr id="1896" name="CuadroTexto 1895"/>
        <xdr:cNvSpPr txBox="1"/>
      </xdr:nvSpPr>
      <xdr:spPr>
        <a:xfrm>
          <a:off x="762000" y="49538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2600</xdr:row>
      <xdr:rowOff>0</xdr:rowOff>
    </xdr:from>
    <xdr:ext cx="65" cy="171457"/>
    <xdr:sp macro="" textlink="">
      <xdr:nvSpPr>
        <xdr:cNvPr id="1897" name="CuadroTexto 1896"/>
        <xdr:cNvSpPr txBox="1"/>
      </xdr:nvSpPr>
      <xdr:spPr>
        <a:xfrm>
          <a:off x="762000" y="49576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2602</xdr:row>
      <xdr:rowOff>0</xdr:rowOff>
    </xdr:from>
    <xdr:ext cx="65" cy="171457"/>
    <xdr:sp macro="" textlink="">
      <xdr:nvSpPr>
        <xdr:cNvPr id="1898" name="CuadroTexto 1897"/>
        <xdr:cNvSpPr txBox="1"/>
      </xdr:nvSpPr>
      <xdr:spPr>
        <a:xfrm>
          <a:off x="762000" y="49614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2604</xdr:row>
      <xdr:rowOff>0</xdr:rowOff>
    </xdr:from>
    <xdr:ext cx="65" cy="171457"/>
    <xdr:sp macro="" textlink="">
      <xdr:nvSpPr>
        <xdr:cNvPr id="1899" name="CuadroTexto 1898"/>
        <xdr:cNvSpPr txBox="1"/>
      </xdr:nvSpPr>
      <xdr:spPr>
        <a:xfrm>
          <a:off x="762000" y="49652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2606</xdr:row>
      <xdr:rowOff>0</xdr:rowOff>
    </xdr:from>
    <xdr:ext cx="65" cy="171457"/>
    <xdr:sp macro="" textlink="">
      <xdr:nvSpPr>
        <xdr:cNvPr id="1900" name="CuadroTexto 1899"/>
        <xdr:cNvSpPr txBox="1"/>
      </xdr:nvSpPr>
      <xdr:spPr>
        <a:xfrm>
          <a:off x="762000" y="49690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2608</xdr:row>
      <xdr:rowOff>0</xdr:rowOff>
    </xdr:from>
    <xdr:ext cx="65" cy="171457"/>
    <xdr:sp macro="" textlink="">
      <xdr:nvSpPr>
        <xdr:cNvPr id="1901" name="CuadroTexto 1900"/>
        <xdr:cNvSpPr txBox="1"/>
      </xdr:nvSpPr>
      <xdr:spPr>
        <a:xfrm>
          <a:off x="762000" y="49729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2610</xdr:row>
      <xdr:rowOff>0</xdr:rowOff>
    </xdr:from>
    <xdr:ext cx="65" cy="171457"/>
    <xdr:sp macro="" textlink="">
      <xdr:nvSpPr>
        <xdr:cNvPr id="1902" name="CuadroTexto 1901"/>
        <xdr:cNvSpPr txBox="1"/>
      </xdr:nvSpPr>
      <xdr:spPr>
        <a:xfrm>
          <a:off x="762000" y="49767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2612</xdr:row>
      <xdr:rowOff>0</xdr:rowOff>
    </xdr:from>
    <xdr:ext cx="65" cy="171457"/>
    <xdr:sp macro="" textlink="">
      <xdr:nvSpPr>
        <xdr:cNvPr id="1903" name="CuadroTexto 1902"/>
        <xdr:cNvSpPr txBox="1"/>
      </xdr:nvSpPr>
      <xdr:spPr>
        <a:xfrm>
          <a:off x="762000" y="49805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2614</xdr:row>
      <xdr:rowOff>0</xdr:rowOff>
    </xdr:from>
    <xdr:ext cx="65" cy="171457"/>
    <xdr:sp macro="" textlink="">
      <xdr:nvSpPr>
        <xdr:cNvPr id="1904" name="CuadroTexto 1903"/>
        <xdr:cNvSpPr txBox="1"/>
      </xdr:nvSpPr>
      <xdr:spPr>
        <a:xfrm>
          <a:off x="762000" y="49843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2616</xdr:row>
      <xdr:rowOff>0</xdr:rowOff>
    </xdr:from>
    <xdr:ext cx="65" cy="171457"/>
    <xdr:sp macro="" textlink="">
      <xdr:nvSpPr>
        <xdr:cNvPr id="1905" name="CuadroTexto 1904"/>
        <xdr:cNvSpPr txBox="1"/>
      </xdr:nvSpPr>
      <xdr:spPr>
        <a:xfrm>
          <a:off x="762000" y="49881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2618</xdr:row>
      <xdr:rowOff>0</xdr:rowOff>
    </xdr:from>
    <xdr:ext cx="65" cy="171457"/>
    <xdr:sp macro="" textlink="">
      <xdr:nvSpPr>
        <xdr:cNvPr id="1906" name="CuadroTexto 1905"/>
        <xdr:cNvSpPr txBox="1"/>
      </xdr:nvSpPr>
      <xdr:spPr>
        <a:xfrm>
          <a:off x="762000" y="49919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2620</xdr:row>
      <xdr:rowOff>0</xdr:rowOff>
    </xdr:from>
    <xdr:ext cx="65" cy="171457"/>
    <xdr:sp macro="" textlink="">
      <xdr:nvSpPr>
        <xdr:cNvPr id="1907" name="CuadroTexto 1906"/>
        <xdr:cNvSpPr txBox="1"/>
      </xdr:nvSpPr>
      <xdr:spPr>
        <a:xfrm>
          <a:off x="762000" y="49957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2622</xdr:row>
      <xdr:rowOff>0</xdr:rowOff>
    </xdr:from>
    <xdr:ext cx="65" cy="171457"/>
    <xdr:sp macro="" textlink="">
      <xdr:nvSpPr>
        <xdr:cNvPr id="1908" name="CuadroTexto 1907"/>
        <xdr:cNvSpPr txBox="1"/>
      </xdr:nvSpPr>
      <xdr:spPr>
        <a:xfrm>
          <a:off x="762000" y="49995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2624</xdr:row>
      <xdr:rowOff>0</xdr:rowOff>
    </xdr:from>
    <xdr:ext cx="65" cy="171457"/>
    <xdr:sp macro="" textlink="">
      <xdr:nvSpPr>
        <xdr:cNvPr id="1909" name="CuadroTexto 1908"/>
        <xdr:cNvSpPr txBox="1"/>
      </xdr:nvSpPr>
      <xdr:spPr>
        <a:xfrm>
          <a:off x="762000" y="50033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2626</xdr:row>
      <xdr:rowOff>0</xdr:rowOff>
    </xdr:from>
    <xdr:ext cx="65" cy="171457"/>
    <xdr:sp macro="" textlink="">
      <xdr:nvSpPr>
        <xdr:cNvPr id="1910" name="CuadroTexto 1909"/>
        <xdr:cNvSpPr txBox="1"/>
      </xdr:nvSpPr>
      <xdr:spPr>
        <a:xfrm>
          <a:off x="762000" y="50071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2628</xdr:row>
      <xdr:rowOff>0</xdr:rowOff>
    </xdr:from>
    <xdr:ext cx="65" cy="171457"/>
    <xdr:sp macro="" textlink="">
      <xdr:nvSpPr>
        <xdr:cNvPr id="1911" name="CuadroTexto 1910"/>
        <xdr:cNvSpPr txBox="1"/>
      </xdr:nvSpPr>
      <xdr:spPr>
        <a:xfrm>
          <a:off x="762000" y="50110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2630</xdr:row>
      <xdr:rowOff>0</xdr:rowOff>
    </xdr:from>
    <xdr:ext cx="65" cy="171457"/>
    <xdr:sp macro="" textlink="">
      <xdr:nvSpPr>
        <xdr:cNvPr id="1912" name="CuadroTexto 1911"/>
        <xdr:cNvSpPr txBox="1"/>
      </xdr:nvSpPr>
      <xdr:spPr>
        <a:xfrm>
          <a:off x="762000" y="50148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2632</xdr:row>
      <xdr:rowOff>0</xdr:rowOff>
    </xdr:from>
    <xdr:ext cx="65" cy="171457"/>
    <xdr:sp macro="" textlink="">
      <xdr:nvSpPr>
        <xdr:cNvPr id="1913" name="CuadroTexto 1912"/>
        <xdr:cNvSpPr txBox="1"/>
      </xdr:nvSpPr>
      <xdr:spPr>
        <a:xfrm>
          <a:off x="762000" y="50186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2634</xdr:row>
      <xdr:rowOff>0</xdr:rowOff>
    </xdr:from>
    <xdr:ext cx="65" cy="171457"/>
    <xdr:sp macro="" textlink="">
      <xdr:nvSpPr>
        <xdr:cNvPr id="1914" name="CuadroTexto 1913"/>
        <xdr:cNvSpPr txBox="1"/>
      </xdr:nvSpPr>
      <xdr:spPr>
        <a:xfrm>
          <a:off x="762000" y="50224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2636</xdr:row>
      <xdr:rowOff>0</xdr:rowOff>
    </xdr:from>
    <xdr:ext cx="65" cy="171457"/>
    <xdr:sp macro="" textlink="">
      <xdr:nvSpPr>
        <xdr:cNvPr id="1915" name="CuadroTexto 1914"/>
        <xdr:cNvSpPr txBox="1"/>
      </xdr:nvSpPr>
      <xdr:spPr>
        <a:xfrm>
          <a:off x="762000" y="50262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2638</xdr:row>
      <xdr:rowOff>0</xdr:rowOff>
    </xdr:from>
    <xdr:ext cx="65" cy="171457"/>
    <xdr:sp macro="" textlink="">
      <xdr:nvSpPr>
        <xdr:cNvPr id="1916" name="CuadroTexto 1915"/>
        <xdr:cNvSpPr txBox="1"/>
      </xdr:nvSpPr>
      <xdr:spPr>
        <a:xfrm>
          <a:off x="762000" y="50300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2640</xdr:row>
      <xdr:rowOff>0</xdr:rowOff>
    </xdr:from>
    <xdr:ext cx="65" cy="171457"/>
    <xdr:sp macro="" textlink="">
      <xdr:nvSpPr>
        <xdr:cNvPr id="1917" name="CuadroTexto 1916"/>
        <xdr:cNvSpPr txBox="1"/>
      </xdr:nvSpPr>
      <xdr:spPr>
        <a:xfrm>
          <a:off x="762000" y="50338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2642</xdr:row>
      <xdr:rowOff>0</xdr:rowOff>
    </xdr:from>
    <xdr:ext cx="65" cy="171457"/>
    <xdr:sp macro="" textlink="">
      <xdr:nvSpPr>
        <xdr:cNvPr id="1918" name="CuadroTexto 1917"/>
        <xdr:cNvSpPr txBox="1"/>
      </xdr:nvSpPr>
      <xdr:spPr>
        <a:xfrm>
          <a:off x="762000" y="50376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2644</xdr:row>
      <xdr:rowOff>0</xdr:rowOff>
    </xdr:from>
    <xdr:ext cx="65" cy="171457"/>
    <xdr:sp macro="" textlink="">
      <xdr:nvSpPr>
        <xdr:cNvPr id="1919" name="CuadroTexto 1918"/>
        <xdr:cNvSpPr txBox="1"/>
      </xdr:nvSpPr>
      <xdr:spPr>
        <a:xfrm>
          <a:off x="762000" y="50414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2646</xdr:row>
      <xdr:rowOff>0</xdr:rowOff>
    </xdr:from>
    <xdr:ext cx="65" cy="171457"/>
    <xdr:sp macro="" textlink="">
      <xdr:nvSpPr>
        <xdr:cNvPr id="1920" name="CuadroTexto 1919"/>
        <xdr:cNvSpPr txBox="1"/>
      </xdr:nvSpPr>
      <xdr:spPr>
        <a:xfrm>
          <a:off x="762000" y="504529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2648</xdr:row>
      <xdr:rowOff>0</xdr:rowOff>
    </xdr:from>
    <xdr:ext cx="65" cy="171457"/>
    <xdr:sp macro="" textlink="">
      <xdr:nvSpPr>
        <xdr:cNvPr id="1921" name="CuadroTexto 1920"/>
        <xdr:cNvSpPr txBox="1"/>
      </xdr:nvSpPr>
      <xdr:spPr>
        <a:xfrm>
          <a:off x="762000" y="504910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2650</xdr:row>
      <xdr:rowOff>0</xdr:rowOff>
    </xdr:from>
    <xdr:ext cx="65" cy="171457"/>
    <xdr:sp macro="" textlink="">
      <xdr:nvSpPr>
        <xdr:cNvPr id="1922" name="CuadroTexto 1921"/>
        <xdr:cNvSpPr txBox="1"/>
      </xdr:nvSpPr>
      <xdr:spPr>
        <a:xfrm>
          <a:off x="762000" y="505291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2652</xdr:row>
      <xdr:rowOff>0</xdr:rowOff>
    </xdr:from>
    <xdr:ext cx="65" cy="171457"/>
    <xdr:sp macro="" textlink="">
      <xdr:nvSpPr>
        <xdr:cNvPr id="1923" name="CuadroTexto 1922"/>
        <xdr:cNvSpPr txBox="1"/>
      </xdr:nvSpPr>
      <xdr:spPr>
        <a:xfrm>
          <a:off x="762000" y="505672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2654</xdr:row>
      <xdr:rowOff>0</xdr:rowOff>
    </xdr:from>
    <xdr:ext cx="65" cy="171457"/>
    <xdr:sp macro="" textlink="">
      <xdr:nvSpPr>
        <xdr:cNvPr id="1924" name="CuadroTexto 1923"/>
        <xdr:cNvSpPr txBox="1"/>
      </xdr:nvSpPr>
      <xdr:spPr>
        <a:xfrm>
          <a:off x="762000" y="506053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2656</xdr:row>
      <xdr:rowOff>0</xdr:rowOff>
    </xdr:from>
    <xdr:ext cx="65" cy="171457"/>
    <xdr:sp macro="" textlink="">
      <xdr:nvSpPr>
        <xdr:cNvPr id="1925" name="CuadroTexto 1924"/>
        <xdr:cNvSpPr txBox="1"/>
      </xdr:nvSpPr>
      <xdr:spPr>
        <a:xfrm>
          <a:off x="762000" y="506434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2658</xdr:row>
      <xdr:rowOff>0</xdr:rowOff>
    </xdr:from>
    <xdr:ext cx="65" cy="171457"/>
    <xdr:sp macro="" textlink="">
      <xdr:nvSpPr>
        <xdr:cNvPr id="1926" name="CuadroTexto 1925"/>
        <xdr:cNvSpPr txBox="1"/>
      </xdr:nvSpPr>
      <xdr:spPr>
        <a:xfrm>
          <a:off x="762000" y="506815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2660</xdr:row>
      <xdr:rowOff>0</xdr:rowOff>
    </xdr:from>
    <xdr:ext cx="65" cy="171457"/>
    <xdr:sp macro="" textlink="">
      <xdr:nvSpPr>
        <xdr:cNvPr id="1927" name="CuadroTexto 1926"/>
        <xdr:cNvSpPr txBox="1"/>
      </xdr:nvSpPr>
      <xdr:spPr>
        <a:xfrm>
          <a:off x="762000" y="507196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2662</xdr:row>
      <xdr:rowOff>0</xdr:rowOff>
    </xdr:from>
    <xdr:ext cx="65" cy="171457"/>
    <xdr:sp macro="" textlink="">
      <xdr:nvSpPr>
        <xdr:cNvPr id="1928" name="CuadroTexto 1927"/>
        <xdr:cNvSpPr txBox="1"/>
      </xdr:nvSpPr>
      <xdr:spPr>
        <a:xfrm>
          <a:off x="762000" y="507577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1</xdr:col>
      <xdr:colOff>0</xdr:colOff>
      <xdr:row>2664</xdr:row>
      <xdr:rowOff>0</xdr:rowOff>
    </xdr:from>
    <xdr:ext cx="65" cy="171457"/>
    <xdr:sp macro="" textlink="">
      <xdr:nvSpPr>
        <xdr:cNvPr id="1929" name="CuadroTexto 1928"/>
        <xdr:cNvSpPr txBox="1"/>
      </xdr:nvSpPr>
      <xdr:spPr>
        <a:xfrm>
          <a:off x="762000" y="5079587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0</xdr:rowOff>
        </xdr:from>
        <xdr:to>
          <xdr:col>4</xdr:col>
          <xdr:colOff>952500</xdr:colOff>
          <xdr:row>4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  <a:p>
              <a:pPr algn="ctr" rtl="0">
                <a:defRPr sz="1000"/>
              </a:pPr>
              <a:endParaRPr lang="es-CO" sz="10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3" name="CuadroTexto 2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190500</xdr:colOff>
      <xdr:row>9</xdr:row>
      <xdr:rowOff>0</xdr:rowOff>
    </xdr:from>
    <xdr:ext cx="65" cy="171457"/>
    <xdr:sp macro="" textlink="">
      <xdr:nvSpPr>
        <xdr:cNvPr id="5" name="CuadroTexto 4"/>
        <xdr:cNvSpPr txBox="1"/>
      </xdr:nvSpPr>
      <xdr:spPr>
        <a:xfrm>
          <a:off x="8067675" y="6143625"/>
          <a:ext cx="65" cy="1714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</xdr:row>
          <xdr:rowOff>0</xdr:rowOff>
        </xdr:from>
        <xdr:to>
          <xdr:col>2</xdr:col>
          <xdr:colOff>209550</xdr:colOff>
          <xdr:row>3</xdr:row>
          <xdr:rowOff>114300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CO" sz="1000" b="0" i="0" u="none" strike="noStrike" baseline="0">
                  <a:solidFill>
                    <a:srgbClr val="000000"/>
                  </a:solidFill>
                  <a:latin typeface="Verdana"/>
                  <a:ea typeface="Verdana"/>
                  <a:cs typeface="Verdana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uario\Desktop\PROGRAMA\REGISTR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PROGRAMA-CONTABILIDAD\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VENDEDOR"/>
      <sheetName val="REGISTRAR ABONO"/>
      <sheetName val="REGISTRAR PROMOTOR"/>
      <sheetName val="REGISTRAR COORDINADOR"/>
      <sheetName val="REGISTRAR"/>
    </sheetNames>
    <definedNames>
      <definedName name="Macro2"/>
      <definedName name="Macro6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BONO"/>
      <sheetName val="REGISTRAR ABONO"/>
      <sheetName val="REGISTRAR VENDEDOR"/>
      <sheetName val="REGISTRAR PROMOTOR"/>
      <sheetName val="REGISTRAR COORDINADOR"/>
      <sheetName val=" BONOS"/>
      <sheetName val="REGISTRO ABONOS"/>
      <sheetName val="CONTADOR VENDEDORES"/>
      <sheetName val="REGISTRO DE VENDEDOR"/>
      <sheetName val="CONTADOR DE PROMOTORES"/>
      <sheetName val="REGISTRO PROMOTORES"/>
      <sheetName val="CONTADOR DE COORDINADORES"/>
      <sheetName val="REGISTRO COORDINADORES"/>
      <sheetName val="BODEGA"/>
      <sheetName val="REGISTRO INVENTARIO"/>
      <sheetName val="INVENTARIO"/>
      <sheetName val="Hoja1"/>
      <sheetName val="R"/>
    </sheetNames>
    <definedNames>
      <definedName name="REGISTRODEVENDEDOR_Botón4_Haga_clic_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saveData="0" refreshedBy="User" refreshedDate="43577.776421296294" backgroundQuery="1" createdVersion="6" refreshedVersion="6" minRefreshableVersion="3" recordCount="0" supportSubquery="1" supportAdvancedDrill="1">
  <cacheSource type="external" connectionId="1"/>
  <cacheFields count="3">
    <cacheField name="[Rango].[NOMBRE VENDEDOR].[NOMBRE VENDEDOR]" caption="NOMBRE VENDEDOR" numFmtId="0" hierarchy="2" level="1">
      <sharedItems containsBlank="1" count="23">
        <m/>
        <s v="ALEX VILLA"/>
        <s v="AMERICO MONDRAGON"/>
        <s v="ANA MILENA RUIZ"/>
        <s v="ANA MILENA RUIZ ESPINOSA"/>
        <s v="DORA INES RAMIREZ"/>
        <s v="ESTEFANIA VELASQUEZ"/>
        <s v="HELLEN RAMIREZ"/>
        <s v="HELLEN RAMIREZ APONTE"/>
        <s v="HUGO MURILLO"/>
        <s v="JANIER DIAZ"/>
        <s v="JHON FREDY ARANA"/>
        <s v="JULIAN FRANCO"/>
        <s v="JULIAN VELASQUEZ"/>
        <s v="LUZ MERY RAMIREZ"/>
        <s v="MARLON GALLEGO"/>
        <s v="NESTOR RUIZ"/>
        <s v="NESTOR TORRES"/>
        <s v="OFICINA"/>
        <s v="PAOLA ANDREA BERMUDEZ  CARVAJAL"/>
        <s v="PAOLA ANDREA BERMUDEZ CARVAJAL"/>
        <s v="PAOLA BERMUDEZ"/>
        <s v="WILSON RAMIREZ"/>
      </sharedItems>
    </cacheField>
    <cacheField name="[Rango].[N° BONO].[N° BONO]" caption="N° BONO" numFmtId="0" level="1">
      <sharedItems containsNonDate="0" count="5">
        <s v="2372"/>
        <s v="4273"/>
        <s v="4527"/>
        <s v="6942"/>
        <s v="7653"/>
      </sharedItems>
    </cacheField>
    <cacheField name="[Measures].[Recuento de CANTIDAD BONOS VENDIDOS 2]" caption="Recuento de CANTIDAD BONOS VENDIDOS 2" numFmtId="0" hierarchy="103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2" memberValueDatatype="130" unbalanced="0">
      <fieldsUsage count="2">
        <fieldUsage x="-1"/>
        <fieldUsage x="1"/>
      </fieldsUsage>
    </cacheHierarchy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2" memberValueDatatype="130" unbalanced="0">
      <fieldsUsage count="2">
        <fieldUsage x="-1"/>
        <fieldUsage x="0"/>
      </fieldsUsage>
    </cacheHierarchy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saveData="0" refreshedBy="User" refreshedDate="43577.77940486111" backgroundQuery="1" createdVersion="6" refreshedVersion="6" minRefreshableVersion="3" recordCount="0" supportSubquery="1" supportAdvancedDrill="1">
  <cacheSource type="external" connectionId="1"/>
  <cacheFields count="4">
    <cacheField name="[Rango1].[NOMBRE PROMOTOR].[NOMBRE PROMOTOR]" caption="NOMBRE PROMOTOR" numFmtId="0" hierarchy="19" level="1">
      <sharedItems containsBlank="1" count="6">
        <m/>
        <s v="ALEX VILLA"/>
        <s v="ANA MILENA RUIZ ESPINOSA"/>
        <s v="JULIAN FRANCO"/>
        <s v="JULIAN VELASQUEZ"/>
        <s v="JULIAN VELAZQUEZ"/>
      </sharedItems>
    </cacheField>
    <cacheField name="[Rango1].[N° BONO].[N° BONO]" caption="N° BONO" numFmtId="0" hierarchy="17" level="1">
      <sharedItems containsNonDate="0" containsString="0" containsBlank="1" count="1">
        <m/>
      </sharedItems>
    </cacheField>
    <cacheField name="[Measures].[Recuento de CANTIDAD BONOS VENDIDOS 3]" caption="Recuento de CANTIDAD BONOS VENDIDOS 3" numFmtId="0" hierarchy="107" level="32767"/>
    <cacheField name="[Measures].[Recuento de CANTIDAD BONOS ENTREGADOS 2]" caption="Recuento de CANTIDAD BONOS ENTREGADOS 2" numFmtId="0" hierarchy="108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2" memberValueDatatype="20" unbalanced="0">
      <fieldsUsage count="2">
        <fieldUsage x="-1"/>
        <fieldUsage x="1"/>
      </fieldsUsage>
    </cacheHierarchy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2" memberValueDatatype="130" unbalanced="0">
      <fieldsUsage count="2">
        <fieldUsage x="-1"/>
        <fieldUsage x="0"/>
      </fieldsUsage>
    </cacheHierarchy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0" memberValueDatatype="130" unbalanced="0"/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0" memberValueDatatype="130" unbalanced="0"/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saveData="0" refreshedBy="User" refreshedDate="43577.782035763892" backgroundQuery="1" createdVersion="6" refreshedVersion="6" minRefreshableVersion="3" recordCount="0" supportSubquery="1" supportAdvancedDrill="1">
  <cacheSource type="external" connectionId="1"/>
  <cacheFields count="4">
    <cacheField name="[Rango2].[NOMBRE COORDINADOR].[NOMBRE COORDINADOR]" caption="NOMBRE COORDINADOR" numFmtId="0" hierarchy="38" level="1">
      <sharedItems containsNonDate="0" containsString="0" containsBlank="1" count="1">
        <m/>
      </sharedItems>
    </cacheField>
    <cacheField name="[Rango2].[N° BONO].[N° BONO]" caption="N° BONO" numFmtId="0" hierarchy="36" level="1">
      <sharedItems containsNonDate="0" containsString="0" containsBlank="1" count="1">
        <m/>
      </sharedItems>
    </cacheField>
    <cacheField name="[Measures].[Recuento de CANTIDAD BONOS VENDIDOS 4]" caption="Recuento de CANTIDAD BONOS VENDIDOS 4" numFmtId="0" hierarchy="109" level="32767"/>
    <cacheField name="[Measures].[Recuento de CANTIDAD BONOS ENTREGADOS 3]" caption="Recuento de CANTIDAD BONOS ENTREGADOS 3" numFmtId="0" hierarchy="110" level="32767"/>
  </cacheFields>
  <cacheHierarchies count="111">
    <cacheHierarchy uniqueName="[Rango].[N° BONO]" caption="N° BONO" attribute="1" defaultMemberUniqueName="[Rango].[N° BONO].[All]" allUniqueName="[Rango].[N° BONO].[All]" dimensionUniqueName="[Rango]" displayFolder="" count="0" memberValueDatatype="130" unbalanced="0"/>
    <cacheHierarchy uniqueName="[Rango].[FECHA]" caption="FECHA" attribute="1" time="1" defaultMemberUniqueName="[Rango].[FECHA].[All]" allUniqueName="[Rango].[FECHA].[All]" dimensionUniqueName="[Rango]" displayFolder="" count="0" memberValueDatatype="7" unbalanced="0"/>
    <cacheHierarchy uniqueName="[Rango].[NOMBRE VENDEDOR]" caption="NOMBRE VENDEDOR" attribute="1" defaultMemberUniqueName="[Rango].[NOMBRE VENDEDOR].[All]" allUniqueName="[Rango].[NOMBRE VENDEDOR].[All]" dimensionUniqueName="[Rango]" displayFolder="" count="0" memberValueDatatype="130" unbalanced="0"/>
    <cacheHierarchy uniqueName="[Rango].[NOMBRE TITULAR BONO]" caption="NOMBRE TITULAR BONO" attribute="1" defaultMemberUniqueName="[Rango].[NOMBRE TITULAR BONO].[All]" allUniqueName="[Rango].[NOMBRE TITULAR BONO].[All]" dimensionUniqueName="[Rango]" displayFolder="" count="0" memberValueDatatype="130" unbalanced="0"/>
    <cacheHierarchy uniqueName="[Rango].[DIRECCION]" caption="DIRECCION" attribute="1" defaultMemberUniqueName="[Rango].[DIRECCION].[All]" allUniqueName="[Rango].[DIRECCION].[All]" dimensionUniqueName="[Rango]" displayFolder="" count="0" memberValueDatatype="130" unbalanced="0"/>
    <cacheHierarchy uniqueName="[Rango].[TELEFONO]" caption="TELEFONO" attribute="1" defaultMemberUniqueName="[Rango].[TELEFONO].[All]" allUniqueName="[Rango].[TELEFONO].[All]" dimensionUniqueName="[Rango]" displayFolder="" count="0" memberValueDatatype="130" unbalanced="0"/>
    <cacheHierarchy uniqueName="[Rango].[DOCUMENTO]" caption="DOCUMENTO" attribute="1" defaultMemberUniqueName="[Rango].[DOCUMENTO].[All]" allUniqueName="[Rango].[DOCUMENTO].[All]" dimensionUniqueName="[Rango]" displayFolder="" count="0" memberValueDatatype="130" unbalanced="0"/>
    <cacheHierarchy uniqueName="[Rango].[CIUDAD]" caption="CIUDAD" attribute="1" defaultMemberUniqueName="[Rango].[CIUDAD].[All]" allUniqueName="[Rango].[CIUDAD].[All]" dimensionUniqueName="[Rango]" displayFolder="" count="0" memberValueDatatype="130" unbalanced="0"/>
    <cacheHierarchy uniqueName="[Rango].[DEPARTAMENTO]" caption="DEPARTAMENTO" attribute="1" defaultMemberUniqueName="[Rango].[DEPARTAMENTO].[All]" allUniqueName="[Rango].[DEPARTAMENTO].[All]" dimensionUniqueName="[Rango]" displayFolder="" count="0" memberValueDatatype="130" unbalanced="0"/>
    <cacheHierarchy uniqueName="[Rango].[ID]" caption="ID" attribute="1" defaultMemberUniqueName="[Rango].[ID].[All]" allUniqueName="[Rango].[ID].[All]" dimensionUniqueName="[Rango]" displayFolder="" count="0" memberValueDatatype="130" unbalanced="0"/>
    <cacheHierarchy uniqueName="[Rango].[PLOMOTOR/ASESOR]" caption="PLOMOTOR/ASESOR" attribute="1" defaultMemberUniqueName="[Rango].[PLOMOTOR/ASESOR].[All]" allUniqueName="[Rango].[PLOMOTOR/ASESOR].[All]" dimensionUniqueName="[Rango]" displayFolder="" count="0" memberValueDatatype="130" unbalanced="0"/>
    <cacheHierarchy uniqueName="[Rango].[VALOR BONO]" caption="VALOR BONO" attribute="1" defaultMemberUniqueName="[Rango].[VALOR BONO].[All]" allUniqueName="[Rango].[VALOR BONO].[All]" dimensionUniqueName="[Rango]" displayFolder="" count="0" memberValueDatatype="20" unbalanced="0"/>
    <cacheHierarchy uniqueName="[Rango].[VALOR RESTANTE]" caption="VALOR RESTANTE" attribute="1" defaultMemberUniqueName="[Rango].[VALOR RESTANTE].[All]" allUniqueName="[Rango].[VALOR RESTANTE].[All]" dimensionUniqueName="[Rango]" displayFolder="" count="0" memberValueDatatype="20" unbalanced="0"/>
    <cacheHierarchy uniqueName="[Rango].[COMISION BONO]" caption="COMISION BONO" attribute="1" defaultMemberUniqueName="[Rango].[COMISION BONO].[All]" allUniqueName="[Rango].[COMISION BONO].[All]" dimensionUniqueName="[Rango]" displayFolder="" count="0" memberValueDatatype="130" unbalanced="0"/>
    <cacheHierarchy uniqueName="[Rango].[CANTIDAD BONOS VENDIDOS]" caption="CANTIDAD BONOS VENDIDOS" attribute="1" defaultMemberUniqueName="[Rango].[CANTIDAD BONOS VENDIDOS].[All]" allUniqueName="[Rango].[CANTIDAD BONOS VENDIDOS].[All]" dimensionUniqueName="[Rango]" displayFolder="" count="0" memberValueDatatype="130" unbalanced="0"/>
    <cacheHierarchy uniqueName="[Rango].[INSENTIVO VENTA]" caption="INSENTIVO VENTA" attribute="1" defaultMemberUniqueName="[Rango].[INSENTIVO VENTA].[All]" allUniqueName="[Rango].[INSENTIVO VENTA].[All]" dimensionUniqueName="[Rango]" displayFolder="" count="0" memberValueDatatype="130" unbalanced="0"/>
    <cacheHierarchy uniqueName="[Rango].[TOTAL]" caption="TOTAL" attribute="1" defaultMemberUniqueName="[Rango].[TOTAL].[All]" allUniqueName="[Rango].[TOTAL].[All]" dimensionUniqueName="[Rango]" displayFolder="" count="0" memberValueDatatype="130" unbalanced="0"/>
    <cacheHierarchy uniqueName="[Rango1].[N° BONO]" caption="N° BONO" attribute="1" defaultMemberUniqueName="[Rango1].[N° BONO].[All]" allUniqueName="[Rango1].[N° BONO].[All]" dimensionUniqueName="[Rango1]" displayFolder="" count="0" memberValueDatatype="20" unbalanced="0"/>
    <cacheHierarchy uniqueName="[Rango1].[FECHA]" caption="FECHA" attribute="1" time="1" defaultMemberUniqueName="[Rango1].[FECHA].[All]" allUniqueName="[Rango1].[FECHA].[All]" dimensionUniqueName="[Rango1]" displayFolder="" count="0" memberValueDatatype="7" unbalanced="0"/>
    <cacheHierarchy uniqueName="[Rango1].[NOMBRE PROMOTOR]" caption="NOMBRE PROMOTOR" attribute="1" defaultMemberUniqueName="[Rango1].[NOMBRE PROMOTOR].[All]" allUniqueName="[Rango1].[NOMBRE PROMOTOR].[All]" dimensionUniqueName="[Rango1]" displayFolder="" count="0" memberValueDatatype="130" unbalanced="0"/>
    <cacheHierarchy uniqueName="[Rango1].[NOMBRE TITULAR BONO]" caption="NOMBRE TITULAR BONO" attribute="1" defaultMemberUniqueName="[Rango1].[NOMBRE TITULAR BONO].[All]" allUniqueName="[Rango1].[NOMBRE TITULAR BONO].[All]" dimensionUniqueName="[Rango1]" displayFolder="" count="0" memberValueDatatype="130" unbalanced="0"/>
    <cacheHierarchy uniqueName="[Rango1].[DIRECCION]" caption="DIRECCION" attribute="1" defaultMemberUniqueName="[Rango1].[DIRECCION].[All]" allUniqueName="[Rango1].[DIRECCION].[All]" dimensionUniqueName="[Rango1]" displayFolder="" count="0" memberValueDatatype="130" unbalanced="0"/>
    <cacheHierarchy uniqueName="[Rango1].[TELEFONO]" caption="TELEFONO" attribute="1" defaultMemberUniqueName="[Rango1].[TELEFONO].[All]" allUniqueName="[Rango1].[TELEFONO].[All]" dimensionUniqueName="[Rango1]" displayFolder="" count="0" memberValueDatatype="130" unbalanced="0"/>
    <cacheHierarchy uniqueName="[Rango1].[CIUDAD]" caption="CIUDAD" attribute="1" defaultMemberUniqueName="[Rango1].[CIUDAD].[All]" allUniqueName="[Rango1].[CIUDAD].[All]" dimensionUniqueName="[Rango1]" displayFolder="" count="0" memberValueDatatype="130" unbalanced="0"/>
    <cacheHierarchy uniqueName="[Rango1].[DEPARTAMENTO]" caption="DEPARTAMENTO" attribute="1" defaultMemberUniqueName="[Rango1].[DEPARTAMENTO].[All]" allUniqueName="[Rango1].[DEPARTAMENTO].[All]" dimensionUniqueName="[Rango1]" displayFolder="" count="0" memberValueDatatype="130" unbalanced="0"/>
    <cacheHierarchy uniqueName="[Rango1].[DOCUMENTO]" caption="DOCUMENTO" attribute="1" defaultMemberUniqueName="[Rango1].[DOCUMENTO].[All]" allUniqueName="[Rango1].[DOCUMENTO].[All]" dimensionUniqueName="[Rango1]" displayFolder="" count="0" memberValueDatatype="130" unbalanced="0"/>
    <cacheHierarchy uniqueName="[Rango1].[ID]" caption="ID" attribute="1" defaultMemberUniqueName="[Rango1].[ID].[All]" allUniqueName="[Rango1].[ID].[All]" dimensionUniqueName="[Rango1]" displayFolder="" count="0" memberValueDatatype="130" unbalanced="0"/>
    <cacheHierarchy uniqueName="[Rango1].[VENDEDOR ASOCIADO]" caption="VENDEDOR ASOCIADO" attribute="1" defaultMemberUniqueName="[Rango1].[VENDEDOR ASOCIADO].[All]" allUniqueName="[Rango1].[VENDEDOR ASOCIADO].[All]" dimensionUniqueName="[Rango1]" displayFolder="" count="0" memberValueDatatype="130" unbalanced="0"/>
    <cacheHierarchy uniqueName="[Rango1].[VALOR BONO]" caption="VALOR BONO" attribute="1" defaultMemberUniqueName="[Rango1].[VALOR BONO].[All]" allUniqueName="[Rango1].[VALOR BONO].[All]" dimensionUniqueName="[Rango1]" displayFolder="" count="0" memberValueDatatype="20" unbalanced="0"/>
    <cacheHierarchy uniqueName="[Rango1].[VALOR RESTANTE]" caption="VALOR RESTANTE" attribute="1" defaultMemberUniqueName="[Rango1].[VALOR RESTANTE].[All]" allUniqueName="[Rango1].[VALOR RESTANTE].[All]" dimensionUniqueName="[Rango1]" displayFolder="" count="0" memberValueDatatype="130" unbalanced="0"/>
    <cacheHierarchy uniqueName="[Rango1].[COMISION BONO]" caption="COMISION BONO" attribute="1" defaultMemberUniqueName="[Rango1].[COMISION BONO].[All]" allUniqueName="[Rango1].[COMISION BONO].[All]" dimensionUniqueName="[Rango1]" displayFolder="" count="0" memberValueDatatype="20" unbalanced="0"/>
    <cacheHierarchy uniqueName="[Rango1].[COMISION BONO ENTREGADO]" caption="COMISION BONO ENTREGADO" attribute="1" defaultMemberUniqueName="[Rango1].[COMISION BONO ENTREGADO].[All]" allUniqueName="[Rango1].[COMISION BONO ENTREGADO].[All]" dimensionUniqueName="[Rango1]" displayFolder="" count="0" memberValueDatatype="20" unbalanced="0"/>
    <cacheHierarchy uniqueName="[Rango1].[CANTIDAD BONOS VENDIDOS]" caption="CANTIDAD BONOS VENDIDOS" attribute="1" defaultMemberUniqueName="[Rango1].[CANTIDAD BONOS VENDIDOS].[All]" allUniqueName="[Rango1].[CANTIDAD BONOS VENDIDOS].[All]" dimensionUniqueName="[Rango1]" displayFolder="" count="0" memberValueDatatype="20" unbalanced="0"/>
    <cacheHierarchy uniqueName="[Rango1].[CANTIDAD BONOS ENTREGADOS]" caption="CANTIDAD BONOS ENTREGADOS" attribute="1" defaultMemberUniqueName="[Rango1].[CANTIDAD BONOS ENTREGADOS].[All]" allUniqueName="[Rango1].[CANTIDAD BONOS ENTREGADOS].[All]" dimensionUniqueName="[Rango1]" displayFolder="" count="0" memberValueDatatype="20" unbalanced="0"/>
    <cacheHierarchy uniqueName="[Rango1].[INSENTIVO VENTA]" caption="INSENTIVO VENTA" attribute="1" defaultMemberUniqueName="[Rango1].[INSENTIVO VENTA].[All]" allUniqueName="[Rango1].[INSENTIVO VENTA].[All]" dimensionUniqueName="[Rango1]" displayFolder="" count="0" memberValueDatatype="20" unbalanced="0"/>
    <cacheHierarchy uniqueName="[Rango1].[TOTAL]" caption="TOTAL" attribute="1" defaultMemberUniqueName="[Rango1].[TOTAL].[All]" allUniqueName="[Rango1].[TOTAL].[All]" dimensionUniqueName="[Rango1]" displayFolder="" count="0" memberValueDatatype="20" unbalanced="0"/>
    <cacheHierarchy uniqueName="[Rango2].[N° BONO]" caption="N° BONO" attribute="1" defaultMemberUniqueName="[Rango2].[N° BONO].[All]" allUniqueName="[Rango2].[N° BONO].[All]" dimensionUniqueName="[Rango2]" displayFolder="" count="2" memberValueDatatype="130" unbalanced="0">
      <fieldsUsage count="2">
        <fieldUsage x="-1"/>
        <fieldUsage x="1"/>
      </fieldsUsage>
    </cacheHierarchy>
    <cacheHierarchy uniqueName="[Rango2].[FECHA]" caption="FECHA" attribute="1" defaultMemberUniqueName="[Rango2].[FECHA].[All]" allUniqueName="[Rango2].[FECHA].[All]" dimensionUniqueName="[Rango2]" displayFolder="" count="0" memberValueDatatype="130" unbalanced="0"/>
    <cacheHierarchy uniqueName="[Rango2].[NOMBRE COORDINADOR]" caption="NOMBRE COORDINADOR" attribute="1" defaultMemberUniqueName="[Rango2].[NOMBRE COORDINADOR].[All]" allUniqueName="[Rango2].[NOMBRE COORDINADOR].[All]" dimensionUniqueName="[Rango2]" displayFolder="" count="2" memberValueDatatype="130" unbalanced="0">
      <fieldsUsage count="2">
        <fieldUsage x="-1"/>
        <fieldUsage x="0"/>
      </fieldsUsage>
    </cacheHierarchy>
    <cacheHierarchy uniqueName="[Rango2].[NOMBRE TITULAR BONO]" caption="NOMBRE TITULAR BONO" attribute="1" defaultMemberUniqueName="[Rango2].[NOMBRE TITULAR BONO].[All]" allUniqueName="[Rango2].[NOMBRE TITULAR BONO].[All]" dimensionUniqueName="[Rango2]" displayFolder="" count="0" memberValueDatatype="130" unbalanced="0"/>
    <cacheHierarchy uniqueName="[Rango2].[DIRECCION]" caption="DIRECCION" attribute="1" defaultMemberUniqueName="[Rango2].[DIRECCION].[All]" allUniqueName="[Rango2].[DIRECCION].[All]" dimensionUniqueName="[Rango2]" displayFolder="" count="0" memberValueDatatype="130" unbalanced="0"/>
    <cacheHierarchy uniqueName="[Rango2].[TELEFONO]" caption="TELEFONO" attribute="1" defaultMemberUniqueName="[Rango2].[TELEFONO].[All]" allUniqueName="[Rango2].[TELEFONO].[All]" dimensionUniqueName="[Rango2]" displayFolder="" count="0" memberValueDatatype="130" unbalanced="0"/>
    <cacheHierarchy uniqueName="[Rango2].[DOCUMENTO]" caption="DOCUMENTO" attribute="1" defaultMemberUniqueName="[Rango2].[DOCUMENTO].[All]" allUniqueName="[Rango2].[DOCUMENTO].[All]" dimensionUniqueName="[Rango2]" displayFolder="" count="0" memberValueDatatype="130" unbalanced="0"/>
    <cacheHierarchy uniqueName="[Rango2].[CIUDAD]" caption="CIUDAD" attribute="1" defaultMemberUniqueName="[Rango2].[CIUDAD].[All]" allUniqueName="[Rango2].[CIUDAD].[All]" dimensionUniqueName="[Rango2]" displayFolder="" count="0" memberValueDatatype="130" unbalanced="0"/>
    <cacheHierarchy uniqueName="[Rango2].[DEPARTAMENTO]" caption="DEPARTAMENTO" attribute="1" defaultMemberUniqueName="[Rango2].[DEPARTAMENTO].[All]" allUniqueName="[Rango2].[DEPARTAMENTO].[All]" dimensionUniqueName="[Rango2]" displayFolder="" count="0" memberValueDatatype="130" unbalanced="0"/>
    <cacheHierarchy uniqueName="[Rango2].[ID]" caption="ID" attribute="1" defaultMemberUniqueName="[Rango2].[ID].[All]" allUniqueName="[Rango2].[ID].[All]" dimensionUniqueName="[Rango2]" displayFolder="" count="0" memberValueDatatype="130" unbalanced="0"/>
    <cacheHierarchy uniqueName="[Rango2].[VENDEDOR ASOCIADO]" caption="VENDEDOR ASOCIADO" attribute="1" defaultMemberUniqueName="[Rango2].[VENDEDOR ASOCIADO].[All]" allUniqueName="[Rango2].[VENDEDOR ASOCIADO].[All]" dimensionUniqueName="[Rango2]" displayFolder="" count="0" memberValueDatatype="130" unbalanced="0"/>
    <cacheHierarchy uniqueName="[Rango2].[VALOR BONO]" caption="VALOR BONO" attribute="1" defaultMemberUniqueName="[Rango2].[VALOR BONO].[All]" allUniqueName="[Rango2].[VALOR BONO].[All]" dimensionUniqueName="[Rango2]" displayFolder="" count="0" memberValueDatatype="20" unbalanced="0"/>
    <cacheHierarchy uniqueName="[Rango2].[VALOR RESTANTE]" caption="VALOR RESTANTE" attribute="1" defaultMemberUniqueName="[Rango2].[VALOR RESTANTE].[All]" allUniqueName="[Rango2].[VALOR RESTANTE].[All]" dimensionUniqueName="[Rango2]" displayFolder="" count="0" memberValueDatatype="130" unbalanced="0"/>
    <cacheHierarchy uniqueName="[Rango2].[COMISION BONO]" caption="COMISION BONO" attribute="1" defaultMemberUniqueName="[Rango2].[COMISION BONO].[All]" allUniqueName="[Rango2].[COMISION BONO].[All]" dimensionUniqueName="[Rango2]" displayFolder="" count="0" memberValueDatatype="20" unbalanced="0"/>
    <cacheHierarchy uniqueName="[Rango2].[COMISION BONO ENTREGADO]" caption="COMISION BONO ENTREGADO" attribute="1" defaultMemberUniqueName="[Rango2].[COMISION BONO ENTREGADO].[All]" allUniqueName="[Rango2].[COMISION BONO ENTREGADO].[All]" dimensionUniqueName="[Rango2]" displayFolder="" count="0" memberValueDatatype="20" unbalanced="0"/>
    <cacheHierarchy uniqueName="[Rango2].[CANTIDAD BONOS VENDIDOS]" caption="CANTIDAD BONOS VENDIDOS" attribute="1" defaultMemberUniqueName="[Rango2].[CANTIDAD BONOS VENDIDOS].[All]" allUniqueName="[Rango2].[CANTIDAD BONOS VENDIDOS].[All]" dimensionUniqueName="[Rango2]" displayFolder="" count="0" memberValueDatatype="130" unbalanced="0"/>
    <cacheHierarchy uniqueName="[Rango2].[CANTIDAD BONOS ENTREGADOS]" caption="CANTIDAD BONOS ENTREGADOS" attribute="1" defaultMemberUniqueName="[Rango2].[CANTIDAD BONOS ENTREGADOS].[All]" allUniqueName="[Rango2].[CANTIDAD BONOS ENTREGADOS].[All]" dimensionUniqueName="[Rango2]" displayFolder="" count="0" memberValueDatatype="130" unbalanced="0"/>
    <cacheHierarchy uniqueName="[Rango2].[INSENTIVO VENTA]" caption="INSENTIVO VENTA" attribute="1" defaultMemberUniqueName="[Rango2].[INSENTIVO VENTA].[All]" allUniqueName="[Rango2].[INSENTIVO VENTA].[All]" dimensionUniqueName="[Rango2]" displayFolder="" count="0" memberValueDatatype="20" unbalanced="0"/>
    <cacheHierarchy uniqueName="[Rango2].[TOTAL]" caption="TOTAL" attribute="1" defaultMemberUniqueName="[Rango2].[TOTAL].[All]" allUniqueName="[Rango2].[TOTAL].[All]" dimensionUniqueName="[Rango2]" displayFolder="" count="0" memberValueDatatype="130" unbalanced="0"/>
    <cacheHierarchy uniqueName="[Rango3].[N° BONO]" caption="N° BONO" attribute="1" defaultMemberUniqueName="[Rango3].[N° BONO].[All]" allUniqueName="[Rango3].[N° BONO].[All]" dimensionUniqueName="[Rango3]" displayFolder="" count="0" memberValueDatatype="20" unbalanced="0"/>
    <cacheHierarchy uniqueName="[Rango3].[FECHA]" caption="FECHA" attribute="1" defaultMemberUniqueName="[Rango3].[FECHA].[All]" allUniqueName="[Rango3].[FECHA].[All]" dimensionUniqueName="[Rango3]" displayFolder="" count="0" memberValueDatatype="130" unbalanced="0"/>
    <cacheHierarchy uniqueName="[Rango3].[NOMBRE COORDINADOR]" caption="NOMBRE COORDINADOR" attribute="1" defaultMemberUniqueName="[Rango3].[NOMBRE COORDINADOR].[All]" allUniqueName="[Rango3].[NOMBRE COORDINADOR].[All]" dimensionUniqueName="[Rango3]" displayFolder="" count="0" memberValueDatatype="130" unbalanced="0"/>
    <cacheHierarchy uniqueName="[Rango3].[NOMBRE TITULAR BONO]" caption="NOMBRE TITULAR BONO" attribute="1" defaultMemberUniqueName="[Rango3].[NOMBRE TITULAR BONO].[All]" allUniqueName="[Rango3].[NOMBRE TITULAR BONO].[All]" dimensionUniqueName="[Rango3]" displayFolder="" count="0" memberValueDatatype="130" unbalanced="0"/>
    <cacheHierarchy uniqueName="[Rango3].[DIRECCION]" caption="DIRECCION" attribute="1" defaultMemberUniqueName="[Rango3].[DIRECCION].[All]" allUniqueName="[Rango3].[DIRECCION].[All]" dimensionUniqueName="[Rango3]" displayFolder="" count="0" memberValueDatatype="130" unbalanced="0"/>
    <cacheHierarchy uniqueName="[Rango3].[TELEFONO]" caption="TELEFONO" attribute="1" defaultMemberUniqueName="[Rango3].[TELEFONO].[All]" allUniqueName="[Rango3].[TELEFONO].[All]" dimensionUniqueName="[Rango3]" displayFolder="" count="0" memberValueDatatype="130" unbalanced="0"/>
    <cacheHierarchy uniqueName="[Rango3].[DOCUMENTO]" caption="DOCUMENTO" attribute="1" defaultMemberUniqueName="[Rango3].[DOCUMENTO].[All]" allUniqueName="[Rango3].[DOCUMENTO].[All]" dimensionUniqueName="[Rango3]" displayFolder="" count="0" memberValueDatatype="130" unbalanced="0"/>
    <cacheHierarchy uniqueName="[Rango3].[CIUDAD]" caption="CIUDAD" attribute="1" defaultMemberUniqueName="[Rango3].[CIUDAD].[All]" allUniqueName="[Rango3].[CIUDAD].[All]" dimensionUniqueName="[Rango3]" displayFolder="" count="0" memberValueDatatype="130" unbalanced="0"/>
    <cacheHierarchy uniqueName="[Rango3].[DEPARTAMENTO]" caption="DEPARTAMENTO" attribute="1" defaultMemberUniqueName="[Rango3].[DEPARTAMENTO].[All]" allUniqueName="[Rango3].[DEPARTAMENTO].[All]" dimensionUniqueName="[Rango3]" displayFolder="" count="0" memberValueDatatype="130" unbalanced="0"/>
    <cacheHierarchy uniqueName="[Rango3].[ID]" caption="ID" attribute="1" defaultMemberUniqueName="[Rango3].[ID].[All]" allUniqueName="[Rango3].[ID].[All]" dimensionUniqueName="[Rango3]" displayFolder="" count="0" memberValueDatatype="130" unbalanced="0"/>
    <cacheHierarchy uniqueName="[Rango3].[VENDEDOR ASOCIADO]" caption="VENDEDOR ASOCIADO" attribute="1" defaultMemberUniqueName="[Rango3].[VENDEDOR ASOCIADO].[All]" allUniqueName="[Rango3].[VENDEDOR ASOCIADO].[All]" dimensionUniqueName="[Rango3]" displayFolder="" count="0" memberValueDatatype="130" unbalanced="0"/>
    <cacheHierarchy uniqueName="[Rango3].[VALOR BONO]" caption="VALOR BONO" attribute="1" defaultMemberUniqueName="[Rango3].[VALOR BONO].[All]" allUniqueName="[Rango3].[VALOR BONO].[All]" dimensionUniqueName="[Rango3]" displayFolder="" count="0" memberValueDatatype="20" unbalanced="0"/>
    <cacheHierarchy uniqueName="[Rango3].[VALOR RESTANTE]" caption="VALOR RESTANTE" attribute="1" defaultMemberUniqueName="[Rango3].[VALOR RESTANTE].[All]" allUniqueName="[Rango3].[VALOR RESTANTE].[All]" dimensionUniqueName="[Rango3]" displayFolder="" count="0" memberValueDatatype="130" unbalanced="0"/>
    <cacheHierarchy uniqueName="[Rango3].[COMISION BONO]" caption="COMISION BONO" attribute="1" defaultMemberUniqueName="[Rango3].[COMISION BONO].[All]" allUniqueName="[Rango3].[COMISION BONO].[All]" dimensionUniqueName="[Rango3]" displayFolder="" count="0" memberValueDatatype="20" unbalanced="0"/>
    <cacheHierarchy uniqueName="[Rango3].[COMISION BONO ENTREGADO]" caption="COMISION BONO ENTREGADO" attribute="1" defaultMemberUniqueName="[Rango3].[COMISION BONO ENTREGADO].[All]" allUniqueName="[Rango3].[COMISION BONO ENTREGADO].[All]" dimensionUniqueName="[Rango3]" displayFolder="" count="0" memberValueDatatype="20" unbalanced="0"/>
    <cacheHierarchy uniqueName="[Rango3].[CANTIDAD BONOS VENDIDOS]" caption="CANTIDAD BONOS VENDIDOS" attribute="1" defaultMemberUniqueName="[Rango3].[CANTIDAD BONOS VENDIDOS].[All]" allUniqueName="[Rango3].[CANTIDAD BONOS VENDIDOS].[All]" dimensionUniqueName="[Rango3]" displayFolder="" count="0" memberValueDatatype="20" unbalanced="0"/>
    <cacheHierarchy uniqueName="[Rango3].[CANTIDAD BONOS ENTREGADOS]" caption="CANTIDAD BONOS ENTREGADOS" attribute="1" defaultMemberUniqueName="[Rango3].[CANTIDAD BONOS ENTREGADOS].[All]" allUniqueName="[Rango3].[CANTIDAD BONOS ENTREGADOS].[All]" dimensionUniqueName="[Rango3]" displayFolder="" count="0" memberValueDatatype="130" unbalanced="0"/>
    <cacheHierarchy uniqueName="[Rango3].[INSENTIVO VENTA]" caption="INSENTIVO VENTA" attribute="1" defaultMemberUniqueName="[Rango3].[INSENTIVO VENTA].[All]" allUniqueName="[Rango3].[INSENTIVO VENTA].[All]" dimensionUniqueName="[Rango3]" displayFolder="" count="0" memberValueDatatype="20" unbalanced="0"/>
    <cacheHierarchy uniqueName="[Rango3].[TOTAL]" caption="TOTAL" attribute="1" defaultMemberUniqueName="[Rango3].[TOTAL].[All]" allUniqueName="[Rango3].[TOTAL].[All]" dimensionUniqueName="[Rango3]" displayFolder="" count="0" memberValueDatatype="130" unbalanced="0"/>
    <cacheHierarchy uniqueName="[Tabla145].[N° BONO]" caption="N° BONO" attribute="1" defaultMemberUniqueName="[Tabla145].[N° BONO].[All]" allUniqueName="[Tabla145].[N° BONO].[All]" dimensionUniqueName="[Tabla145]" displayFolder="" count="0" memberValueDatatype="130" unbalanced="0"/>
    <cacheHierarchy uniqueName="[Tabla145].[FECHA]" caption="FECHA" attribute="1" defaultMemberUniqueName="[Tabla145].[FECHA].[All]" allUniqueName="[Tabla145].[FECHA].[All]" dimensionUniqueName="[Tabla145]" displayFolder="" count="0" memberValueDatatype="130" unbalanced="0"/>
    <cacheHierarchy uniqueName="[Tabla145].[NOMBRE COORDINADOR]" caption="NOMBRE COORDINADOR" attribute="1" defaultMemberUniqueName="[Tabla145].[NOMBRE COORDINADOR].[All]" allUniqueName="[Tabla145].[NOMBRE COORDINADOR].[All]" dimensionUniqueName="[Tabla145]" displayFolder="" count="0" memberValueDatatype="130" unbalanced="0"/>
    <cacheHierarchy uniqueName="[Tabla145].[NOMBRE TITULAR BONO]" caption="NOMBRE TITULAR BONO" attribute="1" defaultMemberUniqueName="[Tabla145].[NOMBRE TITULAR BONO].[All]" allUniqueName="[Tabla145].[NOMBRE TITULAR BONO].[All]" dimensionUniqueName="[Tabla145]" displayFolder="" count="0" memberValueDatatype="130" unbalanced="0"/>
    <cacheHierarchy uniqueName="[Tabla145].[DIRECCION]" caption="DIRECCION" attribute="1" defaultMemberUniqueName="[Tabla145].[DIRECCION].[All]" allUniqueName="[Tabla145].[DIRECCION].[All]" dimensionUniqueName="[Tabla145]" displayFolder="" count="0" memberValueDatatype="130" unbalanced="0"/>
    <cacheHierarchy uniqueName="[Tabla145].[TELEFONO]" caption="TELEFONO" attribute="1" defaultMemberUniqueName="[Tabla145].[TELEFONO].[All]" allUniqueName="[Tabla145].[TELEFONO].[All]" dimensionUniqueName="[Tabla145]" displayFolder="" count="0" memberValueDatatype="130" unbalanced="0"/>
    <cacheHierarchy uniqueName="[Tabla145].[DOCUMENTO]" caption="DOCUMENTO" attribute="1" defaultMemberUniqueName="[Tabla145].[DOCUMENTO].[All]" allUniqueName="[Tabla145].[DOCUMENTO].[All]" dimensionUniqueName="[Tabla145]" displayFolder="" count="0" memberValueDatatype="130" unbalanced="0"/>
    <cacheHierarchy uniqueName="[Tabla145].[CIUDAD]" caption="CIUDAD" attribute="1" defaultMemberUniqueName="[Tabla145].[CIUDAD].[All]" allUniqueName="[Tabla145].[CIUDAD].[All]" dimensionUniqueName="[Tabla145]" displayFolder="" count="0" memberValueDatatype="130" unbalanced="0"/>
    <cacheHierarchy uniqueName="[Tabla145].[DEPARTAMENTO]" caption="DEPARTAMENTO" attribute="1" defaultMemberUniqueName="[Tabla145].[DEPARTAMENTO].[All]" allUniqueName="[Tabla145].[DEPARTAMENTO].[All]" dimensionUniqueName="[Tabla145]" displayFolder="" count="0" memberValueDatatype="130" unbalanced="0"/>
    <cacheHierarchy uniqueName="[Tabla145].[ID]" caption="ID" attribute="1" defaultMemberUniqueName="[Tabla145].[ID].[All]" allUniqueName="[Tabla145].[ID].[All]" dimensionUniqueName="[Tabla145]" displayFolder="" count="0" memberValueDatatype="130" unbalanced="0"/>
    <cacheHierarchy uniqueName="[Tabla145].[VENDEDOR ASOCIADO]" caption="VENDEDOR ASOCIADO" attribute="1" defaultMemberUniqueName="[Tabla145].[VENDEDOR ASOCIADO].[All]" allUniqueName="[Tabla145].[VENDEDOR ASOCIADO].[All]" dimensionUniqueName="[Tabla145]" displayFolder="" count="0" memberValueDatatype="130" unbalanced="0"/>
    <cacheHierarchy uniqueName="[Tabla145].[VALOR BONO]" caption="VALOR BONO" attribute="1" defaultMemberUniqueName="[Tabla145].[VALOR BONO].[All]" allUniqueName="[Tabla145].[VALOR BONO].[All]" dimensionUniqueName="[Tabla145]" displayFolder="" count="0" memberValueDatatype="20" unbalanced="0"/>
    <cacheHierarchy uniqueName="[Tabla145].[VALOR RESTANTE]" caption="VALOR RESTANTE" attribute="1" defaultMemberUniqueName="[Tabla145].[VALOR RESTANTE].[All]" allUniqueName="[Tabla145].[VALOR RESTANTE].[All]" dimensionUniqueName="[Tabla145]" displayFolder="" count="0" memberValueDatatype="130" unbalanced="0"/>
    <cacheHierarchy uniqueName="[Tabla145].[COMISION BONO]" caption="COMISION BONO" attribute="1" defaultMemberUniqueName="[Tabla145].[COMISION BONO].[All]" allUniqueName="[Tabla145].[COMISION BONO].[All]" dimensionUniqueName="[Tabla145]" displayFolder="" count="0" memberValueDatatype="20" unbalanced="0"/>
    <cacheHierarchy uniqueName="[Tabla145].[COMISION BONO ENTREGADO]" caption="COMISION BONO ENTREGADO" attribute="1" defaultMemberUniqueName="[Tabla145].[COMISION BONO ENTREGADO].[All]" allUniqueName="[Tabla145].[COMISION BONO ENTREGADO].[All]" dimensionUniqueName="[Tabla145]" displayFolder="" count="0" memberValueDatatype="20" unbalanced="0"/>
    <cacheHierarchy uniqueName="[Tabla145].[CANTIDAD BONOS VENDIDOS]" caption="CANTIDAD BONOS VENDIDOS" attribute="1" defaultMemberUniqueName="[Tabla145].[CANTIDAD BONOS VENDIDOS].[All]" allUniqueName="[Tabla145].[CANTIDAD BONOS VENDIDOS].[All]" dimensionUniqueName="[Tabla145]" displayFolder="" count="0" memberValueDatatype="130" unbalanced="0"/>
    <cacheHierarchy uniqueName="[Tabla145].[CANTIDAD BONOS ENTREGADOS]" caption="CANTIDAD BONOS ENTREGADOS" attribute="1" defaultMemberUniqueName="[Tabla145].[CANTIDAD BONOS ENTREGADOS].[All]" allUniqueName="[Tabla145].[CANTIDAD BONOS ENTREGADOS].[All]" dimensionUniqueName="[Tabla145]" displayFolder="" count="0" memberValueDatatype="130" unbalanced="0"/>
    <cacheHierarchy uniqueName="[Tabla145].[INSENTIVO VENTA]" caption="INSENTIVO VENTA" attribute="1" defaultMemberUniqueName="[Tabla145].[INSENTIVO VENTA].[All]" allUniqueName="[Tabla145].[INSENTIVO VENTA].[All]" dimensionUniqueName="[Tabla145]" displayFolder="" count="0" memberValueDatatype="20" unbalanced="0"/>
    <cacheHierarchy uniqueName="[Tabla145].[TOTAL]" caption="TOTAL" attribute="1" defaultMemberUniqueName="[Tabla145].[TOTAL].[All]" allUniqueName="[Tabla145].[TOTAL].[All]" dimensionUniqueName="[Tabla145]" displayFolder="" count="0" memberValueDatatype="130" unbalanced="0"/>
    <cacheHierarchy uniqueName="[Measures].[__XL_Count Rango3]" caption="__XL_Count Rango3" measure="1" displayFolder="" measureGroup="Rango3" count="0" hidden="1"/>
    <cacheHierarchy uniqueName="[Measures].[__XL_Count Tabla145]" caption="__XL_Count Tabla145" measure="1" displayFolder="" measureGroup="Tabla145" count="0" hidden="1"/>
    <cacheHierarchy uniqueName="[Measures].[__XL_Count Rango]" caption="__XL_Count Rango" measure="1" displayFolder="" measureGroup="Rango" count="0" hidden="1"/>
    <cacheHierarchy uniqueName="[Measures].[__XL_Count Rango1]" caption="__XL_Count Rango1" measure="1" displayFolder="" measureGroup="Rango1" count="0" hidden="1"/>
    <cacheHierarchy uniqueName="[Measures].[__XL_Count Rango2]" caption="__XL_Count Rango2" measure="1" displayFolder="" measureGroup="Rango2" count="0" hidden="1"/>
    <cacheHierarchy uniqueName="[Measures].[__No measures defined]" caption="__No measures defined" measure="1" displayFolder="" count="0" hidden="1"/>
    <cacheHierarchy uniqueName="[Measures].[Recuento de CANTIDAD BONOS VENDIDOS]" caption="Recuento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CANTIDAD BONOS ENTREGADOS]" caption="Recuento de CANTIDAD BONOS ENTREGADOS" measure="1" displayFolder="" measureGroup="Rango3" count="0" hidden="1">
      <extLst>
        <ext xmlns:x15="http://schemas.microsoft.com/office/spreadsheetml/2010/11/main" uri="{B97F6D7D-B522-45F9-BDA1-12C45D357490}">
          <x15:cacheHierarchy aggregatedColumn="71"/>
        </ext>
      </extLst>
    </cacheHierarchy>
    <cacheHierarchy uniqueName="[Measures].[Suma de CANTIDAD BONOS VENDIDOS]" caption="Suma de CANTIDAD BONOS VENDIDOS" measure="1" displayFolder="" measureGroup="Rango3" count="0" hidden="1">
      <extLst>
        <ext xmlns:x15="http://schemas.microsoft.com/office/spreadsheetml/2010/11/main" uri="{B97F6D7D-B522-45F9-BDA1-12C45D357490}">
          <x15:cacheHierarchy aggregatedColumn="70"/>
        </ext>
      </extLst>
    </cacheHierarchy>
    <cacheHierarchy uniqueName="[Measures].[Recuento de NOMBRE TITULAR BONO]" caption="Recuento de NOMBRE TITULAR BONO" measure="1" displayFolder="" measureGroup="Rango3" count="0" hidden="1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Recuento de CANTIDAD BONOS VENDIDOS 2]" caption="Recuento de CANTIDAD BONOS VENDIDOS 2" measure="1" displayFolder="" measureGroup="Rango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OMISION BONO ENTREGADO]" caption="Suma de COMISION BONO ENTREGADO" measure="1" displayFolder="" measureGroup="Rango1" count="0" hidden="1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uma de CANTIDAD BONOS VENDIDOS 2]" caption="Suma de CANTIDAD BONOS VENDIDOS 2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uma de CANTIDAD BONOS ENTREGADOS]" caption="Suma de CANTIDAD BONOS ENTREGADOS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3]" caption="Recuento de CANTIDAD BONOS VENDIDOS 3" measure="1" displayFolder="" measureGroup="Rango1" count="0" hidden="1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Recuento de CANTIDAD BONOS ENTREGADOS 2]" caption="Recuento de CANTIDAD BONOS ENTREGADOS 2" measure="1" displayFolder="" measureGroup="Rango1" count="0" hidden="1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Recuento de CANTIDAD BONOS VENDIDOS 4]" caption="Recuento de CANTIDAD BONOS VENDIDOS 4" measure="1" displayFolder="" measureGroup="Rango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Recuento de CANTIDAD BONOS ENTREGADOS 3]" caption="Recuento de CANTIDAD BONOS ENTREGADOS 3" measure="1" displayFolder="" measureGroup="Rango2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6">
    <dimension measure="1" name="Measures" uniqueName="[Measures]" caption="Measures"/>
    <dimension name="Rango" uniqueName="[Rango]" caption="Rango"/>
    <dimension name="Rango1" uniqueName="[Rango1]" caption="Rango1"/>
    <dimension name="Rango2" uniqueName="[Rango2]" caption="Rango2"/>
    <dimension name="Rango3" uniqueName="[Rango3]" caption="Rango3"/>
    <dimension name="Tabla145" uniqueName="[Tabla145]" caption="Tabla145"/>
  </dimensions>
  <measureGroups count="5">
    <measureGroup name="Rango" caption="Rango"/>
    <measureGroup name="Rango1" caption="Rango1"/>
    <measureGroup name="Rango2" caption="Rango2"/>
    <measureGroup name="Rango3" caption="Rango3"/>
    <measureGroup name="Tabla145" caption="Tabla145"/>
  </measureGroups>
  <maps count="5">
    <map measureGroup="0" dimension="1"/>
    <map measureGroup="1" dimension="2"/>
    <map measureGroup="2" dimension="3"/>
    <map measureGroup="3" dimension="4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TablaDinámica1" cacheId="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B27" firstHeaderRow="1" firstDataRow="1" firstDataCol="1"/>
  <pivotFields count="3">
    <pivotField axis="axisRow" allDrilled="1" showAll="0" dataSourceSort="1" defaultAttributeDrillState="1">
      <items count="24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x="11" e="0"/>
        <item x="12" e="0"/>
        <item x="13" e="0"/>
        <item x="14" e="0"/>
        <item x="15" e="0"/>
        <item x="16" e="0"/>
        <item x="17" e="0"/>
        <item x="18" e="0"/>
        <item x="19" e="0"/>
        <item x="20" e="0"/>
        <item x="21" e="0"/>
        <item x="22" e="0"/>
        <item t="default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2">
    <field x="0"/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 CANTIDAD BONOS VENDIDOS" fld="2" subtotal="count" baseField="0" baseItem="0"/>
  </dataFields>
  <formats count="5">
    <format dxfId="97">
      <pivotArea field="0" type="button" dataOnly="0" labelOnly="1" outline="0" axis="axisRow" fieldPosition="0"/>
    </format>
    <format dxfId="96">
      <pivotArea field="0" type="button" dataOnly="0" labelOnly="1" outline="0" axis="axisRow" fieldPosition="0"/>
    </format>
    <format dxfId="95">
      <pivotArea dataOnly="0" labelOnly="1" outline="0" axis="axisValues" fieldPosition="0"/>
    </format>
    <format dxfId="94">
      <pivotArea dataOnly="0" labelOnly="1" outline="0" axis="axisValues" fieldPosition="0"/>
    </format>
    <format dxfId="93">
      <pivotArea dataOnly="0" labelOnly="1" grandRow="1" outline="0" fieldPosition="0"/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CANTIDAD BONOS VENDIDO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2"/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DE VENDEDOR!$B$8:$R$10010">
        <x15:activeTabTopLevelEntity name="[Rango]"/>
      </x15:pivotTableUISettings>
    </ext>
  </extLst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rowHeaderCaption="NOMBRE">
  <location ref="A3:C10" firstHeaderRow="0" firstDataRow="1" firstDataCol="1"/>
  <pivotFields count="4">
    <pivotField axis="axisRow" allDrilled="1" showAll="0" dataSourceSort="1" defaultAttributeDrillState="1">
      <items count="7">
        <item x="0" e="0"/>
        <item x="1" e="0"/>
        <item x="2" e="0"/>
        <item x="3" e="0"/>
        <item x="4" e="0"/>
        <item x="5" e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CANTIDAD BONOS VENDIDOS" fld="2" subtotal="count" baseField="0" baseItem="0"/>
    <dataField name="CANTIDAD BONOS ENTREGADOS" fld="3" subtotal="count" baseField="0" baseItem="0"/>
  </dataFields>
  <formats count="3">
    <format dxfId="71">
      <pivotArea field="0" type="button" dataOnly="0" labelOnly="1" outline="0" axis="axisRow" fieldPosition="0"/>
    </format>
    <format dxfId="7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9">
      <pivotArea dataOnly="0" labelOnly="1" outline="0" fieldPosition="0">
        <references count="1">
          <reference field="4294967294" count="1"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 CANTIDAD BONOS VENDIDOS"/>
    <pivotHierarchy dragToData="1" caption="CANTIDAD BONOS ENTREGADOS"/>
    <pivotHierarchy dragToData="1" caption=" CANTIDAD BONOS VENDIDOS"/>
    <pivotHierarchy dragToData="1" caption="CANTIDAD BONOS ENTREGADOS"/>
    <pivotHierarchy dragToData="1"/>
    <pivotHierarchy dragToData="1"/>
  </pivotHierarchies>
  <pivotTableStyleInfo showRowHeaders="1" showColHeaders="1" showRowStripes="0" showColStripes="0" showLastColumn="1"/>
  <rowHierarchiesUsage count="2">
    <rowHierarchyUsage hierarchyUsage="19"/>
    <rowHierarchyUsage hierarchyUsage="17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PROMOTORES!$B$8:$T$10010">
        <x15:activeTabTopLevelEntity name="[Rango1]"/>
      </x15:pivotTableUISettings>
    </ext>
  </extLst>
</pivotTableDefinition>
</file>

<file path=xl/pivotTables/pivotTable3.xml><?xml version="1.0" encoding="utf-8"?>
<pivotTableDefinition xmlns="http://schemas.openxmlformats.org/spreadsheetml/2006/main" name="Tabla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NOMBRE">
  <location ref="A3:C3" firstHeaderRow="0" firstDataRow="1" firstDataCol="1"/>
  <pivotFields count="4">
    <pivotField axis="axisRow" allDrilled="1" showAll="0" dataSourceSort="1" defaultAttributeDrillState="1">
      <items count="2">
        <item x="0"/>
        <item t="default"/>
      </items>
    </pivotField>
    <pivotField axis="axisRow" allDrilled="1" showAll="0" dataSourceSort="1" defaultAttributeDrillState="1">
      <items count="2">
        <item x="0"/>
        <item t="default"/>
      </items>
    </pivotField>
    <pivotField dataField="1" showAll="0"/>
    <pivotField dataField="1" showAll="0"/>
  </pivotFields>
  <rowFields count="2">
    <field x="0"/>
    <field x="1"/>
  </rowFields>
  <colFields count="1">
    <field x="-2"/>
  </colFields>
  <colItems count="2">
    <i>
      <x/>
    </i>
    <i i="1">
      <x v="1"/>
    </i>
  </colItems>
  <dataFields count="2">
    <dataField name="CANTIDAD BONOS VENDIDOS" fld="2" subtotal="count" baseField="0" baseItem="0"/>
    <dataField name="CANTIDAD BONOS ENTREGADOS" fld="3" subtotal="count" baseField="0" baseItem="0"/>
  </dataFields>
  <formats count="3">
    <format dxfId="46">
      <pivotArea type="all" dataOnly="0" outline="0" fieldPosition="0"/>
    </format>
    <format dxfId="45">
      <pivotArea field="0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11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ANTIDAD BONOS VENDIDOS"/>
    <pivotHierarchy dragToData="1" caption="CANTIDAD BONOS ENTREGADOS"/>
  </pivotHierarchies>
  <pivotTableStyleInfo showRowHeaders="1" showColHeaders="1" showRowStripes="0" showColStripes="0" showLastColumn="1"/>
  <rowHierarchiesUsage count="2">
    <rowHierarchyUsage hierarchyUsage="38"/>
    <rowHierarchyUsage hierarchyUsage="3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REGISTRO COORDINADORES!$B$8:$T$10010">
        <x15:activeTabTopLevelEntity name="[Rango2]"/>
      </x15:pivotTableUISettings>
    </ext>
  </extLst>
</pivotTableDefinition>
</file>

<file path=xl/tables/table1.xml><?xml version="1.0" encoding="utf-8"?>
<table xmlns="http://schemas.openxmlformats.org/spreadsheetml/2006/main" id="2" name="Tabla2" displayName="Tabla2" ref="B8:L175" totalsRowShown="0" headerRowDxfId="112" headerRowBorderDxfId="111" tableBorderDxfId="110" totalsRowBorderDxfId="109">
  <autoFilter ref="B8:L175">
    <filterColumn colId="0">
      <filters>
        <filter val="0652"/>
      </filters>
    </filterColumn>
  </autoFilter>
  <sortState ref="B10:L10">
    <sortCondition ref="B8:B174"/>
  </sortState>
  <tableColumns count="11">
    <tableColumn id="1" name="N° BONO" dataDxfId="108" dataCellStyle="Millares [0]"/>
    <tableColumn id="2" name="FECHA      " dataDxfId="107"/>
    <tableColumn id="3" name="NOMBRE PERSONA" dataDxfId="106"/>
    <tableColumn id="4" name="DIRECCION" dataDxfId="105"/>
    <tableColumn id="5" name="TELEFONO" dataDxfId="104"/>
    <tableColumn id="6" name="DOCUMENTO" dataDxfId="103"/>
    <tableColumn id="11" name="CIUDAD" dataDxfId="102"/>
    <tableColumn id="10" name="DEPARTAMENTO" dataDxfId="101"/>
    <tableColumn id="7" name="NOMBRE VENDEDOR" dataDxfId="100"/>
    <tableColumn id="8" name="VALOR" dataDxfId="99">
      <calculatedColumnFormula>IF(C9&gt;43607,130000,105000)</calculatedColumnFormula>
    </tableColumn>
    <tableColumn id="9" name="VALOR RESTANTE" dataDxfId="98">
      <calculatedColumnFormula>VLOOKUP(B9,'REGISTRO ABONOS'!$B$8:$BC$10036,54,0)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B8:R169" totalsRowShown="0" headerRowDxfId="92" headerRowBorderDxfId="91" tableBorderDxfId="90" totalsRowBorderDxfId="89">
  <autoFilter ref="B8:R169">
    <filterColumn colId="0">
      <filters>
        <filter val="0652"/>
      </filters>
    </filterColumn>
  </autoFilter>
  <sortState ref="B9:R168">
    <sortCondition ref="B8:B168"/>
  </sortState>
  <tableColumns count="17">
    <tableColumn id="1" name="N° BONO" dataDxfId="88"/>
    <tableColumn id="2" name="FECHA      " dataDxfId="87"/>
    <tableColumn id="3" name="NOMBRE VENDEDOR" dataDxfId="86"/>
    <tableColumn id="12" name="NOMBRE TITULAR BONO" dataDxfId="85"/>
    <tableColumn id="4" name="DIRECCION" dataDxfId="84"/>
    <tableColumn id="5" name="TELEFONO" dataDxfId="83"/>
    <tableColumn id="6" name="DOCUMENTO" dataDxfId="82"/>
    <tableColumn id="17" name="CIUDAD" dataDxfId="81"/>
    <tableColumn id="16" name="DEPARTAMENTO" dataDxfId="80"/>
    <tableColumn id="7" name="ID" dataDxfId="79"/>
    <tableColumn id="8" name="PLOMOTOR/ASESOR" dataDxfId="78"/>
    <tableColumn id="9" name="VALOR BONO" dataDxfId="77">
      <calculatedColumnFormula>IF(C9&gt;43607,130000,105000)</calculatedColumnFormula>
    </tableColumn>
    <tableColumn id="10" name="VALOR RESTANTE" dataDxfId="76">
      <calculatedColumnFormula>Tabla1[[#This Row],[VALOR RESTANTE]:[TOTAL]]=VLOOKUP(B9,#REF!,30,0)</calculatedColumnFormula>
    </tableColumn>
    <tableColumn id="13" name="COMISION BONO" dataDxfId="75">
      <calculatedColumnFormula>IF(Tabla1[VALOR RESTANTE]&gt;0,0,IF(C9&gt;43607,40000,35000))</calculatedColumnFormula>
    </tableColumn>
    <tableColumn id="11" name="CANTIDAD BONOS VENDIDOS" dataDxfId="74">
      <calculatedColumnFormula>IF(Tabla1[NOMBRE VENDEDOR]=#REF!,COUNTIF(#REF!,(Tabla1[NOMBRE VENDEDOR]=#REF!)=0),0)</calculatedColumnFormula>
    </tableColumn>
    <tableColumn id="14" name="INSENTIVO VENTA" dataDxfId="73">
      <calculatedColumnFormula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calculatedColumnFormula>
    </tableColumn>
    <tableColumn id="15" name="TOTAL" dataDxfId="72">
      <calculatedColumnFormula>Tabla1[[#This Row],[COMISION BONO]]+Tabla1[[#This Row],[INSENTIVO VENTA]]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14" displayName="Tabla14" ref="B8:T62" totalsRowShown="0" headerRowDxfId="68" headerRowBorderDxfId="67" tableBorderDxfId="66" totalsRowBorderDxfId="65">
  <autoFilter ref="B8:T62">
    <filterColumn colId="0">
      <filters>
        <filter val="7680"/>
      </filters>
    </filterColumn>
  </autoFilter>
  <sortState ref="B46:T46">
    <sortCondition ref="B8:B61"/>
  </sortState>
  <tableColumns count="19">
    <tableColumn id="1" name="N° BONO" dataDxfId="64"/>
    <tableColumn id="2" name="FECHA      " dataDxfId="63"/>
    <tableColumn id="3" name="NOMBRE PROMOTOR" dataDxfId="62"/>
    <tableColumn id="12" name="NOMBRE TITULAR BONO" dataDxfId="61"/>
    <tableColumn id="4" name="DIRECCION" dataDxfId="60"/>
    <tableColumn id="5" name="TELEFONO" dataDxfId="59"/>
    <tableColumn id="19" name="CIUDAD"/>
    <tableColumn id="18" name="DEPARTAMENTO" dataDxfId="58"/>
    <tableColumn id="6" name="DOCUMENTO" dataDxfId="57"/>
    <tableColumn id="7" name="ID" dataDxfId="56"/>
    <tableColumn id="8" name="VENDEDOR ASOCIADO" dataDxfId="55"/>
    <tableColumn id="9" name="VALOR BONO" dataDxfId="54">
      <calculatedColumnFormula>IF(C9&gt;43607,130000,105000)</calculatedColumnFormula>
    </tableColumn>
    <tableColumn id="10" name="VALOR RESTANTE" dataDxfId="53">
      <calculatedColumnFormula>VLOOKUP(B9,'REGISTRO ABONOS'!$B$8:$BC$10036,30,0)</calculatedColumnFormula>
    </tableColumn>
    <tableColumn id="13" name="COMISION BONO" dataDxfId="52">
      <calculatedColumnFormula>IF(C9&gt;43607,40000,35000)</calculatedColumnFormula>
    </tableColumn>
    <tableColumn id="16" name="COMISION BONO ENTREGADO" dataDxfId="51">
      <calculatedColumnFormula>IF(Tabla14[[#This Row],[VALOR BONO]]=105000,5000,5000)</calculatedColumnFormula>
    </tableColumn>
    <tableColumn id="11" name="CANTIDAD BONOS VENDIDOS" dataDxfId="50"/>
    <tableColumn id="17" name="CANTIDAD BONOS ENTREGADOS" dataDxfId="49"/>
    <tableColumn id="14" name="INSENTIVO VENTA" dataDxfId="48">
      <calculatedColumnFormula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calculatedColumnFormula>
    </tableColumn>
    <tableColumn id="15" name="TOTAL" dataDxfId="47">
      <calculatedColumnFormula>Tabla14[[#This Row],[COMISION BONO]]*Tabla14[[#This Row],[CANTIDAD BONOS VENDIDOS]]+Tabla14[[#This Row],[COMISION BONO ENTREGADO]]*Tabla14[[#This Row],[CANTIDAD BONOS ENTREGADOS]]+Tabla14[[#This Row],[INSENTIVO VENTA]]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145" displayName="Tabla145" ref="B8:T9" totalsRowShown="0" headerRowDxfId="43" headerRowBorderDxfId="42" tableBorderDxfId="41" totalsRowBorderDxfId="40">
  <autoFilter ref="B8:T9"/>
  <sortState ref="B9:T15">
    <sortCondition ref="B8:B15"/>
  </sortState>
  <tableColumns count="19">
    <tableColumn id="1" name="N° BONO" dataDxfId="39"/>
    <tableColumn id="2" name="FECHA      " dataDxfId="38"/>
    <tableColumn id="3" name="NOMBRE COORDINADOR" dataDxfId="37"/>
    <tableColumn id="12" name="NOMBRE TITULAR BONO" dataDxfId="36"/>
    <tableColumn id="4" name="DIRECCION" dataDxfId="35"/>
    <tableColumn id="5" name="TELEFONO" dataDxfId="34"/>
    <tableColumn id="6" name="DOCUMENTO" dataDxfId="33"/>
    <tableColumn id="19" name="CIUDAD" dataDxfId="32"/>
    <tableColumn id="18" name="DEPARTAMENTO" dataDxfId="31"/>
    <tableColumn id="7" name="ID" dataDxfId="30"/>
    <tableColumn id="8" name="VENDEDOR ASOCIADO" dataDxfId="29"/>
    <tableColumn id="9" name="VALOR BONO" dataDxfId="28">
      <calculatedColumnFormula>IF(C9&gt;43607,130000,105000)</calculatedColumnFormula>
    </tableColumn>
    <tableColumn id="10" name="VALOR RESTANTE" dataDxfId="27">
      <calculatedColumnFormula>VLOOKUP(B9,'REGISTRO ABONOS'!$B$8:$BC$10036,30,0)</calculatedColumnFormula>
    </tableColumn>
    <tableColumn id="13" name="COMISION BONO" dataDxfId="26">
      <calculatedColumnFormula>IF(C9&gt;43607,40000,35000)</calculatedColumnFormula>
    </tableColumn>
    <tableColumn id="16" name="COMISION BONO ENTREGADO" dataDxfId="25"/>
    <tableColumn id="11" name="CANTIDAD BONOS VENDIDOS" dataDxfId="24"/>
    <tableColumn id="17" name="CANTIDAD BONOS ENTREGADOS" dataDxfId="23"/>
    <tableColumn id="14" name="INSENTIVO VENTA" dataDxfId="22">
      <calculatedColumnFormula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calculatedColumnFormula>
    </tableColumn>
    <tableColumn id="15" name="TOTAL" dataDxfId="21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a267" displayName="Tabla267" ref="B8:M10016" totalsRowShown="0" tableBorderDxfId="20">
  <autoFilter ref="B8:M10016">
    <filterColumn colId="0">
      <filters>
        <filter val="0652"/>
      </filters>
    </filterColumn>
  </autoFilter>
  <sortState ref="B9:M1466">
    <sortCondition ref="B8:B10014"/>
  </sortState>
  <tableColumns count="12">
    <tableColumn id="1" name="N° BONO" dataDxfId="19" dataCellStyle="Millares [0]"/>
    <tableColumn id="2" name="FECHA      " dataDxfId="18"/>
    <tableColumn id="3" name="NOMBRE PERSONA"/>
    <tableColumn id="4" name="DIRECCION"/>
    <tableColumn id="5" name="TELEFONO"/>
    <tableColumn id="6" name="DOCUMENTO"/>
    <tableColumn id="10" name="PORTADOR"/>
    <tableColumn id="7" name="VENDEDOR"/>
    <tableColumn id="8" name="VALOR" dataDxfId="17">
      <calculatedColumnFormula>IF(C9&gt;43607,130000,105000)</calculatedColumnFormula>
    </tableColumn>
    <tableColumn id="12" name="VALOR RESTANTE" dataDxfId="16">
      <calculatedColumnFormula>VLOOKUP(B9,'REGISTRO ABONOS'!$B$8:$BC$10039,54,0)</calculatedColumnFormula>
    </tableColumn>
    <tableColumn id="9" name="DISPONIBILIDAD" dataDxfId="15">
      <calculatedColumnFormula>IF(Tabla267[[#This Row],[VALOR RESTANTE]]&lt;Tabla267[[#This Row],[VALOR]],"NO DISPONIBLE","DISPONIBLE")</calculatedColumnFormula>
    </tableColumn>
    <tableColumn id="11" name="original?" dataDxfId="14">
      <calculatedColumnFormula>COUNTIF(Tabla267[[#This Row],[VALOR RESTANTE]],0)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a178" displayName="Tabla178" ref="B8:H9" insertRow="1" totalsRowShown="0" headerRowDxfId="13" headerRowBorderDxfId="12" tableBorderDxfId="11" totalsRowBorderDxfId="10">
  <autoFilter ref="B8:H9"/>
  <sortState ref="B9:R12">
    <sortCondition ref="B8:B12"/>
  </sortState>
  <tableColumns count="7">
    <tableColumn id="1" name="N° factura" dataDxfId="9"/>
    <tableColumn id="2" name="VALOR " dataDxfId="8"/>
    <tableColumn id="7" name="CIUDAD"/>
    <tableColumn id="3" name="FECHA" dataDxfId="7"/>
    <tableColumn id="4" name="NOMBRE DE LA PERSONA" dataDxfId="6"/>
    <tableColumn id="5" name="TIPO" dataDxfId="5"/>
    <tableColumn id="6" name="Concepto" dataDxfId="4"/>
  </tableColumns>
  <tableStyleInfo name="TableStyleMedium9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specto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Aspecto">
      <a:majorFont>
        <a:latin typeface="Verdana"/>
        <a:ea typeface=""/>
        <a:cs typeface=""/>
        <a:font script="Jpan" typeface="ＭＳ ゴシック"/>
        <a:font script="Hang" typeface="굴림"/>
        <a:font script="Hans" typeface="黑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ajorFont>
      <a:minorFont>
        <a:latin typeface="Verdana"/>
        <a:ea typeface=""/>
        <a:cs typeface=""/>
        <a:font script="Jpan" typeface="ＭＳ ゴシック"/>
        <a:font script="Hang" typeface="굴림"/>
        <a:font script="Hans" typeface="宋体"/>
        <a:font script="Hant" typeface="微軟正黑體"/>
        <a:font script="Arab" typeface="Tahoma"/>
        <a:font script="Hebr" typeface="Tahoma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</a:minorFont>
    </a:fontScheme>
    <a:fmtScheme name="Aspecto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500" cap="flat" cmpd="sng" algn="ctr">
          <a:solidFill>
            <a:schemeClr val="phClr">
              <a:satMod val="150000"/>
            </a:schemeClr>
          </a:solidFill>
          <a:prstDash val="solid"/>
        </a:ln>
        <a:ln w="50800" cap="flat" cmpd="thickThin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70000"/>
                <a:satMod val="155000"/>
              </a:schemeClr>
            </a:gs>
            <a:gs pos="100000">
              <a:schemeClr val="phClr">
                <a:tint val="90000"/>
                <a:satMod val="175000"/>
              </a:schemeClr>
            </a:gs>
          </a:gsLst>
          <a:lin ang="16200000" scaled="0"/>
        </a:gradFill>
        <a:blipFill>
          <a:blip xmlns:r="http://schemas.openxmlformats.org/officeDocument/2006/relationships" r:embed="rId1">
            <a:duotone>
              <a:schemeClr val="phClr">
                <a:shade val="0"/>
                <a:satMod val="350000"/>
              </a:schemeClr>
              <a:schemeClr val="phClr">
                <a:tint val="80000"/>
              </a:schemeClr>
            </a:duotone>
          </a:blip>
          <a:tile tx="0" ty="0" sx="75000" sy="75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5" Type="http://schemas.openxmlformats.org/officeDocument/2006/relationships/comments" Target="../comments3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5" Type="http://schemas.openxmlformats.org/officeDocument/2006/relationships/comments" Target="../comments4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rgb="FF00B050"/>
  </sheetPr>
  <dimension ref="C4:H25"/>
  <sheetViews>
    <sheetView showGridLines="0" zoomScaleNormal="100" workbookViewId="0">
      <selection activeCell="D7" sqref="D7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36</v>
      </c>
      <c r="D4" s="40" t="s">
        <v>130</v>
      </c>
      <c r="G4" s="14"/>
      <c r="H4" t="e">
        <f>VLOOKUP(D4,BODEGA!$B$8:$M$10016,11,0)</f>
        <v>#N/A</v>
      </c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 t="s">
        <v>130</v>
      </c>
    </row>
    <row r="7" spans="3:8" x14ac:dyDescent="0.2">
      <c r="C7" s="39"/>
      <c r="D7" s="44"/>
    </row>
    <row r="8" spans="3:8" ht="25.5" customHeight="1" x14ac:dyDescent="0.2">
      <c r="C8" s="39" t="s">
        <v>62</v>
      </c>
      <c r="D8" s="40" t="s">
        <v>130</v>
      </c>
    </row>
    <row r="9" spans="3:8" x14ac:dyDescent="0.2">
      <c r="C9" s="39"/>
      <c r="D9" s="44"/>
    </row>
    <row r="10" spans="3:8" ht="25.5" customHeight="1" x14ac:dyDescent="0.2">
      <c r="C10" s="39" t="s">
        <v>1</v>
      </c>
      <c r="D10" s="45"/>
    </row>
    <row r="11" spans="3:8" x14ac:dyDescent="0.2">
      <c r="C11" s="39"/>
      <c r="D11" s="44"/>
    </row>
    <row r="12" spans="3:8" ht="25.5" customHeight="1" x14ac:dyDescent="0.2">
      <c r="C12" s="39" t="s">
        <v>2</v>
      </c>
      <c r="D12" s="46"/>
    </row>
    <row r="13" spans="3:8" x14ac:dyDescent="0.2">
      <c r="C13" s="39"/>
      <c r="D13" s="44"/>
    </row>
    <row r="14" spans="3:8" ht="25.5" customHeight="1" x14ac:dyDescent="0.2">
      <c r="C14" s="39" t="s">
        <v>4</v>
      </c>
      <c r="D14" s="46"/>
    </row>
    <row r="15" spans="3:8" x14ac:dyDescent="0.2">
      <c r="C15" s="39"/>
      <c r="D15" s="44"/>
    </row>
    <row r="16" spans="3:8" ht="25.5" customHeight="1" x14ac:dyDescent="0.2">
      <c r="C16" s="39" t="s">
        <v>52</v>
      </c>
      <c r="D16" s="45"/>
    </row>
    <row r="17" spans="3:4" x14ac:dyDescent="0.2">
      <c r="C17" s="39"/>
      <c r="D17" s="44"/>
    </row>
    <row r="18" spans="3:4" ht="25.5" customHeight="1" x14ac:dyDescent="0.2">
      <c r="C18" s="39" t="s">
        <v>53</v>
      </c>
      <c r="D18" s="45"/>
    </row>
    <row r="19" spans="3:4" x14ac:dyDescent="0.2">
      <c r="C19" s="39"/>
      <c r="D19" s="44"/>
    </row>
    <row r="20" spans="3:4" ht="24.75" customHeight="1" x14ac:dyDescent="0.2">
      <c r="C20" s="39" t="s">
        <v>5</v>
      </c>
      <c r="D20" s="45"/>
    </row>
    <row r="25" spans="3:4" x14ac:dyDescent="0.2">
      <c r="C25" s="48"/>
    </row>
  </sheetData>
  <conditionalFormatting sqref="H4">
    <cfRule type="cellIs" dxfId="3" priority="1" operator="equal">
      <formula>1</formula>
    </cfRule>
    <cfRule type="cellIs" dxfId="2" priority="2" operator="equal">
      <formula>0</formula>
    </cfRule>
    <cfRule type="cellIs" dxfId="1" priority="3" operator="equal">
      <formula>$H$4=0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Botón1_Haga_clic_en">
                <anchor moveWithCells="1" sizeWithCells="1">
                  <from>
                    <xdr:col>4</xdr:col>
                    <xdr:colOff>828675</xdr:colOff>
                    <xdr:row>1</xdr:row>
                    <xdr:rowOff>123825</xdr:rowOff>
                  </from>
                  <to>
                    <xdr:col>6</xdr:col>
                    <xdr:colOff>695325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>
    <tabColor rgb="FF00B050"/>
  </sheetPr>
  <dimension ref="B3:H101"/>
  <sheetViews>
    <sheetView showGridLines="0" zoomScale="85" zoomScaleNormal="85" workbookViewId="0">
      <selection activeCell="D6" sqref="D6"/>
    </sheetView>
  </sheetViews>
  <sheetFormatPr baseColWidth="10" defaultRowHeight="12.75" x14ac:dyDescent="0.2"/>
  <cols>
    <col min="3" max="3" width="21.75" customWidth="1"/>
    <col min="4" max="4" width="42.25" customWidth="1"/>
  </cols>
  <sheetData>
    <row r="3" spans="2:8" ht="10.5" customHeight="1" x14ac:dyDescent="0.2"/>
    <row r="4" spans="2:8" ht="24.95" customHeight="1" x14ac:dyDescent="0.2">
      <c r="C4" s="39" t="s">
        <v>36</v>
      </c>
      <c r="D4" s="53"/>
      <c r="G4" s="14"/>
      <c r="H4" s="41"/>
    </row>
    <row r="5" spans="2:8" ht="9.9499999999999993" customHeight="1" x14ac:dyDescent="0.2">
      <c r="C5" s="39"/>
    </row>
    <row r="6" spans="2:8" ht="25.5" customHeight="1" x14ac:dyDescent="0.2">
      <c r="B6" s="148" t="s">
        <v>39</v>
      </c>
      <c r="C6" s="56" t="s">
        <v>8</v>
      </c>
      <c r="D6" s="75"/>
    </row>
    <row r="7" spans="2:8" x14ac:dyDescent="0.2">
      <c r="B7" s="148"/>
      <c r="C7" s="56"/>
    </row>
    <row r="8" spans="2:8" ht="25.5" customHeight="1" x14ac:dyDescent="0.2">
      <c r="B8" s="148"/>
      <c r="C8" s="56" t="s">
        <v>37</v>
      </c>
      <c r="D8" s="53"/>
    </row>
    <row r="9" spans="2:8" ht="9.9499999999999993" customHeight="1" x14ac:dyDescent="0.2">
      <c r="B9" s="148"/>
      <c r="C9" s="56"/>
    </row>
    <row r="10" spans="2:8" ht="25.5" customHeight="1" x14ac:dyDescent="0.2">
      <c r="B10" s="148"/>
      <c r="C10" s="56" t="s">
        <v>54</v>
      </c>
      <c r="D10" s="53"/>
    </row>
    <row r="11" spans="2:8" x14ac:dyDescent="0.2">
      <c r="B11" s="148"/>
      <c r="C11" s="56"/>
    </row>
    <row r="12" spans="2:8" ht="25.5" customHeight="1" x14ac:dyDescent="0.2">
      <c r="B12" s="148"/>
      <c r="C12" s="56" t="s">
        <v>55</v>
      </c>
      <c r="D12" s="53"/>
    </row>
    <row r="13" spans="2:8" ht="9.9499999999999993" customHeight="1" x14ac:dyDescent="0.2">
      <c r="C13" s="39"/>
    </row>
    <row r="14" spans="2:8" ht="25.5" customHeight="1" x14ac:dyDescent="0.2">
      <c r="B14" s="148" t="s">
        <v>40</v>
      </c>
      <c r="C14" s="56" t="s">
        <v>8</v>
      </c>
      <c r="D14" s="75"/>
    </row>
    <row r="15" spans="2:8" x14ac:dyDescent="0.2">
      <c r="B15" s="148"/>
      <c r="C15" s="56"/>
    </row>
    <row r="16" spans="2:8" ht="25.5" customHeight="1" x14ac:dyDescent="0.2">
      <c r="B16" s="148"/>
      <c r="C16" s="56" t="s">
        <v>37</v>
      </c>
      <c r="D16" s="53"/>
    </row>
    <row r="17" spans="2:4" ht="9.9499999999999993" customHeight="1" x14ac:dyDescent="0.2">
      <c r="B17" s="148"/>
      <c r="C17" s="56"/>
    </row>
    <row r="18" spans="2:4" ht="25.5" customHeight="1" x14ac:dyDescent="0.2">
      <c r="B18" s="148"/>
      <c r="C18" s="56" t="s">
        <v>54</v>
      </c>
      <c r="D18" s="53"/>
    </row>
    <row r="19" spans="2:4" x14ac:dyDescent="0.2">
      <c r="B19" s="148"/>
      <c r="C19" s="56"/>
    </row>
    <row r="20" spans="2:4" ht="25.5" customHeight="1" x14ac:dyDescent="0.2">
      <c r="B20" s="148"/>
      <c r="C20" s="56" t="s">
        <v>55</v>
      </c>
      <c r="D20" s="53"/>
    </row>
    <row r="21" spans="2:4" ht="9.9499999999999993" customHeight="1" x14ac:dyDescent="0.2">
      <c r="C21" s="39"/>
    </row>
    <row r="22" spans="2:4" ht="25.5" customHeight="1" x14ac:dyDescent="0.2">
      <c r="B22" s="148" t="s">
        <v>41</v>
      </c>
      <c r="C22" s="56" t="s">
        <v>8</v>
      </c>
      <c r="D22" s="53"/>
    </row>
    <row r="23" spans="2:4" x14ac:dyDescent="0.2">
      <c r="B23" s="148"/>
      <c r="C23" s="56"/>
    </row>
    <row r="24" spans="2:4" ht="25.5" customHeight="1" x14ac:dyDescent="0.2">
      <c r="B24" s="148"/>
      <c r="C24" s="56" t="s">
        <v>37</v>
      </c>
      <c r="D24" s="53"/>
    </row>
    <row r="25" spans="2:4" ht="9.9499999999999993" customHeight="1" x14ac:dyDescent="0.2">
      <c r="B25" s="148"/>
      <c r="C25" s="56"/>
    </row>
    <row r="26" spans="2:4" ht="25.5" customHeight="1" x14ac:dyDescent="0.2">
      <c r="B26" s="148"/>
      <c r="C26" s="56" t="s">
        <v>54</v>
      </c>
      <c r="D26" s="53"/>
    </row>
    <row r="27" spans="2:4" x14ac:dyDescent="0.2">
      <c r="B27" s="148"/>
      <c r="C27" s="56"/>
    </row>
    <row r="28" spans="2:4" ht="25.5" customHeight="1" x14ac:dyDescent="0.2">
      <c r="B28" s="148"/>
      <c r="C28" s="56" t="s">
        <v>55</v>
      </c>
      <c r="D28" s="53"/>
    </row>
    <row r="29" spans="2:4" ht="9.9499999999999993" customHeight="1" x14ac:dyDescent="0.2">
      <c r="C29" s="39"/>
    </row>
    <row r="30" spans="2:4" ht="25.5" customHeight="1" x14ac:dyDescent="0.2">
      <c r="B30" s="148" t="s">
        <v>42</v>
      </c>
      <c r="C30" s="56" t="s">
        <v>8</v>
      </c>
      <c r="D30" s="53"/>
    </row>
    <row r="31" spans="2:4" x14ac:dyDescent="0.2">
      <c r="B31" s="148"/>
      <c r="C31" s="56"/>
    </row>
    <row r="32" spans="2:4" ht="25.5" customHeight="1" x14ac:dyDescent="0.2">
      <c r="B32" s="148"/>
      <c r="C32" s="56" t="s">
        <v>37</v>
      </c>
      <c r="D32" s="53"/>
    </row>
    <row r="33" spans="2:4" ht="9.9499999999999993" customHeight="1" x14ac:dyDescent="0.2">
      <c r="B33" s="148"/>
      <c r="C33" s="56"/>
    </row>
    <row r="34" spans="2:4" ht="25.5" customHeight="1" x14ac:dyDescent="0.2">
      <c r="B34" s="148"/>
      <c r="C34" s="56" t="s">
        <v>54</v>
      </c>
      <c r="D34" s="53"/>
    </row>
    <row r="35" spans="2:4" x14ac:dyDescent="0.2">
      <c r="B35" s="148"/>
      <c r="C35" s="56"/>
    </row>
    <row r="36" spans="2:4" ht="25.5" customHeight="1" x14ac:dyDescent="0.2">
      <c r="B36" s="148"/>
      <c r="C36" s="56" t="s">
        <v>55</v>
      </c>
      <c r="D36" s="53"/>
    </row>
    <row r="37" spans="2:4" ht="9.9499999999999993" customHeight="1" x14ac:dyDescent="0.2">
      <c r="C37" s="39"/>
    </row>
    <row r="38" spans="2:4" ht="25.5" customHeight="1" x14ac:dyDescent="0.2">
      <c r="B38" s="148" t="s">
        <v>43</v>
      </c>
      <c r="C38" s="56" t="s">
        <v>8</v>
      </c>
      <c r="D38" s="53"/>
    </row>
    <row r="39" spans="2:4" x14ac:dyDescent="0.2">
      <c r="B39" s="148"/>
      <c r="C39" s="56"/>
    </row>
    <row r="40" spans="2:4" ht="25.5" customHeight="1" x14ac:dyDescent="0.2">
      <c r="B40" s="148"/>
      <c r="C40" s="56" t="s">
        <v>37</v>
      </c>
      <c r="D40" s="53"/>
    </row>
    <row r="41" spans="2:4" ht="9.9499999999999993" customHeight="1" x14ac:dyDescent="0.2">
      <c r="B41" s="148"/>
      <c r="C41" s="56"/>
    </row>
    <row r="42" spans="2:4" ht="25.5" customHeight="1" x14ac:dyDescent="0.2">
      <c r="B42" s="148"/>
      <c r="C42" s="56" t="s">
        <v>54</v>
      </c>
      <c r="D42" s="53"/>
    </row>
    <row r="43" spans="2:4" x14ac:dyDescent="0.2">
      <c r="B43" s="148"/>
      <c r="C43" s="56"/>
    </row>
    <row r="44" spans="2:4" ht="25.5" customHeight="1" x14ac:dyDescent="0.2">
      <c r="B44" s="148"/>
      <c r="C44" s="56" t="s">
        <v>55</v>
      </c>
      <c r="D44" s="53"/>
    </row>
    <row r="45" spans="2:4" ht="9.9499999999999993" customHeight="1" x14ac:dyDescent="0.2">
      <c r="C45" s="39"/>
    </row>
    <row r="46" spans="2:4" ht="25.5" customHeight="1" x14ac:dyDescent="0.2">
      <c r="B46" s="148" t="s">
        <v>44</v>
      </c>
      <c r="C46" s="56" t="s">
        <v>8</v>
      </c>
      <c r="D46" s="53"/>
    </row>
    <row r="47" spans="2:4" x14ac:dyDescent="0.2">
      <c r="B47" s="148"/>
      <c r="C47" s="56"/>
    </row>
    <row r="48" spans="2:4" ht="25.5" customHeight="1" x14ac:dyDescent="0.2">
      <c r="B48" s="148"/>
      <c r="C48" s="56" t="s">
        <v>37</v>
      </c>
      <c r="D48" s="53"/>
    </row>
    <row r="49" spans="2:4" ht="9.9499999999999993" customHeight="1" x14ac:dyDescent="0.2">
      <c r="B49" s="148"/>
      <c r="C49" s="56"/>
    </row>
    <row r="50" spans="2:4" ht="25.5" customHeight="1" x14ac:dyDescent="0.2">
      <c r="B50" s="148"/>
      <c r="C50" s="56" t="s">
        <v>54</v>
      </c>
      <c r="D50" s="53"/>
    </row>
    <row r="51" spans="2:4" x14ac:dyDescent="0.2">
      <c r="B51" s="148"/>
      <c r="C51" s="56"/>
    </row>
    <row r="52" spans="2:4" ht="25.5" customHeight="1" x14ac:dyDescent="0.2">
      <c r="B52" s="148"/>
      <c r="C52" s="56" t="s">
        <v>55</v>
      </c>
      <c r="D52" s="53"/>
    </row>
    <row r="53" spans="2:4" x14ac:dyDescent="0.2">
      <c r="C53" s="39"/>
    </row>
    <row r="54" spans="2:4" ht="24.75" customHeight="1" x14ac:dyDescent="0.2">
      <c r="B54" s="148" t="s">
        <v>45</v>
      </c>
      <c r="C54" s="56" t="s">
        <v>8</v>
      </c>
      <c r="D54" s="53"/>
    </row>
    <row r="55" spans="2:4" x14ac:dyDescent="0.2">
      <c r="B55" s="148"/>
      <c r="C55" s="56"/>
    </row>
    <row r="56" spans="2:4" ht="26.25" customHeight="1" x14ac:dyDescent="0.2">
      <c r="B56" s="148"/>
      <c r="C56" s="56" t="s">
        <v>37</v>
      </c>
      <c r="D56" s="53"/>
    </row>
    <row r="57" spans="2:4" x14ac:dyDescent="0.2">
      <c r="B57" s="148"/>
      <c r="C57" s="56"/>
    </row>
    <row r="58" spans="2:4" ht="25.5" customHeight="1" x14ac:dyDescent="0.2">
      <c r="B58" s="148"/>
      <c r="C58" s="56" t="s">
        <v>54</v>
      </c>
      <c r="D58" s="53"/>
    </row>
    <row r="59" spans="2:4" x14ac:dyDescent="0.2">
      <c r="B59" s="148"/>
      <c r="C59" s="56"/>
    </row>
    <row r="60" spans="2:4" ht="25.5" customHeight="1" x14ac:dyDescent="0.2">
      <c r="B60" s="148"/>
      <c r="C60" s="56" t="s">
        <v>55</v>
      </c>
      <c r="D60" s="53"/>
    </row>
    <row r="61" spans="2:4" x14ac:dyDescent="0.2">
      <c r="C61" s="39"/>
    </row>
    <row r="62" spans="2:4" ht="24.75" customHeight="1" x14ac:dyDescent="0.2">
      <c r="B62" s="148" t="s">
        <v>46</v>
      </c>
      <c r="C62" s="56" t="s">
        <v>8</v>
      </c>
      <c r="D62" s="53"/>
    </row>
    <row r="63" spans="2:4" x14ac:dyDescent="0.2">
      <c r="B63" s="148"/>
      <c r="C63" s="56"/>
    </row>
    <row r="64" spans="2:4" ht="26.25" customHeight="1" x14ac:dyDescent="0.2">
      <c r="B64" s="148"/>
      <c r="C64" s="56" t="s">
        <v>37</v>
      </c>
      <c r="D64" s="53"/>
    </row>
    <row r="65" spans="2:4" x14ac:dyDescent="0.2">
      <c r="B65" s="148"/>
      <c r="C65" s="56"/>
    </row>
    <row r="66" spans="2:4" ht="25.5" customHeight="1" x14ac:dyDescent="0.2">
      <c r="B66" s="148"/>
      <c r="C66" s="56" t="s">
        <v>54</v>
      </c>
      <c r="D66" s="53"/>
    </row>
    <row r="67" spans="2:4" x14ac:dyDescent="0.2">
      <c r="B67" s="148"/>
      <c r="C67" s="56"/>
    </row>
    <row r="68" spans="2:4" ht="25.5" customHeight="1" x14ac:dyDescent="0.2">
      <c r="B68" s="148"/>
      <c r="C68" s="56" t="s">
        <v>55</v>
      </c>
      <c r="D68" s="53"/>
    </row>
    <row r="69" spans="2:4" x14ac:dyDescent="0.2">
      <c r="C69" s="39"/>
    </row>
    <row r="70" spans="2:4" ht="24.75" customHeight="1" x14ac:dyDescent="0.2">
      <c r="B70" s="148" t="s">
        <v>47</v>
      </c>
      <c r="C70" s="56" t="s">
        <v>8</v>
      </c>
      <c r="D70" s="53"/>
    </row>
    <row r="71" spans="2:4" x14ac:dyDescent="0.2">
      <c r="B71" s="148"/>
      <c r="C71" s="56"/>
    </row>
    <row r="72" spans="2:4" ht="26.25" customHeight="1" x14ac:dyDescent="0.2">
      <c r="B72" s="148"/>
      <c r="C72" s="56" t="s">
        <v>37</v>
      </c>
      <c r="D72" s="53"/>
    </row>
    <row r="73" spans="2:4" x14ac:dyDescent="0.2">
      <c r="B73" s="148"/>
      <c r="C73" s="56"/>
    </row>
    <row r="74" spans="2:4" ht="25.5" customHeight="1" x14ac:dyDescent="0.2">
      <c r="B74" s="148"/>
      <c r="C74" s="56" t="s">
        <v>54</v>
      </c>
      <c r="D74" s="53"/>
    </row>
    <row r="75" spans="2:4" x14ac:dyDescent="0.2">
      <c r="B75" s="148"/>
      <c r="C75" s="56"/>
    </row>
    <row r="76" spans="2:4" ht="25.5" customHeight="1" x14ac:dyDescent="0.2">
      <c r="B76" s="148"/>
      <c r="C76" s="56" t="s">
        <v>55</v>
      </c>
      <c r="D76" s="53"/>
    </row>
    <row r="77" spans="2:4" x14ac:dyDescent="0.2">
      <c r="C77" s="39"/>
    </row>
    <row r="78" spans="2:4" ht="24.75" customHeight="1" x14ac:dyDescent="0.2">
      <c r="B78" s="148" t="s">
        <v>48</v>
      </c>
      <c r="C78" s="56" t="s">
        <v>8</v>
      </c>
      <c r="D78" s="53"/>
    </row>
    <row r="79" spans="2:4" x14ac:dyDescent="0.2">
      <c r="B79" s="148"/>
      <c r="C79" s="56"/>
    </row>
    <row r="80" spans="2:4" ht="26.25" customHeight="1" x14ac:dyDescent="0.2">
      <c r="B80" s="148"/>
      <c r="C80" s="56" t="s">
        <v>37</v>
      </c>
      <c r="D80" s="53"/>
    </row>
    <row r="81" spans="2:4" x14ac:dyDescent="0.2">
      <c r="B81" s="148"/>
      <c r="C81" s="56"/>
    </row>
    <row r="82" spans="2:4" ht="25.5" customHeight="1" x14ac:dyDescent="0.2">
      <c r="B82" s="148"/>
      <c r="C82" s="56" t="s">
        <v>54</v>
      </c>
      <c r="D82" s="53"/>
    </row>
    <row r="83" spans="2:4" x14ac:dyDescent="0.2">
      <c r="B83" s="148"/>
      <c r="C83" s="56"/>
    </row>
    <row r="84" spans="2:4" ht="25.5" customHeight="1" x14ac:dyDescent="0.2">
      <c r="B84" s="148"/>
      <c r="C84" s="56" t="s">
        <v>55</v>
      </c>
      <c r="D84" s="53"/>
    </row>
    <row r="85" spans="2:4" x14ac:dyDescent="0.2">
      <c r="C85" s="39"/>
    </row>
    <row r="86" spans="2:4" ht="24.75" customHeight="1" x14ac:dyDescent="0.2">
      <c r="B86" s="148" t="s">
        <v>49</v>
      </c>
      <c r="C86" s="56" t="s">
        <v>8</v>
      </c>
      <c r="D86" s="53"/>
    </row>
    <row r="87" spans="2:4" x14ac:dyDescent="0.2">
      <c r="B87" s="148"/>
      <c r="C87" s="56"/>
    </row>
    <row r="88" spans="2:4" ht="26.25" customHeight="1" x14ac:dyDescent="0.2">
      <c r="B88" s="148"/>
      <c r="C88" s="56" t="s">
        <v>37</v>
      </c>
      <c r="D88" s="53"/>
    </row>
    <row r="89" spans="2:4" x14ac:dyDescent="0.2">
      <c r="B89" s="148"/>
      <c r="C89" s="56"/>
    </row>
    <row r="90" spans="2:4" ht="25.5" customHeight="1" x14ac:dyDescent="0.2">
      <c r="B90" s="148"/>
      <c r="C90" s="56" t="s">
        <v>54</v>
      </c>
      <c r="D90" s="53"/>
    </row>
    <row r="91" spans="2:4" x14ac:dyDescent="0.2">
      <c r="B91" s="148"/>
      <c r="C91" s="56"/>
    </row>
    <row r="92" spans="2:4" ht="25.5" customHeight="1" x14ac:dyDescent="0.2">
      <c r="B92" s="148"/>
      <c r="C92" s="56" t="s">
        <v>55</v>
      </c>
      <c r="D92" s="53"/>
    </row>
    <row r="93" spans="2:4" x14ac:dyDescent="0.2">
      <c r="C93" s="39"/>
    </row>
    <row r="94" spans="2:4" ht="24.75" customHeight="1" x14ac:dyDescent="0.2">
      <c r="B94" s="148" t="s">
        <v>50</v>
      </c>
      <c r="C94" s="56" t="s">
        <v>8</v>
      </c>
      <c r="D94" s="53"/>
    </row>
    <row r="95" spans="2:4" x14ac:dyDescent="0.2">
      <c r="B95" s="148"/>
      <c r="C95" s="56"/>
    </row>
    <row r="96" spans="2:4" ht="26.25" customHeight="1" x14ac:dyDescent="0.2">
      <c r="B96" s="148"/>
      <c r="C96" s="56" t="s">
        <v>37</v>
      </c>
      <c r="D96" s="53"/>
    </row>
    <row r="97" spans="2:4" x14ac:dyDescent="0.2">
      <c r="B97" s="148"/>
      <c r="C97" s="56"/>
    </row>
    <row r="98" spans="2:4" ht="25.5" customHeight="1" x14ac:dyDescent="0.2">
      <c r="B98" s="148"/>
      <c r="C98" s="56" t="s">
        <v>54</v>
      </c>
      <c r="D98" s="53"/>
    </row>
    <row r="99" spans="2:4" x14ac:dyDescent="0.2">
      <c r="B99" s="148"/>
      <c r="C99" s="56"/>
    </row>
    <row r="100" spans="2:4" ht="25.5" customHeight="1" x14ac:dyDescent="0.2">
      <c r="B100" s="148"/>
      <c r="C100" s="56" t="s">
        <v>55</v>
      </c>
      <c r="D100" s="53"/>
    </row>
    <row r="101" spans="2:4" x14ac:dyDescent="0.2">
      <c r="C101" s="39"/>
      <c r="D101" s="54"/>
    </row>
  </sheetData>
  <mergeCells count="12">
    <mergeCell ref="B6:B12"/>
    <mergeCell ref="B94:B100"/>
    <mergeCell ref="B14:B20"/>
    <mergeCell ref="B22:B28"/>
    <mergeCell ref="B30:B36"/>
    <mergeCell ref="B38:B44"/>
    <mergeCell ref="B46:B52"/>
    <mergeCell ref="B54:B60"/>
    <mergeCell ref="B62:B68"/>
    <mergeCell ref="B70:B76"/>
    <mergeCell ref="B78:B84"/>
    <mergeCell ref="B86:B9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ji">
                <anchor moveWithCells="1" sizeWithCells="1">
                  <from>
                    <xdr:col>4</xdr:col>
                    <xdr:colOff>666750</xdr:colOff>
                    <xdr:row>6</xdr:row>
                    <xdr:rowOff>133350</xdr:rowOff>
                  </from>
                  <to>
                    <xdr:col>6</xdr:col>
                    <xdr:colOff>438150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>
    <tabColor rgb="FF00B050"/>
  </sheetPr>
  <dimension ref="C4:H29"/>
  <sheetViews>
    <sheetView showGridLines="0" workbookViewId="0">
      <selection activeCell="G10" sqref="F6:G10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4.7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5</v>
      </c>
      <c r="D8" s="43"/>
    </row>
    <row r="9" spans="3:8" x14ac:dyDescent="0.2">
      <c r="C9" s="39"/>
      <c r="D9" s="42" t="s">
        <v>130</v>
      </c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 t="s">
        <v>130</v>
      </c>
    </row>
    <row r="16" spans="3:8" ht="24" customHeight="1" x14ac:dyDescent="0.2">
      <c r="C16" s="39" t="s">
        <v>4</v>
      </c>
      <c r="D16" s="46"/>
    </row>
    <row r="17" spans="3:4" x14ac:dyDescent="0.2">
      <c r="C17" s="39"/>
      <c r="D17" s="44" t="s">
        <v>130</v>
      </c>
    </row>
    <row r="18" spans="3:4" ht="24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4" customHeight="1" x14ac:dyDescent="0.2">
      <c r="C20" s="39" t="s">
        <v>53</v>
      </c>
      <c r="D20" s="46"/>
    </row>
    <row r="21" spans="3:4" ht="11.25" customHeight="1" x14ac:dyDescent="0.2">
      <c r="C21" s="39"/>
      <c r="D21" s="44"/>
    </row>
    <row r="22" spans="3:4" ht="27.7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35</v>
      </c>
      <c r="D24" s="43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GISTRARVENDEDOR_Botón1_Haga_clic_en">
                <anchor moveWithCells="1" sizeWithCells="1">
                  <from>
                    <xdr:col>5</xdr:col>
                    <xdr:colOff>66675</xdr:colOff>
                    <xdr:row>2</xdr:row>
                    <xdr:rowOff>95250</xdr:rowOff>
                  </from>
                  <to>
                    <xdr:col>6</xdr:col>
                    <xdr:colOff>609600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rgb="FF00B050"/>
  </sheetPr>
  <dimension ref="C4:H29"/>
  <sheetViews>
    <sheetView showGridLines="0" topLeftCell="A13" workbookViewId="0">
      <selection activeCell="D4" sqref="D4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5.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6.2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5.5" customHeight="1" x14ac:dyDescent="0.2">
      <c r="C8" s="39" t="s">
        <v>18</v>
      </c>
      <c r="D8" s="43"/>
    </row>
    <row r="9" spans="3:8" x14ac:dyDescent="0.2">
      <c r="C9" s="39"/>
      <c r="D9" s="42"/>
    </row>
    <row r="10" spans="3:8" ht="24.7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4.75" customHeight="1" x14ac:dyDescent="0.2">
      <c r="C12" s="39" t="s">
        <v>1</v>
      </c>
      <c r="D12" s="45"/>
    </row>
    <row r="13" spans="3:8" x14ac:dyDescent="0.2">
      <c r="C13" s="39"/>
      <c r="D13" s="44" t="s">
        <v>130</v>
      </c>
    </row>
    <row r="14" spans="3:8" ht="25.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9" spans="3:4" x14ac:dyDescent="0.2">
      <c r="C29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REGISTRARPROMOTOR_Botón1_Haga_clic_en">
                <anchor moveWithCells="1" sizeWithCells="1">
                  <from>
                    <xdr:col>5</xdr:col>
                    <xdr:colOff>9525</xdr:colOff>
                    <xdr:row>2</xdr:row>
                    <xdr:rowOff>85725</xdr:rowOff>
                  </from>
                  <to>
                    <xdr:col>6</xdr:col>
                    <xdr:colOff>361950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>
    <tabColor rgb="FF00B050"/>
  </sheetPr>
  <dimension ref="C4:H25"/>
  <sheetViews>
    <sheetView showGridLines="0" workbookViewId="0">
      <selection activeCell="A25" sqref="A25"/>
    </sheetView>
  </sheetViews>
  <sheetFormatPr baseColWidth="10" defaultRowHeight="12.75" x14ac:dyDescent="0.2"/>
  <cols>
    <col min="3" max="3" width="21.75" customWidth="1"/>
    <col min="4" max="4" width="42.25" customWidth="1"/>
    <col min="8" max="8" width="39.875" bestFit="1" customWidth="1"/>
  </cols>
  <sheetData>
    <row r="4" spans="3:8" ht="23.25" customHeight="1" x14ac:dyDescent="0.2">
      <c r="C4" s="39" t="s">
        <v>34</v>
      </c>
      <c r="D4" s="40"/>
      <c r="G4" s="14"/>
      <c r="H4" s="41"/>
    </row>
    <row r="5" spans="3:8" x14ac:dyDescent="0.2">
      <c r="C5" s="39"/>
      <c r="D5" s="42"/>
    </row>
    <row r="6" spans="3:8" ht="24.75" customHeight="1" x14ac:dyDescent="0.2">
      <c r="C6" s="39" t="s">
        <v>8</v>
      </c>
      <c r="D6" s="43"/>
    </row>
    <row r="7" spans="3:8" x14ac:dyDescent="0.2">
      <c r="C7" s="39"/>
      <c r="D7" s="42"/>
    </row>
    <row r="8" spans="3:8" ht="24.75" customHeight="1" x14ac:dyDescent="0.2">
      <c r="C8" s="39" t="s">
        <v>30</v>
      </c>
      <c r="D8" s="43"/>
    </row>
    <row r="9" spans="3:8" x14ac:dyDescent="0.2">
      <c r="C9" s="39"/>
      <c r="D9" s="42"/>
    </row>
    <row r="10" spans="3:8" ht="25.5" customHeight="1" x14ac:dyDescent="0.2">
      <c r="C10" s="39" t="s">
        <v>22</v>
      </c>
      <c r="D10" s="43"/>
    </row>
    <row r="11" spans="3:8" x14ac:dyDescent="0.2">
      <c r="C11" s="39"/>
      <c r="D11" s="44"/>
    </row>
    <row r="12" spans="3:8" ht="25.5" customHeight="1" x14ac:dyDescent="0.2">
      <c r="C12" s="39" t="s">
        <v>1</v>
      </c>
      <c r="D12" s="45"/>
    </row>
    <row r="13" spans="3:8" x14ac:dyDescent="0.2">
      <c r="C13" s="39"/>
      <c r="D13" s="44"/>
    </row>
    <row r="14" spans="3:8" ht="26.25" customHeight="1" x14ac:dyDescent="0.2">
      <c r="C14" s="39" t="s">
        <v>2</v>
      </c>
      <c r="D14" s="45"/>
    </row>
    <row r="15" spans="3:8" x14ac:dyDescent="0.2">
      <c r="C15" s="39"/>
      <c r="D15" s="44"/>
    </row>
    <row r="16" spans="3:8" ht="25.5" customHeight="1" x14ac:dyDescent="0.2">
      <c r="C16" s="39" t="s">
        <v>4</v>
      </c>
      <c r="D16" s="46"/>
    </row>
    <row r="17" spans="3:4" x14ac:dyDescent="0.2">
      <c r="C17" s="39"/>
      <c r="D17" s="44"/>
    </row>
    <row r="18" spans="3:4" ht="25.5" customHeight="1" x14ac:dyDescent="0.2">
      <c r="C18" s="39" t="s">
        <v>52</v>
      </c>
      <c r="D18" s="46"/>
    </row>
    <row r="19" spans="3:4" x14ac:dyDescent="0.2">
      <c r="C19" s="39"/>
      <c r="D19" s="44"/>
    </row>
    <row r="20" spans="3:4" ht="25.5" customHeight="1" x14ac:dyDescent="0.2">
      <c r="C20" s="39" t="s">
        <v>53</v>
      </c>
      <c r="D20" s="46"/>
    </row>
    <row r="21" spans="3:4" x14ac:dyDescent="0.2">
      <c r="C21" s="39"/>
      <c r="D21" s="44"/>
    </row>
    <row r="22" spans="3:4" ht="25.5" customHeight="1" x14ac:dyDescent="0.2">
      <c r="C22" s="39" t="s">
        <v>15</v>
      </c>
      <c r="D22" s="45"/>
    </row>
    <row r="23" spans="3:4" x14ac:dyDescent="0.2">
      <c r="C23" s="39"/>
      <c r="D23" s="44"/>
    </row>
    <row r="24" spans="3:4" ht="25.5" x14ac:dyDescent="0.2">
      <c r="C24" s="47" t="s">
        <v>38</v>
      </c>
      <c r="D24" s="45"/>
    </row>
    <row r="25" spans="3:4" x14ac:dyDescent="0.2">
      <c r="C25" s="4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Botón3_Haga_clic_en">
                <anchor moveWithCells="1" sizeWithCells="1">
                  <from>
                    <xdr:col>5</xdr:col>
                    <xdr:colOff>57150</xdr:colOff>
                    <xdr:row>0</xdr:row>
                    <xdr:rowOff>133350</xdr:rowOff>
                  </from>
                  <to>
                    <xdr:col>6</xdr:col>
                    <xdr:colOff>590550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FF00"/>
  </sheetPr>
  <dimension ref="A1:N178"/>
  <sheetViews>
    <sheetView zoomScaleNormal="100" workbookViewId="0">
      <selection activeCell="K9" sqref="K9:L10"/>
    </sheetView>
  </sheetViews>
  <sheetFormatPr baseColWidth="10" defaultRowHeight="12.75" x14ac:dyDescent="0.2"/>
  <cols>
    <col min="2" max="2" width="11" style="11"/>
    <col min="3" max="3" width="12.875" style="10" bestFit="1" customWidth="1"/>
    <col min="4" max="4" width="32.75" customWidth="1"/>
    <col min="5" max="5" width="23.625" customWidth="1"/>
    <col min="6" max="6" width="12.25" customWidth="1"/>
    <col min="7" max="8" width="14.5" customWidth="1"/>
    <col min="9" max="9" width="20" bestFit="1" customWidth="1"/>
    <col min="10" max="10" width="32.125" bestFit="1" customWidth="1"/>
    <col min="12" max="12" width="18.25" customWidth="1"/>
  </cols>
  <sheetData>
    <row r="1" spans="1:14" ht="12.75" customHeight="1" x14ac:dyDescent="0.2">
      <c r="A1" s="149" t="s">
        <v>20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"/>
    </row>
    <row r="7" spans="1:14" ht="13.5" customHeight="1" x14ac:dyDescent="0.2">
      <c r="A7" s="149"/>
      <c r="B7" s="149"/>
      <c r="C7" s="149"/>
      <c r="D7" s="151" t="s">
        <v>10</v>
      </c>
      <c r="E7" s="152"/>
      <c r="F7" s="152"/>
      <c r="G7" s="153"/>
      <c r="H7" s="59"/>
      <c r="I7" s="59"/>
      <c r="J7" s="150"/>
      <c r="K7" s="149"/>
      <c r="L7" s="149"/>
      <c r="M7" s="149"/>
      <c r="N7" s="1"/>
    </row>
    <row r="8" spans="1:14" ht="32.25" customHeight="1" x14ac:dyDescent="0.2">
      <c r="A8" s="8"/>
      <c r="B8" s="70" t="s">
        <v>9</v>
      </c>
      <c r="C8" s="71" t="s">
        <v>3</v>
      </c>
      <c r="D8" s="23" t="s">
        <v>19</v>
      </c>
      <c r="E8" s="23" t="s">
        <v>1</v>
      </c>
      <c r="F8" s="23" t="s">
        <v>2</v>
      </c>
      <c r="G8" s="23" t="s">
        <v>4</v>
      </c>
      <c r="H8" s="23" t="s">
        <v>52</v>
      </c>
      <c r="I8" s="23" t="s">
        <v>53</v>
      </c>
      <c r="J8" s="23" t="s">
        <v>5</v>
      </c>
      <c r="K8" s="68" t="s">
        <v>6</v>
      </c>
      <c r="L8" s="61" t="s">
        <v>7</v>
      </c>
      <c r="M8" s="6"/>
    </row>
    <row r="9" spans="1:14" ht="32.25" hidden="1" customHeight="1" x14ac:dyDescent="0.2">
      <c r="A9" s="8"/>
      <c r="B9" s="31"/>
      <c r="C9" s="30"/>
      <c r="D9" s="83"/>
      <c r="E9" s="83"/>
      <c r="F9" s="83"/>
      <c r="G9" s="83"/>
      <c r="H9" s="29"/>
      <c r="I9" s="29"/>
      <c r="J9" s="83"/>
      <c r="K9" s="84">
        <f>IF(C9&gt;43607,130000,105000)</f>
        <v>105000</v>
      </c>
      <c r="L9" s="85" t="e">
        <f>VLOOKUP(B9,'REGISTRO ABONOS'!$B$8:$BC$10036,54,0)</f>
        <v>#N/A</v>
      </c>
      <c r="M9" s="6"/>
    </row>
    <row r="10" spans="1:14" ht="32.25" customHeight="1" x14ac:dyDescent="0.2">
      <c r="A10" s="8"/>
      <c r="B10" s="31">
        <v>652</v>
      </c>
      <c r="C10" s="30">
        <v>43578</v>
      </c>
      <c r="D10" s="83" t="s">
        <v>604</v>
      </c>
      <c r="E10" s="83" t="s">
        <v>605</v>
      </c>
      <c r="F10" s="83">
        <v>3137742731</v>
      </c>
      <c r="G10" s="83">
        <v>31396322</v>
      </c>
      <c r="H10" s="29" t="s">
        <v>60</v>
      </c>
      <c r="I10" s="29" t="s">
        <v>61</v>
      </c>
      <c r="J10" s="83" t="s">
        <v>595</v>
      </c>
      <c r="K10" s="84">
        <f>IF(C10&gt;43607,130000,105000)</f>
        <v>105000</v>
      </c>
      <c r="L10" s="85" t="e">
        <f>VLOOKUP(B10,'REGISTRO ABONOS'!$B$8:$BC$10036,54,0)</f>
        <v>#N/A</v>
      </c>
      <c r="M10" s="6"/>
    </row>
    <row r="11" spans="1:14" ht="32.25" hidden="1" customHeight="1" x14ac:dyDescent="0.2">
      <c r="A11" s="8"/>
      <c r="B11" s="31">
        <v>2694</v>
      </c>
      <c r="C11" s="30">
        <v>43578</v>
      </c>
      <c r="D11" s="83" t="s">
        <v>601</v>
      </c>
      <c r="E11" s="83" t="s">
        <v>602</v>
      </c>
      <c r="F11" s="83">
        <v>3225710038</v>
      </c>
      <c r="G11" s="83">
        <v>94231386</v>
      </c>
      <c r="H11" s="29" t="s">
        <v>60</v>
      </c>
      <c r="I11" s="29" t="s">
        <v>61</v>
      </c>
      <c r="J11" s="83" t="s">
        <v>595</v>
      </c>
      <c r="K11" s="84">
        <f>IF(C11&gt;43607,130000,105000)</f>
        <v>105000</v>
      </c>
      <c r="L11" s="85" t="e">
        <f>VLOOKUP(B11,'REGISTRO ABONOS'!$B$8:$BC$10036,54,0)</f>
        <v>#N/A</v>
      </c>
      <c r="M11" s="6"/>
    </row>
    <row r="12" spans="1:14" ht="32.25" hidden="1" customHeight="1" x14ac:dyDescent="0.2">
      <c r="A12" s="8"/>
      <c r="B12" s="31">
        <v>2190</v>
      </c>
      <c r="C12" s="30">
        <v>43578</v>
      </c>
      <c r="D12" s="83" t="s">
        <v>598</v>
      </c>
      <c r="E12" s="83" t="s">
        <v>599</v>
      </c>
      <c r="F12" s="83">
        <v>2208352</v>
      </c>
      <c r="G12" s="83"/>
      <c r="H12" s="29" t="s">
        <v>60</v>
      </c>
      <c r="I12" s="29" t="s">
        <v>61</v>
      </c>
      <c r="J12" s="83" t="s">
        <v>595</v>
      </c>
      <c r="K12" s="84">
        <f>IF(C12&gt;43607,130000,105000)</f>
        <v>105000</v>
      </c>
      <c r="L12" s="85" t="e">
        <f>VLOOKUP(B12,'REGISTRO ABONOS'!$B$8:$BC$10036,54,0)</f>
        <v>#N/A</v>
      </c>
      <c r="M12" s="6"/>
    </row>
    <row r="13" spans="1:14" ht="32.25" hidden="1" customHeight="1" x14ac:dyDescent="0.2">
      <c r="A13" s="8"/>
      <c r="B13" s="31">
        <v>7680</v>
      </c>
      <c r="C13" s="30">
        <v>43578</v>
      </c>
      <c r="D13" s="83" t="s">
        <v>596</v>
      </c>
      <c r="E13" s="83" t="s">
        <v>597</v>
      </c>
      <c r="F13" s="83">
        <v>3145967613</v>
      </c>
      <c r="G13" s="83">
        <v>79142335</v>
      </c>
      <c r="H13" s="29" t="s">
        <v>60</v>
      </c>
      <c r="I13" s="29" t="s">
        <v>61</v>
      </c>
      <c r="J13" s="83" t="s">
        <v>595</v>
      </c>
      <c r="K13" s="84">
        <f>IF(C13&gt;43607,130000,105000)</f>
        <v>105000</v>
      </c>
      <c r="L13" s="85" t="e">
        <f>VLOOKUP(B13,'REGISTRO ABONOS'!$B$8:$BC$10036,54,0)</f>
        <v>#N/A</v>
      </c>
      <c r="M13" s="6"/>
    </row>
    <row r="14" spans="1:14" ht="32.25" hidden="1" customHeight="1" x14ac:dyDescent="0.2">
      <c r="A14" s="8"/>
      <c r="B14" s="31">
        <v>146</v>
      </c>
      <c r="C14" s="30">
        <v>43571</v>
      </c>
      <c r="D14" s="83" t="s">
        <v>472</v>
      </c>
      <c r="E14" s="83" t="s">
        <v>473</v>
      </c>
      <c r="F14" s="83">
        <v>3219367572</v>
      </c>
      <c r="G14" s="83">
        <v>1116439274</v>
      </c>
      <c r="H14" s="29" t="s">
        <v>60</v>
      </c>
      <c r="I14" s="29" t="s">
        <v>61</v>
      </c>
      <c r="J14" s="83" t="s">
        <v>322</v>
      </c>
      <c r="K14" s="84">
        <f>IF(C14&gt;43607,130000,105000)</f>
        <v>105000</v>
      </c>
      <c r="L14" s="85" t="e">
        <f>VLOOKUP(B14,'REGISTRO ABONOS'!$B$8:$BC$10036,54,0)</f>
        <v>#N/A</v>
      </c>
      <c r="M14" s="6"/>
    </row>
    <row r="15" spans="1:14" ht="32.25" hidden="1" customHeight="1" x14ac:dyDescent="0.2">
      <c r="A15" s="8"/>
      <c r="B15" s="31">
        <v>206</v>
      </c>
      <c r="C15" s="30">
        <v>43572</v>
      </c>
      <c r="D15" s="83" t="s">
        <v>453</v>
      </c>
      <c r="E15" s="83" t="s">
        <v>454</v>
      </c>
      <c r="F15" s="83">
        <v>3147567269</v>
      </c>
      <c r="G15" s="83">
        <v>1116437890</v>
      </c>
      <c r="H15" s="29" t="s">
        <v>60</v>
      </c>
      <c r="I15" s="29" t="s">
        <v>61</v>
      </c>
      <c r="J15" s="83" t="s">
        <v>336</v>
      </c>
      <c r="K15" s="84">
        <f>IF(C15&gt;43607,130000,105000)</f>
        <v>105000</v>
      </c>
      <c r="L15" s="85" t="e">
        <f>VLOOKUP(B15,'REGISTRO ABONOS'!$B$8:$BC$10036,54,0)</f>
        <v>#N/A</v>
      </c>
      <c r="M15" s="6"/>
    </row>
    <row r="16" spans="1:14" ht="32.25" hidden="1" customHeight="1" x14ac:dyDescent="0.2">
      <c r="A16" s="8"/>
      <c r="B16" s="31">
        <v>220</v>
      </c>
      <c r="C16" s="30">
        <v>43564</v>
      </c>
      <c r="D16" s="83" t="s">
        <v>250</v>
      </c>
      <c r="E16" s="83" t="s">
        <v>251</v>
      </c>
      <c r="F16" s="83">
        <v>3128693918</v>
      </c>
      <c r="G16" s="83">
        <v>1116439023</v>
      </c>
      <c r="H16" s="29" t="s">
        <v>60</v>
      </c>
      <c r="I16" s="29" t="s">
        <v>61</v>
      </c>
      <c r="J16" s="83" t="s">
        <v>229</v>
      </c>
      <c r="K16" s="84">
        <f>IF(C16&gt;43607,130000,105000)</f>
        <v>105000</v>
      </c>
      <c r="L16" s="85" t="e">
        <f>VLOOKUP(B16,'REGISTRO ABONOS'!$B$8:$BC$10036,54,0)</f>
        <v>#N/A</v>
      </c>
      <c r="M16" s="6"/>
    </row>
    <row r="17" spans="1:13" ht="32.25" hidden="1" customHeight="1" x14ac:dyDescent="0.2">
      <c r="A17" s="8"/>
      <c r="B17" s="31">
        <v>264</v>
      </c>
      <c r="C17" s="30">
        <v>43572</v>
      </c>
      <c r="D17" s="83" t="s">
        <v>406</v>
      </c>
      <c r="E17" s="83" t="s">
        <v>407</v>
      </c>
      <c r="F17" s="83">
        <v>3163008943</v>
      </c>
      <c r="G17" s="83">
        <v>94230715</v>
      </c>
      <c r="H17" s="29" t="s">
        <v>60</v>
      </c>
      <c r="I17" s="29" t="s">
        <v>61</v>
      </c>
      <c r="J17" s="83" t="s">
        <v>403</v>
      </c>
      <c r="K17" s="84">
        <f>IF(C17&gt;43607,130000,105000)</f>
        <v>105000</v>
      </c>
      <c r="L17" s="85" t="e">
        <f>VLOOKUP(B17,'REGISTRO ABONOS'!$B$8:$BC$10036,54,0)</f>
        <v>#N/A</v>
      </c>
      <c r="M17" s="6"/>
    </row>
    <row r="18" spans="1:13" ht="32.25" hidden="1" customHeight="1" x14ac:dyDescent="0.2">
      <c r="A18" s="8"/>
      <c r="B18" s="31">
        <v>285</v>
      </c>
      <c r="C18" s="30">
        <v>43570</v>
      </c>
      <c r="D18" s="83" t="s">
        <v>353</v>
      </c>
      <c r="E18" s="83" t="s">
        <v>474</v>
      </c>
      <c r="F18" s="83">
        <v>3206268213</v>
      </c>
      <c r="G18" s="83"/>
      <c r="H18" s="29" t="s">
        <v>60</v>
      </c>
      <c r="I18" s="29" t="s">
        <v>61</v>
      </c>
      <c r="J18" s="83" t="s">
        <v>65</v>
      </c>
      <c r="K18" s="84">
        <f>IF(C18&gt;43607,130000,105000)</f>
        <v>105000</v>
      </c>
      <c r="L18" s="85">
        <f>VLOOKUP(B18,'REGISTRO ABONOS'!$B$8:$BC$10036,54,0)</f>
        <v>55000</v>
      </c>
      <c r="M18" s="6"/>
    </row>
    <row r="19" spans="1:13" ht="32.25" hidden="1" customHeight="1" x14ac:dyDescent="0.2">
      <c r="A19" s="8"/>
      <c r="B19" s="31">
        <v>285</v>
      </c>
      <c r="C19" s="30">
        <v>43567</v>
      </c>
      <c r="D19" s="83" t="s">
        <v>353</v>
      </c>
      <c r="E19" s="83" t="s">
        <v>354</v>
      </c>
      <c r="F19" s="83">
        <v>3206268213</v>
      </c>
      <c r="G19" s="83" t="s">
        <v>70</v>
      </c>
      <c r="H19" s="29" t="s">
        <v>60</v>
      </c>
      <c r="I19" s="29" t="s">
        <v>61</v>
      </c>
      <c r="J19" s="83" t="s">
        <v>355</v>
      </c>
      <c r="K19" s="84">
        <f>IF(C19&gt;43607,130000,105000)</f>
        <v>105000</v>
      </c>
      <c r="L19" s="85">
        <f>VLOOKUP(B19,'REGISTRO ABONOS'!$B$8:$BC$10036,54,0)</f>
        <v>55000</v>
      </c>
      <c r="M19" s="6"/>
    </row>
    <row r="20" spans="1:13" ht="32.25" hidden="1" customHeight="1" x14ac:dyDescent="0.2">
      <c r="A20" s="8"/>
      <c r="B20" s="31">
        <v>469</v>
      </c>
      <c r="C20" s="30">
        <v>43556</v>
      </c>
      <c r="D20" s="83" t="s">
        <v>107</v>
      </c>
      <c r="E20" s="83" t="s">
        <v>106</v>
      </c>
      <c r="F20" s="83">
        <v>3502502164</v>
      </c>
      <c r="G20" s="83">
        <v>66676699</v>
      </c>
      <c r="H20" s="29" t="s">
        <v>60</v>
      </c>
      <c r="I20" s="29" t="s">
        <v>61</v>
      </c>
      <c r="J20" s="83" t="s">
        <v>107</v>
      </c>
      <c r="K20" s="84">
        <f>IF(C20&gt;43607,130000,105000)</f>
        <v>105000</v>
      </c>
      <c r="L20" s="85" t="e">
        <f>VLOOKUP(B20,'REGISTRO ABONOS'!$B$8:$BC$10036,54,0)</f>
        <v>#N/A</v>
      </c>
      <c r="M20" s="6"/>
    </row>
    <row r="21" spans="1:13" ht="32.25" hidden="1" customHeight="1" x14ac:dyDescent="0.2">
      <c r="A21" s="8"/>
      <c r="B21" s="31">
        <v>529</v>
      </c>
      <c r="C21" s="30">
        <v>43571</v>
      </c>
      <c r="D21" s="83" t="s">
        <v>447</v>
      </c>
      <c r="E21" s="83" t="s">
        <v>448</v>
      </c>
      <c r="F21" s="83"/>
      <c r="G21" s="83"/>
      <c r="H21" s="29" t="s">
        <v>60</v>
      </c>
      <c r="I21" s="29" t="s">
        <v>61</v>
      </c>
      <c r="J21" s="83" t="s">
        <v>336</v>
      </c>
      <c r="K21" s="84">
        <f>IF(C21&gt;43607,130000,105000)</f>
        <v>105000</v>
      </c>
      <c r="L21" s="85" t="e">
        <f>VLOOKUP(B21,'REGISTRO ABONOS'!$B$8:$BC$10036,54,0)</f>
        <v>#N/A</v>
      </c>
      <c r="M21" s="6"/>
    </row>
    <row r="22" spans="1:13" ht="32.25" hidden="1" customHeight="1" x14ac:dyDescent="0.2">
      <c r="A22" s="8"/>
      <c r="B22" s="31">
        <v>615</v>
      </c>
      <c r="C22" s="30">
        <v>43563</v>
      </c>
      <c r="D22" s="83" t="s">
        <v>94</v>
      </c>
      <c r="E22" s="83" t="s">
        <v>95</v>
      </c>
      <c r="F22" s="83">
        <v>3122528972</v>
      </c>
      <c r="G22" s="83">
        <v>8741674</v>
      </c>
      <c r="H22" s="29" t="s">
        <v>96</v>
      </c>
      <c r="I22" s="29" t="s">
        <v>61</v>
      </c>
      <c r="J22" s="83" t="s">
        <v>89</v>
      </c>
      <c r="K22" s="84">
        <f>IF(C22&gt;43607,130000,105000)</f>
        <v>105000</v>
      </c>
      <c r="L22" s="85">
        <f>VLOOKUP(B22,'REGISTRO ABONOS'!$B$8:$BC$10036,54,0)</f>
        <v>55000</v>
      </c>
      <c r="M22" s="6"/>
    </row>
    <row r="23" spans="1:13" ht="32.25" hidden="1" customHeight="1" x14ac:dyDescent="0.2">
      <c r="A23" s="8"/>
      <c r="B23" s="31">
        <v>658</v>
      </c>
      <c r="C23" s="30">
        <v>43564</v>
      </c>
      <c r="D23" s="83" t="s">
        <v>205</v>
      </c>
      <c r="E23" s="83" t="s">
        <v>206</v>
      </c>
      <c r="F23" s="83">
        <v>3103828437</v>
      </c>
      <c r="G23" s="83">
        <v>66676402</v>
      </c>
      <c r="H23" s="29" t="s">
        <v>60</v>
      </c>
      <c r="I23" s="29" t="s">
        <v>61</v>
      </c>
      <c r="J23" s="83" t="s">
        <v>200</v>
      </c>
      <c r="K23" s="84">
        <f>IF(C23&gt;43607,130000,105000)</f>
        <v>105000</v>
      </c>
      <c r="L23" s="85" t="e">
        <f>VLOOKUP(B23,'REGISTRO ABONOS'!$B$8:$BC$10036,54,0)</f>
        <v>#N/A</v>
      </c>
      <c r="M23" s="6"/>
    </row>
    <row r="24" spans="1:13" ht="32.25" hidden="1" customHeight="1" x14ac:dyDescent="0.2">
      <c r="A24" s="8"/>
      <c r="B24" s="31">
        <v>710</v>
      </c>
      <c r="C24" s="30">
        <v>43564</v>
      </c>
      <c r="D24" s="83" t="s">
        <v>256</v>
      </c>
      <c r="E24" s="83" t="s">
        <v>257</v>
      </c>
      <c r="F24" s="83">
        <v>3127982230</v>
      </c>
      <c r="G24" s="83">
        <v>1032253261</v>
      </c>
      <c r="H24" s="29" t="s">
        <v>60</v>
      </c>
      <c r="I24" s="29" t="s">
        <v>258</v>
      </c>
      <c r="J24" s="83" t="s">
        <v>229</v>
      </c>
      <c r="K24" s="84">
        <f>IF(C24&gt;43607,130000,105000)</f>
        <v>105000</v>
      </c>
      <c r="L24" s="85" t="e">
        <f>VLOOKUP(B24,'REGISTRO ABONOS'!$B$8:$BC$10036,54,0)</f>
        <v>#N/A</v>
      </c>
      <c r="M24" s="6"/>
    </row>
    <row r="25" spans="1:13" ht="32.25" hidden="1" customHeight="1" x14ac:dyDescent="0.2">
      <c r="A25" s="8"/>
      <c r="B25" s="31">
        <v>715</v>
      </c>
      <c r="C25" s="30">
        <v>43559</v>
      </c>
      <c r="D25" s="83" t="s">
        <v>191</v>
      </c>
      <c r="E25" s="83" t="s">
        <v>192</v>
      </c>
      <c r="F25" s="83">
        <v>3116090111</v>
      </c>
      <c r="G25" s="83">
        <v>16229284</v>
      </c>
      <c r="H25" s="29" t="s">
        <v>60</v>
      </c>
      <c r="I25" s="29" t="s">
        <v>61</v>
      </c>
      <c r="J25" s="83" t="s">
        <v>171</v>
      </c>
      <c r="K25" s="84">
        <f>IF(C25&gt;43607,130000,105000)</f>
        <v>105000</v>
      </c>
      <c r="L25" s="85" t="e">
        <f>VLOOKUP(B25,'REGISTRO ABONOS'!$B$8:$BC$10036,54,0)</f>
        <v>#N/A</v>
      </c>
      <c r="M25" s="6"/>
    </row>
    <row r="26" spans="1:13" ht="32.25" hidden="1" customHeight="1" x14ac:dyDescent="0.2">
      <c r="A26" s="8"/>
      <c r="B26" s="31">
        <v>743</v>
      </c>
      <c r="C26" s="30">
        <v>43565</v>
      </c>
      <c r="D26" s="83" t="s">
        <v>292</v>
      </c>
      <c r="E26" s="83" t="s">
        <v>293</v>
      </c>
      <c r="F26" s="83">
        <v>3117139436</v>
      </c>
      <c r="G26" s="83">
        <v>29806327</v>
      </c>
      <c r="H26" s="29" t="s">
        <v>285</v>
      </c>
      <c r="I26" s="29" t="s">
        <v>61</v>
      </c>
      <c r="J26" s="83" t="s">
        <v>281</v>
      </c>
      <c r="K26" s="84">
        <f>IF(C26&gt;43607,130000,105000)</f>
        <v>105000</v>
      </c>
      <c r="L26" s="85" t="e">
        <f>VLOOKUP(B26,'REGISTRO ABONOS'!$B$8:$BC$10036,54,0)</f>
        <v>#N/A</v>
      </c>
      <c r="M26" s="6"/>
    </row>
    <row r="27" spans="1:13" ht="32.25" hidden="1" customHeight="1" x14ac:dyDescent="0.2">
      <c r="A27" s="8"/>
      <c r="B27" s="31">
        <v>807</v>
      </c>
      <c r="C27" s="30">
        <v>43560</v>
      </c>
      <c r="D27" s="83" t="s">
        <v>279</v>
      </c>
      <c r="E27" s="83" t="s">
        <v>280</v>
      </c>
      <c r="F27" s="83">
        <v>3105291061</v>
      </c>
      <c r="G27" s="83">
        <v>93418135</v>
      </c>
      <c r="H27" s="29" t="s">
        <v>75</v>
      </c>
      <c r="I27" s="29" t="s">
        <v>61</v>
      </c>
      <c r="J27" s="83" t="s">
        <v>281</v>
      </c>
      <c r="K27" s="84">
        <f>IF(C27&gt;43607,130000,105000)</f>
        <v>105000</v>
      </c>
      <c r="L27" s="85" t="e">
        <f>VLOOKUP(B27,'REGISTRO ABONOS'!$B$8:$BC$10036,54,0)</f>
        <v>#N/A</v>
      </c>
      <c r="M27" s="6"/>
    </row>
    <row r="28" spans="1:13" ht="32.25" hidden="1" customHeight="1" x14ac:dyDescent="0.2">
      <c r="A28" s="8"/>
      <c r="B28" s="31">
        <v>814</v>
      </c>
      <c r="C28" s="30">
        <v>43559</v>
      </c>
      <c r="D28" s="83" t="s">
        <v>286</v>
      </c>
      <c r="E28" s="83" t="s">
        <v>287</v>
      </c>
      <c r="F28" s="83">
        <v>3177746815</v>
      </c>
      <c r="G28" s="83">
        <v>16834806</v>
      </c>
      <c r="H28" s="29" t="s">
        <v>287</v>
      </c>
      <c r="I28" s="29" t="s">
        <v>61</v>
      </c>
      <c r="J28" s="83" t="s">
        <v>281</v>
      </c>
      <c r="K28" s="84">
        <f>IF(C28&gt;43607,130000,105000)</f>
        <v>105000</v>
      </c>
      <c r="L28" s="85">
        <f>VLOOKUP(B28,'REGISTRO ABONOS'!$B$8:$BC$10036,54,0)</f>
        <v>0</v>
      </c>
      <c r="M28" s="6"/>
    </row>
    <row r="29" spans="1:13" ht="32.25" hidden="1" customHeight="1" x14ac:dyDescent="0.2">
      <c r="A29" s="8"/>
      <c r="B29" s="31">
        <v>837</v>
      </c>
      <c r="C29" s="30">
        <v>43564</v>
      </c>
      <c r="D29" s="83" t="s">
        <v>262</v>
      </c>
      <c r="E29" s="83" t="s">
        <v>263</v>
      </c>
      <c r="F29" s="83" t="s">
        <v>264</v>
      </c>
      <c r="G29" s="83">
        <v>29991986</v>
      </c>
      <c r="H29" s="29" t="s">
        <v>265</v>
      </c>
      <c r="I29" s="29" t="s">
        <v>61</v>
      </c>
      <c r="J29" s="83" t="s">
        <v>229</v>
      </c>
      <c r="K29" s="84">
        <f>IF(C29&gt;43607,130000,105000)</f>
        <v>105000</v>
      </c>
      <c r="L29" s="85" t="e">
        <f>VLOOKUP(B29,'REGISTRO ABONOS'!$B$8:$BC$10036,54,0)</f>
        <v>#N/A</v>
      </c>
      <c r="M29" s="6"/>
    </row>
    <row r="30" spans="1:13" ht="32.25" hidden="1" customHeight="1" x14ac:dyDescent="0.2">
      <c r="A30" s="8"/>
      <c r="B30" s="31">
        <v>859</v>
      </c>
      <c r="C30" s="30">
        <v>43565</v>
      </c>
      <c r="D30" s="83" t="s">
        <v>288</v>
      </c>
      <c r="E30" s="83" t="s">
        <v>70</v>
      </c>
      <c r="F30" s="83">
        <v>3225765288</v>
      </c>
      <c r="G30" s="83" t="s">
        <v>70</v>
      </c>
      <c r="H30" s="29" t="s">
        <v>60</v>
      </c>
      <c r="I30" s="29" t="s">
        <v>61</v>
      </c>
      <c r="J30" s="83" t="s">
        <v>281</v>
      </c>
      <c r="K30" s="84">
        <f>IF(C30&gt;43607,130000,105000)</f>
        <v>105000</v>
      </c>
      <c r="L30" s="85" t="e">
        <f>VLOOKUP(B30,'REGISTRO ABONOS'!$B$8:$BC$10036,54,0)</f>
        <v>#N/A</v>
      </c>
      <c r="M30" s="6"/>
    </row>
    <row r="31" spans="1:13" ht="32.25" hidden="1" customHeight="1" x14ac:dyDescent="0.2">
      <c r="A31" s="8"/>
      <c r="B31" s="31">
        <v>1024</v>
      </c>
      <c r="C31" s="30">
        <v>43558</v>
      </c>
      <c r="D31" s="83" t="s">
        <v>143</v>
      </c>
      <c r="E31" s="83" t="s">
        <v>144</v>
      </c>
      <c r="F31" s="83">
        <v>3146349514</v>
      </c>
      <c r="G31" s="83">
        <v>94228436</v>
      </c>
      <c r="H31" s="29" t="s">
        <v>60</v>
      </c>
      <c r="I31" s="29" t="s">
        <v>61</v>
      </c>
      <c r="J31" s="83" t="s">
        <v>65</v>
      </c>
      <c r="K31" s="84">
        <f>IF(C31&gt;43607,130000,105000)</f>
        <v>105000</v>
      </c>
      <c r="L31" s="85" t="e">
        <f>VLOOKUP(B31,'REGISTRO ABONOS'!$B$8:$BC$10036,54,0)</f>
        <v>#N/A</v>
      </c>
      <c r="M31" s="6"/>
    </row>
    <row r="32" spans="1:13" ht="32.25" hidden="1" customHeight="1" x14ac:dyDescent="0.2">
      <c r="A32" s="8"/>
      <c r="B32" s="31">
        <v>1082</v>
      </c>
      <c r="C32" s="30">
        <v>43554</v>
      </c>
      <c r="D32" s="83" t="s">
        <v>459</v>
      </c>
      <c r="E32" s="83" t="s">
        <v>460</v>
      </c>
      <c r="F32" s="83" t="s">
        <v>70</v>
      </c>
      <c r="G32" s="83">
        <v>92431172</v>
      </c>
      <c r="H32" s="29" t="s">
        <v>60</v>
      </c>
      <c r="I32" s="29" t="s">
        <v>461</v>
      </c>
      <c r="J32" s="83" t="s">
        <v>336</v>
      </c>
      <c r="K32" s="84">
        <f>IF(C32&gt;43607,130000,105000)</f>
        <v>105000</v>
      </c>
      <c r="L32" s="85" t="e">
        <f>VLOOKUP(B32,'REGISTRO ABONOS'!$B$8:$BC$10036,54,0)</f>
        <v>#N/A</v>
      </c>
      <c r="M32" s="6"/>
    </row>
    <row r="33" spans="1:13" ht="32.25" hidden="1" customHeight="1" x14ac:dyDescent="0.2">
      <c r="A33" s="8"/>
      <c r="B33" s="31">
        <v>1111</v>
      </c>
      <c r="C33" s="30">
        <v>43567</v>
      </c>
      <c r="D33" s="83" t="s">
        <v>372</v>
      </c>
      <c r="E33" s="83" t="s">
        <v>363</v>
      </c>
      <c r="F33" s="83">
        <v>3128681153</v>
      </c>
      <c r="G33" s="83">
        <v>31495229</v>
      </c>
      <c r="H33" s="29" t="s">
        <v>60</v>
      </c>
      <c r="I33" s="29" t="s">
        <v>61</v>
      </c>
      <c r="J33" s="83" t="s">
        <v>355</v>
      </c>
      <c r="K33" s="84">
        <f>IF(C33&gt;43607,130000,105000)</f>
        <v>105000</v>
      </c>
      <c r="L33" s="85" t="e">
        <f>VLOOKUP(B33,'REGISTRO ABONOS'!$B$8:$BC$10036,54,0)</f>
        <v>#N/A</v>
      </c>
      <c r="M33" s="6"/>
    </row>
    <row r="34" spans="1:13" ht="32.25" hidden="1" customHeight="1" x14ac:dyDescent="0.2">
      <c r="A34" s="8"/>
      <c r="B34" s="31">
        <v>1192</v>
      </c>
      <c r="C34" s="30">
        <v>43561</v>
      </c>
      <c r="D34" s="83" t="s">
        <v>73</v>
      </c>
      <c r="E34" s="83" t="s">
        <v>74</v>
      </c>
      <c r="F34" s="83">
        <v>3165615618</v>
      </c>
      <c r="G34" s="83">
        <v>16740212</v>
      </c>
      <c r="H34" s="29" t="s">
        <v>75</v>
      </c>
      <c r="I34" s="29" t="s">
        <v>61</v>
      </c>
      <c r="J34" s="83" t="s">
        <v>65</v>
      </c>
      <c r="K34" s="84">
        <f>IF(C34&gt;43607,130000,105000)</f>
        <v>105000</v>
      </c>
      <c r="L34" s="85">
        <f>VLOOKUP(B34,'REGISTRO ABONOS'!$B$8:$BC$10036,54,0)</f>
        <v>0</v>
      </c>
      <c r="M34" s="6"/>
    </row>
    <row r="35" spans="1:13" ht="32.25" hidden="1" customHeight="1" x14ac:dyDescent="0.2">
      <c r="A35" s="8"/>
      <c r="B35" s="31">
        <v>1245</v>
      </c>
      <c r="C35" s="30">
        <v>43561</v>
      </c>
      <c r="D35" s="83" t="s">
        <v>154</v>
      </c>
      <c r="E35" s="83" t="s">
        <v>155</v>
      </c>
      <c r="F35" s="83">
        <v>3103752744</v>
      </c>
      <c r="G35" s="83">
        <v>94230036</v>
      </c>
      <c r="H35" s="29" t="s">
        <v>60</v>
      </c>
      <c r="I35" s="29" t="s">
        <v>61</v>
      </c>
      <c r="J35" s="83" t="s">
        <v>65</v>
      </c>
      <c r="K35" s="84">
        <f>IF(C35&gt;43607,130000,105000)</f>
        <v>105000</v>
      </c>
      <c r="L35" s="85" t="e">
        <f>VLOOKUP(B35,'REGISTRO ABONOS'!$B$8:$BC$10036,54,0)</f>
        <v>#N/A</v>
      </c>
      <c r="M35" s="6"/>
    </row>
    <row r="36" spans="1:13" ht="32.25" hidden="1" customHeight="1" x14ac:dyDescent="0.2">
      <c r="A36" s="8"/>
      <c r="B36" s="31">
        <v>1282</v>
      </c>
      <c r="C36" s="30">
        <v>43559</v>
      </c>
      <c r="D36" s="83" t="s">
        <v>322</v>
      </c>
      <c r="E36" s="83" t="s">
        <v>323</v>
      </c>
      <c r="F36" s="83">
        <v>3115522999</v>
      </c>
      <c r="G36" s="83">
        <v>92232544</v>
      </c>
      <c r="H36" s="29" t="s">
        <v>140</v>
      </c>
      <c r="I36" s="29" t="s">
        <v>61</v>
      </c>
      <c r="J36" s="83" t="s">
        <v>322</v>
      </c>
      <c r="K36" s="84">
        <f>IF(C36&gt;43607,130000,105000)</f>
        <v>105000</v>
      </c>
      <c r="L36" s="85">
        <f>VLOOKUP(B36,'REGISTRO ABONOS'!$B$8:$BC$10036,54,0)</f>
        <v>0</v>
      </c>
      <c r="M36" s="6"/>
    </row>
    <row r="37" spans="1:13" ht="32.25" hidden="1" customHeight="1" x14ac:dyDescent="0.2">
      <c r="A37" s="8"/>
      <c r="B37" s="31">
        <v>1317</v>
      </c>
      <c r="C37" s="30">
        <v>43565</v>
      </c>
      <c r="D37" s="83" t="s">
        <v>364</v>
      </c>
      <c r="E37" s="83" t="s">
        <v>365</v>
      </c>
      <c r="F37" s="83">
        <v>3207136808</v>
      </c>
      <c r="G37" s="83">
        <v>16540650</v>
      </c>
      <c r="H37" s="29" t="s">
        <v>140</v>
      </c>
      <c r="I37" s="29" t="s">
        <v>61</v>
      </c>
      <c r="J37" s="83" t="s">
        <v>355</v>
      </c>
      <c r="K37" s="84">
        <f>IF(C37&gt;43607,130000,105000)</f>
        <v>105000</v>
      </c>
      <c r="L37" s="85" t="e">
        <f>VLOOKUP(B37,'REGISTRO ABONOS'!$B$8:$BC$10036,54,0)</f>
        <v>#N/A</v>
      </c>
      <c r="M37" s="6"/>
    </row>
    <row r="38" spans="1:13" ht="32.25" hidden="1" customHeight="1" x14ac:dyDescent="0.2">
      <c r="A38" s="8"/>
      <c r="B38" s="31">
        <v>1346</v>
      </c>
      <c r="C38" s="30">
        <v>43560</v>
      </c>
      <c r="D38" s="83" t="s">
        <v>211</v>
      </c>
      <c r="E38" s="83" t="s">
        <v>212</v>
      </c>
      <c r="F38" s="83">
        <v>3122300945</v>
      </c>
      <c r="G38" s="83" t="s">
        <v>70</v>
      </c>
      <c r="H38" s="29" t="s">
        <v>60</v>
      </c>
      <c r="I38" s="29" t="s">
        <v>61</v>
      </c>
      <c r="J38" s="83" t="s">
        <v>211</v>
      </c>
      <c r="K38" s="84">
        <f>IF(C38&gt;43607,130000,105000)</f>
        <v>105000</v>
      </c>
      <c r="L38" s="85" t="e">
        <f>VLOOKUP(B38,'REGISTRO ABONOS'!$B$8:$BC$10036,54,0)</f>
        <v>#N/A</v>
      </c>
      <c r="M38" s="6"/>
    </row>
    <row r="39" spans="1:13" ht="32.25" hidden="1" customHeight="1" x14ac:dyDescent="0.2">
      <c r="A39" s="8"/>
      <c r="B39" s="31">
        <v>1347</v>
      </c>
      <c r="C39" s="30">
        <v>43557</v>
      </c>
      <c r="D39" s="83" t="s">
        <v>114</v>
      </c>
      <c r="E39" s="83" t="s">
        <v>115</v>
      </c>
      <c r="F39" s="83">
        <v>3046476094</v>
      </c>
      <c r="G39" s="83">
        <v>29185108</v>
      </c>
      <c r="H39" s="29" t="s">
        <v>60</v>
      </c>
      <c r="I39" s="29" t="s">
        <v>61</v>
      </c>
      <c r="J39" s="83" t="s">
        <v>107</v>
      </c>
      <c r="K39" s="84">
        <f>IF(C39&gt;43607,130000,105000)</f>
        <v>105000</v>
      </c>
      <c r="L39" s="85" t="e">
        <f>VLOOKUP(B39,'REGISTRO ABONOS'!$B$8:$BC$10036,54,0)</f>
        <v>#N/A</v>
      </c>
      <c r="M39" s="6"/>
    </row>
    <row r="40" spans="1:13" ht="32.25" hidden="1" customHeight="1" x14ac:dyDescent="0.2">
      <c r="A40" s="8"/>
      <c r="B40" s="31">
        <v>1383</v>
      </c>
      <c r="C40" s="30">
        <v>43561</v>
      </c>
      <c r="D40" s="83" t="s">
        <v>141</v>
      </c>
      <c r="E40" s="83" t="s">
        <v>142</v>
      </c>
      <c r="F40" s="83">
        <v>3137279412</v>
      </c>
      <c r="G40" s="83">
        <v>16361504</v>
      </c>
      <c r="H40" s="29" t="s">
        <v>140</v>
      </c>
      <c r="I40" s="29" t="s">
        <v>61</v>
      </c>
      <c r="J40" s="83" t="s">
        <v>65</v>
      </c>
      <c r="K40" s="84">
        <f>IF(C40&gt;43607,130000,105000)</f>
        <v>105000</v>
      </c>
      <c r="L40" s="85" t="e">
        <f>VLOOKUP(B40,'REGISTRO ABONOS'!$B$8:$BC$10036,54,0)</f>
        <v>#N/A</v>
      </c>
      <c r="M40" s="6"/>
    </row>
    <row r="41" spans="1:13" ht="32.25" hidden="1" customHeight="1" x14ac:dyDescent="0.2">
      <c r="A41" s="8"/>
      <c r="B41" s="31">
        <v>1411</v>
      </c>
      <c r="C41" s="30">
        <v>43564</v>
      </c>
      <c r="D41" s="83" t="s">
        <v>233</v>
      </c>
      <c r="E41" s="83" t="s">
        <v>234</v>
      </c>
      <c r="F41" s="83">
        <v>3172759876</v>
      </c>
      <c r="G41" s="83">
        <v>66684262</v>
      </c>
      <c r="H41" s="29" t="s">
        <v>60</v>
      </c>
      <c r="I41" s="29" t="s">
        <v>61</v>
      </c>
      <c r="J41" s="83" t="s">
        <v>229</v>
      </c>
      <c r="K41" s="84">
        <f>IF(C41&gt;43607,130000,105000)</f>
        <v>105000</v>
      </c>
      <c r="L41" s="85" t="e">
        <f>VLOOKUP(B41,'REGISTRO ABONOS'!$B$8:$BC$10036,54,0)</f>
        <v>#N/A</v>
      </c>
      <c r="M41" s="6"/>
    </row>
    <row r="42" spans="1:13" ht="32.25" hidden="1" customHeight="1" x14ac:dyDescent="0.2">
      <c r="A42" s="8"/>
      <c r="B42" s="31">
        <v>1574</v>
      </c>
      <c r="C42" s="30">
        <v>43558</v>
      </c>
      <c r="D42" s="83" t="s">
        <v>131</v>
      </c>
      <c r="E42" s="83" t="s">
        <v>134</v>
      </c>
      <c r="F42" s="83">
        <v>3115699030</v>
      </c>
      <c r="G42" s="83">
        <v>25014503</v>
      </c>
      <c r="H42" s="29" t="s">
        <v>132</v>
      </c>
      <c r="I42" s="29" t="s">
        <v>133</v>
      </c>
      <c r="J42" s="83" t="s">
        <v>65</v>
      </c>
      <c r="K42" s="84">
        <f>IF(C42&gt;43607,130000,105000)</f>
        <v>105000</v>
      </c>
      <c r="L42" s="85" t="e">
        <f>VLOOKUP(B42,'REGISTRO ABONOS'!$B$8:$BC$10036,54,0)</f>
        <v>#N/A</v>
      </c>
      <c r="M42" s="6"/>
    </row>
    <row r="43" spans="1:13" ht="32.25" hidden="1" customHeight="1" x14ac:dyDescent="0.2">
      <c r="A43" s="8"/>
      <c r="B43" s="31">
        <v>1610</v>
      </c>
      <c r="C43" s="30">
        <v>43563</v>
      </c>
      <c r="D43" s="83" t="s">
        <v>90</v>
      </c>
      <c r="E43" s="83" t="s">
        <v>91</v>
      </c>
      <c r="F43" s="83">
        <v>3108301277</v>
      </c>
      <c r="G43" s="83"/>
      <c r="H43" s="29" t="s">
        <v>92</v>
      </c>
      <c r="I43" s="29" t="s">
        <v>93</v>
      </c>
      <c r="J43" s="83" t="s">
        <v>89</v>
      </c>
      <c r="K43" s="84">
        <f>IF(C43&gt;43607,130000,105000)</f>
        <v>105000</v>
      </c>
      <c r="L43" s="85" t="e">
        <f>VLOOKUP(B43,'REGISTRO ABONOS'!$B$8:$BC$10036,54,0)</f>
        <v>#N/A</v>
      </c>
      <c r="M43" s="6"/>
    </row>
    <row r="44" spans="1:13" ht="32.25" hidden="1" customHeight="1" x14ac:dyDescent="0.2">
      <c r="A44" s="8"/>
      <c r="B44" s="31">
        <v>1635</v>
      </c>
      <c r="C44" s="30">
        <v>43559</v>
      </c>
      <c r="D44" s="83" t="s">
        <v>65</v>
      </c>
      <c r="E44" s="83" t="s">
        <v>77</v>
      </c>
      <c r="F44" s="83">
        <v>3117137134</v>
      </c>
      <c r="G44" s="83">
        <v>66682736</v>
      </c>
      <c r="H44" s="29" t="s">
        <v>60</v>
      </c>
      <c r="I44" s="29" t="s">
        <v>61</v>
      </c>
      <c r="J44" s="83" t="s">
        <v>65</v>
      </c>
      <c r="K44" s="84">
        <f>IF(C44&gt;43607,130000,105000)</f>
        <v>105000</v>
      </c>
      <c r="L44" s="85">
        <f>VLOOKUP(B44,'REGISTRO ABONOS'!$B$8:$BC$10036,54,0)</f>
        <v>50000</v>
      </c>
      <c r="M44" s="6"/>
    </row>
    <row r="45" spans="1:13" ht="32.25" hidden="1" customHeight="1" x14ac:dyDescent="0.2">
      <c r="A45" s="8"/>
      <c r="B45" s="31">
        <v>1720</v>
      </c>
      <c r="C45" s="30">
        <v>43560</v>
      </c>
      <c r="D45" s="83" t="s">
        <v>223</v>
      </c>
      <c r="E45" s="83" t="s">
        <v>224</v>
      </c>
      <c r="F45" s="83">
        <v>3228206575</v>
      </c>
      <c r="G45" s="83">
        <v>29995319</v>
      </c>
      <c r="H45" s="29" t="s">
        <v>70</v>
      </c>
      <c r="I45" s="29" t="s">
        <v>61</v>
      </c>
      <c r="J45" s="83" t="s">
        <v>211</v>
      </c>
      <c r="K45" s="84">
        <f>IF(C45&gt;43607,130000,105000)</f>
        <v>105000</v>
      </c>
      <c r="L45" s="85" t="e">
        <f>VLOOKUP(B45,'REGISTRO ABONOS'!$B$8:$BC$10036,54,0)</f>
        <v>#N/A</v>
      </c>
      <c r="M45" s="6"/>
    </row>
    <row r="46" spans="1:13" ht="32.25" hidden="1" customHeight="1" x14ac:dyDescent="0.2">
      <c r="A46" s="8"/>
      <c r="B46" s="31">
        <v>1828</v>
      </c>
      <c r="C46" s="30">
        <v>43571</v>
      </c>
      <c r="D46" s="83" t="s">
        <v>449</v>
      </c>
      <c r="E46" s="83" t="s">
        <v>450</v>
      </c>
      <c r="F46" s="83">
        <v>3137847742</v>
      </c>
      <c r="G46" s="83">
        <v>6557806</v>
      </c>
      <c r="H46" s="29" t="s">
        <v>60</v>
      </c>
      <c r="I46" s="29" t="s">
        <v>61</v>
      </c>
      <c r="J46" s="83" t="s">
        <v>336</v>
      </c>
      <c r="K46" s="84">
        <f>IF(C46&gt;43607,130000,105000)</f>
        <v>105000</v>
      </c>
      <c r="L46" s="85" t="e">
        <f>VLOOKUP(B46,'REGISTRO ABONOS'!$B$8:$BC$10036,54,0)</f>
        <v>#N/A</v>
      </c>
      <c r="M46" s="6"/>
    </row>
    <row r="47" spans="1:13" ht="32.25" hidden="1" customHeight="1" x14ac:dyDescent="0.2">
      <c r="A47" s="8"/>
      <c r="B47" s="31">
        <v>1867</v>
      </c>
      <c r="C47" s="30">
        <v>43567</v>
      </c>
      <c r="D47" s="83" t="s">
        <v>318</v>
      </c>
      <c r="E47" s="83" t="s">
        <v>319</v>
      </c>
      <c r="F47" s="83">
        <v>3104629703</v>
      </c>
      <c r="G47" s="83">
        <v>1116444320</v>
      </c>
      <c r="H47" s="29" t="s">
        <v>60</v>
      </c>
      <c r="I47" s="29" t="s">
        <v>61</v>
      </c>
      <c r="J47" s="83" t="s">
        <v>87</v>
      </c>
      <c r="K47" s="84">
        <f>IF(C47&gt;43607,130000,105000)</f>
        <v>105000</v>
      </c>
      <c r="L47" s="85" t="e">
        <f>VLOOKUP(B47,'REGISTRO ABONOS'!$B$8:$BC$10036,54,0)</f>
        <v>#N/A</v>
      </c>
      <c r="M47" s="6"/>
    </row>
    <row r="48" spans="1:13" ht="32.25" hidden="1" customHeight="1" x14ac:dyDescent="0.2">
      <c r="A48" s="8"/>
      <c r="B48" s="31">
        <v>1936</v>
      </c>
      <c r="C48" s="30">
        <v>43556</v>
      </c>
      <c r="D48" s="83" t="s">
        <v>63</v>
      </c>
      <c r="E48" s="83" t="s">
        <v>64</v>
      </c>
      <c r="F48" s="83">
        <v>3216971073</v>
      </c>
      <c r="G48" s="83">
        <v>29993024</v>
      </c>
      <c r="H48" s="29" t="s">
        <v>60</v>
      </c>
      <c r="I48" s="29" t="s">
        <v>61</v>
      </c>
      <c r="J48" s="83" t="s">
        <v>65</v>
      </c>
      <c r="K48" s="84">
        <f>IF(C48&gt;43607,130000,105000)</f>
        <v>105000</v>
      </c>
      <c r="L48" s="85">
        <f>VLOOKUP(B48,'REGISTRO ABONOS'!$B$8:$BC$10036,54,0)</f>
        <v>13000</v>
      </c>
      <c r="M48" s="6"/>
    </row>
    <row r="49" spans="1:13" ht="32.25" hidden="1" customHeight="1" x14ac:dyDescent="0.2">
      <c r="A49" s="8"/>
      <c r="B49" s="31">
        <v>1944</v>
      </c>
      <c r="C49" s="30">
        <v>43564</v>
      </c>
      <c r="D49" s="83" t="s">
        <v>87</v>
      </c>
      <c r="E49" s="83" t="s">
        <v>157</v>
      </c>
      <c r="F49" s="83">
        <v>3148978584</v>
      </c>
      <c r="G49" s="83">
        <v>17118304</v>
      </c>
      <c r="H49" s="29" t="s">
        <v>60</v>
      </c>
      <c r="I49" s="29" t="s">
        <v>61</v>
      </c>
      <c r="J49" s="83" t="s">
        <v>87</v>
      </c>
      <c r="K49" s="84">
        <f>IF(C49&gt;43607,130000,105000)</f>
        <v>105000</v>
      </c>
      <c r="L49" s="85" t="e">
        <f>VLOOKUP(B49,'REGISTRO ABONOS'!$B$8:$BC$10036,54,0)</f>
        <v>#N/A</v>
      </c>
      <c r="M49" s="6"/>
    </row>
    <row r="50" spans="1:13" ht="32.25" hidden="1" customHeight="1" x14ac:dyDescent="0.2">
      <c r="A50" s="8"/>
      <c r="B50" s="31">
        <v>1958</v>
      </c>
      <c r="C50" s="30">
        <v>43564</v>
      </c>
      <c r="D50" s="83" t="s">
        <v>230</v>
      </c>
      <c r="E50" s="83" t="s">
        <v>231</v>
      </c>
      <c r="F50" s="83">
        <v>3116610696</v>
      </c>
      <c r="G50" s="83" t="s">
        <v>70</v>
      </c>
      <c r="H50" s="29" t="s">
        <v>60</v>
      </c>
      <c r="I50" s="29" t="s">
        <v>61</v>
      </c>
      <c r="J50" s="83" t="s">
        <v>229</v>
      </c>
      <c r="K50" s="84">
        <f>IF(C50&gt;43607,130000,105000)</f>
        <v>105000</v>
      </c>
      <c r="L50" s="85" t="e">
        <f>VLOOKUP(B50,'REGISTRO ABONOS'!$B$8:$BC$10036,54,0)</f>
        <v>#N/A</v>
      </c>
      <c r="M50" s="6"/>
    </row>
    <row r="51" spans="1:13" ht="32.25" hidden="1" customHeight="1" x14ac:dyDescent="0.2">
      <c r="A51" s="8"/>
      <c r="B51" s="31">
        <v>1965</v>
      </c>
      <c r="C51" s="30">
        <v>43561</v>
      </c>
      <c r="D51" s="66" t="s">
        <v>68</v>
      </c>
      <c r="E51" s="66" t="s">
        <v>69</v>
      </c>
      <c r="F51" s="66">
        <v>3103585498</v>
      </c>
      <c r="G51" s="66">
        <v>29993464</v>
      </c>
      <c r="H51" s="29" t="s">
        <v>60</v>
      </c>
      <c r="I51" s="29" t="s">
        <v>61</v>
      </c>
      <c r="J51" s="66" t="s">
        <v>65</v>
      </c>
      <c r="K51" s="69">
        <f>IF(C51&gt;43607,130000,105000)</f>
        <v>105000</v>
      </c>
      <c r="L51" s="62">
        <f>VLOOKUP(B51,'REGISTRO ABONOS'!$B$8:$BC$10036,54,0)</f>
        <v>75000</v>
      </c>
      <c r="M51" s="6"/>
    </row>
    <row r="52" spans="1:13" ht="32.25" hidden="1" customHeight="1" x14ac:dyDescent="0.2">
      <c r="A52" s="8"/>
      <c r="B52" s="31">
        <v>1981</v>
      </c>
      <c r="C52" s="30">
        <v>43556</v>
      </c>
      <c r="D52" s="83" t="s">
        <v>148</v>
      </c>
      <c r="E52" s="83" t="s">
        <v>149</v>
      </c>
      <c r="F52" s="83">
        <v>3124929546</v>
      </c>
      <c r="G52" s="83">
        <v>18465890</v>
      </c>
      <c r="H52" s="29" t="s">
        <v>132</v>
      </c>
      <c r="I52" s="29" t="s">
        <v>133</v>
      </c>
      <c r="J52" s="83" t="s">
        <v>65</v>
      </c>
      <c r="K52" s="84">
        <f>IF(C52&gt;43607,130000,105000)</f>
        <v>105000</v>
      </c>
      <c r="L52" s="85" t="e">
        <f>VLOOKUP(B52,'REGISTRO ABONOS'!$B$8:$BC$10036,54,0)</f>
        <v>#N/A</v>
      </c>
      <c r="M52" s="6"/>
    </row>
    <row r="53" spans="1:13" ht="32.25" hidden="1" customHeight="1" x14ac:dyDescent="0.2">
      <c r="A53" s="8"/>
      <c r="B53" s="31">
        <v>1985</v>
      </c>
      <c r="C53" s="30">
        <v>43559</v>
      </c>
      <c r="D53" s="83" t="s">
        <v>123</v>
      </c>
      <c r="E53" s="83" t="s">
        <v>124</v>
      </c>
      <c r="F53" s="83">
        <v>3113368929</v>
      </c>
      <c r="G53" s="83">
        <v>40340970</v>
      </c>
      <c r="H53" s="29" t="s">
        <v>60</v>
      </c>
      <c r="I53" s="29" t="s">
        <v>61</v>
      </c>
      <c r="J53" s="83" t="s">
        <v>65</v>
      </c>
      <c r="K53" s="84">
        <f>IF(C53&gt;43607,130000,105000)</f>
        <v>105000</v>
      </c>
      <c r="L53" s="85" t="e">
        <f>VLOOKUP(B53,'REGISTRO ABONOS'!$B$8:$BC$10036,54,0)</f>
        <v>#N/A</v>
      </c>
      <c r="M53" s="6"/>
    </row>
    <row r="54" spans="1:13" ht="32.25" hidden="1" customHeight="1" x14ac:dyDescent="0.2">
      <c r="A54" s="8"/>
      <c r="B54" s="31">
        <v>2308</v>
      </c>
      <c r="C54" s="30">
        <v>43564</v>
      </c>
      <c r="D54" s="83" t="s">
        <v>246</v>
      </c>
      <c r="E54" s="83" t="s">
        <v>247</v>
      </c>
      <c r="F54" s="83">
        <v>22088790</v>
      </c>
      <c r="G54" s="83">
        <v>24494724</v>
      </c>
      <c r="H54" s="29" t="s">
        <v>60</v>
      </c>
      <c r="I54" s="29" t="s">
        <v>61</v>
      </c>
      <c r="J54" s="83" t="s">
        <v>229</v>
      </c>
      <c r="K54" s="84">
        <f>IF(C54&gt;43607,130000,105000)</f>
        <v>105000</v>
      </c>
      <c r="L54" s="85" t="e">
        <f>VLOOKUP(B54,'REGISTRO ABONOS'!$B$8:$BC$10036,54,0)</f>
        <v>#N/A</v>
      </c>
      <c r="M54" s="6"/>
    </row>
    <row r="55" spans="1:13" ht="32.25" hidden="1" customHeight="1" x14ac:dyDescent="0.2">
      <c r="A55" s="8"/>
      <c r="B55" s="31">
        <v>2317</v>
      </c>
      <c r="C55" s="30">
        <v>43560</v>
      </c>
      <c r="D55" s="83" t="s">
        <v>215</v>
      </c>
      <c r="E55" s="83" t="s">
        <v>216</v>
      </c>
      <c r="F55" s="83">
        <v>3116241555</v>
      </c>
      <c r="G55" s="83">
        <v>6560378</v>
      </c>
      <c r="H55" s="29" t="s">
        <v>60</v>
      </c>
      <c r="I55" s="29" t="s">
        <v>61</v>
      </c>
      <c r="J55" s="83" t="s">
        <v>211</v>
      </c>
      <c r="K55" s="84">
        <f>IF(C55&gt;43607,130000,105000)</f>
        <v>105000</v>
      </c>
      <c r="L55" s="85" t="e">
        <f>VLOOKUP(B55,'REGISTRO ABONOS'!$B$8:$BC$10036,54,0)</f>
        <v>#N/A</v>
      </c>
      <c r="M55" s="6"/>
    </row>
    <row r="56" spans="1:13" ht="32.25" hidden="1" customHeight="1" x14ac:dyDescent="0.2">
      <c r="A56" s="8"/>
      <c r="B56" s="31">
        <v>2318</v>
      </c>
      <c r="C56" s="30">
        <v>43564</v>
      </c>
      <c r="D56" s="83" t="s">
        <v>266</v>
      </c>
      <c r="E56" s="83" t="s">
        <v>267</v>
      </c>
      <c r="F56" s="83">
        <v>3186505737</v>
      </c>
      <c r="G56" s="83">
        <v>66673401</v>
      </c>
      <c r="H56" s="29" t="s">
        <v>60</v>
      </c>
      <c r="I56" s="29" t="s">
        <v>61</v>
      </c>
      <c r="J56" s="83" t="s">
        <v>229</v>
      </c>
      <c r="K56" s="84">
        <f>IF(C56&gt;43607,130000,105000)</f>
        <v>105000</v>
      </c>
      <c r="L56" s="85" t="e">
        <f>VLOOKUP(B56,'REGISTRO ABONOS'!$B$8:$BC$10036,54,0)</f>
        <v>#N/A</v>
      </c>
      <c r="M56" s="6"/>
    </row>
    <row r="57" spans="1:13" ht="32.25" hidden="1" customHeight="1" x14ac:dyDescent="0.2">
      <c r="A57" s="8"/>
      <c r="B57" s="31">
        <v>2319</v>
      </c>
      <c r="C57" s="30">
        <v>43564</v>
      </c>
      <c r="D57" s="83" t="s">
        <v>237</v>
      </c>
      <c r="E57" s="83" t="s">
        <v>238</v>
      </c>
      <c r="F57" s="83">
        <v>3148092893</v>
      </c>
      <c r="G57" s="83">
        <v>1116441203</v>
      </c>
      <c r="H57" s="29" t="s">
        <v>60</v>
      </c>
      <c r="I57" s="29" t="s">
        <v>61</v>
      </c>
      <c r="J57" s="83" t="s">
        <v>229</v>
      </c>
      <c r="K57" s="84">
        <f>IF(C57&gt;43607,130000,105000)</f>
        <v>105000</v>
      </c>
      <c r="L57" s="85" t="e">
        <f>VLOOKUP(B57,'REGISTRO ABONOS'!$B$8:$BC$10036,54,0)</f>
        <v>#N/A</v>
      </c>
      <c r="M57" s="6"/>
    </row>
    <row r="58" spans="1:13" ht="32.25" hidden="1" customHeight="1" x14ac:dyDescent="0.2">
      <c r="A58" s="8"/>
      <c r="B58" s="31">
        <v>2330</v>
      </c>
      <c r="C58" s="30">
        <v>43571</v>
      </c>
      <c r="D58" s="83" t="s">
        <v>470</v>
      </c>
      <c r="E58" s="83" t="s">
        <v>471</v>
      </c>
      <c r="F58" s="83">
        <v>3168305463</v>
      </c>
      <c r="G58" s="83">
        <v>94232773</v>
      </c>
      <c r="H58" s="29" t="s">
        <v>60</v>
      </c>
      <c r="I58" s="29" t="s">
        <v>61</v>
      </c>
      <c r="J58" s="83" t="s">
        <v>322</v>
      </c>
      <c r="K58" s="84">
        <f>IF(C58&gt;43607,130000,105000)</f>
        <v>105000</v>
      </c>
      <c r="L58" s="85" t="e">
        <f>VLOOKUP(B58,'REGISTRO ABONOS'!$B$8:$BC$10036,54,0)</f>
        <v>#N/A</v>
      </c>
      <c r="M58" s="6"/>
    </row>
    <row r="59" spans="1:13" ht="32.25" hidden="1" customHeight="1" x14ac:dyDescent="0.2">
      <c r="A59" s="8"/>
      <c r="B59" s="31">
        <v>2341</v>
      </c>
      <c r="C59" s="30">
        <v>43564</v>
      </c>
      <c r="D59" s="83" t="s">
        <v>273</v>
      </c>
      <c r="E59" s="83" t="s">
        <v>231</v>
      </c>
      <c r="F59" s="83">
        <v>3145701674</v>
      </c>
      <c r="G59" s="83">
        <v>1116434623</v>
      </c>
      <c r="H59" s="29" t="s">
        <v>60</v>
      </c>
      <c r="I59" s="29" t="s">
        <v>61</v>
      </c>
      <c r="J59" s="83" t="s">
        <v>229</v>
      </c>
      <c r="K59" s="84">
        <f>IF(C59&gt;43607,130000,105000)</f>
        <v>105000</v>
      </c>
      <c r="L59" s="85" t="e">
        <f>VLOOKUP(B59,'REGISTRO ABONOS'!$B$8:$BC$10036,54,0)</f>
        <v>#N/A</v>
      </c>
      <c r="M59" s="6"/>
    </row>
    <row r="60" spans="1:13" ht="32.25" hidden="1" customHeight="1" x14ac:dyDescent="0.2">
      <c r="A60" s="8"/>
      <c r="B60" s="31">
        <v>2345</v>
      </c>
      <c r="C60" s="30">
        <v>43571</v>
      </c>
      <c r="D60" s="83" t="s">
        <v>379</v>
      </c>
      <c r="E60" s="83" t="s">
        <v>380</v>
      </c>
      <c r="F60" s="83">
        <v>3156033073</v>
      </c>
      <c r="G60" s="83">
        <v>31118698</v>
      </c>
      <c r="H60" s="29" t="s">
        <v>128</v>
      </c>
      <c r="I60" s="29" t="s">
        <v>61</v>
      </c>
      <c r="J60" s="83" t="s">
        <v>338</v>
      </c>
      <c r="K60" s="84">
        <f>IF(C60&gt;43607,130000,105000)</f>
        <v>105000</v>
      </c>
      <c r="L60" s="85" t="e">
        <f>VLOOKUP(B60,'REGISTRO ABONOS'!$B$8:$BC$10036,54,0)</f>
        <v>#N/A</v>
      </c>
      <c r="M60" s="6"/>
    </row>
    <row r="61" spans="1:13" ht="32.25" hidden="1" customHeight="1" x14ac:dyDescent="0.2">
      <c r="A61" s="8"/>
      <c r="B61" s="31">
        <v>2352</v>
      </c>
      <c r="C61" s="30">
        <v>43565</v>
      </c>
      <c r="D61" s="83" t="s">
        <v>281</v>
      </c>
      <c r="E61" s="83" t="s">
        <v>301</v>
      </c>
      <c r="F61" s="83">
        <v>3215992494</v>
      </c>
      <c r="G61" s="83">
        <v>66976484</v>
      </c>
      <c r="H61" s="29" t="s">
        <v>75</v>
      </c>
      <c r="I61" s="29" t="s">
        <v>61</v>
      </c>
      <c r="J61" s="83" t="s">
        <v>281</v>
      </c>
      <c r="K61" s="84">
        <f>IF(C61&gt;43607,130000,105000)</f>
        <v>105000</v>
      </c>
      <c r="L61" s="85" t="e">
        <f>VLOOKUP(B61,'REGISTRO ABONOS'!$B$8:$BC$10036,54,0)</f>
        <v>#N/A</v>
      </c>
      <c r="M61" s="6"/>
    </row>
    <row r="62" spans="1:13" ht="32.25" hidden="1" customHeight="1" x14ac:dyDescent="0.2">
      <c r="A62" s="8"/>
      <c r="B62" s="31">
        <v>2370</v>
      </c>
      <c r="C62" s="30">
        <v>43565</v>
      </c>
      <c r="D62" s="83" t="s">
        <v>294</v>
      </c>
      <c r="E62" s="83" t="s">
        <v>295</v>
      </c>
      <c r="F62" s="83">
        <v>3122906108</v>
      </c>
      <c r="G62" s="83">
        <v>70827282</v>
      </c>
      <c r="H62" s="29" t="s">
        <v>285</v>
      </c>
      <c r="I62" s="29" t="s">
        <v>61</v>
      </c>
      <c r="J62" s="83" t="s">
        <v>281</v>
      </c>
      <c r="K62" s="84">
        <f>IF(C62&gt;43607,130000,105000)</f>
        <v>105000</v>
      </c>
      <c r="L62" s="85" t="e">
        <f>VLOOKUP(B62,'REGISTRO ABONOS'!$B$8:$BC$10036,54,0)</f>
        <v>#N/A</v>
      </c>
      <c r="M62" s="6"/>
    </row>
    <row r="63" spans="1:13" ht="32.25" hidden="1" customHeight="1" x14ac:dyDescent="0.2">
      <c r="A63" s="8"/>
      <c r="B63" s="31">
        <v>2372</v>
      </c>
      <c r="C63" s="30">
        <v>43571</v>
      </c>
      <c r="D63" s="83" t="s">
        <v>361</v>
      </c>
      <c r="E63" s="83" t="s">
        <v>287</v>
      </c>
      <c r="F63" s="83">
        <v>3168482692</v>
      </c>
      <c r="G63" s="83" t="s">
        <v>70</v>
      </c>
      <c r="H63" s="29" t="s">
        <v>287</v>
      </c>
      <c r="I63" s="29" t="s">
        <v>61</v>
      </c>
      <c r="J63" s="83" t="s">
        <v>345</v>
      </c>
      <c r="K63" s="84">
        <f>IF(C63&gt;43607,130000,105000)</f>
        <v>105000</v>
      </c>
      <c r="L63" s="85">
        <f>VLOOKUP(B63,'REGISTRO ABONOS'!$B$8:$BC$10036,54,0)</f>
        <v>70000</v>
      </c>
      <c r="M63" s="6"/>
    </row>
    <row r="64" spans="1:13" ht="32.25" hidden="1" customHeight="1" x14ac:dyDescent="0.2">
      <c r="A64" s="8"/>
      <c r="B64" s="31">
        <v>2453</v>
      </c>
      <c r="C64" s="30">
        <v>43561</v>
      </c>
      <c r="D64" s="83" t="s">
        <v>136</v>
      </c>
      <c r="E64" s="83" t="s">
        <v>137</v>
      </c>
      <c r="F64" s="83">
        <v>3148944017</v>
      </c>
      <c r="G64" s="83">
        <v>80438151</v>
      </c>
      <c r="H64" s="29" t="s">
        <v>75</v>
      </c>
      <c r="I64" s="29" t="s">
        <v>61</v>
      </c>
      <c r="J64" s="83" t="s">
        <v>65</v>
      </c>
      <c r="K64" s="84">
        <f>IF(C64&gt;43607,130000,105000)</f>
        <v>105000</v>
      </c>
      <c r="L64" s="85" t="e">
        <f>VLOOKUP(B64,'REGISTRO ABONOS'!$B$8:$BC$10036,54,0)</f>
        <v>#N/A</v>
      </c>
      <c r="M64" s="6"/>
    </row>
    <row r="65" spans="1:13" ht="32.25" hidden="1" customHeight="1" x14ac:dyDescent="0.2">
      <c r="A65" s="8"/>
      <c r="B65" s="31">
        <v>2475</v>
      </c>
      <c r="C65" s="30">
        <v>43564</v>
      </c>
      <c r="D65" s="83" t="s">
        <v>259</v>
      </c>
      <c r="E65" s="83" t="s">
        <v>260</v>
      </c>
      <c r="F65" s="83">
        <v>3113468333</v>
      </c>
      <c r="G65" s="83">
        <v>66683244</v>
      </c>
      <c r="H65" s="29" t="s">
        <v>60</v>
      </c>
      <c r="I65" s="29" t="s">
        <v>61</v>
      </c>
      <c r="J65" s="83" t="s">
        <v>229</v>
      </c>
      <c r="K65" s="84">
        <f>IF(C65&gt;43607,130000,105000)</f>
        <v>105000</v>
      </c>
      <c r="L65" s="85" t="e">
        <f>VLOOKUP(B65,'REGISTRO ABONOS'!$B$8:$BC$10036,54,0)</f>
        <v>#N/A</v>
      </c>
      <c r="M65" s="6"/>
    </row>
    <row r="66" spans="1:13" ht="32.25" hidden="1" customHeight="1" x14ac:dyDescent="0.2">
      <c r="A66" s="8"/>
      <c r="B66" s="31">
        <v>2563</v>
      </c>
      <c r="C66" s="30">
        <v>43567</v>
      </c>
      <c r="D66" s="83" t="s">
        <v>370</v>
      </c>
      <c r="E66" s="83" t="s">
        <v>371</v>
      </c>
      <c r="F66" s="83">
        <v>3205656039</v>
      </c>
      <c r="G66" s="83">
        <v>66679980</v>
      </c>
      <c r="H66" s="29" t="s">
        <v>60</v>
      </c>
      <c r="I66" s="29" t="s">
        <v>61</v>
      </c>
      <c r="J66" s="83" t="s">
        <v>355</v>
      </c>
      <c r="K66" s="84">
        <f>IF(C66&gt;43607,130000,105000)</f>
        <v>105000</v>
      </c>
      <c r="L66" s="85" t="e">
        <f>VLOOKUP(B66,'REGISTRO ABONOS'!$B$8:$BC$10036,54,0)</f>
        <v>#N/A</v>
      </c>
      <c r="M66" s="6"/>
    </row>
    <row r="67" spans="1:13" ht="32.25" hidden="1" customHeight="1" x14ac:dyDescent="0.2">
      <c r="A67" s="8"/>
      <c r="B67" s="31">
        <v>2613</v>
      </c>
      <c r="C67" s="30">
        <v>43560</v>
      </c>
      <c r="D67" s="83" t="s">
        <v>218</v>
      </c>
      <c r="E67" s="83" t="s">
        <v>219</v>
      </c>
      <c r="F67" s="83">
        <v>3147798121</v>
      </c>
      <c r="G67" s="83">
        <v>24551033</v>
      </c>
      <c r="H67" s="29" t="s">
        <v>60</v>
      </c>
      <c r="I67" s="29" t="s">
        <v>61</v>
      </c>
      <c r="J67" s="83" t="s">
        <v>211</v>
      </c>
      <c r="K67" s="84">
        <f>IF(C67&gt;43607,130000,105000)</f>
        <v>105000</v>
      </c>
      <c r="L67" s="85" t="e">
        <f>VLOOKUP(B67,'REGISTRO ABONOS'!$B$8:$BC$10036,54,0)</f>
        <v>#N/A</v>
      </c>
      <c r="M67" s="6"/>
    </row>
    <row r="68" spans="1:13" ht="32.25" hidden="1" customHeight="1" x14ac:dyDescent="0.2">
      <c r="A68" s="8"/>
      <c r="B68" s="31">
        <v>2629</v>
      </c>
      <c r="C68" s="30">
        <v>43561</v>
      </c>
      <c r="D68" s="83" t="s">
        <v>395</v>
      </c>
      <c r="E68" s="83" t="s">
        <v>396</v>
      </c>
      <c r="F68" s="83">
        <v>2206761</v>
      </c>
      <c r="G68" s="83" t="s">
        <v>70</v>
      </c>
      <c r="H68" s="29" t="s">
        <v>60</v>
      </c>
      <c r="I68" s="29" t="s">
        <v>61</v>
      </c>
      <c r="J68" s="83" t="s">
        <v>87</v>
      </c>
      <c r="K68" s="84">
        <f>IF(C68&gt;43607,130000,105000)</f>
        <v>105000</v>
      </c>
      <c r="L68" s="85" t="e">
        <f>VLOOKUP(B68,'REGISTRO ABONOS'!$B$8:$BC$10036,54,0)</f>
        <v>#N/A</v>
      </c>
      <c r="M68" s="6"/>
    </row>
    <row r="69" spans="1:13" ht="32.25" hidden="1" customHeight="1" x14ac:dyDescent="0.2">
      <c r="A69" s="8"/>
      <c r="B69" s="31">
        <v>2707</v>
      </c>
      <c r="C69" s="30">
        <v>43558</v>
      </c>
      <c r="D69" s="83" t="s">
        <v>322</v>
      </c>
      <c r="E69" s="83" t="s">
        <v>323</v>
      </c>
      <c r="F69" s="83">
        <v>3115522999</v>
      </c>
      <c r="G69" s="83">
        <v>94323544</v>
      </c>
      <c r="H69" s="29" t="s">
        <v>140</v>
      </c>
      <c r="I69" s="29" t="s">
        <v>61</v>
      </c>
      <c r="J69" s="83" t="s">
        <v>322</v>
      </c>
      <c r="K69" s="84">
        <f>IF(C69&gt;43607,130000,105000)</f>
        <v>105000</v>
      </c>
      <c r="L69" s="85">
        <f>VLOOKUP(B69,'REGISTRO ABONOS'!$B$8:$BC$10036,54,0)</f>
        <v>0</v>
      </c>
      <c r="M69" s="6"/>
    </row>
    <row r="70" spans="1:13" ht="32.25" hidden="1" customHeight="1" x14ac:dyDescent="0.2">
      <c r="A70" s="8"/>
      <c r="B70" s="31">
        <v>2708</v>
      </c>
      <c r="C70" s="30">
        <v>43564</v>
      </c>
      <c r="D70" s="83" t="s">
        <v>268</v>
      </c>
      <c r="E70" s="83" t="s">
        <v>269</v>
      </c>
      <c r="F70" s="83">
        <v>2206885</v>
      </c>
      <c r="G70" s="83">
        <v>29992322</v>
      </c>
      <c r="H70" s="29" t="s">
        <v>60</v>
      </c>
      <c r="I70" s="29" t="s">
        <v>61</v>
      </c>
      <c r="J70" s="83" t="s">
        <v>229</v>
      </c>
      <c r="K70" s="84">
        <f>IF(C70&gt;43607,130000,105000)</f>
        <v>105000</v>
      </c>
      <c r="L70" s="85" t="e">
        <f>VLOOKUP(B70,'REGISTRO ABONOS'!$B$8:$BC$10036,54,0)</f>
        <v>#N/A</v>
      </c>
      <c r="M70" s="6"/>
    </row>
    <row r="71" spans="1:13" ht="32.25" hidden="1" customHeight="1" x14ac:dyDescent="0.2">
      <c r="A71" s="8"/>
      <c r="B71" s="31">
        <v>2719</v>
      </c>
      <c r="C71" s="30">
        <v>43564</v>
      </c>
      <c r="D71" s="83" t="s">
        <v>103</v>
      </c>
      <c r="E71" s="83" t="s">
        <v>100</v>
      </c>
      <c r="F71" s="83">
        <v>3154563675</v>
      </c>
      <c r="G71" s="83">
        <v>29991109</v>
      </c>
      <c r="H71" s="29" t="s">
        <v>60</v>
      </c>
      <c r="I71" s="29" t="s">
        <v>61</v>
      </c>
      <c r="J71" s="83" t="s">
        <v>99</v>
      </c>
      <c r="K71" s="84">
        <f>IF(C71&gt;43607,130000,105000)</f>
        <v>105000</v>
      </c>
      <c r="L71" s="85">
        <f>VLOOKUP(B71,'REGISTRO ABONOS'!$B$8:$BC$10036,54,0)</f>
        <v>55000</v>
      </c>
      <c r="M71" s="6"/>
    </row>
    <row r="72" spans="1:13" ht="32.25" hidden="1" customHeight="1" x14ac:dyDescent="0.2">
      <c r="A72" s="8"/>
      <c r="B72" s="31">
        <v>2751</v>
      </c>
      <c r="C72" s="30">
        <v>43565</v>
      </c>
      <c r="D72" s="83" t="s">
        <v>300</v>
      </c>
      <c r="E72" s="83" t="s">
        <v>301</v>
      </c>
      <c r="F72" s="83">
        <v>3167551101</v>
      </c>
      <c r="G72" s="83">
        <v>1192898722</v>
      </c>
      <c r="H72" s="29" t="s">
        <v>75</v>
      </c>
      <c r="I72" s="29" t="s">
        <v>61</v>
      </c>
      <c r="J72" s="83" t="s">
        <v>281</v>
      </c>
      <c r="K72" s="84">
        <f>IF(C72&gt;43607,130000,105000)</f>
        <v>105000</v>
      </c>
      <c r="L72" s="85" t="e">
        <f>VLOOKUP(B72,'REGISTRO ABONOS'!$B$8:$BC$10036,54,0)</f>
        <v>#N/A</v>
      </c>
      <c r="M72" s="6"/>
    </row>
    <row r="73" spans="1:13" ht="32.25" hidden="1" customHeight="1" x14ac:dyDescent="0.2">
      <c r="A73" s="8"/>
      <c r="B73" s="31">
        <v>2800</v>
      </c>
      <c r="C73" s="30">
        <v>43565</v>
      </c>
      <c r="D73" s="83" t="s">
        <v>306</v>
      </c>
      <c r="E73" s="83" t="s">
        <v>301</v>
      </c>
      <c r="F73" s="83">
        <v>3163903450</v>
      </c>
      <c r="G73" s="83">
        <v>1113306780</v>
      </c>
      <c r="H73" s="29" t="s">
        <v>75</v>
      </c>
      <c r="I73" s="29" t="s">
        <v>61</v>
      </c>
      <c r="J73" s="83" t="s">
        <v>281</v>
      </c>
      <c r="K73" s="84">
        <f>IF(C73&gt;43607,130000,105000)</f>
        <v>105000</v>
      </c>
      <c r="L73" s="85" t="e">
        <f>VLOOKUP(B73,'REGISTRO ABONOS'!$B$8:$BC$10036,54,0)</f>
        <v>#N/A</v>
      </c>
      <c r="M73" s="6"/>
    </row>
    <row r="74" spans="1:13" ht="32.25" hidden="1" customHeight="1" x14ac:dyDescent="0.2">
      <c r="A74" s="8"/>
      <c r="B74" s="31">
        <v>2967</v>
      </c>
      <c r="C74" s="30">
        <v>43562</v>
      </c>
      <c r="D74" s="83" t="s">
        <v>165</v>
      </c>
      <c r="E74" s="83" t="s">
        <v>204</v>
      </c>
      <c r="F74" s="83">
        <v>3007845887</v>
      </c>
      <c r="G74" s="83">
        <v>6559334</v>
      </c>
      <c r="H74" s="29" t="s">
        <v>60</v>
      </c>
      <c r="I74" s="29" t="s">
        <v>61</v>
      </c>
      <c r="J74" s="83" t="s">
        <v>200</v>
      </c>
      <c r="K74" s="84">
        <f>IF(C74&gt;43607,130000,105000)</f>
        <v>105000</v>
      </c>
      <c r="L74" s="85" t="e">
        <f>VLOOKUP(B74,'REGISTRO ABONOS'!$B$8:$BC$10036,54,0)</f>
        <v>#N/A</v>
      </c>
      <c r="M74" s="6"/>
    </row>
    <row r="75" spans="1:13" ht="32.25" hidden="1" customHeight="1" x14ac:dyDescent="0.2">
      <c r="A75" s="8"/>
      <c r="B75" s="31">
        <v>3105</v>
      </c>
      <c r="C75" s="30">
        <v>43559</v>
      </c>
      <c r="D75" s="83" t="s">
        <v>182</v>
      </c>
      <c r="E75" s="83" t="s">
        <v>183</v>
      </c>
      <c r="F75" s="83">
        <v>3183057511</v>
      </c>
      <c r="G75" s="83">
        <v>66870376</v>
      </c>
      <c r="H75" s="29" t="s">
        <v>184</v>
      </c>
      <c r="I75" s="29" t="s">
        <v>61</v>
      </c>
      <c r="J75" s="83" t="s">
        <v>171</v>
      </c>
      <c r="K75" s="84">
        <f>IF(C75&gt;43607,130000,105000)</f>
        <v>105000</v>
      </c>
      <c r="L75" s="85" t="e">
        <f>VLOOKUP(B75,'REGISTRO ABONOS'!$B$8:$BC$10036,54,0)</f>
        <v>#N/A</v>
      </c>
      <c r="M75" s="6"/>
    </row>
    <row r="76" spans="1:13" ht="32.25" hidden="1" customHeight="1" x14ac:dyDescent="0.2">
      <c r="A76" s="8"/>
      <c r="B76" s="31">
        <v>3108</v>
      </c>
      <c r="C76" s="30">
        <v>43567</v>
      </c>
      <c r="D76" s="83" t="s">
        <v>330</v>
      </c>
      <c r="E76" s="83" t="s">
        <v>331</v>
      </c>
      <c r="F76" s="83">
        <v>3168687593</v>
      </c>
      <c r="G76" s="83">
        <v>1116436546</v>
      </c>
      <c r="H76" s="29" t="s">
        <v>60</v>
      </c>
      <c r="I76" s="29" t="s">
        <v>61</v>
      </c>
      <c r="J76" s="83" t="s">
        <v>99</v>
      </c>
      <c r="K76" s="84">
        <f>IF(C76&gt;43607,130000,105000)</f>
        <v>105000</v>
      </c>
      <c r="L76" s="85" t="e">
        <f>VLOOKUP(B76,'REGISTRO ABONOS'!$B$8:$BC$10036,54,0)</f>
        <v>#N/A</v>
      </c>
      <c r="M76" s="6"/>
    </row>
    <row r="77" spans="1:13" ht="32.25" hidden="1" customHeight="1" x14ac:dyDescent="0.2">
      <c r="A77" s="8"/>
      <c r="B77" s="31">
        <v>3118</v>
      </c>
      <c r="C77" s="30">
        <v>43558</v>
      </c>
      <c r="D77" s="83" t="s">
        <v>322</v>
      </c>
      <c r="E77" s="83" t="s">
        <v>323</v>
      </c>
      <c r="F77" s="83">
        <v>3115522999</v>
      </c>
      <c r="G77" s="83">
        <v>92232544</v>
      </c>
      <c r="H77" s="29" t="s">
        <v>140</v>
      </c>
      <c r="I77" s="29" t="s">
        <v>61</v>
      </c>
      <c r="J77" s="83" t="s">
        <v>322</v>
      </c>
      <c r="K77" s="84">
        <f>IF(C77&gt;43607,130000,105000)</f>
        <v>105000</v>
      </c>
      <c r="L77" s="85">
        <f>VLOOKUP(B77,'REGISTRO ABONOS'!$B$8:$BC$10036,54,0)</f>
        <v>0</v>
      </c>
      <c r="M77" s="6"/>
    </row>
    <row r="78" spans="1:13" ht="32.25" hidden="1" customHeight="1" x14ac:dyDescent="0.2">
      <c r="A78" s="8"/>
      <c r="B78" s="31">
        <v>3345</v>
      </c>
      <c r="C78" s="30">
        <v>43560</v>
      </c>
      <c r="D78" s="83" t="s">
        <v>213</v>
      </c>
      <c r="E78" s="83" t="s">
        <v>214</v>
      </c>
      <c r="F78" s="83">
        <v>3122290204</v>
      </c>
      <c r="G78" s="83">
        <v>29995415</v>
      </c>
      <c r="H78" s="29" t="s">
        <v>60</v>
      </c>
      <c r="I78" s="29" t="s">
        <v>61</v>
      </c>
      <c r="J78" s="83" t="s">
        <v>211</v>
      </c>
      <c r="K78" s="84">
        <f>IF(C78&gt;43607,130000,105000)</f>
        <v>105000</v>
      </c>
      <c r="L78" s="85" t="e">
        <f>VLOOKUP(B78,'REGISTRO ABONOS'!$B$8:$BC$10036,54,0)</f>
        <v>#N/A</v>
      </c>
      <c r="M78" s="6"/>
    </row>
    <row r="79" spans="1:13" ht="32.25" hidden="1" customHeight="1" x14ac:dyDescent="0.2">
      <c r="A79" s="8"/>
      <c r="B79" s="31">
        <v>3371</v>
      </c>
      <c r="C79" s="30">
        <v>43567</v>
      </c>
      <c r="D79" s="83" t="s">
        <v>419</v>
      </c>
      <c r="E79" s="83" t="s">
        <v>420</v>
      </c>
      <c r="F79" s="83">
        <v>2208449</v>
      </c>
      <c r="G79" s="83">
        <v>98850056</v>
      </c>
      <c r="H79" s="29" t="s">
        <v>60</v>
      </c>
      <c r="I79" s="29" t="s">
        <v>61</v>
      </c>
      <c r="J79" s="83" t="s">
        <v>411</v>
      </c>
      <c r="K79" s="84">
        <f>IF(C79&gt;43607,130000,105000)</f>
        <v>105000</v>
      </c>
      <c r="L79" s="85" t="e">
        <f>VLOOKUP(B79,'REGISTRO ABONOS'!$B$8:$BC$10036,54,0)</f>
        <v>#N/A</v>
      </c>
      <c r="M79" s="6"/>
    </row>
    <row r="80" spans="1:13" ht="32.25" hidden="1" customHeight="1" x14ac:dyDescent="0.2">
      <c r="A80" s="8"/>
      <c r="B80" s="31">
        <v>3413</v>
      </c>
      <c r="C80" s="30">
        <v>43558</v>
      </c>
      <c r="D80" s="83" t="s">
        <v>322</v>
      </c>
      <c r="E80" s="83" t="s">
        <v>323</v>
      </c>
      <c r="F80" s="83">
        <v>3115522999</v>
      </c>
      <c r="G80" s="83">
        <v>94322544</v>
      </c>
      <c r="H80" s="29" t="s">
        <v>325</v>
      </c>
      <c r="I80" s="29" t="s">
        <v>61</v>
      </c>
      <c r="J80" s="83" t="s">
        <v>322</v>
      </c>
      <c r="K80" s="84">
        <f>IF(C80&gt;43607,130000,105000)</f>
        <v>105000</v>
      </c>
      <c r="L80" s="85">
        <f>VLOOKUP(B80,'REGISTRO ABONOS'!$B$8:$BC$10036,54,0)</f>
        <v>0</v>
      </c>
      <c r="M80" s="6"/>
    </row>
    <row r="81" spans="1:13" ht="32.25" hidden="1" customHeight="1" x14ac:dyDescent="0.2">
      <c r="A81" s="8"/>
      <c r="B81" s="31">
        <v>3423</v>
      </c>
      <c r="C81" s="30">
        <v>43563</v>
      </c>
      <c r="D81" s="83" t="s">
        <v>431</v>
      </c>
      <c r="E81" s="83" t="s">
        <v>432</v>
      </c>
      <c r="F81" s="83">
        <v>3135688087</v>
      </c>
      <c r="G81" s="83">
        <v>640094473</v>
      </c>
      <c r="H81" s="29" t="s">
        <v>60</v>
      </c>
      <c r="I81" s="29" t="s">
        <v>61</v>
      </c>
      <c r="J81" s="83" t="s">
        <v>411</v>
      </c>
      <c r="K81" s="84">
        <f>IF(C81&gt;43607,130000,105000)</f>
        <v>105000</v>
      </c>
      <c r="L81" s="85" t="e">
        <f>VLOOKUP(B81,'REGISTRO ABONOS'!$B$8:$BC$10036,54,0)</f>
        <v>#N/A</v>
      </c>
      <c r="M81" s="6"/>
    </row>
    <row r="82" spans="1:13" ht="32.25" hidden="1" customHeight="1" x14ac:dyDescent="0.2">
      <c r="A82" s="8"/>
      <c r="B82" s="31">
        <v>3612</v>
      </c>
      <c r="C82" s="30">
        <v>43558</v>
      </c>
      <c r="D82" s="83" t="s">
        <v>322</v>
      </c>
      <c r="E82" s="83" t="s">
        <v>324</v>
      </c>
      <c r="F82" s="83">
        <v>3115522999</v>
      </c>
      <c r="G82" s="83">
        <v>94232544</v>
      </c>
      <c r="H82" s="29" t="s">
        <v>140</v>
      </c>
      <c r="I82" s="29" t="s">
        <v>61</v>
      </c>
      <c r="J82" s="83" t="s">
        <v>322</v>
      </c>
      <c r="K82" s="84">
        <f>IF(C82&gt;43607,130000,105000)</f>
        <v>105000</v>
      </c>
      <c r="L82" s="85">
        <f>VLOOKUP(B82,'REGISTRO ABONOS'!$B$8:$BC$10036,54,0)</f>
        <v>0</v>
      </c>
      <c r="M82" s="6"/>
    </row>
    <row r="83" spans="1:13" ht="32.25" hidden="1" customHeight="1" x14ac:dyDescent="0.2">
      <c r="A83" s="8"/>
      <c r="B83" s="31">
        <v>3921</v>
      </c>
      <c r="C83" s="30">
        <v>43564</v>
      </c>
      <c r="D83" s="83" t="s">
        <v>248</v>
      </c>
      <c r="E83" s="83" t="s">
        <v>249</v>
      </c>
      <c r="F83" s="83">
        <v>3217529626</v>
      </c>
      <c r="G83" s="83">
        <v>29993549</v>
      </c>
      <c r="H83" s="29" t="s">
        <v>60</v>
      </c>
      <c r="I83" s="29" t="s">
        <v>61</v>
      </c>
      <c r="J83" s="83" t="s">
        <v>229</v>
      </c>
      <c r="K83" s="84">
        <f>IF(C83&gt;43607,130000,105000)</f>
        <v>105000</v>
      </c>
      <c r="L83" s="85" t="e">
        <f>VLOOKUP(B83,'REGISTRO ABONOS'!$B$8:$BC$10036,54,0)</f>
        <v>#N/A</v>
      </c>
      <c r="M83" s="6"/>
    </row>
    <row r="84" spans="1:13" ht="32.25" hidden="1" customHeight="1" x14ac:dyDescent="0.2">
      <c r="A84" s="8"/>
      <c r="B84" s="31">
        <v>3997</v>
      </c>
      <c r="C84" s="30">
        <v>43558</v>
      </c>
      <c r="D84" s="83" t="s">
        <v>322</v>
      </c>
      <c r="E84" s="83" t="s">
        <v>323</v>
      </c>
      <c r="F84" s="83">
        <v>3115522999</v>
      </c>
      <c r="G84" s="83">
        <v>94232544</v>
      </c>
      <c r="H84" s="29" t="s">
        <v>140</v>
      </c>
      <c r="I84" s="29" t="s">
        <v>61</v>
      </c>
      <c r="J84" s="83" t="s">
        <v>322</v>
      </c>
      <c r="K84" s="84">
        <f>IF(C84&gt;43607,130000,105000)</f>
        <v>105000</v>
      </c>
      <c r="L84" s="85">
        <f>VLOOKUP(B84,'REGISTRO ABONOS'!$B$8:$BC$10036,54,0)</f>
        <v>0</v>
      </c>
      <c r="M84" s="6"/>
    </row>
    <row r="85" spans="1:13" ht="32.25" hidden="1" customHeight="1" x14ac:dyDescent="0.2">
      <c r="A85" s="8"/>
      <c r="B85" s="31">
        <v>4122</v>
      </c>
      <c r="C85" s="30">
        <v>43563</v>
      </c>
      <c r="D85" s="83" t="s">
        <v>440</v>
      </c>
      <c r="E85" s="83" t="s">
        <v>432</v>
      </c>
      <c r="F85" s="83">
        <v>3122330532</v>
      </c>
      <c r="G85" s="83">
        <v>1116441659</v>
      </c>
      <c r="H85" s="29" t="s">
        <v>60</v>
      </c>
      <c r="I85" s="29" t="s">
        <v>61</v>
      </c>
      <c r="J85" s="83" t="s">
        <v>411</v>
      </c>
      <c r="K85" s="84">
        <f>IF(C85&gt;43607,130000,105000)</f>
        <v>105000</v>
      </c>
      <c r="L85" s="85" t="e">
        <f>VLOOKUP(B85,'REGISTRO ABONOS'!$B$8:$BC$10036,54,0)</f>
        <v>#N/A</v>
      </c>
      <c r="M85" s="6"/>
    </row>
    <row r="86" spans="1:13" ht="32.25" hidden="1" customHeight="1" x14ac:dyDescent="0.2">
      <c r="A86" s="8"/>
      <c r="B86" s="31">
        <v>4273</v>
      </c>
      <c r="C86" s="30">
        <v>43571</v>
      </c>
      <c r="D86" s="83" t="s">
        <v>358</v>
      </c>
      <c r="E86" s="83" t="s">
        <v>359</v>
      </c>
      <c r="F86" s="83">
        <v>3004325599</v>
      </c>
      <c r="G86" s="83">
        <v>32775558</v>
      </c>
      <c r="H86" s="29" t="s">
        <v>359</v>
      </c>
      <c r="I86" s="29" t="s">
        <v>360</v>
      </c>
      <c r="J86" s="83" t="s">
        <v>345</v>
      </c>
      <c r="K86" s="84">
        <f>IF(C86&gt;43607,130000,105000)</f>
        <v>105000</v>
      </c>
      <c r="L86" s="85">
        <f>VLOOKUP(B86,'REGISTRO ABONOS'!$B$8:$BC$10036,54,0)</f>
        <v>70000</v>
      </c>
      <c r="M86" s="6"/>
    </row>
    <row r="87" spans="1:13" ht="32.25" hidden="1" customHeight="1" x14ac:dyDescent="0.2">
      <c r="A87" s="8"/>
      <c r="B87" s="31">
        <v>4317</v>
      </c>
      <c r="C87" s="30">
        <v>43564</v>
      </c>
      <c r="D87" s="83" t="s">
        <v>240</v>
      </c>
      <c r="E87" s="83"/>
      <c r="F87" s="83"/>
      <c r="G87" s="83"/>
      <c r="H87" s="29"/>
      <c r="I87" s="29"/>
      <c r="J87" s="83" t="s">
        <v>229</v>
      </c>
      <c r="K87" s="84">
        <f>IF(C87&gt;43607,130000,105000)</f>
        <v>105000</v>
      </c>
      <c r="L87" s="85" t="e">
        <f>VLOOKUP(B87,'REGISTRO ABONOS'!$B$8:$BC$10036,54,0)</f>
        <v>#N/A</v>
      </c>
      <c r="M87" s="6"/>
    </row>
    <row r="88" spans="1:13" ht="32.25" hidden="1" customHeight="1" x14ac:dyDescent="0.2">
      <c r="A88" s="8"/>
      <c r="B88" s="31">
        <v>4317</v>
      </c>
      <c r="C88" s="30">
        <v>43564</v>
      </c>
      <c r="D88" s="83" t="s">
        <v>240</v>
      </c>
      <c r="E88" s="83" t="s">
        <v>241</v>
      </c>
      <c r="F88" s="83">
        <v>3116610696</v>
      </c>
      <c r="G88" s="83">
        <v>94231473</v>
      </c>
      <c r="H88" s="29" t="s">
        <v>60</v>
      </c>
      <c r="I88" s="29" t="s">
        <v>61</v>
      </c>
      <c r="J88" s="83" t="s">
        <v>229</v>
      </c>
      <c r="K88" s="84">
        <f>IF(C88&gt;43607,130000,105000)</f>
        <v>105000</v>
      </c>
      <c r="L88" s="85" t="e">
        <f>VLOOKUP(B88,'REGISTRO ABONOS'!$B$8:$BC$10036,54,0)</f>
        <v>#N/A</v>
      </c>
      <c r="M88" s="6"/>
    </row>
    <row r="89" spans="1:13" ht="32.25" hidden="1" customHeight="1" x14ac:dyDescent="0.2">
      <c r="A89" s="8"/>
      <c r="B89" s="31">
        <v>4334</v>
      </c>
      <c r="C89" s="30">
        <v>43564</v>
      </c>
      <c r="D89" s="83" t="s">
        <v>275</v>
      </c>
      <c r="E89" s="83" t="s">
        <v>276</v>
      </c>
      <c r="F89" s="83">
        <v>3204313673</v>
      </c>
      <c r="G89" s="83">
        <v>38466167</v>
      </c>
      <c r="H89" s="29" t="s">
        <v>60</v>
      </c>
      <c r="I89" s="29" t="s">
        <v>61</v>
      </c>
      <c r="J89" s="83" t="s">
        <v>229</v>
      </c>
      <c r="K89" s="84">
        <f>IF(C89&gt;43607,130000,105000)</f>
        <v>105000</v>
      </c>
      <c r="L89" s="85" t="e">
        <f>VLOOKUP(B89,'REGISTRO ABONOS'!$B$8:$BC$10036,54,0)</f>
        <v>#N/A</v>
      </c>
      <c r="M89" s="6"/>
    </row>
    <row r="90" spans="1:13" ht="32.25" hidden="1" customHeight="1" x14ac:dyDescent="0.2">
      <c r="A90" s="8"/>
      <c r="B90" s="31">
        <v>4418</v>
      </c>
      <c r="C90" s="30">
        <v>43557</v>
      </c>
      <c r="D90" s="83" t="s">
        <v>112</v>
      </c>
      <c r="E90" s="83" t="s">
        <v>113</v>
      </c>
      <c r="F90" s="83">
        <v>3145748894</v>
      </c>
      <c r="G90" s="83">
        <v>66680416</v>
      </c>
      <c r="H90" s="29" t="s">
        <v>60</v>
      </c>
      <c r="I90" s="29" t="s">
        <v>61</v>
      </c>
      <c r="J90" s="83" t="s">
        <v>107</v>
      </c>
      <c r="K90" s="84">
        <f>IF(C90&gt;43607,130000,105000)</f>
        <v>105000</v>
      </c>
      <c r="L90" s="85" t="e">
        <f>VLOOKUP(B90,'REGISTRO ABONOS'!$B$8:$BC$10036,54,0)</f>
        <v>#N/A</v>
      </c>
      <c r="M90" s="6"/>
    </row>
    <row r="91" spans="1:13" ht="32.25" hidden="1" customHeight="1" x14ac:dyDescent="0.2">
      <c r="A91" s="8"/>
      <c r="B91" s="31">
        <v>4527</v>
      </c>
      <c r="C91" s="30">
        <v>43569</v>
      </c>
      <c r="D91" s="83" t="s">
        <v>350</v>
      </c>
      <c r="E91" s="83" t="s">
        <v>351</v>
      </c>
      <c r="F91" s="83">
        <v>3118343841</v>
      </c>
      <c r="G91" s="83">
        <v>1012350019</v>
      </c>
      <c r="H91" s="29" t="s">
        <v>265</v>
      </c>
      <c r="I91" s="29" t="s">
        <v>344</v>
      </c>
      <c r="J91" s="83" t="s">
        <v>345</v>
      </c>
      <c r="K91" s="84">
        <f>IF(C91&gt;43607,130000,105000)</f>
        <v>105000</v>
      </c>
      <c r="L91" s="85" t="e">
        <f>VLOOKUP(B91,'REGISTRO ABONOS'!$B$8:$BC$10036,54,0)</f>
        <v>#N/A</v>
      </c>
      <c r="M91" s="6"/>
    </row>
    <row r="92" spans="1:13" ht="32.25" hidden="1" customHeight="1" x14ac:dyDescent="0.2">
      <c r="A92" s="8"/>
      <c r="B92" s="31">
        <v>4580</v>
      </c>
      <c r="C92" s="30">
        <v>43565</v>
      </c>
      <c r="D92" s="83" t="s">
        <v>165</v>
      </c>
      <c r="E92" s="83" t="s">
        <v>166</v>
      </c>
      <c r="F92" s="83">
        <v>3007845887</v>
      </c>
      <c r="G92" s="83">
        <v>6559334</v>
      </c>
      <c r="H92" s="29" t="s">
        <v>60</v>
      </c>
      <c r="I92" s="29" t="s">
        <v>61</v>
      </c>
      <c r="J92" s="83" t="s">
        <v>87</v>
      </c>
      <c r="K92" s="84">
        <f>IF(C92&gt;43607,130000,105000)</f>
        <v>105000</v>
      </c>
      <c r="L92" s="85" t="e">
        <f>VLOOKUP(B92,'REGISTRO ABONOS'!$B$8:$BC$10036,54,0)</f>
        <v>#N/A</v>
      </c>
      <c r="M92" s="6"/>
    </row>
    <row r="93" spans="1:13" ht="32.25" hidden="1" customHeight="1" x14ac:dyDescent="0.2">
      <c r="A93" s="8"/>
      <c r="B93" s="31">
        <v>4610</v>
      </c>
      <c r="C93" s="30">
        <v>43557</v>
      </c>
      <c r="D93" s="83" t="s">
        <v>339</v>
      </c>
      <c r="E93" s="83" t="s">
        <v>340</v>
      </c>
      <c r="F93" s="83">
        <v>3137498954</v>
      </c>
      <c r="G93" s="83">
        <v>66676322</v>
      </c>
      <c r="H93" s="29" t="s">
        <v>60</v>
      </c>
      <c r="I93" s="29" t="s">
        <v>61</v>
      </c>
      <c r="J93" s="83" t="s">
        <v>341</v>
      </c>
      <c r="K93" s="84">
        <f>IF(C93&gt;43607,130000,105000)</f>
        <v>105000</v>
      </c>
      <c r="L93" s="85">
        <f>VLOOKUP(B93,'REGISTRO ABONOS'!$B$8:$BC$10036,54,0)</f>
        <v>0</v>
      </c>
      <c r="M93" s="6"/>
    </row>
    <row r="94" spans="1:13" ht="32.25" hidden="1" customHeight="1" x14ac:dyDescent="0.2">
      <c r="A94" s="8"/>
      <c r="B94" s="31">
        <v>4757</v>
      </c>
      <c r="C94" s="30">
        <v>43565</v>
      </c>
      <c r="D94" s="83" t="s">
        <v>313</v>
      </c>
      <c r="E94" s="83" t="s">
        <v>314</v>
      </c>
      <c r="F94" s="83">
        <v>56953878231</v>
      </c>
      <c r="G94" s="83">
        <v>1143858027</v>
      </c>
      <c r="H94" s="29" t="s">
        <v>70</v>
      </c>
      <c r="I94" s="29" t="s">
        <v>70</v>
      </c>
      <c r="J94" s="83" t="s">
        <v>281</v>
      </c>
      <c r="K94" s="84">
        <f>IF(C94&gt;43607,130000,105000)</f>
        <v>105000</v>
      </c>
      <c r="L94" s="85" t="e">
        <f>VLOOKUP(B94,'REGISTRO ABONOS'!$B$8:$BC$10036,54,0)</f>
        <v>#N/A</v>
      </c>
      <c r="M94" s="6"/>
    </row>
    <row r="95" spans="1:13" ht="32.25" hidden="1" customHeight="1" x14ac:dyDescent="0.2">
      <c r="A95" s="8"/>
      <c r="B95" s="31">
        <v>4817</v>
      </c>
      <c r="C95" s="30">
        <v>43553</v>
      </c>
      <c r="D95" s="83" t="s">
        <v>109</v>
      </c>
      <c r="E95" s="83" t="s">
        <v>110</v>
      </c>
      <c r="F95" s="83">
        <v>3113280427</v>
      </c>
      <c r="G95" s="83">
        <v>42028149</v>
      </c>
      <c r="H95" s="29" t="s">
        <v>60</v>
      </c>
      <c r="I95" s="29" t="s">
        <v>61</v>
      </c>
      <c r="J95" s="83" t="s">
        <v>107</v>
      </c>
      <c r="K95" s="84">
        <f>IF(C95&gt;43607,130000,105000)</f>
        <v>105000</v>
      </c>
      <c r="L95" s="85" t="e">
        <f>VLOOKUP(B95,'REGISTRO ABONOS'!$B$8:$BC$10036,54,0)</f>
        <v>#N/A</v>
      </c>
      <c r="M95" s="6"/>
    </row>
    <row r="96" spans="1:13" ht="32.25" hidden="1" customHeight="1" x14ac:dyDescent="0.2">
      <c r="A96" s="8"/>
      <c r="B96" s="31">
        <v>4852</v>
      </c>
      <c r="C96" s="30">
        <v>43559</v>
      </c>
      <c r="D96" s="83" t="s">
        <v>283</v>
      </c>
      <c r="E96" s="83" t="s">
        <v>284</v>
      </c>
      <c r="F96" s="83">
        <v>3107427969</v>
      </c>
      <c r="G96" s="83">
        <v>32728855</v>
      </c>
      <c r="H96" s="29" t="s">
        <v>285</v>
      </c>
      <c r="I96" s="29" t="s">
        <v>61</v>
      </c>
      <c r="J96" s="83" t="s">
        <v>281</v>
      </c>
      <c r="K96" s="84">
        <f>IF(C96&gt;43607,130000,105000)</f>
        <v>105000</v>
      </c>
      <c r="L96" s="85">
        <f>VLOOKUP(B96,'REGISTRO ABONOS'!$B$8:$BC$10036,54,0)</f>
        <v>0</v>
      </c>
      <c r="M96" s="6"/>
    </row>
    <row r="97" spans="1:13" ht="32.25" hidden="1" customHeight="1" x14ac:dyDescent="0.2">
      <c r="A97" s="8"/>
      <c r="B97" s="31">
        <v>4978</v>
      </c>
      <c r="C97" s="30">
        <v>43565</v>
      </c>
      <c r="D97" s="83" t="s">
        <v>202</v>
      </c>
      <c r="E97" s="83" t="s">
        <v>203</v>
      </c>
      <c r="F97" s="83">
        <v>3226944561</v>
      </c>
      <c r="G97" s="83">
        <v>16310056</v>
      </c>
      <c r="H97" s="29" t="s">
        <v>60</v>
      </c>
      <c r="I97" s="29" t="s">
        <v>61</v>
      </c>
      <c r="J97" s="83" t="s">
        <v>200</v>
      </c>
      <c r="K97" s="84">
        <f>IF(C97&gt;43607,130000,105000)</f>
        <v>105000</v>
      </c>
      <c r="L97" s="85" t="e">
        <f>VLOOKUP(B97,'REGISTRO ABONOS'!$B$8:$BC$10036,54,0)</f>
        <v>#N/A</v>
      </c>
      <c r="M97" s="6"/>
    </row>
    <row r="98" spans="1:13" ht="32.25" hidden="1" customHeight="1" x14ac:dyDescent="0.2">
      <c r="A98" s="8"/>
      <c r="B98" s="31">
        <v>4988</v>
      </c>
      <c r="C98" s="30">
        <v>43560</v>
      </c>
      <c r="D98" s="83" t="s">
        <v>152</v>
      </c>
      <c r="E98" s="83" t="s">
        <v>153</v>
      </c>
      <c r="F98" s="83">
        <v>3103917356</v>
      </c>
      <c r="G98" s="83">
        <v>66681182</v>
      </c>
      <c r="H98" s="29" t="s">
        <v>60</v>
      </c>
      <c r="I98" s="29" t="s">
        <v>61</v>
      </c>
      <c r="J98" s="83" t="s">
        <v>65</v>
      </c>
      <c r="K98" s="84">
        <f>IF(C98&gt;43607,130000,105000)</f>
        <v>105000</v>
      </c>
      <c r="L98" s="85" t="e">
        <f>VLOOKUP(B98,'REGISTRO ABONOS'!$B$8:$BC$10036,54,0)</f>
        <v>#N/A</v>
      </c>
      <c r="M98" s="6"/>
    </row>
    <row r="99" spans="1:13" ht="32.25" hidden="1" customHeight="1" x14ac:dyDescent="0.2">
      <c r="A99" s="8"/>
      <c r="B99" s="31">
        <v>5519</v>
      </c>
      <c r="C99" s="30">
        <v>43564</v>
      </c>
      <c r="D99" s="83" t="s">
        <v>235</v>
      </c>
      <c r="E99" s="83" t="s">
        <v>236</v>
      </c>
      <c r="F99" s="83">
        <v>3147864064</v>
      </c>
      <c r="G99" s="83">
        <v>66675553</v>
      </c>
      <c r="H99" s="29" t="s">
        <v>60</v>
      </c>
      <c r="I99" s="29" t="s">
        <v>61</v>
      </c>
      <c r="J99" s="83" t="s">
        <v>229</v>
      </c>
      <c r="K99" s="84">
        <f>IF(C99&gt;43607,130000,105000)</f>
        <v>105000</v>
      </c>
      <c r="L99" s="85" t="e">
        <f>VLOOKUP(B99,'REGISTRO ABONOS'!$B$8:$BC$10036,54,0)</f>
        <v>#N/A</v>
      </c>
      <c r="M99" s="6"/>
    </row>
    <row r="100" spans="1:13" ht="32.25" hidden="1" customHeight="1" x14ac:dyDescent="0.2">
      <c r="A100" s="8"/>
      <c r="B100" s="31">
        <v>5550</v>
      </c>
      <c r="C100" s="30">
        <v>43564</v>
      </c>
      <c r="D100" s="83" t="s">
        <v>242</v>
      </c>
      <c r="E100" s="83" t="s">
        <v>243</v>
      </c>
      <c r="F100" s="83">
        <v>2208790</v>
      </c>
      <c r="G100" s="83">
        <v>6557716</v>
      </c>
      <c r="H100" s="29" t="s">
        <v>60</v>
      </c>
      <c r="I100" s="29" t="s">
        <v>61</v>
      </c>
      <c r="J100" s="83" t="s">
        <v>229</v>
      </c>
      <c r="K100" s="84">
        <f>IF(C100&gt;43607,130000,105000)</f>
        <v>105000</v>
      </c>
      <c r="L100" s="85" t="e">
        <f>VLOOKUP(B100,'REGISTRO ABONOS'!$B$8:$BC$10036,54,0)</f>
        <v>#N/A</v>
      </c>
      <c r="M100" s="6"/>
    </row>
    <row r="101" spans="1:13" ht="32.25" hidden="1" customHeight="1" x14ac:dyDescent="0.2">
      <c r="A101" s="8"/>
      <c r="B101" s="31">
        <v>5621</v>
      </c>
      <c r="C101" s="30">
        <v>43555</v>
      </c>
      <c r="D101" s="83" t="s">
        <v>401</v>
      </c>
      <c r="E101" s="83" t="s">
        <v>402</v>
      </c>
      <c r="F101" s="83">
        <v>3188660163</v>
      </c>
      <c r="G101" s="83">
        <v>6559703</v>
      </c>
      <c r="H101" s="29" t="s">
        <v>60</v>
      </c>
      <c r="I101" s="29" t="s">
        <v>61</v>
      </c>
      <c r="J101" s="83" t="s">
        <v>403</v>
      </c>
      <c r="K101" s="84">
        <f>IF(C101&gt;43607,130000,105000)</f>
        <v>105000</v>
      </c>
      <c r="L101" s="85" t="e">
        <f>VLOOKUP(B101,'REGISTRO ABONOS'!$B$8:$BC$10036,54,0)</f>
        <v>#N/A</v>
      </c>
      <c r="M101" s="6"/>
    </row>
    <row r="102" spans="1:13" ht="32.25" hidden="1" customHeight="1" x14ac:dyDescent="0.2">
      <c r="A102" s="8"/>
      <c r="B102" s="31">
        <v>5647</v>
      </c>
      <c r="C102" s="30">
        <v>43564</v>
      </c>
      <c r="D102" s="83" t="s">
        <v>244</v>
      </c>
      <c r="E102" s="83" t="s">
        <v>245</v>
      </c>
      <c r="F102" s="83">
        <v>3218331859</v>
      </c>
      <c r="G102" s="83">
        <v>66677877</v>
      </c>
      <c r="H102" s="29" t="s">
        <v>60</v>
      </c>
      <c r="I102" s="29" t="s">
        <v>61</v>
      </c>
      <c r="J102" s="83" t="s">
        <v>229</v>
      </c>
      <c r="K102" s="84">
        <f>IF(C102&gt;43607,130000,105000)</f>
        <v>105000</v>
      </c>
      <c r="L102" s="85" t="e">
        <f>VLOOKUP(B102,'REGISTRO ABONOS'!$B$8:$BC$10036,54,0)</f>
        <v>#N/A</v>
      </c>
      <c r="M102" s="6"/>
    </row>
    <row r="103" spans="1:13" ht="32.25" hidden="1" customHeight="1" x14ac:dyDescent="0.2">
      <c r="A103" s="8"/>
      <c r="B103" s="31">
        <v>5649</v>
      </c>
      <c r="C103" s="30">
        <v>43570</v>
      </c>
      <c r="D103" s="83" t="s">
        <v>424</v>
      </c>
      <c r="E103" s="83" t="s">
        <v>425</v>
      </c>
      <c r="F103" s="83" t="s">
        <v>426</v>
      </c>
      <c r="G103" s="83">
        <v>66677095</v>
      </c>
      <c r="H103" s="29" t="s">
        <v>60</v>
      </c>
      <c r="I103" s="29" t="s">
        <v>61</v>
      </c>
      <c r="J103" s="83" t="s">
        <v>411</v>
      </c>
      <c r="K103" s="84">
        <f>IF(C103&gt;43607,130000,105000)</f>
        <v>105000</v>
      </c>
      <c r="L103" s="85" t="e">
        <f>VLOOKUP(B103,'REGISTRO ABONOS'!$B$8:$BC$10036,54,0)</f>
        <v>#N/A</v>
      </c>
      <c r="M103" s="6"/>
    </row>
    <row r="104" spans="1:13" ht="32.25" hidden="1" customHeight="1" x14ac:dyDescent="0.2">
      <c r="A104" s="8"/>
      <c r="B104" s="31">
        <v>5714</v>
      </c>
      <c r="C104" s="30">
        <v>43572</v>
      </c>
      <c r="D104" s="83" t="s">
        <v>406</v>
      </c>
      <c r="E104" s="83" t="s">
        <v>407</v>
      </c>
      <c r="F104" s="83">
        <v>3163008943</v>
      </c>
      <c r="G104" s="83">
        <v>94230715</v>
      </c>
      <c r="H104" s="29" t="s">
        <v>60</v>
      </c>
      <c r="I104" s="29" t="s">
        <v>61</v>
      </c>
      <c r="J104" s="83" t="s">
        <v>403</v>
      </c>
      <c r="K104" s="84">
        <f>IF(C104&gt;43607,130000,105000)</f>
        <v>105000</v>
      </c>
      <c r="L104" s="85" t="e">
        <f>VLOOKUP(B104,'REGISTRO ABONOS'!$B$8:$BC$10036,54,0)</f>
        <v>#N/A</v>
      </c>
      <c r="M104" s="6"/>
    </row>
    <row r="105" spans="1:13" ht="32.25" hidden="1" customHeight="1" x14ac:dyDescent="0.2">
      <c r="A105" s="8"/>
      <c r="B105" s="31">
        <v>5817</v>
      </c>
      <c r="C105" s="30">
        <v>43556</v>
      </c>
      <c r="D105" s="83" t="s">
        <v>105</v>
      </c>
      <c r="E105" s="83" t="s">
        <v>106</v>
      </c>
      <c r="F105" s="83">
        <v>3188939047</v>
      </c>
      <c r="G105" s="83">
        <v>94229405</v>
      </c>
      <c r="H105" s="29" t="s">
        <v>60</v>
      </c>
      <c r="I105" s="29" t="s">
        <v>61</v>
      </c>
      <c r="J105" s="83" t="s">
        <v>107</v>
      </c>
      <c r="K105" s="84">
        <f>IF(C105&gt;43607,130000,105000)</f>
        <v>105000</v>
      </c>
      <c r="L105" s="85" t="e">
        <f>VLOOKUP(B105,'REGISTRO ABONOS'!$B$8:$BC$10036,54,0)</f>
        <v>#N/A</v>
      </c>
      <c r="M105" s="6"/>
    </row>
    <row r="106" spans="1:13" ht="32.25" hidden="1" customHeight="1" x14ac:dyDescent="0.2">
      <c r="A106" s="8"/>
      <c r="B106" s="31">
        <v>5937</v>
      </c>
      <c r="C106" s="30">
        <v>43572</v>
      </c>
      <c r="D106" s="83" t="s">
        <v>457</v>
      </c>
      <c r="E106" s="83" t="s">
        <v>458</v>
      </c>
      <c r="F106" s="83">
        <v>3122498672</v>
      </c>
      <c r="G106" s="83">
        <v>94225748</v>
      </c>
      <c r="H106" s="29" t="s">
        <v>60</v>
      </c>
      <c r="I106" s="29" t="s">
        <v>61</v>
      </c>
      <c r="J106" s="83" t="s">
        <v>336</v>
      </c>
      <c r="K106" s="84">
        <f>IF(C106&gt;43607,130000,105000)</f>
        <v>105000</v>
      </c>
      <c r="L106" s="85" t="e">
        <f>VLOOKUP(B106,'REGISTRO ABONOS'!$B$8:$BC$10036,54,0)</f>
        <v>#N/A</v>
      </c>
      <c r="M106" s="6"/>
    </row>
    <row r="107" spans="1:13" ht="32.25" hidden="1" customHeight="1" x14ac:dyDescent="0.2">
      <c r="A107" s="8"/>
      <c r="B107" s="31">
        <v>6041</v>
      </c>
      <c r="C107" s="30">
        <v>43566</v>
      </c>
      <c r="D107" s="83" t="s">
        <v>398</v>
      </c>
      <c r="E107" s="83"/>
      <c r="F107" s="83"/>
      <c r="G107" s="83"/>
      <c r="H107" s="29"/>
      <c r="I107" s="29" t="s">
        <v>61</v>
      </c>
      <c r="J107" s="83" t="s">
        <v>173</v>
      </c>
      <c r="K107" s="84">
        <f>IF(C107&gt;43607,130000,105000)</f>
        <v>105000</v>
      </c>
      <c r="L107" s="85">
        <f>VLOOKUP(B107,'REGISTRO ABONOS'!$B$8:$BC$10036,54,0)</f>
        <v>0</v>
      </c>
      <c r="M107" s="6"/>
    </row>
    <row r="108" spans="1:13" ht="32.25" hidden="1" customHeight="1" x14ac:dyDescent="0.2">
      <c r="A108" s="8"/>
      <c r="B108" s="31">
        <v>6127</v>
      </c>
      <c r="C108" s="30">
        <v>43565</v>
      </c>
      <c r="D108" s="83" t="s">
        <v>356</v>
      </c>
      <c r="E108" s="83" t="s">
        <v>357</v>
      </c>
      <c r="F108" s="83">
        <v>3207549397</v>
      </c>
      <c r="G108" s="83">
        <v>94226179</v>
      </c>
      <c r="H108" s="29" t="s">
        <v>60</v>
      </c>
      <c r="I108" s="29" t="s">
        <v>61</v>
      </c>
      <c r="J108" s="83" t="s">
        <v>355</v>
      </c>
      <c r="K108" s="84">
        <f>IF(C108&gt;43607,130000,105000)</f>
        <v>105000</v>
      </c>
      <c r="L108" s="85" t="e">
        <f>VLOOKUP(B108,'REGISTRO ABONOS'!$B$8:$BC$10036,54,0)</f>
        <v>#N/A</v>
      </c>
      <c r="M108" s="6"/>
    </row>
    <row r="109" spans="1:13" ht="32.25" hidden="1" customHeight="1" x14ac:dyDescent="0.2">
      <c r="A109" s="8"/>
      <c r="B109" s="31">
        <v>6249</v>
      </c>
      <c r="C109" s="30">
        <v>43570</v>
      </c>
      <c r="D109" s="83" t="s">
        <v>429</v>
      </c>
      <c r="E109" s="83" t="s">
        <v>430</v>
      </c>
      <c r="F109" s="83">
        <v>3137361218</v>
      </c>
      <c r="G109" s="83">
        <v>1116441758</v>
      </c>
      <c r="H109" s="29" t="s">
        <v>60</v>
      </c>
      <c r="I109" s="29" t="s">
        <v>61</v>
      </c>
      <c r="J109" s="83" t="s">
        <v>411</v>
      </c>
      <c r="K109" s="84">
        <f>IF(C109&gt;43607,130000,105000)</f>
        <v>105000</v>
      </c>
      <c r="L109" s="85" t="e">
        <f>VLOOKUP(B109,'REGISTRO ABONOS'!$B$8:$BC$10036,54,0)</f>
        <v>#N/A</v>
      </c>
      <c r="M109" s="6"/>
    </row>
    <row r="110" spans="1:13" ht="32.25" hidden="1" customHeight="1" x14ac:dyDescent="0.2">
      <c r="A110" s="8"/>
      <c r="B110" s="31">
        <v>6262</v>
      </c>
      <c r="C110" s="30">
        <v>43559</v>
      </c>
      <c r="D110" s="83" t="s">
        <v>116</v>
      </c>
      <c r="E110" s="83" t="s">
        <v>117</v>
      </c>
      <c r="F110" s="83">
        <v>3209463235</v>
      </c>
      <c r="G110" s="83">
        <v>66677320</v>
      </c>
      <c r="H110" s="29" t="s">
        <v>60</v>
      </c>
      <c r="I110" s="29" t="s">
        <v>61</v>
      </c>
      <c r="J110" s="83" t="s">
        <v>65</v>
      </c>
      <c r="K110" s="84">
        <f>IF(C110&gt;43607,130000,105000)</f>
        <v>105000</v>
      </c>
      <c r="L110" s="85" t="e">
        <f>VLOOKUP(B110,'REGISTRO ABONOS'!$B$8:$BC$10036,54,0)</f>
        <v>#N/A</v>
      </c>
      <c r="M110" s="6"/>
    </row>
    <row r="111" spans="1:13" ht="32.25" hidden="1" customHeight="1" x14ac:dyDescent="0.2">
      <c r="A111" s="8"/>
      <c r="B111" s="31">
        <v>6274</v>
      </c>
      <c r="C111" s="30">
        <v>43559</v>
      </c>
      <c r="D111" s="83" t="s">
        <v>121</v>
      </c>
      <c r="E111" s="83" t="s">
        <v>122</v>
      </c>
      <c r="F111" s="83">
        <v>3219421998</v>
      </c>
      <c r="G111" s="83">
        <v>66684136</v>
      </c>
      <c r="H111" s="29" t="s">
        <v>60</v>
      </c>
      <c r="I111" s="29" t="s">
        <v>61</v>
      </c>
      <c r="J111" s="83" t="s">
        <v>65</v>
      </c>
      <c r="K111" s="84">
        <f>IF(C111&gt;43607,130000,105000)</f>
        <v>105000</v>
      </c>
      <c r="L111" s="85" t="e">
        <f>VLOOKUP(B111,'REGISTRO ABONOS'!$B$8:$BC$10036,54,0)</f>
        <v>#N/A</v>
      </c>
      <c r="M111" s="6"/>
    </row>
    <row r="112" spans="1:13" ht="32.25" hidden="1" customHeight="1" x14ac:dyDescent="0.2">
      <c r="A112" s="8"/>
      <c r="B112" s="31">
        <v>6475</v>
      </c>
      <c r="C112" s="30">
        <v>43563</v>
      </c>
      <c r="D112" s="83" t="s">
        <v>97</v>
      </c>
      <c r="E112" s="83" t="s">
        <v>98</v>
      </c>
      <c r="F112" s="83">
        <v>3186448614</v>
      </c>
      <c r="G112" s="83">
        <v>66680301</v>
      </c>
      <c r="H112" s="29" t="s">
        <v>60</v>
      </c>
      <c r="I112" s="29" t="s">
        <v>61</v>
      </c>
      <c r="J112" s="83" t="s">
        <v>99</v>
      </c>
      <c r="K112" s="84">
        <f>IF(C112&gt;43607,130000,105000)</f>
        <v>105000</v>
      </c>
      <c r="L112" s="85">
        <f>VLOOKUP(B112,'REGISTRO ABONOS'!$B$8:$BC$10036,54,0)</f>
        <v>0</v>
      </c>
      <c r="M112" s="6"/>
    </row>
    <row r="113" spans="1:13" ht="32.25" hidden="1" customHeight="1" x14ac:dyDescent="0.2">
      <c r="A113" s="8"/>
      <c r="B113" s="31">
        <v>6714</v>
      </c>
      <c r="C113" s="30">
        <v>43559</v>
      </c>
      <c r="D113" s="83" t="s">
        <v>186</v>
      </c>
      <c r="E113" s="83" t="s">
        <v>185</v>
      </c>
      <c r="F113" s="83">
        <v>3148741297</v>
      </c>
      <c r="G113" s="83">
        <v>1116450012</v>
      </c>
      <c r="H113" s="29" t="s">
        <v>60</v>
      </c>
      <c r="I113" s="29" t="s">
        <v>61</v>
      </c>
      <c r="J113" s="83" t="s">
        <v>171</v>
      </c>
      <c r="K113" s="84">
        <f>IF(C113&gt;43607,130000,105000)</f>
        <v>105000</v>
      </c>
      <c r="L113" s="85" t="e">
        <f>VLOOKUP(B113,'REGISTRO ABONOS'!$B$8:$BC$10036,54,0)</f>
        <v>#N/A</v>
      </c>
      <c r="M113" s="6"/>
    </row>
    <row r="114" spans="1:13" ht="32.25" hidden="1" customHeight="1" x14ac:dyDescent="0.2">
      <c r="A114" s="8"/>
      <c r="B114" s="31">
        <v>6729</v>
      </c>
      <c r="C114" s="30">
        <v>43562</v>
      </c>
      <c r="D114" s="83" t="s">
        <v>443</v>
      </c>
      <c r="E114" s="83" t="s">
        <v>444</v>
      </c>
      <c r="F114" s="83">
        <v>3104100132</v>
      </c>
      <c r="G114" s="83">
        <v>66675843</v>
      </c>
      <c r="H114" s="29" t="s">
        <v>60</v>
      </c>
      <c r="I114" s="29" t="s">
        <v>61</v>
      </c>
      <c r="J114" s="83" t="s">
        <v>411</v>
      </c>
      <c r="K114" s="84">
        <f>IF(C114&gt;43607,130000,105000)</f>
        <v>105000</v>
      </c>
      <c r="L114" s="85" t="e">
        <f>VLOOKUP(B114,'REGISTRO ABONOS'!$B$8:$BC$10036,54,0)</f>
        <v>#N/A</v>
      </c>
      <c r="M114" s="6"/>
    </row>
    <row r="115" spans="1:13" ht="32.25" hidden="1" customHeight="1" x14ac:dyDescent="0.2">
      <c r="A115" s="8"/>
      <c r="B115" s="31">
        <v>6814</v>
      </c>
      <c r="C115" s="30">
        <v>43564</v>
      </c>
      <c r="D115" s="83" t="s">
        <v>229</v>
      </c>
      <c r="E115" s="83" t="s">
        <v>252</v>
      </c>
      <c r="F115" s="83">
        <v>3116110696</v>
      </c>
      <c r="G115" s="83">
        <v>94231669</v>
      </c>
      <c r="H115" s="29" t="s">
        <v>60</v>
      </c>
      <c r="I115" s="29" t="s">
        <v>61</v>
      </c>
      <c r="J115" s="83" t="s">
        <v>229</v>
      </c>
      <c r="K115" s="84">
        <f>IF(C115&gt;43607,130000,105000)</f>
        <v>105000</v>
      </c>
      <c r="L115" s="85" t="e">
        <f>VLOOKUP(B115,'REGISTRO ABONOS'!$B$8:$BC$10036,54,0)</f>
        <v>#N/A</v>
      </c>
      <c r="M115" s="6"/>
    </row>
    <row r="116" spans="1:13" ht="32.25" hidden="1" customHeight="1" x14ac:dyDescent="0.2">
      <c r="A116" s="8"/>
      <c r="B116" s="31">
        <v>6827</v>
      </c>
      <c r="C116" s="30">
        <v>43564</v>
      </c>
      <c r="D116" s="83" t="s">
        <v>254</v>
      </c>
      <c r="E116" s="83" t="s">
        <v>255</v>
      </c>
      <c r="F116" s="83">
        <v>3235162652</v>
      </c>
      <c r="G116" s="83">
        <v>29987440</v>
      </c>
      <c r="H116" s="29" t="s">
        <v>60</v>
      </c>
      <c r="I116" s="29" t="s">
        <v>61</v>
      </c>
      <c r="J116" s="83" t="s">
        <v>229</v>
      </c>
      <c r="K116" s="84">
        <f>IF(C116&gt;43607,130000,105000)</f>
        <v>105000</v>
      </c>
      <c r="L116" s="85" t="e">
        <f>VLOOKUP(B116,'REGISTRO ABONOS'!$B$8:$BC$10036,54,0)</f>
        <v>#N/A</v>
      </c>
      <c r="M116" s="6"/>
    </row>
    <row r="117" spans="1:13" ht="32.25" hidden="1" customHeight="1" x14ac:dyDescent="0.2">
      <c r="A117" s="8"/>
      <c r="B117" s="31">
        <v>6901</v>
      </c>
      <c r="C117" s="30">
        <v>43562</v>
      </c>
      <c r="D117" s="83" t="s">
        <v>435</v>
      </c>
      <c r="E117" s="83" t="s">
        <v>436</v>
      </c>
      <c r="F117" s="83">
        <v>3106531903</v>
      </c>
      <c r="G117" s="83">
        <v>29900812</v>
      </c>
      <c r="H117" s="29" t="s">
        <v>60</v>
      </c>
      <c r="I117" s="29" t="s">
        <v>61</v>
      </c>
      <c r="J117" s="83" t="s">
        <v>411</v>
      </c>
      <c r="K117" s="84">
        <f>IF(C117&gt;43607,130000,105000)</f>
        <v>105000</v>
      </c>
      <c r="L117" s="85" t="e">
        <f>VLOOKUP(B117,'REGISTRO ABONOS'!$B$8:$BC$10036,54,0)</f>
        <v>#N/A</v>
      </c>
      <c r="M117" s="6"/>
    </row>
    <row r="118" spans="1:13" ht="32.25" hidden="1" customHeight="1" x14ac:dyDescent="0.2">
      <c r="A118" s="8"/>
      <c r="B118" s="31">
        <v>6902</v>
      </c>
      <c r="C118" s="30">
        <v>43559</v>
      </c>
      <c r="D118" s="83" t="s">
        <v>126</v>
      </c>
      <c r="E118" s="83" t="s">
        <v>127</v>
      </c>
      <c r="F118" s="83">
        <v>3123329135</v>
      </c>
      <c r="G118" s="83">
        <v>1097037705</v>
      </c>
      <c r="H118" s="29" t="s">
        <v>128</v>
      </c>
      <c r="I118" s="29" t="s">
        <v>61</v>
      </c>
      <c r="J118" s="83" t="s">
        <v>129</v>
      </c>
      <c r="K118" s="84">
        <f>IF(C118&gt;43607,130000,105000)</f>
        <v>105000</v>
      </c>
      <c r="L118" s="85" t="e">
        <f>VLOOKUP(B118,'REGISTRO ABONOS'!$B$8:$BC$10036,54,0)</f>
        <v>#N/A</v>
      </c>
      <c r="M118" s="6"/>
    </row>
    <row r="119" spans="1:13" ht="32.25" hidden="1" customHeight="1" x14ac:dyDescent="0.2">
      <c r="A119" s="8"/>
      <c r="B119" s="31">
        <v>6936</v>
      </c>
      <c r="C119" s="30">
        <v>43571</v>
      </c>
      <c r="D119" s="83" t="s">
        <v>465</v>
      </c>
      <c r="E119" s="83" t="s">
        <v>466</v>
      </c>
      <c r="F119" s="83">
        <v>3152747070</v>
      </c>
      <c r="G119" s="83">
        <v>94230384</v>
      </c>
      <c r="H119" s="29" t="s">
        <v>60</v>
      </c>
      <c r="I119" s="29" t="s">
        <v>61</v>
      </c>
      <c r="J119" s="83" t="s">
        <v>322</v>
      </c>
      <c r="K119" s="84">
        <f>IF(C119&gt;43607,130000,105000)</f>
        <v>105000</v>
      </c>
      <c r="L119" s="85" t="e">
        <f>VLOOKUP(B119,'REGISTRO ABONOS'!$B$8:$BC$10036,54,0)</f>
        <v>#N/A</v>
      </c>
      <c r="M119" s="6"/>
    </row>
    <row r="120" spans="1:13" ht="32.25" hidden="1" customHeight="1" x14ac:dyDescent="0.2">
      <c r="A120" s="8"/>
      <c r="B120" s="31">
        <v>6942</v>
      </c>
      <c r="C120" s="30">
        <v>43571</v>
      </c>
      <c r="D120" s="83" t="s">
        <v>342</v>
      </c>
      <c r="E120" s="83" t="s">
        <v>343</v>
      </c>
      <c r="F120" s="83">
        <v>3124271224</v>
      </c>
      <c r="G120" s="83">
        <v>53008245</v>
      </c>
      <c r="H120" s="29" t="s">
        <v>265</v>
      </c>
      <c r="I120" s="29" t="s">
        <v>344</v>
      </c>
      <c r="J120" s="83" t="s">
        <v>345</v>
      </c>
      <c r="K120" s="84">
        <f>IF(C120&gt;43607,130000,105000)</f>
        <v>105000</v>
      </c>
      <c r="L120" s="85">
        <f>VLOOKUP(B120,'REGISTRO ABONOS'!$B$8:$BC$10036,54,0)</f>
        <v>0</v>
      </c>
      <c r="M120" s="6"/>
    </row>
    <row r="121" spans="1:13" ht="32.25" hidden="1" customHeight="1" x14ac:dyDescent="0.2">
      <c r="A121" s="8"/>
      <c r="B121" s="31">
        <v>6948</v>
      </c>
      <c r="C121" s="30">
        <v>43567</v>
      </c>
      <c r="D121" s="83" t="s">
        <v>413</v>
      </c>
      <c r="E121" s="83" t="s">
        <v>414</v>
      </c>
      <c r="F121" s="83">
        <v>3137815267</v>
      </c>
      <c r="G121" s="83">
        <v>388850056</v>
      </c>
      <c r="H121" s="29" t="s">
        <v>60</v>
      </c>
      <c r="I121" s="29" t="s">
        <v>61</v>
      </c>
      <c r="J121" s="83" t="s">
        <v>411</v>
      </c>
      <c r="K121" s="84">
        <f>IF(C121&gt;43607,130000,105000)</f>
        <v>105000</v>
      </c>
      <c r="L121" s="85" t="e">
        <f>VLOOKUP(B121,'REGISTRO ABONOS'!$B$8:$BC$10036,54,0)</f>
        <v>#N/A</v>
      </c>
      <c r="M121" s="6"/>
    </row>
    <row r="122" spans="1:13" ht="32.25" hidden="1" customHeight="1" x14ac:dyDescent="0.2">
      <c r="A122" s="8"/>
      <c r="B122" s="31">
        <v>6994</v>
      </c>
      <c r="C122" s="30">
        <v>43572</v>
      </c>
      <c r="D122" s="83" t="s">
        <v>399</v>
      </c>
      <c r="E122" s="83" t="s">
        <v>400</v>
      </c>
      <c r="F122" s="83">
        <v>3206542444</v>
      </c>
      <c r="G122" s="83">
        <v>94228031</v>
      </c>
      <c r="H122" s="29" t="s">
        <v>60</v>
      </c>
      <c r="I122" s="29" t="s">
        <v>61</v>
      </c>
      <c r="J122" s="83" t="s">
        <v>173</v>
      </c>
      <c r="K122" s="84">
        <f>IF(C122&gt;43607,130000,105000)</f>
        <v>105000</v>
      </c>
      <c r="L122" s="85">
        <f>VLOOKUP(B122,'REGISTRO ABONOS'!$B$8:$BC$10036,54,0)</f>
        <v>70000</v>
      </c>
      <c r="M122" s="6"/>
    </row>
    <row r="123" spans="1:13" ht="32.25" hidden="1" customHeight="1" x14ac:dyDescent="0.2">
      <c r="A123" s="8"/>
      <c r="B123" s="31">
        <v>7048</v>
      </c>
      <c r="C123" s="30" t="s">
        <v>416</v>
      </c>
      <c r="D123" s="83" t="s">
        <v>417</v>
      </c>
      <c r="E123" s="83" t="s">
        <v>418</v>
      </c>
      <c r="F123" s="83">
        <v>3146908159</v>
      </c>
      <c r="G123" s="83">
        <v>66684095</v>
      </c>
      <c r="H123" s="29" t="s">
        <v>60</v>
      </c>
      <c r="I123" s="29" t="s">
        <v>61</v>
      </c>
      <c r="J123" s="83" t="s">
        <v>411</v>
      </c>
      <c r="K123" s="84">
        <f>IF(C123&gt;43607,130000,105000)</f>
        <v>130000</v>
      </c>
      <c r="L123" s="85" t="e">
        <f>VLOOKUP(B123,'REGISTRO ABONOS'!$B$8:$BC$10036,54,0)</f>
        <v>#N/A</v>
      </c>
      <c r="M123" s="6"/>
    </row>
    <row r="124" spans="1:13" ht="32.25" hidden="1" customHeight="1" x14ac:dyDescent="0.2">
      <c r="A124" s="8"/>
      <c r="B124" s="31">
        <v>7100</v>
      </c>
      <c r="C124" s="30">
        <v>43565</v>
      </c>
      <c r="D124" s="83" t="s">
        <v>312</v>
      </c>
      <c r="E124" s="83" t="s">
        <v>301</v>
      </c>
      <c r="F124" s="83">
        <v>3117139436</v>
      </c>
      <c r="G124" s="83">
        <v>6464944</v>
      </c>
      <c r="H124" s="29" t="s">
        <v>75</v>
      </c>
      <c r="I124" s="29" t="s">
        <v>61</v>
      </c>
      <c r="J124" s="83" t="s">
        <v>281</v>
      </c>
      <c r="K124" s="84">
        <f>IF(C124&gt;43607,130000,105000)</f>
        <v>105000</v>
      </c>
      <c r="L124" s="85" t="e">
        <f>VLOOKUP(B124,'REGISTRO ABONOS'!$B$8:$BC$10036,54,0)</f>
        <v>#N/A</v>
      </c>
      <c r="M124" s="6"/>
    </row>
    <row r="125" spans="1:13" ht="32.25" hidden="1" customHeight="1" x14ac:dyDescent="0.2">
      <c r="A125" s="8"/>
      <c r="B125" s="31">
        <v>7123</v>
      </c>
      <c r="C125" s="30">
        <v>43558</v>
      </c>
      <c r="D125" s="83" t="s">
        <v>322</v>
      </c>
      <c r="E125" s="83" t="s">
        <v>323</v>
      </c>
      <c r="F125" s="83">
        <v>3115522999</v>
      </c>
      <c r="G125" s="83">
        <v>94232544</v>
      </c>
      <c r="H125" s="29" t="s">
        <v>140</v>
      </c>
      <c r="I125" s="29" t="s">
        <v>61</v>
      </c>
      <c r="J125" s="83" t="s">
        <v>322</v>
      </c>
      <c r="K125" s="84">
        <f>IF(C125&gt;43607,130000,105000)</f>
        <v>105000</v>
      </c>
      <c r="L125" s="85">
        <f>VLOOKUP(B125,'REGISTRO ABONOS'!$B$8:$BC$10036,54,0)</f>
        <v>0</v>
      </c>
      <c r="M125" s="6"/>
    </row>
    <row r="126" spans="1:13" ht="32.25" hidden="1" customHeight="1" x14ac:dyDescent="0.2">
      <c r="A126" s="8"/>
      <c r="B126" s="31">
        <v>7257</v>
      </c>
      <c r="C126" s="30">
        <v>43566</v>
      </c>
      <c r="D126" s="83" t="s">
        <v>393</v>
      </c>
      <c r="E126" s="83" t="s">
        <v>394</v>
      </c>
      <c r="F126" s="83">
        <v>22079992</v>
      </c>
      <c r="G126" s="83">
        <v>29991044</v>
      </c>
      <c r="H126" s="29" t="s">
        <v>60</v>
      </c>
      <c r="I126" s="29" t="s">
        <v>61</v>
      </c>
      <c r="J126" s="83" t="s">
        <v>383</v>
      </c>
      <c r="K126" s="84">
        <f>IF(C126&gt;43607,130000,105000)</f>
        <v>105000</v>
      </c>
      <c r="L126" s="85" t="e">
        <f>VLOOKUP(B126,'REGISTRO ABONOS'!$B$8:$BC$10036,54,0)</f>
        <v>#N/A</v>
      </c>
      <c r="M126" s="6"/>
    </row>
    <row r="127" spans="1:13" ht="32.25" hidden="1" customHeight="1" x14ac:dyDescent="0.2">
      <c r="A127" s="8"/>
      <c r="B127" s="31">
        <v>7315</v>
      </c>
      <c r="C127" s="30">
        <v>43562</v>
      </c>
      <c r="D127" s="83" t="s">
        <v>208</v>
      </c>
      <c r="E127" s="83" t="s">
        <v>209</v>
      </c>
      <c r="F127" s="83">
        <v>3123576993</v>
      </c>
      <c r="G127" s="83">
        <v>1116443828</v>
      </c>
      <c r="H127" s="29" t="s">
        <v>60</v>
      </c>
      <c r="I127" s="29" t="s">
        <v>61</v>
      </c>
      <c r="J127" s="83" t="s">
        <v>200</v>
      </c>
      <c r="K127" s="84">
        <f>IF(C127&gt;43607,130000,105000)</f>
        <v>105000</v>
      </c>
      <c r="L127" s="85" t="e">
        <f>VLOOKUP(B127,'REGISTRO ABONOS'!$B$8:$BC$10036,54,0)</f>
        <v>#N/A</v>
      </c>
      <c r="M127" s="6"/>
    </row>
    <row r="128" spans="1:13" ht="32.25" hidden="1" customHeight="1" x14ac:dyDescent="0.2">
      <c r="A128" s="8"/>
      <c r="B128" s="31">
        <v>7371</v>
      </c>
      <c r="C128" s="30">
        <v>43567</v>
      </c>
      <c r="D128" s="83" t="s">
        <v>409</v>
      </c>
      <c r="E128" s="83" t="s">
        <v>410</v>
      </c>
      <c r="F128" s="83">
        <v>3162978753</v>
      </c>
      <c r="G128" s="83">
        <v>29991451</v>
      </c>
      <c r="H128" s="29" t="s">
        <v>60</v>
      </c>
      <c r="I128" s="29" t="s">
        <v>61</v>
      </c>
      <c r="J128" s="83" t="s">
        <v>411</v>
      </c>
      <c r="K128" s="84">
        <f>IF(C128&gt;43607,130000,105000)</f>
        <v>105000</v>
      </c>
      <c r="L128" s="85" t="e">
        <f>VLOOKUP(B128,'REGISTRO ABONOS'!$B$8:$BC$10036,54,0)</f>
        <v>#N/A</v>
      </c>
      <c r="M128" s="6"/>
    </row>
    <row r="129" spans="1:13" ht="32.25" hidden="1" customHeight="1" x14ac:dyDescent="0.2">
      <c r="A129" s="8"/>
      <c r="B129" s="31">
        <v>7388</v>
      </c>
      <c r="C129" s="30">
        <v>43567</v>
      </c>
      <c r="D129" s="83" t="s">
        <v>315</v>
      </c>
      <c r="E129" s="83" t="s">
        <v>316</v>
      </c>
      <c r="F129" s="83">
        <v>3108469377</v>
      </c>
      <c r="G129" s="83" t="s">
        <v>70</v>
      </c>
      <c r="H129" s="29" t="s">
        <v>60</v>
      </c>
      <c r="I129" s="29" t="s">
        <v>61</v>
      </c>
      <c r="J129" s="83" t="s">
        <v>87</v>
      </c>
      <c r="K129" s="84">
        <f>IF(C129&gt;43607,130000,105000)</f>
        <v>105000</v>
      </c>
      <c r="L129" s="85" t="e">
        <f>VLOOKUP(B129,'REGISTRO ABONOS'!$B$8:$BC$10036,54,0)</f>
        <v>#N/A</v>
      </c>
      <c r="M129" s="6"/>
    </row>
    <row r="130" spans="1:13" ht="32.25" hidden="1" customHeight="1" x14ac:dyDescent="0.2">
      <c r="A130" s="8"/>
      <c r="B130" s="31">
        <v>7418</v>
      </c>
      <c r="C130" s="30">
        <v>43563</v>
      </c>
      <c r="D130" s="83" t="s">
        <v>411</v>
      </c>
      <c r="E130" s="83" t="s">
        <v>432</v>
      </c>
      <c r="F130" s="83">
        <v>3206764101</v>
      </c>
      <c r="G130" s="83">
        <v>94229960</v>
      </c>
      <c r="H130" s="29" t="s">
        <v>60</v>
      </c>
      <c r="I130" s="29" t="s">
        <v>61</v>
      </c>
      <c r="J130" s="83" t="s">
        <v>411</v>
      </c>
      <c r="K130" s="84">
        <f>IF(C130&gt;43607,130000,105000)</f>
        <v>105000</v>
      </c>
      <c r="L130" s="85" t="e">
        <f>VLOOKUP(B130,'REGISTRO ABONOS'!$B$8:$BC$10036,54,0)</f>
        <v>#N/A</v>
      </c>
      <c r="M130" s="6"/>
    </row>
    <row r="131" spans="1:13" ht="32.25" hidden="1" customHeight="1" x14ac:dyDescent="0.2">
      <c r="A131" s="8"/>
      <c r="B131" s="31">
        <v>7451</v>
      </c>
      <c r="C131" s="30">
        <v>43562</v>
      </c>
      <c r="D131" s="83" t="s">
        <v>433</v>
      </c>
      <c r="E131" s="83" t="s">
        <v>434</v>
      </c>
      <c r="F131" s="83">
        <v>3225122079</v>
      </c>
      <c r="G131" s="83">
        <v>66681683</v>
      </c>
      <c r="H131" s="29" t="s">
        <v>60</v>
      </c>
      <c r="I131" s="29" t="s">
        <v>61</v>
      </c>
      <c r="J131" s="83" t="s">
        <v>433</v>
      </c>
      <c r="K131" s="84">
        <f>IF(C131&gt;43607,130000,105000)</f>
        <v>105000</v>
      </c>
      <c r="L131" s="85" t="e">
        <f>VLOOKUP(B131,'REGISTRO ABONOS'!$B$8:$BC$10036,54,0)</f>
        <v>#N/A</v>
      </c>
      <c r="M131" s="6"/>
    </row>
    <row r="132" spans="1:13" ht="32.25" hidden="1" customHeight="1" x14ac:dyDescent="0.2">
      <c r="A132" s="8"/>
      <c r="B132" s="31">
        <v>7487</v>
      </c>
      <c r="C132" s="30">
        <v>43570</v>
      </c>
      <c r="D132" s="83" t="s">
        <v>422</v>
      </c>
      <c r="E132" s="83" t="s">
        <v>423</v>
      </c>
      <c r="F132" s="83">
        <v>3178139006</v>
      </c>
      <c r="G132" s="83">
        <v>1116445563</v>
      </c>
      <c r="H132" s="29" t="s">
        <v>60</v>
      </c>
      <c r="I132" s="29" t="s">
        <v>61</v>
      </c>
      <c r="J132" s="83" t="s">
        <v>411</v>
      </c>
      <c r="K132" s="84">
        <f>IF(C132&gt;43607,130000,105000)</f>
        <v>105000</v>
      </c>
      <c r="L132" s="85" t="e">
        <f>VLOOKUP(B132,'REGISTRO ABONOS'!$B$8:$BC$10036,54,0)</f>
        <v>#N/A</v>
      </c>
      <c r="M132" s="6"/>
    </row>
    <row r="133" spans="1:13" ht="32.25" hidden="1" customHeight="1" x14ac:dyDescent="0.2">
      <c r="A133" s="8"/>
      <c r="B133" s="31">
        <v>7500</v>
      </c>
      <c r="C133" s="30">
        <v>43562</v>
      </c>
      <c r="D133" s="83" t="s">
        <v>442</v>
      </c>
      <c r="E133" s="83" t="s">
        <v>432</v>
      </c>
      <c r="F133" s="83">
        <v>3128954065</v>
      </c>
      <c r="G133" s="83">
        <v>1116448721</v>
      </c>
      <c r="H133" s="29" t="s">
        <v>60</v>
      </c>
      <c r="I133" s="29" t="s">
        <v>61</v>
      </c>
      <c r="J133" s="83" t="s">
        <v>411</v>
      </c>
      <c r="K133" s="84">
        <f>IF(C133&gt;43607,130000,105000)</f>
        <v>105000</v>
      </c>
      <c r="L133" s="85" t="e">
        <f>VLOOKUP(B133,'REGISTRO ABONOS'!$B$8:$BC$10036,54,0)</f>
        <v>#N/A</v>
      </c>
      <c r="M133" s="6"/>
    </row>
    <row r="134" spans="1:13" ht="32.25" hidden="1" customHeight="1" x14ac:dyDescent="0.2">
      <c r="A134" s="8"/>
      <c r="B134" s="31">
        <v>7510</v>
      </c>
      <c r="C134" s="30">
        <v>43570</v>
      </c>
      <c r="D134" s="83" t="s">
        <v>391</v>
      </c>
      <c r="E134" s="83" t="s">
        <v>392</v>
      </c>
      <c r="F134" s="83">
        <v>3146244044</v>
      </c>
      <c r="G134" s="83">
        <v>94230375</v>
      </c>
      <c r="H134" s="29" t="s">
        <v>60</v>
      </c>
      <c r="I134" s="29" t="s">
        <v>61</v>
      </c>
      <c r="J134" s="83" t="s">
        <v>383</v>
      </c>
      <c r="K134" s="84">
        <f>IF(C134&gt;43607,130000,105000)</f>
        <v>105000</v>
      </c>
      <c r="L134" s="85" t="e">
        <f>VLOOKUP(B134,'REGISTRO ABONOS'!$B$8:$BC$10036,54,0)</f>
        <v>#N/A</v>
      </c>
      <c r="M134" s="6"/>
    </row>
    <row r="135" spans="1:13" ht="32.25" hidden="1" customHeight="1" x14ac:dyDescent="0.2">
      <c r="A135" s="8"/>
      <c r="B135" s="31">
        <v>7535</v>
      </c>
      <c r="C135" s="30">
        <v>43559</v>
      </c>
      <c r="D135" s="83" t="s">
        <v>322</v>
      </c>
      <c r="E135" s="83" t="s">
        <v>323</v>
      </c>
      <c r="F135" s="83">
        <v>3115522999</v>
      </c>
      <c r="G135" s="83">
        <v>94252544</v>
      </c>
      <c r="H135" s="29" t="s">
        <v>140</v>
      </c>
      <c r="I135" s="29" t="s">
        <v>61</v>
      </c>
      <c r="J135" s="83" t="s">
        <v>322</v>
      </c>
      <c r="K135" s="84">
        <f>IF(C135&gt;43607,130000,105000)</f>
        <v>105000</v>
      </c>
      <c r="L135" s="85">
        <f>VLOOKUP(B135,'REGISTRO ABONOS'!$B$8:$BC$10036,54,0)</f>
        <v>0</v>
      </c>
      <c r="M135" s="6"/>
    </row>
    <row r="136" spans="1:13" ht="32.25" hidden="1" customHeight="1" x14ac:dyDescent="0.2">
      <c r="A136" s="8"/>
      <c r="B136" s="31">
        <v>7627</v>
      </c>
      <c r="C136" s="30">
        <v>43569</v>
      </c>
      <c r="D136" s="83" t="s">
        <v>368</v>
      </c>
      <c r="E136" s="83" t="s">
        <v>369</v>
      </c>
      <c r="F136" s="83">
        <v>3104654223</v>
      </c>
      <c r="G136" s="83" t="s">
        <v>70</v>
      </c>
      <c r="H136" s="29" t="s">
        <v>140</v>
      </c>
      <c r="I136" s="29" t="s">
        <v>61</v>
      </c>
      <c r="J136" s="83" t="s">
        <v>355</v>
      </c>
      <c r="K136" s="84">
        <f>IF(C136&gt;43607,130000,105000)</f>
        <v>105000</v>
      </c>
      <c r="L136" s="85" t="e">
        <f>VLOOKUP(B136,'REGISTRO ABONOS'!$B$8:$BC$10036,54,0)</f>
        <v>#N/A</v>
      </c>
      <c r="M136" s="6"/>
    </row>
    <row r="137" spans="1:13" ht="32.25" hidden="1" customHeight="1" x14ac:dyDescent="0.2">
      <c r="A137" s="8"/>
      <c r="B137" s="31">
        <v>7653</v>
      </c>
      <c r="C137" s="30">
        <v>43569</v>
      </c>
      <c r="D137" s="83" t="s">
        <v>346</v>
      </c>
      <c r="E137" s="83" t="s">
        <v>347</v>
      </c>
      <c r="F137" s="83">
        <v>3152449817</v>
      </c>
      <c r="G137" s="83">
        <v>23620210</v>
      </c>
      <c r="H137" s="29" t="s">
        <v>265</v>
      </c>
      <c r="I137" s="29" t="s">
        <v>61</v>
      </c>
      <c r="J137" s="83" t="s">
        <v>345</v>
      </c>
      <c r="K137" s="84">
        <f>IF(C137&gt;43607,130000,105000)</f>
        <v>105000</v>
      </c>
      <c r="L137" s="85" t="e">
        <f>VLOOKUP(B137,'REGISTRO ABONOS'!$B$8:$BC$10036,54,0)</f>
        <v>#N/A</v>
      </c>
      <c r="M137" s="6"/>
    </row>
    <row r="138" spans="1:13" ht="32.25" hidden="1" customHeight="1" x14ac:dyDescent="0.2">
      <c r="A138" s="8"/>
      <c r="B138" s="31">
        <v>7712</v>
      </c>
      <c r="C138" s="30">
        <v>43570</v>
      </c>
      <c r="D138" s="83" t="s">
        <v>332</v>
      </c>
      <c r="E138" s="83" t="s">
        <v>333</v>
      </c>
      <c r="F138" s="83">
        <v>2206084</v>
      </c>
      <c r="G138" s="83">
        <v>29769624</v>
      </c>
      <c r="H138" s="29" t="s">
        <v>60</v>
      </c>
      <c r="I138" s="29" t="s">
        <v>61</v>
      </c>
      <c r="J138" s="83" t="s">
        <v>334</v>
      </c>
      <c r="K138" s="84">
        <f>IF(C138&gt;43607,130000,105000)</f>
        <v>105000</v>
      </c>
      <c r="L138" s="85">
        <f>VLOOKUP(B138,'REGISTRO ABONOS'!$B$8:$BC$10036,54,0)</f>
        <v>0</v>
      </c>
      <c r="M138" s="6"/>
    </row>
    <row r="139" spans="1:13" ht="32.25" hidden="1" customHeight="1" x14ac:dyDescent="0.2">
      <c r="A139" s="8"/>
      <c r="B139" s="31">
        <v>7849</v>
      </c>
      <c r="C139" s="30">
        <v>43565</v>
      </c>
      <c r="D139" s="83" t="s">
        <v>198</v>
      </c>
      <c r="E139" s="83" t="s">
        <v>199</v>
      </c>
      <c r="F139" s="83">
        <v>3167127371</v>
      </c>
      <c r="G139" s="83">
        <v>66678318</v>
      </c>
      <c r="H139" s="29" t="s">
        <v>60</v>
      </c>
      <c r="I139" s="29" t="s">
        <v>61</v>
      </c>
      <c r="J139" s="83" t="s">
        <v>200</v>
      </c>
      <c r="K139" s="84">
        <f>IF(C139&gt;43607,130000,105000)</f>
        <v>105000</v>
      </c>
      <c r="L139" s="85" t="e">
        <f>VLOOKUP(B139,'REGISTRO ABONOS'!$B$8:$BC$10036,54,0)</f>
        <v>#N/A</v>
      </c>
      <c r="M139" s="6"/>
    </row>
    <row r="140" spans="1:13" ht="32.25" hidden="1" customHeight="1" x14ac:dyDescent="0.2">
      <c r="A140" s="8"/>
      <c r="B140" s="31">
        <v>7857</v>
      </c>
      <c r="C140" s="30">
        <v>43559</v>
      </c>
      <c r="D140" s="83" t="s">
        <v>326</v>
      </c>
      <c r="E140" s="83" t="s">
        <v>327</v>
      </c>
      <c r="F140" s="83">
        <v>3167870694</v>
      </c>
      <c r="G140" s="83">
        <v>1114122354</v>
      </c>
      <c r="H140" s="29" t="s">
        <v>328</v>
      </c>
      <c r="I140" s="29" t="s">
        <v>61</v>
      </c>
      <c r="J140" s="83" t="s">
        <v>89</v>
      </c>
      <c r="K140" s="84">
        <f>IF(C140&gt;43607,130000,105000)</f>
        <v>105000</v>
      </c>
      <c r="L140" s="85" t="e">
        <f>VLOOKUP(B140,'REGISTRO ABONOS'!$B$8:$BC$10036,54,0)</f>
        <v>#N/A</v>
      </c>
      <c r="M140" s="6"/>
    </row>
    <row r="141" spans="1:13" ht="32.25" hidden="1" customHeight="1" x14ac:dyDescent="0.2">
      <c r="A141" s="8"/>
      <c r="B141" s="31">
        <v>7865</v>
      </c>
      <c r="C141" s="30">
        <v>43571</v>
      </c>
      <c r="D141" s="83" t="s">
        <v>445</v>
      </c>
      <c r="E141" s="83" t="s">
        <v>446</v>
      </c>
      <c r="F141" s="83">
        <v>3122575948</v>
      </c>
      <c r="G141" s="83">
        <v>14884194</v>
      </c>
      <c r="H141" s="29" t="s">
        <v>60</v>
      </c>
      <c r="I141" s="29" t="s">
        <v>61</v>
      </c>
      <c r="J141" s="83" t="s">
        <v>336</v>
      </c>
      <c r="K141" s="84">
        <f>IF(C141&gt;43607,130000,105000)</f>
        <v>105000</v>
      </c>
      <c r="L141" s="85" t="e">
        <f>VLOOKUP(B141,'REGISTRO ABONOS'!$B$8:$BC$10036,54,0)</f>
        <v>#N/A</v>
      </c>
      <c r="M141" s="6"/>
    </row>
    <row r="142" spans="1:13" ht="32.25" hidden="1" customHeight="1" x14ac:dyDescent="0.2">
      <c r="A142" s="8"/>
      <c r="B142" s="31">
        <v>8038</v>
      </c>
      <c r="C142" s="30">
        <v>43559</v>
      </c>
      <c r="D142" s="83" t="s">
        <v>189</v>
      </c>
      <c r="E142" s="83" t="s">
        <v>190</v>
      </c>
      <c r="F142" s="83">
        <v>3118617604</v>
      </c>
      <c r="G142" s="83">
        <v>2587238</v>
      </c>
      <c r="H142" s="29" t="s">
        <v>60</v>
      </c>
      <c r="I142" s="29" t="s">
        <v>61</v>
      </c>
      <c r="J142" s="83" t="s">
        <v>171</v>
      </c>
      <c r="K142" s="84">
        <f>IF(C142&gt;43607,130000,105000)</f>
        <v>105000</v>
      </c>
      <c r="L142" s="85" t="e">
        <f>VLOOKUP(B142,'REGISTRO ABONOS'!$B$8:$BC$10036,54,0)</f>
        <v>#N/A</v>
      </c>
      <c r="M142" s="6"/>
    </row>
    <row r="143" spans="1:13" ht="32.25" hidden="1" customHeight="1" x14ac:dyDescent="0.2">
      <c r="A143" s="8"/>
      <c r="B143" s="31">
        <v>8218</v>
      </c>
      <c r="C143" s="30">
        <v>43556</v>
      </c>
      <c r="D143" s="83" t="s">
        <v>150</v>
      </c>
      <c r="E143" s="83" t="s">
        <v>127</v>
      </c>
      <c r="F143" s="83">
        <v>3127298768</v>
      </c>
      <c r="G143" s="83">
        <v>25018799</v>
      </c>
      <c r="H143" s="29" t="s">
        <v>128</v>
      </c>
      <c r="I143" s="29" t="s">
        <v>61</v>
      </c>
      <c r="J143" s="83" t="s">
        <v>65</v>
      </c>
      <c r="K143" s="84">
        <f>IF(C143&gt;43607,130000,105000)</f>
        <v>105000</v>
      </c>
      <c r="L143" s="85" t="e">
        <f>VLOOKUP(B143,'REGISTRO ABONOS'!$B$8:$BC$10036,54,0)</f>
        <v>#N/A</v>
      </c>
      <c r="M143" s="6"/>
    </row>
    <row r="144" spans="1:13" ht="32.25" hidden="1" customHeight="1" x14ac:dyDescent="0.2">
      <c r="A144" s="8"/>
      <c r="B144" s="31">
        <v>8295</v>
      </c>
      <c r="C144" s="30">
        <v>43565</v>
      </c>
      <c r="D144" s="83" t="s">
        <v>304</v>
      </c>
      <c r="E144" s="83" t="s">
        <v>305</v>
      </c>
      <c r="F144" s="83">
        <v>3135269083</v>
      </c>
      <c r="G144" s="83">
        <v>1061729084</v>
      </c>
      <c r="H144" s="29" t="s">
        <v>285</v>
      </c>
      <c r="I144" s="29" t="s">
        <v>61</v>
      </c>
      <c r="J144" s="83" t="s">
        <v>281</v>
      </c>
      <c r="K144" s="84">
        <f>IF(C144&gt;43607,130000,105000)</f>
        <v>105000</v>
      </c>
      <c r="L144" s="85" t="e">
        <f>VLOOKUP(B144,'REGISTRO ABONOS'!$B$8:$BC$10036,54,0)</f>
        <v>#N/A</v>
      </c>
      <c r="M144" s="6"/>
    </row>
    <row r="145" spans="1:13" ht="32.25" hidden="1" customHeight="1" x14ac:dyDescent="0.2">
      <c r="A145" s="8"/>
      <c r="B145" s="31">
        <v>8319</v>
      </c>
      <c r="C145" s="30">
        <v>43560</v>
      </c>
      <c r="D145" s="83" t="s">
        <v>225</v>
      </c>
      <c r="E145" s="83" t="s">
        <v>226</v>
      </c>
      <c r="F145" s="83">
        <v>3176924945</v>
      </c>
      <c r="G145" s="83" t="s">
        <v>70</v>
      </c>
      <c r="H145" s="29" t="s">
        <v>60</v>
      </c>
      <c r="I145" s="29" t="s">
        <v>61</v>
      </c>
      <c r="J145" s="83" t="s">
        <v>211</v>
      </c>
      <c r="K145" s="84">
        <f>IF(C145&gt;43607,130000,105000)</f>
        <v>105000</v>
      </c>
      <c r="L145" s="85" t="e">
        <f>VLOOKUP(B145,'REGISTRO ABONOS'!$B$8:$BC$10036,54,0)</f>
        <v>#N/A</v>
      </c>
      <c r="M145" s="6"/>
    </row>
    <row r="146" spans="1:13" ht="32.25" hidden="1" customHeight="1" x14ac:dyDescent="0.2">
      <c r="A146" s="8"/>
      <c r="B146" s="31">
        <v>8358</v>
      </c>
      <c r="C146" s="30">
        <v>43567</v>
      </c>
      <c r="D146" s="83" t="s">
        <v>362</v>
      </c>
      <c r="E146" s="83" t="s">
        <v>363</v>
      </c>
      <c r="F146" s="83">
        <v>3128681153</v>
      </c>
      <c r="G146" s="83">
        <v>31495229</v>
      </c>
      <c r="H146" s="29" t="s">
        <v>60</v>
      </c>
      <c r="I146" s="29" t="s">
        <v>61</v>
      </c>
      <c r="J146" s="83" t="s">
        <v>355</v>
      </c>
      <c r="K146" s="84">
        <f>IF(C146&gt;43607,130000,105000)</f>
        <v>105000</v>
      </c>
      <c r="L146" s="85" t="e">
        <f>VLOOKUP(B146,'REGISTRO ABONOS'!$B$8:$BC$10036,54,0)</f>
        <v>#N/A</v>
      </c>
      <c r="M146" s="6"/>
    </row>
    <row r="147" spans="1:13" ht="32.25" hidden="1" customHeight="1" x14ac:dyDescent="0.2">
      <c r="A147" s="8"/>
      <c r="B147" s="31">
        <v>8427</v>
      </c>
      <c r="C147" s="30">
        <v>43557</v>
      </c>
      <c r="D147" s="83" t="s">
        <v>381</v>
      </c>
      <c r="E147" s="83" t="s">
        <v>382</v>
      </c>
      <c r="F147" s="83">
        <v>2206036</v>
      </c>
      <c r="G147" s="83">
        <v>6300614</v>
      </c>
      <c r="H147" s="29" t="s">
        <v>60</v>
      </c>
      <c r="I147" s="29" t="s">
        <v>61</v>
      </c>
      <c r="J147" s="83" t="s">
        <v>383</v>
      </c>
      <c r="K147" s="84">
        <f>IF(C147&gt;43607,130000,105000)</f>
        <v>105000</v>
      </c>
      <c r="L147" s="85" t="e">
        <f>VLOOKUP(B147,'REGISTRO ABONOS'!$B$8:$BC$10036,54,0)</f>
        <v>#N/A</v>
      </c>
      <c r="M147" s="6"/>
    </row>
    <row r="148" spans="1:13" ht="32.25" hidden="1" customHeight="1" x14ac:dyDescent="0.2">
      <c r="A148" s="8"/>
      <c r="B148" s="31">
        <v>8435</v>
      </c>
      <c r="C148" s="30">
        <v>43560</v>
      </c>
      <c r="D148" s="83" t="s">
        <v>297</v>
      </c>
      <c r="E148" s="83" t="s">
        <v>298</v>
      </c>
      <c r="F148" s="83">
        <v>3225150410</v>
      </c>
      <c r="G148" s="83">
        <v>29817538</v>
      </c>
      <c r="H148" s="29" t="s">
        <v>285</v>
      </c>
      <c r="I148" s="29" t="s">
        <v>61</v>
      </c>
      <c r="J148" s="83" t="s">
        <v>281</v>
      </c>
      <c r="K148" s="84">
        <f>IF(C148&gt;43607,130000,105000)</f>
        <v>105000</v>
      </c>
      <c r="L148" s="85" t="e">
        <f>VLOOKUP(B148,'REGISTRO ABONOS'!$B$8:$BC$10036,54,0)</f>
        <v>#N/A</v>
      </c>
      <c r="M148" s="6"/>
    </row>
    <row r="149" spans="1:13" ht="32.25" hidden="1" customHeight="1" x14ac:dyDescent="0.2">
      <c r="A149" s="8"/>
      <c r="B149" s="31">
        <v>8499</v>
      </c>
      <c r="C149" s="30">
        <v>43564</v>
      </c>
      <c r="D149" s="83" t="s">
        <v>79</v>
      </c>
      <c r="E149" s="83" t="s">
        <v>80</v>
      </c>
      <c r="F149" s="83" t="s">
        <v>81</v>
      </c>
      <c r="G149" s="83">
        <v>1087555488</v>
      </c>
      <c r="H149" s="29" t="s">
        <v>60</v>
      </c>
      <c r="I149" s="29" t="s">
        <v>61</v>
      </c>
      <c r="J149" s="83" t="s">
        <v>82</v>
      </c>
      <c r="K149" s="84">
        <f>IF(C149&gt;43607,130000,105000)</f>
        <v>105000</v>
      </c>
      <c r="L149" s="85">
        <f>VLOOKUP(B149,'REGISTRO ABONOS'!$B$8:$BC$10036,54,0)</f>
        <v>70000</v>
      </c>
      <c r="M149" s="6"/>
    </row>
    <row r="150" spans="1:13" ht="32.25" hidden="1" customHeight="1" x14ac:dyDescent="0.2">
      <c r="A150" s="8"/>
      <c r="B150" s="31">
        <v>8520</v>
      </c>
      <c r="C150" s="30">
        <v>43559</v>
      </c>
      <c r="D150" s="83" t="s">
        <v>146</v>
      </c>
      <c r="E150" s="83" t="s">
        <v>147</v>
      </c>
      <c r="F150" s="83">
        <v>3217688508</v>
      </c>
      <c r="G150" s="83"/>
      <c r="H150" s="29" t="s">
        <v>128</v>
      </c>
      <c r="I150" s="29" t="s">
        <v>61</v>
      </c>
      <c r="J150" s="83" t="s">
        <v>65</v>
      </c>
      <c r="K150" s="84">
        <f>IF(C150&gt;43607,130000,105000)</f>
        <v>105000</v>
      </c>
      <c r="L150" s="85" t="e">
        <f>VLOOKUP(B150,'REGISTRO ABONOS'!$B$8:$BC$10036,54,0)</f>
        <v>#N/A</v>
      </c>
      <c r="M150" s="6"/>
    </row>
    <row r="151" spans="1:13" ht="32.25" hidden="1" customHeight="1" x14ac:dyDescent="0.2">
      <c r="A151" s="8"/>
      <c r="B151" s="31">
        <v>8532</v>
      </c>
      <c r="C151" s="30">
        <v>43567</v>
      </c>
      <c r="D151" s="83" t="s">
        <v>320</v>
      </c>
      <c r="E151" s="83" t="s">
        <v>321</v>
      </c>
      <c r="F151" s="83">
        <v>3113211639</v>
      </c>
      <c r="G151" s="83">
        <v>6197908</v>
      </c>
      <c r="H151" s="29" t="s">
        <v>60</v>
      </c>
      <c r="I151" s="29" t="s">
        <v>61</v>
      </c>
      <c r="J151" s="83" t="s">
        <v>200</v>
      </c>
      <c r="K151" s="84">
        <f>IF(C151&gt;43607,130000,105000)</f>
        <v>105000</v>
      </c>
      <c r="L151" s="85" t="e">
        <f>VLOOKUP(B151,'REGISTRO ABONOS'!$B$8:$BC$10036,54,0)</f>
        <v>#N/A</v>
      </c>
      <c r="M151" s="6"/>
    </row>
    <row r="152" spans="1:13" ht="32.25" hidden="1" customHeight="1" x14ac:dyDescent="0.2">
      <c r="A152" s="8"/>
      <c r="B152" s="31">
        <v>8545</v>
      </c>
      <c r="C152" s="30">
        <v>43559</v>
      </c>
      <c r="D152" s="83" t="s">
        <v>168</v>
      </c>
      <c r="E152" s="83" t="s">
        <v>169</v>
      </c>
      <c r="F152" s="83">
        <v>3135377127</v>
      </c>
      <c r="G152" s="83">
        <v>94227097</v>
      </c>
      <c r="H152" s="29" t="s">
        <v>60</v>
      </c>
      <c r="I152" s="29" t="s">
        <v>61</v>
      </c>
      <c r="J152" s="83" t="s">
        <v>170</v>
      </c>
      <c r="K152" s="84">
        <f>IF(C152&gt;43607,130000,105000)</f>
        <v>105000</v>
      </c>
      <c r="L152" s="85" t="e">
        <f>VLOOKUP(B152,'REGISTRO ABONOS'!$B$8:$BC$10036,54,0)</f>
        <v>#N/A</v>
      </c>
      <c r="M152" s="6"/>
    </row>
    <row r="153" spans="1:13" ht="32.25" hidden="1" customHeight="1" x14ac:dyDescent="0.2">
      <c r="A153" s="8"/>
      <c r="B153" s="31">
        <v>8588</v>
      </c>
      <c r="C153" s="30">
        <v>43571</v>
      </c>
      <c r="D153" s="83" t="s">
        <v>463</v>
      </c>
      <c r="E153" s="83" t="s">
        <v>464</v>
      </c>
      <c r="F153" s="83">
        <v>3235172677</v>
      </c>
      <c r="G153" s="83">
        <v>94233367</v>
      </c>
      <c r="H153" s="29" t="s">
        <v>60</v>
      </c>
      <c r="I153" s="29" t="s">
        <v>61</v>
      </c>
      <c r="J153" s="83" t="s">
        <v>322</v>
      </c>
      <c r="K153" s="84">
        <f>IF(C153&gt;43607,130000,105000)</f>
        <v>105000</v>
      </c>
      <c r="L153" s="85" t="e">
        <f>VLOOKUP(B153,'REGISTRO ABONOS'!$B$8:$BC$10036,54,0)</f>
        <v>#N/A</v>
      </c>
      <c r="M153" s="6"/>
    </row>
    <row r="154" spans="1:13" ht="32.25" hidden="1" customHeight="1" x14ac:dyDescent="0.2">
      <c r="A154" s="8"/>
      <c r="B154" s="31">
        <v>8615</v>
      </c>
      <c r="C154" s="30">
        <v>43565</v>
      </c>
      <c r="D154" s="83" t="s">
        <v>310</v>
      </c>
      <c r="E154" s="83" t="s">
        <v>311</v>
      </c>
      <c r="F154" s="83">
        <v>3144043709</v>
      </c>
      <c r="G154" s="83">
        <v>41872498</v>
      </c>
      <c r="H154" s="29" t="s">
        <v>285</v>
      </c>
      <c r="I154" s="29" t="s">
        <v>61</v>
      </c>
      <c r="J154" s="83" t="s">
        <v>281</v>
      </c>
      <c r="K154" s="84">
        <f>IF(C154&gt;43607,130000,105000)</f>
        <v>105000</v>
      </c>
      <c r="L154" s="85" t="e">
        <f>VLOOKUP(B154,'REGISTRO ABONOS'!$B$8:$BC$10036,54,0)</f>
        <v>#N/A</v>
      </c>
      <c r="M154" s="6"/>
    </row>
    <row r="155" spans="1:13" ht="32.25" hidden="1" customHeight="1" x14ac:dyDescent="0.2">
      <c r="A155" s="8"/>
      <c r="B155" s="31">
        <v>8649</v>
      </c>
      <c r="C155" s="30">
        <v>43565</v>
      </c>
      <c r="D155" s="83" t="s">
        <v>290</v>
      </c>
      <c r="E155" s="83" t="s">
        <v>291</v>
      </c>
      <c r="F155" s="83">
        <v>3186738057</v>
      </c>
      <c r="G155" s="83">
        <v>6504939</v>
      </c>
      <c r="H155" s="29" t="s">
        <v>285</v>
      </c>
      <c r="I155" s="29" t="s">
        <v>61</v>
      </c>
      <c r="J155" s="83" t="s">
        <v>281</v>
      </c>
      <c r="K155" s="84">
        <f>IF(C155&gt;43607,130000,105000)</f>
        <v>105000</v>
      </c>
      <c r="L155" s="85" t="e">
        <f>VLOOKUP(B155,'REGISTRO ABONOS'!$B$8:$BC$10036,54,0)</f>
        <v>#N/A</v>
      </c>
      <c r="M155" s="6"/>
    </row>
    <row r="156" spans="1:13" ht="32.25" hidden="1" customHeight="1" x14ac:dyDescent="0.2">
      <c r="A156" s="8"/>
      <c r="B156" s="31">
        <v>8701</v>
      </c>
      <c r="C156" s="30">
        <v>43565</v>
      </c>
      <c r="D156" s="83" t="s">
        <v>437</v>
      </c>
      <c r="E156" s="83" t="s">
        <v>438</v>
      </c>
      <c r="F156" s="83">
        <v>3215707170</v>
      </c>
      <c r="G156" s="83">
        <v>1116438414</v>
      </c>
      <c r="H156" s="29" t="s">
        <v>60</v>
      </c>
      <c r="I156" s="29" t="s">
        <v>61</v>
      </c>
      <c r="J156" s="83" t="s">
        <v>411</v>
      </c>
      <c r="K156" s="84">
        <f>IF(C156&gt;43607,130000,105000)</f>
        <v>105000</v>
      </c>
      <c r="L156" s="85" t="e">
        <f>VLOOKUP(B156,'REGISTRO ABONOS'!$B$8:$BC$10036,54,0)</f>
        <v>#N/A</v>
      </c>
      <c r="M156" s="6"/>
    </row>
    <row r="157" spans="1:13" ht="32.25" hidden="1" customHeight="1" x14ac:dyDescent="0.2">
      <c r="A157" s="8"/>
      <c r="B157" s="31">
        <v>8711</v>
      </c>
      <c r="C157" s="30">
        <v>43564</v>
      </c>
      <c r="D157" s="83" t="s">
        <v>227</v>
      </c>
      <c r="E157" s="83" t="s">
        <v>228</v>
      </c>
      <c r="F157" s="83" t="s">
        <v>70</v>
      </c>
      <c r="G157" s="83">
        <v>1116434197</v>
      </c>
      <c r="H157" s="29" t="s">
        <v>60</v>
      </c>
      <c r="I157" s="29" t="s">
        <v>61</v>
      </c>
      <c r="J157" s="83" t="s">
        <v>229</v>
      </c>
      <c r="K157" s="84">
        <f>IF(C157&gt;43607,130000,105000)</f>
        <v>105000</v>
      </c>
      <c r="L157" s="85">
        <f>VLOOKUP(B157,'REGISTRO ABONOS'!$B$8:$BC$10036,54,0)</f>
        <v>0</v>
      </c>
      <c r="M157" s="6"/>
    </row>
    <row r="158" spans="1:13" ht="32.25" hidden="1" customHeight="1" x14ac:dyDescent="0.2">
      <c r="A158" s="8"/>
      <c r="B158" s="31">
        <v>8711</v>
      </c>
      <c r="C158" s="30">
        <v>43564</v>
      </c>
      <c r="D158" s="83" t="s">
        <v>227</v>
      </c>
      <c r="E158" s="83" t="s">
        <v>228</v>
      </c>
      <c r="F158" s="83" t="s">
        <v>70</v>
      </c>
      <c r="G158" s="83">
        <v>1116434197</v>
      </c>
      <c r="H158" s="29" t="s">
        <v>60</v>
      </c>
      <c r="I158" s="29" t="s">
        <v>61</v>
      </c>
      <c r="J158" s="83" t="s">
        <v>229</v>
      </c>
      <c r="K158" s="84">
        <f>IF(C158&gt;43607,130000,105000)</f>
        <v>105000</v>
      </c>
      <c r="L158" s="85">
        <f>VLOOKUP(B158,'REGISTRO ABONOS'!$B$8:$BC$10036,54,0)</f>
        <v>0</v>
      </c>
      <c r="M158" s="6"/>
    </row>
    <row r="159" spans="1:13" ht="32.25" hidden="1" customHeight="1" x14ac:dyDescent="0.2">
      <c r="A159" s="8"/>
      <c r="B159" s="31">
        <v>8728</v>
      </c>
      <c r="C159" s="30">
        <v>43559</v>
      </c>
      <c r="D159" s="83" t="s">
        <v>174</v>
      </c>
      <c r="E159" s="83" t="s">
        <v>175</v>
      </c>
      <c r="F159" s="83">
        <v>3163304325</v>
      </c>
      <c r="G159" s="83">
        <v>94229849</v>
      </c>
      <c r="H159" s="29" t="s">
        <v>60</v>
      </c>
      <c r="I159" s="29" t="s">
        <v>61</v>
      </c>
      <c r="J159" s="83" t="s">
        <v>171</v>
      </c>
      <c r="K159" s="84">
        <f>IF(C159&gt;43607,130000,105000)</f>
        <v>105000</v>
      </c>
      <c r="L159" s="85" t="e">
        <f>VLOOKUP(B159,'REGISTRO ABONOS'!$B$8:$BC$10036,54,0)</f>
        <v>#N/A</v>
      </c>
      <c r="M159" s="6"/>
    </row>
    <row r="160" spans="1:13" ht="32.25" hidden="1" customHeight="1" x14ac:dyDescent="0.2">
      <c r="A160" s="8"/>
      <c r="B160" s="31">
        <v>8731</v>
      </c>
      <c r="C160" s="30">
        <v>43563</v>
      </c>
      <c r="D160" s="83" t="s">
        <v>101</v>
      </c>
      <c r="E160" s="83" t="s">
        <v>98</v>
      </c>
      <c r="F160" s="83">
        <v>3155328778</v>
      </c>
      <c r="G160" s="83">
        <v>94301278</v>
      </c>
      <c r="H160" s="29" t="s">
        <v>102</v>
      </c>
      <c r="I160" s="29" t="s">
        <v>61</v>
      </c>
      <c r="J160" s="83" t="s">
        <v>99</v>
      </c>
      <c r="K160" s="84">
        <f>IF(C160&gt;43607,130000,105000)</f>
        <v>105000</v>
      </c>
      <c r="L160" s="85">
        <f>VLOOKUP(B160,'REGISTRO ABONOS'!$B$8:$BC$10036,54,0)</f>
        <v>0</v>
      </c>
      <c r="M160" s="6"/>
    </row>
    <row r="161" spans="1:13" ht="32.25" hidden="1" customHeight="1" x14ac:dyDescent="0.2">
      <c r="A161" s="8"/>
      <c r="B161" s="31">
        <v>8790</v>
      </c>
      <c r="C161" s="30">
        <v>43571</v>
      </c>
      <c r="D161" s="83" t="s">
        <v>377</v>
      </c>
      <c r="E161" s="83" t="s">
        <v>378</v>
      </c>
      <c r="F161" s="83">
        <v>3177389319</v>
      </c>
      <c r="G161" s="83">
        <v>1116439549</v>
      </c>
      <c r="H161" s="29" t="s">
        <v>60</v>
      </c>
      <c r="I161" s="29" t="s">
        <v>61</v>
      </c>
      <c r="J161" s="83" t="s">
        <v>338</v>
      </c>
      <c r="K161" s="84">
        <f>IF(C161&gt;43607,130000,105000)</f>
        <v>105000</v>
      </c>
      <c r="L161" s="85" t="e">
        <f>VLOOKUP(B161,'REGISTRO ABONOS'!$B$8:$BC$10036,54,0)</f>
        <v>#N/A</v>
      </c>
      <c r="M161" s="6"/>
    </row>
    <row r="162" spans="1:13" ht="32.25" hidden="1" customHeight="1" x14ac:dyDescent="0.2">
      <c r="A162" s="8"/>
      <c r="B162" s="31">
        <v>8865</v>
      </c>
      <c r="C162" s="30">
        <v>43565</v>
      </c>
      <c r="D162" s="83" t="s">
        <v>366</v>
      </c>
      <c r="E162" s="83" t="s">
        <v>367</v>
      </c>
      <c r="F162" s="83">
        <v>3117221459</v>
      </c>
      <c r="G162" s="83">
        <v>94225361</v>
      </c>
      <c r="H162" s="29" t="s">
        <v>60</v>
      </c>
      <c r="I162" s="29" t="s">
        <v>61</v>
      </c>
      <c r="J162" s="83" t="s">
        <v>355</v>
      </c>
      <c r="K162" s="84">
        <f>IF(C162&gt;43607,130000,105000)</f>
        <v>105000</v>
      </c>
      <c r="L162" s="85" t="e">
        <f>VLOOKUP(B162,'REGISTRO ABONOS'!$B$8:$BC$10036,54,0)</f>
        <v>#N/A</v>
      </c>
      <c r="M162" s="6"/>
    </row>
    <row r="163" spans="1:13" ht="32.25" hidden="1" customHeight="1" x14ac:dyDescent="0.2">
      <c r="A163" s="8"/>
      <c r="B163" s="31">
        <v>8879</v>
      </c>
      <c r="C163" s="30">
        <v>43585</v>
      </c>
      <c r="D163" s="83" t="s">
        <v>451</v>
      </c>
      <c r="E163" s="83" t="s">
        <v>452</v>
      </c>
      <c r="F163" s="83">
        <v>3128173508</v>
      </c>
      <c r="G163" s="83">
        <v>1006592700</v>
      </c>
      <c r="H163" s="29" t="s">
        <v>60</v>
      </c>
      <c r="I163" s="29" t="s">
        <v>61</v>
      </c>
      <c r="J163" s="83" t="s">
        <v>336</v>
      </c>
      <c r="K163" s="84">
        <f>IF(C163&gt;43607,130000,105000)</f>
        <v>105000</v>
      </c>
      <c r="L163" s="85" t="e">
        <f>VLOOKUP(B163,'REGISTRO ABONOS'!$B$8:$BC$10036,54,0)</f>
        <v>#N/A</v>
      </c>
      <c r="M163" s="6"/>
    </row>
    <row r="164" spans="1:13" ht="32.25" hidden="1" customHeight="1" x14ac:dyDescent="0.2">
      <c r="A164" s="8"/>
      <c r="B164" s="31">
        <v>9018</v>
      </c>
      <c r="C164" s="30">
        <v>43565</v>
      </c>
      <c r="D164" s="83" t="s">
        <v>308</v>
      </c>
      <c r="E164" s="83" t="s">
        <v>284</v>
      </c>
      <c r="F164" s="83" t="s">
        <v>309</v>
      </c>
      <c r="G164" s="83">
        <v>1112761992</v>
      </c>
      <c r="H164" s="29" t="s">
        <v>285</v>
      </c>
      <c r="I164" s="29" t="s">
        <v>61</v>
      </c>
      <c r="J164" s="83" t="s">
        <v>281</v>
      </c>
      <c r="K164" s="84">
        <f>IF(C164&gt;43607,130000,105000)</f>
        <v>105000</v>
      </c>
      <c r="L164" s="85" t="e">
        <f>VLOOKUP(B164,'REGISTRO ABONOS'!$B$8:$BC$10036,54,0)</f>
        <v>#N/A</v>
      </c>
      <c r="M164" s="6"/>
    </row>
    <row r="165" spans="1:13" ht="32.25" hidden="1" customHeight="1" x14ac:dyDescent="0.2">
      <c r="A165" s="8"/>
      <c r="B165" s="31">
        <v>9102</v>
      </c>
      <c r="C165" s="30">
        <v>43571</v>
      </c>
      <c r="D165" s="83" t="s">
        <v>375</v>
      </c>
      <c r="E165" s="83" t="s">
        <v>376</v>
      </c>
      <c r="F165" s="83">
        <v>3165213290</v>
      </c>
      <c r="G165" s="83">
        <v>94227506</v>
      </c>
      <c r="H165" s="29" t="s">
        <v>60</v>
      </c>
      <c r="I165" s="29" t="s">
        <v>61</v>
      </c>
      <c r="J165" s="83" t="s">
        <v>338</v>
      </c>
      <c r="K165" s="84">
        <f>IF(C165&gt;43607,130000,105000)</f>
        <v>105000</v>
      </c>
      <c r="L165" s="85" t="e">
        <f>VLOOKUP(B165,'REGISTRO ABONOS'!$B$8:$BC$10036,54,0)</f>
        <v>#N/A</v>
      </c>
      <c r="M165" s="6"/>
    </row>
    <row r="166" spans="1:13" ht="32.25" hidden="1" customHeight="1" x14ac:dyDescent="0.2">
      <c r="A166" s="8"/>
      <c r="B166" s="31">
        <v>9113</v>
      </c>
      <c r="C166" s="30">
        <v>43564</v>
      </c>
      <c r="D166" s="83" t="s">
        <v>270</v>
      </c>
      <c r="E166" s="83" t="s">
        <v>271</v>
      </c>
      <c r="F166" s="83">
        <v>3116010784</v>
      </c>
      <c r="G166" s="83">
        <v>29993227</v>
      </c>
      <c r="H166" s="29" t="s">
        <v>60</v>
      </c>
      <c r="I166" s="29" t="s">
        <v>61</v>
      </c>
      <c r="J166" s="83" t="s">
        <v>229</v>
      </c>
      <c r="K166" s="84">
        <f>IF(C166&gt;43607,130000,105000)</f>
        <v>105000</v>
      </c>
      <c r="L166" s="85" t="e">
        <f>VLOOKUP(B166,'REGISTRO ABONOS'!$B$8:$BC$10036,54,0)</f>
        <v>#N/A</v>
      </c>
      <c r="M166" s="6"/>
    </row>
    <row r="167" spans="1:13" ht="32.25" hidden="1" customHeight="1" x14ac:dyDescent="0.2">
      <c r="A167" s="8"/>
      <c r="B167" s="31">
        <v>9271</v>
      </c>
      <c r="C167" s="30">
        <v>43578</v>
      </c>
      <c r="D167" s="83" t="s">
        <v>593</v>
      </c>
      <c r="E167" s="83" t="s">
        <v>594</v>
      </c>
      <c r="F167" s="83">
        <v>3164092886</v>
      </c>
      <c r="G167" s="83">
        <v>39274265</v>
      </c>
      <c r="H167" s="29" t="s">
        <v>60</v>
      </c>
      <c r="I167" s="29" t="s">
        <v>61</v>
      </c>
      <c r="J167" s="83" t="s">
        <v>595</v>
      </c>
      <c r="K167" s="84">
        <f>IF(C167&gt;43607,130000,105000)</f>
        <v>105000</v>
      </c>
      <c r="L167" s="85" t="e">
        <f>VLOOKUP(B167,'REGISTRO ABONOS'!$B$8:$BC$10036,54,0)</f>
        <v>#N/A</v>
      </c>
      <c r="M167" s="6"/>
    </row>
    <row r="168" spans="1:13" ht="32.25" hidden="1" customHeight="1" x14ac:dyDescent="0.2">
      <c r="A168" s="8"/>
      <c r="B168" s="31">
        <v>9302</v>
      </c>
      <c r="C168" s="30">
        <v>43559</v>
      </c>
      <c r="D168" s="83" t="s">
        <v>177</v>
      </c>
      <c r="E168" s="83" t="s">
        <v>178</v>
      </c>
      <c r="F168" s="83">
        <v>3054333023</v>
      </c>
      <c r="G168" s="83">
        <v>16400613</v>
      </c>
      <c r="H168" s="29" t="s">
        <v>60</v>
      </c>
      <c r="I168" s="29" t="s">
        <v>61</v>
      </c>
      <c r="J168" s="83" t="s">
        <v>171</v>
      </c>
      <c r="K168" s="84">
        <f>IF(C168&gt;43607,130000,105000)</f>
        <v>105000</v>
      </c>
      <c r="L168" s="85" t="e">
        <f>VLOOKUP(B168,'REGISTRO ABONOS'!$B$8:$BC$10036,54,0)</f>
        <v>#N/A</v>
      </c>
      <c r="M168" s="6"/>
    </row>
    <row r="169" spans="1:13" ht="32.25" hidden="1" customHeight="1" x14ac:dyDescent="0.2">
      <c r="A169" s="8"/>
      <c r="B169" s="31">
        <v>9535</v>
      </c>
      <c r="C169" s="30">
        <v>43571</v>
      </c>
      <c r="D169" s="83" t="s">
        <v>467</v>
      </c>
      <c r="E169" s="83" t="s">
        <v>468</v>
      </c>
      <c r="F169" s="83">
        <v>3217063992</v>
      </c>
      <c r="G169" s="83">
        <v>1113038623</v>
      </c>
      <c r="H169" s="29" t="s">
        <v>60</v>
      </c>
      <c r="I169" s="29" t="s">
        <v>61</v>
      </c>
      <c r="J169" s="83" t="s">
        <v>469</v>
      </c>
      <c r="K169" s="84">
        <f>IF(C169&gt;43607,130000,105000)</f>
        <v>105000</v>
      </c>
      <c r="L169" s="85" t="e">
        <f>VLOOKUP(B169,'REGISTRO ABONOS'!$B$8:$BC$10036,54,0)</f>
        <v>#N/A</v>
      </c>
      <c r="M169" s="6"/>
    </row>
    <row r="170" spans="1:13" ht="32.25" hidden="1" customHeight="1" x14ac:dyDescent="0.2">
      <c r="A170" s="8"/>
      <c r="B170" s="31">
        <v>9560</v>
      </c>
      <c r="C170" s="30">
        <v>43560</v>
      </c>
      <c r="D170" s="83" t="s">
        <v>221</v>
      </c>
      <c r="E170" s="83" t="s">
        <v>222</v>
      </c>
      <c r="F170" s="83">
        <v>3122356977</v>
      </c>
      <c r="G170" s="83">
        <v>6560833</v>
      </c>
      <c r="H170" s="29" t="s">
        <v>140</v>
      </c>
      <c r="I170" s="29" t="s">
        <v>61</v>
      </c>
      <c r="J170" s="83" t="s">
        <v>211</v>
      </c>
      <c r="K170" s="84">
        <f>IF(C170&gt;43607,130000,105000)</f>
        <v>105000</v>
      </c>
      <c r="L170" s="85" t="e">
        <f>VLOOKUP(B170,'REGISTRO ABONOS'!$B$8:$BC$10036,54,0)</f>
        <v>#N/A</v>
      </c>
      <c r="M170" s="6"/>
    </row>
    <row r="171" spans="1:13" ht="32.25" hidden="1" customHeight="1" x14ac:dyDescent="0.2">
      <c r="A171" s="8"/>
      <c r="B171" s="31">
        <v>9570</v>
      </c>
      <c r="C171" s="30">
        <v>43559</v>
      </c>
      <c r="D171" s="83" t="s">
        <v>193</v>
      </c>
      <c r="E171" s="83" t="s">
        <v>194</v>
      </c>
      <c r="F171" s="83">
        <v>3136762870</v>
      </c>
      <c r="G171" s="83">
        <v>1116445264</v>
      </c>
      <c r="H171" s="29" t="s">
        <v>195</v>
      </c>
      <c r="I171" s="29" t="s">
        <v>61</v>
      </c>
      <c r="J171" s="83" t="s">
        <v>171</v>
      </c>
      <c r="K171" s="84">
        <f>IF(C171&gt;43607,130000,105000)</f>
        <v>105000</v>
      </c>
      <c r="L171" s="85" t="e">
        <f>VLOOKUP(B171,'REGISTRO ABONOS'!$B$8:$BC$10036,54,0)</f>
        <v>#N/A</v>
      </c>
      <c r="M171" s="6"/>
    </row>
    <row r="172" spans="1:13" ht="32.25" hidden="1" customHeight="1" x14ac:dyDescent="0.2">
      <c r="A172" s="8"/>
      <c r="B172" s="31">
        <v>9649</v>
      </c>
      <c r="C172" s="30">
        <v>43567</v>
      </c>
      <c r="D172" s="83" t="s">
        <v>277</v>
      </c>
      <c r="E172" s="83" t="s">
        <v>278</v>
      </c>
      <c r="F172" s="83">
        <v>3167472366</v>
      </c>
      <c r="G172" s="83">
        <v>16551120</v>
      </c>
      <c r="H172" s="29" t="s">
        <v>184</v>
      </c>
      <c r="I172" s="29" t="s">
        <v>61</v>
      </c>
      <c r="J172" s="83" t="s">
        <v>200</v>
      </c>
      <c r="K172" s="84">
        <f>IF(C172&gt;43607,130000,105000)</f>
        <v>105000</v>
      </c>
      <c r="L172" s="85" t="e">
        <f>VLOOKUP(B172,'REGISTRO ABONOS'!$B$8:$BC$10036,54,0)</f>
        <v>#N/A</v>
      </c>
      <c r="M172" s="6"/>
    </row>
    <row r="173" spans="1:13" ht="32.25" hidden="1" customHeight="1" x14ac:dyDescent="0.2">
      <c r="A173" s="8"/>
      <c r="B173" s="31">
        <v>9758</v>
      </c>
      <c r="C173" s="30">
        <v>43565</v>
      </c>
      <c r="D173" s="83" t="s">
        <v>159</v>
      </c>
      <c r="E173" s="83" t="s">
        <v>160</v>
      </c>
      <c r="F173" s="83">
        <v>3148978584</v>
      </c>
      <c r="G173" s="83"/>
      <c r="H173" s="29" t="s">
        <v>60</v>
      </c>
      <c r="I173" s="29" t="s">
        <v>61</v>
      </c>
      <c r="J173" s="83" t="s">
        <v>87</v>
      </c>
      <c r="K173" s="84">
        <f>IF(C173&gt;43607,130000,105000)</f>
        <v>105000</v>
      </c>
      <c r="L173" s="85" t="e">
        <f>VLOOKUP(B173,'REGISTRO ABONOS'!$B$8:$BC$10036,54,0)</f>
        <v>#N/A</v>
      </c>
      <c r="M173" s="6"/>
    </row>
    <row r="174" spans="1:13" ht="32.25" hidden="1" customHeight="1" x14ac:dyDescent="0.2">
      <c r="A174" s="8"/>
      <c r="B174" s="31">
        <v>9826</v>
      </c>
      <c r="C174" s="30">
        <v>43561</v>
      </c>
      <c r="D174" s="83" t="s">
        <v>138</v>
      </c>
      <c r="E174" s="83" t="s">
        <v>139</v>
      </c>
      <c r="F174" s="83">
        <v>3127363903</v>
      </c>
      <c r="G174" s="83">
        <v>31490510</v>
      </c>
      <c r="H174" s="29" t="s">
        <v>140</v>
      </c>
      <c r="I174" s="29" t="s">
        <v>61</v>
      </c>
      <c r="J174" s="83" t="s">
        <v>65</v>
      </c>
      <c r="K174" s="84">
        <f>IF(C174&gt;43607,130000,105000)</f>
        <v>105000</v>
      </c>
      <c r="L174" s="85" t="e">
        <f>VLOOKUP(B174,'REGISTRO ABONOS'!$B$8:$BC$10036,54,0)</f>
        <v>#N/A</v>
      </c>
      <c r="M174" s="6"/>
    </row>
    <row r="175" spans="1:13" ht="32.25" hidden="1" customHeight="1" x14ac:dyDescent="0.2">
      <c r="A175" s="8"/>
      <c r="B175" s="31">
        <v>9950</v>
      </c>
      <c r="C175" s="30">
        <v>43565</v>
      </c>
      <c r="D175" s="83" t="s">
        <v>385</v>
      </c>
      <c r="E175" s="83" t="s">
        <v>386</v>
      </c>
      <c r="F175" s="83">
        <v>3175514832</v>
      </c>
      <c r="G175" s="83">
        <v>2726839</v>
      </c>
      <c r="H175" s="29" t="s">
        <v>387</v>
      </c>
      <c r="I175" s="29" t="s">
        <v>61</v>
      </c>
      <c r="J175" s="83" t="s">
        <v>383</v>
      </c>
      <c r="K175" s="84">
        <f>IF(C175&gt;43607,130000,105000)</f>
        <v>105000</v>
      </c>
      <c r="L175" s="85" t="e">
        <f>VLOOKUP(B175,'REGISTRO ABONOS'!$B$8:$BC$10036,54,0)</f>
        <v>#N/A</v>
      </c>
      <c r="M175" s="6"/>
    </row>
    <row r="176" spans="1:13" x14ac:dyDescent="0.2">
      <c r="B176"/>
      <c r="C176"/>
    </row>
    <row r="177" spans="2:3" x14ac:dyDescent="0.2">
      <c r="B177"/>
      <c r="C177"/>
    </row>
    <row r="178" spans="2:3" x14ac:dyDescent="0.2">
      <c r="B178"/>
      <c r="C178"/>
    </row>
  </sheetData>
  <sortState ref="B9:J10000">
    <sortCondition ref="B9"/>
  </sortState>
  <mergeCells count="4">
    <mergeCell ref="A1:M6"/>
    <mergeCell ref="A7:C7"/>
    <mergeCell ref="J7:M7"/>
    <mergeCell ref="D7:G7"/>
  </mergeCells>
  <hyperlinks>
    <hyperlink ref="L8" location="'PRECIO BONOS'!A1" display="valor restante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Botón4_Haga_clic_en">
                <anchor moveWithCells="1" sizeWithCells="1">
                  <from>
                    <xdr:col>0</xdr:col>
                    <xdr:colOff>238125</xdr:colOff>
                    <xdr:row>1</xdr:row>
                    <xdr:rowOff>47625</xdr:rowOff>
                  </from>
                  <to>
                    <xdr:col>1</xdr:col>
                    <xdr:colOff>781050</xdr:colOff>
                    <xdr:row>4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E39"/>
  <sheetViews>
    <sheetView workbookViewId="0">
      <selection activeCell="E17" sqref="E17"/>
    </sheetView>
  </sheetViews>
  <sheetFormatPr baseColWidth="10" defaultRowHeight="12.75" x14ac:dyDescent="0.2"/>
  <cols>
    <col min="4" max="4" width="29.375" customWidth="1"/>
    <col min="5" max="5" width="35.25" customWidth="1"/>
    <col min="7" max="7" width="12.875" style="10" bestFit="1" customWidth="1"/>
    <col min="8" max="8" width="11.5" style="74" bestFit="1" customWidth="1"/>
    <col min="9" max="9" width="14.5" style="74" bestFit="1" customWidth="1"/>
    <col min="10" max="10" width="14.75" style="55" bestFit="1" customWidth="1"/>
    <col min="11" max="11" width="12.875" style="10" bestFit="1" customWidth="1"/>
    <col min="13" max="13" width="14.5" style="74" bestFit="1" customWidth="1"/>
    <col min="14" max="14" width="14.75" style="55" bestFit="1" customWidth="1"/>
    <col min="15" max="15" width="12.875" style="10" bestFit="1" customWidth="1"/>
    <col min="17" max="17" width="14.5" style="74" bestFit="1" customWidth="1"/>
    <col min="18" max="18" width="14.75" style="55" bestFit="1" customWidth="1"/>
    <col min="19" max="19" width="12.875" style="10" bestFit="1" customWidth="1"/>
    <col min="21" max="21" width="14.5" style="74" bestFit="1" customWidth="1"/>
    <col min="22" max="22" width="14.75" style="55" bestFit="1" customWidth="1"/>
    <col min="23" max="23" width="12.875" style="10" bestFit="1" customWidth="1"/>
    <col min="25" max="25" width="14.5" style="74" bestFit="1" customWidth="1"/>
    <col min="26" max="26" width="14.75" style="55" bestFit="1" customWidth="1"/>
    <col min="27" max="27" width="12.875" style="10" bestFit="1" customWidth="1"/>
    <col min="29" max="29" width="14.5" style="74" bestFit="1" customWidth="1"/>
    <col min="30" max="30" width="14.75" style="55" bestFit="1" customWidth="1"/>
    <col min="31" max="31" width="12.875" style="10" bestFit="1" customWidth="1"/>
    <col min="33" max="33" width="14.5" style="74" bestFit="1" customWidth="1"/>
    <col min="34" max="34" width="14.75" style="55" bestFit="1" customWidth="1"/>
    <col min="35" max="35" width="12.875" style="10" bestFit="1" customWidth="1"/>
    <col min="37" max="37" width="14.5" style="74" bestFit="1" customWidth="1"/>
    <col min="38" max="38" width="14.75" style="55" bestFit="1" customWidth="1"/>
    <col min="39" max="39" width="12.875" style="10" bestFit="1" customWidth="1"/>
    <col min="41" max="41" width="14.5" style="74" bestFit="1" customWidth="1"/>
    <col min="42" max="42" width="14.75" style="55" bestFit="1" customWidth="1"/>
    <col min="43" max="43" width="12.875" style="10" bestFit="1" customWidth="1"/>
    <col min="45" max="45" width="14.5" style="74" bestFit="1" customWidth="1"/>
    <col min="46" max="46" width="14.75" style="55" bestFit="1" customWidth="1"/>
    <col min="47" max="47" width="12.875" style="10" bestFit="1" customWidth="1"/>
    <col min="49" max="49" width="14.5" style="74" bestFit="1" customWidth="1"/>
    <col min="50" max="50" width="14.75" style="55" bestFit="1" customWidth="1"/>
    <col min="51" max="51" width="12.875" style="10" bestFit="1" customWidth="1"/>
    <col min="53" max="53" width="14.5" style="74" bestFit="1" customWidth="1"/>
    <col min="54" max="54" width="14.75" style="55" bestFit="1" customWidth="1"/>
  </cols>
  <sheetData>
    <row r="1" spans="1:57" ht="12.75" customHeight="1" x14ac:dyDescent="0.2">
      <c r="A1" s="149" t="s">
        <v>12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  <c r="AG1" s="149"/>
      <c r="AH1" s="149"/>
      <c r="AI1" s="149"/>
      <c r="AJ1" s="149"/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  <c r="BE1" s="149"/>
    </row>
    <row r="2" spans="1:57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149"/>
      <c r="AK2" s="149"/>
      <c r="AL2" s="149"/>
      <c r="AM2" s="149"/>
      <c r="AN2" s="149"/>
      <c r="AO2" s="149"/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  <c r="BE2" s="149"/>
    </row>
    <row r="3" spans="1:57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  <c r="AG3" s="149"/>
      <c r="AH3" s="149"/>
      <c r="AI3" s="149"/>
      <c r="AJ3" s="149"/>
      <c r="AK3" s="149"/>
      <c r="AL3" s="149"/>
      <c r="AM3" s="149"/>
      <c r="AN3" s="149"/>
      <c r="AO3" s="149"/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  <c r="BE3" s="149"/>
    </row>
    <row r="4" spans="1:57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  <c r="AG4" s="149"/>
      <c r="AH4" s="149"/>
      <c r="AI4" s="149"/>
      <c r="AJ4" s="149"/>
      <c r="AK4" s="149"/>
      <c r="AL4" s="149"/>
      <c r="AM4" s="149"/>
      <c r="AN4" s="149"/>
      <c r="AO4" s="149"/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  <c r="BE4" s="149"/>
    </row>
    <row r="5" spans="1:57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  <c r="O5" s="149"/>
      <c r="P5" s="149"/>
      <c r="Q5" s="149"/>
      <c r="R5" s="149"/>
      <c r="S5" s="149"/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  <c r="AG5" s="149"/>
      <c r="AH5" s="149"/>
      <c r="AI5" s="149"/>
      <c r="AJ5" s="149"/>
      <c r="AK5" s="149"/>
      <c r="AL5" s="149"/>
      <c r="AM5" s="149"/>
      <c r="AN5" s="149"/>
      <c r="AO5" s="149"/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  <c r="BE5" s="149"/>
    </row>
    <row r="6" spans="1:57" ht="39.75" customHeight="1" x14ac:dyDescent="0.2">
      <c r="A6" s="3"/>
      <c r="B6" s="3"/>
      <c r="C6" s="3"/>
      <c r="D6" s="3"/>
      <c r="E6" s="3"/>
      <c r="F6" s="3"/>
      <c r="G6" s="154" t="s">
        <v>51</v>
      </c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4"/>
      <c r="AM6" s="154"/>
      <c r="AN6" s="154"/>
      <c r="AO6" s="154"/>
      <c r="AP6" s="154"/>
      <c r="AQ6" s="154"/>
      <c r="AR6" s="154"/>
      <c r="AS6" s="154"/>
      <c r="AT6" s="154"/>
      <c r="AU6" s="154"/>
      <c r="AV6" s="154"/>
      <c r="AW6" s="154"/>
      <c r="AX6" s="154"/>
      <c r="AY6" s="154"/>
      <c r="AZ6" s="154"/>
      <c r="BA6" s="154"/>
      <c r="BB6" s="154"/>
      <c r="BC6" s="63"/>
      <c r="BD6" s="63"/>
      <c r="BE6" s="2"/>
    </row>
    <row r="7" spans="1:57" ht="26.25" customHeight="1" x14ac:dyDescent="0.2">
      <c r="A7" s="3"/>
      <c r="B7" s="155" t="s">
        <v>10</v>
      </c>
      <c r="C7" s="156"/>
      <c r="D7" s="156"/>
      <c r="E7" s="156"/>
      <c r="F7" s="156"/>
      <c r="G7" s="157" t="s">
        <v>39</v>
      </c>
      <c r="H7" s="157"/>
      <c r="I7" s="157"/>
      <c r="J7" s="158"/>
      <c r="K7" s="157" t="s">
        <v>40</v>
      </c>
      <c r="L7" s="157"/>
      <c r="M7" s="157"/>
      <c r="N7" s="158"/>
      <c r="O7" s="157" t="s">
        <v>41</v>
      </c>
      <c r="P7" s="157"/>
      <c r="Q7" s="157"/>
      <c r="R7" s="158"/>
      <c r="S7" s="157" t="s">
        <v>42</v>
      </c>
      <c r="T7" s="157"/>
      <c r="U7" s="157"/>
      <c r="V7" s="158"/>
      <c r="W7" s="157" t="s">
        <v>43</v>
      </c>
      <c r="X7" s="157"/>
      <c r="Y7" s="157"/>
      <c r="Z7" s="158"/>
      <c r="AA7" s="157" t="s">
        <v>44</v>
      </c>
      <c r="AB7" s="157"/>
      <c r="AC7" s="157"/>
      <c r="AD7" s="158"/>
      <c r="AE7" s="157" t="s">
        <v>45</v>
      </c>
      <c r="AF7" s="157"/>
      <c r="AG7" s="157"/>
      <c r="AH7" s="158"/>
      <c r="AI7" s="157" t="s">
        <v>46</v>
      </c>
      <c r="AJ7" s="157"/>
      <c r="AK7" s="157"/>
      <c r="AL7" s="158"/>
      <c r="AM7" s="157" t="s">
        <v>47</v>
      </c>
      <c r="AN7" s="157"/>
      <c r="AO7" s="157"/>
      <c r="AP7" s="158"/>
      <c r="AQ7" s="157" t="s">
        <v>48</v>
      </c>
      <c r="AR7" s="157"/>
      <c r="AS7" s="157"/>
      <c r="AT7" s="158"/>
      <c r="AU7" s="157" t="s">
        <v>49</v>
      </c>
      <c r="AV7" s="157"/>
      <c r="AW7" s="157"/>
      <c r="AX7" s="158"/>
      <c r="AY7" s="157" t="s">
        <v>50</v>
      </c>
      <c r="AZ7" s="157"/>
      <c r="BA7" s="157"/>
      <c r="BB7" s="158"/>
      <c r="BC7" s="60"/>
      <c r="BD7" s="60"/>
      <c r="BE7" s="2"/>
    </row>
    <row r="8" spans="1:57" ht="46.5" customHeight="1" x14ac:dyDescent="0.2">
      <c r="A8" s="51"/>
      <c r="B8" s="36" t="s">
        <v>9</v>
      </c>
      <c r="C8" s="37" t="s">
        <v>3</v>
      </c>
      <c r="D8" s="23" t="s">
        <v>0</v>
      </c>
      <c r="E8" s="23" t="s">
        <v>5</v>
      </c>
      <c r="F8" s="24" t="s">
        <v>11</v>
      </c>
      <c r="G8" s="49" t="s">
        <v>8</v>
      </c>
      <c r="H8" s="76" t="s">
        <v>6</v>
      </c>
      <c r="I8" s="72" t="s">
        <v>54</v>
      </c>
      <c r="J8" s="77" t="s">
        <v>56</v>
      </c>
      <c r="K8" s="49" t="s">
        <v>8</v>
      </c>
      <c r="L8" s="50" t="s">
        <v>6</v>
      </c>
      <c r="M8" s="72" t="s">
        <v>54</v>
      </c>
      <c r="N8" s="77" t="s">
        <v>56</v>
      </c>
      <c r="O8" s="49" t="s">
        <v>8</v>
      </c>
      <c r="P8" s="50" t="s">
        <v>6</v>
      </c>
      <c r="Q8" s="72" t="s">
        <v>54</v>
      </c>
      <c r="R8" s="77" t="s">
        <v>56</v>
      </c>
      <c r="S8" s="49" t="s">
        <v>8</v>
      </c>
      <c r="T8" s="50" t="s">
        <v>6</v>
      </c>
      <c r="U8" s="72" t="s">
        <v>54</v>
      </c>
      <c r="V8" s="77" t="s">
        <v>56</v>
      </c>
      <c r="W8" s="49" t="s">
        <v>8</v>
      </c>
      <c r="X8" s="50" t="s">
        <v>6</v>
      </c>
      <c r="Y8" s="72" t="s">
        <v>54</v>
      </c>
      <c r="Z8" s="77" t="s">
        <v>56</v>
      </c>
      <c r="AA8" s="49" t="s">
        <v>8</v>
      </c>
      <c r="AB8" s="50" t="s">
        <v>6</v>
      </c>
      <c r="AC8" s="72" t="s">
        <v>54</v>
      </c>
      <c r="AD8" s="77" t="s">
        <v>56</v>
      </c>
      <c r="AE8" s="49" t="s">
        <v>8</v>
      </c>
      <c r="AF8" s="50" t="s">
        <v>6</v>
      </c>
      <c r="AG8" s="72" t="s">
        <v>54</v>
      </c>
      <c r="AH8" s="77" t="s">
        <v>56</v>
      </c>
      <c r="AI8" s="49" t="s">
        <v>8</v>
      </c>
      <c r="AJ8" s="50" t="s">
        <v>6</v>
      </c>
      <c r="AK8" s="72" t="s">
        <v>54</v>
      </c>
      <c r="AL8" s="77" t="s">
        <v>56</v>
      </c>
      <c r="AM8" s="49" t="s">
        <v>8</v>
      </c>
      <c r="AN8" s="50" t="s">
        <v>6</v>
      </c>
      <c r="AO8" s="72" t="s">
        <v>54</v>
      </c>
      <c r="AP8" s="77" t="s">
        <v>56</v>
      </c>
      <c r="AQ8" s="49" t="s">
        <v>8</v>
      </c>
      <c r="AR8" s="50" t="s">
        <v>6</v>
      </c>
      <c r="AS8" s="72" t="s">
        <v>54</v>
      </c>
      <c r="AT8" s="77" t="s">
        <v>56</v>
      </c>
      <c r="AU8" s="49" t="s">
        <v>8</v>
      </c>
      <c r="AV8" s="50" t="s">
        <v>6</v>
      </c>
      <c r="AW8" s="72" t="s">
        <v>54</v>
      </c>
      <c r="AX8" s="77" t="s">
        <v>56</v>
      </c>
      <c r="AY8" s="49" t="s">
        <v>8</v>
      </c>
      <c r="AZ8" s="50" t="s">
        <v>6</v>
      </c>
      <c r="BA8" s="72" t="s">
        <v>54</v>
      </c>
      <c r="BB8" s="77" t="s">
        <v>56</v>
      </c>
      <c r="BC8" s="52" t="s">
        <v>7</v>
      </c>
      <c r="BD8" s="79" t="s">
        <v>59</v>
      </c>
      <c r="BE8" s="2"/>
    </row>
    <row r="9" spans="1:57" ht="12.75" customHeight="1" x14ac:dyDescent="0.2">
      <c r="A9" s="8"/>
      <c r="B9" s="53"/>
      <c r="C9" s="65" t="e">
        <f>VLOOKUP(B9,' BONOS'!$B$8:$L$10216,2,0)</f>
        <v>#N/A</v>
      </c>
      <c r="D9" s="64" t="e">
        <f>VLOOKUP(B9,' BONOS'!$B$8:$L$10216,3,0)</f>
        <v>#N/A</v>
      </c>
      <c r="E9" s="64" t="e">
        <f>VLOOKUP(B9,' BONOS'!$B$8:$J$10216,9,0)</f>
        <v>#N/A</v>
      </c>
      <c r="F9" s="13" t="e">
        <f>IF(C9&gt;43607,130000,105000)</f>
        <v>#N/A</v>
      </c>
      <c r="G9" s="25"/>
      <c r="H9" s="73"/>
      <c r="I9" s="73"/>
      <c r="J9" s="78"/>
      <c r="K9" s="25"/>
      <c r="L9" s="26"/>
      <c r="M9" s="73"/>
      <c r="N9" s="78"/>
      <c r="O9" s="25"/>
      <c r="P9" s="26"/>
      <c r="Q9" s="73"/>
      <c r="R9" s="78"/>
      <c r="S9" s="25"/>
      <c r="T9" s="26"/>
      <c r="U9" s="73"/>
      <c r="V9" s="78"/>
      <c r="W9" s="25"/>
      <c r="X9" s="26"/>
      <c r="Y9" s="73"/>
      <c r="Z9" s="78"/>
      <c r="AA9" s="25"/>
      <c r="AB9" s="26"/>
      <c r="AC9" s="73"/>
      <c r="AD9" s="78"/>
      <c r="AE9" s="25"/>
      <c r="AF9" s="26"/>
      <c r="AG9" s="73"/>
      <c r="AH9" s="78"/>
      <c r="AI9" s="25"/>
      <c r="AJ9" s="26"/>
      <c r="AK9" s="73"/>
      <c r="AL9" s="78"/>
      <c r="AM9" s="25"/>
      <c r="AN9" s="26"/>
      <c r="AO9" s="73"/>
      <c r="AP9" s="78"/>
      <c r="AQ9" s="25"/>
      <c r="AR9" s="26"/>
      <c r="AS9" s="73"/>
      <c r="AT9" s="78"/>
      <c r="AU9" s="25"/>
      <c r="AV9" s="26"/>
      <c r="AW9" s="73"/>
      <c r="AX9" s="78"/>
      <c r="AY9" s="25"/>
      <c r="AZ9" s="26"/>
      <c r="BA9" s="73"/>
      <c r="BB9" s="78"/>
      <c r="BC9" s="82">
        <f>BD9-H9-L9-P9-T9-X9-AB9-AF9-AJ9-AN9-AR9-AV9-AZ9</f>
        <v>105000</v>
      </c>
      <c r="BD9" s="12">
        <f t="shared" ref="BD9:BD30" si="0">IF(G9&gt;43607,130000,IF(K9&gt;43607,130000,IF(O9&gt;43607,130000,IF(S9&gt;43607,130000,IF(W9&gt;43607,130000,IF(AA9&gt;43607,130000,IF(AE9&gt;43607,130000,IF(AI9&gt;43607,130000,IF(AM9&gt;43607,130000,IF(AQ9&gt;43607,130000,IF(AU9&gt;43607,130000,IF(AY9&gt;43607,130000,105000))))))))))))</f>
        <v>105000</v>
      </c>
      <c r="BE9" s="2"/>
    </row>
    <row r="10" spans="1:57" ht="12.75" customHeight="1" x14ac:dyDescent="0.2">
      <c r="A10" s="8"/>
      <c r="B10" s="53">
        <v>6994</v>
      </c>
      <c r="C10" s="65">
        <f>VLOOKUP(B10,' BONOS'!$B$8:$L$10216,2,0)</f>
        <v>43572</v>
      </c>
      <c r="D10" s="64" t="str">
        <f>VLOOKUP(B10,' BONOS'!$B$8:$L$10216,3,0)</f>
        <v>JHON JAIRO RESTREPO</v>
      </c>
      <c r="E10" s="64" t="str">
        <f>VLOOKUP(B10,' BONOS'!$B$8:$J$10216,9,0)</f>
        <v>JULIAN VELASQUEZ</v>
      </c>
      <c r="F10" s="13">
        <f>IF(C10&gt;43607,130000,105000)</f>
        <v>105000</v>
      </c>
      <c r="G10" s="25">
        <v>43572</v>
      </c>
      <c r="H10" s="73">
        <v>35000</v>
      </c>
      <c r="I10" s="73">
        <v>66</v>
      </c>
      <c r="J10" s="78">
        <v>3252</v>
      </c>
      <c r="K10" s="25"/>
      <c r="L10" s="26"/>
      <c r="M10" s="73"/>
      <c r="N10" s="78"/>
      <c r="O10" s="25"/>
      <c r="P10" s="26"/>
      <c r="Q10" s="73"/>
      <c r="R10" s="78"/>
      <c r="S10" s="25"/>
      <c r="T10" s="26"/>
      <c r="U10" s="73"/>
      <c r="V10" s="78"/>
      <c r="W10" s="25"/>
      <c r="X10" s="26"/>
      <c r="Y10" s="73"/>
      <c r="Z10" s="78"/>
      <c r="AA10" s="25"/>
      <c r="AB10" s="26"/>
      <c r="AC10" s="73"/>
      <c r="AD10" s="78"/>
      <c r="AE10" s="25"/>
      <c r="AF10" s="26"/>
      <c r="AG10" s="73"/>
      <c r="AH10" s="78"/>
      <c r="AI10" s="25"/>
      <c r="AJ10" s="26"/>
      <c r="AK10" s="73"/>
      <c r="AL10" s="78"/>
      <c r="AM10" s="25"/>
      <c r="AN10" s="26"/>
      <c r="AO10" s="73"/>
      <c r="AP10" s="78"/>
      <c r="AQ10" s="25"/>
      <c r="AR10" s="26"/>
      <c r="AS10" s="73"/>
      <c r="AT10" s="78"/>
      <c r="AU10" s="25"/>
      <c r="AV10" s="26"/>
      <c r="AW10" s="73"/>
      <c r="AX10" s="78"/>
      <c r="AY10" s="25"/>
      <c r="AZ10" s="26"/>
      <c r="BA10" s="73"/>
      <c r="BB10" s="78"/>
      <c r="BC10" s="82">
        <f>BD10-H10-L10-P10-T10-X10-AB10-AF10-AJ10-AN10-AR10-AV10-AZ10</f>
        <v>70000</v>
      </c>
      <c r="BD10" s="12">
        <f t="shared" si="0"/>
        <v>105000</v>
      </c>
      <c r="BE10" s="2"/>
    </row>
    <row r="11" spans="1:57" ht="12.75" customHeight="1" x14ac:dyDescent="0.2">
      <c r="A11" s="8"/>
      <c r="B11" s="53"/>
      <c r="C11" s="65" t="e">
        <f>VLOOKUP(B11,' BONOS'!$B$8:$L$10216,2,0)</f>
        <v>#N/A</v>
      </c>
      <c r="D11" s="64" t="e">
        <f>VLOOKUP(B11,' BONOS'!$B$8:$L$10216,3,0)</f>
        <v>#N/A</v>
      </c>
      <c r="E11" s="64" t="e">
        <f>VLOOKUP(B11,' BONOS'!$B$8:$J$10216,9,0)</f>
        <v>#N/A</v>
      </c>
      <c r="F11" s="13" t="e">
        <f t="shared" ref="F11:F23" si="1">IF(C11&gt;43607,130000,105000)</f>
        <v>#N/A</v>
      </c>
      <c r="G11" s="25">
        <v>43570</v>
      </c>
      <c r="H11" s="26">
        <v>42000</v>
      </c>
      <c r="I11" s="73" t="s">
        <v>70</v>
      </c>
      <c r="J11" s="78">
        <v>2155</v>
      </c>
      <c r="K11" s="25"/>
      <c r="L11" s="26"/>
      <c r="M11" s="73"/>
      <c r="N11" s="78"/>
      <c r="O11" s="25"/>
      <c r="P11" s="26"/>
      <c r="Q11" s="73"/>
      <c r="R11" s="78"/>
      <c r="S11" s="25"/>
      <c r="T11" s="26"/>
      <c r="U11" s="73"/>
      <c r="V11" s="78"/>
      <c r="W11" s="25"/>
      <c r="X11" s="26"/>
      <c r="Y11" s="73"/>
      <c r="Z11" s="78"/>
      <c r="AA11" s="25"/>
      <c r="AB11" s="26"/>
      <c r="AC11" s="73"/>
      <c r="AD11" s="78"/>
      <c r="AE11" s="25"/>
      <c r="AF11" s="26"/>
      <c r="AG11" s="73"/>
      <c r="AH11" s="78"/>
      <c r="AI11" s="25"/>
      <c r="AJ11" s="26"/>
      <c r="AK11" s="73"/>
      <c r="AL11" s="78"/>
      <c r="AM11" s="25"/>
      <c r="AN11" s="26"/>
      <c r="AO11" s="73"/>
      <c r="AP11" s="78"/>
      <c r="AQ11" s="25"/>
      <c r="AR11" s="26"/>
      <c r="AS11" s="73"/>
      <c r="AT11" s="78"/>
      <c r="AU11" s="25"/>
      <c r="AV11" s="26"/>
      <c r="AW11" s="73"/>
      <c r="AX11" s="78"/>
      <c r="AY11" s="25"/>
      <c r="AZ11" s="26"/>
      <c r="BA11" s="73"/>
      <c r="BB11" s="78"/>
      <c r="BC11" s="82">
        <f t="shared" ref="BC11:BC23" si="2">BD11-H11-L11-P11-T11-X11-AB11-AF11-AJ11-AN11-AR11-AV11-AZ11</f>
        <v>63000</v>
      </c>
      <c r="BD11" s="12">
        <f t="shared" si="0"/>
        <v>105000</v>
      </c>
      <c r="BE11" s="2"/>
    </row>
    <row r="12" spans="1:57" ht="12.75" customHeight="1" x14ac:dyDescent="0.2">
      <c r="A12" s="8"/>
      <c r="B12" s="53">
        <v>6041</v>
      </c>
      <c r="C12" s="65">
        <f>VLOOKUP(B12,' BONOS'!$B$8:$L$10216,2,0)</f>
        <v>43566</v>
      </c>
      <c r="D12" s="64" t="str">
        <f>VLOOKUP(B12,' BONOS'!$B$8:$L$10216,3,0)</f>
        <v>GERMAN OSCAR</v>
      </c>
      <c r="E12" s="64" t="str">
        <f>VLOOKUP(B12,' BONOS'!$B$8:$J$10216,9,0)</f>
        <v>JULIAN VELASQUEZ</v>
      </c>
      <c r="F12" s="13">
        <f t="shared" si="1"/>
        <v>105000</v>
      </c>
      <c r="G12" s="25">
        <v>43571</v>
      </c>
      <c r="H12" s="73">
        <v>105000</v>
      </c>
      <c r="I12" s="73" t="s">
        <v>70</v>
      </c>
      <c r="J12" s="78">
        <v>1452</v>
      </c>
      <c r="K12" s="25"/>
      <c r="L12" s="26"/>
      <c r="M12" s="73"/>
      <c r="N12" s="78"/>
      <c r="O12" s="25"/>
      <c r="P12" s="26"/>
      <c r="Q12" s="73"/>
      <c r="R12" s="78"/>
      <c r="S12" s="25"/>
      <c r="T12" s="26"/>
      <c r="U12" s="73"/>
      <c r="V12" s="78"/>
      <c r="W12" s="25"/>
      <c r="X12" s="26"/>
      <c r="Y12" s="73"/>
      <c r="Z12" s="78"/>
      <c r="AA12" s="25"/>
      <c r="AB12" s="26"/>
      <c r="AC12" s="73"/>
      <c r="AD12" s="78"/>
      <c r="AE12" s="25"/>
      <c r="AF12" s="26"/>
      <c r="AG12" s="73"/>
      <c r="AH12" s="78"/>
      <c r="AI12" s="25"/>
      <c r="AJ12" s="26"/>
      <c r="AK12" s="73"/>
      <c r="AL12" s="78"/>
      <c r="AM12" s="25"/>
      <c r="AN12" s="26"/>
      <c r="AO12" s="73"/>
      <c r="AP12" s="78"/>
      <c r="AQ12" s="25"/>
      <c r="AR12" s="26"/>
      <c r="AS12" s="73"/>
      <c r="AT12" s="78"/>
      <c r="AU12" s="25"/>
      <c r="AV12" s="26"/>
      <c r="AW12" s="73"/>
      <c r="AX12" s="78"/>
      <c r="AY12" s="25"/>
      <c r="AZ12" s="26"/>
      <c r="BA12" s="73"/>
      <c r="BB12" s="78"/>
      <c r="BC12" s="82">
        <f t="shared" si="2"/>
        <v>0</v>
      </c>
      <c r="BD12" s="12">
        <f t="shared" si="0"/>
        <v>105000</v>
      </c>
      <c r="BE12" s="2"/>
    </row>
    <row r="13" spans="1:57" ht="12.75" customHeight="1" x14ac:dyDescent="0.2">
      <c r="A13" s="8"/>
      <c r="B13" s="53">
        <v>1936</v>
      </c>
      <c r="C13" s="65">
        <f>VLOOKUP(B13,' BONOS'!$B$8:$L$10216,2,0)</f>
        <v>43556</v>
      </c>
      <c r="D13" s="64" t="str">
        <f>VLOOKUP(B13,' BONOS'!$B$8:$L$10216,3,0)</f>
        <v>MERY FRANCO</v>
      </c>
      <c r="E13" s="64" t="str">
        <f>VLOOKUP(B13,' BONOS'!$B$8:$J$10216,9,0)</f>
        <v>PAOLA ANDREA BERMUDEZ CARVAJAL</v>
      </c>
      <c r="F13" s="13">
        <f t="shared" si="1"/>
        <v>105000</v>
      </c>
      <c r="G13" s="25">
        <v>43560</v>
      </c>
      <c r="H13" s="73">
        <v>42000</v>
      </c>
      <c r="I13" s="73" t="s">
        <v>70</v>
      </c>
      <c r="J13" s="78">
        <v>2155</v>
      </c>
      <c r="K13" s="25">
        <v>43570</v>
      </c>
      <c r="L13" s="73">
        <v>50000</v>
      </c>
      <c r="M13" s="73"/>
      <c r="N13" s="78">
        <v>2151</v>
      </c>
      <c r="O13" s="25"/>
      <c r="P13" s="26"/>
      <c r="Q13" s="73"/>
      <c r="R13" s="78"/>
      <c r="S13" s="25"/>
      <c r="T13" s="26"/>
      <c r="U13" s="73"/>
      <c r="V13" s="78"/>
      <c r="W13" s="25"/>
      <c r="X13" s="26"/>
      <c r="Y13" s="73"/>
      <c r="Z13" s="78"/>
      <c r="AA13" s="25"/>
      <c r="AB13" s="26"/>
      <c r="AC13" s="73"/>
      <c r="AD13" s="78"/>
      <c r="AE13" s="25"/>
      <c r="AF13" s="26"/>
      <c r="AG13" s="73"/>
      <c r="AH13" s="78"/>
      <c r="AI13" s="25"/>
      <c r="AJ13" s="26"/>
      <c r="AK13" s="73"/>
      <c r="AL13" s="78"/>
      <c r="AM13" s="25"/>
      <c r="AN13" s="26"/>
      <c r="AO13" s="73"/>
      <c r="AP13" s="78"/>
      <c r="AQ13" s="25"/>
      <c r="AR13" s="26"/>
      <c r="AS13" s="73"/>
      <c r="AT13" s="78"/>
      <c r="AU13" s="25"/>
      <c r="AV13" s="26"/>
      <c r="AW13" s="73"/>
      <c r="AX13" s="78"/>
      <c r="AY13" s="25"/>
      <c r="AZ13" s="26"/>
      <c r="BA13" s="73"/>
      <c r="BB13" s="78"/>
      <c r="BC13" s="82">
        <f t="shared" si="2"/>
        <v>13000</v>
      </c>
      <c r="BD13" s="12">
        <f t="shared" si="0"/>
        <v>105000</v>
      </c>
      <c r="BE13" s="2"/>
    </row>
    <row r="14" spans="1:57" ht="12.75" customHeight="1" x14ac:dyDescent="0.2">
      <c r="A14" s="8"/>
      <c r="B14" s="53">
        <v>1635</v>
      </c>
      <c r="C14" s="65">
        <f>VLOOKUP(B14,' BONOS'!$B$8:$L$10216,2,0)</f>
        <v>43559</v>
      </c>
      <c r="D14" s="64" t="str">
        <f>VLOOKUP(B14,' BONOS'!$B$8:$L$10216,3,0)</f>
        <v>PAOLA ANDREA BERMUDEZ CARVAJAL</v>
      </c>
      <c r="E14" s="64" t="str">
        <f>VLOOKUP(B14,' BONOS'!$B$8:$J$10216,9,0)</f>
        <v>PAOLA ANDREA BERMUDEZ CARVAJAL</v>
      </c>
      <c r="F14" s="13">
        <f t="shared" si="1"/>
        <v>105000</v>
      </c>
      <c r="G14" s="25">
        <v>43570</v>
      </c>
      <c r="H14" s="73">
        <v>55000</v>
      </c>
      <c r="I14" s="73" t="s">
        <v>70</v>
      </c>
      <c r="J14" s="78">
        <v>2154</v>
      </c>
      <c r="K14" s="25"/>
      <c r="L14" s="26"/>
      <c r="M14" s="73"/>
      <c r="N14" s="78"/>
      <c r="O14" s="25"/>
      <c r="P14" s="26"/>
      <c r="Q14" s="73"/>
      <c r="R14" s="78"/>
      <c r="S14" s="25"/>
      <c r="T14" s="26"/>
      <c r="U14" s="73"/>
      <c r="V14" s="78"/>
      <c r="W14" s="25"/>
      <c r="X14" s="26"/>
      <c r="Y14" s="73"/>
      <c r="Z14" s="78"/>
      <c r="AA14" s="25"/>
      <c r="AB14" s="26"/>
      <c r="AC14" s="73"/>
      <c r="AD14" s="78"/>
      <c r="AE14" s="25"/>
      <c r="AF14" s="26"/>
      <c r="AG14" s="73"/>
      <c r="AH14" s="78"/>
      <c r="AI14" s="25"/>
      <c r="AJ14" s="26"/>
      <c r="AK14" s="73"/>
      <c r="AL14" s="78"/>
      <c r="AM14" s="25"/>
      <c r="AN14" s="26"/>
      <c r="AO14" s="73"/>
      <c r="AP14" s="78"/>
      <c r="AQ14" s="25"/>
      <c r="AR14" s="26"/>
      <c r="AS14" s="73"/>
      <c r="AT14" s="78"/>
      <c r="AU14" s="25"/>
      <c r="AV14" s="26"/>
      <c r="AW14" s="73"/>
      <c r="AX14" s="78"/>
      <c r="AY14" s="25"/>
      <c r="AZ14" s="26"/>
      <c r="BA14" s="73"/>
      <c r="BB14" s="78"/>
      <c r="BC14" s="82">
        <f t="shared" si="2"/>
        <v>50000</v>
      </c>
      <c r="BD14" s="12">
        <f t="shared" si="0"/>
        <v>105000</v>
      </c>
      <c r="BE14" s="2"/>
    </row>
    <row r="15" spans="1:57" ht="12.75" customHeight="1" x14ac:dyDescent="0.2">
      <c r="A15" s="8"/>
      <c r="B15" s="53">
        <v>2372</v>
      </c>
      <c r="C15" s="65">
        <f>VLOOKUP(B15,' BONOS'!$B$8:$L$10216,2,0)</f>
        <v>43571</v>
      </c>
      <c r="D15" s="64" t="str">
        <f>VLOOKUP(B15,' BONOS'!$B$8:$L$10216,3,0)</f>
        <v>ANA LUCUMI</v>
      </c>
      <c r="E15" s="64" t="str">
        <f>VLOOKUP(B15,' BONOS'!$B$8:$J$10216,9,0)</f>
        <v>WILSON RAMIREZ</v>
      </c>
      <c r="F15" s="13">
        <f t="shared" si="1"/>
        <v>105000</v>
      </c>
      <c r="G15" s="25">
        <v>43571</v>
      </c>
      <c r="H15" s="73">
        <v>35000</v>
      </c>
      <c r="I15" s="73">
        <v>101</v>
      </c>
      <c r="J15" s="78">
        <v>5003</v>
      </c>
      <c r="K15" s="25"/>
      <c r="L15" s="26"/>
      <c r="M15" s="73"/>
      <c r="N15" s="78"/>
      <c r="O15" s="25"/>
      <c r="P15" s="26"/>
      <c r="Q15" s="73"/>
      <c r="R15" s="78"/>
      <c r="S15" s="25"/>
      <c r="T15" s="26"/>
      <c r="U15" s="73"/>
      <c r="V15" s="78"/>
      <c r="W15" s="25"/>
      <c r="X15" s="26"/>
      <c r="Y15" s="73"/>
      <c r="Z15" s="78"/>
      <c r="AA15" s="25"/>
      <c r="AB15" s="26"/>
      <c r="AC15" s="73"/>
      <c r="AD15" s="78"/>
      <c r="AE15" s="25"/>
      <c r="AF15" s="26"/>
      <c r="AG15" s="73"/>
      <c r="AH15" s="78"/>
      <c r="AI15" s="25"/>
      <c r="AJ15" s="26"/>
      <c r="AK15" s="73"/>
      <c r="AL15" s="78"/>
      <c r="AM15" s="25"/>
      <c r="AN15" s="26"/>
      <c r="AO15" s="73"/>
      <c r="AP15" s="78"/>
      <c r="AQ15" s="25"/>
      <c r="AR15" s="26"/>
      <c r="AS15" s="73"/>
      <c r="AT15" s="78"/>
      <c r="AU15" s="25"/>
      <c r="AV15" s="26"/>
      <c r="AW15" s="73"/>
      <c r="AX15" s="78"/>
      <c r="AY15" s="25"/>
      <c r="AZ15" s="26"/>
      <c r="BA15" s="73"/>
      <c r="BB15" s="78"/>
      <c r="BC15" s="82">
        <f t="shared" si="2"/>
        <v>70000</v>
      </c>
      <c r="BD15" s="12">
        <f t="shared" si="0"/>
        <v>105000</v>
      </c>
      <c r="BE15" s="2"/>
    </row>
    <row r="16" spans="1:57" ht="12.75" customHeight="1" x14ac:dyDescent="0.2">
      <c r="A16" s="8"/>
      <c r="B16" s="53">
        <v>4273</v>
      </c>
      <c r="C16" s="65">
        <f>VLOOKUP(B16,' BONOS'!$B$8:$L$10216,2,0)</f>
        <v>43571</v>
      </c>
      <c r="D16" s="64" t="str">
        <f>VLOOKUP(B16,' BONOS'!$B$8:$L$10216,3,0)</f>
        <v>NORYS LOPEZ</v>
      </c>
      <c r="E16" s="64" t="str">
        <f>VLOOKUP(B16,' BONOS'!$B$8:$J$10216,9,0)</f>
        <v>WILSON RAMIREZ</v>
      </c>
      <c r="F16" s="13">
        <f t="shared" si="1"/>
        <v>105000</v>
      </c>
      <c r="G16" s="25">
        <v>43571</v>
      </c>
      <c r="H16" s="73">
        <v>35000</v>
      </c>
      <c r="I16" s="73">
        <v>101</v>
      </c>
      <c r="J16" s="78">
        <v>5002</v>
      </c>
      <c r="K16" s="25"/>
      <c r="L16" s="26"/>
      <c r="M16" s="73"/>
      <c r="N16" s="78"/>
      <c r="O16" s="25"/>
      <c r="P16" s="26"/>
      <c r="Q16" s="73"/>
      <c r="R16" s="78"/>
      <c r="S16" s="25"/>
      <c r="T16" s="26"/>
      <c r="U16" s="73"/>
      <c r="V16" s="78"/>
      <c r="W16" s="25"/>
      <c r="X16" s="26"/>
      <c r="Y16" s="73"/>
      <c r="Z16" s="78"/>
      <c r="AA16" s="25"/>
      <c r="AB16" s="26"/>
      <c r="AC16" s="73"/>
      <c r="AD16" s="78"/>
      <c r="AE16" s="25"/>
      <c r="AF16" s="26"/>
      <c r="AG16" s="73"/>
      <c r="AH16" s="78"/>
      <c r="AI16" s="25"/>
      <c r="AJ16" s="26"/>
      <c r="AK16" s="73"/>
      <c r="AL16" s="78"/>
      <c r="AM16" s="25"/>
      <c r="AN16" s="26"/>
      <c r="AO16" s="73"/>
      <c r="AP16" s="78"/>
      <c r="AQ16" s="25"/>
      <c r="AR16" s="26"/>
      <c r="AS16" s="73"/>
      <c r="AT16" s="78"/>
      <c r="AU16" s="25"/>
      <c r="AV16" s="26"/>
      <c r="AW16" s="73"/>
      <c r="AX16" s="78"/>
      <c r="AY16" s="25"/>
      <c r="AZ16" s="26"/>
      <c r="BA16" s="73"/>
      <c r="BB16" s="78"/>
      <c r="BC16" s="82">
        <f t="shared" si="2"/>
        <v>70000</v>
      </c>
      <c r="BD16" s="12">
        <f t="shared" si="0"/>
        <v>105000</v>
      </c>
      <c r="BE16" s="2"/>
    </row>
    <row r="17" spans="1:57" ht="12.75" customHeight="1" x14ac:dyDescent="0.2">
      <c r="A17" s="8"/>
      <c r="B17" s="53">
        <v>285</v>
      </c>
      <c r="C17" s="65">
        <f>VLOOKUP(B17,' BONOS'!$B$8:$L$10216,2,0)</f>
        <v>43570</v>
      </c>
      <c r="D17" s="64" t="str">
        <f>VLOOKUP(B17,' BONOS'!$B$8:$L$10216,3,0)</f>
        <v>ALVARO OSORIO</v>
      </c>
      <c r="E17" s="64" t="str">
        <f>VLOOKUP(B17,' BONOS'!$B$8:$J$10216,9,0)</f>
        <v>PAOLA ANDREA BERMUDEZ CARVAJAL</v>
      </c>
      <c r="F17" s="13">
        <f t="shared" si="1"/>
        <v>105000</v>
      </c>
      <c r="G17" s="25">
        <v>43571</v>
      </c>
      <c r="H17" s="73">
        <v>50000</v>
      </c>
      <c r="I17" s="73" t="s">
        <v>70</v>
      </c>
      <c r="J17" s="78">
        <v>2156</v>
      </c>
      <c r="K17" s="25"/>
      <c r="L17" s="26"/>
      <c r="M17" s="73"/>
      <c r="N17" s="78"/>
      <c r="O17" s="25"/>
      <c r="P17" s="26"/>
      <c r="Q17" s="73"/>
      <c r="R17" s="78"/>
      <c r="S17" s="25"/>
      <c r="T17" s="26"/>
      <c r="U17" s="73"/>
      <c r="V17" s="78"/>
      <c r="W17" s="25"/>
      <c r="X17" s="26"/>
      <c r="Y17" s="73"/>
      <c r="Z17" s="78"/>
      <c r="AA17" s="25"/>
      <c r="AB17" s="26"/>
      <c r="AC17" s="73"/>
      <c r="AD17" s="78"/>
      <c r="AE17" s="25"/>
      <c r="AF17" s="26"/>
      <c r="AG17" s="73"/>
      <c r="AH17" s="78"/>
      <c r="AI17" s="25"/>
      <c r="AJ17" s="26"/>
      <c r="AK17" s="73"/>
      <c r="AL17" s="78"/>
      <c r="AM17" s="25"/>
      <c r="AN17" s="26"/>
      <c r="AO17" s="73"/>
      <c r="AP17" s="78"/>
      <c r="AQ17" s="25"/>
      <c r="AR17" s="26"/>
      <c r="AS17" s="73"/>
      <c r="AT17" s="78"/>
      <c r="AU17" s="25"/>
      <c r="AV17" s="26"/>
      <c r="AW17" s="73"/>
      <c r="AX17" s="78"/>
      <c r="AY17" s="25"/>
      <c r="AZ17" s="26"/>
      <c r="BA17" s="73"/>
      <c r="BB17" s="78"/>
      <c r="BC17" s="82">
        <f t="shared" si="2"/>
        <v>55000</v>
      </c>
      <c r="BD17" s="12">
        <f t="shared" si="0"/>
        <v>105000</v>
      </c>
      <c r="BE17" s="2"/>
    </row>
    <row r="18" spans="1:57" ht="12.75" customHeight="1" x14ac:dyDescent="0.2">
      <c r="A18" s="8"/>
      <c r="B18" s="53">
        <v>6942</v>
      </c>
      <c r="C18" s="65">
        <f>VLOOKUP(B18,' BONOS'!$B$8:$L$10216,2,0)</f>
        <v>43571</v>
      </c>
      <c r="D18" s="64" t="str">
        <f>VLOOKUP(B18,' BONOS'!$B$8:$L$10216,3,0)</f>
        <v>NIDIA RAMIREZ</v>
      </c>
      <c r="E18" s="64" t="str">
        <f>VLOOKUP(B18,' BONOS'!$B$8:$J$10216,9,0)</f>
        <v>WILSON RAMIREZ</v>
      </c>
      <c r="F18" s="13">
        <f t="shared" si="1"/>
        <v>105000</v>
      </c>
      <c r="G18" s="25">
        <v>43571</v>
      </c>
      <c r="H18" s="73">
        <v>105000</v>
      </c>
      <c r="I18" s="73">
        <v>101</v>
      </c>
      <c r="J18" s="78">
        <v>5001</v>
      </c>
      <c r="K18" s="25"/>
      <c r="L18" s="26"/>
      <c r="M18" s="73"/>
      <c r="N18" s="78"/>
      <c r="O18" s="25"/>
      <c r="P18" s="26"/>
      <c r="Q18" s="73"/>
      <c r="R18" s="78"/>
      <c r="S18" s="25"/>
      <c r="T18" s="26"/>
      <c r="U18" s="73"/>
      <c r="V18" s="78"/>
      <c r="W18" s="25"/>
      <c r="X18" s="26"/>
      <c r="Y18" s="73"/>
      <c r="Z18" s="78"/>
      <c r="AA18" s="25"/>
      <c r="AB18" s="26"/>
      <c r="AC18" s="73"/>
      <c r="AD18" s="78"/>
      <c r="AE18" s="25"/>
      <c r="AF18" s="26"/>
      <c r="AG18" s="73"/>
      <c r="AH18" s="78"/>
      <c r="AI18" s="25"/>
      <c r="AJ18" s="26"/>
      <c r="AK18" s="73"/>
      <c r="AL18" s="78"/>
      <c r="AM18" s="25"/>
      <c r="AN18" s="26"/>
      <c r="AO18" s="73"/>
      <c r="AP18" s="78"/>
      <c r="AQ18" s="25"/>
      <c r="AR18" s="26"/>
      <c r="AS18" s="73"/>
      <c r="AT18" s="78"/>
      <c r="AU18" s="25"/>
      <c r="AV18" s="26"/>
      <c r="AW18" s="73"/>
      <c r="AX18" s="78"/>
      <c r="AY18" s="25"/>
      <c r="AZ18" s="26"/>
      <c r="BA18" s="73"/>
      <c r="BB18" s="78"/>
      <c r="BC18" s="82">
        <f t="shared" si="2"/>
        <v>0</v>
      </c>
      <c r="BD18" s="12">
        <f t="shared" si="0"/>
        <v>105000</v>
      </c>
      <c r="BE18" s="2"/>
    </row>
    <row r="19" spans="1:57" ht="12.75" customHeight="1" x14ac:dyDescent="0.2">
      <c r="A19" s="8"/>
      <c r="B19" s="53">
        <v>4610</v>
      </c>
      <c r="C19" s="65">
        <f>VLOOKUP(B19,' BONOS'!$B$8:$L$10216,2,0)</f>
        <v>43557</v>
      </c>
      <c r="D19" s="64" t="str">
        <f>VLOOKUP(B19,' BONOS'!$B$8:$L$10216,3,0)</f>
        <v>CLAUDIA SOLANS LIBREROS MORALES</v>
      </c>
      <c r="E19" s="64" t="str">
        <f>VLOOKUP(B19,' BONOS'!$B$8:$J$10216,9,0)</f>
        <v>ZORAIDA SERRANO</v>
      </c>
      <c r="F19" s="13">
        <f t="shared" si="1"/>
        <v>105000</v>
      </c>
      <c r="G19" s="25">
        <v>43557</v>
      </c>
      <c r="H19" s="73">
        <v>105000</v>
      </c>
      <c r="I19" s="73"/>
      <c r="J19" s="78">
        <v>2701</v>
      </c>
      <c r="K19" s="25"/>
      <c r="L19" s="26"/>
      <c r="M19" s="73"/>
      <c r="N19" s="78"/>
      <c r="O19" s="25"/>
      <c r="P19" s="26"/>
      <c r="Q19" s="73"/>
      <c r="R19" s="78"/>
      <c r="S19" s="25"/>
      <c r="T19" s="26"/>
      <c r="U19" s="73"/>
      <c r="V19" s="78"/>
      <c r="W19" s="25"/>
      <c r="X19" s="26"/>
      <c r="Y19" s="73"/>
      <c r="Z19" s="78"/>
      <c r="AA19" s="25"/>
      <c r="AB19" s="26"/>
      <c r="AC19" s="73"/>
      <c r="AD19" s="78"/>
      <c r="AE19" s="25"/>
      <c r="AF19" s="26"/>
      <c r="AG19" s="73"/>
      <c r="AH19" s="78"/>
      <c r="AI19" s="25"/>
      <c r="AJ19" s="26"/>
      <c r="AK19" s="73"/>
      <c r="AL19" s="78"/>
      <c r="AM19" s="25"/>
      <c r="AN19" s="26"/>
      <c r="AO19" s="73"/>
      <c r="AP19" s="78"/>
      <c r="AQ19" s="25"/>
      <c r="AR19" s="26"/>
      <c r="AS19" s="73"/>
      <c r="AT19" s="78"/>
      <c r="AU19" s="25"/>
      <c r="AV19" s="26"/>
      <c r="AW19" s="73"/>
      <c r="AX19" s="78"/>
      <c r="AY19" s="25"/>
      <c r="AZ19" s="26"/>
      <c r="BA19" s="73"/>
      <c r="BB19" s="78"/>
      <c r="BC19" s="82">
        <f t="shared" si="2"/>
        <v>0</v>
      </c>
      <c r="BD19" s="12">
        <f t="shared" si="0"/>
        <v>105000</v>
      </c>
      <c r="BE19" s="2"/>
    </row>
    <row r="20" spans="1:57" ht="12.75" customHeight="1" x14ac:dyDescent="0.2">
      <c r="A20" s="8"/>
      <c r="B20" s="53">
        <v>615</v>
      </c>
      <c r="C20" s="65">
        <f>VLOOKUP(B20,' BONOS'!$B$8:$L$10216,2,0)</f>
        <v>43563</v>
      </c>
      <c r="D20" s="64" t="str">
        <f>VLOOKUP(B20,' BONOS'!$B$8:$L$10216,3,0)</f>
        <v>HENRY OSORIO RAMIREZ</v>
      </c>
      <c r="E20" s="64" t="str">
        <f>VLOOKUP(B20,' BONOS'!$B$8:$J$10216,9,0)</f>
        <v>JULIAN FRANCO</v>
      </c>
      <c r="F20" s="13">
        <f t="shared" si="1"/>
        <v>105000</v>
      </c>
      <c r="G20" s="25">
        <v>43563</v>
      </c>
      <c r="H20" s="73">
        <v>50000</v>
      </c>
      <c r="I20" s="73">
        <v>35</v>
      </c>
      <c r="J20" s="78">
        <v>1710</v>
      </c>
      <c r="K20" s="25"/>
      <c r="L20" s="26"/>
      <c r="M20" s="73"/>
      <c r="N20" s="78"/>
      <c r="O20" s="25"/>
      <c r="P20" s="26"/>
      <c r="Q20" s="73"/>
      <c r="R20" s="78"/>
      <c r="S20" s="25"/>
      <c r="T20" s="26"/>
      <c r="U20" s="73"/>
      <c r="V20" s="78"/>
      <c r="W20" s="25"/>
      <c r="X20" s="26"/>
      <c r="Y20" s="73"/>
      <c r="Z20" s="78"/>
      <c r="AA20" s="25"/>
      <c r="AB20" s="26"/>
      <c r="AC20" s="73"/>
      <c r="AD20" s="78"/>
      <c r="AE20" s="25"/>
      <c r="AF20" s="26"/>
      <c r="AG20" s="73"/>
      <c r="AH20" s="78"/>
      <c r="AI20" s="25"/>
      <c r="AJ20" s="26"/>
      <c r="AK20" s="73"/>
      <c r="AL20" s="78"/>
      <c r="AM20" s="25"/>
      <c r="AN20" s="26"/>
      <c r="AO20" s="73"/>
      <c r="AP20" s="78"/>
      <c r="AQ20" s="25"/>
      <c r="AR20" s="26"/>
      <c r="AS20" s="73"/>
      <c r="AT20" s="78"/>
      <c r="AU20" s="25"/>
      <c r="AV20" s="26"/>
      <c r="AW20" s="73"/>
      <c r="AX20" s="78"/>
      <c r="AY20" s="25"/>
      <c r="AZ20" s="26"/>
      <c r="BA20" s="73"/>
      <c r="BB20" s="78"/>
      <c r="BC20" s="82">
        <f t="shared" si="2"/>
        <v>55000</v>
      </c>
      <c r="BD20" s="12">
        <f t="shared" si="0"/>
        <v>105000</v>
      </c>
      <c r="BE20" s="2"/>
    </row>
    <row r="21" spans="1:57" ht="12.75" customHeight="1" x14ac:dyDescent="0.2">
      <c r="A21" s="8"/>
      <c r="B21" s="53">
        <v>814</v>
      </c>
      <c r="C21" s="65">
        <f>VLOOKUP(B21,' BONOS'!$B$8:$L$10216,2,0)</f>
        <v>43559</v>
      </c>
      <c r="D21" s="64" t="str">
        <f>VLOOKUP(B21,' BONOS'!$B$8:$L$10216,3,0)</f>
        <v>CAMILO MICOLTA</v>
      </c>
      <c r="E21" s="64" t="str">
        <f>VLOOKUP(B21,' BONOS'!$B$8:$J$10216,9,0)</f>
        <v>DORA INES RAMIREZ</v>
      </c>
      <c r="F21" s="13">
        <f t="shared" si="1"/>
        <v>105000</v>
      </c>
      <c r="G21" s="25">
        <v>43565</v>
      </c>
      <c r="H21" s="73">
        <v>105000</v>
      </c>
      <c r="I21" s="73"/>
      <c r="J21" s="78">
        <v>801</v>
      </c>
      <c r="K21" s="25"/>
      <c r="L21" s="26"/>
      <c r="M21" s="73"/>
      <c r="N21" s="78"/>
      <c r="O21" s="25"/>
      <c r="P21" s="26"/>
      <c r="Q21" s="73"/>
      <c r="R21" s="78"/>
      <c r="S21" s="25"/>
      <c r="T21" s="26"/>
      <c r="U21" s="73"/>
      <c r="V21" s="78"/>
      <c r="W21" s="25"/>
      <c r="X21" s="26"/>
      <c r="Y21" s="73"/>
      <c r="Z21" s="78"/>
      <c r="AA21" s="25"/>
      <c r="AB21" s="26"/>
      <c r="AC21" s="73"/>
      <c r="AD21" s="78"/>
      <c r="AE21" s="25"/>
      <c r="AF21" s="26"/>
      <c r="AG21" s="73"/>
      <c r="AH21" s="78"/>
      <c r="AI21" s="25"/>
      <c r="AJ21" s="26"/>
      <c r="AK21" s="73"/>
      <c r="AL21" s="78"/>
      <c r="AM21" s="25"/>
      <c r="AN21" s="26"/>
      <c r="AO21" s="73"/>
      <c r="AP21" s="78"/>
      <c r="AQ21" s="25"/>
      <c r="AR21" s="26"/>
      <c r="AS21" s="73"/>
      <c r="AT21" s="78"/>
      <c r="AU21" s="25"/>
      <c r="AV21" s="26"/>
      <c r="AW21" s="73"/>
      <c r="AX21" s="78"/>
      <c r="AY21" s="25"/>
      <c r="AZ21" s="26"/>
      <c r="BA21" s="73"/>
      <c r="BB21" s="78"/>
      <c r="BC21" s="82">
        <f t="shared" si="2"/>
        <v>0</v>
      </c>
      <c r="BD21" s="12">
        <f t="shared" si="0"/>
        <v>105000</v>
      </c>
      <c r="BE21" s="2"/>
    </row>
    <row r="22" spans="1:57" ht="12.75" customHeight="1" x14ac:dyDescent="0.2">
      <c r="A22" s="8"/>
      <c r="B22" s="53">
        <v>1192</v>
      </c>
      <c r="C22" s="65">
        <f>VLOOKUP(B22,' BONOS'!$B$8:$L$10216,2,0)</f>
        <v>43561</v>
      </c>
      <c r="D22" s="64" t="str">
        <f>VLOOKUP(B22,' BONOS'!$B$8:$L$10216,3,0)</f>
        <v>GUSTAVO ADOLFO RODRIGUEZ</v>
      </c>
      <c r="E22" s="64" t="str">
        <f>VLOOKUP(B22,' BONOS'!$B$8:$J$10216,9,0)</f>
        <v>PAOLA ANDREA BERMUDEZ CARVAJAL</v>
      </c>
      <c r="F22" s="13">
        <f t="shared" si="1"/>
        <v>105000</v>
      </c>
      <c r="G22" s="25">
        <v>43561</v>
      </c>
      <c r="H22" s="73">
        <v>105000</v>
      </c>
      <c r="I22" s="73" t="s">
        <v>70</v>
      </c>
      <c r="J22" s="78">
        <v>2152</v>
      </c>
      <c r="K22" s="25"/>
      <c r="L22" s="26"/>
      <c r="M22" s="73"/>
      <c r="N22" s="78"/>
      <c r="O22" s="25"/>
      <c r="P22" s="26"/>
      <c r="Q22" s="73"/>
      <c r="R22" s="78"/>
      <c r="S22" s="25"/>
      <c r="T22" s="26"/>
      <c r="U22" s="73"/>
      <c r="V22" s="78"/>
      <c r="W22" s="25"/>
      <c r="X22" s="26"/>
      <c r="Y22" s="73"/>
      <c r="Z22" s="78"/>
      <c r="AA22" s="25"/>
      <c r="AB22" s="26"/>
      <c r="AC22" s="73"/>
      <c r="AD22" s="78"/>
      <c r="AE22" s="25"/>
      <c r="AF22" s="26"/>
      <c r="AG22" s="73"/>
      <c r="AH22" s="78"/>
      <c r="AI22" s="25"/>
      <c r="AJ22" s="26"/>
      <c r="AK22" s="73"/>
      <c r="AL22" s="78"/>
      <c r="AM22" s="25"/>
      <c r="AN22" s="26"/>
      <c r="AO22" s="73"/>
      <c r="AP22" s="78"/>
      <c r="AQ22" s="25"/>
      <c r="AR22" s="26"/>
      <c r="AS22" s="73"/>
      <c r="AT22" s="78"/>
      <c r="AU22" s="25"/>
      <c r="AV22" s="26"/>
      <c r="AW22" s="73"/>
      <c r="AX22" s="78"/>
      <c r="AY22" s="25"/>
      <c r="AZ22" s="26"/>
      <c r="BA22" s="73"/>
      <c r="BB22" s="78"/>
      <c r="BC22" s="82">
        <f t="shared" si="2"/>
        <v>0</v>
      </c>
      <c r="BD22" s="12">
        <f t="shared" si="0"/>
        <v>105000</v>
      </c>
      <c r="BE22" s="2"/>
    </row>
    <row r="23" spans="1:57" ht="12.75" customHeight="1" x14ac:dyDescent="0.2">
      <c r="A23" s="8"/>
      <c r="B23" s="53">
        <v>1282</v>
      </c>
      <c r="C23" s="65">
        <f>VLOOKUP(B23,' BONOS'!$B$8:$L$10216,2,0)</f>
        <v>43559</v>
      </c>
      <c r="D23" s="64" t="str">
        <f>VLOOKUP(B23,' BONOS'!$B$8:$L$10216,3,0)</f>
        <v>HUGO MURILLO</v>
      </c>
      <c r="E23" s="64" t="str">
        <f>VLOOKUP(B23,' BONOS'!$B$8:$J$10216,9,0)</f>
        <v>HUGO MURILLO</v>
      </c>
      <c r="F23" s="13">
        <f t="shared" si="1"/>
        <v>105000</v>
      </c>
      <c r="G23" s="25">
        <v>43558</v>
      </c>
      <c r="H23" s="73">
        <v>105000</v>
      </c>
      <c r="I23" s="73">
        <v>35</v>
      </c>
      <c r="J23" s="78">
        <v>1701</v>
      </c>
      <c r="K23" s="25"/>
      <c r="L23" s="26"/>
      <c r="M23" s="73"/>
      <c r="N23" s="78"/>
      <c r="O23" s="25"/>
      <c r="P23" s="26"/>
      <c r="Q23" s="73"/>
      <c r="R23" s="78"/>
      <c r="S23" s="25"/>
      <c r="T23" s="26"/>
      <c r="U23" s="73"/>
      <c r="V23" s="78"/>
      <c r="W23" s="25"/>
      <c r="X23" s="26"/>
      <c r="Y23" s="73"/>
      <c r="Z23" s="78"/>
      <c r="AA23" s="25"/>
      <c r="AB23" s="26"/>
      <c r="AC23" s="73"/>
      <c r="AD23" s="78"/>
      <c r="AE23" s="25"/>
      <c r="AF23" s="26"/>
      <c r="AG23" s="73"/>
      <c r="AH23" s="78"/>
      <c r="AI23" s="25"/>
      <c r="AJ23" s="26"/>
      <c r="AK23" s="73"/>
      <c r="AL23" s="78"/>
      <c r="AM23" s="25"/>
      <c r="AN23" s="26"/>
      <c r="AO23" s="73"/>
      <c r="AP23" s="78"/>
      <c r="AQ23" s="25"/>
      <c r="AR23" s="26"/>
      <c r="AS23" s="73"/>
      <c r="AT23" s="78"/>
      <c r="AU23" s="25"/>
      <c r="AV23" s="26"/>
      <c r="AW23" s="73"/>
      <c r="AX23" s="78"/>
      <c r="AY23" s="25"/>
      <c r="AZ23" s="26"/>
      <c r="BA23" s="73"/>
      <c r="BB23" s="78"/>
      <c r="BC23" s="82">
        <f t="shared" si="2"/>
        <v>0</v>
      </c>
      <c r="BD23" s="12">
        <f t="shared" si="0"/>
        <v>105000</v>
      </c>
      <c r="BE23" s="2"/>
    </row>
    <row r="24" spans="1:57" ht="12.75" customHeight="1" x14ac:dyDescent="0.2">
      <c r="A24" s="8"/>
      <c r="B24" s="53">
        <v>1965</v>
      </c>
      <c r="C24" s="65">
        <f>VLOOKUP(B24,' BONOS'!$B$8:$L$10216,2,0)</f>
        <v>43561</v>
      </c>
      <c r="D24" s="64" t="str">
        <f>VLOOKUP(B24,' BONOS'!$B$8:$L$10216,3,0)</f>
        <v>ALBA LUCIA GUERRA</v>
      </c>
      <c r="E24" s="64" t="str">
        <f>VLOOKUP(B24,' BONOS'!$B$8:$J$10216,9,0)</f>
        <v>PAOLA ANDREA BERMUDEZ CARVAJAL</v>
      </c>
      <c r="F24" s="13">
        <f t="shared" ref="F24:F39" si="3">IF(C24&gt;43607,130000,105000)</f>
        <v>105000</v>
      </c>
      <c r="G24" s="25">
        <v>43561</v>
      </c>
      <c r="H24" s="73">
        <v>30000</v>
      </c>
      <c r="I24" s="73" t="s">
        <v>70</v>
      </c>
      <c r="J24" s="78">
        <v>2153</v>
      </c>
      <c r="K24" s="25"/>
      <c r="L24" s="26"/>
      <c r="M24" s="73"/>
      <c r="N24" s="78"/>
      <c r="O24" s="25"/>
      <c r="P24" s="26"/>
      <c r="Q24" s="73"/>
      <c r="R24" s="78"/>
      <c r="S24" s="25"/>
      <c r="T24" s="26"/>
      <c r="U24" s="73"/>
      <c r="V24" s="78"/>
      <c r="W24" s="25"/>
      <c r="X24" s="26"/>
      <c r="Y24" s="73"/>
      <c r="Z24" s="78"/>
      <c r="AA24" s="25"/>
      <c r="AB24" s="26"/>
      <c r="AC24" s="73"/>
      <c r="AD24" s="78"/>
      <c r="AE24" s="25"/>
      <c r="AF24" s="26"/>
      <c r="AG24" s="73"/>
      <c r="AH24" s="78"/>
      <c r="AI24" s="25"/>
      <c r="AJ24" s="26"/>
      <c r="AK24" s="73"/>
      <c r="AL24" s="78"/>
      <c r="AM24" s="25"/>
      <c r="AN24" s="26"/>
      <c r="AO24" s="73"/>
      <c r="AP24" s="78"/>
      <c r="AQ24" s="25"/>
      <c r="AR24" s="26"/>
      <c r="AS24" s="73"/>
      <c r="AT24" s="78"/>
      <c r="AU24" s="25"/>
      <c r="AV24" s="26"/>
      <c r="AW24" s="73"/>
      <c r="AX24" s="78"/>
      <c r="AY24" s="25"/>
      <c r="AZ24" s="26"/>
      <c r="BA24" s="73"/>
      <c r="BB24" s="78"/>
      <c r="BC24" s="82">
        <f t="shared" ref="BC24:BC39" si="4">BD24-H24-L24-P24-T24-X24-AB24-AF24-AJ24-AN24-AR24-AV24-AZ24</f>
        <v>75000</v>
      </c>
      <c r="BD24" s="12">
        <f t="shared" si="0"/>
        <v>105000</v>
      </c>
      <c r="BE24" s="2"/>
    </row>
    <row r="25" spans="1:57" ht="12.75" customHeight="1" x14ac:dyDescent="0.2">
      <c r="A25" s="8"/>
      <c r="B25" s="53">
        <v>2707</v>
      </c>
      <c r="C25" s="65">
        <f>VLOOKUP(B25,' BONOS'!$B$8:$L$10216,2,0)</f>
        <v>43558</v>
      </c>
      <c r="D25" s="64" t="str">
        <f>VLOOKUP(B25,' BONOS'!$B$8:$L$10216,3,0)</f>
        <v>HUGO MURILLO</v>
      </c>
      <c r="E25" s="64" t="str">
        <f>VLOOKUP(B25,' BONOS'!$B$8:$J$10216,9,0)</f>
        <v>HUGO MURILLO</v>
      </c>
      <c r="F25" s="13">
        <f t="shared" si="3"/>
        <v>105000</v>
      </c>
      <c r="G25" s="25">
        <v>43558</v>
      </c>
      <c r="H25" s="73">
        <v>105000</v>
      </c>
      <c r="I25" s="73">
        <v>35</v>
      </c>
      <c r="J25" s="78">
        <v>1707</v>
      </c>
      <c r="K25" s="25"/>
      <c r="L25" s="26"/>
      <c r="M25" s="73"/>
      <c r="N25" s="78"/>
      <c r="O25" s="25"/>
      <c r="P25" s="26"/>
      <c r="Q25" s="73"/>
      <c r="R25" s="78"/>
      <c r="S25" s="25"/>
      <c r="T25" s="26"/>
      <c r="U25" s="73"/>
      <c r="V25" s="78"/>
      <c r="W25" s="25"/>
      <c r="X25" s="26"/>
      <c r="Y25" s="73"/>
      <c r="Z25" s="78"/>
      <c r="AA25" s="25"/>
      <c r="AB25" s="26"/>
      <c r="AC25" s="73"/>
      <c r="AD25" s="78"/>
      <c r="AE25" s="25"/>
      <c r="AF25" s="26"/>
      <c r="AG25" s="73"/>
      <c r="AH25" s="78"/>
      <c r="AI25" s="25"/>
      <c r="AJ25" s="26"/>
      <c r="AK25" s="73"/>
      <c r="AL25" s="78"/>
      <c r="AM25" s="25"/>
      <c r="AN25" s="26"/>
      <c r="AO25" s="73"/>
      <c r="AP25" s="78"/>
      <c r="AQ25" s="25"/>
      <c r="AR25" s="26"/>
      <c r="AS25" s="73"/>
      <c r="AT25" s="78"/>
      <c r="AU25" s="25"/>
      <c r="AV25" s="26"/>
      <c r="AW25" s="73"/>
      <c r="AX25" s="78"/>
      <c r="AY25" s="25"/>
      <c r="AZ25" s="26"/>
      <c r="BA25" s="73"/>
      <c r="BB25" s="78"/>
      <c r="BC25" s="82">
        <f t="shared" si="4"/>
        <v>0</v>
      </c>
      <c r="BD25" s="12">
        <f t="shared" si="0"/>
        <v>105000</v>
      </c>
      <c r="BE25" s="2"/>
    </row>
    <row r="26" spans="1:57" ht="12.75" customHeight="1" x14ac:dyDescent="0.2">
      <c r="A26" s="8"/>
      <c r="B26" s="53">
        <v>2719</v>
      </c>
      <c r="C26" s="65">
        <f>VLOOKUP(B26,' BONOS'!$B$8:$L$10216,2,0)</f>
        <v>43564</v>
      </c>
      <c r="D26" s="64" t="str">
        <f>VLOOKUP(B26,' BONOS'!$B$8:$L$10216,3,0)</f>
        <v>ANA BEATRIZ ESPINOSA GUEVARA</v>
      </c>
      <c r="E26" s="64" t="str">
        <f>VLOOKUP(B26,' BONOS'!$B$8:$J$10216,9,0)</f>
        <v>ANA MILENA RUIZ ESPINOSA</v>
      </c>
      <c r="F26" s="13">
        <f t="shared" si="3"/>
        <v>105000</v>
      </c>
      <c r="G26" s="25">
        <v>43564</v>
      </c>
      <c r="H26" s="73">
        <v>50000</v>
      </c>
      <c r="I26" s="73">
        <v>12</v>
      </c>
      <c r="J26" s="78">
        <v>554</v>
      </c>
      <c r="K26" s="25"/>
      <c r="L26" s="26"/>
      <c r="M26" s="73"/>
      <c r="N26" s="78"/>
      <c r="O26" s="25"/>
      <c r="P26" s="26"/>
      <c r="Q26" s="73"/>
      <c r="R26" s="78"/>
      <c r="S26" s="25"/>
      <c r="T26" s="26"/>
      <c r="U26" s="73"/>
      <c r="V26" s="78"/>
      <c r="W26" s="25"/>
      <c r="X26" s="26"/>
      <c r="Y26" s="73"/>
      <c r="Z26" s="78"/>
      <c r="AA26" s="25"/>
      <c r="AB26" s="26"/>
      <c r="AC26" s="73"/>
      <c r="AD26" s="78"/>
      <c r="AE26" s="25"/>
      <c r="AF26" s="26"/>
      <c r="AG26" s="73"/>
      <c r="AH26" s="78"/>
      <c r="AI26" s="25"/>
      <c r="AJ26" s="26"/>
      <c r="AK26" s="73"/>
      <c r="AL26" s="78"/>
      <c r="AM26" s="25"/>
      <c r="AN26" s="26"/>
      <c r="AO26" s="73"/>
      <c r="AP26" s="78"/>
      <c r="AQ26" s="25"/>
      <c r="AR26" s="26"/>
      <c r="AS26" s="73"/>
      <c r="AT26" s="78"/>
      <c r="AU26" s="25"/>
      <c r="AV26" s="26"/>
      <c r="AW26" s="73"/>
      <c r="AX26" s="78"/>
      <c r="AY26" s="25"/>
      <c r="AZ26" s="26"/>
      <c r="BA26" s="73"/>
      <c r="BB26" s="78"/>
      <c r="BC26" s="82">
        <f t="shared" si="4"/>
        <v>55000</v>
      </c>
      <c r="BD26" s="12">
        <f t="shared" si="0"/>
        <v>105000</v>
      </c>
      <c r="BE26" s="2"/>
    </row>
    <row r="27" spans="1:57" ht="12.75" customHeight="1" x14ac:dyDescent="0.2">
      <c r="A27" s="8"/>
      <c r="B27" s="53">
        <v>3118</v>
      </c>
      <c r="C27" s="65">
        <f>VLOOKUP(B27,' BONOS'!$B$8:$L$10216,2,0)</f>
        <v>43558</v>
      </c>
      <c r="D27" s="64" t="str">
        <f>VLOOKUP(B27,' BONOS'!$B$8:$L$10216,3,0)</f>
        <v>HUGO MURILLO</v>
      </c>
      <c r="E27" s="64" t="str">
        <f>VLOOKUP(B27,' BONOS'!$B$8:$J$10216,9,0)</f>
        <v>HUGO MURILLO</v>
      </c>
      <c r="F27" s="13">
        <f t="shared" si="3"/>
        <v>105000</v>
      </c>
      <c r="G27" s="25">
        <v>43558</v>
      </c>
      <c r="H27" s="73">
        <v>105000</v>
      </c>
      <c r="I27" s="73">
        <v>35</v>
      </c>
      <c r="J27" s="78">
        <v>1702</v>
      </c>
      <c r="K27" s="25"/>
      <c r="L27" s="26"/>
      <c r="M27" s="73"/>
      <c r="N27" s="78"/>
      <c r="O27" s="25"/>
      <c r="P27" s="26"/>
      <c r="Q27" s="73"/>
      <c r="R27" s="78"/>
      <c r="S27" s="25"/>
      <c r="T27" s="26"/>
      <c r="U27" s="73"/>
      <c r="V27" s="78"/>
      <c r="W27" s="25"/>
      <c r="X27" s="26"/>
      <c r="Y27" s="73"/>
      <c r="Z27" s="78"/>
      <c r="AA27" s="25"/>
      <c r="AB27" s="26"/>
      <c r="AC27" s="73"/>
      <c r="AD27" s="78"/>
      <c r="AE27" s="25"/>
      <c r="AF27" s="26"/>
      <c r="AG27" s="73"/>
      <c r="AH27" s="78"/>
      <c r="AI27" s="25"/>
      <c r="AJ27" s="26"/>
      <c r="AK27" s="73"/>
      <c r="AL27" s="78"/>
      <c r="AM27" s="25"/>
      <c r="AN27" s="26"/>
      <c r="AO27" s="73"/>
      <c r="AP27" s="78"/>
      <c r="AQ27" s="25"/>
      <c r="AR27" s="26"/>
      <c r="AS27" s="73"/>
      <c r="AT27" s="78"/>
      <c r="AU27" s="25"/>
      <c r="AV27" s="26"/>
      <c r="AW27" s="73"/>
      <c r="AX27" s="78"/>
      <c r="AY27" s="25"/>
      <c r="AZ27" s="26"/>
      <c r="BA27" s="73"/>
      <c r="BB27" s="78"/>
      <c r="BC27" s="82">
        <f t="shared" si="4"/>
        <v>0</v>
      </c>
      <c r="BD27" s="12">
        <f t="shared" si="0"/>
        <v>105000</v>
      </c>
      <c r="BE27" s="2"/>
    </row>
    <row r="28" spans="1:57" ht="12.75" customHeight="1" x14ac:dyDescent="0.2">
      <c r="A28" s="8"/>
      <c r="B28" s="53">
        <v>3413</v>
      </c>
      <c r="C28" s="65">
        <f>VLOOKUP(B28,' BONOS'!$B$8:$L$10216,2,0)</f>
        <v>43558</v>
      </c>
      <c r="D28" s="64" t="str">
        <f>VLOOKUP(B28,' BONOS'!$B$8:$L$10216,3,0)</f>
        <v>HUGO MURILLO</v>
      </c>
      <c r="E28" s="64" t="str">
        <f>VLOOKUP(B28,' BONOS'!$B$8:$J$10216,9,0)</f>
        <v>HUGO MURILLO</v>
      </c>
      <c r="F28" s="13">
        <f t="shared" si="3"/>
        <v>105000</v>
      </c>
      <c r="G28" s="25">
        <v>43558</v>
      </c>
      <c r="H28" s="73">
        <v>105000</v>
      </c>
      <c r="I28" s="73">
        <v>35</v>
      </c>
      <c r="J28" s="78">
        <v>1706</v>
      </c>
      <c r="K28" s="25"/>
      <c r="L28" s="26"/>
      <c r="M28" s="73"/>
      <c r="N28" s="78"/>
      <c r="O28" s="25"/>
      <c r="P28" s="26"/>
      <c r="Q28" s="73"/>
      <c r="R28" s="78"/>
      <c r="S28" s="25"/>
      <c r="T28" s="26"/>
      <c r="U28" s="73"/>
      <c r="V28" s="78"/>
      <c r="W28" s="25"/>
      <c r="X28" s="26"/>
      <c r="Y28" s="73"/>
      <c r="Z28" s="78"/>
      <c r="AA28" s="25"/>
      <c r="AB28" s="26"/>
      <c r="AC28" s="73"/>
      <c r="AD28" s="78"/>
      <c r="AE28" s="25"/>
      <c r="AF28" s="26"/>
      <c r="AG28" s="73"/>
      <c r="AH28" s="78"/>
      <c r="AI28" s="25"/>
      <c r="AJ28" s="26"/>
      <c r="AK28" s="73"/>
      <c r="AL28" s="78"/>
      <c r="AM28" s="25"/>
      <c r="AN28" s="26"/>
      <c r="AO28" s="73"/>
      <c r="AP28" s="78"/>
      <c r="AQ28" s="25"/>
      <c r="AR28" s="26"/>
      <c r="AS28" s="73"/>
      <c r="AT28" s="78"/>
      <c r="AU28" s="25"/>
      <c r="AV28" s="26"/>
      <c r="AW28" s="73"/>
      <c r="AX28" s="78"/>
      <c r="AY28" s="25"/>
      <c r="AZ28" s="26"/>
      <c r="BA28" s="73"/>
      <c r="BB28" s="78"/>
      <c r="BC28" s="82">
        <f t="shared" si="4"/>
        <v>0</v>
      </c>
      <c r="BD28" s="12">
        <f t="shared" si="0"/>
        <v>105000</v>
      </c>
      <c r="BE28" s="2"/>
    </row>
    <row r="29" spans="1:57" ht="12.75" customHeight="1" x14ac:dyDescent="0.2">
      <c r="A29" s="8"/>
      <c r="B29" s="53">
        <v>3612</v>
      </c>
      <c r="C29" s="65">
        <f>VLOOKUP(B29,' BONOS'!$B$8:$L$10216,2,0)</f>
        <v>43558</v>
      </c>
      <c r="D29" s="64" t="str">
        <f>VLOOKUP(B29,' BONOS'!$B$8:$L$10216,3,0)</f>
        <v>HUGO MURILLO</v>
      </c>
      <c r="E29" s="64" t="str">
        <f>VLOOKUP(B29,' BONOS'!$B$8:$J$10216,9,0)</f>
        <v>HUGO MURILLO</v>
      </c>
      <c r="F29" s="13">
        <f t="shared" si="3"/>
        <v>105000</v>
      </c>
      <c r="G29" s="25">
        <v>43558</v>
      </c>
      <c r="H29" s="73">
        <v>105000</v>
      </c>
      <c r="I29" s="73">
        <v>35</v>
      </c>
      <c r="J29" s="78">
        <v>1703</v>
      </c>
      <c r="K29" s="25"/>
      <c r="L29" s="26"/>
      <c r="M29" s="73"/>
      <c r="N29" s="78"/>
      <c r="O29" s="25"/>
      <c r="P29" s="26"/>
      <c r="Q29" s="73"/>
      <c r="R29" s="78"/>
      <c r="S29" s="25"/>
      <c r="T29" s="26"/>
      <c r="U29" s="73"/>
      <c r="V29" s="78"/>
      <c r="W29" s="25"/>
      <c r="X29" s="26"/>
      <c r="Y29" s="73"/>
      <c r="Z29" s="78"/>
      <c r="AA29" s="25"/>
      <c r="AB29" s="26"/>
      <c r="AC29" s="73"/>
      <c r="AD29" s="78"/>
      <c r="AE29" s="25"/>
      <c r="AF29" s="26"/>
      <c r="AG29" s="73"/>
      <c r="AH29" s="78"/>
      <c r="AI29" s="25"/>
      <c r="AJ29" s="26"/>
      <c r="AK29" s="73"/>
      <c r="AL29" s="78"/>
      <c r="AM29" s="25"/>
      <c r="AN29" s="26"/>
      <c r="AO29" s="73"/>
      <c r="AP29" s="78"/>
      <c r="AQ29" s="25"/>
      <c r="AR29" s="26"/>
      <c r="AS29" s="73"/>
      <c r="AT29" s="78"/>
      <c r="AU29" s="25"/>
      <c r="AV29" s="26"/>
      <c r="AW29" s="73"/>
      <c r="AX29" s="78"/>
      <c r="AY29" s="25"/>
      <c r="AZ29" s="26"/>
      <c r="BA29" s="73"/>
      <c r="BB29" s="78"/>
      <c r="BC29" s="82">
        <f t="shared" si="4"/>
        <v>0</v>
      </c>
      <c r="BD29" s="12">
        <f t="shared" si="0"/>
        <v>105000</v>
      </c>
      <c r="BE29" s="2"/>
    </row>
    <row r="30" spans="1:57" ht="12.75" customHeight="1" x14ac:dyDescent="0.2">
      <c r="A30" s="8"/>
      <c r="B30" s="53">
        <v>3997</v>
      </c>
      <c r="C30" s="65">
        <f>VLOOKUP(B30,' BONOS'!$B$8:$L$10216,2,0)</f>
        <v>43558</v>
      </c>
      <c r="D30" s="64" t="str">
        <f>VLOOKUP(B30,' BONOS'!$B$8:$L$10216,3,0)</f>
        <v>HUGO MURILLO</v>
      </c>
      <c r="E30" s="64" t="str">
        <f>VLOOKUP(B30,' BONOS'!$B$8:$J$10216,9,0)</f>
        <v>HUGO MURILLO</v>
      </c>
      <c r="F30" s="13">
        <f t="shared" si="3"/>
        <v>105000</v>
      </c>
      <c r="G30" s="25">
        <v>43558</v>
      </c>
      <c r="H30" s="73">
        <v>105000</v>
      </c>
      <c r="I30" s="73">
        <v>35</v>
      </c>
      <c r="J30" s="78">
        <v>1704</v>
      </c>
      <c r="K30" s="25"/>
      <c r="L30" s="26"/>
      <c r="M30" s="73"/>
      <c r="N30" s="78"/>
      <c r="O30" s="25"/>
      <c r="P30" s="26"/>
      <c r="Q30" s="73"/>
      <c r="R30" s="78"/>
      <c r="S30" s="25"/>
      <c r="T30" s="26"/>
      <c r="U30" s="73"/>
      <c r="V30" s="78"/>
      <c r="W30" s="25"/>
      <c r="X30" s="26"/>
      <c r="Y30" s="73"/>
      <c r="Z30" s="78"/>
      <c r="AA30" s="25"/>
      <c r="AB30" s="26"/>
      <c r="AC30" s="73"/>
      <c r="AD30" s="78"/>
      <c r="AE30" s="25"/>
      <c r="AF30" s="26"/>
      <c r="AG30" s="73"/>
      <c r="AH30" s="78"/>
      <c r="AI30" s="25"/>
      <c r="AJ30" s="26"/>
      <c r="AK30" s="73"/>
      <c r="AL30" s="78"/>
      <c r="AM30" s="25"/>
      <c r="AN30" s="26"/>
      <c r="AO30" s="73"/>
      <c r="AP30" s="78"/>
      <c r="AQ30" s="25"/>
      <c r="AR30" s="26"/>
      <c r="AS30" s="73"/>
      <c r="AT30" s="78"/>
      <c r="AU30" s="25"/>
      <c r="AV30" s="26"/>
      <c r="AW30" s="73"/>
      <c r="AX30" s="78"/>
      <c r="AY30" s="25"/>
      <c r="AZ30" s="26"/>
      <c r="BA30" s="73"/>
      <c r="BB30" s="78"/>
      <c r="BC30" s="82">
        <f t="shared" si="4"/>
        <v>0</v>
      </c>
      <c r="BD30" s="12">
        <f t="shared" si="0"/>
        <v>105000</v>
      </c>
      <c r="BE30" s="2"/>
    </row>
    <row r="31" spans="1:57" ht="12.75" customHeight="1" x14ac:dyDescent="0.2">
      <c r="A31" s="8"/>
      <c r="B31" s="53">
        <v>4852</v>
      </c>
      <c r="C31" s="65">
        <f>VLOOKUP(B31,' BONOS'!$B$8:$L$10216,2,0)</f>
        <v>43559</v>
      </c>
      <c r="D31" s="64" t="str">
        <f>VLOOKUP(B31,' BONOS'!$B$8:$L$10216,3,0)</f>
        <v>MARIELA GARZON</v>
      </c>
      <c r="E31" s="64" t="str">
        <f>VLOOKUP(B31,' BONOS'!$B$8:$J$10216,9,0)</f>
        <v>DORA INES RAMIREZ</v>
      </c>
      <c r="F31" s="13">
        <f t="shared" si="3"/>
        <v>105000</v>
      </c>
      <c r="G31" s="25">
        <v>43565</v>
      </c>
      <c r="H31" s="73">
        <v>105000</v>
      </c>
      <c r="I31" s="73"/>
      <c r="J31" s="78">
        <v>804</v>
      </c>
      <c r="K31" s="25"/>
      <c r="L31" s="26"/>
      <c r="M31" s="73"/>
      <c r="N31" s="78"/>
      <c r="O31" s="25"/>
      <c r="P31" s="26"/>
      <c r="Q31" s="73"/>
      <c r="R31" s="78"/>
      <c r="S31" s="25"/>
      <c r="T31" s="26"/>
      <c r="U31" s="73"/>
      <c r="V31" s="78"/>
      <c r="W31" s="25"/>
      <c r="X31" s="26"/>
      <c r="Y31" s="73"/>
      <c r="Z31" s="78"/>
      <c r="AA31" s="25"/>
      <c r="AB31" s="26"/>
      <c r="AC31" s="73"/>
      <c r="AD31" s="78"/>
      <c r="AE31" s="25"/>
      <c r="AF31" s="26"/>
      <c r="AG31" s="73"/>
      <c r="AH31" s="78"/>
      <c r="AI31" s="25"/>
      <c r="AJ31" s="26"/>
      <c r="AK31" s="73"/>
      <c r="AL31" s="78"/>
      <c r="AM31" s="25"/>
      <c r="AN31" s="26"/>
      <c r="AO31" s="73"/>
      <c r="AP31" s="78"/>
      <c r="AQ31" s="25"/>
      <c r="AR31" s="26"/>
      <c r="AS31" s="73"/>
      <c r="AT31" s="78"/>
      <c r="AU31" s="25"/>
      <c r="AV31" s="26"/>
      <c r="AW31" s="73"/>
      <c r="AX31" s="78"/>
      <c r="AY31" s="25"/>
      <c r="AZ31" s="26"/>
      <c r="BA31" s="73"/>
      <c r="BB31" s="78"/>
      <c r="BC31" s="82">
        <f t="shared" si="4"/>
        <v>0</v>
      </c>
      <c r="BD31" s="12">
        <f t="shared" ref="BD31:BD39" si="5">IF(G31&gt;43607,130000,IF(K31&gt;43607,130000,IF(O31&gt;43607,130000,IF(S31&gt;43607,130000,IF(W31&gt;43607,130000,IF(AA31&gt;43607,130000,IF(AE31&gt;43607,130000,IF(AI31&gt;43607,130000,IF(AM31&gt;43607,130000,IF(AQ31&gt;43607,130000,IF(AU31&gt;43607,130000,IF(AY31&gt;43607,130000,105000))))))))))))</f>
        <v>105000</v>
      </c>
      <c r="BE31" s="2"/>
    </row>
    <row r="32" spans="1:57" ht="12.75" customHeight="1" x14ac:dyDescent="0.2">
      <c r="A32" s="8"/>
      <c r="B32" s="53">
        <v>6475</v>
      </c>
      <c r="C32" s="65">
        <f>VLOOKUP(B32,' BONOS'!$B$8:$L$10216,2,0)</f>
        <v>43563</v>
      </c>
      <c r="D32" s="64" t="str">
        <f>VLOOKUP(B32,' BONOS'!$B$8:$L$10216,3,0)</f>
        <v>MONICA ANDREA RUIZ MARTINEZ</v>
      </c>
      <c r="E32" s="64" t="str">
        <f>VLOOKUP(B32,' BONOS'!$B$8:$J$10216,9,0)</f>
        <v>ANA MILENA RUIZ ESPINOSA</v>
      </c>
      <c r="F32" s="13">
        <f t="shared" si="3"/>
        <v>105000</v>
      </c>
      <c r="G32" s="25">
        <v>43563</v>
      </c>
      <c r="H32" s="73">
        <v>105000</v>
      </c>
      <c r="I32" s="73">
        <v>12</v>
      </c>
      <c r="J32" s="78">
        <v>553</v>
      </c>
      <c r="K32" s="25"/>
      <c r="L32" s="26"/>
      <c r="M32" s="73"/>
      <c r="N32" s="78"/>
      <c r="O32" s="25"/>
      <c r="P32" s="26"/>
      <c r="Q32" s="73"/>
      <c r="R32" s="78"/>
      <c r="S32" s="25"/>
      <c r="T32" s="26"/>
      <c r="U32" s="73"/>
      <c r="V32" s="78"/>
      <c r="W32" s="25"/>
      <c r="X32" s="26"/>
      <c r="Y32" s="73"/>
      <c r="Z32" s="78"/>
      <c r="AA32" s="25"/>
      <c r="AB32" s="26"/>
      <c r="AC32" s="73"/>
      <c r="AD32" s="78"/>
      <c r="AE32" s="25"/>
      <c r="AF32" s="26"/>
      <c r="AG32" s="73"/>
      <c r="AH32" s="78"/>
      <c r="AI32" s="25"/>
      <c r="AJ32" s="26"/>
      <c r="AK32" s="73"/>
      <c r="AL32" s="78"/>
      <c r="AM32" s="25"/>
      <c r="AN32" s="26"/>
      <c r="AO32" s="73"/>
      <c r="AP32" s="78"/>
      <c r="AQ32" s="25"/>
      <c r="AR32" s="26"/>
      <c r="AS32" s="73"/>
      <c r="AT32" s="78"/>
      <c r="AU32" s="25"/>
      <c r="AV32" s="26"/>
      <c r="AW32" s="73"/>
      <c r="AX32" s="78"/>
      <c r="AY32" s="25"/>
      <c r="AZ32" s="26"/>
      <c r="BA32" s="73"/>
      <c r="BB32" s="78"/>
      <c r="BC32" s="82">
        <f t="shared" si="4"/>
        <v>0</v>
      </c>
      <c r="BD32" s="12">
        <f t="shared" si="5"/>
        <v>105000</v>
      </c>
      <c r="BE32" s="2"/>
    </row>
    <row r="33" spans="1:57" ht="12.75" customHeight="1" x14ac:dyDescent="0.2">
      <c r="A33" s="8"/>
      <c r="B33" s="53">
        <v>7123</v>
      </c>
      <c r="C33" s="65">
        <f>VLOOKUP(B33,' BONOS'!$B$8:$L$10216,2,0)</f>
        <v>43558</v>
      </c>
      <c r="D33" s="64" t="str">
        <f>VLOOKUP(B33,' BONOS'!$B$8:$L$10216,3,0)</f>
        <v>HUGO MURILLO</v>
      </c>
      <c r="E33" s="64" t="str">
        <f>VLOOKUP(B33,' BONOS'!$B$8:$J$10216,9,0)</f>
        <v>HUGO MURILLO</v>
      </c>
      <c r="F33" s="13">
        <f t="shared" si="3"/>
        <v>105000</v>
      </c>
      <c r="G33" s="25">
        <v>43558</v>
      </c>
      <c r="H33" s="73">
        <v>105000</v>
      </c>
      <c r="I33" s="73">
        <v>35</v>
      </c>
      <c r="J33" s="78">
        <v>1705</v>
      </c>
      <c r="K33" s="25"/>
      <c r="L33" s="26"/>
      <c r="M33" s="73"/>
      <c r="N33" s="78"/>
      <c r="O33" s="25"/>
      <c r="P33" s="26"/>
      <c r="Q33" s="73"/>
      <c r="R33" s="78"/>
      <c r="S33" s="25"/>
      <c r="T33" s="26"/>
      <c r="U33" s="73"/>
      <c r="V33" s="78"/>
      <c r="W33" s="25"/>
      <c r="X33" s="26"/>
      <c r="Y33" s="73"/>
      <c r="Z33" s="78"/>
      <c r="AA33" s="25"/>
      <c r="AB33" s="26"/>
      <c r="AC33" s="73"/>
      <c r="AD33" s="78"/>
      <c r="AE33" s="25"/>
      <c r="AF33" s="26"/>
      <c r="AG33" s="73"/>
      <c r="AH33" s="78"/>
      <c r="AI33" s="25"/>
      <c r="AJ33" s="26"/>
      <c r="AK33" s="73"/>
      <c r="AL33" s="78"/>
      <c r="AM33" s="25"/>
      <c r="AN33" s="26"/>
      <c r="AO33" s="73"/>
      <c r="AP33" s="78"/>
      <c r="AQ33" s="25"/>
      <c r="AR33" s="26"/>
      <c r="AS33" s="73"/>
      <c r="AT33" s="78"/>
      <c r="AU33" s="25"/>
      <c r="AV33" s="26"/>
      <c r="AW33" s="73"/>
      <c r="AX33" s="78"/>
      <c r="AY33" s="25"/>
      <c r="AZ33" s="26"/>
      <c r="BA33" s="73"/>
      <c r="BB33" s="78"/>
      <c r="BC33" s="82">
        <f t="shared" si="4"/>
        <v>0</v>
      </c>
      <c r="BD33" s="12">
        <f t="shared" si="5"/>
        <v>105000</v>
      </c>
      <c r="BE33" s="2"/>
    </row>
    <row r="34" spans="1:57" ht="12.75" customHeight="1" x14ac:dyDescent="0.2">
      <c r="A34" s="8"/>
      <c r="B34" s="53">
        <v>7535</v>
      </c>
      <c r="C34" s="65">
        <f>VLOOKUP(B34,' BONOS'!$B$8:$L$10216,2,0)</f>
        <v>43559</v>
      </c>
      <c r="D34" s="64" t="str">
        <f>VLOOKUP(B34,' BONOS'!$B$8:$L$10216,3,0)</f>
        <v>HUGO MURILLO</v>
      </c>
      <c r="E34" s="64" t="str">
        <f>VLOOKUP(B34,' BONOS'!$B$8:$J$10216,9,0)</f>
        <v>HUGO MURILLO</v>
      </c>
      <c r="F34" s="13">
        <f t="shared" si="3"/>
        <v>105000</v>
      </c>
      <c r="G34" s="25">
        <v>43560</v>
      </c>
      <c r="H34" s="73">
        <v>105000</v>
      </c>
      <c r="I34" s="73">
        <v>105000</v>
      </c>
      <c r="J34" s="78">
        <v>1708</v>
      </c>
      <c r="K34" s="25"/>
      <c r="L34" s="26"/>
      <c r="M34" s="73"/>
      <c r="N34" s="78"/>
      <c r="O34" s="25"/>
      <c r="P34" s="26"/>
      <c r="Q34" s="73"/>
      <c r="R34" s="78"/>
      <c r="S34" s="25"/>
      <c r="T34" s="26"/>
      <c r="U34" s="73"/>
      <c r="V34" s="78"/>
      <c r="W34" s="25"/>
      <c r="X34" s="26"/>
      <c r="Y34" s="73"/>
      <c r="Z34" s="78"/>
      <c r="AA34" s="25"/>
      <c r="AB34" s="26"/>
      <c r="AC34" s="73"/>
      <c r="AD34" s="78"/>
      <c r="AE34" s="25"/>
      <c r="AF34" s="26"/>
      <c r="AG34" s="73"/>
      <c r="AH34" s="78"/>
      <c r="AI34" s="25"/>
      <c r="AJ34" s="26"/>
      <c r="AK34" s="73"/>
      <c r="AL34" s="78"/>
      <c r="AM34" s="25"/>
      <c r="AN34" s="26"/>
      <c r="AO34" s="73"/>
      <c r="AP34" s="78"/>
      <c r="AQ34" s="25"/>
      <c r="AR34" s="26"/>
      <c r="AS34" s="73"/>
      <c r="AT34" s="78"/>
      <c r="AU34" s="25"/>
      <c r="AV34" s="26"/>
      <c r="AW34" s="73"/>
      <c r="AX34" s="78"/>
      <c r="AY34" s="25"/>
      <c r="AZ34" s="26"/>
      <c r="BA34" s="73"/>
      <c r="BB34" s="78"/>
      <c r="BC34" s="82">
        <f t="shared" si="4"/>
        <v>0</v>
      </c>
      <c r="BD34" s="12">
        <f t="shared" si="5"/>
        <v>105000</v>
      </c>
      <c r="BE34" s="2"/>
    </row>
    <row r="35" spans="1:57" ht="12.75" customHeight="1" x14ac:dyDescent="0.2">
      <c r="A35" s="8"/>
      <c r="B35" s="53">
        <v>7712</v>
      </c>
      <c r="C35" s="65">
        <f>VLOOKUP(B35,' BONOS'!$B$8:$L$10216,2,0)</f>
        <v>43570</v>
      </c>
      <c r="D35" s="64" t="str">
        <f>VLOOKUP(B35,' BONOS'!$B$8:$L$10216,3,0)</f>
        <v>JULIA RAMIREZ APONTE</v>
      </c>
      <c r="E35" s="64" t="str">
        <f>VLOOKUP(B35,' BONOS'!$B$8:$J$10216,9,0)</f>
        <v>HELLEN RAMIREZ APONTE</v>
      </c>
      <c r="F35" s="13">
        <f t="shared" si="3"/>
        <v>105000</v>
      </c>
      <c r="G35" s="25">
        <v>43570</v>
      </c>
      <c r="H35" s="73">
        <v>105000</v>
      </c>
      <c r="I35" s="73"/>
      <c r="J35" s="78">
        <v>1951</v>
      </c>
      <c r="K35" s="25"/>
      <c r="L35" s="26"/>
      <c r="M35" s="73"/>
      <c r="N35" s="78"/>
      <c r="O35" s="25"/>
      <c r="P35" s="26"/>
      <c r="Q35" s="73"/>
      <c r="R35" s="78"/>
      <c r="S35" s="25"/>
      <c r="T35" s="26"/>
      <c r="U35" s="73"/>
      <c r="V35" s="78"/>
      <c r="W35" s="25"/>
      <c r="X35" s="26"/>
      <c r="Y35" s="73"/>
      <c r="Z35" s="78"/>
      <c r="AA35" s="25"/>
      <c r="AB35" s="26"/>
      <c r="AC35" s="73"/>
      <c r="AD35" s="78"/>
      <c r="AE35" s="25"/>
      <c r="AF35" s="26"/>
      <c r="AG35" s="73"/>
      <c r="AH35" s="78"/>
      <c r="AI35" s="25"/>
      <c r="AJ35" s="26"/>
      <c r="AK35" s="73"/>
      <c r="AL35" s="78"/>
      <c r="AM35" s="25"/>
      <c r="AN35" s="26"/>
      <c r="AO35" s="73"/>
      <c r="AP35" s="78"/>
      <c r="AQ35" s="25"/>
      <c r="AR35" s="26"/>
      <c r="AS35" s="73"/>
      <c r="AT35" s="78"/>
      <c r="AU35" s="25"/>
      <c r="AV35" s="26"/>
      <c r="AW35" s="73"/>
      <c r="AX35" s="78"/>
      <c r="AY35" s="25"/>
      <c r="AZ35" s="26"/>
      <c r="BA35" s="73"/>
      <c r="BB35" s="78"/>
      <c r="BC35" s="82">
        <f t="shared" si="4"/>
        <v>0</v>
      </c>
      <c r="BD35" s="12">
        <f t="shared" si="5"/>
        <v>105000</v>
      </c>
      <c r="BE35" s="2"/>
    </row>
    <row r="36" spans="1:57" ht="12.75" customHeight="1" x14ac:dyDescent="0.2">
      <c r="A36" s="8"/>
      <c r="B36" s="53">
        <v>7715</v>
      </c>
      <c r="C36" s="65" t="e">
        <f>VLOOKUP(B36,' BONOS'!$B$8:$L$10216,2,0)</f>
        <v>#N/A</v>
      </c>
      <c r="D36" s="64" t="e">
        <f>VLOOKUP(B36,' BONOS'!$B$8:$L$10216,3,0)</f>
        <v>#N/A</v>
      </c>
      <c r="E36" s="64" t="e">
        <f>VLOOKUP(B36,' BONOS'!$B$8:$J$10216,9,0)</f>
        <v>#N/A</v>
      </c>
      <c r="F36" s="13" t="e">
        <f t="shared" si="3"/>
        <v>#N/A</v>
      </c>
      <c r="G36" s="25">
        <v>43565</v>
      </c>
      <c r="H36" s="73">
        <v>105000</v>
      </c>
      <c r="I36" s="73"/>
      <c r="J36" s="78">
        <v>807</v>
      </c>
      <c r="K36" s="25"/>
      <c r="L36" s="26"/>
      <c r="M36" s="73"/>
      <c r="N36" s="78"/>
      <c r="O36" s="25"/>
      <c r="P36" s="26"/>
      <c r="Q36" s="73"/>
      <c r="R36" s="78"/>
      <c r="S36" s="25"/>
      <c r="T36" s="26"/>
      <c r="U36" s="73"/>
      <c r="V36" s="78"/>
      <c r="W36" s="25"/>
      <c r="X36" s="26"/>
      <c r="Y36" s="73"/>
      <c r="Z36" s="78"/>
      <c r="AA36" s="25"/>
      <c r="AB36" s="26"/>
      <c r="AC36" s="73"/>
      <c r="AD36" s="78"/>
      <c r="AE36" s="25"/>
      <c r="AF36" s="26"/>
      <c r="AG36" s="73"/>
      <c r="AH36" s="78"/>
      <c r="AI36" s="25"/>
      <c r="AJ36" s="26"/>
      <c r="AK36" s="73"/>
      <c r="AL36" s="78"/>
      <c r="AM36" s="25"/>
      <c r="AN36" s="26"/>
      <c r="AO36" s="73"/>
      <c r="AP36" s="78"/>
      <c r="AQ36" s="25"/>
      <c r="AR36" s="26"/>
      <c r="AS36" s="73"/>
      <c r="AT36" s="78"/>
      <c r="AU36" s="25"/>
      <c r="AV36" s="26"/>
      <c r="AW36" s="73"/>
      <c r="AX36" s="78"/>
      <c r="AY36" s="25"/>
      <c r="AZ36" s="26"/>
      <c r="BA36" s="73"/>
      <c r="BB36" s="78"/>
      <c r="BC36" s="82">
        <f t="shared" si="4"/>
        <v>0</v>
      </c>
      <c r="BD36" s="12">
        <f t="shared" si="5"/>
        <v>105000</v>
      </c>
      <c r="BE36" s="2"/>
    </row>
    <row r="37" spans="1:57" ht="12.75" customHeight="1" x14ac:dyDescent="0.2">
      <c r="A37" s="8"/>
      <c r="B37" s="53">
        <v>8499</v>
      </c>
      <c r="C37" s="65">
        <f>VLOOKUP(B37,' BONOS'!$B$8:$L$10216,2,0)</f>
        <v>43564</v>
      </c>
      <c r="D37" s="64" t="str">
        <f>VLOOKUP(B37,' BONOS'!$B$8:$L$10216,3,0)</f>
        <v>JHON JAMES ALZATE GUTIRRREZ</v>
      </c>
      <c r="E37" s="64" t="str">
        <f>VLOOKUP(B37,' BONOS'!$B$8:$J$10216,9,0)</f>
        <v>OFICINA</v>
      </c>
      <c r="F37" s="13">
        <f t="shared" si="3"/>
        <v>105000</v>
      </c>
      <c r="G37" s="25">
        <v>43564</v>
      </c>
      <c r="H37" s="73">
        <v>35000</v>
      </c>
      <c r="I37" s="73">
        <v>66</v>
      </c>
      <c r="J37" s="78">
        <v>3251</v>
      </c>
      <c r="K37" s="25"/>
      <c r="L37" s="26"/>
      <c r="M37" s="73"/>
      <c r="N37" s="78"/>
      <c r="O37" s="25"/>
      <c r="P37" s="26"/>
      <c r="Q37" s="73"/>
      <c r="R37" s="78"/>
      <c r="S37" s="25"/>
      <c r="T37" s="26"/>
      <c r="U37" s="73"/>
      <c r="V37" s="78"/>
      <c r="W37" s="25"/>
      <c r="X37" s="26"/>
      <c r="Y37" s="73"/>
      <c r="Z37" s="78"/>
      <c r="AA37" s="25"/>
      <c r="AB37" s="26"/>
      <c r="AC37" s="73"/>
      <c r="AD37" s="78"/>
      <c r="AE37" s="25"/>
      <c r="AF37" s="26"/>
      <c r="AG37" s="73"/>
      <c r="AH37" s="78"/>
      <c r="AI37" s="25"/>
      <c r="AJ37" s="26"/>
      <c r="AK37" s="73"/>
      <c r="AL37" s="78"/>
      <c r="AM37" s="25"/>
      <c r="AN37" s="26"/>
      <c r="AO37" s="73"/>
      <c r="AP37" s="78"/>
      <c r="AQ37" s="25"/>
      <c r="AR37" s="26"/>
      <c r="AS37" s="73"/>
      <c r="AT37" s="78"/>
      <c r="AU37" s="25"/>
      <c r="AV37" s="26"/>
      <c r="AW37" s="73"/>
      <c r="AX37" s="78"/>
      <c r="AY37" s="25"/>
      <c r="AZ37" s="26"/>
      <c r="BA37" s="73"/>
      <c r="BB37" s="78"/>
      <c r="BC37" s="82">
        <f t="shared" si="4"/>
        <v>70000</v>
      </c>
      <c r="BD37" s="12">
        <f t="shared" si="5"/>
        <v>105000</v>
      </c>
      <c r="BE37" s="2"/>
    </row>
    <row r="38" spans="1:57" ht="12.75" customHeight="1" x14ac:dyDescent="0.2">
      <c r="A38" s="8"/>
      <c r="B38" s="53">
        <v>8711</v>
      </c>
      <c r="C38" s="65">
        <f>VLOOKUP(B38,' BONOS'!$B$8:$L$10216,2,0)</f>
        <v>43564</v>
      </c>
      <c r="D38" s="64" t="str">
        <f>VLOOKUP(B38,' BONOS'!$B$8:$L$10216,3,0)</f>
        <v>JHON FABER SEGURA</v>
      </c>
      <c r="E38" s="64" t="str">
        <f>VLOOKUP(B38,' BONOS'!$B$8:$J$10216,9,0)</f>
        <v>JHON FREDY ARANA</v>
      </c>
      <c r="F38" s="13">
        <f t="shared" si="3"/>
        <v>105000</v>
      </c>
      <c r="G38" s="25">
        <v>43564</v>
      </c>
      <c r="H38" s="73">
        <v>105000</v>
      </c>
      <c r="I38" s="73" t="s">
        <v>70</v>
      </c>
      <c r="J38" s="78">
        <v>2951</v>
      </c>
      <c r="K38" s="25"/>
      <c r="L38" s="26"/>
      <c r="M38" s="73"/>
      <c r="N38" s="78"/>
      <c r="O38" s="25"/>
      <c r="P38" s="26"/>
      <c r="Q38" s="73"/>
      <c r="R38" s="78"/>
      <c r="S38" s="25"/>
      <c r="T38" s="26"/>
      <c r="U38" s="73"/>
      <c r="V38" s="78"/>
      <c r="W38" s="25"/>
      <c r="X38" s="26"/>
      <c r="Y38" s="73"/>
      <c r="Z38" s="78"/>
      <c r="AA38" s="25"/>
      <c r="AB38" s="26"/>
      <c r="AC38" s="73"/>
      <c r="AD38" s="78"/>
      <c r="AE38" s="25"/>
      <c r="AF38" s="26"/>
      <c r="AG38" s="73"/>
      <c r="AH38" s="78"/>
      <c r="AI38" s="25"/>
      <c r="AJ38" s="26"/>
      <c r="AK38" s="73"/>
      <c r="AL38" s="78"/>
      <c r="AM38" s="25"/>
      <c r="AN38" s="26"/>
      <c r="AO38" s="73"/>
      <c r="AP38" s="78"/>
      <c r="AQ38" s="25"/>
      <c r="AR38" s="26"/>
      <c r="AS38" s="73"/>
      <c r="AT38" s="78"/>
      <c r="AU38" s="25"/>
      <c r="AV38" s="26"/>
      <c r="AW38" s="73"/>
      <c r="AX38" s="78"/>
      <c r="AY38" s="25"/>
      <c r="AZ38" s="26"/>
      <c r="BA38" s="73"/>
      <c r="BB38" s="78"/>
      <c r="BC38" s="82">
        <f t="shared" si="4"/>
        <v>0</v>
      </c>
      <c r="BD38" s="12">
        <f t="shared" si="5"/>
        <v>105000</v>
      </c>
      <c r="BE38" s="2"/>
    </row>
    <row r="39" spans="1:57" ht="12.75" customHeight="1" x14ac:dyDescent="0.2">
      <c r="A39" s="8"/>
      <c r="B39" s="53">
        <v>8731</v>
      </c>
      <c r="C39" s="65">
        <f>VLOOKUP(B39,' BONOS'!$B$8:$L$10216,2,0)</f>
        <v>43563</v>
      </c>
      <c r="D39" s="64" t="str">
        <f>VLOOKUP(B39,' BONOS'!$B$8:$L$10216,3,0)</f>
        <v>LUIS ALFREDO SANCHEZ ZUÑIGA</v>
      </c>
      <c r="E39" s="64" t="str">
        <f>VLOOKUP(B39,' BONOS'!$B$8:$J$10216,9,0)</f>
        <v>ANA MILENA RUIZ ESPINOSA</v>
      </c>
      <c r="F39" s="13">
        <f t="shared" si="3"/>
        <v>105000</v>
      </c>
      <c r="G39" s="25">
        <v>43563</v>
      </c>
      <c r="H39" s="73">
        <v>105000</v>
      </c>
      <c r="I39" s="73">
        <v>12</v>
      </c>
      <c r="J39" s="78">
        <v>552</v>
      </c>
      <c r="K39" s="25"/>
      <c r="L39" s="26"/>
      <c r="M39" s="73"/>
      <c r="N39" s="78"/>
      <c r="O39" s="25"/>
      <c r="P39" s="26"/>
      <c r="Q39" s="73"/>
      <c r="R39" s="78"/>
      <c r="S39" s="25"/>
      <c r="T39" s="26"/>
      <c r="U39" s="73"/>
      <c r="V39" s="78"/>
      <c r="W39" s="25"/>
      <c r="X39" s="26"/>
      <c r="Y39" s="73"/>
      <c r="Z39" s="78"/>
      <c r="AA39" s="25"/>
      <c r="AB39" s="26"/>
      <c r="AC39" s="73"/>
      <c r="AD39" s="78"/>
      <c r="AE39" s="25"/>
      <c r="AF39" s="26"/>
      <c r="AG39" s="73"/>
      <c r="AH39" s="78"/>
      <c r="AI39" s="25"/>
      <c r="AJ39" s="26"/>
      <c r="AK39" s="73"/>
      <c r="AL39" s="78"/>
      <c r="AM39" s="25"/>
      <c r="AN39" s="26"/>
      <c r="AO39" s="73"/>
      <c r="AP39" s="78"/>
      <c r="AQ39" s="25"/>
      <c r="AR39" s="26"/>
      <c r="AS39" s="73"/>
      <c r="AT39" s="78"/>
      <c r="AU39" s="25"/>
      <c r="AV39" s="26"/>
      <c r="AW39" s="73"/>
      <c r="AX39" s="78"/>
      <c r="AY39" s="25"/>
      <c r="AZ39" s="26"/>
      <c r="BA39" s="73"/>
      <c r="BB39" s="78"/>
      <c r="BC39" s="82">
        <f t="shared" si="4"/>
        <v>0</v>
      </c>
      <c r="BD39" s="12">
        <f t="shared" si="5"/>
        <v>105000</v>
      </c>
      <c r="BE39" s="2"/>
    </row>
  </sheetData>
  <autoFilter ref="B8:BC39">
    <sortState ref="B10:BC25">
      <sortCondition ref="B8:B9"/>
    </sortState>
  </autoFilter>
  <sortState ref="B9:BC9">
    <sortCondition ref="B8"/>
  </sortState>
  <mergeCells count="15">
    <mergeCell ref="A1:BE5"/>
    <mergeCell ref="G6:BB6"/>
    <mergeCell ref="B7:F7"/>
    <mergeCell ref="G7:J7"/>
    <mergeCell ref="K7:N7"/>
    <mergeCell ref="O7:R7"/>
    <mergeCell ref="S7:V7"/>
    <mergeCell ref="W7:Z7"/>
    <mergeCell ref="AA7:AD7"/>
    <mergeCell ref="AE7:AH7"/>
    <mergeCell ref="AI7:AL7"/>
    <mergeCell ref="AM7:AP7"/>
    <mergeCell ref="AQ7:AT7"/>
    <mergeCell ref="AU7:AX7"/>
    <mergeCell ref="AY7:BB7"/>
  </mergeCells>
  <hyperlinks>
    <hyperlink ref="BC8" location="'PRECIO BONOS'!A1" display="valor restant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Botón5_Haga_clic_en">
                <anchor moveWithCells="1" sizeWithCells="1">
                  <from>
                    <xdr:col>0</xdr:col>
                    <xdr:colOff>190500</xdr:colOff>
                    <xdr:row>0</xdr:row>
                    <xdr:rowOff>104775</xdr:rowOff>
                  </from>
                  <to>
                    <xdr:col>2</xdr:col>
                    <xdr:colOff>819150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6"/>
  </sheetPr>
  <dimension ref="A3:B27"/>
  <sheetViews>
    <sheetView workbookViewId="0">
      <selection activeCell="A27" sqref="A27"/>
    </sheetView>
  </sheetViews>
  <sheetFormatPr baseColWidth="10" defaultRowHeight="12.75" x14ac:dyDescent="0.2"/>
  <cols>
    <col min="1" max="1" width="34.5" bestFit="1" customWidth="1"/>
    <col min="2" max="2" width="36.5" bestFit="1" customWidth="1"/>
  </cols>
  <sheetData>
    <row r="3" spans="1:2" x14ac:dyDescent="0.2">
      <c r="A3" s="142" t="s">
        <v>0</v>
      </c>
      <c r="B3" s="143" t="s">
        <v>589</v>
      </c>
    </row>
    <row r="4" spans="1:2" x14ac:dyDescent="0.2">
      <c r="A4" s="113" t="s">
        <v>573</v>
      </c>
      <c r="B4" s="139">
        <v>2</v>
      </c>
    </row>
    <row r="5" spans="1:2" x14ac:dyDescent="0.2">
      <c r="A5" s="116" t="s">
        <v>336</v>
      </c>
      <c r="B5" s="140">
        <v>6</v>
      </c>
    </row>
    <row r="6" spans="1:2" x14ac:dyDescent="0.2">
      <c r="A6" s="116" t="s">
        <v>87</v>
      </c>
      <c r="B6" s="140">
        <v>6</v>
      </c>
    </row>
    <row r="7" spans="1:2" x14ac:dyDescent="0.2">
      <c r="A7" s="116" t="s">
        <v>200</v>
      </c>
      <c r="B7" s="140">
        <v>7</v>
      </c>
    </row>
    <row r="8" spans="1:2" x14ac:dyDescent="0.2">
      <c r="A8" s="116" t="s">
        <v>99</v>
      </c>
      <c r="B8" s="140">
        <v>4</v>
      </c>
    </row>
    <row r="9" spans="1:2" x14ac:dyDescent="0.2">
      <c r="A9" s="116" t="s">
        <v>281</v>
      </c>
      <c r="B9" s="140">
        <v>16</v>
      </c>
    </row>
    <row r="10" spans="1:2" x14ac:dyDescent="0.2">
      <c r="A10" s="116" t="s">
        <v>171</v>
      </c>
      <c r="B10" s="140">
        <v>8</v>
      </c>
    </row>
    <row r="11" spans="1:2" x14ac:dyDescent="0.2">
      <c r="A11" s="116" t="s">
        <v>338</v>
      </c>
      <c r="B11" s="140">
        <v>3</v>
      </c>
    </row>
    <row r="12" spans="1:2" x14ac:dyDescent="0.2">
      <c r="A12" s="116" t="s">
        <v>334</v>
      </c>
      <c r="B12" s="140">
        <v>1</v>
      </c>
    </row>
    <row r="13" spans="1:2" x14ac:dyDescent="0.2">
      <c r="A13" s="116" t="s">
        <v>322</v>
      </c>
      <c r="B13" s="140">
        <v>12</v>
      </c>
    </row>
    <row r="14" spans="1:2" x14ac:dyDescent="0.2">
      <c r="A14" s="116" t="s">
        <v>211</v>
      </c>
      <c r="B14" s="140">
        <v>7</v>
      </c>
    </row>
    <row r="15" spans="1:2" x14ac:dyDescent="0.2">
      <c r="A15" s="116" t="s">
        <v>229</v>
      </c>
      <c r="B15" s="140">
        <v>20</v>
      </c>
    </row>
    <row r="16" spans="1:2" x14ac:dyDescent="0.2">
      <c r="A16" s="116" t="s">
        <v>89</v>
      </c>
      <c r="B16" s="140">
        <v>4</v>
      </c>
    </row>
    <row r="17" spans="1:2" x14ac:dyDescent="0.2">
      <c r="A17" s="116" t="s">
        <v>173</v>
      </c>
      <c r="B17" s="140">
        <v>1</v>
      </c>
    </row>
    <row r="18" spans="1:2" x14ac:dyDescent="0.2">
      <c r="A18" s="116" t="s">
        <v>107</v>
      </c>
      <c r="B18" s="140">
        <v>5</v>
      </c>
    </row>
    <row r="19" spans="1:2" x14ac:dyDescent="0.2">
      <c r="A19" s="116" t="s">
        <v>411</v>
      </c>
      <c r="B19" s="140">
        <v>15</v>
      </c>
    </row>
    <row r="20" spans="1:2" x14ac:dyDescent="0.2">
      <c r="A20" s="116" t="s">
        <v>383</v>
      </c>
      <c r="B20" s="140">
        <v>4</v>
      </c>
    </row>
    <row r="21" spans="1:2" x14ac:dyDescent="0.2">
      <c r="A21" s="116" t="s">
        <v>403</v>
      </c>
      <c r="B21" s="140">
        <v>3</v>
      </c>
    </row>
    <row r="22" spans="1:2" x14ac:dyDescent="0.2">
      <c r="A22" s="116" t="s">
        <v>82</v>
      </c>
      <c r="B22" s="140">
        <v>2</v>
      </c>
    </row>
    <row r="23" spans="1:2" x14ac:dyDescent="0.2">
      <c r="A23" s="116" t="s">
        <v>145</v>
      </c>
      <c r="B23" s="140">
        <v>1</v>
      </c>
    </row>
    <row r="24" spans="1:2" x14ac:dyDescent="0.2">
      <c r="A24" s="116" t="s">
        <v>65</v>
      </c>
      <c r="B24" s="140">
        <v>17</v>
      </c>
    </row>
    <row r="25" spans="1:2" x14ac:dyDescent="0.2">
      <c r="A25" s="116" t="s">
        <v>355</v>
      </c>
      <c r="B25" s="140">
        <v>7</v>
      </c>
    </row>
    <row r="26" spans="1:2" x14ac:dyDescent="0.2">
      <c r="A26" s="116" t="s">
        <v>345</v>
      </c>
      <c r="B26" s="140">
        <v>5</v>
      </c>
    </row>
    <row r="27" spans="1:2" x14ac:dyDescent="0.2">
      <c r="A27" s="144" t="s">
        <v>572</v>
      </c>
      <c r="B27" s="141">
        <v>156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theme="4" tint="-0.249977111117893"/>
  </sheetPr>
  <dimension ref="A1:S169"/>
  <sheetViews>
    <sheetView zoomScaleNormal="100" workbookViewId="0">
      <selection activeCell="A7" sqref="A7"/>
    </sheetView>
  </sheetViews>
  <sheetFormatPr baseColWidth="10" defaultRowHeight="12.75" x14ac:dyDescent="0.2"/>
  <cols>
    <col min="2" max="2" width="11" style="55" customWidth="1"/>
    <col min="3" max="3" width="14.5" style="10" customWidth="1"/>
    <col min="4" max="4" width="35.125" customWidth="1"/>
    <col min="5" max="5" width="35.875" customWidth="1"/>
    <col min="6" max="6" width="25.375" customWidth="1"/>
    <col min="7" max="7" width="15.5" customWidth="1"/>
    <col min="8" max="9" width="14.5" customWidth="1"/>
    <col min="10" max="10" width="21.375" bestFit="1" customWidth="1"/>
    <col min="11" max="11" width="13.125" customWidth="1"/>
    <col min="12" max="12" width="22" bestFit="1" customWidth="1"/>
    <col min="13" max="13" width="14.625" customWidth="1"/>
    <col min="14" max="15" width="18.25" customWidth="1"/>
    <col min="16" max="18" width="18" style="14" customWidth="1"/>
  </cols>
  <sheetData>
    <row r="1" spans="1:19" ht="12.75" customHeight="1" x14ac:dyDescent="0.2">
      <c r="A1" s="149" t="s">
        <v>13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2"/>
      <c r="S1" s="2"/>
    </row>
    <row r="2" spans="1:1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2"/>
      <c r="S2" s="2"/>
    </row>
    <row r="3" spans="1:1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2"/>
      <c r="S3" s="2"/>
    </row>
    <row r="4" spans="1:1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2"/>
      <c r="S4" s="2"/>
    </row>
    <row r="5" spans="1:19" ht="12.75" customHeight="1" x14ac:dyDescent="0.2">
      <c r="A5" s="3"/>
      <c r="B5" s="5"/>
      <c r="C5" s="80"/>
      <c r="D5" s="161" t="s">
        <v>17</v>
      </c>
      <c r="E5" s="161"/>
      <c r="F5" s="162"/>
      <c r="G5" s="162"/>
      <c r="H5" s="162"/>
      <c r="I5" s="162"/>
      <c r="J5" s="162"/>
      <c r="K5" s="162"/>
      <c r="L5" s="7"/>
      <c r="M5" s="5"/>
      <c r="N5" s="163" t="s">
        <v>31</v>
      </c>
      <c r="O5" s="163"/>
      <c r="P5" s="163"/>
      <c r="Q5" s="163"/>
      <c r="R5" s="163"/>
      <c r="S5" s="2"/>
    </row>
    <row r="6" spans="1:19" ht="12.75" customHeight="1" x14ac:dyDescent="0.2">
      <c r="A6" s="3"/>
      <c r="B6" s="5"/>
      <c r="C6" s="80"/>
      <c r="D6" s="162"/>
      <c r="E6" s="162"/>
      <c r="F6" s="162"/>
      <c r="G6" s="162"/>
      <c r="H6" s="162"/>
      <c r="I6" s="162"/>
      <c r="J6" s="162"/>
      <c r="K6" s="162"/>
      <c r="L6" s="7"/>
      <c r="M6" s="5"/>
      <c r="N6" s="163"/>
      <c r="O6" s="163"/>
      <c r="P6" s="163"/>
      <c r="Q6" s="163"/>
      <c r="R6" s="163"/>
      <c r="S6" s="2"/>
    </row>
    <row r="7" spans="1:19" ht="32.25" x14ac:dyDescent="0.2">
      <c r="A7" s="3"/>
      <c r="B7" s="5"/>
      <c r="C7" s="80"/>
      <c r="D7" s="159" t="s">
        <v>10</v>
      </c>
      <c r="E7" s="160"/>
      <c r="F7" s="160"/>
      <c r="G7" s="160"/>
      <c r="H7" s="160"/>
      <c r="I7" s="160"/>
      <c r="J7" s="160"/>
      <c r="K7" s="160"/>
      <c r="L7" s="4"/>
      <c r="M7" s="5"/>
      <c r="N7" s="164"/>
      <c r="O7" s="164"/>
      <c r="P7" s="164"/>
      <c r="Q7" s="164"/>
      <c r="R7" s="164"/>
      <c r="S7" s="2"/>
    </row>
    <row r="8" spans="1:19" ht="37.5" customHeight="1" x14ac:dyDescent="0.2">
      <c r="A8" s="8"/>
      <c r="B8" s="36" t="s">
        <v>9</v>
      </c>
      <c r="C8" s="71" t="s">
        <v>3</v>
      </c>
      <c r="D8" s="23" t="s">
        <v>5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21</v>
      </c>
      <c r="M8" s="37" t="s">
        <v>14</v>
      </c>
      <c r="N8" s="37" t="s">
        <v>7</v>
      </c>
      <c r="O8" s="37" t="s">
        <v>16</v>
      </c>
      <c r="P8" s="37" t="s">
        <v>23</v>
      </c>
      <c r="Q8" s="37" t="s">
        <v>24</v>
      </c>
      <c r="R8" s="37" t="s">
        <v>25</v>
      </c>
      <c r="S8" s="2"/>
    </row>
    <row r="9" spans="1:19" ht="37.5" hidden="1" customHeight="1" x14ac:dyDescent="0.2">
      <c r="A9" s="8"/>
      <c r="B9" s="57"/>
      <c r="C9" s="81"/>
      <c r="D9" s="9"/>
      <c r="E9" s="9"/>
      <c r="F9" s="9"/>
      <c r="G9" s="9"/>
      <c r="H9" s="9"/>
      <c r="I9" s="9"/>
      <c r="J9" s="9"/>
      <c r="K9" s="9"/>
      <c r="L9" s="38"/>
      <c r="M9" s="35">
        <f>IF(C9&gt;43607,130000,105000)</f>
        <v>105000</v>
      </c>
      <c r="N9" s="35">
        <f ca="1">Tabla1[[#This Row],[VALOR RESTANTE]:[TOTAL]]=VLOOKUP(B9,#REF!,30,0)</f>
        <v>0</v>
      </c>
      <c r="O9" s="35" t="e">
        <f ca="1">IF(Tabla1[VALOR RESTANTE]&gt;0,0,IF(C9&gt;43607,40000,35000))</f>
        <v>#N/A</v>
      </c>
      <c r="P9" s="35">
        <v>5</v>
      </c>
      <c r="Q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" s="35" t="e">
        <f ca="1">Tabla1[[#This Row],[COMISION BONO]]+Tabla1[[#This Row],[INSENTIVO VENTA]]</f>
        <v>#N/A</v>
      </c>
      <c r="S9" s="2"/>
    </row>
    <row r="10" spans="1:19" ht="37.5" hidden="1" customHeight="1" x14ac:dyDescent="0.2">
      <c r="A10" s="8"/>
      <c r="B10" s="57">
        <v>146</v>
      </c>
      <c r="C10" s="81">
        <v>43571</v>
      </c>
      <c r="D10" s="9" t="s">
        <v>322</v>
      </c>
      <c r="E10" s="9" t="s">
        <v>472</v>
      </c>
      <c r="F10" s="9"/>
      <c r="G10" s="9"/>
      <c r="H10" s="9"/>
      <c r="I10" s="9"/>
      <c r="J10" s="9"/>
      <c r="K10" s="9"/>
      <c r="L10" s="38" t="s">
        <v>89</v>
      </c>
      <c r="M10" s="35">
        <f>IF(C10&gt;43607,130000,105000)</f>
        <v>105000</v>
      </c>
      <c r="N10" s="35">
        <f ca="1">Tabla1[[#This Row],[VALOR RESTANTE]:[TOTAL]]=VLOOKUP(B10,#REF!,30,0)</f>
        <v>0</v>
      </c>
      <c r="O10" s="35" t="e">
        <f ca="1">IF(Tabla1[VALOR RESTANTE]&gt;0,0,IF(C10&gt;43607,40000,35000))</f>
        <v>#N/A</v>
      </c>
      <c r="P10" s="35">
        <v>6</v>
      </c>
      <c r="Q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" s="35" t="e">
        <f ca="1">Tabla1[[#This Row],[COMISION BONO]]+Tabla1[[#This Row],[INSENTIVO VENTA]]</f>
        <v>#N/A</v>
      </c>
      <c r="S10" s="2"/>
    </row>
    <row r="11" spans="1:19" ht="37.5" hidden="1" customHeight="1" x14ac:dyDescent="0.2">
      <c r="A11" s="8"/>
      <c r="B11" s="57">
        <v>206</v>
      </c>
      <c r="C11" s="81">
        <v>43572</v>
      </c>
      <c r="D11" s="9" t="s">
        <v>455</v>
      </c>
      <c r="E11" s="9" t="s">
        <v>456</v>
      </c>
      <c r="F11" s="9"/>
      <c r="G11" s="9"/>
      <c r="H11" s="9"/>
      <c r="I11" s="9"/>
      <c r="J11" s="9"/>
      <c r="K11" s="9"/>
      <c r="L11" s="38" t="s">
        <v>336</v>
      </c>
      <c r="M11" s="35">
        <f>IF(C11&gt;43607,130000,105000)</f>
        <v>105000</v>
      </c>
      <c r="N11" s="35">
        <f ca="1">Tabla1[[#This Row],[VALOR RESTANTE]:[TOTAL]]=VLOOKUP(B11,#REF!,30,0)</f>
        <v>0</v>
      </c>
      <c r="O11" s="35" t="e">
        <f ca="1">IF(Tabla1[VALOR RESTANTE]&gt;0,0,IF(C11&gt;43607,40000,35000))</f>
        <v>#N/A</v>
      </c>
      <c r="P11" s="35">
        <v>1</v>
      </c>
      <c r="Q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" s="35" t="e">
        <f ca="1">Tabla1[[#This Row],[COMISION BONO]]+Tabla1[[#This Row],[INSENTIVO VENTA]]</f>
        <v>#N/A</v>
      </c>
      <c r="S11" s="2"/>
    </row>
    <row r="12" spans="1:19" ht="37.5" hidden="1" customHeight="1" x14ac:dyDescent="0.2">
      <c r="A12" s="8"/>
      <c r="B12" s="57">
        <v>220</v>
      </c>
      <c r="C12" s="81">
        <v>43564</v>
      </c>
      <c r="D12" s="9" t="s">
        <v>229</v>
      </c>
      <c r="E12" s="9" t="s">
        <v>250</v>
      </c>
      <c r="F12" s="9"/>
      <c r="G12" s="9"/>
      <c r="H12" s="9"/>
      <c r="I12" s="9"/>
      <c r="J12" s="9"/>
      <c r="K12" s="9"/>
      <c r="L12" s="38" t="s">
        <v>173</v>
      </c>
      <c r="M12" s="35">
        <f>IF(C12&gt;43607,130000,105000)</f>
        <v>105000</v>
      </c>
      <c r="N12" s="35">
        <f ca="1">Tabla1[[#This Row],[VALOR RESTANTE]:[TOTAL]]=VLOOKUP(B12,#REF!,30,0)</f>
        <v>0</v>
      </c>
      <c r="O12" s="35" t="e">
        <f ca="1">IF(Tabla1[VALOR RESTANTE]&gt;0,0,IF(C12&gt;43607,40000,35000))</f>
        <v>#N/A</v>
      </c>
      <c r="P12" s="35">
        <v>1</v>
      </c>
      <c r="Q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" s="35" t="e">
        <f ca="1">Tabla1[[#This Row],[COMISION BONO]]+Tabla1[[#This Row],[INSENTIVO VENTA]]</f>
        <v>#N/A</v>
      </c>
      <c r="S12" s="2"/>
    </row>
    <row r="13" spans="1:19" ht="37.5" hidden="1" customHeight="1" x14ac:dyDescent="0.2">
      <c r="A13" s="8"/>
      <c r="B13" s="57">
        <v>264</v>
      </c>
      <c r="C13" s="81">
        <v>43572</v>
      </c>
      <c r="D13" s="9" t="s">
        <v>403</v>
      </c>
      <c r="E13" s="9" t="s">
        <v>406</v>
      </c>
      <c r="F13" s="9"/>
      <c r="G13" s="9"/>
      <c r="H13" s="9"/>
      <c r="I13" s="9"/>
      <c r="J13" s="9"/>
      <c r="K13" s="9"/>
      <c r="L13" s="38" t="s">
        <v>389</v>
      </c>
      <c r="M13" s="35">
        <f>IF(C13&gt;43607,130000,105000)</f>
        <v>105000</v>
      </c>
      <c r="N13" s="35">
        <f ca="1">Tabla1[[#This Row],[VALOR RESTANTE]:[TOTAL]]=VLOOKUP(B13,#REF!,30,0)</f>
        <v>0</v>
      </c>
      <c r="O13" s="35" t="e">
        <f ca="1">IF(Tabla1[VALOR RESTANTE]&gt;0,0,IF(C13&gt;43607,40000,35000))</f>
        <v>#N/A</v>
      </c>
      <c r="P13" s="35">
        <v>1</v>
      </c>
      <c r="Q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" s="35" t="e">
        <f ca="1">Tabla1[[#This Row],[COMISION BONO]]+Tabla1[[#This Row],[INSENTIVO VENTA]]</f>
        <v>#N/A</v>
      </c>
      <c r="S13" s="2"/>
    </row>
    <row r="14" spans="1:19" ht="37.5" hidden="1" customHeight="1" x14ac:dyDescent="0.2">
      <c r="A14" s="8"/>
      <c r="B14" s="57">
        <v>285</v>
      </c>
      <c r="C14" s="81">
        <v>43570</v>
      </c>
      <c r="D14" s="9" t="s">
        <v>355</v>
      </c>
      <c r="E14" s="9" t="s">
        <v>353</v>
      </c>
      <c r="F14" s="9"/>
      <c r="G14" s="9"/>
      <c r="H14" s="9"/>
      <c r="I14" s="9"/>
      <c r="J14" s="9"/>
      <c r="K14" s="9"/>
      <c r="L14" s="38" t="s">
        <v>173</v>
      </c>
      <c r="M14" s="35">
        <f>IF(C14&gt;43607,130000,105000)</f>
        <v>105000</v>
      </c>
      <c r="N14" s="35">
        <f ca="1">Tabla1[[#This Row],[VALOR RESTANTE]:[TOTAL]]=VLOOKUP(B14,#REF!,30,0)</f>
        <v>0</v>
      </c>
      <c r="O14" s="35" t="e">
        <f ca="1">IF(Tabla1[VALOR RESTANTE]&gt;0,0,IF(C14&gt;43607,40000,35000))</f>
        <v>#N/A</v>
      </c>
      <c r="P14" s="35">
        <v>1</v>
      </c>
      <c r="Q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" s="35" t="e">
        <f ca="1">Tabla1[[#This Row],[COMISION BONO]]+Tabla1[[#This Row],[INSENTIVO VENTA]]</f>
        <v>#N/A</v>
      </c>
      <c r="S14" s="2"/>
    </row>
    <row r="15" spans="1:19" ht="37.5" hidden="1" customHeight="1" x14ac:dyDescent="0.2">
      <c r="A15" s="8"/>
      <c r="B15" s="57">
        <v>469</v>
      </c>
      <c r="C15" s="81">
        <v>43556</v>
      </c>
      <c r="D15" s="9" t="s">
        <v>107</v>
      </c>
      <c r="E15" s="9" t="s">
        <v>107</v>
      </c>
      <c r="F15" s="9" t="s">
        <v>111</v>
      </c>
      <c r="G15" s="9">
        <v>3502502164</v>
      </c>
      <c r="H15" s="9">
        <v>66676699</v>
      </c>
      <c r="I15" s="9" t="s">
        <v>60</v>
      </c>
      <c r="J15" s="9" t="s">
        <v>61</v>
      </c>
      <c r="K15" s="9"/>
      <c r="L15" s="38"/>
      <c r="M15" s="35">
        <f>IF(C15&gt;43607,130000,105000)</f>
        <v>105000</v>
      </c>
      <c r="N15" s="35">
        <f ca="1">Tabla1[[#This Row],[VALOR RESTANTE]:[TOTAL]]=VLOOKUP(B15,#REF!,30,0)</f>
        <v>0</v>
      </c>
      <c r="O15" s="35" t="e">
        <f ca="1">IF(Tabla1[VALOR RESTANTE]&gt;0,0,IF(C15&gt;43607,40000,35000))</f>
        <v>#N/A</v>
      </c>
      <c r="P15" s="35">
        <v>1</v>
      </c>
      <c r="Q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" s="35" t="e">
        <f ca="1">Tabla1[[#This Row],[COMISION BONO]]+Tabla1[[#This Row],[INSENTIVO VENTA]]</f>
        <v>#N/A</v>
      </c>
      <c r="S15" s="2"/>
    </row>
    <row r="16" spans="1:19" ht="37.5" hidden="1" customHeight="1" x14ac:dyDescent="0.2">
      <c r="A16" s="8"/>
      <c r="B16" s="57">
        <v>529</v>
      </c>
      <c r="C16" s="81">
        <v>43571</v>
      </c>
      <c r="D16" s="9" t="s">
        <v>336</v>
      </c>
      <c r="E16" s="9" t="s">
        <v>447</v>
      </c>
      <c r="F16" s="9" t="s">
        <v>130</v>
      </c>
      <c r="G16" s="9"/>
      <c r="H16" s="9"/>
      <c r="I16" s="9"/>
      <c r="J16" s="9"/>
      <c r="K16" s="9"/>
      <c r="L16" s="38" t="s">
        <v>336</v>
      </c>
      <c r="M16" s="35">
        <f>IF(C16&gt;43607,130000,105000)</f>
        <v>105000</v>
      </c>
      <c r="N16" s="35">
        <f ca="1">Tabla1[[#This Row],[VALOR RESTANTE]:[TOTAL]]=VLOOKUP(B16,#REF!,30,0)</f>
        <v>0</v>
      </c>
      <c r="O16" s="35" t="e">
        <f ca="1">IF(Tabla1[VALOR RESTANTE]&gt;0,0,IF(C16&gt;43607,40000,35000))</f>
        <v>#N/A</v>
      </c>
      <c r="P16" s="35">
        <v>1</v>
      </c>
      <c r="Q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" s="35" t="e">
        <f ca="1">Tabla1[[#This Row],[COMISION BONO]]+Tabla1[[#This Row],[INSENTIVO VENTA]]</f>
        <v>#N/A</v>
      </c>
      <c r="S16" s="2"/>
    </row>
    <row r="17" spans="1:19" ht="37.5" hidden="1" customHeight="1" x14ac:dyDescent="0.2">
      <c r="A17" s="8"/>
      <c r="B17" s="57">
        <v>615</v>
      </c>
      <c r="C17" s="81">
        <v>43563</v>
      </c>
      <c r="D17" s="9" t="s">
        <v>89</v>
      </c>
      <c r="E17" s="9" t="s">
        <v>94</v>
      </c>
      <c r="F17" s="9"/>
      <c r="G17" s="9"/>
      <c r="H17" s="9"/>
      <c r="I17" s="9"/>
      <c r="J17" s="9"/>
      <c r="K17" s="9"/>
      <c r="L17" s="38" t="s">
        <v>89</v>
      </c>
      <c r="M17" s="35">
        <f>IF(C17&gt;43607,130000,105000)</f>
        <v>105000</v>
      </c>
      <c r="N17" s="35">
        <f ca="1">Tabla1[[#This Row],[VALOR RESTANTE]:[TOTAL]]=VLOOKUP(B17,#REF!,30,0)</f>
        <v>0</v>
      </c>
      <c r="O17" s="35" t="e">
        <f ca="1">IF(Tabla1[VALOR RESTANTE]&gt;0,0,IF(C17&gt;43607,40000,35000))</f>
        <v>#N/A</v>
      </c>
      <c r="P17" s="35">
        <v>1</v>
      </c>
      <c r="Q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7" s="35" t="e">
        <f ca="1">Tabla1[[#This Row],[COMISION BONO]]+Tabla1[[#This Row],[INSENTIVO VENTA]]</f>
        <v>#N/A</v>
      </c>
      <c r="S17" s="2"/>
    </row>
    <row r="18" spans="1:19" ht="37.5" customHeight="1" x14ac:dyDescent="0.2">
      <c r="A18" s="8"/>
      <c r="B18" s="57">
        <v>652</v>
      </c>
      <c r="C18" s="81">
        <v>43578</v>
      </c>
      <c r="D18" s="9" t="s">
        <v>595</v>
      </c>
      <c r="E18" s="9" t="s">
        <v>604</v>
      </c>
      <c r="F18" s="9"/>
      <c r="G18" s="9"/>
      <c r="H18" s="9"/>
      <c r="I18" s="9"/>
      <c r="J18" s="9"/>
      <c r="K18" s="9"/>
      <c r="L18" s="38" t="s">
        <v>486</v>
      </c>
      <c r="M18" s="35">
        <f>IF(C18&gt;43607,130000,105000)</f>
        <v>105000</v>
      </c>
      <c r="N18" s="35">
        <f ca="1">Tabla1[[#This Row],[VALOR RESTANTE]:[TOTAL]]=VLOOKUP(B18,#REF!,30,0)</f>
        <v>0</v>
      </c>
      <c r="O18" s="35" t="e">
        <f ca="1">IF(Tabla1[VALOR RESTANTE]&gt;0,0,IF(C18&gt;43607,40000,35000))</f>
        <v>#N/A</v>
      </c>
      <c r="P18" s="35">
        <v>4</v>
      </c>
      <c r="Q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8" s="35" t="e">
        <f ca="1">Tabla1[[#This Row],[COMISION BONO]]+Tabla1[[#This Row],[INSENTIVO VENTA]]</f>
        <v>#N/A</v>
      </c>
      <c r="S18" s="2"/>
    </row>
    <row r="19" spans="1:19" ht="37.5" hidden="1" customHeight="1" x14ac:dyDescent="0.2">
      <c r="A19" s="8"/>
      <c r="B19" s="57">
        <v>658</v>
      </c>
      <c r="C19" s="81">
        <v>43562</v>
      </c>
      <c r="D19" s="9" t="s">
        <v>200</v>
      </c>
      <c r="E19" s="9" t="s">
        <v>207</v>
      </c>
      <c r="F19" s="9"/>
      <c r="G19" s="9"/>
      <c r="H19" s="9"/>
      <c r="I19" s="9"/>
      <c r="J19" s="9"/>
      <c r="K19" s="9"/>
      <c r="L19" s="38" t="s">
        <v>200</v>
      </c>
      <c r="M19" s="35">
        <f>IF(C19&gt;43607,130000,105000)</f>
        <v>105000</v>
      </c>
      <c r="N19" s="35">
        <f ca="1">Tabla1[[#This Row],[VALOR RESTANTE]:[TOTAL]]=VLOOKUP(B19,#REF!,30,0)</f>
        <v>0</v>
      </c>
      <c r="O19" s="35" t="e">
        <f ca="1">IF(Tabla1[VALOR RESTANTE]&gt;0,0,IF(C19&gt;43607,40000,35000))</f>
        <v>#N/A</v>
      </c>
      <c r="P19" s="35">
        <v>1</v>
      </c>
      <c r="Q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9" s="35" t="e">
        <f ca="1">Tabla1[[#This Row],[COMISION BONO]]+Tabla1[[#This Row],[INSENTIVO VENTA]]</f>
        <v>#N/A</v>
      </c>
      <c r="S19" s="2"/>
    </row>
    <row r="20" spans="1:19" ht="37.5" hidden="1" customHeight="1" x14ac:dyDescent="0.2">
      <c r="A20" s="8"/>
      <c r="B20" s="57">
        <v>710</v>
      </c>
      <c r="C20" s="81">
        <v>43564</v>
      </c>
      <c r="D20" s="9" t="s">
        <v>229</v>
      </c>
      <c r="E20" s="9" t="s">
        <v>256</v>
      </c>
      <c r="F20" s="9"/>
      <c r="G20" s="9"/>
      <c r="H20" s="9"/>
      <c r="I20" s="9"/>
      <c r="J20" s="9"/>
      <c r="K20" s="9"/>
      <c r="L20" s="38" t="s">
        <v>173</v>
      </c>
      <c r="M20" s="35">
        <f>IF(C20&gt;43607,130000,105000)</f>
        <v>105000</v>
      </c>
      <c r="N20" s="35">
        <f ca="1">Tabla1[[#This Row],[VALOR RESTANTE]:[TOTAL]]=VLOOKUP(B20,#REF!,30,0)</f>
        <v>0</v>
      </c>
      <c r="O20" s="35" t="e">
        <f ca="1">IF(Tabla1[VALOR RESTANTE]&gt;0,0,IF(C20&gt;43607,40000,35000))</f>
        <v>#N/A</v>
      </c>
      <c r="P20" s="35">
        <v>1</v>
      </c>
      <c r="Q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0" s="35" t="e">
        <f ca="1">Tabla1[[#This Row],[COMISION BONO]]+Tabla1[[#This Row],[INSENTIVO VENTA]]</f>
        <v>#N/A</v>
      </c>
      <c r="S20" s="2"/>
    </row>
    <row r="21" spans="1:19" ht="37.5" hidden="1" customHeight="1" x14ac:dyDescent="0.2">
      <c r="A21" s="8"/>
      <c r="B21" s="57">
        <v>715</v>
      </c>
      <c r="C21" s="81">
        <v>43559</v>
      </c>
      <c r="D21" s="9" t="s">
        <v>171</v>
      </c>
      <c r="E21" s="9" t="s">
        <v>191</v>
      </c>
      <c r="F21" s="9"/>
      <c r="G21" s="9"/>
      <c r="H21" s="9"/>
      <c r="I21" s="9"/>
      <c r="J21" s="9"/>
      <c r="K21" s="9"/>
      <c r="L21" s="38" t="s">
        <v>173</v>
      </c>
      <c r="M21" s="35">
        <f>IF(C21&gt;43607,130000,105000)</f>
        <v>105000</v>
      </c>
      <c r="N21" s="35">
        <f ca="1">Tabla1[[#This Row],[VALOR RESTANTE]:[TOTAL]]=VLOOKUP(B21,#REF!,30,0)</f>
        <v>0</v>
      </c>
      <c r="O21" s="35" t="e">
        <f ca="1">IF(Tabla1[VALOR RESTANTE]&gt;0,0,IF(C21&gt;43607,40000,35000))</f>
        <v>#N/A</v>
      </c>
      <c r="P21" s="35">
        <v>1</v>
      </c>
      <c r="Q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1" s="35" t="e">
        <f ca="1">Tabla1[[#This Row],[COMISION BONO]]+Tabla1[[#This Row],[INSENTIVO VENTA]]</f>
        <v>#N/A</v>
      </c>
      <c r="S21" s="2"/>
    </row>
    <row r="22" spans="1:19" ht="37.5" hidden="1" customHeight="1" x14ac:dyDescent="0.2">
      <c r="A22" s="8"/>
      <c r="B22" s="57">
        <v>743</v>
      </c>
      <c r="C22" s="81">
        <v>43565</v>
      </c>
      <c r="D22" s="9" t="s">
        <v>281</v>
      </c>
      <c r="E22" s="9" t="s">
        <v>292</v>
      </c>
      <c r="F22" s="9"/>
      <c r="G22" s="9"/>
      <c r="H22" s="9"/>
      <c r="I22" s="9"/>
      <c r="J22" s="9"/>
      <c r="K22" s="9"/>
      <c r="L22" s="38" t="s">
        <v>282</v>
      </c>
      <c r="M22" s="35">
        <f>IF(C22&gt;43607,130000,105000)</f>
        <v>105000</v>
      </c>
      <c r="N22" s="35">
        <f ca="1">Tabla1[[#This Row],[VALOR RESTANTE]:[TOTAL]]=VLOOKUP(B22,#REF!,30,0)</f>
        <v>0</v>
      </c>
      <c r="O22" s="35" t="e">
        <f ca="1">IF(Tabla1[VALOR RESTANTE]&gt;0,0,IF(C22&gt;43607,40000,35000))</f>
        <v>#N/A</v>
      </c>
      <c r="P22" s="35">
        <v>1</v>
      </c>
      <c r="Q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2" s="35" t="e">
        <f ca="1">Tabla1[[#This Row],[COMISION BONO]]+Tabla1[[#This Row],[INSENTIVO VENTA]]</f>
        <v>#N/A</v>
      </c>
      <c r="S22" s="2"/>
    </row>
    <row r="23" spans="1:19" ht="37.5" hidden="1" customHeight="1" x14ac:dyDescent="0.2">
      <c r="A23" s="8"/>
      <c r="B23" s="57">
        <v>814</v>
      </c>
      <c r="C23" s="81">
        <v>43559</v>
      </c>
      <c r="D23" s="9" t="s">
        <v>281</v>
      </c>
      <c r="E23" s="9" t="s">
        <v>286</v>
      </c>
      <c r="F23" s="9"/>
      <c r="G23" s="9"/>
      <c r="H23" s="9"/>
      <c r="I23" s="9"/>
      <c r="J23" s="9"/>
      <c r="K23" s="9"/>
      <c r="L23" s="38" t="s">
        <v>282</v>
      </c>
      <c r="M23" s="35">
        <f>IF(C23&gt;43607,130000,105000)</f>
        <v>105000</v>
      </c>
      <c r="N23" s="35">
        <f ca="1">Tabla1[[#This Row],[VALOR RESTANTE]:[TOTAL]]=VLOOKUP(B23,#REF!,30,0)</f>
        <v>0</v>
      </c>
      <c r="O23" s="35" t="e">
        <f ca="1">IF(Tabla1[VALOR RESTANTE]&gt;0,0,IF(C23&gt;43607,40000,35000))</f>
        <v>#N/A</v>
      </c>
      <c r="P23" s="35">
        <v>1</v>
      </c>
      <c r="Q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3" s="35" t="e">
        <f ca="1">Tabla1[[#This Row],[COMISION BONO]]+Tabla1[[#This Row],[INSENTIVO VENTA]]</f>
        <v>#N/A</v>
      </c>
      <c r="S23" s="2"/>
    </row>
    <row r="24" spans="1:19" ht="37.5" hidden="1" customHeight="1" x14ac:dyDescent="0.2">
      <c r="A24" s="8"/>
      <c r="B24" s="57">
        <v>837</v>
      </c>
      <c r="C24" s="81">
        <v>43564</v>
      </c>
      <c r="D24" s="9" t="s">
        <v>229</v>
      </c>
      <c r="E24" s="9" t="s">
        <v>262</v>
      </c>
      <c r="F24" s="9"/>
      <c r="G24" s="9"/>
      <c r="H24" s="9"/>
      <c r="I24" s="9"/>
      <c r="J24" s="9"/>
      <c r="K24" s="9"/>
      <c r="L24" s="38" t="s">
        <v>173</v>
      </c>
      <c r="M24" s="35">
        <f>IF(C24&gt;43607,130000,105000)</f>
        <v>105000</v>
      </c>
      <c r="N24" s="35">
        <f ca="1">Tabla1[[#This Row],[VALOR RESTANTE]:[TOTAL]]=VLOOKUP(B24,#REF!,30,0)</f>
        <v>0</v>
      </c>
      <c r="O24" s="35" t="e">
        <f ca="1">IF(Tabla1[VALOR RESTANTE]&gt;0,0,IF(C24&gt;43607,40000,35000))</f>
        <v>#N/A</v>
      </c>
      <c r="P24" s="35">
        <v>1</v>
      </c>
      <c r="Q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4" s="35" t="e">
        <f ca="1">Tabla1[[#This Row],[COMISION BONO]]+Tabla1[[#This Row],[INSENTIVO VENTA]]</f>
        <v>#N/A</v>
      </c>
      <c r="S24" s="2"/>
    </row>
    <row r="25" spans="1:19" ht="37.5" hidden="1" customHeight="1" x14ac:dyDescent="0.2">
      <c r="A25" s="8"/>
      <c r="B25" s="57">
        <v>859</v>
      </c>
      <c r="C25" s="81">
        <v>43565</v>
      </c>
      <c r="D25" s="9" t="s">
        <v>281</v>
      </c>
      <c r="E25" s="9" t="s">
        <v>289</v>
      </c>
      <c r="F25" s="9"/>
      <c r="G25" s="9"/>
      <c r="H25" s="9"/>
      <c r="I25" s="9"/>
      <c r="J25" s="9"/>
      <c r="K25" s="9"/>
      <c r="L25" s="38" t="s">
        <v>282</v>
      </c>
      <c r="M25" s="35">
        <f>IF(C25&gt;43607,130000,105000)</f>
        <v>105000</v>
      </c>
      <c r="N25" s="35">
        <f ca="1">Tabla1[[#This Row],[VALOR RESTANTE]:[TOTAL]]=VLOOKUP(B25,#REF!,30,0)</f>
        <v>0</v>
      </c>
      <c r="O25" s="35" t="e">
        <f ca="1">IF(Tabla1[VALOR RESTANTE]&gt;0,0,IF(C25&gt;43607,40000,35000))</f>
        <v>#N/A</v>
      </c>
      <c r="P25" s="35">
        <v>1</v>
      </c>
      <c r="Q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5" s="35" t="e">
        <f ca="1">Tabla1[[#This Row],[COMISION BONO]]+Tabla1[[#This Row],[INSENTIVO VENTA]]</f>
        <v>#N/A</v>
      </c>
      <c r="S25" s="2"/>
    </row>
    <row r="26" spans="1:19" ht="37.5" hidden="1" customHeight="1" x14ac:dyDescent="0.2">
      <c r="A26" s="8"/>
      <c r="B26" s="57">
        <v>1024</v>
      </c>
      <c r="C26" s="81">
        <v>43558</v>
      </c>
      <c r="D26" s="9" t="s">
        <v>145</v>
      </c>
      <c r="E26" s="9" t="s">
        <v>143</v>
      </c>
      <c r="F26" s="9"/>
      <c r="G26" s="9"/>
      <c r="H26" s="9"/>
      <c r="I26" s="9"/>
      <c r="J26" s="9"/>
      <c r="K26" s="9"/>
      <c r="L26" s="38" t="s">
        <v>119</v>
      </c>
      <c r="M26" s="35">
        <f>IF(C26&gt;43607,130000,105000)</f>
        <v>105000</v>
      </c>
      <c r="N26" s="35">
        <f ca="1">Tabla1[[#This Row],[VALOR RESTANTE]:[TOTAL]]=VLOOKUP(B26,#REF!,30,0)</f>
        <v>0</v>
      </c>
      <c r="O26" s="35" t="e">
        <f ca="1">IF(Tabla1[VALOR RESTANTE]&gt;0,0,IF(C26&gt;43607,40000,35000))</f>
        <v>#N/A</v>
      </c>
      <c r="P26" s="35">
        <v>1</v>
      </c>
      <c r="Q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6" s="35" t="e">
        <f ca="1">Tabla1[[#This Row],[COMISION BONO]]+Tabla1[[#This Row],[INSENTIVO VENTA]]</f>
        <v>#N/A</v>
      </c>
      <c r="S26" s="2"/>
    </row>
    <row r="27" spans="1:19" ht="37.5" hidden="1" customHeight="1" x14ac:dyDescent="0.2">
      <c r="A27" s="8"/>
      <c r="B27" s="57">
        <v>1111</v>
      </c>
      <c r="C27" s="81">
        <v>43567</v>
      </c>
      <c r="D27" s="9" t="s">
        <v>355</v>
      </c>
      <c r="E27" s="9" t="s">
        <v>362</v>
      </c>
      <c r="F27" s="9"/>
      <c r="G27" s="9"/>
      <c r="H27" s="9"/>
      <c r="I27" s="9"/>
      <c r="J27" s="9"/>
      <c r="K27" s="9"/>
      <c r="L27" s="38" t="s">
        <v>173</v>
      </c>
      <c r="M27" s="35">
        <f>IF(C27&gt;43607,130000,105000)</f>
        <v>105000</v>
      </c>
      <c r="N27" s="35">
        <f ca="1">Tabla1[[#This Row],[VALOR RESTANTE]:[TOTAL]]=VLOOKUP(B27,#REF!,30,0)</f>
        <v>0</v>
      </c>
      <c r="O27" s="35" t="e">
        <f ca="1">IF(Tabla1[VALOR RESTANTE]&gt;0,0,IF(C27&gt;43607,40000,35000))</f>
        <v>#N/A</v>
      </c>
      <c r="P27" s="35">
        <v>1</v>
      </c>
      <c r="Q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7" s="35" t="e">
        <f ca="1">Tabla1[[#This Row],[COMISION BONO]]+Tabla1[[#This Row],[INSENTIVO VENTA]]</f>
        <v>#N/A</v>
      </c>
      <c r="S27" s="2"/>
    </row>
    <row r="28" spans="1:19" ht="37.5" hidden="1" customHeight="1" x14ac:dyDescent="0.2">
      <c r="A28" s="8"/>
      <c r="B28" s="57">
        <v>1192</v>
      </c>
      <c r="C28" s="81">
        <v>43561</v>
      </c>
      <c r="D28" s="9" t="s">
        <v>65</v>
      </c>
      <c r="E28" s="9" t="s">
        <v>76</v>
      </c>
      <c r="F28" s="9" t="s">
        <v>77</v>
      </c>
      <c r="G28" s="9">
        <v>3117137134</v>
      </c>
      <c r="H28" s="9">
        <v>66682736</v>
      </c>
      <c r="I28" s="9" t="s">
        <v>60</v>
      </c>
      <c r="J28" s="9" t="s">
        <v>61</v>
      </c>
      <c r="K28" s="9" t="s">
        <v>70</v>
      </c>
      <c r="L28" s="38" t="s">
        <v>70</v>
      </c>
      <c r="M28" s="35">
        <f>IF(C28&gt;43607,130000,105000)</f>
        <v>105000</v>
      </c>
      <c r="N28" s="35">
        <f ca="1">Tabla1[[#This Row],[VALOR RESTANTE]:[TOTAL]]=VLOOKUP(B28,#REF!,30,0)</f>
        <v>0</v>
      </c>
      <c r="O28" s="35" t="e">
        <f ca="1">IF(Tabla1[VALOR RESTANTE]&gt;0,0,IF(C28&gt;43607,40000,35000))</f>
        <v>#N/A</v>
      </c>
      <c r="P28" s="35">
        <v>1</v>
      </c>
      <c r="Q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8" s="35" t="e">
        <f ca="1">Tabla1[[#This Row],[COMISION BONO]]+Tabla1[[#This Row],[INSENTIVO VENTA]]</f>
        <v>#N/A</v>
      </c>
      <c r="S28" s="2"/>
    </row>
    <row r="29" spans="1:19" ht="37.5" hidden="1" customHeight="1" x14ac:dyDescent="0.2">
      <c r="A29" s="8"/>
      <c r="B29" s="57">
        <v>1245</v>
      </c>
      <c r="C29" s="81">
        <v>43561</v>
      </c>
      <c r="D29" s="9" t="s">
        <v>65</v>
      </c>
      <c r="E29" s="9" t="s">
        <v>156</v>
      </c>
      <c r="F29" s="9"/>
      <c r="G29" s="9"/>
      <c r="H29" s="9"/>
      <c r="I29" s="9"/>
      <c r="J29" s="9"/>
      <c r="K29" s="9"/>
      <c r="L29" s="38" t="s">
        <v>119</v>
      </c>
      <c r="M29" s="35">
        <f>IF(C29&gt;43607,130000,105000)</f>
        <v>105000</v>
      </c>
      <c r="N29" s="35">
        <f ca="1">Tabla1[[#This Row],[VALOR RESTANTE]:[TOTAL]]=VLOOKUP(B29,#REF!,30,0)</f>
        <v>0</v>
      </c>
      <c r="O29" s="35" t="e">
        <f ca="1">IF(Tabla1[VALOR RESTANTE]&gt;0,0,IF(C29&gt;43607,40000,35000))</f>
        <v>#N/A</v>
      </c>
      <c r="P29" s="35">
        <v>1</v>
      </c>
      <c r="Q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29" s="35" t="e">
        <f ca="1">Tabla1[[#This Row],[COMISION BONO]]+Tabla1[[#This Row],[INSENTIVO VENTA]]</f>
        <v>#N/A</v>
      </c>
      <c r="S29" s="2"/>
    </row>
    <row r="30" spans="1:19" ht="37.5" hidden="1" customHeight="1" x14ac:dyDescent="0.2">
      <c r="A30" s="8"/>
      <c r="B30" s="57">
        <v>1282</v>
      </c>
      <c r="C30" s="81">
        <v>43558</v>
      </c>
      <c r="D30" s="9" t="s">
        <v>322</v>
      </c>
      <c r="E30" s="9" t="s">
        <v>322</v>
      </c>
      <c r="F30" s="9"/>
      <c r="G30" s="9"/>
      <c r="H30" s="9"/>
      <c r="I30" s="9" t="s">
        <v>140</v>
      </c>
      <c r="J30" s="9"/>
      <c r="K30" s="9"/>
      <c r="L30" s="38" t="s">
        <v>89</v>
      </c>
      <c r="M30" s="35">
        <f>IF(C30&gt;43607,130000,105000)</f>
        <v>105000</v>
      </c>
      <c r="N30" s="35">
        <f ca="1">Tabla1[[#This Row],[VALOR RESTANTE]:[TOTAL]]=VLOOKUP(B30,#REF!,30,0)</f>
        <v>0</v>
      </c>
      <c r="O30" s="35" t="e">
        <f ca="1">IF(Tabla1[VALOR RESTANTE]&gt;0,0,IF(C30&gt;43607,40000,35000))</f>
        <v>#N/A</v>
      </c>
      <c r="P30" s="35">
        <v>1</v>
      </c>
      <c r="Q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0" s="35" t="e">
        <f ca="1">Tabla1[[#This Row],[COMISION BONO]]+Tabla1[[#This Row],[INSENTIVO VENTA]]</f>
        <v>#N/A</v>
      </c>
      <c r="S30" s="2"/>
    </row>
    <row r="31" spans="1:19" ht="37.5" hidden="1" customHeight="1" x14ac:dyDescent="0.2">
      <c r="A31" s="8"/>
      <c r="B31" s="57">
        <v>1346</v>
      </c>
      <c r="C31" s="81">
        <v>43559</v>
      </c>
      <c r="D31" s="9" t="s">
        <v>211</v>
      </c>
      <c r="E31" s="9" t="s">
        <v>211</v>
      </c>
      <c r="F31" s="9"/>
      <c r="G31" s="9"/>
      <c r="H31" s="9"/>
      <c r="I31" s="9"/>
      <c r="J31" s="9"/>
      <c r="K31" s="9"/>
      <c r="L31" s="38" t="s">
        <v>173</v>
      </c>
      <c r="M31" s="35">
        <f>IF(C31&gt;43607,130000,105000)</f>
        <v>105000</v>
      </c>
      <c r="N31" s="35">
        <f ca="1">Tabla1[[#This Row],[VALOR RESTANTE]:[TOTAL]]=VLOOKUP(B31,#REF!,30,0)</f>
        <v>0</v>
      </c>
      <c r="O31" s="35" t="e">
        <f ca="1">IF(Tabla1[VALOR RESTANTE]&gt;0,0,IF(C31&gt;43607,40000,35000))</f>
        <v>#N/A</v>
      </c>
      <c r="P31" s="35">
        <v>1</v>
      </c>
      <c r="Q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1" s="35" t="e">
        <f ca="1">Tabla1[[#This Row],[COMISION BONO]]+Tabla1[[#This Row],[INSENTIVO VENTA]]</f>
        <v>#N/A</v>
      </c>
      <c r="S31" s="2"/>
    </row>
    <row r="32" spans="1:19" ht="37.5" hidden="1" customHeight="1" x14ac:dyDescent="0.2">
      <c r="A32" s="8"/>
      <c r="B32" s="57">
        <v>1347</v>
      </c>
      <c r="C32" s="81">
        <v>43557</v>
      </c>
      <c r="D32" s="9" t="s">
        <v>107</v>
      </c>
      <c r="E32" s="9" t="s">
        <v>114</v>
      </c>
      <c r="F32" s="9" t="s">
        <v>111</v>
      </c>
      <c r="G32" s="9">
        <v>3502502164</v>
      </c>
      <c r="H32" s="9">
        <v>66676699</v>
      </c>
      <c r="I32" s="9" t="s">
        <v>60</v>
      </c>
      <c r="J32" s="9" t="s">
        <v>61</v>
      </c>
      <c r="K32" s="9"/>
      <c r="L32" s="38"/>
      <c r="M32" s="35">
        <f>IF(C32&gt;43607,130000,105000)</f>
        <v>105000</v>
      </c>
      <c r="N32" s="35">
        <f ca="1">Tabla1[[#This Row],[VALOR RESTANTE]:[TOTAL]]=VLOOKUP(B32,#REF!,30,0)</f>
        <v>0</v>
      </c>
      <c r="O32" s="35" t="e">
        <f ca="1">IF(Tabla1[VALOR RESTANTE]&gt;0,0,IF(C32&gt;43607,40000,35000))</f>
        <v>#N/A</v>
      </c>
      <c r="P32" s="35">
        <v>1</v>
      </c>
      <c r="Q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2" s="35" t="e">
        <f ca="1">Tabla1[[#This Row],[COMISION BONO]]+Tabla1[[#This Row],[INSENTIVO VENTA]]</f>
        <v>#N/A</v>
      </c>
      <c r="S32" s="2"/>
    </row>
    <row r="33" spans="1:19" ht="37.5" hidden="1" customHeight="1" x14ac:dyDescent="0.2">
      <c r="A33" s="8"/>
      <c r="B33" s="57">
        <v>1383</v>
      </c>
      <c r="C33" s="81">
        <v>43561</v>
      </c>
      <c r="D33" s="9" t="s">
        <v>65</v>
      </c>
      <c r="E33" s="9" t="s">
        <v>141</v>
      </c>
      <c r="F33" s="9"/>
      <c r="G33" s="9"/>
      <c r="H33" s="9"/>
      <c r="I33" s="9"/>
      <c r="J33" s="9"/>
      <c r="K33" s="9"/>
      <c r="L33" s="38" t="s">
        <v>119</v>
      </c>
      <c r="M33" s="35">
        <f>IF(C33&gt;43607,130000,105000)</f>
        <v>105000</v>
      </c>
      <c r="N33" s="35">
        <f ca="1">Tabla1[[#This Row],[VALOR RESTANTE]:[TOTAL]]=VLOOKUP(B33,#REF!,30,0)</f>
        <v>0</v>
      </c>
      <c r="O33" s="35" t="e">
        <f ca="1">IF(Tabla1[VALOR RESTANTE]&gt;0,0,IF(C33&gt;43607,40000,35000))</f>
        <v>#N/A</v>
      </c>
      <c r="P33" s="35">
        <v>1</v>
      </c>
      <c r="Q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3" s="35" t="e">
        <f ca="1">Tabla1[[#This Row],[COMISION BONO]]+Tabla1[[#This Row],[INSENTIVO VENTA]]</f>
        <v>#N/A</v>
      </c>
      <c r="S33" s="2"/>
    </row>
    <row r="34" spans="1:19" ht="37.5" hidden="1" customHeight="1" x14ac:dyDescent="0.2">
      <c r="A34" s="8"/>
      <c r="B34" s="57">
        <v>1411</v>
      </c>
      <c r="C34" s="81">
        <v>43564</v>
      </c>
      <c r="D34" s="9" t="s">
        <v>229</v>
      </c>
      <c r="E34" s="9"/>
      <c r="F34" s="9"/>
      <c r="G34" s="9"/>
      <c r="H34" s="9"/>
      <c r="I34" s="9"/>
      <c r="J34" s="9"/>
      <c r="K34" s="9"/>
      <c r="L34" s="38" t="s">
        <v>173</v>
      </c>
      <c r="M34" s="35">
        <f>IF(C34&gt;43607,130000,105000)</f>
        <v>105000</v>
      </c>
      <c r="N34" s="35">
        <f ca="1">Tabla1[[#This Row],[VALOR RESTANTE]:[TOTAL]]=VLOOKUP(B34,#REF!,30,0)</f>
        <v>0</v>
      </c>
      <c r="O34" s="35" t="e">
        <f ca="1">IF(Tabla1[VALOR RESTANTE]&gt;0,0,IF(C34&gt;43607,40000,35000))</f>
        <v>#N/A</v>
      </c>
      <c r="P34" s="35">
        <v>1</v>
      </c>
      <c r="Q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4" s="35" t="e">
        <f ca="1">Tabla1[[#This Row],[COMISION BONO]]+Tabla1[[#This Row],[INSENTIVO VENTA]]</f>
        <v>#N/A</v>
      </c>
      <c r="S34" s="2"/>
    </row>
    <row r="35" spans="1:19" ht="37.5" hidden="1" customHeight="1" x14ac:dyDescent="0.2">
      <c r="A35" s="8"/>
      <c r="B35" s="57">
        <v>1574</v>
      </c>
      <c r="C35" s="81">
        <v>43558</v>
      </c>
      <c r="D35" s="9" t="s">
        <v>65</v>
      </c>
      <c r="E35" s="9" t="s">
        <v>131</v>
      </c>
      <c r="F35" s="9"/>
      <c r="G35" s="9"/>
      <c r="H35" s="9"/>
      <c r="I35" s="9"/>
      <c r="J35" s="9"/>
      <c r="K35" s="9"/>
      <c r="L35" s="38" t="s">
        <v>119</v>
      </c>
      <c r="M35" s="35">
        <f>IF(C35&gt;43607,130000,105000)</f>
        <v>105000</v>
      </c>
      <c r="N35" s="35">
        <f ca="1">Tabla1[[#This Row],[VALOR RESTANTE]:[TOTAL]]=VLOOKUP(B35,#REF!,30,0)</f>
        <v>0</v>
      </c>
      <c r="O35" s="35" t="e">
        <f ca="1">IF(Tabla1[VALOR RESTANTE]&gt;0,0,IF(C35&gt;43607,40000,35000))</f>
        <v>#N/A</v>
      </c>
      <c r="P35" s="35">
        <v>1</v>
      </c>
      <c r="Q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5" s="35" t="e">
        <f ca="1">Tabla1[[#This Row],[COMISION BONO]]+Tabla1[[#This Row],[INSENTIVO VENTA]]</f>
        <v>#N/A</v>
      </c>
      <c r="S35" s="2"/>
    </row>
    <row r="36" spans="1:19" ht="37.5" hidden="1" customHeight="1" x14ac:dyDescent="0.2">
      <c r="A36" s="8"/>
      <c r="B36" s="57">
        <v>1610</v>
      </c>
      <c r="C36" s="81">
        <v>43563</v>
      </c>
      <c r="D36" s="9" t="s">
        <v>89</v>
      </c>
      <c r="E36" s="9" t="s">
        <v>90</v>
      </c>
      <c r="F36" s="9"/>
      <c r="G36" s="9"/>
      <c r="H36" s="9"/>
      <c r="I36" s="9"/>
      <c r="J36" s="9"/>
      <c r="K36" s="9"/>
      <c r="L36" s="38" t="s">
        <v>89</v>
      </c>
      <c r="M36" s="35">
        <f>IF(C36&gt;43607,130000,105000)</f>
        <v>105000</v>
      </c>
      <c r="N36" s="35">
        <f ca="1">Tabla1[[#This Row],[VALOR RESTANTE]:[TOTAL]]=VLOOKUP(B36,#REF!,30,0)</f>
        <v>0</v>
      </c>
      <c r="O36" s="35" t="e">
        <f ca="1">IF(Tabla1[VALOR RESTANTE]&gt;0,0,IF(C36&gt;43607,40000,35000))</f>
        <v>#N/A</v>
      </c>
      <c r="P36" s="35">
        <v>1</v>
      </c>
      <c r="Q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6" s="35" t="e">
        <f ca="1">Tabla1[[#This Row],[COMISION BONO]]+Tabla1[[#This Row],[INSENTIVO VENTA]]</f>
        <v>#N/A</v>
      </c>
      <c r="S36" s="2"/>
    </row>
    <row r="37" spans="1:19" ht="37.5" hidden="1" customHeight="1" x14ac:dyDescent="0.2">
      <c r="A37" s="8"/>
      <c r="B37" s="57">
        <v>1610</v>
      </c>
      <c r="C37" s="81">
        <v>43563</v>
      </c>
      <c r="D37" s="9" t="s">
        <v>89</v>
      </c>
      <c r="E37" s="9" t="s">
        <v>90</v>
      </c>
      <c r="F37" s="9"/>
      <c r="G37" s="9"/>
      <c r="H37" s="9"/>
      <c r="I37" s="9"/>
      <c r="J37" s="9"/>
      <c r="K37" s="9"/>
      <c r="L37" s="38" t="s">
        <v>89</v>
      </c>
      <c r="M37" s="35">
        <f>IF(C37&gt;43607,130000,105000)</f>
        <v>105000</v>
      </c>
      <c r="N37" s="35">
        <f ca="1">Tabla1[[#This Row],[VALOR RESTANTE]:[TOTAL]]=VLOOKUP(B37,#REF!,30,0)</f>
        <v>0</v>
      </c>
      <c r="O37" s="35" t="e">
        <f ca="1">IF(Tabla1[VALOR RESTANTE]&gt;0,0,IF(C37&gt;43607,40000,35000))</f>
        <v>#N/A</v>
      </c>
      <c r="P37" s="35">
        <v>1</v>
      </c>
      <c r="Q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7" s="35" t="e">
        <f ca="1">Tabla1[[#This Row],[COMISION BONO]]+Tabla1[[#This Row],[INSENTIVO VENTA]]</f>
        <v>#N/A</v>
      </c>
      <c r="S37" s="2"/>
    </row>
    <row r="38" spans="1:19" ht="37.5" hidden="1" customHeight="1" x14ac:dyDescent="0.2">
      <c r="A38" s="8"/>
      <c r="B38" s="57">
        <v>1635</v>
      </c>
      <c r="C38" s="81">
        <v>43559</v>
      </c>
      <c r="D38" s="9" t="s">
        <v>65</v>
      </c>
      <c r="E38" s="9" t="s">
        <v>65</v>
      </c>
      <c r="F38" s="9" t="s">
        <v>125</v>
      </c>
      <c r="G38" s="9">
        <v>3117137134</v>
      </c>
      <c r="H38" s="9">
        <v>66682736</v>
      </c>
      <c r="I38" s="9" t="s">
        <v>60</v>
      </c>
      <c r="J38" s="9" t="s">
        <v>61</v>
      </c>
      <c r="K38" s="9"/>
      <c r="L38" s="38" t="s">
        <v>119</v>
      </c>
      <c r="M38" s="35">
        <f>IF(C38&gt;43607,130000,105000)</f>
        <v>105000</v>
      </c>
      <c r="N38" s="35">
        <f ca="1">Tabla1[[#This Row],[VALOR RESTANTE]:[TOTAL]]=VLOOKUP(B38,#REF!,30,0)</f>
        <v>0</v>
      </c>
      <c r="O38" s="35" t="e">
        <f ca="1">IF(Tabla1[VALOR RESTANTE]&gt;0,0,IF(C38&gt;43607,40000,35000))</f>
        <v>#N/A</v>
      </c>
      <c r="P38" s="35">
        <v>1</v>
      </c>
      <c r="Q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8" s="35" t="e">
        <f ca="1">Tabla1[[#This Row],[COMISION BONO]]+Tabla1[[#This Row],[INSENTIVO VENTA]]</f>
        <v>#N/A</v>
      </c>
      <c r="S38" s="2"/>
    </row>
    <row r="39" spans="1:19" ht="37.5" hidden="1" customHeight="1" x14ac:dyDescent="0.2">
      <c r="A39" s="8"/>
      <c r="B39" s="57">
        <v>1720</v>
      </c>
      <c r="C39" s="81">
        <v>43560</v>
      </c>
      <c r="D39" s="9" t="s">
        <v>211</v>
      </c>
      <c r="E39" s="9" t="s">
        <v>223</v>
      </c>
      <c r="F39" s="9"/>
      <c r="G39" s="9"/>
      <c r="H39" s="9"/>
      <c r="I39" s="9"/>
      <c r="J39" s="9"/>
      <c r="K39" s="9"/>
      <c r="L39" s="38" t="s">
        <v>173</v>
      </c>
      <c r="M39" s="35">
        <f>IF(C39&gt;43607,130000,105000)</f>
        <v>105000</v>
      </c>
      <c r="N39" s="35">
        <f ca="1">Tabla1[[#This Row],[VALOR RESTANTE]:[TOTAL]]=VLOOKUP(B39,#REF!,30,0)</f>
        <v>0</v>
      </c>
      <c r="O39" s="35" t="e">
        <f ca="1">IF(Tabla1[VALOR RESTANTE]&gt;0,0,IF(C39&gt;43607,40000,35000))</f>
        <v>#N/A</v>
      </c>
      <c r="P39" s="35">
        <v>1</v>
      </c>
      <c r="Q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39" s="35" t="e">
        <f ca="1">Tabla1[[#This Row],[COMISION BONO]]+Tabla1[[#This Row],[INSENTIVO VENTA]]</f>
        <v>#N/A</v>
      </c>
      <c r="S39" s="2"/>
    </row>
    <row r="40" spans="1:19" ht="37.5" hidden="1" customHeight="1" x14ac:dyDescent="0.2">
      <c r="A40" s="8"/>
      <c r="B40" s="57">
        <v>1828</v>
      </c>
      <c r="C40" s="81">
        <v>43571</v>
      </c>
      <c r="D40" s="9" t="s">
        <v>336</v>
      </c>
      <c r="E40" s="9" t="s">
        <v>449</v>
      </c>
      <c r="F40" s="9"/>
      <c r="G40" s="9"/>
      <c r="H40" s="9"/>
      <c r="I40" s="9"/>
      <c r="J40" s="9"/>
      <c r="K40" s="9"/>
      <c r="L40" s="38" t="s">
        <v>336</v>
      </c>
      <c r="M40" s="35">
        <f>IF(C40&gt;43607,130000,105000)</f>
        <v>105000</v>
      </c>
      <c r="N40" s="35">
        <f ca="1">Tabla1[[#This Row],[VALOR RESTANTE]:[TOTAL]]=VLOOKUP(B40,#REF!,30,0)</f>
        <v>0</v>
      </c>
      <c r="O40" s="35" t="e">
        <f ca="1">IF(Tabla1[VALOR RESTANTE]&gt;0,0,IF(C40&gt;43607,40000,35000))</f>
        <v>#N/A</v>
      </c>
      <c r="P40" s="35">
        <v>1</v>
      </c>
      <c r="Q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0" s="35" t="e">
        <f ca="1">Tabla1[[#This Row],[COMISION BONO]]+Tabla1[[#This Row],[INSENTIVO VENTA]]</f>
        <v>#N/A</v>
      </c>
      <c r="S40" s="2"/>
    </row>
    <row r="41" spans="1:19" ht="37.5" hidden="1" customHeight="1" x14ac:dyDescent="0.2">
      <c r="A41" s="8"/>
      <c r="B41" s="57">
        <v>1867</v>
      </c>
      <c r="C41" s="81">
        <v>43567</v>
      </c>
      <c r="D41" s="9" t="s">
        <v>87</v>
      </c>
      <c r="E41" s="9" t="s">
        <v>318</v>
      </c>
      <c r="F41" s="9"/>
      <c r="G41" s="9"/>
      <c r="H41" s="9"/>
      <c r="I41" s="9"/>
      <c r="J41" s="9"/>
      <c r="K41" s="9"/>
      <c r="L41" s="38" t="s">
        <v>89</v>
      </c>
      <c r="M41" s="35">
        <f>IF(C41&gt;43607,130000,105000)</f>
        <v>105000</v>
      </c>
      <c r="N41" s="35">
        <f ca="1">Tabla1[[#This Row],[VALOR RESTANTE]:[TOTAL]]=VLOOKUP(B41,#REF!,30,0)</f>
        <v>0</v>
      </c>
      <c r="O41" s="35" t="e">
        <f ca="1">IF(Tabla1[VALOR RESTANTE]&gt;0,0,IF(C41&gt;43607,40000,35000))</f>
        <v>#N/A</v>
      </c>
      <c r="P41" s="35">
        <v>1</v>
      </c>
      <c r="Q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1" s="35" t="e">
        <f ca="1">Tabla1[[#This Row],[COMISION BONO]]+Tabla1[[#This Row],[INSENTIVO VENTA]]</f>
        <v>#N/A</v>
      </c>
      <c r="S41" s="2"/>
    </row>
    <row r="42" spans="1:19" ht="37.5" hidden="1" customHeight="1" x14ac:dyDescent="0.2">
      <c r="A42" s="8"/>
      <c r="B42" s="57">
        <v>1944</v>
      </c>
      <c r="C42" s="81">
        <v>43564</v>
      </c>
      <c r="D42" s="9" t="s">
        <v>87</v>
      </c>
      <c r="E42" s="9" t="s">
        <v>87</v>
      </c>
      <c r="F42" s="9" t="s">
        <v>88</v>
      </c>
      <c r="G42" s="9">
        <v>3148978584</v>
      </c>
      <c r="H42" s="9">
        <v>17118304</v>
      </c>
      <c r="I42" s="9" t="s">
        <v>60</v>
      </c>
      <c r="J42" s="9" t="s">
        <v>61</v>
      </c>
      <c r="K42" s="9"/>
      <c r="L42" s="38" t="s">
        <v>89</v>
      </c>
      <c r="M42" s="35">
        <f>IF(C42&gt;43607,130000,105000)</f>
        <v>105000</v>
      </c>
      <c r="N42" s="35">
        <f ca="1">Tabla1[[#This Row],[VALOR RESTANTE]:[TOTAL]]=VLOOKUP(B42,#REF!,30,0)</f>
        <v>0</v>
      </c>
      <c r="O42" s="35" t="e">
        <f ca="1">IF(Tabla1[VALOR RESTANTE]&gt;0,0,IF(C42&gt;43607,40000,35000))</f>
        <v>#N/A</v>
      </c>
      <c r="P42" s="35">
        <v>1</v>
      </c>
      <c r="Q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2" s="35" t="e">
        <f ca="1">Tabla1[[#This Row],[COMISION BONO]]+Tabla1[[#This Row],[INSENTIVO VENTA]]</f>
        <v>#N/A</v>
      </c>
      <c r="S42" s="2"/>
    </row>
    <row r="43" spans="1:19" ht="37.5" hidden="1" customHeight="1" x14ac:dyDescent="0.2">
      <c r="A43" s="8"/>
      <c r="B43" s="57">
        <v>1958</v>
      </c>
      <c r="C43" s="81">
        <v>43564</v>
      </c>
      <c r="D43" s="9" t="s">
        <v>229</v>
      </c>
      <c r="E43" s="9" t="s">
        <v>232</v>
      </c>
      <c r="F43" s="9"/>
      <c r="G43" s="9"/>
      <c r="H43" s="9"/>
      <c r="I43" s="9"/>
      <c r="J43" s="9"/>
      <c r="K43" s="9"/>
      <c r="L43" s="38" t="s">
        <v>173</v>
      </c>
      <c r="M43" s="35">
        <f>IF(C43&gt;43607,130000,105000)</f>
        <v>105000</v>
      </c>
      <c r="N43" s="35">
        <f ca="1">Tabla1[[#This Row],[VALOR RESTANTE]:[TOTAL]]=VLOOKUP(B43,#REF!,30,0)</f>
        <v>0</v>
      </c>
      <c r="O43" s="35" t="e">
        <f ca="1">IF(Tabla1[VALOR RESTANTE]&gt;0,0,IF(C43&gt;43607,40000,35000))</f>
        <v>#N/A</v>
      </c>
      <c r="P43" s="35">
        <v>1</v>
      </c>
      <c r="Q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3" s="35" t="e">
        <f ca="1">Tabla1[[#This Row],[COMISION BONO]]+Tabla1[[#This Row],[INSENTIVO VENTA]]</f>
        <v>#N/A</v>
      </c>
      <c r="S43" s="2"/>
    </row>
    <row r="44" spans="1:19" ht="37.5" hidden="1" customHeight="1" x14ac:dyDescent="0.2">
      <c r="A44" s="8"/>
      <c r="B44" s="57">
        <v>1965</v>
      </c>
      <c r="C44" s="81">
        <v>43561</v>
      </c>
      <c r="D44" s="9" t="s">
        <v>65</v>
      </c>
      <c r="E44" s="9" t="s">
        <v>68</v>
      </c>
      <c r="F44" s="9" t="s">
        <v>71</v>
      </c>
      <c r="G44" s="9">
        <v>3117137134</v>
      </c>
      <c r="H44" s="9">
        <v>66682736</v>
      </c>
      <c r="I44" s="9" t="s">
        <v>60</v>
      </c>
      <c r="J44" s="9" t="s">
        <v>61</v>
      </c>
      <c r="K44" s="9" t="s">
        <v>70</v>
      </c>
      <c r="L44" s="38" t="s">
        <v>70</v>
      </c>
      <c r="M44" s="35">
        <f>IF(C44&gt;43607,130000,105000)</f>
        <v>105000</v>
      </c>
      <c r="N44" s="35">
        <f ca="1">Tabla1[[#This Row],[VALOR RESTANTE]:[TOTAL]]=VLOOKUP(B44,#REF!,30,0)</f>
        <v>0</v>
      </c>
      <c r="O44" s="35" t="e">
        <f ca="1">IF(Tabla1[VALOR RESTANTE]&gt;0,0,IF(C44&gt;43607,40000,35000))</f>
        <v>#N/A</v>
      </c>
      <c r="P44" s="35">
        <v>1</v>
      </c>
      <c r="Q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4" s="35" t="e">
        <f ca="1">Tabla1[[#This Row],[COMISION BONO]]+Tabla1[[#This Row],[INSENTIVO VENTA]]</f>
        <v>#N/A</v>
      </c>
      <c r="S44" s="2"/>
    </row>
    <row r="45" spans="1:19" ht="37.5" hidden="1" customHeight="1" x14ac:dyDescent="0.2">
      <c r="A45" s="8"/>
      <c r="B45" s="57">
        <v>1981</v>
      </c>
      <c r="C45" s="81">
        <v>43556</v>
      </c>
      <c r="D45" s="9" t="s">
        <v>65</v>
      </c>
      <c r="E45" s="9" t="s">
        <v>148</v>
      </c>
      <c r="F45" s="9"/>
      <c r="G45" s="9"/>
      <c r="H45" s="9"/>
      <c r="I45" s="9"/>
      <c r="J45" s="9"/>
      <c r="K45" s="9"/>
      <c r="L45" s="38" t="s">
        <v>119</v>
      </c>
      <c r="M45" s="35">
        <f>IF(C45&gt;43607,130000,105000)</f>
        <v>105000</v>
      </c>
      <c r="N45" s="35">
        <f ca="1">Tabla1[[#This Row],[VALOR RESTANTE]:[TOTAL]]=VLOOKUP(B45,#REF!,30,0)</f>
        <v>0</v>
      </c>
      <c r="O45" s="35" t="e">
        <f ca="1">IF(Tabla1[VALOR RESTANTE]&gt;0,0,IF(C45&gt;43607,40000,35000))</f>
        <v>#N/A</v>
      </c>
      <c r="P45" s="35">
        <v>1</v>
      </c>
      <c r="Q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5" s="35" t="e">
        <f ca="1">Tabla1[[#This Row],[COMISION BONO]]+Tabla1[[#This Row],[INSENTIVO VENTA]]</f>
        <v>#N/A</v>
      </c>
      <c r="S45" s="2"/>
    </row>
    <row r="46" spans="1:19" ht="37.5" hidden="1" customHeight="1" x14ac:dyDescent="0.2">
      <c r="A46" s="8"/>
      <c r="B46" s="57">
        <v>1985</v>
      </c>
      <c r="C46" s="81">
        <v>43559</v>
      </c>
      <c r="D46" s="9" t="s">
        <v>65</v>
      </c>
      <c r="E46" s="9" t="s">
        <v>123</v>
      </c>
      <c r="F46" s="9"/>
      <c r="G46" s="9"/>
      <c r="H46" s="9"/>
      <c r="I46" s="9"/>
      <c r="J46" s="9"/>
      <c r="K46" s="9"/>
      <c r="L46" s="38" t="s">
        <v>119</v>
      </c>
      <c r="M46" s="35">
        <f>IF(C46&gt;43607,130000,105000)</f>
        <v>105000</v>
      </c>
      <c r="N46" s="35">
        <f ca="1">Tabla1[[#This Row],[VALOR RESTANTE]:[TOTAL]]=VLOOKUP(B46,#REF!,30,0)</f>
        <v>0</v>
      </c>
      <c r="O46" s="35" t="e">
        <f ca="1">IF(Tabla1[VALOR RESTANTE]&gt;0,0,IF(C46&gt;43607,40000,35000))</f>
        <v>#N/A</v>
      </c>
      <c r="P46" s="35">
        <v>1</v>
      </c>
      <c r="Q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6" s="35" t="e">
        <f ca="1">Tabla1[[#This Row],[COMISION BONO]]+Tabla1[[#This Row],[INSENTIVO VENTA]]</f>
        <v>#N/A</v>
      </c>
      <c r="S46" s="2"/>
    </row>
    <row r="47" spans="1:19" ht="37.5" hidden="1" customHeight="1" x14ac:dyDescent="0.2">
      <c r="A47" s="8"/>
      <c r="B47" s="57">
        <v>2190</v>
      </c>
      <c r="C47" s="81">
        <v>43578</v>
      </c>
      <c r="D47" s="9" t="s">
        <v>595</v>
      </c>
      <c r="E47" s="9" t="s">
        <v>598</v>
      </c>
      <c r="F47" s="9"/>
      <c r="G47" s="9"/>
      <c r="H47" s="9"/>
      <c r="I47" s="9"/>
      <c r="J47" s="9"/>
      <c r="K47" s="9"/>
      <c r="L47" s="38" t="s">
        <v>600</v>
      </c>
      <c r="M47" s="35">
        <f>IF(C47&gt;43607,130000,105000)</f>
        <v>105000</v>
      </c>
      <c r="N47" s="35">
        <f ca="1">Tabla1[[#This Row],[VALOR RESTANTE]:[TOTAL]]=VLOOKUP(B47,#REF!,30,0)</f>
        <v>0</v>
      </c>
      <c r="O47" s="35" t="e">
        <f ca="1">IF(Tabla1[VALOR RESTANTE]&gt;0,0,IF(C47&gt;43607,40000,35000))</f>
        <v>#N/A</v>
      </c>
      <c r="P47" s="35">
        <v>2</v>
      </c>
      <c r="Q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7" s="35" t="e">
        <f ca="1">Tabla1[[#This Row],[COMISION BONO]]+Tabla1[[#This Row],[INSENTIVO VENTA]]</f>
        <v>#N/A</v>
      </c>
      <c r="S47" s="2"/>
    </row>
    <row r="48" spans="1:19" ht="37.5" hidden="1" customHeight="1" x14ac:dyDescent="0.2">
      <c r="A48" s="8"/>
      <c r="B48" s="57">
        <v>2308</v>
      </c>
      <c r="C48" s="81">
        <v>43564</v>
      </c>
      <c r="D48" s="9" t="s">
        <v>229</v>
      </c>
      <c r="E48" s="9" t="s">
        <v>246</v>
      </c>
      <c r="F48" s="9"/>
      <c r="G48" s="9"/>
      <c r="H48" s="9"/>
      <c r="I48" s="9"/>
      <c r="J48" s="9"/>
      <c r="K48" s="9"/>
      <c r="L48" s="38" t="s">
        <v>173</v>
      </c>
      <c r="M48" s="35">
        <f>IF(C48&gt;43607,130000,105000)</f>
        <v>105000</v>
      </c>
      <c r="N48" s="35">
        <f ca="1">Tabla1[[#This Row],[VALOR RESTANTE]:[TOTAL]]=VLOOKUP(B48,#REF!,30,0)</f>
        <v>0</v>
      </c>
      <c r="O48" s="35" t="e">
        <f ca="1">IF(Tabla1[VALOR RESTANTE]&gt;0,0,IF(C48&gt;43607,40000,35000))</f>
        <v>#N/A</v>
      </c>
      <c r="P48" s="35">
        <v>1</v>
      </c>
      <c r="Q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8" s="35" t="e">
        <f ca="1">Tabla1[[#This Row],[COMISION BONO]]+Tabla1[[#This Row],[INSENTIVO VENTA]]</f>
        <v>#N/A</v>
      </c>
      <c r="S48" s="2"/>
    </row>
    <row r="49" spans="1:19" ht="37.5" hidden="1" customHeight="1" x14ac:dyDescent="0.2">
      <c r="A49" s="8"/>
      <c r="B49" s="57">
        <v>2317</v>
      </c>
      <c r="C49" s="81">
        <v>43560</v>
      </c>
      <c r="D49" s="9" t="s">
        <v>211</v>
      </c>
      <c r="E49" s="9" t="s">
        <v>217</v>
      </c>
      <c r="F49" s="9"/>
      <c r="G49" s="9"/>
      <c r="H49" s="9"/>
      <c r="I49" s="9"/>
      <c r="J49" s="9"/>
      <c r="K49" s="9"/>
      <c r="L49" s="38" t="s">
        <v>173</v>
      </c>
      <c r="M49" s="35">
        <f>IF(C49&gt;43607,130000,105000)</f>
        <v>105000</v>
      </c>
      <c r="N49" s="35">
        <f ca="1">Tabla1[[#This Row],[VALOR RESTANTE]:[TOTAL]]=VLOOKUP(B49,#REF!,30,0)</f>
        <v>0</v>
      </c>
      <c r="O49" s="35" t="e">
        <f ca="1">IF(Tabla1[VALOR RESTANTE]&gt;0,0,IF(C49&gt;43607,40000,35000))</f>
        <v>#N/A</v>
      </c>
      <c r="P49" s="35">
        <v>1</v>
      </c>
      <c r="Q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49" s="35" t="e">
        <f ca="1">Tabla1[[#This Row],[COMISION BONO]]+Tabla1[[#This Row],[INSENTIVO VENTA]]</f>
        <v>#N/A</v>
      </c>
      <c r="S49" s="2"/>
    </row>
    <row r="50" spans="1:19" ht="37.5" hidden="1" customHeight="1" x14ac:dyDescent="0.2">
      <c r="A50" s="8"/>
      <c r="B50" s="57">
        <v>2318</v>
      </c>
      <c r="C50" s="81">
        <v>43564</v>
      </c>
      <c r="D50" s="9" t="s">
        <v>229</v>
      </c>
      <c r="E50" s="9" t="s">
        <v>266</v>
      </c>
      <c r="F50" s="9"/>
      <c r="G50" s="9"/>
      <c r="H50" s="9"/>
      <c r="I50" s="9"/>
      <c r="J50" s="9"/>
      <c r="K50" s="9"/>
      <c r="L50" s="38" t="s">
        <v>173</v>
      </c>
      <c r="M50" s="35">
        <f>IF(C50&gt;43607,130000,105000)</f>
        <v>105000</v>
      </c>
      <c r="N50" s="35">
        <f ca="1">Tabla1[[#This Row],[VALOR RESTANTE]:[TOTAL]]=VLOOKUP(B50,#REF!,30,0)</f>
        <v>0</v>
      </c>
      <c r="O50" s="35" t="e">
        <f ca="1">IF(Tabla1[VALOR RESTANTE]&gt;0,0,IF(C50&gt;43607,40000,35000))</f>
        <v>#N/A</v>
      </c>
      <c r="P50" s="35">
        <v>1</v>
      </c>
      <c r="Q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0" s="35" t="e">
        <f ca="1">Tabla1[[#This Row],[COMISION BONO]]+Tabla1[[#This Row],[INSENTIVO VENTA]]</f>
        <v>#N/A</v>
      </c>
      <c r="S50" s="2"/>
    </row>
    <row r="51" spans="1:19" ht="37.5" hidden="1" customHeight="1" x14ac:dyDescent="0.2">
      <c r="A51" s="8"/>
      <c r="B51" s="57">
        <v>2319</v>
      </c>
      <c r="C51" s="81">
        <v>43564</v>
      </c>
      <c r="D51" s="9" t="s">
        <v>229</v>
      </c>
      <c r="E51" s="9" t="s">
        <v>239</v>
      </c>
      <c r="F51" s="9"/>
      <c r="G51" s="9"/>
      <c r="H51" s="9"/>
      <c r="I51" s="9"/>
      <c r="J51" s="9"/>
      <c r="K51" s="9"/>
      <c r="L51" s="38" t="s">
        <v>173</v>
      </c>
      <c r="M51" s="35">
        <f>IF(C51&gt;43607,130000,105000)</f>
        <v>105000</v>
      </c>
      <c r="N51" s="35">
        <f ca="1">Tabla1[[#This Row],[VALOR RESTANTE]:[TOTAL]]=VLOOKUP(B51,#REF!,30,0)</f>
        <v>0</v>
      </c>
      <c r="O51" s="35" t="e">
        <f ca="1">IF(Tabla1[VALOR RESTANTE]&gt;0,0,IF(C51&gt;43607,40000,35000))</f>
        <v>#N/A</v>
      </c>
      <c r="P51" s="35">
        <v>1</v>
      </c>
      <c r="Q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1" s="35" t="e">
        <f ca="1">Tabla1[[#This Row],[COMISION BONO]]+Tabla1[[#This Row],[INSENTIVO VENTA]]</f>
        <v>#N/A</v>
      </c>
      <c r="S51" s="2"/>
    </row>
    <row r="52" spans="1:19" ht="37.5" hidden="1" customHeight="1" x14ac:dyDescent="0.2">
      <c r="A52" s="8"/>
      <c r="B52" s="57">
        <v>2330</v>
      </c>
      <c r="C52" s="81">
        <v>43571</v>
      </c>
      <c r="D52" s="9" t="s">
        <v>322</v>
      </c>
      <c r="E52" s="9" t="s">
        <v>470</v>
      </c>
      <c r="F52" s="9"/>
      <c r="G52" s="9"/>
      <c r="H52" s="9"/>
      <c r="I52" s="9"/>
      <c r="J52" s="9"/>
      <c r="K52" s="9"/>
      <c r="L52" s="38" t="s">
        <v>89</v>
      </c>
      <c r="M52" s="35">
        <f>IF(C52&gt;43607,130000,105000)</f>
        <v>105000</v>
      </c>
      <c r="N52" s="35">
        <f ca="1">Tabla1[[#This Row],[VALOR RESTANTE]:[TOTAL]]=VLOOKUP(B52,#REF!,30,0)</f>
        <v>0</v>
      </c>
      <c r="O52" s="35" t="e">
        <f ca="1">IF(Tabla1[VALOR RESTANTE]&gt;0,0,IF(C52&gt;43607,40000,35000))</f>
        <v>#N/A</v>
      </c>
      <c r="P52" s="35">
        <v>1</v>
      </c>
      <c r="Q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2" s="35" t="e">
        <f ca="1">Tabla1[[#This Row],[COMISION BONO]]+Tabla1[[#This Row],[INSENTIVO VENTA]]</f>
        <v>#N/A</v>
      </c>
      <c r="S52" s="2"/>
    </row>
    <row r="53" spans="1:19" ht="37.5" hidden="1" customHeight="1" x14ac:dyDescent="0.2">
      <c r="A53" s="8"/>
      <c r="B53" s="57">
        <v>2341</v>
      </c>
      <c r="C53" s="81">
        <v>43564</v>
      </c>
      <c r="D53" s="9" t="s">
        <v>229</v>
      </c>
      <c r="E53" s="9" t="s">
        <v>273</v>
      </c>
      <c r="F53" s="9"/>
      <c r="G53" s="9"/>
      <c r="H53" s="9"/>
      <c r="I53" s="9"/>
      <c r="J53" s="9"/>
      <c r="K53" s="9"/>
      <c r="L53" s="38" t="s">
        <v>173</v>
      </c>
      <c r="M53" s="35">
        <f>IF(C53&gt;43607,130000,105000)</f>
        <v>105000</v>
      </c>
      <c r="N53" s="35">
        <f ca="1">Tabla1[[#This Row],[VALOR RESTANTE]:[TOTAL]]=VLOOKUP(B53,#REF!,30,0)</f>
        <v>0</v>
      </c>
      <c r="O53" s="35" t="e">
        <f ca="1">IF(Tabla1[VALOR RESTANTE]&gt;0,0,IF(C53&gt;43607,40000,35000))</f>
        <v>#N/A</v>
      </c>
      <c r="P53" s="35">
        <v>1</v>
      </c>
      <c r="Q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3" s="35" t="e">
        <f ca="1">Tabla1[[#This Row],[COMISION BONO]]+Tabla1[[#This Row],[INSENTIVO VENTA]]</f>
        <v>#N/A</v>
      </c>
      <c r="S53" s="2"/>
    </row>
    <row r="54" spans="1:19" ht="37.5" hidden="1" customHeight="1" x14ac:dyDescent="0.2">
      <c r="A54" s="8"/>
      <c r="B54" s="57">
        <v>2345</v>
      </c>
      <c r="C54" s="81">
        <v>43571</v>
      </c>
      <c r="D54" s="9" t="s">
        <v>338</v>
      </c>
      <c r="E54" s="9" t="s">
        <v>379</v>
      </c>
      <c r="F54" s="9"/>
      <c r="G54" s="9"/>
      <c r="H54" s="9"/>
      <c r="I54" s="9"/>
      <c r="J54" s="9"/>
      <c r="K54" s="9"/>
      <c r="L54" s="38" t="s">
        <v>336</v>
      </c>
      <c r="M54" s="35">
        <f>IF(C54&gt;43607,130000,105000)</f>
        <v>105000</v>
      </c>
      <c r="N54" s="35">
        <f ca="1">Tabla1[[#This Row],[VALOR RESTANTE]:[TOTAL]]=VLOOKUP(B54,#REF!,30,0)</f>
        <v>0</v>
      </c>
      <c r="O54" s="35" t="e">
        <f ca="1">IF(Tabla1[VALOR RESTANTE]&gt;0,0,IF(C54&gt;43607,40000,35000))</f>
        <v>#N/A</v>
      </c>
      <c r="P54" s="35">
        <v>1</v>
      </c>
      <c r="Q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4" s="35" t="e">
        <f ca="1">Tabla1[[#This Row],[COMISION BONO]]+Tabla1[[#This Row],[INSENTIVO VENTA]]</f>
        <v>#N/A</v>
      </c>
      <c r="S54" s="2"/>
    </row>
    <row r="55" spans="1:19" ht="37.5" hidden="1" customHeight="1" x14ac:dyDescent="0.2">
      <c r="A55" s="8"/>
      <c r="B55" s="57">
        <v>2352</v>
      </c>
      <c r="C55" s="81">
        <v>43565</v>
      </c>
      <c r="D55" s="9" t="s">
        <v>281</v>
      </c>
      <c r="E55" s="9" t="s">
        <v>281</v>
      </c>
      <c r="F55" s="9"/>
      <c r="G55" s="9"/>
      <c r="H55" s="9"/>
      <c r="I55" s="9"/>
      <c r="J55" s="9"/>
      <c r="K55" s="9"/>
      <c r="L55" s="38" t="s">
        <v>282</v>
      </c>
      <c r="M55" s="35">
        <f>IF(C55&gt;43607,130000,105000)</f>
        <v>105000</v>
      </c>
      <c r="N55" s="35">
        <f ca="1">Tabla1[[#This Row],[VALOR RESTANTE]:[TOTAL]]=VLOOKUP(B55,#REF!,30,0)</f>
        <v>0</v>
      </c>
      <c r="O55" s="35" t="e">
        <f ca="1">IF(Tabla1[VALOR RESTANTE]&gt;0,0,IF(C55&gt;43607,40000,35000))</f>
        <v>#N/A</v>
      </c>
      <c r="P55" s="35">
        <v>1</v>
      </c>
      <c r="Q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5" s="35" t="e">
        <f ca="1">Tabla1[[#This Row],[COMISION BONO]]+Tabla1[[#This Row],[INSENTIVO VENTA]]</f>
        <v>#N/A</v>
      </c>
      <c r="S55" s="2"/>
    </row>
    <row r="56" spans="1:19" ht="37.5" hidden="1" customHeight="1" x14ac:dyDescent="0.2">
      <c r="A56" s="8"/>
      <c r="B56" s="57">
        <v>2370</v>
      </c>
      <c r="C56" s="81">
        <v>43565</v>
      </c>
      <c r="D56" s="9" t="s">
        <v>281</v>
      </c>
      <c r="E56" s="9" t="s">
        <v>294</v>
      </c>
      <c r="F56" s="9"/>
      <c r="G56" s="9"/>
      <c r="H56" s="9"/>
      <c r="I56" s="9"/>
      <c r="J56" s="9"/>
      <c r="K56" s="9"/>
      <c r="L56" s="38" t="s">
        <v>296</v>
      </c>
      <c r="M56" s="35">
        <f>IF(C56&gt;43607,130000,105000)</f>
        <v>105000</v>
      </c>
      <c r="N56" s="35">
        <f ca="1">Tabla1[[#This Row],[VALOR RESTANTE]:[TOTAL]]=VLOOKUP(B56,#REF!,30,0)</f>
        <v>0</v>
      </c>
      <c r="O56" s="35" t="e">
        <f ca="1">IF(Tabla1[VALOR RESTANTE]&gt;0,0,IF(C56&gt;43607,40000,35000))</f>
        <v>#N/A</v>
      </c>
      <c r="P56" s="35">
        <v>1</v>
      </c>
      <c r="Q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6" s="35" t="e">
        <f ca="1">Tabla1[[#This Row],[COMISION BONO]]+Tabla1[[#This Row],[INSENTIVO VENTA]]</f>
        <v>#N/A</v>
      </c>
      <c r="S56" s="2"/>
    </row>
    <row r="57" spans="1:19" ht="37.5" hidden="1" customHeight="1" x14ac:dyDescent="0.2">
      <c r="A57" s="8"/>
      <c r="B57" s="57">
        <v>2372</v>
      </c>
      <c r="C57" s="81">
        <v>43571</v>
      </c>
      <c r="D57" s="9" t="s">
        <v>345</v>
      </c>
      <c r="E57" s="9" t="s">
        <v>361</v>
      </c>
      <c r="F57" s="9"/>
      <c r="G57" s="9"/>
      <c r="H57" s="9"/>
      <c r="I57" s="9"/>
      <c r="J57" s="9"/>
      <c r="K57" s="9"/>
      <c r="L57" s="38" t="s">
        <v>345</v>
      </c>
      <c r="M57" s="35">
        <f>IF(C57&gt;43607,130000,105000)</f>
        <v>105000</v>
      </c>
      <c r="N57" s="35">
        <f ca="1">Tabla1[[#This Row],[VALOR RESTANTE]:[TOTAL]]=VLOOKUP(B57,#REF!,30,0)</f>
        <v>0</v>
      </c>
      <c r="O57" s="35" t="e">
        <f ca="1">IF(Tabla1[VALOR RESTANTE]&gt;0,0,IF(C57&gt;43607,40000,35000))</f>
        <v>#N/A</v>
      </c>
      <c r="P57" s="35">
        <v>1</v>
      </c>
      <c r="Q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7" s="35" t="e">
        <f ca="1">Tabla1[[#This Row],[COMISION BONO]]+Tabla1[[#This Row],[INSENTIVO VENTA]]</f>
        <v>#N/A</v>
      </c>
      <c r="S57" s="2"/>
    </row>
    <row r="58" spans="1:19" ht="37.5" hidden="1" customHeight="1" x14ac:dyDescent="0.2">
      <c r="A58" s="8"/>
      <c r="B58" s="57">
        <v>2453</v>
      </c>
      <c r="C58" s="81">
        <v>43561</v>
      </c>
      <c r="D58" s="9" t="s">
        <v>65</v>
      </c>
      <c r="E58" s="9" t="s">
        <v>136</v>
      </c>
      <c r="F58" s="9"/>
      <c r="G58" s="9"/>
      <c r="H58" s="9"/>
      <c r="I58" s="9"/>
      <c r="J58" s="9"/>
      <c r="K58" s="9"/>
      <c r="L58" s="38" t="s">
        <v>119</v>
      </c>
      <c r="M58" s="35">
        <f>IF(C58&gt;43607,130000,105000)</f>
        <v>105000</v>
      </c>
      <c r="N58" s="35">
        <f ca="1">Tabla1[[#This Row],[VALOR RESTANTE]:[TOTAL]]=VLOOKUP(B58,#REF!,30,0)</f>
        <v>0</v>
      </c>
      <c r="O58" s="35" t="e">
        <f ca="1">IF(Tabla1[VALOR RESTANTE]&gt;0,0,IF(C58&gt;43607,40000,35000))</f>
        <v>#N/A</v>
      </c>
      <c r="P58" s="35">
        <v>1</v>
      </c>
      <c r="Q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8" s="35" t="e">
        <f ca="1">Tabla1[[#This Row],[COMISION BONO]]+Tabla1[[#This Row],[INSENTIVO VENTA]]</f>
        <v>#N/A</v>
      </c>
      <c r="S58" s="2"/>
    </row>
    <row r="59" spans="1:19" ht="37.5" hidden="1" customHeight="1" x14ac:dyDescent="0.2">
      <c r="A59" s="8"/>
      <c r="B59" s="57">
        <v>2475</v>
      </c>
      <c r="C59" s="81">
        <v>43564</v>
      </c>
      <c r="D59" s="9" t="s">
        <v>229</v>
      </c>
      <c r="E59" s="9" t="s">
        <v>261</v>
      </c>
      <c r="F59" s="9"/>
      <c r="G59" s="9"/>
      <c r="H59" s="9"/>
      <c r="I59" s="9"/>
      <c r="J59" s="9"/>
      <c r="K59" s="9"/>
      <c r="L59" s="38" t="s">
        <v>173</v>
      </c>
      <c r="M59" s="35">
        <f>IF(C59&gt;43607,130000,105000)</f>
        <v>105000</v>
      </c>
      <c r="N59" s="35">
        <f ca="1">Tabla1[[#This Row],[VALOR RESTANTE]:[TOTAL]]=VLOOKUP(B59,#REF!,30,0)</f>
        <v>0</v>
      </c>
      <c r="O59" s="35" t="e">
        <f ca="1">IF(Tabla1[VALOR RESTANTE]&gt;0,0,IF(C59&gt;43607,40000,35000))</f>
        <v>#N/A</v>
      </c>
      <c r="P59" s="35">
        <v>1</v>
      </c>
      <c r="Q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59" s="35" t="e">
        <f ca="1">Tabla1[[#This Row],[COMISION BONO]]+Tabla1[[#This Row],[INSENTIVO VENTA]]</f>
        <v>#N/A</v>
      </c>
      <c r="S59" s="2"/>
    </row>
    <row r="60" spans="1:19" ht="37.5" hidden="1" customHeight="1" x14ac:dyDescent="0.2">
      <c r="A60" s="8"/>
      <c r="B60" s="57">
        <v>2563</v>
      </c>
      <c r="C60" s="81">
        <v>43569</v>
      </c>
      <c r="D60" s="9" t="s">
        <v>355</v>
      </c>
      <c r="E60" s="9" t="s">
        <v>370</v>
      </c>
      <c r="F60" s="9"/>
      <c r="G60" s="9"/>
      <c r="H60" s="9"/>
      <c r="I60" s="9"/>
      <c r="J60" s="9"/>
      <c r="K60" s="9"/>
      <c r="L60" s="38" t="s">
        <v>173</v>
      </c>
      <c r="M60" s="35">
        <f>IF(C60&gt;43607,130000,105000)</f>
        <v>105000</v>
      </c>
      <c r="N60" s="35">
        <f ca="1">Tabla1[[#This Row],[VALOR RESTANTE]:[TOTAL]]=VLOOKUP(B60,#REF!,30,0)</f>
        <v>0</v>
      </c>
      <c r="O60" s="35" t="e">
        <f ca="1">IF(Tabla1[VALOR RESTANTE]&gt;0,0,IF(C60&gt;43607,40000,35000))</f>
        <v>#N/A</v>
      </c>
      <c r="P60" s="35">
        <v>1</v>
      </c>
      <c r="Q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0" s="35" t="e">
        <f ca="1">Tabla1[[#This Row],[COMISION BONO]]+Tabla1[[#This Row],[INSENTIVO VENTA]]</f>
        <v>#N/A</v>
      </c>
      <c r="S60" s="2"/>
    </row>
    <row r="61" spans="1:19" ht="37.5" hidden="1" customHeight="1" x14ac:dyDescent="0.2">
      <c r="A61" s="8"/>
      <c r="B61" s="57">
        <v>2613</v>
      </c>
      <c r="C61" s="81">
        <v>43560</v>
      </c>
      <c r="D61" s="9" t="s">
        <v>211</v>
      </c>
      <c r="E61" s="9" t="s">
        <v>220</v>
      </c>
      <c r="F61" s="9"/>
      <c r="G61" s="9"/>
      <c r="H61" s="9"/>
      <c r="I61" s="9"/>
      <c r="J61" s="9"/>
      <c r="K61" s="9"/>
      <c r="L61" s="38" t="s">
        <v>173</v>
      </c>
      <c r="M61" s="35">
        <f>IF(C61&gt;43607,130000,105000)</f>
        <v>105000</v>
      </c>
      <c r="N61" s="35">
        <f ca="1">Tabla1[[#This Row],[VALOR RESTANTE]:[TOTAL]]=VLOOKUP(B61,#REF!,30,0)</f>
        <v>0</v>
      </c>
      <c r="O61" s="35" t="e">
        <f ca="1">IF(Tabla1[VALOR RESTANTE]&gt;0,0,IF(C61&gt;43607,40000,35000))</f>
        <v>#N/A</v>
      </c>
      <c r="P61" s="35">
        <v>1</v>
      </c>
      <c r="Q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1" s="35" t="e">
        <f ca="1">Tabla1[[#This Row],[COMISION BONO]]+Tabla1[[#This Row],[INSENTIVO VENTA]]</f>
        <v>#N/A</v>
      </c>
      <c r="S61" s="2"/>
    </row>
    <row r="62" spans="1:19" ht="37.5" hidden="1" customHeight="1" x14ac:dyDescent="0.2">
      <c r="A62" s="8"/>
      <c r="B62" s="57">
        <v>2629</v>
      </c>
      <c r="C62" s="81">
        <v>43571</v>
      </c>
      <c r="D62" s="9" t="s">
        <v>87</v>
      </c>
      <c r="E62" s="9" t="s">
        <v>397</v>
      </c>
      <c r="F62" s="9"/>
      <c r="G62" s="9"/>
      <c r="H62" s="9"/>
      <c r="I62" s="9"/>
      <c r="J62" s="9"/>
      <c r="K62" s="9"/>
      <c r="L62" s="38" t="s">
        <v>89</v>
      </c>
      <c r="M62" s="35">
        <f>IF(C62&gt;43607,130000,105000)</f>
        <v>105000</v>
      </c>
      <c r="N62" s="35">
        <f ca="1">Tabla1[[#This Row],[VALOR RESTANTE]:[TOTAL]]=VLOOKUP(B62,#REF!,30,0)</f>
        <v>0</v>
      </c>
      <c r="O62" s="35" t="e">
        <f ca="1">IF(Tabla1[VALOR RESTANTE]&gt;0,0,IF(C62&gt;43607,40000,35000))</f>
        <v>#N/A</v>
      </c>
      <c r="P62" s="35">
        <v>1</v>
      </c>
      <c r="Q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2" s="35" t="e">
        <f ca="1">Tabla1[[#This Row],[COMISION BONO]]+Tabla1[[#This Row],[INSENTIVO VENTA]]</f>
        <v>#N/A</v>
      </c>
      <c r="S62" s="2"/>
    </row>
    <row r="63" spans="1:19" ht="37.5" hidden="1" customHeight="1" x14ac:dyDescent="0.2">
      <c r="A63" s="8"/>
      <c r="B63" s="57">
        <v>2694</v>
      </c>
      <c r="C63" s="81">
        <v>43578</v>
      </c>
      <c r="D63" s="9" t="s">
        <v>595</v>
      </c>
      <c r="E63" s="9" t="s">
        <v>601</v>
      </c>
      <c r="F63" s="9"/>
      <c r="G63" s="9"/>
      <c r="H63" s="9"/>
      <c r="I63" s="9"/>
      <c r="J63" s="9"/>
      <c r="K63" s="9"/>
      <c r="L63" s="38" t="s">
        <v>486</v>
      </c>
      <c r="M63" s="35">
        <f>IF(C63&gt;43607,130000,105000)</f>
        <v>105000</v>
      </c>
      <c r="N63" s="35">
        <f ca="1">Tabla1[[#This Row],[VALOR RESTANTE]:[TOTAL]]=VLOOKUP(B63,#REF!,30,0)</f>
        <v>0</v>
      </c>
      <c r="O63" s="35" t="e">
        <f ca="1">IF(Tabla1[VALOR RESTANTE]&gt;0,0,IF(C63&gt;43607,40000,35000))</f>
        <v>#N/A</v>
      </c>
      <c r="P63" s="35">
        <v>3</v>
      </c>
      <c r="Q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3" s="35" t="e">
        <f ca="1">Tabla1[[#This Row],[COMISION BONO]]+Tabla1[[#This Row],[INSENTIVO VENTA]]</f>
        <v>#N/A</v>
      </c>
      <c r="S63" s="2"/>
    </row>
    <row r="64" spans="1:19" ht="37.5" hidden="1" customHeight="1" x14ac:dyDescent="0.2">
      <c r="A64" s="8"/>
      <c r="B64" s="57">
        <v>2707</v>
      </c>
      <c r="C64" s="81">
        <v>43558</v>
      </c>
      <c r="D64" s="9" t="s">
        <v>322</v>
      </c>
      <c r="E64" s="9" t="s">
        <v>322</v>
      </c>
      <c r="F64" s="9"/>
      <c r="G64" s="9"/>
      <c r="H64" s="9"/>
      <c r="I64" s="9"/>
      <c r="J64" s="9"/>
      <c r="K64" s="9"/>
      <c r="L64" s="38" t="s">
        <v>89</v>
      </c>
      <c r="M64" s="35">
        <f>IF(C64&gt;43607,130000,105000)</f>
        <v>105000</v>
      </c>
      <c r="N64" s="35">
        <f ca="1">Tabla1[[#This Row],[VALOR RESTANTE]:[TOTAL]]=VLOOKUP(B64,#REF!,30,0)</f>
        <v>0</v>
      </c>
      <c r="O64" s="35" t="e">
        <f ca="1">IF(Tabla1[VALOR RESTANTE]&gt;0,0,IF(C64&gt;43607,40000,35000))</f>
        <v>#N/A</v>
      </c>
      <c r="P64" s="35">
        <v>1</v>
      </c>
      <c r="Q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4" s="35" t="e">
        <f ca="1">Tabla1[[#This Row],[COMISION BONO]]+Tabla1[[#This Row],[INSENTIVO VENTA]]</f>
        <v>#N/A</v>
      </c>
      <c r="S64" s="2"/>
    </row>
    <row r="65" spans="1:19" ht="37.5" hidden="1" customHeight="1" x14ac:dyDescent="0.2">
      <c r="A65" s="8"/>
      <c r="B65" s="57">
        <v>2708</v>
      </c>
      <c r="C65" s="81">
        <v>43564</v>
      </c>
      <c r="D65" s="9" t="s">
        <v>229</v>
      </c>
      <c r="E65" s="9" t="s">
        <v>268</v>
      </c>
      <c r="F65" s="9"/>
      <c r="G65" s="9"/>
      <c r="H65" s="9"/>
      <c r="I65" s="9"/>
      <c r="J65" s="9"/>
      <c r="K65" s="9"/>
      <c r="L65" s="38" t="s">
        <v>173</v>
      </c>
      <c r="M65" s="35">
        <f>IF(C65&gt;43607,130000,105000)</f>
        <v>105000</v>
      </c>
      <c r="N65" s="35">
        <f ca="1">Tabla1[[#This Row],[VALOR RESTANTE]:[TOTAL]]=VLOOKUP(B65,#REF!,30,0)</f>
        <v>0</v>
      </c>
      <c r="O65" s="35" t="e">
        <f ca="1">IF(Tabla1[VALOR RESTANTE]&gt;0,0,IF(C65&gt;43607,40000,35000))</f>
        <v>#N/A</v>
      </c>
      <c r="P65" s="35">
        <v>1</v>
      </c>
      <c r="Q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5" s="35" t="e">
        <f ca="1">Tabla1[[#This Row],[COMISION BONO]]+Tabla1[[#This Row],[INSENTIVO VENTA]]</f>
        <v>#N/A</v>
      </c>
      <c r="S65" s="2"/>
    </row>
    <row r="66" spans="1:19" ht="37.5" hidden="1" customHeight="1" x14ac:dyDescent="0.2">
      <c r="A66" s="8"/>
      <c r="B66" s="57">
        <v>2719</v>
      </c>
      <c r="C66" s="81">
        <v>43564</v>
      </c>
      <c r="D66" s="9" t="s">
        <v>99</v>
      </c>
      <c r="E66" s="9" t="s">
        <v>104</v>
      </c>
      <c r="F66" s="9" t="s">
        <v>100</v>
      </c>
      <c r="G66" s="9">
        <v>3173706957</v>
      </c>
      <c r="H66" s="9">
        <v>66682297</v>
      </c>
      <c r="I66" s="9" t="s">
        <v>60</v>
      </c>
      <c r="J66" s="9" t="s">
        <v>61</v>
      </c>
      <c r="K66" s="9"/>
      <c r="L66" s="38" t="s">
        <v>99</v>
      </c>
      <c r="M66" s="35">
        <f>IF(C66&gt;43607,130000,105000)</f>
        <v>105000</v>
      </c>
      <c r="N66" s="35">
        <f ca="1">Tabla1[[#This Row],[VALOR RESTANTE]:[TOTAL]]=VLOOKUP(B66,#REF!,30,0)</f>
        <v>0</v>
      </c>
      <c r="O66" s="35" t="e">
        <f ca="1">IF(Tabla1[VALOR RESTANTE]&gt;0,0,IF(C66&gt;43607,40000,35000))</f>
        <v>#N/A</v>
      </c>
      <c r="P66" s="35">
        <v>1</v>
      </c>
      <c r="Q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6" s="35" t="e">
        <f ca="1">Tabla1[[#This Row],[COMISION BONO]]+Tabla1[[#This Row],[INSENTIVO VENTA]]</f>
        <v>#N/A</v>
      </c>
      <c r="S66" s="2"/>
    </row>
    <row r="67" spans="1:19" ht="37.5" hidden="1" customHeight="1" x14ac:dyDescent="0.2">
      <c r="A67" s="8"/>
      <c r="B67" s="57">
        <v>2751</v>
      </c>
      <c r="C67" s="81">
        <v>43565</v>
      </c>
      <c r="D67" s="9" t="s">
        <v>281</v>
      </c>
      <c r="E67" s="9" t="s">
        <v>302</v>
      </c>
      <c r="F67" s="9"/>
      <c r="G67" s="9"/>
      <c r="H67" s="9"/>
      <c r="I67" s="9"/>
      <c r="J67" s="9"/>
      <c r="K67" s="9"/>
      <c r="L67" s="38" t="s">
        <v>282</v>
      </c>
      <c r="M67" s="35">
        <f>IF(C67&gt;43607,130000,105000)</f>
        <v>105000</v>
      </c>
      <c r="N67" s="35">
        <f ca="1">Tabla1[[#This Row],[VALOR RESTANTE]:[TOTAL]]=VLOOKUP(B67,#REF!,30,0)</f>
        <v>0</v>
      </c>
      <c r="O67" s="35" t="e">
        <f ca="1">IF(Tabla1[VALOR RESTANTE]&gt;0,0,IF(C67&gt;43607,40000,35000))</f>
        <v>#N/A</v>
      </c>
      <c r="P67" s="35">
        <v>1</v>
      </c>
      <c r="Q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7" s="35" t="e">
        <f ca="1">Tabla1[[#This Row],[COMISION BONO]]+Tabla1[[#This Row],[INSENTIVO VENTA]]</f>
        <v>#N/A</v>
      </c>
      <c r="S67" s="2"/>
    </row>
    <row r="68" spans="1:19" ht="37.5" hidden="1" customHeight="1" x14ac:dyDescent="0.2">
      <c r="A68" s="8"/>
      <c r="B68" s="57">
        <v>2800</v>
      </c>
      <c r="C68" s="81">
        <v>43565</v>
      </c>
      <c r="D68" s="9" t="s">
        <v>281</v>
      </c>
      <c r="E68" s="9" t="s">
        <v>307</v>
      </c>
      <c r="F68" s="9"/>
      <c r="G68" s="9"/>
      <c r="H68" s="9"/>
      <c r="I68" s="9"/>
      <c r="J68" s="9"/>
      <c r="K68" s="9"/>
      <c r="L68" s="38" t="s">
        <v>282</v>
      </c>
      <c r="M68" s="35">
        <f>IF(C68&gt;43607,130000,105000)</f>
        <v>105000</v>
      </c>
      <c r="N68" s="35">
        <f ca="1">Tabla1[[#This Row],[VALOR RESTANTE]:[TOTAL]]=VLOOKUP(B68,#REF!,30,0)</f>
        <v>0</v>
      </c>
      <c r="O68" s="35" t="e">
        <f ca="1">IF(Tabla1[VALOR RESTANTE]&gt;0,0,IF(C68&gt;43607,40000,35000))</f>
        <v>#N/A</v>
      </c>
      <c r="P68" s="35">
        <v>1</v>
      </c>
      <c r="Q6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8" s="35" t="e">
        <f ca="1">Tabla1[[#This Row],[COMISION BONO]]+Tabla1[[#This Row],[INSENTIVO VENTA]]</f>
        <v>#N/A</v>
      </c>
      <c r="S68" s="2"/>
    </row>
    <row r="69" spans="1:19" ht="37.5" hidden="1" customHeight="1" x14ac:dyDescent="0.2">
      <c r="A69" s="8"/>
      <c r="B69" s="57">
        <v>2967</v>
      </c>
      <c r="C69" s="81">
        <v>43562</v>
      </c>
      <c r="D69" s="9" t="s">
        <v>200</v>
      </c>
      <c r="E69" s="9" t="s">
        <v>165</v>
      </c>
      <c r="F69" s="9"/>
      <c r="G69" s="9"/>
      <c r="H69" s="9"/>
      <c r="I69" s="9"/>
      <c r="J69" s="9"/>
      <c r="K69" s="9"/>
      <c r="L69" s="38" t="s">
        <v>200</v>
      </c>
      <c r="M69" s="35">
        <f>IF(C69&gt;43607,130000,105000)</f>
        <v>105000</v>
      </c>
      <c r="N69" s="35">
        <f ca="1">Tabla1[[#This Row],[VALOR RESTANTE]:[TOTAL]]=VLOOKUP(B69,#REF!,30,0)</f>
        <v>0</v>
      </c>
      <c r="O69" s="35" t="e">
        <f ca="1">IF(Tabla1[VALOR RESTANTE]&gt;0,0,IF(C69&gt;43607,40000,35000))</f>
        <v>#N/A</v>
      </c>
      <c r="P69" s="35">
        <v>1</v>
      </c>
      <c r="Q6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69" s="35" t="e">
        <f ca="1">Tabla1[[#This Row],[COMISION BONO]]+Tabla1[[#This Row],[INSENTIVO VENTA]]</f>
        <v>#N/A</v>
      </c>
      <c r="S69" s="2"/>
    </row>
    <row r="70" spans="1:19" ht="37.5" hidden="1" customHeight="1" x14ac:dyDescent="0.2">
      <c r="A70" s="8"/>
      <c r="B70" s="57">
        <v>3105</v>
      </c>
      <c r="C70" s="81">
        <v>43559</v>
      </c>
      <c r="D70" s="9" t="s">
        <v>171</v>
      </c>
      <c r="E70" s="9" t="s">
        <v>182</v>
      </c>
      <c r="F70" s="9" t="s">
        <v>185</v>
      </c>
      <c r="G70" s="9">
        <v>3148741297</v>
      </c>
      <c r="H70" s="9"/>
      <c r="I70" s="9" t="s">
        <v>60</v>
      </c>
      <c r="J70" s="9"/>
      <c r="K70" s="9"/>
      <c r="L70" s="38" t="s">
        <v>173</v>
      </c>
      <c r="M70" s="35">
        <f>IF(C70&gt;43607,130000,105000)</f>
        <v>105000</v>
      </c>
      <c r="N70" s="35">
        <f ca="1">Tabla1[[#This Row],[VALOR RESTANTE]:[TOTAL]]=VLOOKUP(B70,#REF!,30,0)</f>
        <v>0</v>
      </c>
      <c r="O70" s="35" t="e">
        <f ca="1">IF(Tabla1[VALOR RESTANTE]&gt;0,0,IF(C70&gt;43607,40000,35000))</f>
        <v>#N/A</v>
      </c>
      <c r="P70" s="35">
        <v>1</v>
      </c>
      <c r="Q7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0" s="35" t="e">
        <f ca="1">Tabla1[[#This Row],[COMISION BONO]]+Tabla1[[#This Row],[INSENTIVO VENTA]]</f>
        <v>#N/A</v>
      </c>
      <c r="S70" s="2"/>
    </row>
    <row r="71" spans="1:19" ht="37.5" hidden="1" customHeight="1" x14ac:dyDescent="0.2">
      <c r="A71" s="8"/>
      <c r="B71" s="57">
        <v>3108</v>
      </c>
      <c r="C71" s="81">
        <v>43567</v>
      </c>
      <c r="D71" s="9" t="s">
        <v>99</v>
      </c>
      <c r="E71" s="9" t="s">
        <v>330</v>
      </c>
      <c r="F71" s="9" t="s">
        <v>130</v>
      </c>
      <c r="G71" s="9" t="s">
        <v>130</v>
      </c>
      <c r="H71" s="9"/>
      <c r="I71" s="9"/>
      <c r="J71" s="9"/>
      <c r="K71" s="9"/>
      <c r="L71" s="38" t="s">
        <v>99</v>
      </c>
      <c r="M71" s="35">
        <f>IF(C71&gt;43607,130000,105000)</f>
        <v>105000</v>
      </c>
      <c r="N71" s="35">
        <f ca="1">Tabla1[[#This Row],[VALOR RESTANTE]:[TOTAL]]=VLOOKUP(B71,#REF!,30,0)</f>
        <v>0</v>
      </c>
      <c r="O71" s="35" t="e">
        <f ca="1">IF(Tabla1[VALOR RESTANTE]&gt;0,0,IF(C71&gt;43607,40000,35000))</f>
        <v>#N/A</v>
      </c>
      <c r="P71" s="35">
        <v>1</v>
      </c>
      <c r="Q7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1" s="35" t="e">
        <f ca="1">Tabla1[[#This Row],[COMISION BONO]]+Tabla1[[#This Row],[INSENTIVO VENTA]]</f>
        <v>#N/A</v>
      </c>
      <c r="S71" s="2"/>
    </row>
    <row r="72" spans="1:19" ht="37.5" hidden="1" customHeight="1" x14ac:dyDescent="0.2">
      <c r="A72" s="8"/>
      <c r="B72" s="57">
        <v>3118</v>
      </c>
      <c r="C72" s="81">
        <v>43558</v>
      </c>
      <c r="D72" s="9" t="s">
        <v>322</v>
      </c>
      <c r="E72" s="9" t="s">
        <v>322</v>
      </c>
      <c r="F72" s="9"/>
      <c r="G72" s="9"/>
      <c r="H72" s="9"/>
      <c r="I72" s="9"/>
      <c r="J72" s="9"/>
      <c r="K72" s="9"/>
      <c r="L72" s="38" t="s">
        <v>89</v>
      </c>
      <c r="M72" s="35">
        <f>IF(C72&gt;43607,130000,105000)</f>
        <v>105000</v>
      </c>
      <c r="N72" s="35">
        <f ca="1">Tabla1[[#This Row],[VALOR RESTANTE]:[TOTAL]]=VLOOKUP(B72,#REF!,30,0)</f>
        <v>0</v>
      </c>
      <c r="O72" s="35" t="e">
        <f ca="1">IF(Tabla1[VALOR RESTANTE]&gt;0,0,IF(C72&gt;43607,40000,35000))</f>
        <v>#N/A</v>
      </c>
      <c r="P72" s="35">
        <v>1</v>
      </c>
      <c r="Q7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2" s="35" t="e">
        <f ca="1">Tabla1[[#This Row],[COMISION BONO]]+Tabla1[[#This Row],[INSENTIVO VENTA]]</f>
        <v>#N/A</v>
      </c>
      <c r="S72" s="2"/>
    </row>
    <row r="73" spans="1:19" ht="37.5" hidden="1" customHeight="1" x14ac:dyDescent="0.2">
      <c r="A73" s="8"/>
      <c r="B73" s="57">
        <v>3345</v>
      </c>
      <c r="C73" s="81">
        <v>43560</v>
      </c>
      <c r="D73" s="9" t="s">
        <v>211</v>
      </c>
      <c r="E73" s="9" t="s">
        <v>213</v>
      </c>
      <c r="F73" s="9"/>
      <c r="G73" s="9"/>
      <c r="H73" s="9"/>
      <c r="I73" s="9"/>
      <c r="J73" s="9"/>
      <c r="K73" s="9"/>
      <c r="L73" s="38" t="s">
        <v>173</v>
      </c>
      <c r="M73" s="35">
        <f>IF(C73&gt;43607,130000,105000)</f>
        <v>105000</v>
      </c>
      <c r="N73" s="35">
        <f ca="1">Tabla1[[#This Row],[VALOR RESTANTE]:[TOTAL]]=VLOOKUP(B73,#REF!,30,0)</f>
        <v>0</v>
      </c>
      <c r="O73" s="35" t="e">
        <f ca="1">IF(Tabla1[VALOR RESTANTE]&gt;0,0,IF(C73&gt;43607,40000,35000))</f>
        <v>#N/A</v>
      </c>
      <c r="P73" s="35">
        <v>1</v>
      </c>
      <c r="Q7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3" s="35" t="e">
        <f ca="1">Tabla1[[#This Row],[COMISION BONO]]+Tabla1[[#This Row],[INSENTIVO VENTA]]</f>
        <v>#N/A</v>
      </c>
      <c r="S73" s="2"/>
    </row>
    <row r="74" spans="1:19" ht="37.5" hidden="1" customHeight="1" x14ac:dyDescent="0.2">
      <c r="A74" s="8"/>
      <c r="B74" s="57">
        <v>3371</v>
      </c>
      <c r="C74" s="81">
        <v>43567</v>
      </c>
      <c r="D74" s="9" t="s">
        <v>411</v>
      </c>
      <c r="E74" s="9" t="s">
        <v>421</v>
      </c>
      <c r="F74" s="9"/>
      <c r="G74" s="9"/>
      <c r="H74" s="9"/>
      <c r="I74" s="9"/>
      <c r="J74" s="9"/>
      <c r="K74" s="9"/>
      <c r="L74" s="38" t="s">
        <v>336</v>
      </c>
      <c r="M74" s="35">
        <f>IF(C74&gt;43607,130000,105000)</f>
        <v>105000</v>
      </c>
      <c r="N74" s="35">
        <f ca="1">Tabla1[[#This Row],[VALOR RESTANTE]:[TOTAL]]=VLOOKUP(B74,#REF!,30,0)</f>
        <v>0</v>
      </c>
      <c r="O74" s="35" t="e">
        <f ca="1">IF(Tabla1[VALOR RESTANTE]&gt;0,0,IF(C74&gt;43607,40000,35000))</f>
        <v>#N/A</v>
      </c>
      <c r="P74" s="35">
        <v>1</v>
      </c>
      <c r="Q7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4" s="35" t="e">
        <f ca="1">Tabla1[[#This Row],[COMISION BONO]]+Tabla1[[#This Row],[INSENTIVO VENTA]]</f>
        <v>#N/A</v>
      </c>
      <c r="S74" s="2"/>
    </row>
    <row r="75" spans="1:19" ht="37.5" hidden="1" customHeight="1" x14ac:dyDescent="0.2">
      <c r="A75" s="8"/>
      <c r="B75" s="57">
        <v>3413</v>
      </c>
      <c r="C75" s="81">
        <v>43558</v>
      </c>
      <c r="D75" s="9" t="s">
        <v>322</v>
      </c>
      <c r="E75" s="9" t="s">
        <v>322</v>
      </c>
      <c r="F75" s="9"/>
      <c r="G75" s="9"/>
      <c r="H75" s="9"/>
      <c r="I75" s="9"/>
      <c r="J75" s="9"/>
      <c r="K75" s="9"/>
      <c r="L75" s="38" t="s">
        <v>89</v>
      </c>
      <c r="M75" s="35">
        <f>IF(C75&gt;43607,130000,105000)</f>
        <v>105000</v>
      </c>
      <c r="N75" s="35">
        <f ca="1">Tabla1[[#This Row],[VALOR RESTANTE]:[TOTAL]]=VLOOKUP(B75,#REF!,30,0)</f>
        <v>0</v>
      </c>
      <c r="O75" s="35" t="e">
        <f ca="1">IF(Tabla1[VALOR RESTANTE]&gt;0,0,IF(C75&gt;43607,40000,35000))</f>
        <v>#N/A</v>
      </c>
      <c r="P75" s="35">
        <v>1</v>
      </c>
      <c r="Q7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5" s="35" t="e">
        <f ca="1">Tabla1[[#This Row],[COMISION BONO]]+Tabla1[[#This Row],[INSENTIVO VENTA]]</f>
        <v>#N/A</v>
      </c>
      <c r="S75" s="2"/>
    </row>
    <row r="76" spans="1:19" ht="37.5" hidden="1" customHeight="1" x14ac:dyDescent="0.2">
      <c r="A76" s="8"/>
      <c r="B76" s="57">
        <v>3423</v>
      </c>
      <c r="C76" s="81">
        <v>43563</v>
      </c>
      <c r="D76" s="9" t="s">
        <v>411</v>
      </c>
      <c r="E76" s="9" t="s">
        <v>431</v>
      </c>
      <c r="F76" s="9" t="s">
        <v>432</v>
      </c>
      <c r="G76" s="9">
        <v>3206764101</v>
      </c>
      <c r="H76" s="9">
        <v>94229960</v>
      </c>
      <c r="I76" s="9" t="s">
        <v>60</v>
      </c>
      <c r="J76" s="9" t="s">
        <v>61</v>
      </c>
      <c r="K76" s="9"/>
      <c r="L76" s="38" t="s">
        <v>336</v>
      </c>
      <c r="M76" s="35">
        <f>IF(C76&gt;43607,130000,105000)</f>
        <v>105000</v>
      </c>
      <c r="N76" s="35">
        <f ca="1">Tabla1[[#This Row],[VALOR RESTANTE]:[TOTAL]]=VLOOKUP(B76,#REF!,30,0)</f>
        <v>0</v>
      </c>
      <c r="O76" s="35" t="e">
        <f ca="1">IF(Tabla1[VALOR RESTANTE]&gt;0,0,IF(C76&gt;43607,40000,35000))</f>
        <v>#N/A</v>
      </c>
      <c r="P76" s="35">
        <v>1</v>
      </c>
      <c r="Q7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6" s="35" t="e">
        <f ca="1">Tabla1[[#This Row],[COMISION BONO]]+Tabla1[[#This Row],[INSENTIVO VENTA]]</f>
        <v>#N/A</v>
      </c>
      <c r="S76" s="2"/>
    </row>
    <row r="77" spans="1:19" ht="37.5" hidden="1" customHeight="1" x14ac:dyDescent="0.2">
      <c r="A77" s="8"/>
      <c r="B77" s="57">
        <v>3612</v>
      </c>
      <c r="C77" s="81">
        <v>43558</v>
      </c>
      <c r="D77" s="9" t="s">
        <v>322</v>
      </c>
      <c r="E77" s="9" t="s">
        <v>322</v>
      </c>
      <c r="F77" s="9"/>
      <c r="G77" s="9"/>
      <c r="H77" s="9"/>
      <c r="I77" s="9"/>
      <c r="J77" s="9"/>
      <c r="K77" s="9"/>
      <c r="L77" s="38" t="s">
        <v>89</v>
      </c>
      <c r="M77" s="35">
        <f>IF(C77&gt;43607,130000,105000)</f>
        <v>105000</v>
      </c>
      <c r="N77" s="35">
        <f ca="1">Tabla1[[#This Row],[VALOR RESTANTE]:[TOTAL]]=VLOOKUP(B77,#REF!,30,0)</f>
        <v>0</v>
      </c>
      <c r="O77" s="35" t="e">
        <f ca="1">IF(Tabla1[VALOR RESTANTE]&gt;0,0,IF(C77&gt;43607,40000,35000))</f>
        <v>#N/A</v>
      </c>
      <c r="P77" s="35">
        <v>1</v>
      </c>
      <c r="Q7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7" s="35" t="e">
        <f ca="1">Tabla1[[#This Row],[COMISION BONO]]+Tabla1[[#This Row],[INSENTIVO VENTA]]</f>
        <v>#N/A</v>
      </c>
      <c r="S77" s="2"/>
    </row>
    <row r="78" spans="1:19" ht="37.5" hidden="1" customHeight="1" x14ac:dyDescent="0.2">
      <c r="A78" s="8"/>
      <c r="B78" s="57">
        <v>3921</v>
      </c>
      <c r="C78" s="81">
        <v>43564</v>
      </c>
      <c r="D78" s="9" t="s">
        <v>229</v>
      </c>
      <c r="E78" s="9" t="s">
        <v>248</v>
      </c>
      <c r="F78" s="9"/>
      <c r="G78" s="9"/>
      <c r="H78" s="9"/>
      <c r="I78" s="9"/>
      <c r="J78" s="9"/>
      <c r="K78" s="9"/>
      <c r="L78" s="38" t="s">
        <v>173</v>
      </c>
      <c r="M78" s="35">
        <f>IF(C78&gt;43607,130000,105000)</f>
        <v>105000</v>
      </c>
      <c r="N78" s="35">
        <f ca="1">Tabla1[[#This Row],[VALOR RESTANTE]:[TOTAL]]=VLOOKUP(B78,#REF!,30,0)</f>
        <v>0</v>
      </c>
      <c r="O78" s="35" t="e">
        <f ca="1">IF(Tabla1[VALOR RESTANTE]&gt;0,0,IF(C78&gt;43607,40000,35000))</f>
        <v>#N/A</v>
      </c>
      <c r="P78" s="35">
        <v>1</v>
      </c>
      <c r="Q7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8" s="35" t="e">
        <f ca="1">Tabla1[[#This Row],[COMISION BONO]]+Tabla1[[#This Row],[INSENTIVO VENTA]]</f>
        <v>#N/A</v>
      </c>
      <c r="S78" s="2"/>
    </row>
    <row r="79" spans="1:19" ht="37.5" hidden="1" customHeight="1" x14ac:dyDescent="0.2">
      <c r="A79" s="8"/>
      <c r="B79" s="57">
        <v>4122</v>
      </c>
      <c r="C79" s="81">
        <v>43563</v>
      </c>
      <c r="D79" s="9" t="s">
        <v>411</v>
      </c>
      <c r="E79" s="9" t="s">
        <v>441</v>
      </c>
      <c r="F79" s="9"/>
      <c r="G79" s="9"/>
      <c r="H79" s="9"/>
      <c r="I79" s="9"/>
      <c r="J79" s="9"/>
      <c r="K79" s="9"/>
      <c r="L79" s="38" t="s">
        <v>336</v>
      </c>
      <c r="M79" s="35">
        <f>IF(C79&gt;43607,130000,105000)</f>
        <v>105000</v>
      </c>
      <c r="N79" s="35">
        <f ca="1">Tabla1[[#This Row],[VALOR RESTANTE]:[TOTAL]]=VLOOKUP(B79,#REF!,30,0)</f>
        <v>0</v>
      </c>
      <c r="O79" s="35" t="e">
        <f ca="1">IF(Tabla1[VALOR RESTANTE]&gt;0,0,IF(C79&gt;43607,40000,35000))</f>
        <v>#N/A</v>
      </c>
      <c r="P79" s="35">
        <v>1</v>
      </c>
      <c r="Q7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79" s="35" t="e">
        <f ca="1">Tabla1[[#This Row],[COMISION BONO]]+Tabla1[[#This Row],[INSENTIVO VENTA]]</f>
        <v>#N/A</v>
      </c>
      <c r="S79" s="2"/>
    </row>
    <row r="80" spans="1:19" ht="37.5" hidden="1" customHeight="1" x14ac:dyDescent="0.2">
      <c r="A80" s="8"/>
      <c r="B80" s="57">
        <v>4273</v>
      </c>
      <c r="C80" s="81">
        <v>43571</v>
      </c>
      <c r="D80" s="9" t="s">
        <v>345</v>
      </c>
      <c r="E80" s="9" t="s">
        <v>358</v>
      </c>
      <c r="F80" s="9"/>
      <c r="G80" s="9"/>
      <c r="H80" s="9"/>
      <c r="I80" s="9"/>
      <c r="J80" s="9"/>
      <c r="K80" s="9"/>
      <c r="L80" s="38" t="s">
        <v>345</v>
      </c>
      <c r="M80" s="35">
        <f>IF(C80&gt;43607,130000,105000)</f>
        <v>105000</v>
      </c>
      <c r="N80" s="35">
        <f ca="1">Tabla1[[#This Row],[VALOR RESTANTE]:[TOTAL]]=VLOOKUP(B80,#REF!,30,0)</f>
        <v>0</v>
      </c>
      <c r="O80" s="35" t="e">
        <f ca="1">IF(Tabla1[VALOR RESTANTE]&gt;0,0,IF(C80&gt;43607,40000,35000))</f>
        <v>#N/A</v>
      </c>
      <c r="P80" s="35">
        <v>1</v>
      </c>
      <c r="Q8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0" s="35" t="e">
        <f ca="1">Tabla1[[#This Row],[COMISION BONO]]+Tabla1[[#This Row],[INSENTIVO VENTA]]</f>
        <v>#N/A</v>
      </c>
      <c r="S80" s="2"/>
    </row>
    <row r="81" spans="1:19" ht="37.5" hidden="1" customHeight="1" x14ac:dyDescent="0.2">
      <c r="A81" s="8"/>
      <c r="B81" s="57">
        <v>4334</v>
      </c>
      <c r="C81" s="81">
        <v>43564</v>
      </c>
      <c r="D81" s="9" t="s">
        <v>229</v>
      </c>
      <c r="E81" s="9" t="s">
        <v>275</v>
      </c>
      <c r="F81" s="9"/>
      <c r="G81" s="9"/>
      <c r="H81" s="9"/>
      <c r="I81" s="9"/>
      <c r="J81" s="9"/>
      <c r="K81" s="9"/>
      <c r="L81" s="38" t="s">
        <v>173</v>
      </c>
      <c r="M81" s="35">
        <f>IF(C81&gt;43607,130000,105000)</f>
        <v>105000</v>
      </c>
      <c r="N81" s="35">
        <f ca="1">Tabla1[[#This Row],[VALOR RESTANTE]:[TOTAL]]=VLOOKUP(B81,#REF!,30,0)</f>
        <v>0</v>
      </c>
      <c r="O81" s="35" t="e">
        <f ca="1">IF(Tabla1[VALOR RESTANTE]&gt;0,0,IF(C81&gt;43607,40000,35000))</f>
        <v>#N/A</v>
      </c>
      <c r="P81" s="35">
        <v>1</v>
      </c>
      <c r="Q8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1" s="35" t="e">
        <f ca="1">Tabla1[[#This Row],[COMISION BONO]]+Tabla1[[#This Row],[INSENTIVO VENTA]]</f>
        <v>#N/A</v>
      </c>
      <c r="S81" s="2"/>
    </row>
    <row r="82" spans="1:19" ht="37.5" hidden="1" customHeight="1" x14ac:dyDescent="0.2">
      <c r="A82" s="8"/>
      <c r="B82" s="57">
        <v>4418</v>
      </c>
      <c r="C82" s="81">
        <v>43557</v>
      </c>
      <c r="D82" s="9" t="s">
        <v>107</v>
      </c>
      <c r="E82" s="9" t="s">
        <v>112</v>
      </c>
      <c r="F82" s="9" t="s">
        <v>106</v>
      </c>
      <c r="G82" s="9">
        <v>3502502164</v>
      </c>
      <c r="H82" s="9">
        <v>66676699</v>
      </c>
      <c r="I82" s="9" t="s">
        <v>60</v>
      </c>
      <c r="J82" s="9" t="s">
        <v>61</v>
      </c>
      <c r="K82" s="9"/>
      <c r="L82" s="38"/>
      <c r="M82" s="35">
        <f>IF(C82&gt;43607,130000,105000)</f>
        <v>105000</v>
      </c>
      <c r="N82" s="35">
        <f ca="1">Tabla1[[#This Row],[VALOR RESTANTE]:[TOTAL]]=VLOOKUP(B82,#REF!,30,0)</f>
        <v>0</v>
      </c>
      <c r="O82" s="35" t="e">
        <f ca="1">IF(Tabla1[VALOR RESTANTE]&gt;0,0,IF(C82&gt;43607,40000,35000))</f>
        <v>#N/A</v>
      </c>
      <c r="P82" s="35">
        <v>1</v>
      </c>
      <c r="Q8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2" s="35" t="e">
        <f ca="1">Tabla1[[#This Row],[COMISION BONO]]+Tabla1[[#This Row],[INSENTIVO VENTA]]</f>
        <v>#N/A</v>
      </c>
      <c r="S82" s="2"/>
    </row>
    <row r="83" spans="1:19" ht="37.5" hidden="1" customHeight="1" x14ac:dyDescent="0.2">
      <c r="A83" s="8"/>
      <c r="B83" s="57">
        <v>4527</v>
      </c>
      <c r="C83" s="81">
        <v>43569</v>
      </c>
      <c r="D83" s="9" t="s">
        <v>345</v>
      </c>
      <c r="E83" s="9" t="s">
        <v>350</v>
      </c>
      <c r="F83" s="9"/>
      <c r="G83" s="9"/>
      <c r="H83" s="9"/>
      <c r="I83" s="9"/>
      <c r="J83" s="9"/>
      <c r="K83" s="9"/>
      <c r="L83" s="38" t="s">
        <v>345</v>
      </c>
      <c r="M83" s="35">
        <f>IF(C83&gt;43607,130000,105000)</f>
        <v>105000</v>
      </c>
      <c r="N83" s="35">
        <f ca="1">Tabla1[[#This Row],[VALOR RESTANTE]:[TOTAL]]=VLOOKUP(B83,#REF!,30,0)</f>
        <v>0</v>
      </c>
      <c r="O83" s="35" t="e">
        <f ca="1">IF(Tabla1[VALOR RESTANTE]&gt;0,0,IF(C83&gt;43607,40000,35000))</f>
        <v>#N/A</v>
      </c>
      <c r="P83" s="35">
        <v>1</v>
      </c>
      <c r="Q8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3" s="35" t="e">
        <f ca="1">Tabla1[[#This Row],[COMISION BONO]]+Tabla1[[#This Row],[INSENTIVO VENTA]]</f>
        <v>#N/A</v>
      </c>
      <c r="S83" s="2"/>
    </row>
    <row r="84" spans="1:19" ht="37.5" hidden="1" customHeight="1" x14ac:dyDescent="0.2">
      <c r="A84" s="8"/>
      <c r="B84" s="57">
        <v>4580</v>
      </c>
      <c r="C84" s="81">
        <v>43565</v>
      </c>
      <c r="D84" s="9" t="s">
        <v>87</v>
      </c>
      <c r="E84" s="9" t="s">
        <v>165</v>
      </c>
      <c r="F84" s="9" t="s">
        <v>162</v>
      </c>
      <c r="G84" s="9">
        <v>3148978584</v>
      </c>
      <c r="H84" s="9">
        <v>17118304</v>
      </c>
      <c r="I84" s="9" t="s">
        <v>60</v>
      </c>
      <c r="J84" s="9" t="s">
        <v>61</v>
      </c>
      <c r="K84" s="9"/>
      <c r="L84" s="38" t="s">
        <v>89</v>
      </c>
      <c r="M84" s="35">
        <f>IF(C84&gt;43607,130000,105000)</f>
        <v>105000</v>
      </c>
      <c r="N84" s="35">
        <f ca="1">Tabla1[[#This Row],[VALOR RESTANTE]:[TOTAL]]=VLOOKUP(B84,#REF!,30,0)</f>
        <v>0</v>
      </c>
      <c r="O84" s="35" t="e">
        <f ca="1">IF(Tabla1[VALOR RESTANTE]&gt;0,0,IF(C84&gt;43607,40000,35000))</f>
        <v>#N/A</v>
      </c>
      <c r="P84" s="35">
        <v>1</v>
      </c>
      <c r="Q8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4" s="35" t="e">
        <f ca="1">Tabla1[[#This Row],[COMISION BONO]]+Tabla1[[#This Row],[INSENTIVO VENTA]]</f>
        <v>#N/A</v>
      </c>
      <c r="S84" s="2"/>
    </row>
    <row r="85" spans="1:19" ht="37.5" hidden="1" customHeight="1" x14ac:dyDescent="0.2">
      <c r="A85" s="8"/>
      <c r="B85" s="57">
        <v>4757</v>
      </c>
      <c r="C85" s="81">
        <v>43565</v>
      </c>
      <c r="D85" s="9" t="s">
        <v>281</v>
      </c>
      <c r="E85" s="9" t="s">
        <v>313</v>
      </c>
      <c r="F85" s="9"/>
      <c r="G85" s="9"/>
      <c r="H85" s="9"/>
      <c r="I85" s="9"/>
      <c r="J85" s="9"/>
      <c r="K85" s="9"/>
      <c r="L85" s="38" t="s">
        <v>282</v>
      </c>
      <c r="M85" s="35">
        <f>IF(C85&gt;43607,130000,105000)</f>
        <v>105000</v>
      </c>
      <c r="N85" s="35">
        <f ca="1">Tabla1[[#This Row],[VALOR RESTANTE]:[TOTAL]]=VLOOKUP(B85,#REF!,30,0)</f>
        <v>0</v>
      </c>
      <c r="O85" s="35" t="e">
        <f ca="1">IF(Tabla1[VALOR RESTANTE]&gt;0,0,IF(C85&gt;43607,40000,35000))</f>
        <v>#N/A</v>
      </c>
      <c r="P85" s="35">
        <v>1</v>
      </c>
      <c r="Q8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5" s="35" t="e">
        <f ca="1">Tabla1[[#This Row],[COMISION BONO]]+Tabla1[[#This Row],[INSENTIVO VENTA]]</f>
        <v>#N/A</v>
      </c>
      <c r="S85" s="2"/>
    </row>
    <row r="86" spans="1:19" ht="37.5" hidden="1" customHeight="1" x14ac:dyDescent="0.2">
      <c r="A86" s="8"/>
      <c r="B86" s="57">
        <v>4817</v>
      </c>
      <c r="C86" s="81">
        <v>43553</v>
      </c>
      <c r="D86" s="9" t="s">
        <v>107</v>
      </c>
      <c r="E86" s="9" t="s">
        <v>109</v>
      </c>
      <c r="F86" s="9" t="s">
        <v>106</v>
      </c>
      <c r="G86" s="9">
        <v>3502502164</v>
      </c>
      <c r="H86" s="9">
        <v>66676699</v>
      </c>
      <c r="I86" s="9" t="s">
        <v>60</v>
      </c>
      <c r="J86" s="9" t="s">
        <v>61</v>
      </c>
      <c r="K86" s="9"/>
      <c r="L86" s="38"/>
      <c r="M86" s="35">
        <f>IF(C86&gt;43607,130000,105000)</f>
        <v>105000</v>
      </c>
      <c r="N86" s="35">
        <f ca="1">Tabla1[[#This Row],[VALOR RESTANTE]:[TOTAL]]=VLOOKUP(B86,#REF!,30,0)</f>
        <v>0</v>
      </c>
      <c r="O86" s="35" t="e">
        <f ca="1">IF(Tabla1[VALOR RESTANTE]&gt;0,0,IF(C86&gt;43607,40000,35000))</f>
        <v>#N/A</v>
      </c>
      <c r="P86" s="35">
        <v>1</v>
      </c>
      <c r="Q8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6" s="35" t="e">
        <f ca="1">Tabla1[[#This Row],[COMISION BONO]]+Tabla1[[#This Row],[INSENTIVO VENTA]]</f>
        <v>#N/A</v>
      </c>
      <c r="S86" s="2"/>
    </row>
    <row r="87" spans="1:19" ht="37.5" hidden="1" customHeight="1" x14ac:dyDescent="0.2">
      <c r="A87" s="8"/>
      <c r="B87" s="57">
        <v>4852</v>
      </c>
      <c r="C87" s="81">
        <v>43559</v>
      </c>
      <c r="D87" s="9" t="s">
        <v>281</v>
      </c>
      <c r="E87" s="9" t="s">
        <v>283</v>
      </c>
      <c r="F87" s="9"/>
      <c r="G87" s="9"/>
      <c r="H87" s="9"/>
      <c r="I87" s="9"/>
      <c r="J87" s="9"/>
      <c r="K87" s="9"/>
      <c r="L87" s="38" t="s">
        <v>282</v>
      </c>
      <c r="M87" s="35">
        <f>IF(C87&gt;43607,130000,105000)</f>
        <v>105000</v>
      </c>
      <c r="N87" s="35">
        <f ca="1">Tabla1[[#This Row],[VALOR RESTANTE]:[TOTAL]]=VLOOKUP(B87,#REF!,30,0)</f>
        <v>0</v>
      </c>
      <c r="O87" s="35" t="e">
        <f ca="1">IF(Tabla1[VALOR RESTANTE]&gt;0,0,IF(C87&gt;43607,40000,35000))</f>
        <v>#N/A</v>
      </c>
      <c r="P87" s="35">
        <v>1</v>
      </c>
      <c r="Q8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7" s="35" t="e">
        <f ca="1">Tabla1[[#This Row],[COMISION BONO]]+Tabla1[[#This Row],[INSENTIVO VENTA]]</f>
        <v>#N/A</v>
      </c>
      <c r="S87" s="2"/>
    </row>
    <row r="88" spans="1:19" ht="37.5" hidden="1" customHeight="1" x14ac:dyDescent="0.2">
      <c r="A88" s="8"/>
      <c r="B88" s="57">
        <v>4899</v>
      </c>
      <c r="C88" s="81">
        <v>43564</v>
      </c>
      <c r="D88" s="9" t="s">
        <v>82</v>
      </c>
      <c r="E88" s="9" t="s">
        <v>83</v>
      </c>
      <c r="F88" s="9" t="s">
        <v>84</v>
      </c>
      <c r="G88" s="9" t="s">
        <v>81</v>
      </c>
      <c r="H88" s="9">
        <v>10875555488</v>
      </c>
      <c r="I88" s="9" t="s">
        <v>60</v>
      </c>
      <c r="J88" s="9" t="s">
        <v>61</v>
      </c>
      <c r="K88" s="9"/>
      <c r="L88" s="38" t="s">
        <v>82</v>
      </c>
      <c r="M88" s="35">
        <f>IF(C88&gt;43607,130000,105000)</f>
        <v>105000</v>
      </c>
      <c r="N88" s="35">
        <f ca="1">Tabla1[[#This Row],[VALOR RESTANTE]:[TOTAL]]=VLOOKUP(B88,#REF!,30,0)</f>
        <v>0</v>
      </c>
      <c r="O88" s="35" t="e">
        <f ca="1">IF(Tabla1[VALOR RESTANTE]&gt;0,0,IF(C88&gt;43607,40000,35000))</f>
        <v>#N/A</v>
      </c>
      <c r="P88" s="35">
        <v>1</v>
      </c>
      <c r="Q8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8" s="35" t="e">
        <f ca="1">Tabla1[[#This Row],[COMISION BONO]]+Tabla1[[#This Row],[INSENTIVO VENTA]]</f>
        <v>#N/A</v>
      </c>
      <c r="S88" s="2"/>
    </row>
    <row r="89" spans="1:19" ht="37.5" hidden="1" customHeight="1" x14ac:dyDescent="0.2">
      <c r="A89" s="8"/>
      <c r="B89" s="57">
        <v>4978</v>
      </c>
      <c r="C89" s="81">
        <v>43565</v>
      </c>
      <c r="D89" s="9" t="s">
        <v>200</v>
      </c>
      <c r="E89" s="9" t="s">
        <v>202</v>
      </c>
      <c r="F89" s="9" t="s">
        <v>203</v>
      </c>
      <c r="G89" s="9"/>
      <c r="H89" s="9"/>
      <c r="I89" s="9"/>
      <c r="J89" s="9"/>
      <c r="K89" s="9"/>
      <c r="L89" s="38" t="s">
        <v>200</v>
      </c>
      <c r="M89" s="35">
        <f>IF(C89&gt;43607,130000,105000)</f>
        <v>105000</v>
      </c>
      <c r="N89" s="35">
        <f ca="1">Tabla1[[#This Row],[VALOR RESTANTE]:[TOTAL]]=VLOOKUP(B89,#REF!,30,0)</f>
        <v>0</v>
      </c>
      <c r="O89" s="35" t="e">
        <f ca="1">IF(Tabla1[VALOR RESTANTE]&gt;0,0,IF(C89&gt;43607,40000,35000))</f>
        <v>#N/A</v>
      </c>
      <c r="P89" s="35">
        <v>1</v>
      </c>
      <c r="Q8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89" s="35" t="e">
        <f ca="1">Tabla1[[#This Row],[COMISION BONO]]+Tabla1[[#This Row],[INSENTIVO VENTA]]</f>
        <v>#N/A</v>
      </c>
      <c r="S89" s="2"/>
    </row>
    <row r="90" spans="1:19" ht="37.5" hidden="1" customHeight="1" x14ac:dyDescent="0.2">
      <c r="A90" s="8"/>
      <c r="B90" s="57">
        <v>4988</v>
      </c>
      <c r="C90" s="81">
        <v>43560</v>
      </c>
      <c r="D90" s="9" t="s">
        <v>65</v>
      </c>
      <c r="E90" s="9" t="s">
        <v>152</v>
      </c>
      <c r="F90" s="9"/>
      <c r="G90" s="9"/>
      <c r="H90" s="9"/>
      <c r="I90" s="9"/>
      <c r="J90" s="9"/>
      <c r="K90" s="9"/>
      <c r="L90" s="38" t="s">
        <v>119</v>
      </c>
      <c r="M90" s="35">
        <f>IF(C90&gt;43607,130000,105000)</f>
        <v>105000</v>
      </c>
      <c r="N90" s="35">
        <f ca="1">Tabla1[[#This Row],[VALOR RESTANTE]:[TOTAL]]=VLOOKUP(B90,#REF!,30,0)</f>
        <v>0</v>
      </c>
      <c r="O90" s="35" t="e">
        <f ca="1">IF(Tabla1[VALOR RESTANTE]&gt;0,0,IF(C90&gt;43607,40000,35000))</f>
        <v>#N/A</v>
      </c>
      <c r="P90" s="35">
        <v>1</v>
      </c>
      <c r="Q9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0" s="35" t="e">
        <f ca="1">Tabla1[[#This Row],[COMISION BONO]]+Tabla1[[#This Row],[INSENTIVO VENTA]]</f>
        <v>#N/A</v>
      </c>
      <c r="S90" s="2"/>
    </row>
    <row r="91" spans="1:19" ht="37.5" hidden="1" customHeight="1" x14ac:dyDescent="0.2">
      <c r="A91" s="8"/>
      <c r="B91" s="57">
        <v>5519</v>
      </c>
      <c r="C91" s="81">
        <v>43564</v>
      </c>
      <c r="D91" s="9" t="s">
        <v>229</v>
      </c>
      <c r="E91" s="9" t="s">
        <v>235</v>
      </c>
      <c r="F91" s="9"/>
      <c r="G91" s="9"/>
      <c r="H91" s="9"/>
      <c r="I91" s="9"/>
      <c r="J91" s="9"/>
      <c r="K91" s="9"/>
      <c r="L91" s="38" t="s">
        <v>173</v>
      </c>
      <c r="M91" s="35">
        <f>IF(C91&gt;43607,130000,105000)</f>
        <v>105000</v>
      </c>
      <c r="N91" s="35">
        <f ca="1">Tabla1[[#This Row],[VALOR RESTANTE]:[TOTAL]]=VLOOKUP(B91,#REF!,30,0)</f>
        <v>0</v>
      </c>
      <c r="O91" s="35" t="e">
        <f ca="1">IF(Tabla1[VALOR RESTANTE]&gt;0,0,IF(C91&gt;43607,40000,35000))</f>
        <v>#N/A</v>
      </c>
      <c r="P91" s="35">
        <v>1</v>
      </c>
      <c r="Q9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1" s="35" t="e">
        <f ca="1">Tabla1[[#This Row],[COMISION BONO]]+Tabla1[[#This Row],[INSENTIVO VENTA]]</f>
        <v>#N/A</v>
      </c>
      <c r="S91" s="2"/>
    </row>
    <row r="92" spans="1:19" ht="37.5" hidden="1" customHeight="1" x14ac:dyDescent="0.2">
      <c r="A92" s="8"/>
      <c r="B92" s="57">
        <v>5550</v>
      </c>
      <c r="C92" s="81">
        <v>43564</v>
      </c>
      <c r="D92" s="9" t="s">
        <v>229</v>
      </c>
      <c r="E92" s="9" t="s">
        <v>242</v>
      </c>
      <c r="F92" s="9"/>
      <c r="G92" s="9"/>
      <c r="H92" s="9"/>
      <c r="I92" s="9"/>
      <c r="J92" s="9"/>
      <c r="K92" s="9"/>
      <c r="L92" s="38" t="s">
        <v>173</v>
      </c>
      <c r="M92" s="35">
        <f>IF(C92&gt;43607,130000,105000)</f>
        <v>105000</v>
      </c>
      <c r="N92" s="35">
        <f ca="1">Tabla1[[#This Row],[VALOR RESTANTE]:[TOTAL]]=VLOOKUP(B92,#REF!,30,0)</f>
        <v>0</v>
      </c>
      <c r="O92" s="35" t="e">
        <f ca="1">IF(Tabla1[VALOR RESTANTE]&gt;0,0,IF(C92&gt;43607,40000,35000))</f>
        <v>#N/A</v>
      </c>
      <c r="P92" s="35">
        <v>1</v>
      </c>
      <c r="Q9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2" s="35" t="e">
        <f ca="1">Tabla1[[#This Row],[COMISION BONO]]+Tabla1[[#This Row],[INSENTIVO VENTA]]</f>
        <v>#N/A</v>
      </c>
      <c r="S92" s="2"/>
    </row>
    <row r="93" spans="1:19" ht="37.5" hidden="1" customHeight="1" x14ac:dyDescent="0.2">
      <c r="A93" s="8"/>
      <c r="B93" s="57">
        <v>5621</v>
      </c>
      <c r="C93" s="81">
        <v>43555</v>
      </c>
      <c r="D93" s="9" t="s">
        <v>403</v>
      </c>
      <c r="E93" s="9" t="s">
        <v>404</v>
      </c>
      <c r="F93" s="9"/>
      <c r="G93" s="9"/>
      <c r="H93" s="9"/>
      <c r="I93" s="9"/>
      <c r="J93" s="9"/>
      <c r="K93" s="9"/>
      <c r="L93" s="38" t="s">
        <v>389</v>
      </c>
      <c r="M93" s="35">
        <f>IF(C93&gt;43607,130000,105000)</f>
        <v>105000</v>
      </c>
      <c r="N93" s="35">
        <f ca="1">Tabla1[[#This Row],[VALOR RESTANTE]:[TOTAL]]=VLOOKUP(B93,#REF!,30,0)</f>
        <v>0</v>
      </c>
      <c r="O93" s="35" t="e">
        <f ca="1">IF(Tabla1[VALOR RESTANTE]&gt;0,0,IF(C93&gt;43607,40000,35000))</f>
        <v>#N/A</v>
      </c>
      <c r="P93" s="35">
        <v>1</v>
      </c>
      <c r="Q9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3" s="35" t="e">
        <f ca="1">Tabla1[[#This Row],[COMISION BONO]]+Tabla1[[#This Row],[INSENTIVO VENTA]]</f>
        <v>#N/A</v>
      </c>
      <c r="S93" s="2"/>
    </row>
    <row r="94" spans="1:19" ht="37.5" hidden="1" customHeight="1" x14ac:dyDescent="0.2">
      <c r="A94" s="8"/>
      <c r="B94" s="57">
        <v>5647</v>
      </c>
      <c r="C94" s="81">
        <v>43564</v>
      </c>
      <c r="D94" s="9" t="s">
        <v>229</v>
      </c>
      <c r="E94" s="9" t="s">
        <v>244</v>
      </c>
      <c r="F94" s="9"/>
      <c r="G94" s="9"/>
      <c r="H94" s="9"/>
      <c r="I94" s="9"/>
      <c r="J94" s="9"/>
      <c r="K94" s="9"/>
      <c r="L94" s="38" t="s">
        <v>173</v>
      </c>
      <c r="M94" s="35">
        <f>IF(C94&gt;43607,130000,105000)</f>
        <v>105000</v>
      </c>
      <c r="N94" s="35">
        <f ca="1">Tabla1[[#This Row],[VALOR RESTANTE]:[TOTAL]]=VLOOKUP(B94,#REF!,30,0)</f>
        <v>0</v>
      </c>
      <c r="O94" s="35" t="e">
        <f ca="1">IF(Tabla1[VALOR RESTANTE]&gt;0,0,IF(C94&gt;43607,40000,35000))</f>
        <v>#N/A</v>
      </c>
      <c r="P94" s="35">
        <v>1</v>
      </c>
      <c r="Q9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4" s="35" t="e">
        <f ca="1">Tabla1[[#This Row],[COMISION BONO]]+Tabla1[[#This Row],[INSENTIVO VENTA]]</f>
        <v>#N/A</v>
      </c>
      <c r="S94" s="2"/>
    </row>
    <row r="95" spans="1:19" ht="37.5" hidden="1" customHeight="1" x14ac:dyDescent="0.2">
      <c r="A95" s="8"/>
      <c r="B95" s="57">
        <v>5649</v>
      </c>
      <c r="C95" s="81">
        <v>43570</v>
      </c>
      <c r="D95" s="9" t="s">
        <v>411</v>
      </c>
      <c r="E95" s="9" t="s">
        <v>427</v>
      </c>
      <c r="F95" s="9"/>
      <c r="G95" s="9"/>
      <c r="H95" s="9"/>
      <c r="I95" s="9"/>
      <c r="J95" s="9"/>
      <c r="K95" s="9"/>
      <c r="L95" s="38" t="s">
        <v>336</v>
      </c>
      <c r="M95" s="35">
        <f>IF(C95&gt;43607,130000,105000)</f>
        <v>105000</v>
      </c>
      <c r="N95" s="35">
        <f ca="1">Tabla1[[#This Row],[VALOR RESTANTE]:[TOTAL]]=VLOOKUP(B95,#REF!,30,0)</f>
        <v>0</v>
      </c>
      <c r="O95" s="35" t="e">
        <f ca="1">IF(Tabla1[VALOR RESTANTE]&gt;0,0,IF(C95&gt;43607,40000,35000))</f>
        <v>#N/A</v>
      </c>
      <c r="P95" s="35">
        <v>1</v>
      </c>
      <c r="Q9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5" s="35" t="e">
        <f ca="1">Tabla1[[#This Row],[COMISION BONO]]+Tabla1[[#This Row],[INSENTIVO VENTA]]</f>
        <v>#N/A</v>
      </c>
      <c r="S95" s="2"/>
    </row>
    <row r="96" spans="1:19" ht="37.5" hidden="1" customHeight="1" x14ac:dyDescent="0.2">
      <c r="A96" s="8"/>
      <c r="B96" s="57">
        <v>5714</v>
      </c>
      <c r="C96" s="81">
        <v>43572</v>
      </c>
      <c r="D96" s="9" t="s">
        <v>403</v>
      </c>
      <c r="E96" s="9" t="s">
        <v>405</v>
      </c>
      <c r="F96" s="9"/>
      <c r="G96" s="9"/>
      <c r="H96" s="9"/>
      <c r="I96" s="9"/>
      <c r="J96" s="9"/>
      <c r="K96" s="9"/>
      <c r="L96" s="38" t="s">
        <v>389</v>
      </c>
      <c r="M96" s="35">
        <f>IF(C96&gt;43607,130000,105000)</f>
        <v>105000</v>
      </c>
      <c r="N96" s="35">
        <f ca="1">Tabla1[[#This Row],[VALOR RESTANTE]:[TOTAL]]=VLOOKUP(B96,#REF!,30,0)</f>
        <v>0</v>
      </c>
      <c r="O96" s="35" t="e">
        <f ca="1">IF(Tabla1[VALOR RESTANTE]&gt;0,0,IF(C96&gt;43607,40000,35000))</f>
        <v>#N/A</v>
      </c>
      <c r="P96" s="35">
        <v>1</v>
      </c>
      <c r="Q9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6" s="35" t="e">
        <f ca="1">Tabla1[[#This Row],[COMISION BONO]]+Tabla1[[#This Row],[INSENTIVO VENTA]]</f>
        <v>#N/A</v>
      </c>
      <c r="S96" s="2"/>
    </row>
    <row r="97" spans="1:19" ht="37.5" hidden="1" customHeight="1" x14ac:dyDescent="0.2">
      <c r="A97" s="8"/>
      <c r="B97" s="57">
        <v>5817</v>
      </c>
      <c r="C97" s="81">
        <v>43556</v>
      </c>
      <c r="D97" s="9" t="s">
        <v>107</v>
      </c>
      <c r="E97" s="9" t="s">
        <v>105</v>
      </c>
      <c r="F97" s="9" t="s">
        <v>108</v>
      </c>
      <c r="G97" s="9"/>
      <c r="H97" s="9">
        <v>66676699</v>
      </c>
      <c r="I97" s="9" t="s">
        <v>60</v>
      </c>
      <c r="J97" s="9" t="s">
        <v>61</v>
      </c>
      <c r="K97" s="9"/>
      <c r="L97" s="38"/>
      <c r="M97" s="35">
        <f>IF(C97&gt;43607,130000,105000)</f>
        <v>105000</v>
      </c>
      <c r="N97" s="35">
        <f ca="1">Tabla1[[#This Row],[VALOR RESTANTE]:[TOTAL]]=VLOOKUP(B97,#REF!,30,0)</f>
        <v>0</v>
      </c>
      <c r="O97" s="35" t="e">
        <f ca="1">IF(Tabla1[VALOR RESTANTE]&gt;0,0,IF(C97&gt;43607,40000,35000))</f>
        <v>#N/A</v>
      </c>
      <c r="P97" s="35">
        <v>1</v>
      </c>
      <c r="Q9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7" s="35" t="e">
        <f ca="1">Tabla1[[#This Row],[COMISION BONO]]+Tabla1[[#This Row],[INSENTIVO VENTA]]</f>
        <v>#N/A</v>
      </c>
      <c r="S97" s="2"/>
    </row>
    <row r="98" spans="1:19" ht="37.5" hidden="1" customHeight="1" x14ac:dyDescent="0.2">
      <c r="A98" s="8"/>
      <c r="B98" s="57">
        <v>5937</v>
      </c>
      <c r="C98" s="81">
        <v>43572</v>
      </c>
      <c r="D98" s="9" t="s">
        <v>336</v>
      </c>
      <c r="E98" s="9" t="s">
        <v>457</v>
      </c>
      <c r="F98" s="9"/>
      <c r="G98" s="9"/>
      <c r="H98" s="9"/>
      <c r="I98" s="9"/>
      <c r="J98" s="9"/>
      <c r="K98" s="9"/>
      <c r="L98" s="38" t="s">
        <v>336</v>
      </c>
      <c r="M98" s="35">
        <f>IF(C98&gt;43607,130000,105000)</f>
        <v>105000</v>
      </c>
      <c r="N98" s="35">
        <f ca="1">Tabla1[[#This Row],[VALOR RESTANTE]:[TOTAL]]=VLOOKUP(B98,#REF!,30,0)</f>
        <v>0</v>
      </c>
      <c r="O98" s="35" t="e">
        <f ca="1">IF(Tabla1[VALOR RESTANTE]&gt;0,0,IF(C98&gt;43607,40000,35000))</f>
        <v>#N/A</v>
      </c>
      <c r="P98" s="35">
        <v>1</v>
      </c>
      <c r="Q9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8" s="35" t="e">
        <f ca="1">Tabla1[[#This Row],[COMISION BONO]]+Tabla1[[#This Row],[INSENTIVO VENTA]]</f>
        <v>#N/A</v>
      </c>
      <c r="S98" s="2"/>
    </row>
    <row r="99" spans="1:19" ht="37.5" hidden="1" customHeight="1" x14ac:dyDescent="0.2">
      <c r="A99" s="8"/>
      <c r="B99" s="57">
        <v>6041</v>
      </c>
      <c r="C99" s="81">
        <v>43566</v>
      </c>
      <c r="D99" s="9" t="s">
        <v>173</v>
      </c>
      <c r="E99" s="9" t="s">
        <v>398</v>
      </c>
      <c r="F99" s="9"/>
      <c r="G99" s="9"/>
      <c r="H99" s="9"/>
      <c r="I99" s="9"/>
      <c r="J99" s="9"/>
      <c r="K99" s="9"/>
      <c r="L99" s="38" t="s">
        <v>173</v>
      </c>
      <c r="M99" s="35">
        <f>IF(C99&gt;43607,130000,105000)</f>
        <v>105000</v>
      </c>
      <c r="N99" s="35">
        <f ca="1">Tabla1[[#This Row],[VALOR RESTANTE]:[TOTAL]]=VLOOKUP(B99,#REF!,30,0)</f>
        <v>0</v>
      </c>
      <c r="O99" s="35" t="e">
        <f ca="1">IF(Tabla1[VALOR RESTANTE]&gt;0,0,IF(C99&gt;43607,40000,35000))</f>
        <v>#N/A</v>
      </c>
      <c r="P99" s="35">
        <v>1</v>
      </c>
      <c r="Q9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99" s="35" t="e">
        <f ca="1">Tabla1[[#This Row],[COMISION BONO]]+Tabla1[[#This Row],[INSENTIVO VENTA]]</f>
        <v>#N/A</v>
      </c>
      <c r="S99" s="2"/>
    </row>
    <row r="100" spans="1:19" ht="37.5" hidden="1" customHeight="1" x14ac:dyDescent="0.2">
      <c r="A100" s="8"/>
      <c r="B100" s="57">
        <v>6127</v>
      </c>
      <c r="C100" s="81">
        <v>43570</v>
      </c>
      <c r="D100" s="9" t="s">
        <v>355</v>
      </c>
      <c r="E100" s="9" t="s">
        <v>356</v>
      </c>
      <c r="F100" s="9"/>
      <c r="G100" s="9"/>
      <c r="H100" s="9"/>
      <c r="I100" s="9"/>
      <c r="J100" s="9"/>
      <c r="K100" s="9"/>
      <c r="L100" s="38" t="s">
        <v>173</v>
      </c>
      <c r="M100" s="35">
        <f>IF(C100&gt;43607,130000,105000)</f>
        <v>105000</v>
      </c>
      <c r="N100" s="35">
        <f ca="1">Tabla1[[#This Row],[VALOR RESTANTE]:[TOTAL]]=VLOOKUP(B100,#REF!,30,0)</f>
        <v>0</v>
      </c>
      <c r="O100" s="35" t="e">
        <f ca="1">IF(Tabla1[VALOR RESTANTE]&gt;0,0,IF(C100&gt;43607,40000,35000))</f>
        <v>#N/A</v>
      </c>
      <c r="P100" s="35">
        <v>1</v>
      </c>
      <c r="Q10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0" s="35" t="e">
        <f ca="1">Tabla1[[#This Row],[COMISION BONO]]+Tabla1[[#This Row],[INSENTIVO VENTA]]</f>
        <v>#N/A</v>
      </c>
      <c r="S100" s="2"/>
    </row>
    <row r="101" spans="1:19" ht="37.5" hidden="1" customHeight="1" x14ac:dyDescent="0.2">
      <c r="A101" s="8"/>
      <c r="B101" s="57">
        <v>6249</v>
      </c>
      <c r="C101" s="81">
        <v>43570</v>
      </c>
      <c r="D101" s="9" t="s">
        <v>411</v>
      </c>
      <c r="E101" s="9" t="s">
        <v>429</v>
      </c>
      <c r="F101" s="9"/>
      <c r="G101" s="9"/>
      <c r="H101" s="9"/>
      <c r="I101" s="9"/>
      <c r="J101" s="9"/>
      <c r="K101" s="9"/>
      <c r="L101" s="38" t="s">
        <v>336</v>
      </c>
      <c r="M101" s="35">
        <f>IF(C101&gt;43607,130000,105000)</f>
        <v>105000</v>
      </c>
      <c r="N101" s="35">
        <f ca="1">Tabla1[[#This Row],[VALOR RESTANTE]:[TOTAL]]=VLOOKUP(B101,#REF!,30,0)</f>
        <v>0</v>
      </c>
      <c r="O101" s="35" t="e">
        <f ca="1">IF(Tabla1[VALOR RESTANTE]&gt;0,0,IF(C101&gt;43607,40000,35000))</f>
        <v>#N/A</v>
      </c>
      <c r="P101" s="35">
        <v>1</v>
      </c>
      <c r="Q10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1" s="35" t="e">
        <f ca="1">Tabla1[[#This Row],[COMISION BONO]]+Tabla1[[#This Row],[INSENTIVO VENTA]]</f>
        <v>#N/A</v>
      </c>
      <c r="S101" s="2"/>
    </row>
    <row r="102" spans="1:19" ht="37.5" hidden="1" customHeight="1" x14ac:dyDescent="0.2">
      <c r="A102" s="8"/>
      <c r="B102" s="57">
        <v>6262</v>
      </c>
      <c r="C102" s="81">
        <v>43559</v>
      </c>
      <c r="D102" s="9" t="s">
        <v>65</v>
      </c>
      <c r="E102" s="9" t="s">
        <v>116</v>
      </c>
      <c r="F102" s="9" t="s">
        <v>77</v>
      </c>
      <c r="G102" s="9">
        <v>3117137134</v>
      </c>
      <c r="H102" s="9">
        <v>66682736</v>
      </c>
      <c r="I102" s="9" t="s">
        <v>60</v>
      </c>
      <c r="J102" s="9" t="s">
        <v>61</v>
      </c>
      <c r="K102" s="9"/>
      <c r="L102" s="38" t="s">
        <v>118</v>
      </c>
      <c r="M102" s="35">
        <f>IF(C102&gt;43607,130000,105000)</f>
        <v>105000</v>
      </c>
      <c r="N102" s="35">
        <f ca="1">Tabla1[[#This Row],[VALOR RESTANTE]:[TOTAL]]=VLOOKUP(B102,#REF!,30,0)</f>
        <v>0</v>
      </c>
      <c r="O102" s="35" t="e">
        <f ca="1">IF(Tabla1[VALOR RESTANTE]&gt;0,0,IF(C102&gt;43607,40000,35000))</f>
        <v>#N/A</v>
      </c>
      <c r="P102" s="35">
        <v>1</v>
      </c>
      <c r="Q10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2" s="35" t="e">
        <f ca="1">Tabla1[[#This Row],[COMISION BONO]]+Tabla1[[#This Row],[INSENTIVO VENTA]]</f>
        <v>#N/A</v>
      </c>
      <c r="S102" s="2"/>
    </row>
    <row r="103" spans="1:19" ht="37.5" hidden="1" customHeight="1" x14ac:dyDescent="0.2">
      <c r="A103" s="8"/>
      <c r="B103" s="57">
        <v>6274</v>
      </c>
      <c r="C103" s="81">
        <v>43559</v>
      </c>
      <c r="D103" s="9" t="s">
        <v>65</v>
      </c>
      <c r="E103" s="9" t="s">
        <v>121</v>
      </c>
      <c r="F103" s="9"/>
      <c r="G103" s="9"/>
      <c r="H103" s="9"/>
      <c r="I103" s="9"/>
      <c r="J103" s="9"/>
      <c r="K103" s="9"/>
      <c r="L103" s="38" t="s">
        <v>119</v>
      </c>
      <c r="M103" s="35">
        <f>IF(C103&gt;43607,130000,105000)</f>
        <v>105000</v>
      </c>
      <c r="N103" s="35">
        <f ca="1">Tabla1[[#This Row],[VALOR RESTANTE]:[TOTAL]]=VLOOKUP(B103,#REF!,30,0)</f>
        <v>0</v>
      </c>
      <c r="O103" s="35" t="e">
        <f ca="1">IF(Tabla1[VALOR RESTANTE]&gt;0,0,IF(C103&gt;43607,40000,35000))</f>
        <v>#N/A</v>
      </c>
      <c r="P103" s="35">
        <v>1</v>
      </c>
      <c r="Q10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3" s="35" t="e">
        <f ca="1">Tabla1[[#This Row],[COMISION BONO]]+Tabla1[[#This Row],[INSENTIVO VENTA]]</f>
        <v>#N/A</v>
      </c>
      <c r="S103" s="2"/>
    </row>
    <row r="104" spans="1:19" ht="37.5" hidden="1" customHeight="1" x14ac:dyDescent="0.2">
      <c r="A104" s="8"/>
      <c r="B104" s="57">
        <v>6475</v>
      </c>
      <c r="C104" s="81">
        <v>43563</v>
      </c>
      <c r="D104" s="9" t="s">
        <v>99</v>
      </c>
      <c r="E104" s="9" t="s">
        <v>97</v>
      </c>
      <c r="F104" s="9" t="s">
        <v>100</v>
      </c>
      <c r="G104" s="9">
        <v>3173706957</v>
      </c>
      <c r="H104" s="9">
        <v>66682297</v>
      </c>
      <c r="I104" s="9" t="s">
        <v>60</v>
      </c>
      <c r="J104" s="9" t="s">
        <v>61</v>
      </c>
      <c r="K104" s="9"/>
      <c r="L104" s="38" t="s">
        <v>99</v>
      </c>
      <c r="M104" s="35">
        <f>IF(C104&gt;43607,130000,105000)</f>
        <v>105000</v>
      </c>
      <c r="N104" s="35">
        <f ca="1">Tabla1[[#This Row],[VALOR RESTANTE]:[TOTAL]]=VLOOKUP(B104,#REF!,30,0)</f>
        <v>0</v>
      </c>
      <c r="O104" s="35" t="e">
        <f ca="1">IF(Tabla1[VALOR RESTANTE]&gt;0,0,IF(C104&gt;43607,40000,35000))</f>
        <v>#N/A</v>
      </c>
      <c r="P104" s="35">
        <v>1</v>
      </c>
      <c r="Q10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4" s="35" t="e">
        <f ca="1">Tabla1[[#This Row],[COMISION BONO]]+Tabla1[[#This Row],[INSENTIVO VENTA]]</f>
        <v>#N/A</v>
      </c>
      <c r="S104" s="2"/>
    </row>
    <row r="105" spans="1:19" ht="37.5" hidden="1" customHeight="1" x14ac:dyDescent="0.2">
      <c r="A105" s="8"/>
      <c r="B105" s="57">
        <v>6714</v>
      </c>
      <c r="C105" s="81">
        <v>43559</v>
      </c>
      <c r="D105" s="9" t="s">
        <v>171</v>
      </c>
      <c r="E105" s="9" t="s">
        <v>186</v>
      </c>
      <c r="F105" s="9" t="s">
        <v>185</v>
      </c>
      <c r="G105" s="9">
        <v>3148741297</v>
      </c>
      <c r="H105" s="9">
        <v>1006439251</v>
      </c>
      <c r="I105" s="9" t="s">
        <v>60</v>
      </c>
      <c r="J105" s="9" t="s">
        <v>61</v>
      </c>
      <c r="K105" s="9"/>
      <c r="L105" s="38" t="s">
        <v>173</v>
      </c>
      <c r="M105" s="35">
        <f>IF(C105&gt;43607,130000,105000)</f>
        <v>105000</v>
      </c>
      <c r="N105" s="35">
        <f ca="1">Tabla1[[#This Row],[VALOR RESTANTE]:[TOTAL]]=VLOOKUP(B105,#REF!,30,0)</f>
        <v>0</v>
      </c>
      <c r="O105" s="35" t="e">
        <f ca="1">IF(Tabla1[VALOR RESTANTE]&gt;0,0,IF(C105&gt;43607,40000,35000))</f>
        <v>#N/A</v>
      </c>
      <c r="P105" s="35">
        <v>1</v>
      </c>
      <c r="Q10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5" s="35" t="e">
        <f ca="1">Tabla1[[#This Row],[COMISION BONO]]+Tabla1[[#This Row],[INSENTIVO VENTA]]</f>
        <v>#N/A</v>
      </c>
      <c r="S105" s="2"/>
    </row>
    <row r="106" spans="1:19" ht="37.5" hidden="1" customHeight="1" x14ac:dyDescent="0.2">
      <c r="A106" s="8"/>
      <c r="B106" s="57">
        <v>6729</v>
      </c>
      <c r="C106" s="81">
        <v>43562</v>
      </c>
      <c r="D106" s="9" t="s">
        <v>411</v>
      </c>
      <c r="E106" s="9" t="s">
        <v>443</v>
      </c>
      <c r="F106" s="9"/>
      <c r="G106" s="9"/>
      <c r="H106" s="9"/>
      <c r="I106" s="9"/>
      <c r="J106" s="9"/>
      <c r="K106" s="9"/>
      <c r="L106" s="38" t="s">
        <v>336</v>
      </c>
      <c r="M106" s="35">
        <f>IF(C106&gt;43607,130000,105000)</f>
        <v>105000</v>
      </c>
      <c r="N106" s="35">
        <f ca="1">Tabla1[[#This Row],[VALOR RESTANTE]:[TOTAL]]=VLOOKUP(B106,#REF!,30,0)</f>
        <v>0</v>
      </c>
      <c r="O106" s="35" t="e">
        <f ca="1">IF(Tabla1[VALOR RESTANTE]&gt;0,0,IF(C106&gt;43607,40000,35000))</f>
        <v>#N/A</v>
      </c>
      <c r="P106" s="35">
        <v>1</v>
      </c>
      <c r="Q10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6" s="35" t="e">
        <f ca="1">Tabla1[[#This Row],[COMISION BONO]]+Tabla1[[#This Row],[INSENTIVO VENTA]]</f>
        <v>#N/A</v>
      </c>
      <c r="S106" s="2"/>
    </row>
    <row r="107" spans="1:19" ht="37.5" hidden="1" customHeight="1" x14ac:dyDescent="0.2">
      <c r="A107" s="8"/>
      <c r="B107" s="57">
        <v>6814</v>
      </c>
      <c r="C107" s="81">
        <v>43564</v>
      </c>
      <c r="D107" s="9" t="s">
        <v>229</v>
      </c>
      <c r="E107" s="9" t="s">
        <v>229</v>
      </c>
      <c r="F107" s="9"/>
      <c r="G107" s="9"/>
      <c r="H107" s="9"/>
      <c r="I107" s="9"/>
      <c r="J107" s="9"/>
      <c r="K107" s="9"/>
      <c r="L107" s="38" t="s">
        <v>173</v>
      </c>
      <c r="M107" s="35">
        <f>IF(C107&gt;43607,130000,105000)</f>
        <v>105000</v>
      </c>
      <c r="N107" s="35">
        <f ca="1">Tabla1[[#This Row],[VALOR RESTANTE]:[TOTAL]]=VLOOKUP(B107,#REF!,30,0)</f>
        <v>0</v>
      </c>
      <c r="O107" s="35" t="e">
        <f ca="1">IF(Tabla1[VALOR RESTANTE]&gt;0,0,IF(C107&gt;43607,40000,35000))</f>
        <v>#N/A</v>
      </c>
      <c r="P107" s="35">
        <v>1</v>
      </c>
      <c r="Q10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7" s="35" t="e">
        <f ca="1">Tabla1[[#This Row],[COMISION BONO]]+Tabla1[[#This Row],[INSENTIVO VENTA]]</f>
        <v>#N/A</v>
      </c>
      <c r="S107" s="2"/>
    </row>
    <row r="108" spans="1:19" ht="37.5" hidden="1" customHeight="1" x14ac:dyDescent="0.2">
      <c r="A108" s="8"/>
      <c r="B108" s="57">
        <v>6814</v>
      </c>
      <c r="C108" s="81">
        <v>43564</v>
      </c>
      <c r="D108" s="9" t="s">
        <v>229</v>
      </c>
      <c r="E108" s="9" t="s">
        <v>229</v>
      </c>
      <c r="F108" s="9"/>
      <c r="G108" s="9"/>
      <c r="H108" s="9"/>
      <c r="I108" s="9"/>
      <c r="J108" s="9"/>
      <c r="K108" s="9"/>
      <c r="L108" s="38" t="s">
        <v>253</v>
      </c>
      <c r="M108" s="35">
        <f>IF(C108&gt;43607,130000,105000)</f>
        <v>105000</v>
      </c>
      <c r="N108" s="35">
        <f ca="1">Tabla1[[#This Row],[VALOR RESTANTE]:[TOTAL]]=VLOOKUP(B108,#REF!,30,0)</f>
        <v>0</v>
      </c>
      <c r="O108" s="35" t="e">
        <f ca="1">IF(Tabla1[VALOR RESTANTE]&gt;0,0,IF(C108&gt;43607,40000,35000))</f>
        <v>#N/A</v>
      </c>
      <c r="P108" s="35">
        <v>1</v>
      </c>
      <c r="Q10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8" s="35" t="e">
        <f ca="1">Tabla1[[#This Row],[COMISION BONO]]+Tabla1[[#This Row],[INSENTIVO VENTA]]</f>
        <v>#N/A</v>
      </c>
      <c r="S108" s="2"/>
    </row>
    <row r="109" spans="1:19" ht="37.5" hidden="1" customHeight="1" x14ac:dyDescent="0.2">
      <c r="A109" s="8"/>
      <c r="B109" s="57">
        <v>6827</v>
      </c>
      <c r="C109" s="81">
        <v>43564</v>
      </c>
      <c r="D109" s="9" t="s">
        <v>229</v>
      </c>
      <c r="E109" s="9" t="s">
        <v>254</v>
      </c>
      <c r="F109" s="9"/>
      <c r="G109" s="9"/>
      <c r="H109" s="9"/>
      <c r="I109" s="9"/>
      <c r="J109" s="9"/>
      <c r="K109" s="9"/>
      <c r="L109" s="38" t="s">
        <v>173</v>
      </c>
      <c r="M109" s="35">
        <f>IF(C109&gt;43607,130000,105000)</f>
        <v>105000</v>
      </c>
      <c r="N109" s="35">
        <f ca="1">Tabla1[[#This Row],[VALOR RESTANTE]:[TOTAL]]=VLOOKUP(B109,#REF!,30,0)</f>
        <v>0</v>
      </c>
      <c r="O109" s="35" t="e">
        <f ca="1">IF(Tabla1[VALOR RESTANTE]&gt;0,0,IF(C109&gt;43607,40000,35000))</f>
        <v>#N/A</v>
      </c>
      <c r="P109" s="35">
        <v>1</v>
      </c>
      <c r="Q10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09" s="35" t="e">
        <f ca="1">Tabla1[[#This Row],[COMISION BONO]]+Tabla1[[#This Row],[INSENTIVO VENTA]]</f>
        <v>#N/A</v>
      </c>
      <c r="S109" s="2"/>
    </row>
    <row r="110" spans="1:19" ht="37.5" hidden="1" customHeight="1" x14ac:dyDescent="0.2">
      <c r="A110" s="8"/>
      <c r="B110" s="57">
        <v>6901</v>
      </c>
      <c r="C110" s="81">
        <v>43562</v>
      </c>
      <c r="D110" s="9" t="s">
        <v>411</v>
      </c>
      <c r="E110" s="9" t="s">
        <v>435</v>
      </c>
      <c r="F110" s="9"/>
      <c r="G110" s="9"/>
      <c r="H110" s="9"/>
      <c r="I110" s="9"/>
      <c r="J110" s="9"/>
      <c r="K110" s="9"/>
      <c r="L110" s="38" t="s">
        <v>336</v>
      </c>
      <c r="M110" s="35">
        <f>IF(C110&gt;43607,130000,105000)</f>
        <v>105000</v>
      </c>
      <c r="N110" s="35">
        <f ca="1">Tabla1[[#This Row],[VALOR RESTANTE]:[TOTAL]]=VLOOKUP(B110,#REF!,30,0)</f>
        <v>0</v>
      </c>
      <c r="O110" s="35" t="e">
        <f ca="1">IF(Tabla1[VALOR RESTANTE]&gt;0,0,IF(C110&gt;43607,40000,35000))</f>
        <v>#N/A</v>
      </c>
      <c r="P110" s="35">
        <v>1</v>
      </c>
      <c r="Q11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0" s="35" t="e">
        <f ca="1">Tabla1[[#This Row],[COMISION BONO]]+Tabla1[[#This Row],[INSENTIVO VENTA]]</f>
        <v>#N/A</v>
      </c>
      <c r="S110" s="2"/>
    </row>
    <row r="111" spans="1:19" ht="37.5" hidden="1" customHeight="1" x14ac:dyDescent="0.2">
      <c r="A111" s="8"/>
      <c r="B111" s="57">
        <v>6902</v>
      </c>
      <c r="C111" s="81">
        <v>43559</v>
      </c>
      <c r="D111" s="9" t="s">
        <v>65</v>
      </c>
      <c r="E111" s="9" t="s">
        <v>126</v>
      </c>
      <c r="F111" s="9" t="s">
        <v>130</v>
      </c>
      <c r="G111" s="9" t="s">
        <v>130</v>
      </c>
      <c r="H111" s="9" t="s">
        <v>130</v>
      </c>
      <c r="I111" s="9" t="s">
        <v>130</v>
      </c>
      <c r="J111" s="9"/>
      <c r="K111" s="9"/>
      <c r="L111" s="38" t="s">
        <v>119</v>
      </c>
      <c r="M111" s="35">
        <f>IF(C111&gt;43607,130000,105000)</f>
        <v>105000</v>
      </c>
      <c r="N111" s="35">
        <f ca="1">Tabla1[[#This Row],[VALOR RESTANTE]:[TOTAL]]=VLOOKUP(B111,#REF!,30,0)</f>
        <v>0</v>
      </c>
      <c r="O111" s="35" t="e">
        <f ca="1">IF(Tabla1[VALOR RESTANTE]&gt;0,0,IF(C111&gt;43607,40000,35000))</f>
        <v>#N/A</v>
      </c>
      <c r="P111" s="35">
        <v>1</v>
      </c>
      <c r="Q11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1" s="35" t="e">
        <f ca="1">Tabla1[[#This Row],[COMISION BONO]]+Tabla1[[#This Row],[INSENTIVO VENTA]]</f>
        <v>#N/A</v>
      </c>
      <c r="S111" s="2"/>
    </row>
    <row r="112" spans="1:19" ht="37.5" hidden="1" customHeight="1" x14ac:dyDescent="0.2">
      <c r="A112" s="8"/>
      <c r="B112" s="57">
        <v>6936</v>
      </c>
      <c r="C112" s="81">
        <v>43571</v>
      </c>
      <c r="D112" s="9" t="s">
        <v>322</v>
      </c>
      <c r="E112" s="9" t="s">
        <v>465</v>
      </c>
      <c r="F112" s="9"/>
      <c r="G112" s="9"/>
      <c r="H112" s="9"/>
      <c r="I112" s="9"/>
      <c r="J112" s="9"/>
      <c r="K112" s="9"/>
      <c r="L112" s="38" t="s">
        <v>89</v>
      </c>
      <c r="M112" s="35">
        <f>IF(C112&gt;43607,130000,105000)</f>
        <v>105000</v>
      </c>
      <c r="N112" s="35">
        <f ca="1">Tabla1[[#This Row],[VALOR RESTANTE]:[TOTAL]]=VLOOKUP(B112,#REF!,30,0)</f>
        <v>0</v>
      </c>
      <c r="O112" s="35" t="e">
        <f ca="1">IF(Tabla1[VALOR RESTANTE]&gt;0,0,IF(C112&gt;43607,40000,35000))</f>
        <v>#N/A</v>
      </c>
      <c r="P112" s="35">
        <v>1</v>
      </c>
      <c r="Q11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2" s="35" t="e">
        <f ca="1">Tabla1[[#This Row],[COMISION BONO]]+Tabla1[[#This Row],[INSENTIVO VENTA]]</f>
        <v>#N/A</v>
      </c>
      <c r="S112" s="2"/>
    </row>
    <row r="113" spans="1:19" ht="37.5" hidden="1" customHeight="1" x14ac:dyDescent="0.2">
      <c r="A113" s="8"/>
      <c r="B113" s="57">
        <v>6942</v>
      </c>
      <c r="C113" s="81">
        <v>43571</v>
      </c>
      <c r="D113" s="9" t="s">
        <v>345</v>
      </c>
      <c r="E113" s="9" t="s">
        <v>342</v>
      </c>
      <c r="F113" s="9"/>
      <c r="G113" s="9"/>
      <c r="H113" s="9"/>
      <c r="I113" s="9"/>
      <c r="J113" s="9"/>
      <c r="K113" s="9"/>
      <c r="L113" s="38" t="s">
        <v>345</v>
      </c>
      <c r="M113" s="35">
        <f>IF(C113&gt;43607,130000,105000)</f>
        <v>105000</v>
      </c>
      <c r="N113" s="35">
        <f ca="1">Tabla1[[#This Row],[VALOR RESTANTE]:[TOTAL]]=VLOOKUP(B113,#REF!,30,0)</f>
        <v>0</v>
      </c>
      <c r="O113" s="35" t="e">
        <f ca="1">IF(Tabla1[VALOR RESTANTE]&gt;0,0,IF(C113&gt;43607,40000,35000))</f>
        <v>#N/A</v>
      </c>
      <c r="P113" s="35">
        <v>1</v>
      </c>
      <c r="Q11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3" s="35" t="e">
        <f ca="1">Tabla1[[#This Row],[COMISION BONO]]+Tabla1[[#This Row],[INSENTIVO VENTA]]</f>
        <v>#N/A</v>
      </c>
      <c r="S113" s="2"/>
    </row>
    <row r="114" spans="1:19" ht="37.5" hidden="1" customHeight="1" x14ac:dyDescent="0.2">
      <c r="A114" s="8"/>
      <c r="B114" s="57">
        <v>6948</v>
      </c>
      <c r="C114" s="81">
        <v>43567</v>
      </c>
      <c r="D114" s="9" t="s">
        <v>411</v>
      </c>
      <c r="E114" s="9" t="s">
        <v>415</v>
      </c>
      <c r="F114" s="9"/>
      <c r="G114" s="9"/>
      <c r="H114" s="9"/>
      <c r="I114" s="9"/>
      <c r="J114" s="9"/>
      <c r="K114" s="9"/>
      <c r="L114" s="38" t="s">
        <v>336</v>
      </c>
      <c r="M114" s="35">
        <f>IF(C114&gt;43607,130000,105000)</f>
        <v>105000</v>
      </c>
      <c r="N114" s="35">
        <f ca="1">Tabla1[[#This Row],[VALOR RESTANTE]:[TOTAL]]=VLOOKUP(B114,#REF!,30,0)</f>
        <v>0</v>
      </c>
      <c r="O114" s="35" t="e">
        <f ca="1">IF(Tabla1[VALOR RESTANTE]&gt;0,0,IF(C114&gt;43607,40000,35000))</f>
        <v>#N/A</v>
      </c>
      <c r="P114" s="35">
        <v>1</v>
      </c>
      <c r="Q11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4" s="35" t="e">
        <f ca="1">Tabla1[[#This Row],[COMISION BONO]]+Tabla1[[#This Row],[INSENTIVO VENTA]]</f>
        <v>#N/A</v>
      </c>
      <c r="S114" s="2"/>
    </row>
    <row r="115" spans="1:19" ht="37.5" hidden="1" customHeight="1" x14ac:dyDescent="0.2">
      <c r="A115" s="8"/>
      <c r="B115" s="57">
        <v>6994</v>
      </c>
      <c r="C115" s="81">
        <v>43572</v>
      </c>
      <c r="D115" s="9" t="s">
        <v>82</v>
      </c>
      <c r="E115" s="9" t="s">
        <v>399</v>
      </c>
      <c r="F115" s="9"/>
      <c r="G115" s="9"/>
      <c r="H115" s="9"/>
      <c r="I115" s="9"/>
      <c r="J115" s="9"/>
      <c r="K115" s="9"/>
      <c r="L115" s="38" t="s">
        <v>82</v>
      </c>
      <c r="M115" s="35">
        <f>IF(C115&gt;43607,130000,105000)</f>
        <v>105000</v>
      </c>
      <c r="N115" s="35">
        <f ca="1">Tabla1[[#This Row],[VALOR RESTANTE]:[TOTAL]]=VLOOKUP(B115,#REF!,30,0)</f>
        <v>0</v>
      </c>
      <c r="O115" s="35" t="e">
        <f ca="1">IF(Tabla1[VALOR RESTANTE]&gt;0,0,IF(C115&gt;43607,40000,35000))</f>
        <v>#N/A</v>
      </c>
      <c r="P115" s="35">
        <v>1</v>
      </c>
      <c r="Q11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5" s="35" t="e">
        <f ca="1">Tabla1[[#This Row],[COMISION BONO]]+Tabla1[[#This Row],[INSENTIVO VENTA]]</f>
        <v>#N/A</v>
      </c>
      <c r="S115" s="2"/>
    </row>
    <row r="116" spans="1:19" ht="37.5" hidden="1" customHeight="1" x14ac:dyDescent="0.2">
      <c r="A116" s="8"/>
      <c r="B116" s="57">
        <v>7048</v>
      </c>
      <c r="C116" s="81">
        <v>43567</v>
      </c>
      <c r="D116" s="9" t="s">
        <v>411</v>
      </c>
      <c r="E116" s="9" t="s">
        <v>417</v>
      </c>
      <c r="F116" s="9"/>
      <c r="G116" s="9"/>
      <c r="H116" s="9"/>
      <c r="I116" s="9"/>
      <c r="J116" s="9"/>
      <c r="K116" s="9"/>
      <c r="L116" s="38" t="s">
        <v>336</v>
      </c>
      <c r="M116" s="35">
        <f>IF(C116&gt;43607,130000,105000)</f>
        <v>105000</v>
      </c>
      <c r="N116" s="35">
        <f ca="1">Tabla1[[#This Row],[VALOR RESTANTE]:[TOTAL]]=VLOOKUP(B116,#REF!,30,0)</f>
        <v>0</v>
      </c>
      <c r="O116" s="35" t="e">
        <f ca="1">IF(Tabla1[VALOR RESTANTE]&gt;0,0,IF(C116&gt;43607,40000,35000))</f>
        <v>#N/A</v>
      </c>
      <c r="P116" s="35">
        <v>1</v>
      </c>
      <c r="Q11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6" s="35" t="e">
        <f ca="1">Tabla1[[#This Row],[COMISION BONO]]+Tabla1[[#This Row],[INSENTIVO VENTA]]</f>
        <v>#N/A</v>
      </c>
      <c r="S116" s="2"/>
    </row>
    <row r="117" spans="1:19" ht="37.5" hidden="1" customHeight="1" x14ac:dyDescent="0.2">
      <c r="A117" s="8"/>
      <c r="B117" s="57">
        <v>7100</v>
      </c>
      <c r="C117" s="81">
        <v>43565</v>
      </c>
      <c r="D117" s="9" t="s">
        <v>281</v>
      </c>
      <c r="E117" s="9" t="s">
        <v>312</v>
      </c>
      <c r="F117" s="9"/>
      <c r="G117" s="9"/>
      <c r="H117" s="9"/>
      <c r="I117" s="9"/>
      <c r="J117" s="9"/>
      <c r="K117" s="9"/>
      <c r="L117" s="38" t="s">
        <v>282</v>
      </c>
      <c r="M117" s="35">
        <f>IF(C117&gt;43607,130000,105000)</f>
        <v>105000</v>
      </c>
      <c r="N117" s="35">
        <f ca="1">Tabla1[[#This Row],[VALOR RESTANTE]:[TOTAL]]=VLOOKUP(B117,#REF!,30,0)</f>
        <v>0</v>
      </c>
      <c r="O117" s="35" t="e">
        <f ca="1">IF(Tabla1[VALOR RESTANTE]&gt;0,0,IF(C117&gt;43607,40000,35000))</f>
        <v>#N/A</v>
      </c>
      <c r="P117" s="35">
        <v>1</v>
      </c>
      <c r="Q11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7" s="35" t="e">
        <f ca="1">Tabla1[[#This Row],[COMISION BONO]]+Tabla1[[#This Row],[INSENTIVO VENTA]]</f>
        <v>#N/A</v>
      </c>
      <c r="S117" s="2"/>
    </row>
    <row r="118" spans="1:19" ht="37.5" hidden="1" customHeight="1" x14ac:dyDescent="0.2">
      <c r="A118" s="8"/>
      <c r="B118" s="57">
        <v>7123</v>
      </c>
      <c r="C118" s="81">
        <v>43558</v>
      </c>
      <c r="D118" s="9" t="s">
        <v>322</v>
      </c>
      <c r="E118" s="9" t="s">
        <v>322</v>
      </c>
      <c r="F118" s="9"/>
      <c r="G118" s="9"/>
      <c r="H118" s="9"/>
      <c r="I118" s="9"/>
      <c r="J118" s="9"/>
      <c r="K118" s="9"/>
      <c r="L118" s="38" t="s">
        <v>89</v>
      </c>
      <c r="M118" s="35">
        <f>IF(C118&gt;43607,130000,105000)</f>
        <v>105000</v>
      </c>
      <c r="N118" s="35">
        <f ca="1">Tabla1[[#This Row],[VALOR RESTANTE]:[TOTAL]]=VLOOKUP(B118,#REF!,30,0)</f>
        <v>0</v>
      </c>
      <c r="O118" s="35" t="e">
        <f ca="1">IF(Tabla1[VALOR RESTANTE]&gt;0,0,IF(C118&gt;43607,40000,35000))</f>
        <v>#N/A</v>
      </c>
      <c r="P118" s="35">
        <v>1</v>
      </c>
      <c r="Q11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8" s="35" t="e">
        <f ca="1">Tabla1[[#This Row],[COMISION BONO]]+Tabla1[[#This Row],[INSENTIVO VENTA]]</f>
        <v>#N/A</v>
      </c>
      <c r="S118" s="2"/>
    </row>
    <row r="119" spans="1:19" ht="37.5" hidden="1" customHeight="1" x14ac:dyDescent="0.2">
      <c r="A119" s="8"/>
      <c r="B119" s="57">
        <v>7257</v>
      </c>
      <c r="C119" s="81">
        <v>43566</v>
      </c>
      <c r="D119" s="9" t="s">
        <v>383</v>
      </c>
      <c r="E119" s="9" t="s">
        <v>393</v>
      </c>
      <c r="F119" s="9"/>
      <c r="G119" s="9"/>
      <c r="H119" s="9"/>
      <c r="I119" s="9"/>
      <c r="J119" s="9"/>
      <c r="K119" s="9"/>
      <c r="L119" s="38" t="s">
        <v>389</v>
      </c>
      <c r="M119" s="35">
        <f>IF(C119&gt;43607,130000,105000)</f>
        <v>105000</v>
      </c>
      <c r="N119" s="35">
        <f ca="1">Tabla1[[#This Row],[VALOR RESTANTE]:[TOTAL]]=VLOOKUP(B119,#REF!,30,0)</f>
        <v>0</v>
      </c>
      <c r="O119" s="35" t="e">
        <f ca="1">IF(Tabla1[VALOR RESTANTE]&gt;0,0,IF(C119&gt;43607,40000,35000))</f>
        <v>#N/A</v>
      </c>
      <c r="P119" s="35">
        <v>1</v>
      </c>
      <c r="Q11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19" s="35" t="e">
        <f ca="1">Tabla1[[#This Row],[COMISION BONO]]+Tabla1[[#This Row],[INSENTIVO VENTA]]</f>
        <v>#N/A</v>
      </c>
      <c r="S119" s="2"/>
    </row>
    <row r="120" spans="1:19" ht="37.5" hidden="1" customHeight="1" x14ac:dyDescent="0.2">
      <c r="A120" s="8"/>
      <c r="B120" s="57">
        <v>7315</v>
      </c>
      <c r="C120" s="81">
        <v>43562</v>
      </c>
      <c r="D120" s="9" t="s">
        <v>200</v>
      </c>
      <c r="E120" s="9" t="s">
        <v>210</v>
      </c>
      <c r="F120" s="9" t="s">
        <v>209</v>
      </c>
      <c r="G120" s="9">
        <v>31235769993</v>
      </c>
      <c r="H120" s="9">
        <v>1116443828</v>
      </c>
      <c r="I120" s="9" t="s">
        <v>60</v>
      </c>
      <c r="J120" s="9" t="s">
        <v>61</v>
      </c>
      <c r="K120" s="9"/>
      <c r="L120" s="38" t="s">
        <v>200</v>
      </c>
      <c r="M120" s="35">
        <f>IF(C120&gt;43607,130000,105000)</f>
        <v>105000</v>
      </c>
      <c r="N120" s="35">
        <f ca="1">Tabla1[[#This Row],[VALOR RESTANTE]:[TOTAL]]=VLOOKUP(B120,#REF!,30,0)</f>
        <v>0</v>
      </c>
      <c r="O120" s="35" t="e">
        <f ca="1">IF(Tabla1[VALOR RESTANTE]&gt;0,0,IF(C120&gt;43607,40000,35000))</f>
        <v>#N/A</v>
      </c>
      <c r="P120" s="35">
        <v>1</v>
      </c>
      <c r="Q12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0" s="35" t="e">
        <f ca="1">Tabla1[[#This Row],[COMISION BONO]]+Tabla1[[#This Row],[INSENTIVO VENTA]]</f>
        <v>#N/A</v>
      </c>
      <c r="S120" s="2"/>
    </row>
    <row r="121" spans="1:19" ht="37.5" hidden="1" customHeight="1" x14ac:dyDescent="0.2">
      <c r="A121" s="8"/>
      <c r="B121" s="57">
        <v>7371</v>
      </c>
      <c r="C121" s="81">
        <v>43567</v>
      </c>
      <c r="D121" s="9" t="s">
        <v>411</v>
      </c>
      <c r="E121" s="9" t="s">
        <v>409</v>
      </c>
      <c r="F121" s="9"/>
      <c r="G121" s="9"/>
      <c r="H121" s="9"/>
      <c r="I121" s="9"/>
      <c r="J121" s="9"/>
      <c r="K121" s="9"/>
      <c r="L121" s="38" t="s">
        <v>336</v>
      </c>
      <c r="M121" s="35">
        <f>IF(C121&gt;43607,130000,105000)</f>
        <v>105000</v>
      </c>
      <c r="N121" s="35">
        <f ca="1">Tabla1[[#This Row],[VALOR RESTANTE]:[TOTAL]]=VLOOKUP(B121,#REF!,30,0)</f>
        <v>0</v>
      </c>
      <c r="O121" s="35" t="e">
        <f ca="1">IF(Tabla1[VALOR RESTANTE]&gt;0,0,IF(C121&gt;43607,40000,35000))</f>
        <v>#N/A</v>
      </c>
      <c r="P121" s="35">
        <v>1</v>
      </c>
      <c r="Q12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1" s="35" t="e">
        <f ca="1">Tabla1[[#This Row],[COMISION BONO]]+Tabla1[[#This Row],[INSENTIVO VENTA]]</f>
        <v>#N/A</v>
      </c>
      <c r="S121" s="2"/>
    </row>
    <row r="122" spans="1:19" ht="37.5" hidden="1" customHeight="1" x14ac:dyDescent="0.2">
      <c r="A122" s="8"/>
      <c r="B122" s="57">
        <v>7388</v>
      </c>
      <c r="C122" s="81">
        <v>43567</v>
      </c>
      <c r="D122" s="9" t="s">
        <v>87</v>
      </c>
      <c r="E122" s="9" t="s">
        <v>315</v>
      </c>
      <c r="F122" s="9"/>
      <c r="G122" s="9"/>
      <c r="H122" s="9"/>
      <c r="I122" s="9"/>
      <c r="J122" s="9"/>
      <c r="K122" s="9"/>
      <c r="L122" s="38" t="s">
        <v>89</v>
      </c>
      <c r="M122" s="35">
        <f>IF(C122&gt;43607,130000,105000)</f>
        <v>105000</v>
      </c>
      <c r="N122" s="35">
        <f ca="1">Tabla1[[#This Row],[VALOR RESTANTE]:[TOTAL]]=VLOOKUP(B122,#REF!,30,0)</f>
        <v>0</v>
      </c>
      <c r="O122" s="35" t="e">
        <f ca="1">IF(Tabla1[VALOR RESTANTE]&gt;0,0,IF(C122&gt;43607,40000,35000))</f>
        <v>#N/A</v>
      </c>
      <c r="P122" s="35">
        <v>1</v>
      </c>
      <c r="Q12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2" s="35" t="e">
        <f ca="1">Tabla1[[#This Row],[COMISION BONO]]+Tabla1[[#This Row],[INSENTIVO VENTA]]</f>
        <v>#N/A</v>
      </c>
      <c r="S122" s="2"/>
    </row>
    <row r="123" spans="1:19" ht="37.5" hidden="1" customHeight="1" x14ac:dyDescent="0.2">
      <c r="A123" s="8"/>
      <c r="B123" s="57">
        <v>7418</v>
      </c>
      <c r="C123" s="81">
        <v>43563</v>
      </c>
      <c r="D123" s="9" t="s">
        <v>411</v>
      </c>
      <c r="E123" s="9" t="s">
        <v>411</v>
      </c>
      <c r="F123" s="9"/>
      <c r="G123" s="9"/>
      <c r="H123" s="9"/>
      <c r="I123" s="9"/>
      <c r="J123" s="9"/>
      <c r="K123" s="9"/>
      <c r="L123" s="38" t="s">
        <v>336</v>
      </c>
      <c r="M123" s="35">
        <f>IF(C123&gt;43607,130000,105000)</f>
        <v>105000</v>
      </c>
      <c r="N123" s="35">
        <f ca="1">Tabla1[[#This Row],[VALOR RESTANTE]:[TOTAL]]=VLOOKUP(B123,#REF!,30,0)</f>
        <v>0</v>
      </c>
      <c r="O123" s="35" t="e">
        <f ca="1">IF(Tabla1[VALOR RESTANTE]&gt;0,0,IF(C123&gt;43607,40000,35000))</f>
        <v>#N/A</v>
      </c>
      <c r="P123" s="35">
        <v>1</v>
      </c>
      <c r="Q12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3" s="35" t="e">
        <f ca="1">Tabla1[[#This Row],[COMISION BONO]]+Tabla1[[#This Row],[INSENTIVO VENTA]]</f>
        <v>#N/A</v>
      </c>
      <c r="S123" s="2"/>
    </row>
    <row r="124" spans="1:19" ht="37.5" hidden="1" customHeight="1" x14ac:dyDescent="0.2">
      <c r="A124" s="8"/>
      <c r="B124" s="57">
        <v>7451</v>
      </c>
      <c r="C124" s="81">
        <v>43562</v>
      </c>
      <c r="D124" s="9" t="s">
        <v>411</v>
      </c>
      <c r="E124" s="9" t="s">
        <v>433</v>
      </c>
      <c r="F124" s="9"/>
      <c r="G124" s="9"/>
      <c r="H124" s="9"/>
      <c r="I124" s="9"/>
      <c r="J124" s="9"/>
      <c r="K124" s="9"/>
      <c r="L124" s="38" t="s">
        <v>336</v>
      </c>
      <c r="M124" s="35">
        <f>IF(C124&gt;43607,130000,105000)</f>
        <v>105000</v>
      </c>
      <c r="N124" s="35">
        <f ca="1">Tabla1[[#This Row],[VALOR RESTANTE]:[TOTAL]]=VLOOKUP(B124,#REF!,30,0)</f>
        <v>0</v>
      </c>
      <c r="O124" s="35" t="e">
        <f ca="1">IF(Tabla1[VALOR RESTANTE]&gt;0,0,IF(C124&gt;43607,40000,35000))</f>
        <v>#N/A</v>
      </c>
      <c r="P124" s="35">
        <v>1</v>
      </c>
      <c r="Q12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4" s="35" t="e">
        <f ca="1">Tabla1[[#This Row],[COMISION BONO]]+Tabla1[[#This Row],[INSENTIVO VENTA]]</f>
        <v>#N/A</v>
      </c>
      <c r="S124" s="2"/>
    </row>
    <row r="125" spans="1:19" ht="37.5" hidden="1" customHeight="1" x14ac:dyDescent="0.2">
      <c r="A125" s="8"/>
      <c r="B125" s="57">
        <v>7487</v>
      </c>
      <c r="C125" s="81">
        <v>43570</v>
      </c>
      <c r="D125" s="9" t="s">
        <v>411</v>
      </c>
      <c r="E125" s="9" t="s">
        <v>422</v>
      </c>
      <c r="F125" s="9"/>
      <c r="G125" s="9"/>
      <c r="H125" s="9"/>
      <c r="I125" s="9"/>
      <c r="J125" s="9"/>
      <c r="K125" s="9"/>
      <c r="L125" s="38" t="s">
        <v>336</v>
      </c>
      <c r="M125" s="35">
        <f>IF(C125&gt;43607,130000,105000)</f>
        <v>105000</v>
      </c>
      <c r="N125" s="35">
        <f ca="1">Tabla1[[#This Row],[VALOR RESTANTE]:[TOTAL]]=VLOOKUP(B125,#REF!,30,0)</f>
        <v>0</v>
      </c>
      <c r="O125" s="35" t="e">
        <f ca="1">IF(Tabla1[VALOR RESTANTE]&gt;0,0,IF(C125&gt;43607,40000,35000))</f>
        <v>#N/A</v>
      </c>
      <c r="P125" s="35">
        <v>1</v>
      </c>
      <c r="Q12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5" s="35" t="e">
        <f ca="1">Tabla1[[#This Row],[COMISION BONO]]+Tabla1[[#This Row],[INSENTIVO VENTA]]</f>
        <v>#N/A</v>
      </c>
      <c r="S125" s="2"/>
    </row>
    <row r="126" spans="1:19" ht="37.5" hidden="1" customHeight="1" x14ac:dyDescent="0.2">
      <c r="A126" s="8"/>
      <c r="B126" s="57">
        <v>7500</v>
      </c>
      <c r="C126" s="81">
        <v>43562</v>
      </c>
      <c r="D126" s="9" t="s">
        <v>411</v>
      </c>
      <c r="E126" s="9" t="s">
        <v>442</v>
      </c>
      <c r="F126" s="9"/>
      <c r="G126" s="9"/>
      <c r="H126" s="9"/>
      <c r="I126" s="9"/>
      <c r="J126" s="9"/>
      <c r="K126" s="9"/>
      <c r="L126" s="38" t="s">
        <v>336</v>
      </c>
      <c r="M126" s="35">
        <f>IF(C126&gt;43607,130000,105000)</f>
        <v>105000</v>
      </c>
      <c r="N126" s="35">
        <f ca="1">Tabla1[[#This Row],[VALOR RESTANTE]:[TOTAL]]=VLOOKUP(B126,#REF!,30,0)</f>
        <v>0</v>
      </c>
      <c r="O126" s="35" t="e">
        <f ca="1">IF(Tabla1[VALOR RESTANTE]&gt;0,0,IF(C126&gt;43607,40000,35000))</f>
        <v>#N/A</v>
      </c>
      <c r="P126" s="35">
        <v>1</v>
      </c>
      <c r="Q12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6" s="35" t="e">
        <f ca="1">Tabla1[[#This Row],[COMISION BONO]]+Tabla1[[#This Row],[INSENTIVO VENTA]]</f>
        <v>#N/A</v>
      </c>
      <c r="S126" s="2"/>
    </row>
    <row r="127" spans="1:19" ht="37.5" hidden="1" customHeight="1" x14ac:dyDescent="0.2">
      <c r="A127" s="8"/>
      <c r="B127" s="57">
        <v>7510</v>
      </c>
      <c r="C127" s="81">
        <v>43570</v>
      </c>
      <c r="D127" s="9" t="s">
        <v>383</v>
      </c>
      <c r="E127" s="9" t="s">
        <v>391</v>
      </c>
      <c r="F127" s="9"/>
      <c r="G127" s="9"/>
      <c r="H127" s="9"/>
      <c r="I127" s="9"/>
      <c r="J127" s="9"/>
      <c r="K127" s="9"/>
      <c r="L127" s="38" t="s">
        <v>389</v>
      </c>
      <c r="M127" s="35">
        <f>IF(C127&gt;43607,130000,105000)</f>
        <v>105000</v>
      </c>
      <c r="N127" s="35">
        <f ca="1">Tabla1[[#This Row],[VALOR RESTANTE]:[TOTAL]]=VLOOKUP(B127,#REF!,30,0)</f>
        <v>0</v>
      </c>
      <c r="O127" s="35" t="e">
        <f ca="1">IF(Tabla1[VALOR RESTANTE]&gt;0,0,IF(C127&gt;43607,40000,35000))</f>
        <v>#N/A</v>
      </c>
      <c r="P127" s="35">
        <v>1</v>
      </c>
      <c r="Q12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7" s="35" t="e">
        <f ca="1">Tabla1[[#This Row],[COMISION BONO]]+Tabla1[[#This Row],[INSENTIVO VENTA]]</f>
        <v>#N/A</v>
      </c>
      <c r="S127" s="2"/>
    </row>
    <row r="128" spans="1:19" ht="37.5" hidden="1" customHeight="1" x14ac:dyDescent="0.2">
      <c r="A128" s="8"/>
      <c r="B128" s="57">
        <v>7535</v>
      </c>
      <c r="C128" s="81">
        <v>43559</v>
      </c>
      <c r="D128" s="9" t="s">
        <v>322</v>
      </c>
      <c r="E128" s="9" t="s">
        <v>322</v>
      </c>
      <c r="F128" s="9"/>
      <c r="G128" s="9"/>
      <c r="H128" s="9"/>
      <c r="I128" s="9"/>
      <c r="J128" s="9"/>
      <c r="K128" s="9"/>
      <c r="L128" s="38" t="s">
        <v>89</v>
      </c>
      <c r="M128" s="35">
        <f>IF(C128&gt;43607,130000,105000)</f>
        <v>105000</v>
      </c>
      <c r="N128" s="35">
        <f ca="1">Tabla1[[#This Row],[VALOR RESTANTE]:[TOTAL]]=VLOOKUP(B128,#REF!,30,0)</f>
        <v>0</v>
      </c>
      <c r="O128" s="35" t="e">
        <f ca="1">IF(Tabla1[VALOR RESTANTE]&gt;0,0,IF(C128&gt;43607,40000,35000))</f>
        <v>#N/A</v>
      </c>
      <c r="P128" s="35">
        <v>1</v>
      </c>
      <c r="Q12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8" s="35" t="e">
        <f ca="1">Tabla1[[#This Row],[COMISION BONO]]+Tabla1[[#This Row],[INSENTIVO VENTA]]</f>
        <v>#N/A</v>
      </c>
      <c r="S128" s="2"/>
    </row>
    <row r="129" spans="1:19" ht="37.5" hidden="1" customHeight="1" x14ac:dyDescent="0.2">
      <c r="A129" s="8"/>
      <c r="B129" s="57">
        <v>7627</v>
      </c>
      <c r="C129" s="81">
        <v>43569</v>
      </c>
      <c r="D129" s="9" t="s">
        <v>355</v>
      </c>
      <c r="E129" s="9" t="s">
        <v>368</v>
      </c>
      <c r="F129" s="9"/>
      <c r="G129" s="9"/>
      <c r="H129" s="9"/>
      <c r="I129" s="9"/>
      <c r="J129" s="9"/>
      <c r="K129" s="9"/>
      <c r="L129" s="38" t="s">
        <v>173</v>
      </c>
      <c r="M129" s="35">
        <f>IF(C129&gt;43607,130000,105000)</f>
        <v>105000</v>
      </c>
      <c r="N129" s="35">
        <f ca="1">Tabla1[[#This Row],[VALOR RESTANTE]:[TOTAL]]=VLOOKUP(B129,#REF!,30,0)</f>
        <v>0</v>
      </c>
      <c r="O129" s="35" t="e">
        <f ca="1">IF(Tabla1[VALOR RESTANTE]&gt;0,0,IF(C129&gt;43607,40000,35000))</f>
        <v>#N/A</v>
      </c>
      <c r="P129" s="35">
        <v>1</v>
      </c>
      <c r="Q12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29" s="35" t="e">
        <f ca="1">Tabla1[[#This Row],[COMISION BONO]]+Tabla1[[#This Row],[INSENTIVO VENTA]]</f>
        <v>#N/A</v>
      </c>
      <c r="S129" s="2"/>
    </row>
    <row r="130" spans="1:19" ht="37.5" hidden="1" customHeight="1" x14ac:dyDescent="0.2">
      <c r="A130" s="8"/>
      <c r="B130" s="57">
        <v>7653</v>
      </c>
      <c r="C130" s="81">
        <v>43569</v>
      </c>
      <c r="D130" s="9" t="s">
        <v>345</v>
      </c>
      <c r="E130" s="9" t="s">
        <v>348</v>
      </c>
      <c r="F130" s="9"/>
      <c r="G130" s="9"/>
      <c r="H130" s="9"/>
      <c r="I130" s="9"/>
      <c r="J130" s="9"/>
      <c r="K130" s="9"/>
      <c r="L130" s="38" t="s">
        <v>345</v>
      </c>
      <c r="M130" s="35">
        <f>IF(C130&gt;43607,130000,105000)</f>
        <v>105000</v>
      </c>
      <c r="N130" s="35">
        <f ca="1">Tabla1[[#This Row],[VALOR RESTANTE]:[TOTAL]]=VLOOKUP(B130,#REF!,30,0)</f>
        <v>0</v>
      </c>
      <c r="O130" s="35" t="e">
        <f ca="1">IF(Tabla1[VALOR RESTANTE]&gt;0,0,IF(C130&gt;43607,40000,35000))</f>
        <v>#N/A</v>
      </c>
      <c r="P130" s="35">
        <v>1</v>
      </c>
      <c r="Q13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0" s="35" t="e">
        <f ca="1">Tabla1[[#This Row],[COMISION BONO]]+Tabla1[[#This Row],[INSENTIVO VENTA]]</f>
        <v>#N/A</v>
      </c>
      <c r="S130" s="2"/>
    </row>
    <row r="131" spans="1:19" ht="37.5" hidden="1" customHeight="1" x14ac:dyDescent="0.2">
      <c r="A131" s="8"/>
      <c r="B131" s="57">
        <v>7680</v>
      </c>
      <c r="C131" s="81">
        <v>43578</v>
      </c>
      <c r="D131" s="9" t="s">
        <v>595</v>
      </c>
      <c r="E131" s="9" t="s">
        <v>596</v>
      </c>
      <c r="F131" s="9" t="s">
        <v>130</v>
      </c>
      <c r="G131" s="9" t="s">
        <v>130</v>
      </c>
      <c r="H131" s="9" t="s">
        <v>130</v>
      </c>
      <c r="I131" s="9" t="s">
        <v>130</v>
      </c>
      <c r="J131" s="9" t="s">
        <v>130</v>
      </c>
      <c r="K131" s="9"/>
      <c r="L131" s="38" t="s">
        <v>486</v>
      </c>
      <c r="M131" s="35">
        <f>IF(C131&gt;43607,130000,105000)</f>
        <v>105000</v>
      </c>
      <c r="N131" s="35">
        <f ca="1">Tabla1[[#This Row],[VALOR RESTANTE]:[TOTAL]]=VLOOKUP(B131,#REF!,30,0)</f>
        <v>0</v>
      </c>
      <c r="O131" s="35" t="e">
        <f ca="1">IF(Tabla1[VALOR RESTANTE]&gt;0,0,IF(C131&gt;43607,40000,35000))</f>
        <v>#N/A</v>
      </c>
      <c r="P131" s="35">
        <v>1</v>
      </c>
      <c r="Q13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1" s="35" t="e">
        <f ca="1">Tabla1[[#This Row],[COMISION BONO]]+Tabla1[[#This Row],[INSENTIVO VENTA]]</f>
        <v>#N/A</v>
      </c>
      <c r="S131" s="2"/>
    </row>
    <row r="132" spans="1:19" ht="37.5" hidden="1" customHeight="1" x14ac:dyDescent="0.2">
      <c r="A132" s="8"/>
      <c r="B132" s="57">
        <v>7712</v>
      </c>
      <c r="C132" s="81">
        <v>43570</v>
      </c>
      <c r="D132" s="9" t="s">
        <v>334</v>
      </c>
      <c r="E132" s="9" t="s">
        <v>335</v>
      </c>
      <c r="F132" s="9" t="s">
        <v>130</v>
      </c>
      <c r="G132" s="9" t="s">
        <v>130</v>
      </c>
      <c r="H132" s="9" t="s">
        <v>130</v>
      </c>
      <c r="I132" s="9" t="s">
        <v>60</v>
      </c>
      <c r="J132" s="9" t="s">
        <v>61</v>
      </c>
      <c r="K132" s="9"/>
      <c r="L132" s="38" t="s">
        <v>336</v>
      </c>
      <c r="M132" s="35">
        <f>IF(C132&gt;43607,130000,105000)</f>
        <v>105000</v>
      </c>
      <c r="N132" s="35">
        <f ca="1">Tabla1[[#This Row],[VALOR RESTANTE]:[TOTAL]]=VLOOKUP(B132,#REF!,30,0)</f>
        <v>0</v>
      </c>
      <c r="O132" s="35" t="e">
        <f ca="1">IF(Tabla1[VALOR RESTANTE]&gt;0,0,IF(C132&gt;43607,40000,35000))</f>
        <v>#N/A</v>
      </c>
      <c r="P132" s="35">
        <v>1</v>
      </c>
      <c r="Q13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2" s="35" t="e">
        <f ca="1">Tabla1[[#This Row],[COMISION BONO]]+Tabla1[[#This Row],[INSENTIVO VENTA]]</f>
        <v>#N/A</v>
      </c>
      <c r="S132" s="2"/>
    </row>
    <row r="133" spans="1:19" ht="37.5" hidden="1" customHeight="1" x14ac:dyDescent="0.2">
      <c r="A133" s="8"/>
      <c r="B133" s="57">
        <v>7715</v>
      </c>
      <c r="C133" s="81">
        <v>43560</v>
      </c>
      <c r="D133" s="9" t="s">
        <v>281</v>
      </c>
      <c r="E133" s="9" t="s">
        <v>279</v>
      </c>
      <c r="F133" s="9"/>
      <c r="G133" s="9"/>
      <c r="H133" s="9"/>
      <c r="I133" s="9"/>
      <c r="J133" s="9"/>
      <c r="K133" s="9"/>
      <c r="L133" s="38" t="s">
        <v>282</v>
      </c>
      <c r="M133" s="35">
        <f>IF(C133&gt;43607,130000,105000)</f>
        <v>105000</v>
      </c>
      <c r="N133" s="35">
        <f ca="1">Tabla1[[#This Row],[VALOR RESTANTE]:[TOTAL]]=VLOOKUP(B133,#REF!,30,0)</f>
        <v>0</v>
      </c>
      <c r="O133" s="35" t="e">
        <f ca="1">IF(Tabla1[VALOR RESTANTE]&gt;0,0,IF(C133&gt;43607,40000,35000))</f>
        <v>#N/A</v>
      </c>
      <c r="P133" s="35">
        <v>1</v>
      </c>
      <c r="Q13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3" s="35" t="e">
        <f ca="1">Tabla1[[#This Row],[COMISION BONO]]+Tabla1[[#This Row],[INSENTIVO VENTA]]</f>
        <v>#N/A</v>
      </c>
      <c r="S133" s="2"/>
    </row>
    <row r="134" spans="1:19" ht="37.5" hidden="1" customHeight="1" x14ac:dyDescent="0.2">
      <c r="A134" s="8"/>
      <c r="B134" s="57">
        <v>7849</v>
      </c>
      <c r="C134" s="81">
        <v>43565</v>
      </c>
      <c r="D134" s="9" t="s">
        <v>200</v>
      </c>
      <c r="E134" s="9" t="s">
        <v>198</v>
      </c>
      <c r="F134" s="9"/>
      <c r="G134" s="9"/>
      <c r="H134" s="9"/>
      <c r="I134" s="9"/>
      <c r="J134" s="9"/>
      <c r="K134" s="9"/>
      <c r="L134" s="38" t="s">
        <v>200</v>
      </c>
      <c r="M134" s="35">
        <f>IF(C134&gt;43607,130000,105000)</f>
        <v>105000</v>
      </c>
      <c r="N134" s="35">
        <f ca="1">Tabla1[[#This Row],[VALOR RESTANTE]:[TOTAL]]=VLOOKUP(B134,#REF!,30,0)</f>
        <v>0</v>
      </c>
      <c r="O134" s="35" t="e">
        <f ca="1">IF(Tabla1[VALOR RESTANTE]&gt;0,0,IF(C134&gt;43607,40000,35000))</f>
        <v>#N/A</v>
      </c>
      <c r="P134" s="35">
        <v>1</v>
      </c>
      <c r="Q13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4" s="35" t="e">
        <f ca="1">Tabla1[[#This Row],[COMISION BONO]]+Tabla1[[#This Row],[INSENTIVO VENTA]]</f>
        <v>#N/A</v>
      </c>
      <c r="S134" s="2"/>
    </row>
    <row r="135" spans="1:19" ht="37.5" hidden="1" customHeight="1" x14ac:dyDescent="0.2">
      <c r="A135" s="8"/>
      <c r="B135" s="57">
        <v>7857</v>
      </c>
      <c r="C135" s="81">
        <v>43559</v>
      </c>
      <c r="D135" s="9" t="s">
        <v>89</v>
      </c>
      <c r="E135" s="9" t="s">
        <v>329</v>
      </c>
      <c r="F135" s="9"/>
      <c r="G135" s="9"/>
      <c r="H135" s="9"/>
      <c r="I135" s="9"/>
      <c r="J135" s="9"/>
      <c r="K135" s="9"/>
      <c r="L135" s="38" t="s">
        <v>89</v>
      </c>
      <c r="M135" s="35">
        <f>IF(C135&gt;43607,130000,105000)</f>
        <v>105000</v>
      </c>
      <c r="N135" s="35">
        <f ca="1">Tabla1[[#This Row],[VALOR RESTANTE]:[TOTAL]]=VLOOKUP(B135,#REF!,30,0)</f>
        <v>0</v>
      </c>
      <c r="O135" s="35" t="e">
        <f ca="1">IF(Tabla1[VALOR RESTANTE]&gt;0,0,IF(C135&gt;43607,40000,35000))</f>
        <v>#N/A</v>
      </c>
      <c r="P135" s="35">
        <v>1</v>
      </c>
      <c r="Q13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5" s="35" t="e">
        <f ca="1">Tabla1[[#This Row],[COMISION BONO]]+Tabla1[[#This Row],[INSENTIVO VENTA]]</f>
        <v>#N/A</v>
      </c>
      <c r="S135" s="2"/>
    </row>
    <row r="136" spans="1:19" ht="37.5" hidden="1" customHeight="1" x14ac:dyDescent="0.2">
      <c r="A136" s="8"/>
      <c r="B136" s="57">
        <v>7865</v>
      </c>
      <c r="C136" s="81">
        <v>43571</v>
      </c>
      <c r="D136" s="9" t="s">
        <v>336</v>
      </c>
      <c r="E136" s="9" t="s">
        <v>445</v>
      </c>
      <c r="F136" s="9" t="s">
        <v>446</v>
      </c>
      <c r="G136" s="9">
        <v>3122575948</v>
      </c>
      <c r="H136" s="9">
        <v>14884194</v>
      </c>
      <c r="I136" s="9" t="s">
        <v>60</v>
      </c>
      <c r="J136" s="9" t="s">
        <v>61</v>
      </c>
      <c r="K136" s="9"/>
      <c r="L136" s="38" t="s">
        <v>336</v>
      </c>
      <c r="M136" s="35">
        <f>IF(C136&gt;43607,130000,105000)</f>
        <v>105000</v>
      </c>
      <c r="N136" s="35">
        <f ca="1">Tabla1[[#This Row],[VALOR RESTANTE]:[TOTAL]]=VLOOKUP(B136,#REF!,30,0)</f>
        <v>0</v>
      </c>
      <c r="O136" s="35" t="e">
        <f ca="1">IF(Tabla1[VALOR RESTANTE]&gt;0,0,IF(C136&gt;43607,40000,35000))</f>
        <v>#N/A</v>
      </c>
      <c r="P136" s="35">
        <v>1</v>
      </c>
      <c r="Q13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6" s="35" t="e">
        <f ca="1">Tabla1[[#This Row],[COMISION BONO]]+Tabla1[[#This Row],[INSENTIVO VENTA]]</f>
        <v>#N/A</v>
      </c>
      <c r="S136" s="2"/>
    </row>
    <row r="137" spans="1:19" ht="37.5" hidden="1" customHeight="1" x14ac:dyDescent="0.2">
      <c r="A137" s="8"/>
      <c r="B137" s="57">
        <v>8038</v>
      </c>
      <c r="C137" s="81">
        <v>43559</v>
      </c>
      <c r="D137" s="9" t="s">
        <v>171</v>
      </c>
      <c r="E137" s="9" t="s">
        <v>189</v>
      </c>
      <c r="F137" s="9"/>
      <c r="G137" s="9"/>
      <c r="H137" s="9"/>
      <c r="I137" s="9"/>
      <c r="J137" s="9"/>
      <c r="K137" s="9"/>
      <c r="L137" s="38" t="s">
        <v>173</v>
      </c>
      <c r="M137" s="35">
        <f>IF(C137&gt;43607,130000,105000)</f>
        <v>105000</v>
      </c>
      <c r="N137" s="35">
        <f ca="1">Tabla1[[#This Row],[VALOR RESTANTE]:[TOTAL]]=VLOOKUP(B137,#REF!,30,0)</f>
        <v>0</v>
      </c>
      <c r="O137" s="35" t="e">
        <f ca="1">IF(Tabla1[VALOR RESTANTE]&gt;0,0,IF(C137&gt;43607,40000,35000))</f>
        <v>#N/A</v>
      </c>
      <c r="P137" s="35">
        <v>1</v>
      </c>
      <c r="Q13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7" s="35" t="e">
        <f ca="1">Tabla1[[#This Row],[COMISION BONO]]+Tabla1[[#This Row],[INSENTIVO VENTA]]</f>
        <v>#N/A</v>
      </c>
      <c r="S137" s="2"/>
    </row>
    <row r="138" spans="1:19" ht="37.5" hidden="1" customHeight="1" x14ac:dyDescent="0.2">
      <c r="A138" s="8"/>
      <c r="B138" s="57">
        <v>8218</v>
      </c>
      <c r="C138" s="81">
        <v>43556</v>
      </c>
      <c r="D138" s="9" t="s">
        <v>65</v>
      </c>
      <c r="E138" s="9" t="s">
        <v>150</v>
      </c>
      <c r="F138" s="9"/>
      <c r="G138" s="9"/>
      <c r="H138" s="9"/>
      <c r="I138" s="9"/>
      <c r="J138" s="9"/>
      <c r="K138" s="9"/>
      <c r="L138" s="38" t="s">
        <v>119</v>
      </c>
      <c r="M138" s="35">
        <f>IF(C138&gt;43607,130000,105000)</f>
        <v>105000</v>
      </c>
      <c r="N138" s="35">
        <f ca="1">Tabla1[[#This Row],[VALOR RESTANTE]:[TOTAL]]=VLOOKUP(B138,#REF!,30,0)</f>
        <v>0</v>
      </c>
      <c r="O138" s="35" t="e">
        <f ca="1">IF(Tabla1[VALOR RESTANTE]&gt;0,0,IF(C138&gt;43607,40000,35000))</f>
        <v>#N/A</v>
      </c>
      <c r="P138" s="35">
        <v>1</v>
      </c>
      <c r="Q13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8" s="35" t="e">
        <f ca="1">Tabla1[[#This Row],[COMISION BONO]]+Tabla1[[#This Row],[INSENTIVO VENTA]]</f>
        <v>#N/A</v>
      </c>
      <c r="S138" s="2"/>
    </row>
    <row r="139" spans="1:19" ht="37.5" hidden="1" customHeight="1" x14ac:dyDescent="0.2">
      <c r="A139" s="8"/>
      <c r="B139" s="57">
        <v>8218</v>
      </c>
      <c r="C139" s="81">
        <v>43556</v>
      </c>
      <c r="D139" s="9" t="s">
        <v>65</v>
      </c>
      <c r="E139" s="9" t="s">
        <v>150</v>
      </c>
      <c r="F139" s="9"/>
      <c r="G139" s="9"/>
      <c r="H139" s="9"/>
      <c r="I139" s="9"/>
      <c r="J139" s="9"/>
      <c r="K139" s="9"/>
      <c r="L139" s="38" t="s">
        <v>119</v>
      </c>
      <c r="M139" s="35">
        <f>IF(C139&gt;43607,130000,105000)</f>
        <v>105000</v>
      </c>
      <c r="N139" s="35">
        <f ca="1">Tabla1[[#This Row],[VALOR RESTANTE]:[TOTAL]]=VLOOKUP(B139,#REF!,30,0)</f>
        <v>0</v>
      </c>
      <c r="O139" s="35" t="e">
        <f ca="1">IF(Tabla1[VALOR RESTANTE]&gt;0,0,IF(C139&gt;43607,40000,35000))</f>
        <v>#N/A</v>
      </c>
      <c r="P139" s="35">
        <v>1</v>
      </c>
      <c r="Q13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39" s="35" t="e">
        <f ca="1">Tabla1[[#This Row],[COMISION BONO]]+Tabla1[[#This Row],[INSENTIVO VENTA]]</f>
        <v>#N/A</v>
      </c>
      <c r="S139" s="2"/>
    </row>
    <row r="140" spans="1:19" ht="37.5" hidden="1" customHeight="1" x14ac:dyDescent="0.2">
      <c r="A140" s="8"/>
      <c r="B140" s="57">
        <v>8295</v>
      </c>
      <c r="C140" s="81">
        <v>43565</v>
      </c>
      <c r="D140" s="9" t="s">
        <v>281</v>
      </c>
      <c r="E140" s="9" t="s">
        <v>304</v>
      </c>
      <c r="F140" s="9"/>
      <c r="G140" s="9"/>
      <c r="H140" s="9"/>
      <c r="I140" s="9"/>
      <c r="J140" s="9"/>
      <c r="K140" s="9"/>
      <c r="L140" s="38" t="s">
        <v>282</v>
      </c>
      <c r="M140" s="35">
        <f>IF(C140&gt;43607,130000,105000)</f>
        <v>105000</v>
      </c>
      <c r="N140" s="35">
        <f ca="1">Tabla1[[#This Row],[VALOR RESTANTE]:[TOTAL]]=VLOOKUP(B140,#REF!,30,0)</f>
        <v>0</v>
      </c>
      <c r="O140" s="35" t="e">
        <f ca="1">IF(Tabla1[VALOR RESTANTE]&gt;0,0,IF(C140&gt;43607,40000,35000))</f>
        <v>#N/A</v>
      </c>
      <c r="P140" s="35">
        <v>1</v>
      </c>
      <c r="Q14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0" s="35" t="e">
        <f ca="1">Tabla1[[#This Row],[COMISION BONO]]+Tabla1[[#This Row],[INSENTIVO VENTA]]</f>
        <v>#N/A</v>
      </c>
      <c r="S140" s="2"/>
    </row>
    <row r="141" spans="1:19" ht="37.5" hidden="1" customHeight="1" x14ac:dyDescent="0.2">
      <c r="A141" s="8"/>
      <c r="B141" s="57">
        <v>8319</v>
      </c>
      <c r="C141" s="81">
        <v>43560</v>
      </c>
      <c r="D141" s="9" t="s">
        <v>211</v>
      </c>
      <c r="E141" s="9" t="s">
        <v>225</v>
      </c>
      <c r="F141" s="9"/>
      <c r="G141" s="9"/>
      <c r="H141" s="9"/>
      <c r="I141" s="9"/>
      <c r="J141" s="9"/>
      <c r="K141" s="9"/>
      <c r="L141" s="38" t="s">
        <v>173</v>
      </c>
      <c r="M141" s="35">
        <f>IF(C141&gt;43607,130000,105000)</f>
        <v>105000</v>
      </c>
      <c r="N141" s="35">
        <f ca="1">Tabla1[[#This Row],[VALOR RESTANTE]:[TOTAL]]=VLOOKUP(B141,#REF!,30,0)</f>
        <v>0</v>
      </c>
      <c r="O141" s="35" t="e">
        <f ca="1">IF(Tabla1[VALOR RESTANTE]&gt;0,0,IF(C141&gt;43607,40000,35000))</f>
        <v>#N/A</v>
      </c>
      <c r="P141" s="35">
        <v>1</v>
      </c>
      <c r="Q14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1" s="35" t="e">
        <f ca="1">Tabla1[[#This Row],[COMISION BONO]]+Tabla1[[#This Row],[INSENTIVO VENTA]]</f>
        <v>#N/A</v>
      </c>
      <c r="S141" s="2"/>
    </row>
    <row r="142" spans="1:19" ht="37.5" hidden="1" customHeight="1" x14ac:dyDescent="0.2">
      <c r="A142" s="8"/>
      <c r="B142" s="57">
        <v>8358</v>
      </c>
      <c r="C142" s="81">
        <v>43567</v>
      </c>
      <c r="D142" s="9" t="s">
        <v>355</v>
      </c>
      <c r="E142" s="9" t="s">
        <v>362</v>
      </c>
      <c r="F142" s="9"/>
      <c r="G142" s="9"/>
      <c r="H142" s="9"/>
      <c r="I142" s="9"/>
      <c r="J142" s="9"/>
      <c r="K142" s="9"/>
      <c r="L142" s="38" t="s">
        <v>173</v>
      </c>
      <c r="M142" s="35">
        <f>IF(C142&gt;43607,130000,105000)</f>
        <v>105000</v>
      </c>
      <c r="N142" s="35">
        <f ca="1">Tabla1[[#This Row],[VALOR RESTANTE]:[TOTAL]]=VLOOKUP(B142,#REF!,30,0)</f>
        <v>0</v>
      </c>
      <c r="O142" s="35" t="e">
        <f ca="1">IF(Tabla1[VALOR RESTANTE]&gt;0,0,IF(C142&gt;43607,40000,35000))</f>
        <v>#N/A</v>
      </c>
      <c r="P142" s="35">
        <v>1</v>
      </c>
      <c r="Q14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2" s="35" t="e">
        <f ca="1">Tabla1[[#This Row],[COMISION BONO]]+Tabla1[[#This Row],[INSENTIVO VENTA]]</f>
        <v>#N/A</v>
      </c>
      <c r="S142" s="2"/>
    </row>
    <row r="143" spans="1:19" ht="37.5" hidden="1" customHeight="1" x14ac:dyDescent="0.2">
      <c r="A143" s="8"/>
      <c r="B143" s="57">
        <v>8427</v>
      </c>
      <c r="C143" s="81">
        <v>43557</v>
      </c>
      <c r="D143" s="9" t="s">
        <v>383</v>
      </c>
      <c r="E143" s="9" t="s">
        <v>381</v>
      </c>
      <c r="F143" s="9"/>
      <c r="G143" s="9"/>
      <c r="H143" s="9"/>
      <c r="I143" s="9"/>
      <c r="J143" s="9"/>
      <c r="K143" s="9"/>
      <c r="L143" s="38" t="s">
        <v>384</v>
      </c>
      <c r="M143" s="35">
        <f>IF(C143&gt;43607,130000,105000)</f>
        <v>105000</v>
      </c>
      <c r="N143" s="35">
        <f ca="1">Tabla1[[#This Row],[VALOR RESTANTE]:[TOTAL]]=VLOOKUP(B143,#REF!,30,0)</f>
        <v>0</v>
      </c>
      <c r="O143" s="35" t="e">
        <f ca="1">IF(Tabla1[VALOR RESTANTE]&gt;0,0,IF(C143&gt;43607,40000,35000))</f>
        <v>#N/A</v>
      </c>
      <c r="P143" s="35">
        <v>1</v>
      </c>
      <c r="Q14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3" s="35" t="e">
        <f ca="1">Tabla1[[#This Row],[COMISION BONO]]+Tabla1[[#This Row],[INSENTIVO VENTA]]</f>
        <v>#N/A</v>
      </c>
      <c r="S143" s="2"/>
    </row>
    <row r="144" spans="1:19" ht="37.5" hidden="1" customHeight="1" x14ac:dyDescent="0.2">
      <c r="A144" s="8"/>
      <c r="B144" s="57">
        <v>8435</v>
      </c>
      <c r="C144" s="81">
        <v>43560</v>
      </c>
      <c r="D144" s="9" t="s">
        <v>281</v>
      </c>
      <c r="E144" s="9" t="s">
        <v>299</v>
      </c>
      <c r="F144" s="9"/>
      <c r="G144" s="9"/>
      <c r="H144" s="9"/>
      <c r="I144" s="9"/>
      <c r="J144" s="9"/>
      <c r="K144" s="9"/>
      <c r="L144" s="38" t="s">
        <v>282</v>
      </c>
      <c r="M144" s="35">
        <f>IF(C144&gt;43607,130000,105000)</f>
        <v>105000</v>
      </c>
      <c r="N144" s="35">
        <f ca="1">Tabla1[[#This Row],[VALOR RESTANTE]:[TOTAL]]=VLOOKUP(B144,#REF!,30,0)</f>
        <v>0</v>
      </c>
      <c r="O144" s="35" t="e">
        <f ca="1">IF(Tabla1[VALOR RESTANTE]&gt;0,0,IF(C144&gt;43607,40000,35000))</f>
        <v>#N/A</v>
      </c>
      <c r="P144" s="35">
        <v>1</v>
      </c>
      <c r="Q14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4" s="35" t="e">
        <f ca="1">Tabla1[[#This Row],[COMISION BONO]]+Tabla1[[#This Row],[INSENTIVO VENTA]]</f>
        <v>#N/A</v>
      </c>
      <c r="S144" s="2"/>
    </row>
    <row r="145" spans="1:19" ht="37.5" hidden="1" customHeight="1" x14ac:dyDescent="0.2">
      <c r="A145" s="8"/>
      <c r="B145" s="57">
        <v>8520</v>
      </c>
      <c r="C145" s="81">
        <v>43559</v>
      </c>
      <c r="D145" s="9" t="s">
        <v>65</v>
      </c>
      <c r="E145" s="9" t="s">
        <v>146</v>
      </c>
      <c r="F145" s="9"/>
      <c r="G145" s="9"/>
      <c r="H145" s="9"/>
      <c r="I145" s="9"/>
      <c r="J145" s="9"/>
      <c r="K145" s="9"/>
      <c r="L145" s="38" t="s">
        <v>119</v>
      </c>
      <c r="M145" s="35">
        <f>IF(C145&gt;43607,130000,105000)</f>
        <v>105000</v>
      </c>
      <c r="N145" s="35">
        <f ca="1">Tabla1[[#This Row],[VALOR RESTANTE]:[TOTAL]]=VLOOKUP(B145,#REF!,30,0)</f>
        <v>0</v>
      </c>
      <c r="O145" s="35" t="e">
        <f ca="1">IF(Tabla1[VALOR RESTANTE]&gt;0,0,IF(C145&gt;43607,40000,35000))</f>
        <v>#N/A</v>
      </c>
      <c r="P145" s="35">
        <v>1</v>
      </c>
      <c r="Q14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5" s="35" t="e">
        <f ca="1">Tabla1[[#This Row],[COMISION BONO]]+Tabla1[[#This Row],[INSENTIVO VENTA]]</f>
        <v>#N/A</v>
      </c>
      <c r="S145" s="2"/>
    </row>
    <row r="146" spans="1:19" ht="37.5" hidden="1" customHeight="1" x14ac:dyDescent="0.2">
      <c r="A146" s="8"/>
      <c r="B146" s="57">
        <v>8532</v>
      </c>
      <c r="C146" s="81">
        <v>43567</v>
      </c>
      <c r="D146" s="9" t="s">
        <v>200</v>
      </c>
      <c r="E146" s="9" t="s">
        <v>320</v>
      </c>
      <c r="F146" s="9"/>
      <c r="G146" s="9"/>
      <c r="H146" s="9"/>
      <c r="I146" s="9"/>
      <c r="J146" s="9"/>
      <c r="K146" s="9"/>
      <c r="L146" s="38" t="s">
        <v>200</v>
      </c>
      <c r="M146" s="35">
        <f>IF(C146&gt;43607,130000,105000)</f>
        <v>105000</v>
      </c>
      <c r="N146" s="35">
        <f ca="1">Tabla1[[#This Row],[VALOR RESTANTE]:[TOTAL]]=VLOOKUP(B146,#REF!,30,0)</f>
        <v>0</v>
      </c>
      <c r="O146" s="35" t="e">
        <f ca="1">IF(Tabla1[VALOR RESTANTE]&gt;0,0,IF(C146&gt;43607,40000,35000))</f>
        <v>#N/A</v>
      </c>
      <c r="P146" s="35">
        <v>1</v>
      </c>
      <c r="Q14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6" s="35" t="e">
        <f ca="1">Tabla1[[#This Row],[COMISION BONO]]+Tabla1[[#This Row],[INSENTIVO VENTA]]</f>
        <v>#N/A</v>
      </c>
      <c r="S146" s="2"/>
    </row>
    <row r="147" spans="1:19" ht="37.5" hidden="1" customHeight="1" x14ac:dyDescent="0.2">
      <c r="A147" s="8"/>
      <c r="B147" s="57">
        <v>8545</v>
      </c>
      <c r="C147" s="81">
        <v>43559</v>
      </c>
      <c r="D147" s="9" t="s">
        <v>171</v>
      </c>
      <c r="E147" s="9" t="s">
        <v>168</v>
      </c>
      <c r="F147" s="9" t="s">
        <v>172</v>
      </c>
      <c r="G147" s="9">
        <v>3148741297</v>
      </c>
      <c r="H147" s="9">
        <v>1006439254</v>
      </c>
      <c r="I147" s="9" t="s">
        <v>60</v>
      </c>
      <c r="J147" s="9" t="s">
        <v>61</v>
      </c>
      <c r="K147" s="9"/>
      <c r="L147" s="38" t="s">
        <v>173</v>
      </c>
      <c r="M147" s="35">
        <f>IF(C147&gt;43607,130000,105000)</f>
        <v>105000</v>
      </c>
      <c r="N147" s="35">
        <f ca="1">Tabla1[[#This Row],[VALOR RESTANTE]:[TOTAL]]=VLOOKUP(B147,#REF!,30,0)</f>
        <v>0</v>
      </c>
      <c r="O147" s="35" t="e">
        <f ca="1">IF(Tabla1[VALOR RESTANTE]&gt;0,0,IF(C147&gt;43607,40000,35000))</f>
        <v>#N/A</v>
      </c>
      <c r="P147" s="35">
        <v>1</v>
      </c>
      <c r="Q14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7" s="35" t="e">
        <f ca="1">Tabla1[[#This Row],[COMISION BONO]]+Tabla1[[#This Row],[INSENTIVO VENTA]]</f>
        <v>#N/A</v>
      </c>
      <c r="S147" s="2"/>
    </row>
    <row r="148" spans="1:19" ht="37.5" hidden="1" customHeight="1" x14ac:dyDescent="0.2">
      <c r="A148" s="8"/>
      <c r="B148" s="57">
        <v>8588</v>
      </c>
      <c r="C148" s="81">
        <v>43571</v>
      </c>
      <c r="D148" s="9" t="s">
        <v>322</v>
      </c>
      <c r="E148" s="9" t="s">
        <v>463</v>
      </c>
      <c r="F148" s="9" t="s">
        <v>130</v>
      </c>
      <c r="G148" s="9" t="s">
        <v>130</v>
      </c>
      <c r="H148" s="9" t="s">
        <v>130</v>
      </c>
      <c r="I148" s="9" t="s">
        <v>130</v>
      </c>
      <c r="J148" s="9" t="s">
        <v>130</v>
      </c>
      <c r="K148" s="9"/>
      <c r="L148" s="38" t="s">
        <v>89</v>
      </c>
      <c r="M148" s="35">
        <f>IF(C148&gt;43607,130000,105000)</f>
        <v>105000</v>
      </c>
      <c r="N148" s="35">
        <f ca="1">Tabla1[[#This Row],[VALOR RESTANTE]:[TOTAL]]=VLOOKUP(B148,#REF!,30,0)</f>
        <v>0</v>
      </c>
      <c r="O148" s="35" t="e">
        <f ca="1">IF(Tabla1[VALOR RESTANTE]&gt;0,0,IF(C148&gt;43607,40000,35000))</f>
        <v>#N/A</v>
      </c>
      <c r="P148" s="35">
        <v>1</v>
      </c>
      <c r="Q14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8" s="35" t="e">
        <f ca="1">Tabla1[[#This Row],[COMISION BONO]]+Tabla1[[#This Row],[INSENTIVO VENTA]]</f>
        <v>#N/A</v>
      </c>
      <c r="S148" s="2"/>
    </row>
    <row r="149" spans="1:19" ht="37.5" hidden="1" customHeight="1" x14ac:dyDescent="0.2">
      <c r="A149" s="8"/>
      <c r="B149" s="57">
        <v>8615</v>
      </c>
      <c r="C149" s="81">
        <v>43565</v>
      </c>
      <c r="D149" s="9" t="s">
        <v>281</v>
      </c>
      <c r="E149" s="9" t="s">
        <v>310</v>
      </c>
      <c r="F149" s="9"/>
      <c r="G149" s="9"/>
      <c r="H149" s="9"/>
      <c r="I149" s="9"/>
      <c r="J149" s="9"/>
      <c r="K149" s="9"/>
      <c r="L149" s="38" t="s">
        <v>282</v>
      </c>
      <c r="M149" s="35">
        <f>IF(C149&gt;43607,130000,105000)</f>
        <v>105000</v>
      </c>
      <c r="N149" s="35">
        <f ca="1">Tabla1[[#This Row],[VALOR RESTANTE]:[TOTAL]]=VLOOKUP(B149,#REF!,30,0)</f>
        <v>0</v>
      </c>
      <c r="O149" s="35" t="e">
        <f ca="1">IF(Tabla1[VALOR RESTANTE]&gt;0,0,IF(C149&gt;43607,40000,35000))</f>
        <v>#N/A</v>
      </c>
      <c r="P149" s="35">
        <v>1</v>
      </c>
      <c r="Q14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49" s="35" t="e">
        <f ca="1">Tabla1[[#This Row],[COMISION BONO]]+Tabla1[[#This Row],[INSENTIVO VENTA]]</f>
        <v>#N/A</v>
      </c>
      <c r="S149" s="2"/>
    </row>
    <row r="150" spans="1:19" ht="37.5" hidden="1" customHeight="1" x14ac:dyDescent="0.2">
      <c r="A150" s="8"/>
      <c r="B150" s="57">
        <v>8649</v>
      </c>
      <c r="C150" s="81">
        <v>43565</v>
      </c>
      <c r="D150" s="9" t="s">
        <v>281</v>
      </c>
      <c r="E150" s="9" t="s">
        <v>290</v>
      </c>
      <c r="F150" s="9"/>
      <c r="G150" s="9"/>
      <c r="H150" s="9"/>
      <c r="I150" s="9"/>
      <c r="J150" s="9"/>
      <c r="K150" s="9"/>
      <c r="L150" s="38" t="s">
        <v>281</v>
      </c>
      <c r="M150" s="35">
        <f>IF(C150&gt;43607,130000,105000)</f>
        <v>105000</v>
      </c>
      <c r="N150" s="35">
        <f ca="1">Tabla1[[#This Row],[VALOR RESTANTE]:[TOTAL]]=VLOOKUP(B150,#REF!,30,0)</f>
        <v>0</v>
      </c>
      <c r="O150" s="35" t="e">
        <f ca="1">IF(Tabla1[VALOR RESTANTE]&gt;0,0,IF(C150&gt;43607,40000,35000))</f>
        <v>#N/A</v>
      </c>
      <c r="P150" s="35">
        <v>1</v>
      </c>
      <c r="Q15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0" s="35" t="e">
        <f ca="1">Tabla1[[#This Row],[COMISION BONO]]+Tabla1[[#This Row],[INSENTIVO VENTA]]</f>
        <v>#N/A</v>
      </c>
      <c r="S150" s="2"/>
    </row>
    <row r="151" spans="1:19" ht="37.5" hidden="1" customHeight="1" x14ac:dyDescent="0.2">
      <c r="A151" s="8"/>
      <c r="B151" s="57">
        <v>8701</v>
      </c>
      <c r="C151" s="81">
        <v>43565</v>
      </c>
      <c r="D151" s="9" t="s">
        <v>411</v>
      </c>
      <c r="E151" s="9" t="s">
        <v>437</v>
      </c>
      <c r="F151" s="9"/>
      <c r="G151" s="9"/>
      <c r="H151" s="9"/>
      <c r="I151" s="9"/>
      <c r="J151" s="9"/>
      <c r="K151" s="9"/>
      <c r="L151" s="38" t="s">
        <v>336</v>
      </c>
      <c r="M151" s="35">
        <f>IF(C151&gt;43607,130000,105000)</f>
        <v>105000</v>
      </c>
      <c r="N151" s="35">
        <f ca="1">Tabla1[[#This Row],[VALOR RESTANTE]:[TOTAL]]=VLOOKUP(B151,#REF!,30,0)</f>
        <v>0</v>
      </c>
      <c r="O151" s="35" t="e">
        <f ca="1">IF(Tabla1[VALOR RESTANTE]&gt;0,0,IF(C151&gt;43607,40000,35000))</f>
        <v>#N/A</v>
      </c>
      <c r="P151" s="35">
        <v>1</v>
      </c>
      <c r="Q15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1" s="35" t="e">
        <f ca="1">Tabla1[[#This Row],[COMISION BONO]]+Tabla1[[#This Row],[INSENTIVO VENTA]]</f>
        <v>#N/A</v>
      </c>
      <c r="S151" s="2"/>
    </row>
    <row r="152" spans="1:19" ht="37.5" hidden="1" customHeight="1" x14ac:dyDescent="0.2">
      <c r="A152" s="8"/>
      <c r="B152" s="57">
        <v>8728</v>
      </c>
      <c r="C152" s="81">
        <v>43559</v>
      </c>
      <c r="D152" s="9" t="s">
        <v>171</v>
      </c>
      <c r="E152" s="9" t="s">
        <v>176</v>
      </c>
      <c r="F152" s="9"/>
      <c r="G152" s="9"/>
      <c r="H152" s="9"/>
      <c r="I152" s="9"/>
      <c r="J152" s="9"/>
      <c r="K152" s="9"/>
      <c r="L152" s="38" t="s">
        <v>173</v>
      </c>
      <c r="M152" s="35">
        <f>IF(C152&gt;43607,130000,105000)</f>
        <v>105000</v>
      </c>
      <c r="N152" s="35">
        <f ca="1">Tabla1[[#This Row],[VALOR RESTANTE]:[TOTAL]]=VLOOKUP(B152,#REF!,30,0)</f>
        <v>0</v>
      </c>
      <c r="O152" s="35" t="e">
        <f ca="1">IF(Tabla1[VALOR RESTANTE]&gt;0,0,IF(C152&gt;43607,40000,35000))</f>
        <v>#N/A</v>
      </c>
      <c r="P152" s="35">
        <v>1</v>
      </c>
      <c r="Q15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2" s="35" t="e">
        <f ca="1">Tabla1[[#This Row],[COMISION BONO]]+Tabla1[[#This Row],[INSENTIVO VENTA]]</f>
        <v>#N/A</v>
      </c>
      <c r="S152" s="2"/>
    </row>
    <row r="153" spans="1:19" ht="37.5" hidden="1" customHeight="1" x14ac:dyDescent="0.2">
      <c r="A153" s="8"/>
      <c r="B153" s="57">
        <v>8731</v>
      </c>
      <c r="C153" s="81">
        <v>43563</v>
      </c>
      <c r="D153" s="9" t="s">
        <v>99</v>
      </c>
      <c r="E153" s="9" t="s">
        <v>101</v>
      </c>
      <c r="F153" s="9" t="s">
        <v>100</v>
      </c>
      <c r="G153" s="9">
        <v>3173706957</v>
      </c>
      <c r="H153" s="9">
        <v>66682297</v>
      </c>
      <c r="I153" s="9" t="s">
        <v>60</v>
      </c>
      <c r="J153" s="9" t="s">
        <v>61</v>
      </c>
      <c r="K153" s="9"/>
      <c r="L153" s="38" t="s">
        <v>99</v>
      </c>
      <c r="M153" s="35">
        <f>IF(C153&gt;43607,130000,105000)</f>
        <v>105000</v>
      </c>
      <c r="N153" s="35">
        <f ca="1">Tabla1[[#This Row],[VALOR RESTANTE]:[TOTAL]]=VLOOKUP(B153,#REF!,30,0)</f>
        <v>0</v>
      </c>
      <c r="O153" s="35" t="e">
        <f ca="1">IF(Tabla1[VALOR RESTANTE]&gt;0,0,IF(C153&gt;43607,40000,35000))</f>
        <v>#N/A</v>
      </c>
      <c r="P153" s="35">
        <v>1</v>
      </c>
      <c r="Q15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3" s="35" t="e">
        <f ca="1">Tabla1[[#This Row],[COMISION BONO]]+Tabla1[[#This Row],[INSENTIVO VENTA]]</f>
        <v>#N/A</v>
      </c>
      <c r="S153" s="2"/>
    </row>
    <row r="154" spans="1:19" ht="37.5" hidden="1" customHeight="1" x14ac:dyDescent="0.2">
      <c r="A154" s="8"/>
      <c r="B154" s="57">
        <v>8790</v>
      </c>
      <c r="C154" s="81">
        <v>43571</v>
      </c>
      <c r="D154" s="9" t="s">
        <v>338</v>
      </c>
      <c r="E154" s="9" t="s">
        <v>377</v>
      </c>
      <c r="F154" s="9"/>
      <c r="G154" s="9"/>
      <c r="H154" s="9"/>
      <c r="I154" s="9"/>
      <c r="J154" s="9"/>
      <c r="K154" s="9"/>
      <c r="L154" s="38" t="s">
        <v>336</v>
      </c>
      <c r="M154" s="35">
        <f>IF(C154&gt;43607,130000,105000)</f>
        <v>105000</v>
      </c>
      <c r="N154" s="35">
        <f ca="1">Tabla1[[#This Row],[VALOR RESTANTE]:[TOTAL]]=VLOOKUP(B154,#REF!,30,0)</f>
        <v>0</v>
      </c>
      <c r="O154" s="35" t="e">
        <f ca="1">IF(Tabla1[VALOR RESTANTE]&gt;0,0,IF(C154&gt;43607,40000,35000))</f>
        <v>#N/A</v>
      </c>
      <c r="P154" s="35">
        <v>1</v>
      </c>
      <c r="Q15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4" s="35" t="e">
        <f ca="1">Tabla1[[#This Row],[COMISION BONO]]+Tabla1[[#This Row],[INSENTIVO VENTA]]</f>
        <v>#N/A</v>
      </c>
      <c r="S154" s="2"/>
    </row>
    <row r="155" spans="1:19" ht="37.5" hidden="1" customHeight="1" x14ac:dyDescent="0.2">
      <c r="A155" s="8"/>
      <c r="B155" s="57">
        <v>8865</v>
      </c>
      <c r="C155" s="81">
        <v>43565</v>
      </c>
      <c r="D155" s="9" t="s">
        <v>355</v>
      </c>
      <c r="E155" s="9" t="s">
        <v>366</v>
      </c>
      <c r="F155" s="9"/>
      <c r="G155" s="9"/>
      <c r="H155" s="9"/>
      <c r="I155" s="9"/>
      <c r="J155" s="9"/>
      <c r="K155" s="9"/>
      <c r="L155" s="38" t="s">
        <v>173</v>
      </c>
      <c r="M155" s="35">
        <f>IF(C155&gt;43607,130000,105000)</f>
        <v>105000</v>
      </c>
      <c r="N155" s="35">
        <f ca="1">Tabla1[[#This Row],[VALOR RESTANTE]:[TOTAL]]=VLOOKUP(B155,#REF!,30,0)</f>
        <v>0</v>
      </c>
      <c r="O155" s="35" t="e">
        <f ca="1">IF(Tabla1[VALOR RESTANTE]&gt;0,0,IF(C155&gt;43607,40000,35000))</f>
        <v>#N/A</v>
      </c>
      <c r="P155" s="35">
        <v>1</v>
      </c>
      <c r="Q15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5" s="35" t="e">
        <f ca="1">Tabla1[[#This Row],[COMISION BONO]]+Tabla1[[#This Row],[INSENTIVO VENTA]]</f>
        <v>#N/A</v>
      </c>
      <c r="S155" s="2"/>
    </row>
    <row r="156" spans="1:19" ht="37.5" hidden="1" customHeight="1" x14ac:dyDescent="0.2">
      <c r="A156" s="8"/>
      <c r="B156" s="57">
        <v>8879</v>
      </c>
      <c r="C156" s="81">
        <v>43585</v>
      </c>
      <c r="D156" s="9" t="s">
        <v>336</v>
      </c>
      <c r="E156" s="9" t="s">
        <v>451</v>
      </c>
      <c r="F156" s="9"/>
      <c r="G156" s="9"/>
      <c r="H156" s="9"/>
      <c r="I156" s="9"/>
      <c r="J156" s="9"/>
      <c r="K156" s="9"/>
      <c r="L156" s="38" t="s">
        <v>451</v>
      </c>
      <c r="M156" s="35">
        <f>IF(C156&gt;43607,130000,105000)</f>
        <v>105000</v>
      </c>
      <c r="N156" s="35">
        <f ca="1">Tabla1[[#This Row],[VALOR RESTANTE]:[TOTAL]]=VLOOKUP(B156,#REF!,30,0)</f>
        <v>0</v>
      </c>
      <c r="O156" s="35" t="e">
        <f ca="1">IF(Tabla1[VALOR RESTANTE]&gt;0,0,IF(C156&gt;43607,40000,35000))</f>
        <v>#N/A</v>
      </c>
      <c r="P156" s="35">
        <v>1</v>
      </c>
      <c r="Q15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6" s="35" t="e">
        <f ca="1">Tabla1[[#This Row],[COMISION BONO]]+Tabla1[[#This Row],[INSENTIVO VENTA]]</f>
        <v>#N/A</v>
      </c>
      <c r="S156" s="2"/>
    </row>
    <row r="157" spans="1:19" ht="37.5" hidden="1" customHeight="1" x14ac:dyDescent="0.2">
      <c r="A157" s="8"/>
      <c r="B157" s="57">
        <v>9018</v>
      </c>
      <c r="C157" s="81">
        <v>43565</v>
      </c>
      <c r="D157" s="9" t="s">
        <v>281</v>
      </c>
      <c r="E157" s="9" t="s">
        <v>308</v>
      </c>
      <c r="F157" s="9"/>
      <c r="G157" s="9"/>
      <c r="H157" s="9"/>
      <c r="I157" s="9"/>
      <c r="J157" s="9"/>
      <c r="K157" s="9"/>
      <c r="L157" s="38" t="s">
        <v>282</v>
      </c>
      <c r="M157" s="35">
        <f>IF(C157&gt;43607,130000,105000)</f>
        <v>105000</v>
      </c>
      <c r="N157" s="35">
        <f ca="1">Tabla1[[#This Row],[VALOR RESTANTE]:[TOTAL]]=VLOOKUP(B157,#REF!,30,0)</f>
        <v>0</v>
      </c>
      <c r="O157" s="35" t="e">
        <f ca="1">IF(Tabla1[VALOR RESTANTE]&gt;0,0,IF(C157&gt;43607,40000,35000))</f>
        <v>#N/A</v>
      </c>
      <c r="P157" s="35">
        <v>1</v>
      </c>
      <c r="Q15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7" s="35" t="e">
        <f ca="1">Tabla1[[#This Row],[COMISION BONO]]+Tabla1[[#This Row],[INSENTIVO VENTA]]</f>
        <v>#N/A</v>
      </c>
      <c r="S157" s="2"/>
    </row>
    <row r="158" spans="1:19" ht="37.5" hidden="1" customHeight="1" x14ac:dyDescent="0.2">
      <c r="A158" s="8"/>
      <c r="B158" s="57">
        <v>9102</v>
      </c>
      <c r="C158" s="81">
        <v>43571</v>
      </c>
      <c r="D158" s="9" t="s">
        <v>338</v>
      </c>
      <c r="E158" s="9" t="s">
        <v>375</v>
      </c>
      <c r="F158" s="9"/>
      <c r="G158" s="9"/>
      <c r="H158" s="9"/>
      <c r="I158" s="9"/>
      <c r="J158" s="9"/>
      <c r="K158" s="9"/>
      <c r="L158" s="38" t="s">
        <v>336</v>
      </c>
      <c r="M158" s="35">
        <f>IF(C158&gt;43607,130000,105000)</f>
        <v>105000</v>
      </c>
      <c r="N158" s="35">
        <f ca="1">Tabla1[[#This Row],[VALOR RESTANTE]:[TOTAL]]=VLOOKUP(B158,#REF!,30,0)</f>
        <v>0</v>
      </c>
      <c r="O158" s="35" t="e">
        <f ca="1">IF(Tabla1[VALOR RESTANTE]&gt;0,0,IF(C158&gt;43607,40000,35000))</f>
        <v>#N/A</v>
      </c>
      <c r="P158" s="35">
        <v>1</v>
      </c>
      <c r="Q158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8" s="35" t="e">
        <f ca="1">Tabla1[[#This Row],[COMISION BONO]]+Tabla1[[#This Row],[INSENTIVO VENTA]]</f>
        <v>#N/A</v>
      </c>
      <c r="S158" s="2"/>
    </row>
    <row r="159" spans="1:19" ht="37.5" hidden="1" customHeight="1" x14ac:dyDescent="0.2">
      <c r="A159" s="8"/>
      <c r="B159" s="57">
        <v>9113</v>
      </c>
      <c r="C159" s="81">
        <v>43564</v>
      </c>
      <c r="D159" s="9" t="s">
        <v>229</v>
      </c>
      <c r="E159" s="9" t="s">
        <v>270</v>
      </c>
      <c r="F159" s="9"/>
      <c r="G159" s="9"/>
      <c r="H159" s="9"/>
      <c r="I159" s="9"/>
      <c r="J159" s="9"/>
      <c r="K159" s="9"/>
      <c r="L159" s="38" t="s">
        <v>173</v>
      </c>
      <c r="M159" s="35">
        <f>IF(C159&gt;43607,130000,105000)</f>
        <v>105000</v>
      </c>
      <c r="N159" s="35">
        <f ca="1">Tabla1[[#This Row],[VALOR RESTANTE]:[TOTAL]]=VLOOKUP(B159,#REF!,30,0)</f>
        <v>0</v>
      </c>
      <c r="O159" s="35" t="e">
        <f ca="1">IF(Tabla1[VALOR RESTANTE]&gt;0,0,IF(C159&gt;43607,40000,35000))</f>
        <v>#N/A</v>
      </c>
      <c r="P159" s="35">
        <v>1</v>
      </c>
      <c r="Q159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59" s="35" t="e">
        <f ca="1">Tabla1[[#This Row],[COMISION BONO]]+Tabla1[[#This Row],[INSENTIVO VENTA]]</f>
        <v>#N/A</v>
      </c>
      <c r="S159" s="2"/>
    </row>
    <row r="160" spans="1:19" ht="37.5" hidden="1" customHeight="1" x14ac:dyDescent="0.2">
      <c r="A160" s="8"/>
      <c r="B160" s="57">
        <v>9271</v>
      </c>
      <c r="C160" s="81">
        <v>43578</v>
      </c>
      <c r="D160" s="9" t="s">
        <v>595</v>
      </c>
      <c r="E160" s="9" t="s">
        <v>593</v>
      </c>
      <c r="F160" s="9"/>
      <c r="G160" s="9"/>
      <c r="H160" s="9"/>
      <c r="I160" s="9"/>
      <c r="J160" s="9"/>
      <c r="K160" s="9"/>
      <c r="L160" s="38" t="s">
        <v>486</v>
      </c>
      <c r="M160" s="35">
        <f>IF(C160&gt;43607,130000,105000)</f>
        <v>105000</v>
      </c>
      <c r="N160" s="35">
        <f ca="1">Tabla1[[#This Row],[VALOR RESTANTE]:[TOTAL]]=VLOOKUP(B160,#REF!,30,0)</f>
        <v>0</v>
      </c>
      <c r="O160" s="35" t="e">
        <f ca="1">IF(Tabla1[VALOR RESTANTE]&gt;0,0,IF(C160&gt;43607,40000,35000))</f>
        <v>#N/A</v>
      </c>
      <c r="P160" s="35">
        <v>1</v>
      </c>
      <c r="Q160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0" s="35" t="e">
        <f ca="1">Tabla1[[#This Row],[COMISION BONO]]+Tabla1[[#This Row],[INSENTIVO VENTA]]</f>
        <v>#N/A</v>
      </c>
      <c r="S160" s="2"/>
    </row>
    <row r="161" spans="1:19" ht="37.5" hidden="1" customHeight="1" x14ac:dyDescent="0.2">
      <c r="A161" s="8"/>
      <c r="B161" s="57">
        <v>9302</v>
      </c>
      <c r="C161" s="81">
        <v>43559</v>
      </c>
      <c r="D161" s="9" t="s">
        <v>171</v>
      </c>
      <c r="E161" s="9" t="s">
        <v>179</v>
      </c>
      <c r="F161" s="9" t="s">
        <v>180</v>
      </c>
      <c r="G161" s="9">
        <v>3148741297</v>
      </c>
      <c r="H161" s="9">
        <v>1006439254</v>
      </c>
      <c r="I161" s="9" t="s">
        <v>60</v>
      </c>
      <c r="J161" s="9" t="s">
        <v>61</v>
      </c>
      <c r="K161" s="9"/>
      <c r="L161" s="38" t="s">
        <v>173</v>
      </c>
      <c r="M161" s="35">
        <f>IF(C161&gt;43607,130000,105000)</f>
        <v>105000</v>
      </c>
      <c r="N161" s="35">
        <f ca="1">Tabla1[[#This Row],[VALOR RESTANTE]:[TOTAL]]=VLOOKUP(B161,#REF!,30,0)</f>
        <v>0</v>
      </c>
      <c r="O161" s="35" t="e">
        <f ca="1">IF(Tabla1[VALOR RESTANTE]&gt;0,0,IF(C161&gt;43607,40000,35000))</f>
        <v>#N/A</v>
      </c>
      <c r="P161" s="35">
        <v>1</v>
      </c>
      <c r="Q161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1" s="35" t="e">
        <f ca="1">Tabla1[[#This Row],[COMISION BONO]]+Tabla1[[#This Row],[INSENTIVO VENTA]]</f>
        <v>#N/A</v>
      </c>
      <c r="S161" s="2"/>
    </row>
    <row r="162" spans="1:19" ht="37.5" hidden="1" customHeight="1" x14ac:dyDescent="0.2">
      <c r="A162" s="8"/>
      <c r="B162" s="57">
        <v>9535</v>
      </c>
      <c r="C162" s="81">
        <v>43571</v>
      </c>
      <c r="D162" s="9" t="s">
        <v>322</v>
      </c>
      <c r="E162" s="9" t="s">
        <v>467</v>
      </c>
      <c r="F162" s="9"/>
      <c r="G162" s="9"/>
      <c r="H162" s="9"/>
      <c r="I162" s="9"/>
      <c r="J162" s="9"/>
      <c r="K162" s="9"/>
      <c r="L162" s="38" t="s">
        <v>89</v>
      </c>
      <c r="M162" s="35">
        <f>IF(C162&gt;43607,130000,105000)</f>
        <v>105000</v>
      </c>
      <c r="N162" s="35">
        <f ca="1">Tabla1[[#This Row],[VALOR RESTANTE]:[TOTAL]]=VLOOKUP(B162,#REF!,30,0)</f>
        <v>0</v>
      </c>
      <c r="O162" s="35" t="e">
        <f ca="1">IF(Tabla1[VALOR RESTANTE]&gt;0,0,IF(C162&gt;43607,40000,35000))</f>
        <v>#N/A</v>
      </c>
      <c r="P162" s="35">
        <v>1</v>
      </c>
      <c r="Q162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2" s="35" t="e">
        <f ca="1">Tabla1[[#This Row],[COMISION BONO]]+Tabla1[[#This Row],[INSENTIVO VENTA]]</f>
        <v>#N/A</v>
      </c>
      <c r="S162" s="2"/>
    </row>
    <row r="163" spans="1:19" ht="37.5" hidden="1" customHeight="1" x14ac:dyDescent="0.2">
      <c r="A163" s="8"/>
      <c r="B163" s="57">
        <v>9560</v>
      </c>
      <c r="C163" s="81">
        <v>43560</v>
      </c>
      <c r="D163" s="9" t="s">
        <v>211</v>
      </c>
      <c r="E163" s="9" t="s">
        <v>221</v>
      </c>
      <c r="F163" s="9"/>
      <c r="G163" s="9"/>
      <c r="H163" s="9"/>
      <c r="I163" s="9"/>
      <c r="J163" s="9"/>
      <c r="K163" s="9"/>
      <c r="L163" s="38" t="s">
        <v>173</v>
      </c>
      <c r="M163" s="35">
        <f>IF(C163&gt;43607,130000,105000)</f>
        <v>105000</v>
      </c>
      <c r="N163" s="35">
        <f ca="1">Tabla1[[#This Row],[VALOR RESTANTE]:[TOTAL]]=VLOOKUP(B163,#REF!,30,0)</f>
        <v>0</v>
      </c>
      <c r="O163" s="35" t="e">
        <f ca="1">IF(Tabla1[VALOR RESTANTE]&gt;0,0,IF(C163&gt;43607,40000,35000))</f>
        <v>#N/A</v>
      </c>
      <c r="P163" s="35">
        <v>1</v>
      </c>
      <c r="Q163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3" s="35" t="e">
        <f ca="1">Tabla1[[#This Row],[COMISION BONO]]+Tabla1[[#This Row],[INSENTIVO VENTA]]</f>
        <v>#N/A</v>
      </c>
      <c r="S163" s="2"/>
    </row>
    <row r="164" spans="1:19" ht="37.5" hidden="1" customHeight="1" x14ac:dyDescent="0.2">
      <c r="A164" s="8"/>
      <c r="B164" s="57">
        <v>9570</v>
      </c>
      <c r="C164" s="81">
        <v>43559</v>
      </c>
      <c r="D164" s="9" t="s">
        <v>171</v>
      </c>
      <c r="E164" s="9" t="s">
        <v>193</v>
      </c>
      <c r="F164" s="9" t="s">
        <v>196</v>
      </c>
      <c r="G164" s="9">
        <v>3136762870</v>
      </c>
      <c r="H164" s="9">
        <v>1116445264</v>
      </c>
      <c r="I164" s="9" t="s">
        <v>60</v>
      </c>
      <c r="J164" s="9" t="s">
        <v>61</v>
      </c>
      <c r="K164" s="9"/>
      <c r="L164" s="38" t="s">
        <v>197</v>
      </c>
      <c r="M164" s="35">
        <f>IF(C164&gt;43607,130000,105000)</f>
        <v>105000</v>
      </c>
      <c r="N164" s="35">
        <f ca="1">Tabla1[[#This Row],[VALOR RESTANTE]:[TOTAL]]=VLOOKUP(B164,#REF!,30,0)</f>
        <v>0</v>
      </c>
      <c r="O164" s="35" t="e">
        <f ca="1">IF(Tabla1[VALOR RESTANTE]&gt;0,0,IF(C164&gt;43607,40000,35000))</f>
        <v>#N/A</v>
      </c>
      <c r="P164" s="35">
        <v>1</v>
      </c>
      <c r="Q164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4" s="35" t="e">
        <f ca="1">Tabla1[[#This Row],[COMISION BONO]]+Tabla1[[#This Row],[INSENTIVO VENTA]]</f>
        <v>#N/A</v>
      </c>
      <c r="S164" s="2"/>
    </row>
    <row r="165" spans="1:19" ht="37.5" hidden="1" customHeight="1" x14ac:dyDescent="0.2">
      <c r="A165" s="8"/>
      <c r="B165" s="57">
        <v>9649</v>
      </c>
      <c r="C165" s="81">
        <v>43567</v>
      </c>
      <c r="D165" s="9" t="s">
        <v>200</v>
      </c>
      <c r="E165" s="9" t="s">
        <v>277</v>
      </c>
      <c r="F165" s="9"/>
      <c r="G165" s="9"/>
      <c r="H165" s="9"/>
      <c r="I165" s="9"/>
      <c r="J165" s="9"/>
      <c r="K165" s="9"/>
      <c r="L165" s="38" t="s">
        <v>200</v>
      </c>
      <c r="M165" s="35">
        <f>IF(C165&gt;43607,130000,105000)</f>
        <v>105000</v>
      </c>
      <c r="N165" s="35">
        <f ca="1">Tabla1[[#This Row],[VALOR RESTANTE]:[TOTAL]]=VLOOKUP(B165,#REF!,30,0)</f>
        <v>0</v>
      </c>
      <c r="O165" s="35" t="e">
        <f ca="1">IF(Tabla1[VALOR RESTANTE]&gt;0,0,IF(C165&gt;43607,40000,35000))</f>
        <v>#N/A</v>
      </c>
      <c r="P165" s="35">
        <v>1</v>
      </c>
      <c r="Q165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5" s="35" t="e">
        <f ca="1">Tabla1[[#This Row],[COMISION BONO]]+Tabla1[[#This Row],[INSENTIVO VENTA]]</f>
        <v>#N/A</v>
      </c>
      <c r="S165" s="2"/>
    </row>
    <row r="166" spans="1:19" ht="37.5" hidden="1" customHeight="1" x14ac:dyDescent="0.2">
      <c r="A166" s="8"/>
      <c r="B166" s="57">
        <v>9826</v>
      </c>
      <c r="C166" s="81">
        <v>43561</v>
      </c>
      <c r="D166" s="9" t="s">
        <v>65</v>
      </c>
      <c r="E166" s="9" t="s">
        <v>138</v>
      </c>
      <c r="F166" s="9"/>
      <c r="G166" s="9"/>
      <c r="H166" s="9"/>
      <c r="I166" s="9"/>
      <c r="J166" s="9"/>
      <c r="K166" s="9"/>
      <c r="L166" s="38" t="s">
        <v>119</v>
      </c>
      <c r="M166" s="35">
        <f>IF(C166&gt;43607,130000,105000)</f>
        <v>105000</v>
      </c>
      <c r="N166" s="35">
        <f ca="1">Tabla1[[#This Row],[VALOR RESTANTE]:[TOTAL]]=VLOOKUP(B166,#REF!,30,0)</f>
        <v>0</v>
      </c>
      <c r="O166" s="35" t="e">
        <f ca="1">IF(Tabla1[VALOR RESTANTE]&gt;0,0,IF(C166&gt;43607,40000,35000))</f>
        <v>#N/A</v>
      </c>
      <c r="P166" s="35">
        <v>1</v>
      </c>
      <c r="Q166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6" s="35" t="e">
        <f ca="1">Tabla1[[#This Row],[COMISION BONO]]+Tabla1[[#This Row],[INSENTIVO VENTA]]</f>
        <v>#N/A</v>
      </c>
      <c r="S166" s="2"/>
    </row>
    <row r="167" spans="1:19" ht="37.5" hidden="1" customHeight="1" x14ac:dyDescent="0.2">
      <c r="A167" s="8"/>
      <c r="B167" s="57">
        <v>9950</v>
      </c>
      <c r="C167" s="81">
        <v>43565</v>
      </c>
      <c r="D167" s="9" t="s">
        <v>383</v>
      </c>
      <c r="E167" s="9" t="s">
        <v>388</v>
      </c>
      <c r="F167" s="9"/>
      <c r="G167" s="9"/>
      <c r="H167" s="9"/>
      <c r="I167" s="9"/>
      <c r="J167" s="9"/>
      <c r="K167" s="9"/>
      <c r="L167" s="38" t="s">
        <v>389</v>
      </c>
      <c r="M167" s="35">
        <f>IF(C167&gt;43607,130000,105000)</f>
        <v>105000</v>
      </c>
      <c r="N167" s="35">
        <f ca="1">Tabla1[[#This Row],[VALOR RESTANTE]:[TOTAL]]=VLOOKUP(B167,#REF!,30,0)</f>
        <v>0</v>
      </c>
      <c r="O167" s="35" t="e">
        <f ca="1">IF(Tabla1[VALOR RESTANTE]&gt;0,0,IF(C167&gt;43607,40000,35000))</f>
        <v>#N/A</v>
      </c>
      <c r="P167" s="35">
        <v>1</v>
      </c>
      <c r="Q167" s="35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7" s="35" t="e">
        <f ca="1">Tabla1[[#This Row],[COMISION BONO]]+Tabla1[[#This Row],[INSENTIVO VENTA]]</f>
        <v>#N/A</v>
      </c>
      <c r="S167" s="2"/>
    </row>
    <row r="168" spans="1:19" hidden="1" x14ac:dyDescent="0.2">
      <c r="B168" s="101" t="s">
        <v>87</v>
      </c>
      <c r="C168" s="102">
        <v>43565</v>
      </c>
      <c r="D168" s="89" t="s">
        <v>87</v>
      </c>
      <c r="E168" s="89" t="s">
        <v>161</v>
      </c>
      <c r="F168" s="89" t="s">
        <v>162</v>
      </c>
      <c r="G168" s="89">
        <v>3148978584</v>
      </c>
      <c r="H168" s="89">
        <v>17118304</v>
      </c>
      <c r="I168" s="89" t="s">
        <v>60</v>
      </c>
      <c r="J168" s="89" t="s">
        <v>163</v>
      </c>
      <c r="K168" s="89"/>
      <c r="L168" s="97" t="s">
        <v>89</v>
      </c>
      <c r="M168" s="103">
        <f>IF(C168&gt;43607,130000,105000)</f>
        <v>105000</v>
      </c>
      <c r="N168" s="103">
        <f ca="1">Tabla1[[#This Row],[VALOR RESTANTE]:[TOTAL]]=VLOOKUP(B168,#REF!,30,0)</f>
        <v>0</v>
      </c>
      <c r="O168" s="103" t="e">
        <f ca="1">IF(Tabla1[VALOR RESTANTE]&gt;0,0,IF(C168&gt;43607,40000,35000))</f>
        <v>#N/A</v>
      </c>
      <c r="P168" s="35">
        <v>1</v>
      </c>
      <c r="Q168" s="103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0</v>
      </c>
      <c r="R168" s="104" t="e">
        <f ca="1">Tabla1[[#This Row],[COMISION BONO]]+Tabla1[[#This Row],[INSENTIVO VENTA]]</f>
        <v>#N/A</v>
      </c>
    </row>
    <row r="169" spans="1:19" hidden="1" x14ac:dyDescent="0.2">
      <c r="B169" s="86"/>
      <c r="C169" s="87"/>
      <c r="D169" s="88"/>
      <c r="E169" s="88"/>
      <c r="F169" s="88"/>
      <c r="G169" s="88"/>
      <c r="H169" s="88"/>
      <c r="I169" s="89"/>
      <c r="J169" s="89"/>
      <c r="K169" s="88"/>
      <c r="L169" s="90"/>
      <c r="M169" s="91">
        <f>IF(C169&gt;43607,130000,105000)</f>
        <v>105000</v>
      </c>
      <c r="N169" s="91">
        <f ca="1">Tabla1[[#This Row],[VALOR RESTANTE]:[TOTAL]]=VLOOKUP(B169,#REF!,30,0)</f>
        <v>0</v>
      </c>
      <c r="O169" s="92">
        <f ca="1">IF(Tabla1[VALOR RESTANTE]&gt;0,0,IF(C169&gt;43607,40000,35000))</f>
        <v>0</v>
      </c>
      <c r="P169" s="92" t="e">
        <f>IF(Tabla1[NOMBRE VENDEDOR]=#REF!,COUNTIF(#REF!,(Tabla1[NOMBRE VENDEDOR]=#REF!)=0),0)</f>
        <v>#REF!</v>
      </c>
      <c r="Q169" s="92" t="e">
        <f>IF(Tabla1[CANTIDAD BONOS VENDIDOS]=0,0,IF(Tabla1[CANTIDAD BONOS VENDIDOS]&lt;100,0,IF(Tabla1[CANTIDAD BONOS VENDIDOS]=100,500000,IF(Tabla1[CANTIDAD BONOS VENDIDOS]&lt;200,500000,IF(Tabla1[CANTIDAD BONOS VENDIDOS]&lt;300,1000000,IF(Tabla1[CANTIDAD BONOS VENDIDOS]&lt;400,1500000,IF(Tabla1[CANTIDAD BONOS VENDIDOS]=400,2000000,IF(Tabla1[CANTIDAD BONOS VENDIDOS]&lt;500,2000000,IF(Tabla1[CANTIDAD BONOS VENDIDOS]=500,3000000,IF(Tabla1[CANTIDAD BONOS VENDIDOS]&lt;600,3000000,IF(Tabla1[CANTIDAD BONOS VENDIDOS]&lt;700,3500000,IF(Tabla1[CANTIDAD BONOS VENDIDOS]&lt;800,4000000,IF(Tabla1[CANTIDAD BONOS VENDIDOS]&lt;900,4500000,IF(Tabla1[CANTIDAD BONOS VENDIDOS]=900,5000000,IF(Tabla1[CANTIDAD BONOS VENDIDOS]&lt;1000,5000000,IF(Tabla1[CANTIDAD BONOS VENDIDOS]=1000,6000000,IF(Tabla1[CANTIDAD BONOS VENDIDOS]&lt;1100,6000000,IF(Tabla1[CANTIDAD BONOS VENDIDOS]&lt;1200,6500000,IF(Tabla1[CANTIDAD BONOS VENDIDOS]&lt;1300,7000000,IF(Tabla1[CANTIDAD BONOS VENDIDOS]&lt;1400,0))))))))))))))))))))</f>
        <v>#REF!</v>
      </c>
      <c r="R169" s="93">
        <f ca="1">Tabla1[[#This Row],[COMISION BONO]]+Tabla1[[#This Row],[INSENTIVO VENTA]]</f>
        <v>0</v>
      </c>
    </row>
  </sheetData>
  <mergeCells count="4">
    <mergeCell ref="D7:K7"/>
    <mergeCell ref="D5:K6"/>
    <mergeCell ref="A1:Q4"/>
    <mergeCell ref="N5:R7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6"/>
  </sheetPr>
  <dimension ref="A3:C10"/>
  <sheetViews>
    <sheetView workbookViewId="0">
      <selection activeCell="A4" sqref="A4"/>
    </sheetView>
  </sheetViews>
  <sheetFormatPr baseColWidth="10" defaultRowHeight="12.75" x14ac:dyDescent="0.2"/>
  <cols>
    <col min="1" max="1" width="26.5" bestFit="1" customWidth="1"/>
    <col min="2" max="2" width="25.75" customWidth="1"/>
    <col min="3" max="3" width="27.75" customWidth="1"/>
  </cols>
  <sheetData>
    <row r="3" spans="1:3" x14ac:dyDescent="0.2">
      <c r="A3" s="142" t="s">
        <v>0</v>
      </c>
      <c r="B3" s="142" t="s">
        <v>589</v>
      </c>
      <c r="C3" s="145" t="s">
        <v>29</v>
      </c>
    </row>
    <row r="4" spans="1:3" x14ac:dyDescent="0.2">
      <c r="A4" s="113" t="s">
        <v>573</v>
      </c>
      <c r="B4" s="114">
        <v>1</v>
      </c>
      <c r="C4" s="115">
        <v>1</v>
      </c>
    </row>
    <row r="5" spans="1:3" x14ac:dyDescent="0.2">
      <c r="A5" s="116" t="s">
        <v>336</v>
      </c>
      <c r="B5" s="112">
        <v>13</v>
      </c>
      <c r="C5" s="111">
        <v>13</v>
      </c>
    </row>
    <row r="6" spans="1:3" x14ac:dyDescent="0.2">
      <c r="A6" s="116" t="s">
        <v>99</v>
      </c>
      <c r="B6" s="112">
        <v>4</v>
      </c>
      <c r="C6" s="111">
        <v>4</v>
      </c>
    </row>
    <row r="7" spans="1:3" x14ac:dyDescent="0.2">
      <c r="A7" s="116" t="s">
        <v>89</v>
      </c>
      <c r="B7" s="112">
        <v>5</v>
      </c>
      <c r="C7" s="111">
        <v>5</v>
      </c>
    </row>
    <row r="8" spans="1:3" x14ac:dyDescent="0.2">
      <c r="A8" s="116" t="s">
        <v>173</v>
      </c>
      <c r="B8" s="112">
        <v>2</v>
      </c>
      <c r="C8" s="111">
        <v>2</v>
      </c>
    </row>
    <row r="9" spans="1:3" x14ac:dyDescent="0.2">
      <c r="A9" s="116" t="s">
        <v>119</v>
      </c>
      <c r="B9" s="112">
        <v>19</v>
      </c>
      <c r="C9" s="111">
        <v>19</v>
      </c>
    </row>
    <row r="10" spans="1:3" x14ac:dyDescent="0.2">
      <c r="A10" s="110" t="s">
        <v>572</v>
      </c>
      <c r="B10" s="109">
        <v>44</v>
      </c>
      <c r="C10" s="108">
        <v>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tabColor theme="4" tint="-0.249977111117893"/>
  </sheetPr>
  <dimension ref="A1:U62"/>
  <sheetViews>
    <sheetView zoomScaleNormal="100" workbookViewId="0">
      <selection activeCell="B9" sqref="B9"/>
    </sheetView>
  </sheetViews>
  <sheetFormatPr baseColWidth="10" defaultRowHeight="12.75" x14ac:dyDescent="0.2"/>
  <cols>
    <col min="2" max="2" width="11" style="55" customWidth="1"/>
    <col min="3" max="3" width="11.875" style="10" customWidth="1"/>
    <col min="4" max="4" width="27.625" customWidth="1"/>
    <col min="5" max="5" width="31.625" customWidth="1"/>
    <col min="6" max="6" width="19.375" customWidth="1"/>
    <col min="7" max="8" width="15.5" customWidth="1"/>
    <col min="9" max="9" width="27.25" style="1" bestFit="1" customWidth="1"/>
    <col min="10" max="10" width="23.25" bestFit="1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</cols>
  <sheetData>
    <row r="1" spans="1:21" ht="12.75" customHeight="1" x14ac:dyDescent="0.2">
      <c r="A1" s="149" t="s">
        <v>26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  <c r="U1" s="2"/>
    </row>
    <row r="2" spans="1:21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  <c r="U2" s="2"/>
    </row>
    <row r="3" spans="1:21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  <c r="U3" s="2"/>
    </row>
    <row r="4" spans="1:21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  <c r="U4" s="2"/>
    </row>
    <row r="5" spans="1:21" ht="12.75" customHeight="1" x14ac:dyDescent="0.2">
      <c r="A5" s="162"/>
      <c r="B5" s="162"/>
      <c r="C5" s="162"/>
      <c r="D5" s="161" t="s">
        <v>17</v>
      </c>
      <c r="E5" s="161"/>
      <c r="F5" s="162"/>
      <c r="G5" s="162"/>
      <c r="H5" s="162"/>
      <c r="I5" s="162"/>
      <c r="J5" s="162"/>
      <c r="K5" s="162"/>
      <c r="L5" s="22"/>
      <c r="M5" s="162"/>
      <c r="N5" s="162"/>
      <c r="O5" s="162"/>
      <c r="P5" s="162"/>
      <c r="Q5" s="162"/>
      <c r="R5" s="22"/>
      <c r="S5" s="3"/>
      <c r="T5" s="2"/>
      <c r="U5" s="2"/>
    </row>
    <row r="6" spans="1:21" ht="12.75" customHeight="1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62"/>
      <c r="L6" s="22"/>
      <c r="M6" s="162"/>
      <c r="N6" s="162"/>
      <c r="O6" s="162"/>
      <c r="P6" s="162"/>
      <c r="Q6" s="162"/>
      <c r="R6" s="22"/>
      <c r="S6" s="3"/>
      <c r="T6" s="2"/>
      <c r="U6" s="2"/>
    </row>
    <row r="7" spans="1:21" ht="32.25" x14ac:dyDescent="0.2">
      <c r="A7" s="162"/>
      <c r="B7" s="162"/>
      <c r="C7" s="162"/>
      <c r="D7" s="159" t="s">
        <v>10</v>
      </c>
      <c r="E7" s="160"/>
      <c r="F7" s="160"/>
      <c r="G7" s="160"/>
      <c r="H7" s="160"/>
      <c r="I7" s="160"/>
      <c r="J7" s="160"/>
      <c r="K7" s="160"/>
      <c r="L7" s="21"/>
      <c r="M7" s="162"/>
      <c r="N7" s="162"/>
      <c r="O7" s="162"/>
      <c r="P7" s="162"/>
      <c r="Q7" s="162"/>
      <c r="R7" s="22"/>
      <c r="S7" s="3"/>
      <c r="T7" s="2"/>
      <c r="U7" s="2"/>
    </row>
    <row r="8" spans="1:21" ht="37.5" customHeight="1" x14ac:dyDescent="0.2">
      <c r="A8" s="8"/>
      <c r="B8" s="36" t="s">
        <v>9</v>
      </c>
      <c r="C8" s="71" t="s">
        <v>3</v>
      </c>
      <c r="D8" s="23" t="s">
        <v>18</v>
      </c>
      <c r="E8" s="23" t="s">
        <v>22</v>
      </c>
      <c r="F8" s="23" t="s">
        <v>1</v>
      </c>
      <c r="G8" s="23" t="s">
        <v>2</v>
      </c>
      <c r="H8" s="23" t="s">
        <v>52</v>
      </c>
      <c r="I8" s="106" t="s">
        <v>53</v>
      </c>
      <c r="J8" s="23" t="s">
        <v>4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  <c r="U8" s="2"/>
    </row>
    <row r="9" spans="1:21" hidden="1" x14ac:dyDescent="0.2">
      <c r="A9" s="8"/>
      <c r="B9" s="58"/>
      <c r="C9" s="105"/>
      <c r="D9" s="32"/>
      <c r="E9" s="32"/>
      <c r="F9" s="32"/>
      <c r="G9" s="32"/>
      <c r="H9" s="32"/>
      <c r="I9" s="107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f>IF(Tabla14[[#This Row],[VALOR BONO]]=105000,5000,5000)</f>
        <v>5000</v>
      </c>
      <c r="Q9" s="33">
        <v>0</v>
      </c>
      <c r="R9" s="33">
        <v>0</v>
      </c>
      <c r="S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9" s="2"/>
    </row>
    <row r="10" spans="1:21" hidden="1" x14ac:dyDescent="0.2">
      <c r="A10" s="8"/>
      <c r="B10" s="58">
        <v>652</v>
      </c>
      <c r="C10" s="105">
        <v>43578</v>
      </c>
      <c r="D10" s="32" t="s">
        <v>486</v>
      </c>
      <c r="E10" s="32" t="s">
        <v>604</v>
      </c>
      <c r="F10" s="32"/>
      <c r="G10" s="32"/>
      <c r="H10" s="32"/>
      <c r="I10" s="107"/>
      <c r="J10" s="32"/>
      <c r="K10" s="32"/>
      <c r="L10" s="32" t="s">
        <v>595</v>
      </c>
      <c r="M10" s="33">
        <f>IF(C10&gt;43607,130000,105000)</f>
        <v>105000</v>
      </c>
      <c r="N10" s="33" t="e">
        <f>VLOOKUP(B10,'REGISTRO ABONOS'!$B$8:$BC$10036,30,0)</f>
        <v>#N/A</v>
      </c>
      <c r="O10" s="33">
        <f>IF(C10&gt;43607,40000,35000)</f>
        <v>35000</v>
      </c>
      <c r="P10" s="33">
        <f>IF(Tabla14[[#This Row],[VALOR BONO]]=105000,5000,5000)</f>
        <v>5000</v>
      </c>
      <c r="Q10" s="33">
        <v>0</v>
      </c>
      <c r="R10" s="33">
        <v>0</v>
      </c>
      <c r="S1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0" s="2"/>
    </row>
    <row r="11" spans="1:21" hidden="1" x14ac:dyDescent="0.2">
      <c r="A11" s="8"/>
      <c r="B11" s="58">
        <v>2694</v>
      </c>
      <c r="C11" s="105">
        <v>43578</v>
      </c>
      <c r="D11" s="32" t="s">
        <v>486</v>
      </c>
      <c r="E11" s="32" t="s">
        <v>601</v>
      </c>
      <c r="F11" s="32"/>
      <c r="G11" s="32"/>
      <c r="H11" s="32"/>
      <c r="I11" s="107"/>
      <c r="J11" s="32"/>
      <c r="K11" s="32"/>
      <c r="L11" s="32" t="s">
        <v>595</v>
      </c>
      <c r="M11" s="33">
        <f>IF(C11&gt;43607,130000,105000)</f>
        <v>105000</v>
      </c>
      <c r="N11" s="33" t="e">
        <f>VLOOKUP(B11,'REGISTRO ABONOS'!$B$8:$BC$10036,30,0)</f>
        <v>#N/A</v>
      </c>
      <c r="O11" s="33">
        <f>IF(C11&gt;43607,40000,35000)</f>
        <v>35000</v>
      </c>
      <c r="P11" s="33">
        <f>IF(Tabla14[[#This Row],[VALOR BONO]]=105000,5000,5000)</f>
        <v>5000</v>
      </c>
      <c r="Q11" s="33">
        <v>0</v>
      </c>
      <c r="R11" s="33">
        <v>0</v>
      </c>
      <c r="S1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1" s="2"/>
    </row>
    <row r="12" spans="1:21" hidden="1" x14ac:dyDescent="0.2">
      <c r="A12" s="8"/>
      <c r="B12" s="58">
        <v>2190</v>
      </c>
      <c r="C12" s="105">
        <v>43578</v>
      </c>
      <c r="D12" s="32" t="s">
        <v>486</v>
      </c>
      <c r="E12" s="32" t="s">
        <v>598</v>
      </c>
      <c r="F12" s="32"/>
      <c r="G12" s="32"/>
      <c r="H12" s="32"/>
      <c r="I12" s="107"/>
      <c r="J12" s="32"/>
      <c r="K12" s="32"/>
      <c r="L12" s="32" t="s">
        <v>595</v>
      </c>
      <c r="M12" s="33">
        <f>IF(C12&gt;43607,130000,105000)</f>
        <v>105000</v>
      </c>
      <c r="N12" s="33" t="e">
        <f>VLOOKUP(B12,'REGISTRO ABONOS'!$B$8:$BC$10036,30,0)</f>
        <v>#N/A</v>
      </c>
      <c r="O12" s="33">
        <f>IF(C12&gt;43607,40000,35000)</f>
        <v>35000</v>
      </c>
      <c r="P12" s="33">
        <f>IF(Tabla14[[#This Row],[VALOR BONO]]=105000,5000,5000)</f>
        <v>5000</v>
      </c>
      <c r="Q12" s="33">
        <v>0</v>
      </c>
      <c r="R12" s="33">
        <v>0</v>
      </c>
      <c r="S1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2" s="2"/>
    </row>
    <row r="13" spans="1:21" hidden="1" x14ac:dyDescent="0.2">
      <c r="A13" s="8"/>
      <c r="B13" s="58">
        <v>529</v>
      </c>
      <c r="C13" s="105">
        <v>43571</v>
      </c>
      <c r="D13" s="32" t="s">
        <v>336</v>
      </c>
      <c r="E13" s="32" t="s">
        <v>447</v>
      </c>
      <c r="F13" s="32"/>
      <c r="G13" s="32"/>
      <c r="H13" s="32"/>
      <c r="I13" s="107"/>
      <c r="J13" s="32"/>
      <c r="K13" s="32"/>
      <c r="L13" s="32" t="s">
        <v>336</v>
      </c>
      <c r="M13" s="33">
        <f>IF(C13&gt;43607,130000,105000)</f>
        <v>105000</v>
      </c>
      <c r="N13" s="33" t="e">
        <f>VLOOKUP(B13,'REGISTRO ABONOS'!$B$8:$BC$10036,30,0)</f>
        <v>#N/A</v>
      </c>
      <c r="O13" s="33">
        <f>IF(C13&gt;43607,40000,35000)</f>
        <v>35000</v>
      </c>
      <c r="P13" s="33">
        <f>IF(Tabla14[[#This Row],[VALOR BONO]]=105000,5000,5000)</f>
        <v>5000</v>
      </c>
      <c r="Q13" s="33">
        <v>0</v>
      </c>
      <c r="R13" s="33">
        <v>0</v>
      </c>
      <c r="S1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3" s="2"/>
    </row>
    <row r="14" spans="1:21" hidden="1" x14ac:dyDescent="0.2">
      <c r="A14" s="8"/>
      <c r="B14" s="58">
        <v>715</v>
      </c>
      <c r="C14" s="105">
        <v>43559</v>
      </c>
      <c r="D14" s="32" t="s">
        <v>173</v>
      </c>
      <c r="E14" s="32" t="s">
        <v>191</v>
      </c>
      <c r="F14" s="32"/>
      <c r="G14" s="32"/>
      <c r="H14" s="32"/>
      <c r="I14" s="107"/>
      <c r="J14" s="32"/>
      <c r="K14" s="32"/>
      <c r="L14" s="32" t="s">
        <v>171</v>
      </c>
      <c r="M14" s="33">
        <f>IF(C14&gt;43607,130000,105000)</f>
        <v>105000</v>
      </c>
      <c r="N14" s="33" t="e">
        <f>VLOOKUP(B14,'REGISTRO ABONOS'!$B$8:$BC$10036,30,0)</f>
        <v>#N/A</v>
      </c>
      <c r="O14" s="33">
        <f>IF(C14&gt;43607,40000,35000)</f>
        <v>35000</v>
      </c>
      <c r="P14" s="33">
        <f>IF(Tabla14[[#This Row],[VALOR BONO]]=105000,5000,5000)</f>
        <v>5000</v>
      </c>
      <c r="Q14" s="33">
        <v>0</v>
      </c>
      <c r="R14" s="33">
        <v>0</v>
      </c>
      <c r="S1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4" s="2"/>
    </row>
    <row r="15" spans="1:21" hidden="1" x14ac:dyDescent="0.2">
      <c r="A15" s="8"/>
      <c r="B15" s="58">
        <v>1024</v>
      </c>
      <c r="C15" s="105">
        <v>43558</v>
      </c>
      <c r="D15" s="32" t="s">
        <v>119</v>
      </c>
      <c r="E15" s="32" t="s">
        <v>143</v>
      </c>
      <c r="F15" s="32"/>
      <c r="G15" s="32"/>
      <c r="H15" s="32"/>
      <c r="I15" s="107"/>
      <c r="J15" s="32"/>
      <c r="K15" s="32"/>
      <c r="L15" s="32" t="s">
        <v>65</v>
      </c>
      <c r="M15" s="33">
        <f>IF(C15&gt;43607,130000,105000)</f>
        <v>105000</v>
      </c>
      <c r="N15" s="33" t="e">
        <f>VLOOKUP(B15,'REGISTRO ABONOS'!$B$8:$BC$10036,30,0)</f>
        <v>#N/A</v>
      </c>
      <c r="O15" s="33">
        <f>IF(C15&gt;43607,40000,35000)</f>
        <v>35000</v>
      </c>
      <c r="P15" s="33">
        <f>IF(Tabla14[[#This Row],[VALOR BONO]]=105000,5000,5000)</f>
        <v>5000</v>
      </c>
      <c r="Q15" s="33">
        <v>0</v>
      </c>
      <c r="R15" s="33">
        <v>0</v>
      </c>
      <c r="S1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5" s="2"/>
    </row>
    <row r="16" spans="1:21" hidden="1" x14ac:dyDescent="0.2">
      <c r="A16" s="8"/>
      <c r="B16" s="58">
        <v>1192</v>
      </c>
      <c r="C16" s="105">
        <v>43561</v>
      </c>
      <c r="D16" s="32" t="s">
        <v>119</v>
      </c>
      <c r="E16" s="32" t="s">
        <v>73</v>
      </c>
      <c r="F16" s="32"/>
      <c r="G16" s="32"/>
      <c r="H16" s="32"/>
      <c r="I16" s="107"/>
      <c r="J16" s="32"/>
      <c r="K16" s="32"/>
      <c r="L16" s="32"/>
      <c r="M16" s="33">
        <f>IF(C16&gt;43607,130000,105000)</f>
        <v>105000</v>
      </c>
      <c r="N16" s="33">
        <f>VLOOKUP(B16,'REGISTRO ABONOS'!$B$8:$BC$10036,30,0)</f>
        <v>0</v>
      </c>
      <c r="O16" s="33">
        <f>IF(C16&gt;43607,40000,35000)</f>
        <v>35000</v>
      </c>
      <c r="P16" s="33">
        <f>IF(Tabla14[[#This Row],[VALOR BONO]]=105000,5000,5000)</f>
        <v>5000</v>
      </c>
      <c r="Q16" s="33">
        <v>0</v>
      </c>
      <c r="R16" s="33">
        <v>0</v>
      </c>
      <c r="S1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6" s="2"/>
    </row>
    <row r="17" spans="1:21" hidden="1" x14ac:dyDescent="0.2">
      <c r="A17" s="8"/>
      <c r="B17" s="58">
        <v>1245</v>
      </c>
      <c r="C17" s="105">
        <v>43561</v>
      </c>
      <c r="D17" s="32" t="s">
        <v>119</v>
      </c>
      <c r="E17" s="32" t="s">
        <v>156</v>
      </c>
      <c r="F17" s="32"/>
      <c r="G17" s="32"/>
      <c r="H17" s="32"/>
      <c r="I17" s="107"/>
      <c r="J17" s="32"/>
      <c r="K17" s="32"/>
      <c r="L17" s="32" t="s">
        <v>65</v>
      </c>
      <c r="M17" s="33">
        <f>IF(C17&gt;43607,130000,105000)</f>
        <v>105000</v>
      </c>
      <c r="N17" s="33" t="e">
        <f>VLOOKUP(B17,'REGISTRO ABONOS'!$B$8:$BC$10036,30,0)</f>
        <v>#N/A</v>
      </c>
      <c r="O17" s="33">
        <f>IF(C17&gt;43607,40000,35000)</f>
        <v>35000</v>
      </c>
      <c r="P17" s="33">
        <f>IF(Tabla14[[#This Row],[VALOR BONO]]=105000,5000,5000)</f>
        <v>5000</v>
      </c>
      <c r="Q17" s="33">
        <v>0</v>
      </c>
      <c r="R17" s="33">
        <v>0</v>
      </c>
      <c r="S1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7" s="2"/>
    </row>
    <row r="18" spans="1:21" hidden="1" x14ac:dyDescent="0.2">
      <c r="A18" s="8"/>
      <c r="B18" s="58">
        <v>1383</v>
      </c>
      <c r="C18" s="105">
        <v>43561</v>
      </c>
      <c r="D18" s="32" t="s">
        <v>119</v>
      </c>
      <c r="E18" s="32" t="s">
        <v>141</v>
      </c>
      <c r="F18" s="32" t="s">
        <v>130</v>
      </c>
      <c r="G18" s="32"/>
      <c r="H18" s="32"/>
      <c r="I18" s="107"/>
      <c r="J18" s="32"/>
      <c r="K18" s="32"/>
      <c r="L18" s="32" t="s">
        <v>65</v>
      </c>
      <c r="M18" s="33">
        <f>IF(C18&gt;43607,130000,105000)</f>
        <v>105000</v>
      </c>
      <c r="N18" s="33" t="e">
        <f>VLOOKUP(B18,'REGISTRO ABONOS'!$B$8:$BC$10036,30,0)</f>
        <v>#N/A</v>
      </c>
      <c r="O18" s="33">
        <f>IF(C18&gt;43607,40000,35000)</f>
        <v>35000</v>
      </c>
      <c r="P18" s="33">
        <f>IF(Tabla14[[#This Row],[VALOR BONO]]=105000,5000,5000)</f>
        <v>5000</v>
      </c>
      <c r="Q18" s="33">
        <v>0</v>
      </c>
      <c r="R18" s="33">
        <v>0</v>
      </c>
      <c r="S1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8" s="2"/>
    </row>
    <row r="19" spans="1:21" hidden="1" x14ac:dyDescent="0.2">
      <c r="A19" s="8"/>
      <c r="B19" s="58">
        <v>1574</v>
      </c>
      <c r="C19" s="105">
        <v>43558</v>
      </c>
      <c r="D19" s="32" t="s">
        <v>119</v>
      </c>
      <c r="E19" s="32" t="s">
        <v>131</v>
      </c>
      <c r="F19" s="32"/>
      <c r="G19" s="32"/>
      <c r="H19" s="32"/>
      <c r="I19" s="107"/>
      <c r="J19" s="32"/>
      <c r="K19" s="32"/>
      <c r="L19" s="32" t="s">
        <v>65</v>
      </c>
      <c r="M19" s="33">
        <f>IF(C19&gt;43607,130000,105000)</f>
        <v>105000</v>
      </c>
      <c r="N19" s="33" t="e">
        <f>VLOOKUP(B19,'REGISTRO ABONOS'!$B$8:$BC$10036,30,0)</f>
        <v>#N/A</v>
      </c>
      <c r="O19" s="33">
        <f>IF(C19&gt;43607,40000,35000)</f>
        <v>35000</v>
      </c>
      <c r="P19" s="33">
        <f>IF(Tabla14[[#This Row],[VALOR BONO]]=105000,5000,5000)</f>
        <v>5000</v>
      </c>
      <c r="Q19" s="33">
        <v>0</v>
      </c>
      <c r="R19" s="33">
        <v>0</v>
      </c>
      <c r="S1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1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19" s="2"/>
    </row>
    <row r="20" spans="1:21" hidden="1" x14ac:dyDescent="0.2">
      <c r="A20" s="8"/>
      <c r="B20" s="58">
        <v>1635</v>
      </c>
      <c r="C20" s="105">
        <v>43559</v>
      </c>
      <c r="D20" s="32" t="s">
        <v>119</v>
      </c>
      <c r="E20" s="32" t="s">
        <v>65</v>
      </c>
      <c r="F20" s="32"/>
      <c r="G20" s="32"/>
      <c r="H20" s="32"/>
      <c r="I20" s="107"/>
      <c r="J20" s="32"/>
      <c r="K20" s="32"/>
      <c r="L20" s="32" t="s">
        <v>65</v>
      </c>
      <c r="M20" s="33">
        <f>IF(C20&gt;43607,130000,105000)</f>
        <v>105000</v>
      </c>
      <c r="N20" s="33">
        <f>VLOOKUP(B20,'REGISTRO ABONOS'!$B$8:$BC$10036,30,0)</f>
        <v>0</v>
      </c>
      <c r="O20" s="33">
        <f>IF(C20&gt;43607,40000,35000)</f>
        <v>35000</v>
      </c>
      <c r="P20" s="33">
        <f>IF(Tabla14[[#This Row],[VALOR BONO]]=105000,5000,5000)</f>
        <v>5000</v>
      </c>
      <c r="Q20" s="33">
        <v>0</v>
      </c>
      <c r="R20" s="33">
        <v>0</v>
      </c>
      <c r="S2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0" s="2"/>
    </row>
    <row r="21" spans="1:21" hidden="1" x14ac:dyDescent="0.2">
      <c r="A21" s="8"/>
      <c r="B21" s="58">
        <v>1828</v>
      </c>
      <c r="C21" s="105">
        <v>43571</v>
      </c>
      <c r="D21" s="32" t="s">
        <v>336</v>
      </c>
      <c r="E21" s="32" t="s">
        <v>449</v>
      </c>
      <c r="F21" s="32" t="s">
        <v>130</v>
      </c>
      <c r="G21" s="32" t="s">
        <v>130</v>
      </c>
      <c r="H21" s="32" t="s">
        <v>130</v>
      </c>
      <c r="I21" s="107"/>
      <c r="J21" s="32"/>
      <c r="K21" s="32"/>
      <c r="L21" s="32" t="s">
        <v>336</v>
      </c>
      <c r="M21" s="33">
        <f>IF(C21&gt;43607,130000,105000)</f>
        <v>105000</v>
      </c>
      <c r="N21" s="33" t="e">
        <f>VLOOKUP(B21,'REGISTRO ABONOS'!$B$8:$BC$10036,30,0)</f>
        <v>#N/A</v>
      </c>
      <c r="O21" s="33">
        <f>IF(C21&gt;43607,40000,35000)</f>
        <v>35000</v>
      </c>
      <c r="P21" s="33">
        <f>IF(Tabla14[[#This Row],[VALOR BONO]]=105000,5000,5000)</f>
        <v>5000</v>
      </c>
      <c r="Q21" s="33">
        <v>0</v>
      </c>
      <c r="R21" s="33">
        <v>0</v>
      </c>
      <c r="S2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1" s="2"/>
    </row>
    <row r="22" spans="1:21" hidden="1" x14ac:dyDescent="0.2">
      <c r="A22" s="8"/>
      <c r="B22" s="58">
        <v>1936</v>
      </c>
      <c r="C22" s="105">
        <v>43556</v>
      </c>
      <c r="D22" s="32" t="s">
        <v>119</v>
      </c>
      <c r="E22" s="32" t="s">
        <v>63</v>
      </c>
      <c r="F22" s="32"/>
      <c r="G22" s="32"/>
      <c r="H22" s="32"/>
      <c r="I22" s="107"/>
      <c r="J22" s="32"/>
      <c r="K22" s="32"/>
      <c r="L22" s="32" t="s">
        <v>65</v>
      </c>
      <c r="M22" s="33">
        <f>IF(C22&gt;43607,130000,105000)</f>
        <v>105000</v>
      </c>
      <c r="N22" s="33">
        <f>VLOOKUP(B22,'REGISTRO ABONOS'!$B$8:$BC$10036,30,0)</f>
        <v>0</v>
      </c>
      <c r="O22" s="33">
        <f>IF(C22&gt;43607,40000,35000)</f>
        <v>35000</v>
      </c>
      <c r="P22" s="33">
        <f>IF(Tabla14[[#This Row],[VALOR BONO]]=105000,5000,5000)</f>
        <v>5000</v>
      </c>
      <c r="Q22" s="33">
        <v>0</v>
      </c>
      <c r="R22" s="33">
        <v>0</v>
      </c>
      <c r="S2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2" s="2"/>
    </row>
    <row r="23" spans="1:21" hidden="1" x14ac:dyDescent="0.2">
      <c r="A23" s="8"/>
      <c r="B23" s="58">
        <v>1944</v>
      </c>
      <c r="C23" s="105">
        <v>43564</v>
      </c>
      <c r="D23" s="32" t="s">
        <v>89</v>
      </c>
      <c r="E23" s="32" t="s">
        <v>87</v>
      </c>
      <c r="F23" s="32" t="s">
        <v>158</v>
      </c>
      <c r="G23" s="32">
        <v>3156794837</v>
      </c>
      <c r="H23" s="32">
        <v>94233068</v>
      </c>
      <c r="I23" s="107" t="s">
        <v>140</v>
      </c>
      <c r="J23" s="32" t="s">
        <v>61</v>
      </c>
      <c r="K23" s="32"/>
      <c r="L23" s="32" t="s">
        <v>87</v>
      </c>
      <c r="M23" s="33">
        <f>IF(C23&gt;43607,130000,105000)</f>
        <v>105000</v>
      </c>
      <c r="N23" s="33" t="e">
        <f>VLOOKUP(B23,'REGISTRO ABONOS'!$B$8:$BC$10036,30,0)</f>
        <v>#N/A</v>
      </c>
      <c r="O23" s="33">
        <f>IF(C23&gt;43607,40000,35000)</f>
        <v>35000</v>
      </c>
      <c r="P23" s="33">
        <f>IF(Tabla14[[#This Row],[VALOR BONO]]=105000,5000,5000)</f>
        <v>5000</v>
      </c>
      <c r="Q23" s="33">
        <v>0</v>
      </c>
      <c r="R23" s="33">
        <v>0</v>
      </c>
      <c r="S2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3" s="2"/>
    </row>
    <row r="24" spans="1:21" hidden="1" x14ac:dyDescent="0.2">
      <c r="A24" s="8"/>
      <c r="B24" s="58">
        <v>1965</v>
      </c>
      <c r="C24" s="105">
        <v>43561</v>
      </c>
      <c r="D24" s="32" t="s">
        <v>119</v>
      </c>
      <c r="E24" s="32" t="s">
        <v>68</v>
      </c>
      <c r="F24" s="32"/>
      <c r="G24" s="32"/>
      <c r="H24" s="32"/>
      <c r="I24" s="107"/>
      <c r="J24" s="32"/>
      <c r="K24" s="32"/>
      <c r="L24" s="32"/>
      <c r="M24" s="33">
        <f>IF(C24&gt;43607,130000,105000)</f>
        <v>105000</v>
      </c>
      <c r="N24" s="33">
        <f>VLOOKUP(B24,'REGISTRO ABONOS'!$B$8:$BC$10036,30,0)</f>
        <v>0</v>
      </c>
      <c r="O24" s="33">
        <f>IF(C24&gt;43607,40000,35000)</f>
        <v>35000</v>
      </c>
      <c r="P24" s="33">
        <f>IF(Tabla14[[#This Row],[VALOR BONO]]=105000,5000,5000)</f>
        <v>5000</v>
      </c>
      <c r="Q24" s="33">
        <v>0</v>
      </c>
      <c r="R24" s="33">
        <v>0</v>
      </c>
      <c r="S2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4" s="2"/>
    </row>
    <row r="25" spans="1:21" hidden="1" x14ac:dyDescent="0.2">
      <c r="A25" s="8"/>
      <c r="B25" s="58">
        <v>1981</v>
      </c>
      <c r="C25" s="105">
        <v>43556</v>
      </c>
      <c r="D25" s="32" t="s">
        <v>119</v>
      </c>
      <c r="E25" s="32" t="s">
        <v>148</v>
      </c>
      <c r="F25" s="32"/>
      <c r="G25" s="32"/>
      <c r="H25" s="32"/>
      <c r="I25" s="107"/>
      <c r="J25" s="32"/>
      <c r="K25" s="32"/>
      <c r="L25" s="32" t="s">
        <v>65</v>
      </c>
      <c r="M25" s="33">
        <f>IF(C25&gt;43607,130000,105000)</f>
        <v>105000</v>
      </c>
      <c r="N25" s="33" t="e">
        <f>VLOOKUP(B25,'REGISTRO ABONOS'!$B$8:$BC$10036,30,0)</f>
        <v>#N/A</v>
      </c>
      <c r="O25" s="33">
        <f>IF(C25&gt;43607,40000,35000)</f>
        <v>35000</v>
      </c>
      <c r="P25" s="33">
        <f>IF(Tabla14[[#This Row],[VALOR BONO]]=105000,5000,5000)</f>
        <v>5000</v>
      </c>
      <c r="Q25" s="33">
        <v>0</v>
      </c>
      <c r="R25" s="33">
        <v>0</v>
      </c>
      <c r="S2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5" s="2"/>
    </row>
    <row r="26" spans="1:21" hidden="1" x14ac:dyDescent="0.2">
      <c r="A26" s="8"/>
      <c r="B26" s="58">
        <v>1985</v>
      </c>
      <c r="C26" s="105">
        <v>43559</v>
      </c>
      <c r="D26" s="32" t="s">
        <v>119</v>
      </c>
      <c r="E26" s="32" t="s">
        <v>123</v>
      </c>
      <c r="F26" s="32"/>
      <c r="G26" s="32"/>
      <c r="H26" s="32"/>
      <c r="I26" s="107"/>
      <c r="J26" s="32"/>
      <c r="K26" s="32"/>
      <c r="L26" s="32" t="s">
        <v>65</v>
      </c>
      <c r="M26" s="33">
        <f>IF(C26&gt;43607,130000,105000)</f>
        <v>105000</v>
      </c>
      <c r="N26" s="33" t="e">
        <f>VLOOKUP(B26,'REGISTRO ABONOS'!$B$8:$BC$10036,30,0)</f>
        <v>#N/A</v>
      </c>
      <c r="O26" s="33">
        <f>IF(C26&gt;43607,40000,35000)</f>
        <v>35000</v>
      </c>
      <c r="P26" s="33">
        <f>IF(Tabla14[[#This Row],[VALOR BONO]]=105000,5000,5000)</f>
        <v>5000</v>
      </c>
      <c r="Q26" s="33">
        <v>0</v>
      </c>
      <c r="R26" s="33">
        <v>0</v>
      </c>
      <c r="S2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6" s="2"/>
    </row>
    <row r="27" spans="1:21" hidden="1" x14ac:dyDescent="0.2">
      <c r="A27" s="8"/>
      <c r="B27" s="58">
        <v>2330</v>
      </c>
      <c r="C27" s="105">
        <v>43571</v>
      </c>
      <c r="D27" s="32" t="s">
        <v>89</v>
      </c>
      <c r="E27" s="32" t="s">
        <v>470</v>
      </c>
      <c r="F27" s="32"/>
      <c r="G27" s="32"/>
      <c r="H27" s="32"/>
      <c r="I27" s="107"/>
      <c r="J27" s="32"/>
      <c r="K27" s="32"/>
      <c r="L27" s="32" t="s">
        <v>322</v>
      </c>
      <c r="M27" s="33">
        <f>IF(C27&gt;43607,130000,105000)</f>
        <v>105000</v>
      </c>
      <c r="N27" s="33" t="e">
        <f>VLOOKUP(B27,'REGISTRO ABONOS'!$B$8:$BC$10036,30,0)</f>
        <v>#N/A</v>
      </c>
      <c r="O27" s="33">
        <f>IF(C27&gt;43607,40000,35000)</f>
        <v>35000</v>
      </c>
      <c r="P27" s="33">
        <f>IF(Tabla14[[#This Row],[VALOR BONO]]=105000,5000,5000)</f>
        <v>5000</v>
      </c>
      <c r="Q27" s="33">
        <v>0</v>
      </c>
      <c r="R27" s="33">
        <v>0</v>
      </c>
      <c r="S2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7" s="2"/>
    </row>
    <row r="28" spans="1:21" hidden="1" x14ac:dyDescent="0.2">
      <c r="A28" s="8"/>
      <c r="B28" s="58">
        <v>2453</v>
      </c>
      <c r="C28" s="105">
        <v>43561</v>
      </c>
      <c r="D28" s="32" t="s">
        <v>119</v>
      </c>
      <c r="E28" s="32" t="s">
        <v>136</v>
      </c>
      <c r="F28" s="32"/>
      <c r="G28" s="32"/>
      <c r="H28" s="32"/>
      <c r="I28" s="107"/>
      <c r="J28" s="32"/>
      <c r="K28" s="32"/>
      <c r="L28" s="32" t="s">
        <v>65</v>
      </c>
      <c r="M28" s="33">
        <f>IF(C28&gt;43607,130000,105000)</f>
        <v>105000</v>
      </c>
      <c r="N28" s="33" t="e">
        <f>VLOOKUP(B28,'REGISTRO ABONOS'!$B$8:$BC$10036,30,0)</f>
        <v>#N/A</v>
      </c>
      <c r="O28" s="33">
        <f>IF(C28&gt;43607,40000,35000)</f>
        <v>35000</v>
      </c>
      <c r="P28" s="33">
        <f>IF(Tabla14[[#This Row],[VALOR BONO]]=105000,5000,5000)</f>
        <v>5000</v>
      </c>
      <c r="Q28" s="33">
        <v>0</v>
      </c>
      <c r="R28" s="33">
        <v>0</v>
      </c>
      <c r="S2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8" s="2"/>
    </row>
    <row r="29" spans="1:21" hidden="1" x14ac:dyDescent="0.2">
      <c r="A29" s="8"/>
      <c r="B29" s="58">
        <v>2719</v>
      </c>
      <c r="C29" s="105">
        <v>43564</v>
      </c>
      <c r="D29" s="32" t="s">
        <v>99</v>
      </c>
      <c r="E29" s="32" t="s">
        <v>104</v>
      </c>
      <c r="F29" s="32" t="s">
        <v>100</v>
      </c>
      <c r="G29" s="32">
        <v>3173706957</v>
      </c>
      <c r="H29" s="32">
        <v>66682297</v>
      </c>
      <c r="I29" s="107" t="s">
        <v>60</v>
      </c>
      <c r="J29" s="32" t="s">
        <v>61</v>
      </c>
      <c r="K29" s="32"/>
      <c r="L29" s="32" t="s">
        <v>99</v>
      </c>
      <c r="M29" s="33">
        <f>IF(C29&gt;43607,130000,105000)</f>
        <v>105000</v>
      </c>
      <c r="N29" s="33">
        <f>VLOOKUP(B29,'REGISTRO ABONOS'!$B$8:$BC$10036,30,0)</f>
        <v>0</v>
      </c>
      <c r="O29" s="33">
        <f>IF(C29&gt;43607,40000,35000)</f>
        <v>35000</v>
      </c>
      <c r="P29" s="33">
        <f>IF(Tabla14[[#This Row],[VALOR BONO]]=105000,5000,5000)</f>
        <v>5000</v>
      </c>
      <c r="Q29" s="33">
        <v>0</v>
      </c>
      <c r="R29" s="33">
        <v>0</v>
      </c>
      <c r="S2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2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29" s="2"/>
    </row>
    <row r="30" spans="1:21" hidden="1" x14ac:dyDescent="0.2">
      <c r="A30" s="8"/>
      <c r="B30" s="58">
        <v>3105</v>
      </c>
      <c r="C30" s="105">
        <v>43559</v>
      </c>
      <c r="D30" s="32" t="s">
        <v>173</v>
      </c>
      <c r="E30" s="32" t="s">
        <v>182</v>
      </c>
      <c r="F30" s="32"/>
      <c r="G30" s="32"/>
      <c r="H30" s="32"/>
      <c r="I30" s="107"/>
      <c r="J30" s="32"/>
      <c r="K30" s="32"/>
      <c r="L30" s="98" t="s">
        <v>171</v>
      </c>
      <c r="M30" s="99">
        <f>IF(C30&gt;43607,130000,105000)</f>
        <v>105000</v>
      </c>
      <c r="N30" s="33" t="e">
        <f>VLOOKUP(B30,'REGISTRO ABONOS'!$B$8:$BC$10036,30,0)</f>
        <v>#N/A</v>
      </c>
      <c r="O30" s="99">
        <f>IF(C30&gt;43607,40000,35000)</f>
        <v>35000</v>
      </c>
      <c r="P30" s="99">
        <f>IF(Tabla14[[#This Row],[VALOR BONO]]=105000,5000,5000)</f>
        <v>5000</v>
      </c>
      <c r="Q30" s="33"/>
      <c r="R30" s="33"/>
      <c r="S30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0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0" s="2"/>
    </row>
    <row r="31" spans="1:21" hidden="1" x14ac:dyDescent="0.2">
      <c r="A31" s="8"/>
      <c r="B31" s="58">
        <v>3108</v>
      </c>
      <c r="C31" s="105">
        <v>43567</v>
      </c>
      <c r="D31" s="32" t="s">
        <v>99</v>
      </c>
      <c r="E31" s="32" t="s">
        <v>330</v>
      </c>
      <c r="F31" s="32"/>
      <c r="G31" s="32"/>
      <c r="H31" s="32"/>
      <c r="I31" s="107"/>
      <c r="J31" s="32"/>
      <c r="K31" s="32"/>
      <c r="L31" s="32" t="s">
        <v>99</v>
      </c>
      <c r="M31" s="33">
        <f>IF(C31&gt;43607,130000,105000)</f>
        <v>105000</v>
      </c>
      <c r="N31" s="33" t="e">
        <f>VLOOKUP(B31,'REGISTRO ABONOS'!$B$8:$BC$10036,30,0)</f>
        <v>#N/A</v>
      </c>
      <c r="O31" s="33">
        <f>IF(C31&gt;43607,40000,35000)</f>
        <v>35000</v>
      </c>
      <c r="P31" s="33">
        <f>IF(Tabla14[[#This Row],[VALOR BONO]]=105000,5000,5000)</f>
        <v>5000</v>
      </c>
      <c r="Q31" s="33">
        <v>0</v>
      </c>
      <c r="R31" s="33">
        <v>0</v>
      </c>
      <c r="S3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1" s="2"/>
    </row>
    <row r="32" spans="1:21" hidden="1" x14ac:dyDescent="0.2">
      <c r="A32" s="8"/>
      <c r="B32" s="58">
        <v>3423</v>
      </c>
      <c r="C32" s="105">
        <v>43563</v>
      </c>
      <c r="D32" s="32" t="s">
        <v>336</v>
      </c>
      <c r="E32" s="32" t="s">
        <v>431</v>
      </c>
      <c r="F32" s="32"/>
      <c r="G32" s="32"/>
      <c r="H32" s="32"/>
      <c r="I32" s="107"/>
      <c r="J32" s="32"/>
      <c r="K32" s="32"/>
      <c r="L32" s="32" t="s">
        <v>411</v>
      </c>
      <c r="M32" s="33">
        <f>IF(C32&gt;43607,130000,105000)</f>
        <v>105000</v>
      </c>
      <c r="N32" s="33" t="e">
        <f>VLOOKUP(B32,'REGISTRO ABONOS'!$B$8:$BC$10036,30,0)</f>
        <v>#N/A</v>
      </c>
      <c r="O32" s="33">
        <f>IF(C32&gt;43607,40000,35000)</f>
        <v>35000</v>
      </c>
      <c r="P32" s="33">
        <f>IF(Tabla14[[#This Row],[VALOR BONO]]=105000,5000,5000)</f>
        <v>5000</v>
      </c>
      <c r="Q32" s="33">
        <v>0</v>
      </c>
      <c r="R32" s="33">
        <v>0</v>
      </c>
      <c r="S3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2" s="2"/>
    </row>
    <row r="33" spans="1:21" hidden="1" x14ac:dyDescent="0.2">
      <c r="A33" s="8"/>
      <c r="B33" s="58">
        <v>4122</v>
      </c>
      <c r="C33" s="105">
        <v>43563</v>
      </c>
      <c r="D33" s="32" t="s">
        <v>336</v>
      </c>
      <c r="E33" s="32" t="s">
        <v>441</v>
      </c>
      <c r="F33" s="32"/>
      <c r="G33" s="32"/>
      <c r="H33" s="32"/>
      <c r="I33" s="107"/>
      <c r="J33" s="32"/>
      <c r="K33" s="32"/>
      <c r="L33" s="32" t="s">
        <v>411</v>
      </c>
      <c r="M33" s="33">
        <f>IF(C33&gt;43607,130000,105000)</f>
        <v>105000</v>
      </c>
      <c r="N33" s="33" t="e">
        <f>VLOOKUP(B33,'REGISTRO ABONOS'!$B$8:$BC$10036,30,0)</f>
        <v>#N/A</v>
      </c>
      <c r="O33" s="33">
        <f>IF(C33&gt;43607,40000,35000)</f>
        <v>35000</v>
      </c>
      <c r="P33" s="33">
        <f>IF(Tabla14[[#This Row],[VALOR BONO]]=105000,5000,5000)</f>
        <v>5000</v>
      </c>
      <c r="Q33" s="33">
        <v>0</v>
      </c>
      <c r="R33" s="33">
        <v>0</v>
      </c>
      <c r="S3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3" s="2"/>
    </row>
    <row r="34" spans="1:21" hidden="1" x14ac:dyDescent="0.2">
      <c r="A34" s="8"/>
      <c r="B34" s="58">
        <v>4988</v>
      </c>
      <c r="C34" s="105">
        <v>43560</v>
      </c>
      <c r="D34" s="32" t="s">
        <v>119</v>
      </c>
      <c r="E34" s="32" t="s">
        <v>152</v>
      </c>
      <c r="F34" s="32"/>
      <c r="G34" s="32"/>
      <c r="H34" s="32"/>
      <c r="I34" s="107"/>
      <c r="J34" s="32"/>
      <c r="K34" s="32"/>
      <c r="L34" s="32" t="s">
        <v>65</v>
      </c>
      <c r="M34" s="33">
        <f>IF(C34&gt;43607,130000,105000)</f>
        <v>105000</v>
      </c>
      <c r="N34" s="33" t="e">
        <f>VLOOKUP(B34,'REGISTRO ABONOS'!$B$8:$BC$10036,30,0)</f>
        <v>#N/A</v>
      </c>
      <c r="O34" s="33">
        <f>IF(C34&gt;43607,40000,35000)</f>
        <v>35000</v>
      </c>
      <c r="P34" s="33">
        <f>IF(Tabla14[[#This Row],[VALOR BONO]]=105000,5000,5000)</f>
        <v>5000</v>
      </c>
      <c r="Q34" s="33">
        <v>0</v>
      </c>
      <c r="R34" s="33">
        <v>0</v>
      </c>
      <c r="S3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4" s="2"/>
    </row>
    <row r="35" spans="1:21" hidden="1" x14ac:dyDescent="0.2">
      <c r="A35" s="8"/>
      <c r="B35" s="58">
        <v>6262</v>
      </c>
      <c r="C35" s="105">
        <v>43559</v>
      </c>
      <c r="D35" s="32" t="s">
        <v>119</v>
      </c>
      <c r="E35" s="32" t="s">
        <v>116</v>
      </c>
      <c r="F35" s="32" t="s">
        <v>120</v>
      </c>
      <c r="G35" s="32">
        <v>3155044659</v>
      </c>
      <c r="H35" s="32">
        <v>94229998</v>
      </c>
      <c r="I35" s="107" t="s">
        <v>60</v>
      </c>
      <c r="J35" s="32" t="s">
        <v>61</v>
      </c>
      <c r="K35" s="32"/>
      <c r="L35" s="32" t="s">
        <v>65</v>
      </c>
      <c r="M35" s="33">
        <f>IF(C35&gt;43607,130000,105000)</f>
        <v>105000</v>
      </c>
      <c r="N35" s="33" t="e">
        <f>VLOOKUP(B35,'REGISTRO ABONOS'!$B$8:$BC$10036,30,0)</f>
        <v>#N/A</v>
      </c>
      <c r="O35" s="33">
        <f>IF(C35&gt;43607,40000,35000)</f>
        <v>35000</v>
      </c>
      <c r="P35" s="33">
        <f>IF(Tabla14[[#This Row],[VALOR BONO]]=105000,5000,5000)</f>
        <v>5000</v>
      </c>
      <c r="Q35" s="33">
        <v>0</v>
      </c>
      <c r="R35" s="33">
        <v>0</v>
      </c>
      <c r="S3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5" s="2"/>
    </row>
    <row r="36" spans="1:21" hidden="1" x14ac:dyDescent="0.2">
      <c r="A36" s="8"/>
      <c r="B36" s="58">
        <v>6274</v>
      </c>
      <c r="C36" s="105">
        <v>43559</v>
      </c>
      <c r="D36" s="32" t="s">
        <v>119</v>
      </c>
      <c r="E36" s="32" t="s">
        <v>121</v>
      </c>
      <c r="F36" s="32"/>
      <c r="G36" s="32"/>
      <c r="H36" s="32"/>
      <c r="I36" s="107"/>
      <c r="J36" s="32"/>
      <c r="K36" s="32"/>
      <c r="L36" s="32" t="s">
        <v>65</v>
      </c>
      <c r="M36" s="33">
        <f>IF(C36&gt;43607,130000,105000)</f>
        <v>105000</v>
      </c>
      <c r="N36" s="33" t="e">
        <f>VLOOKUP(B36,'REGISTRO ABONOS'!$B$8:$BC$10036,30,0)</f>
        <v>#N/A</v>
      </c>
      <c r="O36" s="33">
        <f>IF(C36&gt;43607,40000,35000)</f>
        <v>35000</v>
      </c>
      <c r="P36" s="33">
        <f>IF(Tabla14[[#This Row],[VALOR BONO]]=105000,5000,5000)</f>
        <v>5000</v>
      </c>
      <c r="Q36" s="33">
        <v>0</v>
      </c>
      <c r="R36" s="33">
        <v>0</v>
      </c>
      <c r="S3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6" s="2"/>
    </row>
    <row r="37" spans="1:21" hidden="1" x14ac:dyDescent="0.2">
      <c r="A37" s="8"/>
      <c r="B37" s="58">
        <v>6475</v>
      </c>
      <c r="C37" s="105">
        <v>43563</v>
      </c>
      <c r="D37" s="32" t="s">
        <v>99</v>
      </c>
      <c r="E37" s="32" t="s">
        <v>97</v>
      </c>
      <c r="F37" s="32" t="s">
        <v>100</v>
      </c>
      <c r="G37" s="32">
        <v>3173706957</v>
      </c>
      <c r="H37" s="32">
        <v>66682297</v>
      </c>
      <c r="I37" s="107" t="s">
        <v>60</v>
      </c>
      <c r="J37" s="32" t="s">
        <v>61</v>
      </c>
      <c r="K37" s="32"/>
      <c r="L37" s="32" t="s">
        <v>99</v>
      </c>
      <c r="M37" s="33">
        <f>IF(C37&gt;43607,130000,105000)</f>
        <v>105000</v>
      </c>
      <c r="N37" s="33">
        <f>VLOOKUP(B37,'REGISTRO ABONOS'!$B$8:$BC$10036,30,0)</f>
        <v>0</v>
      </c>
      <c r="O37" s="33">
        <f>IF(C37&gt;43607,40000,35000)</f>
        <v>35000</v>
      </c>
      <c r="P37" s="33">
        <f>IF(Tabla14[[#This Row],[VALOR BONO]]=105000,5000,5000)</f>
        <v>5000</v>
      </c>
      <c r="Q37" s="33">
        <v>0</v>
      </c>
      <c r="R37" s="33">
        <v>0</v>
      </c>
      <c r="S3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7" s="2"/>
    </row>
    <row r="38" spans="1:21" hidden="1" x14ac:dyDescent="0.2">
      <c r="A38" s="8"/>
      <c r="B38" s="58">
        <v>6714</v>
      </c>
      <c r="C38" s="105">
        <v>43559</v>
      </c>
      <c r="D38" s="32" t="s">
        <v>173</v>
      </c>
      <c r="E38" s="32" t="s">
        <v>186</v>
      </c>
      <c r="F38" s="32"/>
      <c r="G38" s="32"/>
      <c r="H38" s="32"/>
      <c r="I38" s="107"/>
      <c r="J38" s="32"/>
      <c r="K38" s="32"/>
      <c r="L38" s="98" t="s">
        <v>171</v>
      </c>
      <c r="M38" s="99">
        <f>IF(C38&gt;43607,130000,105000)</f>
        <v>105000</v>
      </c>
      <c r="N38" s="33" t="e">
        <f>VLOOKUP(B38,'REGISTRO ABONOS'!$B$8:$BC$10036,30,0)</f>
        <v>#N/A</v>
      </c>
      <c r="O38" s="99">
        <f>IF(C38&gt;43607,40000,35000)</f>
        <v>35000</v>
      </c>
      <c r="P38" s="99">
        <f>IF(Tabla14[[#This Row],[VALOR BONO]]=105000,5000,5000)</f>
        <v>5000</v>
      </c>
      <c r="Q38" s="33"/>
      <c r="R38" s="33"/>
      <c r="S38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8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38" s="2"/>
    </row>
    <row r="39" spans="1:21" hidden="1" x14ac:dyDescent="0.2">
      <c r="A39" s="8"/>
      <c r="B39" s="58">
        <v>6729</v>
      </c>
      <c r="C39" s="105">
        <v>43562</v>
      </c>
      <c r="D39" s="32" t="s">
        <v>336</v>
      </c>
      <c r="E39" s="32" t="s">
        <v>443</v>
      </c>
      <c r="F39" s="32"/>
      <c r="G39" s="32"/>
      <c r="H39" s="32"/>
      <c r="I39" s="107"/>
      <c r="J39" s="32"/>
      <c r="K39" s="32"/>
      <c r="L39" s="32" t="s">
        <v>411</v>
      </c>
      <c r="M39" s="33">
        <f>IF(C39&gt;43607,130000,105000)</f>
        <v>105000</v>
      </c>
      <c r="N39" s="33" t="e">
        <f>VLOOKUP(B39,'REGISTRO ABONOS'!$B$8:$BC$10036,30,0)</f>
        <v>#N/A</v>
      </c>
      <c r="O39" s="33">
        <f>IF(C39&gt;43607,40000,35000)</f>
        <v>35000</v>
      </c>
      <c r="P39" s="33">
        <f>IF(Tabla14[[#This Row],[VALOR BONO]]=105000,5000,5000)</f>
        <v>5000</v>
      </c>
      <c r="Q39" s="33">
        <v>0</v>
      </c>
      <c r="R39" s="33">
        <v>0</v>
      </c>
      <c r="S3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3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39" s="2"/>
    </row>
    <row r="40" spans="1:21" hidden="1" x14ac:dyDescent="0.2">
      <c r="A40" s="8"/>
      <c r="B40" s="58">
        <v>6901</v>
      </c>
      <c r="C40" s="105">
        <v>43562</v>
      </c>
      <c r="D40" s="32" t="s">
        <v>336</v>
      </c>
      <c r="E40" s="32" t="s">
        <v>435</v>
      </c>
      <c r="F40" s="32"/>
      <c r="G40" s="32"/>
      <c r="H40" s="32"/>
      <c r="I40" s="107"/>
      <c r="J40" s="32"/>
      <c r="K40" s="32"/>
      <c r="L40" s="32" t="s">
        <v>411</v>
      </c>
      <c r="M40" s="33">
        <f>IF(C40&gt;43607,130000,105000)</f>
        <v>105000</v>
      </c>
      <c r="N40" s="33" t="e">
        <f>VLOOKUP(B40,'REGISTRO ABONOS'!$B$8:$BC$10036,30,0)</f>
        <v>#N/A</v>
      </c>
      <c r="O40" s="33">
        <f>IF(C40&gt;43607,40000,35000)</f>
        <v>35000</v>
      </c>
      <c r="P40" s="33">
        <f>IF(Tabla14[[#This Row],[VALOR BONO]]=105000,5000,5000)</f>
        <v>5000</v>
      </c>
      <c r="Q40" s="33">
        <v>0</v>
      </c>
      <c r="R40" s="33">
        <v>0</v>
      </c>
      <c r="S4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0" s="2"/>
    </row>
    <row r="41" spans="1:21" hidden="1" x14ac:dyDescent="0.2">
      <c r="A41" s="8"/>
      <c r="B41" s="58">
        <v>6902</v>
      </c>
      <c r="C41" s="105">
        <v>43559</v>
      </c>
      <c r="D41" s="32" t="s">
        <v>119</v>
      </c>
      <c r="E41" s="32" t="s">
        <v>126</v>
      </c>
      <c r="F41" s="32"/>
      <c r="G41" s="32"/>
      <c r="H41" s="32"/>
      <c r="I41" s="107"/>
      <c r="J41" s="32"/>
      <c r="K41" s="32"/>
      <c r="L41" s="32" t="s">
        <v>65</v>
      </c>
      <c r="M41" s="33">
        <f>IF(C41&gt;43607,130000,105000)</f>
        <v>105000</v>
      </c>
      <c r="N41" s="33" t="e">
        <f>VLOOKUP(B41,'REGISTRO ABONOS'!$B$8:$BC$10036,30,0)</f>
        <v>#N/A</v>
      </c>
      <c r="O41" s="33">
        <f>IF(C41&gt;43607,40000,35000)</f>
        <v>35000</v>
      </c>
      <c r="P41" s="33">
        <f>IF(Tabla14[[#This Row],[VALOR BONO]]=105000,5000,5000)</f>
        <v>5000</v>
      </c>
      <c r="Q41" s="33">
        <v>0</v>
      </c>
      <c r="R41" s="33">
        <v>0</v>
      </c>
      <c r="S4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1" s="2"/>
    </row>
    <row r="42" spans="1:21" hidden="1" x14ac:dyDescent="0.2">
      <c r="A42" s="8"/>
      <c r="B42" s="58">
        <v>6936</v>
      </c>
      <c r="C42" s="105">
        <v>43571</v>
      </c>
      <c r="D42" s="32" t="s">
        <v>89</v>
      </c>
      <c r="E42" s="32" t="s">
        <v>465</v>
      </c>
      <c r="F42" s="32"/>
      <c r="G42" s="32"/>
      <c r="H42" s="32"/>
      <c r="I42" s="107"/>
      <c r="J42" s="32"/>
      <c r="K42" s="32"/>
      <c r="L42" s="32" t="s">
        <v>322</v>
      </c>
      <c r="M42" s="33">
        <f>IF(C42&gt;43607,130000,105000)</f>
        <v>105000</v>
      </c>
      <c r="N42" s="33" t="e">
        <f>VLOOKUP(B42,'REGISTRO ABONOS'!$B$8:$BC$10036,30,0)</f>
        <v>#N/A</v>
      </c>
      <c r="O42" s="33">
        <f>IF(C42&gt;43607,40000,35000)</f>
        <v>35000</v>
      </c>
      <c r="P42" s="33">
        <f>IF(Tabla14[[#This Row],[VALOR BONO]]=105000,5000,5000)</f>
        <v>5000</v>
      </c>
      <c r="Q42" s="33">
        <v>0</v>
      </c>
      <c r="R42" s="33">
        <v>0</v>
      </c>
      <c r="S4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2" s="2"/>
    </row>
    <row r="43" spans="1:21" hidden="1" x14ac:dyDescent="0.2">
      <c r="A43" s="8"/>
      <c r="B43" s="58">
        <v>7418</v>
      </c>
      <c r="C43" s="105">
        <v>43563</v>
      </c>
      <c r="D43" s="32" t="s">
        <v>336</v>
      </c>
      <c r="E43" s="32" t="s">
        <v>411</v>
      </c>
      <c r="F43" s="32"/>
      <c r="G43" s="32"/>
      <c r="H43" s="32"/>
      <c r="I43" s="107"/>
      <c r="J43" s="32"/>
      <c r="K43" s="32"/>
      <c r="L43" s="32" t="s">
        <v>411</v>
      </c>
      <c r="M43" s="33">
        <f>IF(C43&gt;43607,130000,105000)</f>
        <v>105000</v>
      </c>
      <c r="N43" s="33" t="e">
        <f>VLOOKUP(B43,'REGISTRO ABONOS'!$B$8:$BC$10036,30,0)</f>
        <v>#N/A</v>
      </c>
      <c r="O43" s="33">
        <f>IF(C43&gt;43607,40000,35000)</f>
        <v>35000</v>
      </c>
      <c r="P43" s="33">
        <f>IF(Tabla14[[#This Row],[VALOR BONO]]=105000,5000,5000)</f>
        <v>5000</v>
      </c>
      <c r="Q43" s="33">
        <v>0</v>
      </c>
      <c r="R43" s="33">
        <v>0</v>
      </c>
      <c r="S4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3" s="2"/>
    </row>
    <row r="44" spans="1:21" hidden="1" x14ac:dyDescent="0.2">
      <c r="A44" s="8"/>
      <c r="B44" s="58">
        <v>7418</v>
      </c>
      <c r="C44" s="105">
        <v>43563</v>
      </c>
      <c r="D44" s="32" t="s">
        <v>336</v>
      </c>
      <c r="E44" s="32" t="s">
        <v>411</v>
      </c>
      <c r="F44" s="32"/>
      <c r="G44" s="32"/>
      <c r="H44" s="32"/>
      <c r="I44" s="107"/>
      <c r="J44" s="32"/>
      <c r="K44" s="32"/>
      <c r="L44" s="32" t="s">
        <v>411</v>
      </c>
      <c r="M44" s="33">
        <f>IF(C44&gt;43607,130000,105000)</f>
        <v>105000</v>
      </c>
      <c r="N44" s="33" t="e">
        <f>VLOOKUP(B44,'REGISTRO ABONOS'!$B$8:$BC$10036,30,0)</f>
        <v>#N/A</v>
      </c>
      <c r="O44" s="33">
        <f>IF(C44&gt;43607,40000,35000)</f>
        <v>35000</v>
      </c>
      <c r="P44" s="33">
        <f>IF(Tabla14[[#This Row],[VALOR BONO]]=105000,5000,5000)</f>
        <v>5000</v>
      </c>
      <c r="Q44" s="33">
        <v>0</v>
      </c>
      <c r="R44" s="33">
        <v>0</v>
      </c>
      <c r="S44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4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4" s="2"/>
    </row>
    <row r="45" spans="1:21" hidden="1" x14ac:dyDescent="0.2">
      <c r="A45" s="8"/>
      <c r="B45" s="58">
        <v>7451</v>
      </c>
      <c r="C45" s="105">
        <v>43562</v>
      </c>
      <c r="D45" s="32" t="s">
        <v>336</v>
      </c>
      <c r="E45" s="32" t="s">
        <v>433</v>
      </c>
      <c r="F45" s="32"/>
      <c r="G45" s="32"/>
      <c r="H45" s="32"/>
      <c r="I45" s="107"/>
      <c r="J45" s="32"/>
      <c r="K45" s="32"/>
      <c r="L45" s="32" t="s">
        <v>411</v>
      </c>
      <c r="M45" s="33">
        <f>IF(C45&gt;43607,130000,105000)</f>
        <v>105000</v>
      </c>
      <c r="N45" s="33" t="e">
        <f>VLOOKUP(B45,'REGISTRO ABONOS'!$B$8:$BC$10036,30,0)</f>
        <v>#N/A</v>
      </c>
      <c r="O45" s="33">
        <f>IF(C45&gt;43607,40000,35000)</f>
        <v>35000</v>
      </c>
      <c r="P45" s="33">
        <f>IF(Tabla14[[#This Row],[VALOR BONO]]=105000,5000,5000)</f>
        <v>5000</v>
      </c>
      <c r="Q45" s="33">
        <v>0</v>
      </c>
      <c r="R45" s="33">
        <v>0</v>
      </c>
      <c r="S4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5" s="2"/>
    </row>
    <row r="46" spans="1:21" hidden="1" x14ac:dyDescent="0.2">
      <c r="A46" s="8"/>
      <c r="B46" s="58">
        <v>7500</v>
      </c>
      <c r="C46" s="105">
        <v>43562</v>
      </c>
      <c r="D46" s="32" t="s">
        <v>336</v>
      </c>
      <c r="E46" s="32" t="s">
        <v>442</v>
      </c>
      <c r="F46" s="32"/>
      <c r="G46" s="32"/>
      <c r="H46" s="32"/>
      <c r="I46" s="107"/>
      <c r="J46" s="32"/>
      <c r="K46" s="32"/>
      <c r="L46" s="32" t="s">
        <v>411</v>
      </c>
      <c r="M46" s="33">
        <f>IF(C46&gt;43607,130000,105000)</f>
        <v>105000</v>
      </c>
      <c r="N46" s="33" t="e">
        <f>VLOOKUP(B46,'REGISTRO ABONOS'!$B$8:$BC$10036,30,0)</f>
        <v>#N/A</v>
      </c>
      <c r="O46" s="33">
        <f>IF(C46&gt;43607,40000,35000)</f>
        <v>35000</v>
      </c>
      <c r="P46" s="33">
        <f>IF(Tabla14[[#This Row],[VALOR BONO]]=105000,5000,5000)</f>
        <v>5000</v>
      </c>
      <c r="Q46" s="33">
        <v>0</v>
      </c>
      <c r="R46" s="33">
        <v>0</v>
      </c>
      <c r="S4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6" s="2"/>
    </row>
    <row r="47" spans="1:21" x14ac:dyDescent="0.2">
      <c r="A47" s="8"/>
      <c r="B47" s="58">
        <v>7680</v>
      </c>
      <c r="C47" s="105">
        <v>43578</v>
      </c>
      <c r="D47" s="32" t="s">
        <v>486</v>
      </c>
      <c r="E47" s="32" t="s">
        <v>596</v>
      </c>
      <c r="F47" s="32"/>
      <c r="G47" s="32"/>
      <c r="H47" s="32"/>
      <c r="I47" s="107"/>
      <c r="J47" s="32"/>
      <c r="K47" s="32"/>
      <c r="L47" s="32" t="s">
        <v>595</v>
      </c>
      <c r="M47" s="33">
        <f>IF(C47&gt;43607,130000,105000)</f>
        <v>105000</v>
      </c>
      <c r="N47" s="33" t="e">
        <f>VLOOKUP(B47,'REGISTRO ABONOS'!$B$8:$BC$10036,30,0)</f>
        <v>#N/A</v>
      </c>
      <c r="O47" s="33">
        <f>IF(C47&gt;43607,40000,35000)</f>
        <v>35000</v>
      </c>
      <c r="P47" s="33">
        <f>IF(Tabla14[[#This Row],[VALOR BONO]]=105000,5000,5000)</f>
        <v>5000</v>
      </c>
      <c r="Q47" s="33">
        <v>0</v>
      </c>
      <c r="R47" s="33">
        <v>0</v>
      </c>
      <c r="S47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7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7" s="2"/>
    </row>
    <row r="48" spans="1:21" hidden="1" x14ac:dyDescent="0.2">
      <c r="A48" s="8"/>
      <c r="B48" s="58">
        <v>7712</v>
      </c>
      <c r="C48" s="105">
        <v>43570</v>
      </c>
      <c r="D48" s="32" t="s">
        <v>336</v>
      </c>
      <c r="E48" s="32" t="s">
        <v>337</v>
      </c>
      <c r="F48" s="32"/>
      <c r="G48" s="32"/>
      <c r="H48" s="32"/>
      <c r="I48" s="107"/>
      <c r="J48" s="32"/>
      <c r="K48" s="32"/>
      <c r="L48" s="32" t="s">
        <v>338</v>
      </c>
      <c r="M48" s="33">
        <f>IF(C48&gt;43607,130000,105000)</f>
        <v>105000</v>
      </c>
      <c r="N48" s="33">
        <f>VLOOKUP(B48,'REGISTRO ABONOS'!$B$8:$BC$10036,30,0)</f>
        <v>0</v>
      </c>
      <c r="O48" s="33">
        <f>IF(C48&gt;43607,40000,35000)</f>
        <v>35000</v>
      </c>
      <c r="P48" s="33">
        <f>IF(Tabla14[[#This Row],[VALOR BONO]]=105000,5000,5000)</f>
        <v>5000</v>
      </c>
      <c r="Q48" s="33">
        <v>0</v>
      </c>
      <c r="R48" s="33">
        <v>0</v>
      </c>
      <c r="S48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8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8" s="2"/>
    </row>
    <row r="49" spans="1:21" hidden="1" x14ac:dyDescent="0.2">
      <c r="A49" s="8"/>
      <c r="B49" s="58">
        <v>7865</v>
      </c>
      <c r="C49" s="105">
        <v>43571</v>
      </c>
      <c r="D49" s="32" t="s">
        <v>336</v>
      </c>
      <c r="E49" s="32" t="s">
        <v>445</v>
      </c>
      <c r="F49" s="32"/>
      <c r="G49" s="32"/>
      <c r="H49" s="32"/>
      <c r="I49" s="107"/>
      <c r="J49" s="32"/>
      <c r="K49" s="32"/>
      <c r="L49" s="32" t="s">
        <v>336</v>
      </c>
      <c r="M49" s="33">
        <f>IF(C49&gt;43607,130000,105000)</f>
        <v>105000</v>
      </c>
      <c r="N49" s="33" t="e">
        <f>VLOOKUP(B49,'REGISTRO ABONOS'!$B$8:$BC$10036,30,0)</f>
        <v>#N/A</v>
      </c>
      <c r="O49" s="33">
        <f>IF(C49&gt;43607,40000,35000)</f>
        <v>35000</v>
      </c>
      <c r="P49" s="33">
        <f>IF(Tabla14[[#This Row],[VALOR BONO]]=105000,5000,5000)</f>
        <v>5000</v>
      </c>
      <c r="Q49" s="33">
        <v>0</v>
      </c>
      <c r="R49" s="33">
        <v>0</v>
      </c>
      <c r="S49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49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49" s="2"/>
    </row>
    <row r="50" spans="1:21" hidden="1" x14ac:dyDescent="0.2">
      <c r="A50" s="8"/>
      <c r="B50" s="58">
        <v>8038</v>
      </c>
      <c r="C50" s="105">
        <v>43559</v>
      </c>
      <c r="D50" s="32" t="s">
        <v>173</v>
      </c>
      <c r="E50" s="32" t="s">
        <v>189</v>
      </c>
      <c r="F50" s="32"/>
      <c r="G50" s="32"/>
      <c r="H50" s="32"/>
      <c r="I50" s="107"/>
      <c r="J50" s="32"/>
      <c r="K50" s="32"/>
      <c r="L50" s="32" t="s">
        <v>171</v>
      </c>
      <c r="M50" s="33">
        <f>IF(C50&gt;43607,130000,105000)</f>
        <v>105000</v>
      </c>
      <c r="N50" s="33" t="e">
        <f>VLOOKUP(B50,'REGISTRO ABONOS'!$B$8:$BC$10036,30,0)</f>
        <v>#N/A</v>
      </c>
      <c r="O50" s="33">
        <f>IF(C50&gt;43607,40000,35000)</f>
        <v>35000</v>
      </c>
      <c r="P50" s="33">
        <f>IF(Tabla14[[#This Row],[VALOR BONO]]=105000,5000,5000)</f>
        <v>5000</v>
      </c>
      <c r="Q50" s="33">
        <v>0</v>
      </c>
      <c r="R50" s="33">
        <v>0</v>
      </c>
      <c r="S50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0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0" s="2"/>
    </row>
    <row r="51" spans="1:21" hidden="1" x14ac:dyDescent="0.2">
      <c r="A51" s="8"/>
      <c r="B51" s="58">
        <v>8218</v>
      </c>
      <c r="C51" s="105">
        <v>43556</v>
      </c>
      <c r="D51" s="32" t="s">
        <v>119</v>
      </c>
      <c r="E51" s="32" t="s">
        <v>150</v>
      </c>
      <c r="F51" s="32"/>
      <c r="G51" s="32"/>
      <c r="H51" s="32"/>
      <c r="I51" s="107"/>
      <c r="J51" s="32"/>
      <c r="K51" s="32"/>
      <c r="L51" s="32" t="s">
        <v>65</v>
      </c>
      <c r="M51" s="33">
        <f>IF(C51&gt;43607,130000,105000)</f>
        <v>105000</v>
      </c>
      <c r="N51" s="33" t="e">
        <f>VLOOKUP(B51,'REGISTRO ABONOS'!$B$8:$BC$10036,30,0)</f>
        <v>#N/A</v>
      </c>
      <c r="O51" s="33">
        <f>IF(C51&gt;43607,40000,35000)</f>
        <v>35000</v>
      </c>
      <c r="P51" s="33">
        <f>IF(Tabla14[[#This Row],[VALOR BONO]]=105000,5000,5000)</f>
        <v>5000</v>
      </c>
      <c r="Q51" s="33">
        <v>0</v>
      </c>
      <c r="R51" s="33">
        <v>0</v>
      </c>
      <c r="S51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1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1" s="2"/>
    </row>
    <row r="52" spans="1:21" hidden="1" x14ac:dyDescent="0.2">
      <c r="A52" s="8"/>
      <c r="B52" s="58">
        <v>8520</v>
      </c>
      <c r="C52" s="105">
        <v>43559</v>
      </c>
      <c r="D52" s="32" t="s">
        <v>119</v>
      </c>
      <c r="E52" s="32" t="s">
        <v>146</v>
      </c>
      <c r="F52" s="32"/>
      <c r="G52" s="32"/>
      <c r="H52" s="32"/>
      <c r="I52" s="107"/>
      <c r="J52" s="32"/>
      <c r="K52" s="32"/>
      <c r="L52" s="32" t="s">
        <v>65</v>
      </c>
      <c r="M52" s="33">
        <f>IF(C52&gt;43607,130000,105000)</f>
        <v>105000</v>
      </c>
      <c r="N52" s="33" t="e">
        <f>VLOOKUP(B52,'REGISTRO ABONOS'!$B$8:$BC$10036,30,0)</f>
        <v>#N/A</v>
      </c>
      <c r="O52" s="33">
        <f>IF(C52&gt;43607,40000,35000)</f>
        <v>35000</v>
      </c>
      <c r="P52" s="33">
        <f>IF(Tabla14[[#This Row],[VALOR BONO]]=105000,5000,5000)</f>
        <v>5000</v>
      </c>
      <c r="Q52" s="33">
        <v>0</v>
      </c>
      <c r="R52" s="33">
        <v>0</v>
      </c>
      <c r="S52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2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2" s="2"/>
    </row>
    <row r="53" spans="1:21" hidden="1" x14ac:dyDescent="0.2">
      <c r="A53" s="8"/>
      <c r="B53" s="58">
        <v>8520</v>
      </c>
      <c r="C53" s="105">
        <v>43559</v>
      </c>
      <c r="D53" s="32" t="s">
        <v>119</v>
      </c>
      <c r="E53" s="32" t="s">
        <v>146</v>
      </c>
      <c r="F53" s="32"/>
      <c r="G53" s="32"/>
      <c r="H53" s="32"/>
      <c r="I53" s="107"/>
      <c r="J53" s="32"/>
      <c r="K53" s="32"/>
      <c r="L53" s="32" t="s">
        <v>65</v>
      </c>
      <c r="M53" s="33">
        <f>IF(C53&gt;43607,130000,105000)</f>
        <v>105000</v>
      </c>
      <c r="N53" s="33" t="e">
        <f>VLOOKUP(B53,'REGISTRO ABONOS'!$B$8:$BC$10036,30,0)</f>
        <v>#N/A</v>
      </c>
      <c r="O53" s="33">
        <f>IF(C53&gt;43607,40000,35000)</f>
        <v>35000</v>
      </c>
      <c r="P53" s="33">
        <f>IF(Tabla14[[#This Row],[VALOR BONO]]=105000,5000,5000)</f>
        <v>5000</v>
      </c>
      <c r="Q53" s="33">
        <v>0</v>
      </c>
      <c r="R53" s="33">
        <v>0</v>
      </c>
      <c r="S53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3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3" s="2"/>
    </row>
    <row r="54" spans="1:21" hidden="1" x14ac:dyDescent="0.2">
      <c r="A54" s="8"/>
      <c r="B54" s="58">
        <v>8545</v>
      </c>
      <c r="C54" s="105">
        <v>43559</v>
      </c>
      <c r="D54" s="32" t="s">
        <v>173</v>
      </c>
      <c r="E54" s="32" t="s">
        <v>168</v>
      </c>
      <c r="F54" s="32"/>
      <c r="G54" s="32"/>
      <c r="H54" s="32"/>
      <c r="I54" s="107"/>
      <c r="J54" s="32"/>
      <c r="K54" s="32"/>
      <c r="L54" s="98" t="s">
        <v>171</v>
      </c>
      <c r="M54" s="99">
        <f>IF(C54&gt;43607,130000,105000)</f>
        <v>105000</v>
      </c>
      <c r="N54" s="33" t="e">
        <f>VLOOKUP(B54,'REGISTRO ABONOS'!$B$8:$BC$10036,30,0)</f>
        <v>#N/A</v>
      </c>
      <c r="O54" s="99">
        <f>IF(C54&gt;43607,40000,35000)</f>
        <v>35000</v>
      </c>
      <c r="P54" s="99">
        <f>IF(Tabla14[[#This Row],[VALOR BONO]]=105000,5000,5000)</f>
        <v>5000</v>
      </c>
      <c r="Q54" s="33"/>
      <c r="R54" s="33"/>
      <c r="S54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4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4" s="2"/>
    </row>
    <row r="55" spans="1:21" hidden="1" x14ac:dyDescent="0.2">
      <c r="A55" s="8"/>
      <c r="B55" s="58">
        <v>8588</v>
      </c>
      <c r="C55" s="105">
        <v>43571</v>
      </c>
      <c r="D55" s="32" t="s">
        <v>89</v>
      </c>
      <c r="E55" s="32" t="s">
        <v>463</v>
      </c>
      <c r="F55" s="32"/>
      <c r="G55" s="32"/>
      <c r="H55" s="32"/>
      <c r="I55" s="107"/>
      <c r="J55" s="32"/>
      <c r="K55" s="32"/>
      <c r="L55" s="32" t="s">
        <v>322</v>
      </c>
      <c r="M55" s="33">
        <f>IF(C55&gt;43607,130000,105000)</f>
        <v>105000</v>
      </c>
      <c r="N55" s="33" t="e">
        <f>VLOOKUP(B55,'REGISTRO ABONOS'!$B$8:$BC$10036,30,0)</f>
        <v>#N/A</v>
      </c>
      <c r="O55" s="33">
        <f>IF(C55&gt;43607,40000,35000)</f>
        <v>35000</v>
      </c>
      <c r="P55" s="33">
        <f>IF(Tabla14[[#This Row],[VALOR BONO]]=105000,5000,5000)</f>
        <v>5000</v>
      </c>
      <c r="Q55" s="33">
        <v>0</v>
      </c>
      <c r="R55" s="33">
        <v>0</v>
      </c>
      <c r="S55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5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5" s="2"/>
    </row>
    <row r="56" spans="1:21" hidden="1" x14ac:dyDescent="0.2">
      <c r="A56" s="8"/>
      <c r="B56" s="58">
        <v>8701</v>
      </c>
      <c r="C56" s="105">
        <v>43565</v>
      </c>
      <c r="D56" s="32" t="s">
        <v>336</v>
      </c>
      <c r="E56" s="32" t="s">
        <v>437</v>
      </c>
      <c r="F56" s="32"/>
      <c r="G56" s="32"/>
      <c r="H56" s="32"/>
      <c r="I56" s="107"/>
      <c r="J56" s="32"/>
      <c r="K56" s="32"/>
      <c r="L56" s="32" t="s">
        <v>411</v>
      </c>
      <c r="M56" s="33">
        <f>IF(C56&gt;43607,130000,105000)</f>
        <v>105000</v>
      </c>
      <c r="N56" s="33" t="e">
        <f>VLOOKUP(B56,'REGISTRO ABONOS'!$B$8:$BC$10036,30,0)</f>
        <v>#N/A</v>
      </c>
      <c r="O56" s="33">
        <f>IF(C56&gt;43607,40000,35000)</f>
        <v>35000</v>
      </c>
      <c r="P56" s="33">
        <f>IF(Tabla14[[#This Row],[VALOR BONO]]=105000,5000,5000)</f>
        <v>5000</v>
      </c>
      <c r="Q56" s="33">
        <v>0</v>
      </c>
      <c r="R56" s="33">
        <v>0</v>
      </c>
      <c r="S56" s="33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6" s="33">
        <f>Tabla14[[#This Row],[COMISION BONO]]*Tabla14[[#This Row],[CANTIDAD BONOS VENDIDOS]]+Tabla14[[#This Row],[COMISION BONO ENTREGADO]]*Tabla14[[#This Row],[CANTIDAD BONOS ENTREGADOS]]+Tabla14[[#This Row],[INSENTIVO VENTA]]</f>
        <v>0</v>
      </c>
      <c r="U56" s="2"/>
    </row>
    <row r="57" spans="1:21" hidden="1" x14ac:dyDescent="0.2">
      <c r="A57" s="8"/>
      <c r="B57" s="58">
        <v>8728</v>
      </c>
      <c r="C57" s="105">
        <v>43559</v>
      </c>
      <c r="D57" s="32" t="s">
        <v>173</v>
      </c>
      <c r="E57" s="32" t="s">
        <v>187</v>
      </c>
      <c r="F57" s="32"/>
      <c r="G57" s="32"/>
      <c r="H57" s="32"/>
      <c r="I57" s="107"/>
      <c r="J57" s="32"/>
      <c r="K57" s="32"/>
      <c r="L57" s="98" t="s">
        <v>171</v>
      </c>
      <c r="M57" s="99">
        <f>IF(C57&gt;43607,130000,105000)</f>
        <v>105000</v>
      </c>
      <c r="N57" s="33" t="e">
        <f>VLOOKUP(B57,'REGISTRO ABONOS'!$B$8:$BC$10036,30,0)</f>
        <v>#N/A</v>
      </c>
      <c r="O57" s="99">
        <f>IF(C57&gt;43607,40000,35000)</f>
        <v>35000</v>
      </c>
      <c r="P57" s="99">
        <f>IF(Tabla14[[#This Row],[VALOR BONO]]=105000,5000,5000)</f>
        <v>5000</v>
      </c>
      <c r="Q57" s="33"/>
      <c r="R57" s="33"/>
      <c r="S57" s="99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7" s="99">
        <f>Tabla14[[#This Row],[COMISION BONO]]*Tabla14[[#This Row],[CANTIDAD BONOS VENDIDOS]]+Tabla14[[#This Row],[COMISION BONO ENTREGADO]]*Tabla14[[#This Row],[CANTIDAD BONOS ENTREGADOS]]+Tabla14[[#This Row],[INSENTIVO VENTA]]</f>
        <v>0</v>
      </c>
      <c r="U57" s="2"/>
    </row>
    <row r="58" spans="1:21" hidden="1" x14ac:dyDescent="0.2">
      <c r="B58" s="86">
        <v>8731</v>
      </c>
      <c r="C58" s="87">
        <v>43563</v>
      </c>
      <c r="D58" s="88" t="s">
        <v>99</v>
      </c>
      <c r="E58" s="88" t="s">
        <v>101</v>
      </c>
      <c r="F58" s="88" t="s">
        <v>100</v>
      </c>
      <c r="G58" s="88">
        <v>3173706957</v>
      </c>
      <c r="H58" s="32">
        <v>66682297</v>
      </c>
      <c r="I58" s="107" t="s">
        <v>60</v>
      </c>
      <c r="J58" s="88" t="s">
        <v>61</v>
      </c>
      <c r="K58" s="88"/>
      <c r="L58" s="88" t="s">
        <v>99</v>
      </c>
      <c r="M58" s="92">
        <f>IF(C58&gt;43607,130000,105000)</f>
        <v>105000</v>
      </c>
      <c r="N58" s="92">
        <f>VLOOKUP(B58,'REGISTRO ABONOS'!$B$8:$BC$10036,30,0)</f>
        <v>0</v>
      </c>
      <c r="O58" s="92">
        <f>IF(C58&gt;43607,40000,35000)</f>
        <v>35000</v>
      </c>
      <c r="P58" s="92">
        <f>IF(Tabla14[[#This Row],[VALOR BONO]]=105000,5000,5000)</f>
        <v>5000</v>
      </c>
      <c r="Q58" s="92">
        <v>0</v>
      </c>
      <c r="R58" s="92">
        <v>0</v>
      </c>
      <c r="S58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8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59" spans="1:21" hidden="1" x14ac:dyDescent="0.2">
      <c r="B59" s="86">
        <v>9271</v>
      </c>
      <c r="C59" s="87">
        <v>43578</v>
      </c>
      <c r="D59" s="88" t="s">
        <v>486</v>
      </c>
      <c r="E59" s="88" t="s">
        <v>593</v>
      </c>
      <c r="F59" s="88"/>
      <c r="G59" s="88"/>
      <c r="H59" s="32"/>
      <c r="I59" s="107"/>
      <c r="J59" s="88"/>
      <c r="K59" s="88"/>
      <c r="L59" s="88" t="s">
        <v>595</v>
      </c>
      <c r="M59" s="92">
        <f>IF(C59&gt;43607,130000,105000)</f>
        <v>105000</v>
      </c>
      <c r="N59" s="92" t="e">
        <f>VLOOKUP(B59,'REGISTRO ABONOS'!$B$8:$BC$10036,30,0)</f>
        <v>#N/A</v>
      </c>
      <c r="O59" s="92">
        <f>IF(C59&gt;43607,40000,35000)</f>
        <v>35000</v>
      </c>
      <c r="P59" s="92">
        <f>IF(Tabla14[[#This Row],[VALOR BONO]]=105000,5000,5000)</f>
        <v>5000</v>
      </c>
      <c r="Q59" s="92">
        <v>0</v>
      </c>
      <c r="R59" s="92"/>
      <c r="S59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59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0" spans="1:21" hidden="1" x14ac:dyDescent="0.2">
      <c r="B60" s="86">
        <v>9302</v>
      </c>
      <c r="C60" s="87">
        <v>43559</v>
      </c>
      <c r="D60" s="88" t="s">
        <v>173</v>
      </c>
      <c r="E60" s="88" t="s">
        <v>177</v>
      </c>
      <c r="F60" s="88"/>
      <c r="G60" s="88"/>
      <c r="H60" s="32"/>
      <c r="I60" s="107"/>
      <c r="J60" s="88"/>
      <c r="K60" s="88"/>
      <c r="L60" s="90" t="s">
        <v>171</v>
      </c>
      <c r="M60" s="91">
        <f>IF(C60&gt;43607,130000,105000)</f>
        <v>105000</v>
      </c>
      <c r="N60" s="92" t="e">
        <f>VLOOKUP(B60,'REGISTRO ABONOS'!$B$8:$BC$10036,30,0)</f>
        <v>#N/A</v>
      </c>
      <c r="O60" s="91">
        <f>IF(C60&gt;43607,40000,35000)</f>
        <v>35000</v>
      </c>
      <c r="P60" s="91">
        <f>IF(Tabla14[[#This Row],[VALOR BONO]]=105000,5000,5000)</f>
        <v>5000</v>
      </c>
      <c r="Q60" s="92"/>
      <c r="R60" s="92"/>
      <c r="S60" s="91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0" s="93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1" spans="1:21" hidden="1" x14ac:dyDescent="0.2">
      <c r="B61" s="86">
        <v>9535</v>
      </c>
      <c r="C61" s="87">
        <v>43571</v>
      </c>
      <c r="D61" s="88" t="s">
        <v>89</v>
      </c>
      <c r="E61" s="88" t="s">
        <v>467</v>
      </c>
      <c r="F61" s="88"/>
      <c r="G61" s="88"/>
      <c r="H61" s="32"/>
      <c r="I61" s="107"/>
      <c r="J61" s="88"/>
      <c r="K61" s="88"/>
      <c r="L61" s="88" t="s">
        <v>322</v>
      </c>
      <c r="M61" s="92">
        <f>IF(C61&gt;43607,130000,105000)</f>
        <v>105000</v>
      </c>
      <c r="N61" s="92" t="e">
        <f>VLOOKUP(B61,'REGISTRO ABONOS'!$B$8:$BC$10036,30,0)</f>
        <v>#N/A</v>
      </c>
      <c r="O61" s="92">
        <f>IF(C61&gt;43607,40000,35000)</f>
        <v>35000</v>
      </c>
      <c r="P61" s="92">
        <f>IF(Tabla14[[#This Row],[VALOR BONO]]=105000,5000,5000)</f>
        <v>5000</v>
      </c>
      <c r="Q61" s="92">
        <v>0</v>
      </c>
      <c r="R61" s="92">
        <v>0</v>
      </c>
      <c r="S61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1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  <row r="62" spans="1:21" hidden="1" x14ac:dyDescent="0.2">
      <c r="B62" s="86">
        <v>9826</v>
      </c>
      <c r="C62" s="87">
        <v>43561</v>
      </c>
      <c r="D62" s="88" t="s">
        <v>119</v>
      </c>
      <c r="E62" s="88" t="s">
        <v>138</v>
      </c>
      <c r="F62" s="88"/>
      <c r="G62" s="88"/>
      <c r="H62" s="32"/>
      <c r="I62" s="107"/>
      <c r="J62" s="88"/>
      <c r="K62" s="88"/>
      <c r="L62" s="88" t="s">
        <v>65</v>
      </c>
      <c r="M62" s="92">
        <f>IF(C62&gt;43607,130000,105000)</f>
        <v>105000</v>
      </c>
      <c r="N62" s="92" t="e">
        <f>VLOOKUP(B62,'REGISTRO ABONOS'!$B$8:$BC$10036,30,0)</f>
        <v>#N/A</v>
      </c>
      <c r="O62" s="92">
        <f>IF(C62&gt;43607,40000,35000)</f>
        <v>35000</v>
      </c>
      <c r="P62" s="92">
        <f>IF(Tabla14[[#This Row],[VALOR BONO]]=105000,5000,5000)</f>
        <v>5000</v>
      </c>
      <c r="Q62" s="92">
        <v>0</v>
      </c>
      <c r="R62" s="92">
        <v>0</v>
      </c>
      <c r="S62" s="92">
        <f>IF(Tabla14[CANTIDAD BONOS VENDIDOS]+Tabla14[CANTIDAD BONOS ENTREGADOS]&lt;100,0,IF(Tabla14[CANTIDAD BONOS VENDIDOS]+Tabla14[CANTIDAD BONOS ENTREGADOS]=100,500000,IF(Tabla14[CANTIDAD BONOS VENDIDOS]+Tabla14[CANTIDAD BONOS ENTREGADOS]&lt;200,500000,IF(Tabla14[CANTIDAD BONOS VENDIDOS]+Tabla14[CANTIDAD BONOS ENTREGADOS]&lt;300,1000000,IF(Tabla14[CANTIDAD BONOS VENDIDOS]+Tabla14[CANTIDAD BONOS ENTREGADOS]&lt;400,1500000,IF(Tabla14[CANTIDAD BONOS VENDIDOS]+Tabla14[CANTIDAD BONOS ENTREGADOS]=400,2000000,IF(Tabla14[CANTIDAD BONOS VENDIDOS]+Tabla14[CANTIDAD BONOS ENTREGADOS]&lt;500,2000000,IF(Tabla14[CANTIDAD BONOS VENDIDOS]+Tabla14[CANTIDAD BONOS ENTREGADOS]=500,3000000,IF(Tabla14[CANTIDAD BONOS VENDIDOS]+Tabla14[CANTIDAD BONOS ENTREGADOS]&lt;600,3000000,IF(Tabla14[CANTIDAD BONOS VENDIDOS]+Tabla14[CANTIDAD BONOS ENTREGADOS]&lt;700,3500000,IF(Tabla14[CANTIDAD BONOS VENDIDOS]+Tabla14[CANTIDAD BONOS ENTREGADOS]&lt;800,4000000,IF(Tabla14[CANTIDAD BONOS VENDIDOS]+Tabla14[CANTIDAD BONOS ENTREGADOS]&lt;900,4500000,IF(Tabla14[CANTIDAD BONOS VENDIDOS]+Tabla14[CANTIDAD BONOS ENTREGADOS]=900,5000000,IF(Tabla14[CANTIDAD BONOS VENDIDOS]+Tabla14[CANTIDAD BONOS ENTREGADOS]&lt;1000,5000000,IF(Tabla14[CANTIDAD BONOS VENDIDOS]+Tabla14[CANTIDAD BONOS ENTREGADOS]=1000,6000000,IF(Tabla14[CANTIDAD BONOS VENDIDOS]+Tabla14[CANTIDAD BONOS ENTREGADOS]&lt;1100,6000000,IF(Tabla14[CANTIDAD BONOS VENDIDOS]+Tabla14[CANTIDAD BONOS ENTREGADOS]&lt;1200,6500000,IF(Tabla14[CANTIDAD BONOS VENDIDOS]+Tabla14[CANTIDAD BONOS ENTREGADOS]&lt;1300,7000000,IF(Tabla14[CANTIDAD BONOS VENDIDOS]+Tabla14[CANTIDAD BONOS ENTREGADOS]&lt;1400,0)))))))))))))))))))</f>
        <v>0</v>
      </c>
      <c r="T62" s="100">
        <f>Tabla14[[#This Row],[COMISION BONO]]*Tabla14[[#This Row],[CANTIDAD BONOS VENDIDOS]]+Tabla14[[#This Row],[COMISION BONO ENTREGADO]]*Tabla14[[#This Row],[CANTIDAD BONOS ENTREGADOS]]+Tabla14[[#This Row],[INSENTIVO VENTA]]</f>
        <v>0</v>
      </c>
    </row>
  </sheetData>
  <mergeCells count="5">
    <mergeCell ref="A1:S4"/>
    <mergeCell ref="A5:C7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59:N10309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3" name="Button 7">
              <controlPr defaultSize="0" print="0" autoFill="0" autoPict="0" macro="[0]!Botón7_Haga_clic_en">
                <anchor moveWithCells="1" sizeWithCells="1">
                  <from>
                    <xdr:col>0</xdr:col>
                    <xdr:colOff>257175</xdr:colOff>
                    <xdr:row>0</xdr:row>
                    <xdr:rowOff>57150</xdr:rowOff>
                  </from>
                  <to>
                    <xdr:col>2</xdr:col>
                    <xdr:colOff>495300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6"/>
  </sheetPr>
  <dimension ref="A3:C3"/>
  <sheetViews>
    <sheetView workbookViewId="0">
      <selection activeCell="B3" sqref="A3:C3"/>
    </sheetView>
  </sheetViews>
  <sheetFormatPr baseColWidth="10" defaultRowHeight="12.75" x14ac:dyDescent="0.2"/>
  <cols>
    <col min="1" max="1" width="16.25" bestFit="1" customWidth="1"/>
    <col min="2" max="2" width="36.5" bestFit="1" customWidth="1"/>
    <col min="3" max="3" width="39" bestFit="1" customWidth="1"/>
  </cols>
  <sheetData>
    <row r="3" spans="1:3" x14ac:dyDescent="0.2">
      <c r="A3" s="146" t="s">
        <v>0</v>
      </c>
      <c r="B3" s="146" t="s">
        <v>23</v>
      </c>
      <c r="C3" s="147" t="s">
        <v>29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4" tint="-0.249977111117893"/>
  </sheetPr>
  <dimension ref="A1:U9"/>
  <sheetViews>
    <sheetView topLeftCell="K2" workbookViewId="0">
      <selection activeCell="D32" sqref="D32"/>
    </sheetView>
  </sheetViews>
  <sheetFormatPr baseColWidth="10" defaultRowHeight="12.75" x14ac:dyDescent="0.2"/>
  <cols>
    <col min="1" max="1" width="11" style="2"/>
    <col min="2" max="2" width="11" style="55" customWidth="1"/>
    <col min="3" max="3" width="11.875" customWidth="1"/>
    <col min="4" max="4" width="27.625" customWidth="1"/>
    <col min="5" max="5" width="28" customWidth="1"/>
    <col min="6" max="7" width="15.5" customWidth="1"/>
    <col min="8" max="10" width="14.5" customWidth="1"/>
    <col min="11" max="11" width="13.125" customWidth="1"/>
    <col min="12" max="12" width="22" bestFit="1" customWidth="1"/>
    <col min="13" max="13" width="14.625" customWidth="1"/>
    <col min="14" max="16" width="18.25" customWidth="1"/>
    <col min="17" max="20" width="18" style="14" customWidth="1"/>
    <col min="21" max="21" width="11" style="2"/>
  </cols>
  <sheetData>
    <row r="1" spans="1:20" ht="12.75" customHeight="1" x14ac:dyDescent="0.2">
      <c r="A1" s="149" t="s">
        <v>33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149"/>
      <c r="Q1" s="149"/>
      <c r="R1" s="149"/>
      <c r="S1" s="149"/>
      <c r="T1" s="2"/>
    </row>
    <row r="2" spans="1:20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2"/>
    </row>
    <row r="3" spans="1:20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  <c r="O3" s="149"/>
      <c r="P3" s="149"/>
      <c r="Q3" s="149"/>
      <c r="R3" s="149"/>
      <c r="S3" s="149"/>
      <c r="T3" s="2"/>
    </row>
    <row r="4" spans="1:20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  <c r="O4" s="149"/>
      <c r="P4" s="149"/>
      <c r="Q4" s="149"/>
      <c r="R4" s="149"/>
      <c r="S4" s="149"/>
      <c r="T4" s="2"/>
    </row>
    <row r="5" spans="1:20" ht="12.75" customHeight="1" x14ac:dyDescent="0.2">
      <c r="A5" s="3"/>
      <c r="B5" s="5"/>
      <c r="C5" s="5"/>
      <c r="D5" s="161" t="s">
        <v>17</v>
      </c>
      <c r="E5" s="161"/>
      <c r="F5" s="161"/>
      <c r="G5" s="161"/>
      <c r="H5" s="161"/>
      <c r="I5" s="161"/>
      <c r="J5" s="161"/>
      <c r="K5" s="161"/>
      <c r="L5" s="22"/>
      <c r="M5" s="162"/>
      <c r="N5" s="162"/>
      <c r="O5" s="162"/>
      <c r="P5" s="162"/>
      <c r="Q5" s="162"/>
      <c r="R5" s="22"/>
      <c r="S5" s="3"/>
      <c r="T5" s="2"/>
    </row>
    <row r="6" spans="1:20" ht="12.75" customHeight="1" x14ac:dyDescent="0.2">
      <c r="A6" s="3"/>
      <c r="B6" s="5"/>
      <c r="C6" s="5"/>
      <c r="D6" s="161"/>
      <c r="E6" s="161"/>
      <c r="F6" s="161"/>
      <c r="G6" s="161"/>
      <c r="H6" s="161"/>
      <c r="I6" s="161"/>
      <c r="J6" s="161"/>
      <c r="K6" s="161"/>
      <c r="L6" s="22"/>
      <c r="M6" s="162"/>
      <c r="N6" s="162"/>
      <c r="O6" s="162"/>
      <c r="P6" s="162"/>
      <c r="Q6" s="162"/>
      <c r="R6" s="22"/>
      <c r="S6" s="3"/>
      <c r="T6" s="2"/>
    </row>
    <row r="7" spans="1:20" ht="32.25" x14ac:dyDescent="0.2">
      <c r="A7" s="3"/>
      <c r="B7" s="5"/>
      <c r="C7" s="5"/>
      <c r="D7" s="166" t="s">
        <v>10</v>
      </c>
      <c r="E7" s="167"/>
      <c r="F7" s="167"/>
      <c r="G7" s="167"/>
      <c r="H7" s="167"/>
      <c r="I7" s="167"/>
      <c r="J7" s="167"/>
      <c r="K7" s="167"/>
      <c r="L7" s="21"/>
      <c r="M7" s="165"/>
      <c r="N7" s="165"/>
      <c r="O7" s="165"/>
      <c r="P7" s="165"/>
      <c r="Q7" s="165"/>
      <c r="R7" s="22"/>
      <c r="S7" s="3"/>
      <c r="T7" s="2"/>
    </row>
    <row r="8" spans="1:20" ht="37.5" customHeight="1" x14ac:dyDescent="0.2">
      <c r="A8" s="8"/>
      <c r="B8" s="36" t="s">
        <v>9</v>
      </c>
      <c r="C8" s="24" t="s">
        <v>3</v>
      </c>
      <c r="D8" s="23" t="s">
        <v>30</v>
      </c>
      <c r="E8" s="23" t="s">
        <v>22</v>
      </c>
      <c r="F8" s="23" t="s">
        <v>1</v>
      </c>
      <c r="G8" s="23" t="s">
        <v>2</v>
      </c>
      <c r="H8" s="23" t="s">
        <v>4</v>
      </c>
      <c r="I8" s="23" t="s">
        <v>52</v>
      </c>
      <c r="J8" s="23" t="s">
        <v>53</v>
      </c>
      <c r="K8" s="23" t="s">
        <v>15</v>
      </c>
      <c r="L8" s="23" t="s">
        <v>27</v>
      </c>
      <c r="M8" s="37" t="s">
        <v>14</v>
      </c>
      <c r="N8" s="37" t="s">
        <v>7</v>
      </c>
      <c r="O8" s="37" t="s">
        <v>16</v>
      </c>
      <c r="P8" s="37" t="s">
        <v>28</v>
      </c>
      <c r="Q8" s="37" t="s">
        <v>23</v>
      </c>
      <c r="R8" s="37" t="s">
        <v>29</v>
      </c>
      <c r="S8" s="37" t="s">
        <v>24</v>
      </c>
      <c r="T8" s="37" t="s">
        <v>25</v>
      </c>
    </row>
    <row r="9" spans="1:20" x14ac:dyDescent="0.2">
      <c r="A9" s="8"/>
      <c r="B9" s="58"/>
      <c r="C9" s="34"/>
      <c r="D9" s="32"/>
      <c r="E9" s="32"/>
      <c r="F9" s="32"/>
      <c r="G9" s="32"/>
      <c r="H9" s="32"/>
      <c r="I9" s="32"/>
      <c r="J9" s="32"/>
      <c r="K9" s="32"/>
      <c r="L9" s="32"/>
      <c r="M9" s="33">
        <f>IF(C9&gt;43607,130000,105000)</f>
        <v>105000</v>
      </c>
      <c r="N9" s="33" t="e">
        <f>VLOOKUP(B9,'REGISTRO ABONOS'!$B$8:$BC$10036,30,0)</f>
        <v>#N/A</v>
      </c>
      <c r="O9" s="33">
        <f>IF(C9&gt;43607,40000,35000)</f>
        <v>35000</v>
      </c>
      <c r="P9" s="33">
        <v>5002</v>
      </c>
      <c r="Q9" s="33"/>
      <c r="R9" s="33"/>
      <c r="S9" s="33">
        <f>IF(Tabla145[CANTIDAD BONOS VENDIDOS]+Tabla145[CANTIDAD BONOS ENTREGADOS]=0,0,IF(Tabla145[CANTIDAD BONOS VENDIDOS]+Tabla145[CANTIDAD BONOS ENTREGADOS]=100,500000,IF(Tabla145[CANTIDAD BONOS VENDIDOS]+Tabla145[CANTIDAD BONOS ENTREGADOS]&lt;200,500000,IF(Tabla145[CANTIDAD BONOS VENDIDOS]+Tabla145[CANTIDAD BONOS ENTREGADOS]&lt;300,1000000,IF(Tabla145[CANTIDAD BONOS VENDIDOS]+Tabla145[CANTIDAD BONOS ENTREGADOS]&lt;400,1500000,IF(Tabla145[CANTIDAD BONOS VENDIDOS]+Tabla145[CANTIDAD BONOS ENTREGADOS]=400,2000000,IF(Tabla145[CANTIDAD BONOS VENDIDOS]+Tabla145[CANTIDAD BONOS ENTREGADOS]&lt;500,2000000,IF(Tabla145[CANTIDAD BONOS VENDIDOS]+Tabla145[CANTIDAD BONOS ENTREGADOS]=500,3000000,IF(Tabla145[CANTIDAD BONOS VENDIDOS]+Tabla145[CANTIDAD BONOS ENTREGADOS]&lt;600,3000000,IF(Tabla145[CANTIDAD BONOS VENDIDOS]+Tabla145[CANTIDAD BONOS ENTREGADOS]&lt;700,3500000,IF(Tabla145[CANTIDAD BONOS VENDIDOS]+Tabla145[CANTIDAD BONOS ENTREGADOS]&lt;800,4000000,IF(Tabla145[CANTIDAD BONOS VENDIDOS]+Tabla145[CANTIDAD BONOS ENTREGADOS]&lt;900,4500000,IF(Tabla145[CANTIDAD BONOS VENDIDOS]+Tabla145[CANTIDAD BONOS ENTREGADOS]=900,5000000,IF(Tabla145[CANTIDAD BONOS VENDIDOS]+Tabla145[CANTIDAD BONOS ENTREGADOS]&lt;1000,5000000,IF(Tabla145[CANTIDAD BONOS VENDIDOS]+Tabla145[CANTIDAD BONOS ENTREGADOS]=1000,6000000,IF(Tabla145[CANTIDAD BONOS VENDIDOS]+Tabla145[CANTIDAD BONOS ENTREGADOS]&lt;1100,6000000,IF(Tabla145[CANTIDAD BONOS VENDIDOS]+Tabla145[CANTIDAD BONOS ENTREGADOS]&lt;1200,6500000,IF(Tabla145[CANTIDAD BONOS VENDIDOS]+Tabla145[CANTIDAD BONOS ENTREGADOS]&lt;1300,7000000,IF(Tabla145[CANTIDAD BONOS VENDIDOS]+Tabla145[CANTIDAD BONOS ENTREGADOS]&lt;1400,0)))))))))))))))))))</f>
        <v>0</v>
      </c>
      <c r="T9" s="33"/>
    </row>
  </sheetData>
  <mergeCells count="4">
    <mergeCell ref="A1:S4"/>
    <mergeCell ref="D5:K6"/>
    <mergeCell ref="M5:Q7"/>
    <mergeCell ref="D7:K7"/>
  </mergeCells>
  <dataValidations count="1">
    <dataValidation type="custom" errorStyle="warning" showInputMessage="1" showErrorMessage="1" errorTitle="NO PUEDES BORRAR ESTO" error="EL PROGRAMA DEJARIA DE FUNCIONAR, OPRIME CTRL+Z SI LO BORRARTE" sqref="N11:N10261">
      <formula1>"=SI($C$12&gt;43607;130000;105000)"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3" name="Button 4">
              <controlPr defaultSize="0" print="0" autoFill="0" autoPict="0" macro="[0]!REGISTROCOORDINADORES_Botón4_Haga_clic_en">
                <anchor moveWithCells="1" sizeWithCells="1">
                  <from>
                    <xdr:col>0</xdr:col>
                    <xdr:colOff>514350</xdr:colOff>
                    <xdr:row>0</xdr:row>
                    <xdr:rowOff>104775</xdr:rowOff>
                  </from>
                  <to>
                    <xdr:col>2</xdr:col>
                    <xdr:colOff>552450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>
    <tabColor rgb="FF00B050"/>
  </sheetPr>
  <dimension ref="A1:N10016"/>
  <sheetViews>
    <sheetView tabSelected="1" zoomScale="73" zoomScaleNormal="73" workbookViewId="0">
      <selection activeCell="I661" sqref="I661"/>
    </sheetView>
  </sheetViews>
  <sheetFormatPr baseColWidth="10" defaultRowHeight="12.75" x14ac:dyDescent="0.2"/>
  <cols>
    <col min="1" max="1" width="11" style="2"/>
    <col min="2" max="2" width="11" style="11"/>
    <col min="3" max="3" width="12.875" style="10" bestFit="1" customWidth="1"/>
    <col min="4" max="4" width="33.75" customWidth="1"/>
    <col min="5" max="5" width="24.5" customWidth="1"/>
    <col min="6" max="6" width="12.25" customWidth="1"/>
    <col min="7" max="7" width="14.5" customWidth="1"/>
    <col min="8" max="8" width="33.5" customWidth="1"/>
    <col min="9" max="9" width="33.75" bestFit="1" customWidth="1"/>
    <col min="10" max="11" width="18.25" customWidth="1"/>
    <col min="12" max="12" width="19.375" bestFit="1" customWidth="1"/>
    <col min="13" max="13" width="15.25" bestFit="1" customWidth="1"/>
    <col min="14" max="14" width="16.625" bestFit="1" customWidth="1"/>
  </cols>
  <sheetData>
    <row r="1" spans="1:14" ht="12.75" customHeight="1" x14ac:dyDescent="0.2">
      <c r="A1" s="149" t="s">
        <v>32</v>
      </c>
      <c r="B1" s="149"/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</row>
    <row r="2" spans="1:14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</row>
    <row r="3" spans="1:14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  <c r="J3" s="149"/>
      <c r="K3" s="149"/>
      <c r="L3" s="149"/>
      <c r="M3" s="149"/>
      <c r="N3" s="149"/>
    </row>
    <row r="4" spans="1:14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  <c r="J4" s="149"/>
      <c r="K4" s="149"/>
      <c r="L4" s="149"/>
      <c r="M4" s="149"/>
      <c r="N4" s="149"/>
    </row>
    <row r="5" spans="1:14" ht="12.75" customHeight="1" x14ac:dyDescent="0.2">
      <c r="A5" s="149"/>
      <c r="B5" s="149"/>
      <c r="C5" s="149"/>
      <c r="D5" s="149"/>
      <c r="E5" s="149"/>
      <c r="F5" s="149"/>
      <c r="G5" s="149"/>
      <c r="H5" s="149"/>
      <c r="I5" s="149"/>
      <c r="J5" s="149"/>
      <c r="K5" s="149"/>
      <c r="L5" s="149"/>
      <c r="M5" s="149"/>
      <c r="N5" s="149"/>
    </row>
    <row r="6" spans="1:14" ht="12.75" customHeight="1" x14ac:dyDescent="0.2">
      <c r="A6" s="14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  <c r="N6" s="149"/>
    </row>
    <row r="7" spans="1:14" ht="13.5" customHeight="1" thickBot="1" x14ac:dyDescent="0.25">
      <c r="A7" s="149"/>
      <c r="B7" s="149"/>
      <c r="C7" s="149"/>
      <c r="D7" s="151" t="s">
        <v>10</v>
      </c>
      <c r="E7" s="152"/>
      <c r="F7" s="152"/>
      <c r="G7" s="152"/>
      <c r="H7" s="152"/>
      <c r="I7" s="152"/>
      <c r="J7" s="3"/>
      <c r="K7" s="3"/>
      <c r="L7" s="3"/>
      <c r="M7" s="3"/>
      <c r="N7" s="2"/>
    </row>
    <row r="8" spans="1:14" ht="32.25" customHeight="1" x14ac:dyDescent="0.2">
      <c r="A8" s="8"/>
      <c r="B8" s="15" t="s">
        <v>9</v>
      </c>
      <c r="C8" s="16" t="s">
        <v>3</v>
      </c>
      <c r="D8" s="17" t="s">
        <v>19</v>
      </c>
      <c r="E8" s="18" t="s">
        <v>1</v>
      </c>
      <c r="F8" s="18" t="s">
        <v>2</v>
      </c>
      <c r="G8" s="27" t="s">
        <v>4</v>
      </c>
      <c r="H8" s="67" t="s">
        <v>57</v>
      </c>
      <c r="I8" s="19" t="s">
        <v>58</v>
      </c>
      <c r="J8" s="28" t="s">
        <v>6</v>
      </c>
      <c r="K8" s="20" t="s">
        <v>7</v>
      </c>
      <c r="L8" s="67" t="s">
        <v>67</v>
      </c>
      <c r="M8" s="19" t="s">
        <v>66</v>
      </c>
      <c r="N8" s="2"/>
    </row>
    <row r="9" spans="1:14" ht="32.25" hidden="1" customHeight="1" x14ac:dyDescent="0.2">
      <c r="A9" s="8"/>
      <c r="B9" s="31">
        <v>0</v>
      </c>
      <c r="J9">
        <f>IF(C9&gt;43607,130000,105000)</f>
        <v>105000</v>
      </c>
      <c r="K9" t="e">
        <f>VLOOKUP(B9,'REGISTRO ABONOS'!$B$8:$BC$10039,54,0)</f>
        <v>#N/A</v>
      </c>
      <c r="L9" t="e">
        <f>IF(Tabla267[[#This Row],[VALOR RESTANTE]]&lt;Tabla267[[#This Row],[VALOR]],"NO DISPONIBLE","DISPONIBLE")</f>
        <v>#N/A</v>
      </c>
      <c r="M9" s="9">
        <f>COUNTIF(Tabla267[[#This Row],[VALOR RESTANTE]],0)</f>
        <v>0</v>
      </c>
      <c r="N9" s="2"/>
    </row>
    <row r="10" spans="1:14" ht="32.25" hidden="1" customHeight="1" x14ac:dyDescent="0.2">
      <c r="A10" s="8"/>
      <c r="B10" s="31">
        <v>1</v>
      </c>
      <c r="J10">
        <f>IF(C10&gt;43607,130000,105000)</f>
        <v>105000</v>
      </c>
      <c r="K10" t="e">
        <f>VLOOKUP(B10,'REGISTRO ABONOS'!$B$8:$BC$10039,54,0)</f>
        <v>#N/A</v>
      </c>
      <c r="L10" t="e">
        <f>IF(Tabla267[[#This Row],[VALOR RESTANTE]]&lt;Tabla267[[#This Row],[VALOR]],"NO DISPONIBLE","DISPONIBLE")</f>
        <v>#N/A</v>
      </c>
      <c r="M10" s="9">
        <f>COUNTIF(Tabla267[[#This Row],[VALOR RESTANTE]],0)</f>
        <v>0</v>
      </c>
      <c r="N10" s="2"/>
    </row>
    <row r="11" spans="1:14" hidden="1" x14ac:dyDescent="0.2">
      <c r="B11" s="31">
        <v>2</v>
      </c>
      <c r="J11">
        <f>IF(C11&gt;43607,130000,105000)</f>
        <v>105000</v>
      </c>
      <c r="K11" t="e">
        <f>VLOOKUP(B11,'REGISTRO ABONOS'!$B$8:$BC$10039,54,0)</f>
        <v>#N/A</v>
      </c>
      <c r="L11" t="e">
        <f>IF(Tabla267[[#This Row],[VALOR RESTANTE]]&lt;Tabla267[[#This Row],[VALOR]],"NO DISPONIBLE","DISPONIBLE")</f>
        <v>#N/A</v>
      </c>
      <c r="M11" s="9">
        <f>COUNTIF(Tabla267[[#This Row],[VALOR RESTANTE]],0)</f>
        <v>0</v>
      </c>
    </row>
    <row r="12" spans="1:14" hidden="1" x14ac:dyDescent="0.2">
      <c r="B12" s="31">
        <v>3</v>
      </c>
      <c r="J12">
        <f t="shared" ref="J12:J75" si="0">IF(C12&gt;43607,130000,105000)</f>
        <v>105000</v>
      </c>
      <c r="K12" t="e">
        <f>VLOOKUP(B12,'REGISTRO ABONOS'!$B$8:$BC$10039,54,0)</f>
        <v>#N/A</v>
      </c>
      <c r="L12" t="e">
        <f>IF(Tabla267[[#This Row],[VALOR RESTANTE]]&lt;Tabla267[[#This Row],[VALOR]],"NO DISPONIBLE","DISPONIBLE")</f>
        <v>#N/A</v>
      </c>
      <c r="M12" s="9">
        <f>COUNTIF(Tabla267[[#This Row],[VALOR RESTANTE]],0)</f>
        <v>0</v>
      </c>
    </row>
    <row r="13" spans="1:14" hidden="1" x14ac:dyDescent="0.2">
      <c r="B13" s="31">
        <v>4</v>
      </c>
      <c r="J13">
        <f t="shared" si="0"/>
        <v>105000</v>
      </c>
      <c r="K13" t="e">
        <f>VLOOKUP(B13,'REGISTRO ABONOS'!$B$8:$BC$10039,54,0)</f>
        <v>#N/A</v>
      </c>
      <c r="L13" t="e">
        <f>IF(Tabla267[[#This Row],[VALOR RESTANTE]]&lt;Tabla267[[#This Row],[VALOR]],"NO DISPONIBLE","DISPONIBLE")</f>
        <v>#N/A</v>
      </c>
      <c r="M13" s="9">
        <f>COUNTIF(Tabla267[[#This Row],[VALOR RESTANTE]],0)</f>
        <v>0</v>
      </c>
    </row>
    <row r="14" spans="1:14" hidden="1" x14ac:dyDescent="0.2">
      <c r="B14" s="31">
        <v>5</v>
      </c>
      <c r="J14">
        <f t="shared" si="0"/>
        <v>105000</v>
      </c>
      <c r="K14" t="e">
        <f>VLOOKUP(B14,'REGISTRO ABONOS'!$B$8:$BC$10039,54,0)</f>
        <v>#N/A</v>
      </c>
      <c r="L14" t="e">
        <f>IF(Tabla267[[#This Row],[VALOR RESTANTE]]&lt;Tabla267[[#This Row],[VALOR]],"NO DISPONIBLE","DISPONIBLE")</f>
        <v>#N/A</v>
      </c>
      <c r="M14" s="9">
        <f>COUNTIF(Tabla267[[#This Row],[VALOR RESTANTE]],0)</f>
        <v>0</v>
      </c>
    </row>
    <row r="15" spans="1:14" hidden="1" x14ac:dyDescent="0.2">
      <c r="B15" s="31">
        <v>6</v>
      </c>
      <c r="J15">
        <f t="shared" si="0"/>
        <v>105000</v>
      </c>
      <c r="K15" t="e">
        <f>VLOOKUP(B15,'REGISTRO ABONOS'!$B$8:$BC$10039,54,0)</f>
        <v>#N/A</v>
      </c>
      <c r="L15" t="e">
        <f>IF(Tabla267[[#This Row],[VALOR RESTANTE]]&lt;Tabla267[[#This Row],[VALOR]],"NO DISPONIBLE","DISPONIBLE")</f>
        <v>#N/A</v>
      </c>
      <c r="M15" s="9">
        <f>COUNTIF(Tabla267[[#This Row],[VALOR RESTANTE]],0)</f>
        <v>0</v>
      </c>
    </row>
    <row r="16" spans="1:14" hidden="1" x14ac:dyDescent="0.2">
      <c r="B16" s="31">
        <v>7</v>
      </c>
      <c r="J16">
        <f t="shared" si="0"/>
        <v>105000</v>
      </c>
      <c r="K16" t="e">
        <f>VLOOKUP(B16,'REGISTRO ABONOS'!$B$8:$BC$10039,54,0)</f>
        <v>#N/A</v>
      </c>
      <c r="L16" t="e">
        <f>IF(Tabla267[[#This Row],[VALOR RESTANTE]]&lt;Tabla267[[#This Row],[VALOR]],"NO DISPONIBLE","DISPONIBLE")</f>
        <v>#N/A</v>
      </c>
      <c r="M16" s="9">
        <f>COUNTIF(Tabla267[[#This Row],[VALOR RESTANTE]],0)</f>
        <v>0</v>
      </c>
    </row>
    <row r="17" spans="2:13" hidden="1" x14ac:dyDescent="0.2">
      <c r="B17" s="31">
        <v>8</v>
      </c>
      <c r="J17">
        <f t="shared" si="0"/>
        <v>105000</v>
      </c>
      <c r="K17" t="e">
        <f>VLOOKUP(B17,'REGISTRO ABONOS'!$B$8:$BC$10039,54,0)</f>
        <v>#N/A</v>
      </c>
      <c r="L17" t="e">
        <f>IF(Tabla267[[#This Row],[VALOR RESTANTE]]&lt;Tabla267[[#This Row],[VALOR]],"NO DISPONIBLE","DISPONIBLE")</f>
        <v>#N/A</v>
      </c>
      <c r="M17" s="9">
        <f>COUNTIF(Tabla267[[#This Row],[VALOR RESTANTE]],0)</f>
        <v>0</v>
      </c>
    </row>
    <row r="18" spans="2:13" hidden="1" x14ac:dyDescent="0.2">
      <c r="B18" s="31">
        <v>9</v>
      </c>
      <c r="J18">
        <f t="shared" si="0"/>
        <v>105000</v>
      </c>
      <c r="K18" t="e">
        <f>VLOOKUP(B18,'REGISTRO ABONOS'!$B$8:$BC$10039,54,0)</f>
        <v>#N/A</v>
      </c>
      <c r="L18" t="e">
        <f>IF(Tabla267[[#This Row],[VALOR RESTANTE]]&lt;Tabla267[[#This Row],[VALOR]],"NO DISPONIBLE","DISPONIBLE")</f>
        <v>#N/A</v>
      </c>
      <c r="M18" s="9">
        <f>COUNTIF(Tabla267[[#This Row],[VALOR RESTANTE]],0)</f>
        <v>0</v>
      </c>
    </row>
    <row r="19" spans="2:13" hidden="1" x14ac:dyDescent="0.2">
      <c r="B19" s="31">
        <v>10</v>
      </c>
      <c r="J19">
        <f t="shared" si="0"/>
        <v>105000</v>
      </c>
      <c r="K19" t="e">
        <f>VLOOKUP(B19,'REGISTRO ABONOS'!$B$8:$BC$10039,54,0)</f>
        <v>#N/A</v>
      </c>
      <c r="L19" t="e">
        <f>IF(Tabla267[[#This Row],[VALOR RESTANTE]]&lt;Tabla267[[#This Row],[VALOR]],"NO DISPONIBLE","DISPONIBLE")</f>
        <v>#N/A</v>
      </c>
      <c r="M19" s="9">
        <f>COUNTIF(Tabla267[[#This Row],[VALOR RESTANTE]],0)</f>
        <v>0</v>
      </c>
    </row>
    <row r="20" spans="2:13" hidden="1" x14ac:dyDescent="0.2">
      <c r="B20" s="31">
        <v>11</v>
      </c>
      <c r="J20">
        <f t="shared" si="0"/>
        <v>105000</v>
      </c>
      <c r="K20" t="e">
        <f>VLOOKUP(B20,'REGISTRO ABONOS'!$B$8:$BC$10039,54,0)</f>
        <v>#N/A</v>
      </c>
      <c r="L20" t="e">
        <f>IF(Tabla267[[#This Row],[VALOR RESTANTE]]&lt;Tabla267[[#This Row],[VALOR]],"NO DISPONIBLE","DISPONIBLE")</f>
        <v>#N/A</v>
      </c>
      <c r="M20" s="9">
        <f>COUNTIF(Tabla267[[#This Row],[VALOR RESTANTE]],0)</f>
        <v>0</v>
      </c>
    </row>
    <row r="21" spans="2:13" hidden="1" x14ac:dyDescent="0.2">
      <c r="B21" s="31">
        <v>12</v>
      </c>
      <c r="J21">
        <f t="shared" si="0"/>
        <v>105000</v>
      </c>
      <c r="K21" t="e">
        <f>VLOOKUP(B21,'REGISTRO ABONOS'!$B$8:$BC$10039,54,0)</f>
        <v>#N/A</v>
      </c>
      <c r="L21" t="e">
        <f>IF(Tabla267[[#This Row],[VALOR RESTANTE]]&lt;Tabla267[[#This Row],[VALOR]],"NO DISPONIBLE","DISPONIBLE")</f>
        <v>#N/A</v>
      </c>
      <c r="M21" s="9">
        <f>COUNTIF(Tabla267[[#This Row],[VALOR RESTANTE]],0)</f>
        <v>0</v>
      </c>
    </row>
    <row r="22" spans="2:13" hidden="1" x14ac:dyDescent="0.2">
      <c r="B22" s="31">
        <v>13</v>
      </c>
      <c r="J22">
        <f t="shared" si="0"/>
        <v>105000</v>
      </c>
      <c r="K22" t="e">
        <f>VLOOKUP(B22,'REGISTRO ABONOS'!$B$8:$BC$10039,54,0)</f>
        <v>#N/A</v>
      </c>
      <c r="L22" t="e">
        <f>IF(Tabla267[[#This Row],[VALOR RESTANTE]]&lt;Tabla267[[#This Row],[VALOR]],"NO DISPONIBLE","DISPONIBLE")</f>
        <v>#N/A</v>
      </c>
      <c r="M22" s="9">
        <f>COUNTIF(Tabla267[[#This Row],[VALOR RESTANTE]],0)</f>
        <v>0</v>
      </c>
    </row>
    <row r="23" spans="2:13" hidden="1" x14ac:dyDescent="0.2">
      <c r="B23" s="31">
        <v>14</v>
      </c>
      <c r="J23">
        <f t="shared" si="0"/>
        <v>105000</v>
      </c>
      <c r="K23" t="e">
        <f>VLOOKUP(B23,'REGISTRO ABONOS'!$B$8:$BC$10039,54,0)</f>
        <v>#N/A</v>
      </c>
      <c r="L23" t="e">
        <f>IF(Tabla267[[#This Row],[VALOR RESTANTE]]&lt;Tabla267[[#This Row],[VALOR]],"NO DISPONIBLE","DISPONIBLE")</f>
        <v>#N/A</v>
      </c>
      <c r="M23" s="9">
        <f>COUNTIF(Tabla267[[#This Row],[VALOR RESTANTE]],0)</f>
        <v>0</v>
      </c>
    </row>
    <row r="24" spans="2:13" hidden="1" x14ac:dyDescent="0.2">
      <c r="B24" s="31">
        <v>15</v>
      </c>
      <c r="J24">
        <f t="shared" si="0"/>
        <v>105000</v>
      </c>
      <c r="K24" t="e">
        <f>VLOOKUP(B24,'REGISTRO ABONOS'!$B$8:$BC$10039,54,0)</f>
        <v>#N/A</v>
      </c>
      <c r="L24" t="e">
        <f>IF(Tabla267[[#This Row],[VALOR RESTANTE]]&lt;Tabla267[[#This Row],[VALOR]],"NO DISPONIBLE","DISPONIBLE")</f>
        <v>#N/A</v>
      </c>
      <c r="M24" s="9">
        <f>COUNTIF(Tabla267[[#This Row],[VALOR RESTANTE]],0)</f>
        <v>0</v>
      </c>
    </row>
    <row r="25" spans="2:13" hidden="1" x14ac:dyDescent="0.2">
      <c r="B25" s="31">
        <v>16</v>
      </c>
      <c r="J25">
        <f t="shared" si="0"/>
        <v>105000</v>
      </c>
      <c r="K25" t="e">
        <f>VLOOKUP(B25,'REGISTRO ABONOS'!$B$8:$BC$10039,54,0)</f>
        <v>#N/A</v>
      </c>
      <c r="L25" t="e">
        <f>IF(Tabla267[[#This Row],[VALOR RESTANTE]]&lt;Tabla267[[#This Row],[VALOR]],"NO DISPONIBLE","DISPONIBLE")</f>
        <v>#N/A</v>
      </c>
      <c r="M25" s="9">
        <f>COUNTIF(Tabla267[[#This Row],[VALOR RESTANTE]],0)</f>
        <v>0</v>
      </c>
    </row>
    <row r="26" spans="2:13" hidden="1" x14ac:dyDescent="0.2">
      <c r="B26" s="31">
        <v>17</v>
      </c>
      <c r="J26">
        <f t="shared" si="0"/>
        <v>105000</v>
      </c>
      <c r="K26" t="e">
        <f>VLOOKUP(B26,'REGISTRO ABONOS'!$B$8:$BC$10039,54,0)</f>
        <v>#N/A</v>
      </c>
      <c r="L26" t="e">
        <f>IF(Tabla267[[#This Row],[VALOR RESTANTE]]&lt;Tabla267[[#This Row],[VALOR]],"NO DISPONIBLE","DISPONIBLE")</f>
        <v>#N/A</v>
      </c>
      <c r="M26" s="9">
        <f>COUNTIF(Tabla267[[#This Row],[VALOR RESTANTE]],0)</f>
        <v>0</v>
      </c>
    </row>
    <row r="27" spans="2:13" hidden="1" x14ac:dyDescent="0.2">
      <c r="B27" s="31">
        <v>18</v>
      </c>
      <c r="J27">
        <f t="shared" si="0"/>
        <v>105000</v>
      </c>
      <c r="K27" t="e">
        <f>VLOOKUP(B27,'REGISTRO ABONOS'!$B$8:$BC$10039,54,0)</f>
        <v>#N/A</v>
      </c>
      <c r="L27" t="e">
        <f>IF(Tabla267[[#This Row],[VALOR RESTANTE]]&lt;Tabla267[[#This Row],[VALOR]],"NO DISPONIBLE","DISPONIBLE")</f>
        <v>#N/A</v>
      </c>
      <c r="M27" s="9">
        <f>COUNTIF(Tabla267[[#This Row],[VALOR RESTANTE]],0)</f>
        <v>0</v>
      </c>
    </row>
    <row r="28" spans="2:13" hidden="1" x14ac:dyDescent="0.2">
      <c r="B28" s="31">
        <v>19</v>
      </c>
      <c r="J28">
        <f t="shared" si="0"/>
        <v>105000</v>
      </c>
      <c r="K28" t="e">
        <f>VLOOKUP(B28,'REGISTRO ABONOS'!$B$8:$BC$10039,54,0)</f>
        <v>#N/A</v>
      </c>
      <c r="L28" t="e">
        <f>IF(Tabla267[[#This Row],[VALOR RESTANTE]]&lt;Tabla267[[#This Row],[VALOR]],"NO DISPONIBLE","DISPONIBLE")</f>
        <v>#N/A</v>
      </c>
      <c r="M28" s="9">
        <f>COUNTIF(Tabla267[[#This Row],[VALOR RESTANTE]],0)</f>
        <v>0</v>
      </c>
    </row>
    <row r="29" spans="2:13" hidden="1" x14ac:dyDescent="0.2">
      <c r="B29" s="31">
        <v>20</v>
      </c>
      <c r="J29">
        <f t="shared" si="0"/>
        <v>105000</v>
      </c>
      <c r="K29" t="e">
        <f>VLOOKUP(B29,'REGISTRO ABONOS'!$B$8:$BC$10039,54,0)</f>
        <v>#N/A</v>
      </c>
      <c r="L29" t="e">
        <f>IF(Tabla267[[#This Row],[VALOR RESTANTE]]&lt;Tabla267[[#This Row],[VALOR]],"NO DISPONIBLE","DISPONIBLE")</f>
        <v>#N/A</v>
      </c>
      <c r="M29" s="9">
        <f>COUNTIF(Tabla267[[#This Row],[VALOR RESTANTE]],0)</f>
        <v>0</v>
      </c>
    </row>
    <row r="30" spans="2:13" hidden="1" x14ac:dyDescent="0.2">
      <c r="B30" s="31">
        <v>21</v>
      </c>
      <c r="J30">
        <f t="shared" si="0"/>
        <v>105000</v>
      </c>
      <c r="K30" t="e">
        <f>VLOOKUP(B30,'REGISTRO ABONOS'!$B$8:$BC$10039,54,0)</f>
        <v>#N/A</v>
      </c>
      <c r="L30" t="e">
        <f>IF(Tabla267[[#This Row],[VALOR RESTANTE]]&lt;Tabla267[[#This Row],[VALOR]],"NO DISPONIBLE","DISPONIBLE")</f>
        <v>#N/A</v>
      </c>
      <c r="M30" s="9">
        <f>COUNTIF(Tabla267[[#This Row],[VALOR RESTANTE]],0)</f>
        <v>0</v>
      </c>
    </row>
    <row r="31" spans="2:13" hidden="1" x14ac:dyDescent="0.2">
      <c r="B31" s="31">
        <v>22</v>
      </c>
      <c r="J31">
        <f t="shared" si="0"/>
        <v>105000</v>
      </c>
      <c r="K31" t="e">
        <f>VLOOKUP(B31,'REGISTRO ABONOS'!$B$8:$BC$10039,54,0)</f>
        <v>#N/A</v>
      </c>
      <c r="L31" t="e">
        <f>IF(Tabla267[[#This Row],[VALOR RESTANTE]]&lt;Tabla267[[#This Row],[VALOR]],"NO DISPONIBLE","DISPONIBLE")</f>
        <v>#N/A</v>
      </c>
      <c r="M31" s="9">
        <f>COUNTIF(Tabla267[[#This Row],[VALOR RESTANTE]],0)</f>
        <v>0</v>
      </c>
    </row>
    <row r="32" spans="2:13" hidden="1" x14ac:dyDescent="0.2">
      <c r="B32" s="31">
        <v>23</v>
      </c>
      <c r="J32">
        <f t="shared" si="0"/>
        <v>105000</v>
      </c>
      <c r="K32" t="e">
        <f>VLOOKUP(B32,'REGISTRO ABONOS'!$B$8:$BC$10039,54,0)</f>
        <v>#N/A</v>
      </c>
      <c r="L32" t="e">
        <f>IF(Tabla267[[#This Row],[VALOR RESTANTE]]&lt;Tabla267[[#This Row],[VALOR]],"NO DISPONIBLE","DISPONIBLE")</f>
        <v>#N/A</v>
      </c>
      <c r="M32" s="9">
        <f>COUNTIF(Tabla267[[#This Row],[VALOR RESTANTE]],0)</f>
        <v>0</v>
      </c>
    </row>
    <row r="33" spans="2:13" hidden="1" x14ac:dyDescent="0.2">
      <c r="B33" s="31">
        <v>24</v>
      </c>
      <c r="J33">
        <f t="shared" si="0"/>
        <v>105000</v>
      </c>
      <c r="K33" t="e">
        <f>VLOOKUP(B33,'REGISTRO ABONOS'!$B$8:$BC$10039,54,0)</f>
        <v>#N/A</v>
      </c>
      <c r="L33" t="e">
        <f>IF(Tabla267[[#This Row],[VALOR RESTANTE]]&lt;Tabla267[[#This Row],[VALOR]],"NO DISPONIBLE","DISPONIBLE")</f>
        <v>#N/A</v>
      </c>
      <c r="M33" s="9">
        <f>COUNTIF(Tabla267[[#This Row],[VALOR RESTANTE]],0)</f>
        <v>0</v>
      </c>
    </row>
    <row r="34" spans="2:13" hidden="1" x14ac:dyDescent="0.2">
      <c r="B34" s="31">
        <v>25</v>
      </c>
      <c r="J34">
        <f t="shared" si="0"/>
        <v>105000</v>
      </c>
      <c r="K34" t="e">
        <f>VLOOKUP(B34,'REGISTRO ABONOS'!$B$8:$BC$10039,54,0)</f>
        <v>#N/A</v>
      </c>
      <c r="L34" t="e">
        <f>IF(Tabla267[[#This Row],[VALOR RESTANTE]]&lt;Tabla267[[#This Row],[VALOR]],"NO DISPONIBLE","DISPONIBLE")</f>
        <v>#N/A</v>
      </c>
      <c r="M34" s="9">
        <f>COUNTIF(Tabla267[[#This Row],[VALOR RESTANTE]],0)</f>
        <v>0</v>
      </c>
    </row>
    <row r="35" spans="2:13" hidden="1" x14ac:dyDescent="0.2">
      <c r="B35" s="31">
        <v>26</v>
      </c>
      <c r="J35">
        <f t="shared" si="0"/>
        <v>105000</v>
      </c>
      <c r="K35" t="e">
        <f>VLOOKUP(B35,'REGISTRO ABONOS'!$B$8:$BC$10039,54,0)</f>
        <v>#N/A</v>
      </c>
      <c r="L35" t="e">
        <f>IF(Tabla267[[#This Row],[VALOR RESTANTE]]&lt;Tabla267[[#This Row],[VALOR]],"NO DISPONIBLE","DISPONIBLE")</f>
        <v>#N/A</v>
      </c>
      <c r="M35" s="9">
        <f>COUNTIF(Tabla267[[#This Row],[VALOR RESTANTE]],0)</f>
        <v>0</v>
      </c>
    </row>
    <row r="36" spans="2:13" hidden="1" x14ac:dyDescent="0.2">
      <c r="B36" s="31">
        <v>27</v>
      </c>
      <c r="J36">
        <f t="shared" si="0"/>
        <v>105000</v>
      </c>
      <c r="K36" t="e">
        <f>VLOOKUP(B36,'REGISTRO ABONOS'!$B$8:$BC$10039,54,0)</f>
        <v>#N/A</v>
      </c>
      <c r="L36" t="e">
        <f>IF(Tabla267[[#This Row],[VALOR RESTANTE]]&lt;Tabla267[[#This Row],[VALOR]],"NO DISPONIBLE","DISPONIBLE")</f>
        <v>#N/A</v>
      </c>
      <c r="M36" s="9">
        <f>COUNTIF(Tabla267[[#This Row],[VALOR RESTANTE]],0)</f>
        <v>0</v>
      </c>
    </row>
    <row r="37" spans="2:13" hidden="1" x14ac:dyDescent="0.2">
      <c r="B37" s="31">
        <v>28</v>
      </c>
      <c r="J37">
        <f t="shared" si="0"/>
        <v>105000</v>
      </c>
      <c r="K37" t="e">
        <f>VLOOKUP(B37,'REGISTRO ABONOS'!$B$8:$BC$10039,54,0)</f>
        <v>#N/A</v>
      </c>
      <c r="L37" t="e">
        <f>IF(Tabla267[[#This Row],[VALOR RESTANTE]]&lt;Tabla267[[#This Row],[VALOR]],"NO DISPONIBLE","DISPONIBLE")</f>
        <v>#N/A</v>
      </c>
      <c r="M37" s="9">
        <f>COUNTIF(Tabla267[[#This Row],[VALOR RESTANTE]],0)</f>
        <v>0</v>
      </c>
    </row>
    <row r="38" spans="2:13" hidden="1" x14ac:dyDescent="0.2">
      <c r="B38" s="31">
        <v>29</v>
      </c>
      <c r="J38">
        <f t="shared" si="0"/>
        <v>105000</v>
      </c>
      <c r="K38" t="e">
        <f>VLOOKUP(B38,'REGISTRO ABONOS'!$B$8:$BC$10039,54,0)</f>
        <v>#N/A</v>
      </c>
      <c r="L38" t="e">
        <f>IF(Tabla267[[#This Row],[VALOR RESTANTE]]&lt;Tabla267[[#This Row],[VALOR]],"NO DISPONIBLE","DISPONIBLE")</f>
        <v>#N/A</v>
      </c>
      <c r="M38" s="9">
        <f>COUNTIF(Tabla267[[#This Row],[VALOR RESTANTE]],0)</f>
        <v>0</v>
      </c>
    </row>
    <row r="39" spans="2:13" hidden="1" x14ac:dyDescent="0.2">
      <c r="B39" s="31">
        <v>30</v>
      </c>
      <c r="J39">
        <f t="shared" si="0"/>
        <v>105000</v>
      </c>
      <c r="K39" t="e">
        <f>VLOOKUP(B39,'REGISTRO ABONOS'!$B$8:$BC$10039,54,0)</f>
        <v>#N/A</v>
      </c>
      <c r="L39" t="e">
        <f>IF(Tabla267[[#This Row],[VALOR RESTANTE]]&lt;Tabla267[[#This Row],[VALOR]],"NO DISPONIBLE","DISPONIBLE")</f>
        <v>#N/A</v>
      </c>
      <c r="M39" s="9">
        <f>COUNTIF(Tabla267[[#This Row],[VALOR RESTANTE]],0)</f>
        <v>0</v>
      </c>
    </row>
    <row r="40" spans="2:13" hidden="1" x14ac:dyDescent="0.2">
      <c r="B40" s="31">
        <v>31</v>
      </c>
      <c r="J40">
        <f t="shared" si="0"/>
        <v>105000</v>
      </c>
      <c r="K40" t="e">
        <f>VLOOKUP(B40,'REGISTRO ABONOS'!$B$8:$BC$10039,54,0)</f>
        <v>#N/A</v>
      </c>
      <c r="L40" t="e">
        <f>IF(Tabla267[[#This Row],[VALOR RESTANTE]]&lt;Tabla267[[#This Row],[VALOR]],"NO DISPONIBLE","DISPONIBLE")</f>
        <v>#N/A</v>
      </c>
      <c r="M40" s="9">
        <f>COUNTIF(Tabla267[[#This Row],[VALOR RESTANTE]],0)</f>
        <v>0</v>
      </c>
    </row>
    <row r="41" spans="2:13" hidden="1" x14ac:dyDescent="0.2">
      <c r="B41" s="31">
        <v>32</v>
      </c>
      <c r="J41">
        <f t="shared" si="0"/>
        <v>105000</v>
      </c>
      <c r="K41" t="e">
        <f>VLOOKUP(B41,'REGISTRO ABONOS'!$B$8:$BC$10039,54,0)</f>
        <v>#N/A</v>
      </c>
      <c r="L41" t="e">
        <f>IF(Tabla267[[#This Row],[VALOR RESTANTE]]&lt;Tabla267[[#This Row],[VALOR]],"NO DISPONIBLE","DISPONIBLE")</f>
        <v>#N/A</v>
      </c>
      <c r="M41" s="9">
        <f>COUNTIF(Tabla267[[#This Row],[VALOR RESTANTE]],0)</f>
        <v>0</v>
      </c>
    </row>
    <row r="42" spans="2:13" hidden="1" x14ac:dyDescent="0.2">
      <c r="B42" s="31">
        <v>33</v>
      </c>
      <c r="J42">
        <f t="shared" si="0"/>
        <v>105000</v>
      </c>
      <c r="K42" t="e">
        <f>VLOOKUP(B42,'REGISTRO ABONOS'!$B$8:$BC$10039,54,0)</f>
        <v>#N/A</v>
      </c>
      <c r="L42" t="e">
        <f>IF(Tabla267[[#This Row],[VALOR RESTANTE]]&lt;Tabla267[[#This Row],[VALOR]],"NO DISPONIBLE","DISPONIBLE")</f>
        <v>#N/A</v>
      </c>
      <c r="M42" s="9">
        <f>COUNTIF(Tabla267[[#This Row],[VALOR RESTANTE]],0)</f>
        <v>0</v>
      </c>
    </row>
    <row r="43" spans="2:13" hidden="1" x14ac:dyDescent="0.2">
      <c r="B43" s="31">
        <v>34</v>
      </c>
      <c r="J43">
        <f t="shared" si="0"/>
        <v>105000</v>
      </c>
      <c r="K43" t="e">
        <f>VLOOKUP(B43,'REGISTRO ABONOS'!$B$8:$BC$10039,54,0)</f>
        <v>#N/A</v>
      </c>
      <c r="L43" t="e">
        <f>IF(Tabla267[[#This Row],[VALOR RESTANTE]]&lt;Tabla267[[#This Row],[VALOR]],"NO DISPONIBLE","DISPONIBLE")</f>
        <v>#N/A</v>
      </c>
      <c r="M43" s="9">
        <f>COUNTIF(Tabla267[[#This Row],[VALOR RESTANTE]],0)</f>
        <v>0</v>
      </c>
    </row>
    <row r="44" spans="2:13" hidden="1" x14ac:dyDescent="0.2">
      <c r="B44" s="31">
        <v>35</v>
      </c>
      <c r="J44">
        <f t="shared" si="0"/>
        <v>105000</v>
      </c>
      <c r="K44" t="e">
        <f>VLOOKUP(B44,'REGISTRO ABONOS'!$B$8:$BC$10039,54,0)</f>
        <v>#N/A</v>
      </c>
      <c r="L44" t="e">
        <f>IF(Tabla267[[#This Row],[VALOR RESTANTE]]&lt;Tabla267[[#This Row],[VALOR]],"NO DISPONIBLE","DISPONIBLE")</f>
        <v>#N/A</v>
      </c>
      <c r="M44" s="9">
        <f>COUNTIF(Tabla267[[#This Row],[VALOR RESTANTE]],0)</f>
        <v>0</v>
      </c>
    </row>
    <row r="45" spans="2:13" hidden="1" x14ac:dyDescent="0.2">
      <c r="B45" s="31">
        <v>36</v>
      </c>
      <c r="J45">
        <f t="shared" si="0"/>
        <v>105000</v>
      </c>
      <c r="K45" t="e">
        <f>VLOOKUP(B45,'REGISTRO ABONOS'!$B$8:$BC$10039,54,0)</f>
        <v>#N/A</v>
      </c>
      <c r="L45" t="e">
        <f>IF(Tabla267[[#This Row],[VALOR RESTANTE]]&lt;Tabla267[[#This Row],[VALOR]],"NO DISPONIBLE","DISPONIBLE")</f>
        <v>#N/A</v>
      </c>
      <c r="M45" s="9">
        <f>COUNTIF(Tabla267[[#This Row],[VALOR RESTANTE]],0)</f>
        <v>0</v>
      </c>
    </row>
    <row r="46" spans="2:13" hidden="1" x14ac:dyDescent="0.2">
      <c r="B46" s="31">
        <v>37</v>
      </c>
      <c r="J46">
        <f t="shared" si="0"/>
        <v>105000</v>
      </c>
      <c r="K46" t="e">
        <f>VLOOKUP(B46,'REGISTRO ABONOS'!$B$8:$BC$10039,54,0)</f>
        <v>#N/A</v>
      </c>
      <c r="L46" t="e">
        <f>IF(Tabla267[[#This Row],[VALOR RESTANTE]]&lt;Tabla267[[#This Row],[VALOR]],"NO DISPONIBLE","DISPONIBLE")</f>
        <v>#N/A</v>
      </c>
      <c r="M46" s="9">
        <f>COUNTIF(Tabla267[[#This Row],[VALOR RESTANTE]],0)</f>
        <v>0</v>
      </c>
    </row>
    <row r="47" spans="2:13" hidden="1" x14ac:dyDescent="0.2">
      <c r="B47" s="31">
        <v>38</v>
      </c>
      <c r="J47">
        <f t="shared" si="0"/>
        <v>105000</v>
      </c>
      <c r="K47" t="e">
        <f>VLOOKUP(B47,'REGISTRO ABONOS'!$B$8:$BC$10039,54,0)</f>
        <v>#N/A</v>
      </c>
      <c r="L47" t="e">
        <f>IF(Tabla267[[#This Row],[VALOR RESTANTE]]&lt;Tabla267[[#This Row],[VALOR]],"NO DISPONIBLE","DISPONIBLE")</f>
        <v>#N/A</v>
      </c>
      <c r="M47" s="9">
        <f>COUNTIF(Tabla267[[#This Row],[VALOR RESTANTE]],0)</f>
        <v>0</v>
      </c>
    </row>
    <row r="48" spans="2:13" hidden="1" x14ac:dyDescent="0.2">
      <c r="B48" s="31">
        <v>39</v>
      </c>
      <c r="J48">
        <f t="shared" si="0"/>
        <v>105000</v>
      </c>
      <c r="K48" t="e">
        <f>VLOOKUP(B48,'REGISTRO ABONOS'!$B$8:$BC$10039,54,0)</f>
        <v>#N/A</v>
      </c>
      <c r="L48" t="e">
        <f>IF(Tabla267[[#This Row],[VALOR RESTANTE]]&lt;Tabla267[[#This Row],[VALOR]],"NO DISPONIBLE","DISPONIBLE")</f>
        <v>#N/A</v>
      </c>
      <c r="M48" s="9">
        <f>COUNTIF(Tabla267[[#This Row],[VALOR RESTANTE]],0)</f>
        <v>0</v>
      </c>
    </row>
    <row r="49" spans="2:13" hidden="1" x14ac:dyDescent="0.2">
      <c r="B49" s="31">
        <v>40</v>
      </c>
      <c r="J49">
        <f t="shared" si="0"/>
        <v>105000</v>
      </c>
      <c r="K49" t="e">
        <f>VLOOKUP(B49,'REGISTRO ABONOS'!$B$8:$BC$10039,54,0)</f>
        <v>#N/A</v>
      </c>
      <c r="L49" t="e">
        <f>IF(Tabla267[[#This Row],[VALOR RESTANTE]]&lt;Tabla267[[#This Row],[VALOR]],"NO DISPONIBLE","DISPONIBLE")</f>
        <v>#N/A</v>
      </c>
      <c r="M49" s="9">
        <f>COUNTIF(Tabla267[[#This Row],[VALOR RESTANTE]],0)</f>
        <v>0</v>
      </c>
    </row>
    <row r="50" spans="2:13" hidden="1" x14ac:dyDescent="0.2">
      <c r="B50" s="31">
        <v>41</v>
      </c>
      <c r="J50">
        <f t="shared" si="0"/>
        <v>105000</v>
      </c>
      <c r="K50" t="e">
        <f>VLOOKUP(B50,'REGISTRO ABONOS'!$B$8:$BC$10039,54,0)</f>
        <v>#N/A</v>
      </c>
      <c r="L50" t="e">
        <f>IF(Tabla267[[#This Row],[VALOR RESTANTE]]&lt;Tabla267[[#This Row],[VALOR]],"NO DISPONIBLE","DISPONIBLE")</f>
        <v>#N/A</v>
      </c>
      <c r="M50" s="9">
        <f>COUNTIF(Tabla267[[#This Row],[VALOR RESTANTE]],0)</f>
        <v>0</v>
      </c>
    </row>
    <row r="51" spans="2:13" hidden="1" x14ac:dyDescent="0.2">
      <c r="B51" s="31">
        <v>42</v>
      </c>
      <c r="J51">
        <f t="shared" si="0"/>
        <v>105000</v>
      </c>
      <c r="K51" t="e">
        <f>VLOOKUP(B51,'REGISTRO ABONOS'!$B$8:$BC$10039,54,0)</f>
        <v>#N/A</v>
      </c>
      <c r="L51" t="e">
        <f>IF(Tabla267[[#This Row],[VALOR RESTANTE]]&lt;Tabla267[[#This Row],[VALOR]],"NO DISPONIBLE","DISPONIBLE")</f>
        <v>#N/A</v>
      </c>
      <c r="M51" s="9">
        <f>COUNTIF(Tabla267[[#This Row],[VALOR RESTANTE]],0)</f>
        <v>0</v>
      </c>
    </row>
    <row r="52" spans="2:13" hidden="1" x14ac:dyDescent="0.2">
      <c r="B52" s="31">
        <v>43</v>
      </c>
      <c r="J52">
        <f t="shared" si="0"/>
        <v>105000</v>
      </c>
      <c r="K52" t="e">
        <f>VLOOKUP(B52,'REGISTRO ABONOS'!$B$8:$BC$10039,54,0)</f>
        <v>#N/A</v>
      </c>
      <c r="L52" t="e">
        <f>IF(Tabla267[[#This Row],[VALOR RESTANTE]]&lt;Tabla267[[#This Row],[VALOR]],"NO DISPONIBLE","DISPONIBLE")</f>
        <v>#N/A</v>
      </c>
      <c r="M52" s="9">
        <f>COUNTIF(Tabla267[[#This Row],[VALOR RESTANTE]],0)</f>
        <v>0</v>
      </c>
    </row>
    <row r="53" spans="2:13" hidden="1" x14ac:dyDescent="0.2">
      <c r="B53" s="31">
        <v>44</v>
      </c>
      <c r="J53">
        <f t="shared" si="0"/>
        <v>105000</v>
      </c>
      <c r="K53" t="e">
        <f>VLOOKUP(B53,'REGISTRO ABONOS'!$B$8:$BC$10039,54,0)</f>
        <v>#N/A</v>
      </c>
      <c r="L53" t="e">
        <f>IF(Tabla267[[#This Row],[VALOR RESTANTE]]&lt;Tabla267[[#This Row],[VALOR]],"NO DISPONIBLE","DISPONIBLE")</f>
        <v>#N/A</v>
      </c>
      <c r="M53" s="9">
        <f>COUNTIF(Tabla267[[#This Row],[VALOR RESTANTE]],0)</f>
        <v>0</v>
      </c>
    </row>
    <row r="54" spans="2:13" hidden="1" x14ac:dyDescent="0.2">
      <c r="B54" s="31">
        <v>45</v>
      </c>
      <c r="J54">
        <f t="shared" si="0"/>
        <v>105000</v>
      </c>
      <c r="K54" t="e">
        <f>VLOOKUP(B54,'REGISTRO ABONOS'!$B$8:$BC$10039,54,0)</f>
        <v>#N/A</v>
      </c>
      <c r="L54" t="e">
        <f>IF(Tabla267[[#This Row],[VALOR RESTANTE]]&lt;Tabla267[[#This Row],[VALOR]],"NO DISPONIBLE","DISPONIBLE")</f>
        <v>#N/A</v>
      </c>
      <c r="M54" s="9">
        <f>COUNTIF(Tabla267[[#This Row],[VALOR RESTANTE]],0)</f>
        <v>0</v>
      </c>
    </row>
    <row r="55" spans="2:13" hidden="1" x14ac:dyDescent="0.2">
      <c r="B55" s="31">
        <v>46</v>
      </c>
      <c r="J55">
        <f t="shared" si="0"/>
        <v>105000</v>
      </c>
      <c r="K55" t="e">
        <f>VLOOKUP(B55,'REGISTRO ABONOS'!$B$8:$BC$10039,54,0)</f>
        <v>#N/A</v>
      </c>
      <c r="L55" t="e">
        <f>IF(Tabla267[[#This Row],[VALOR RESTANTE]]&lt;Tabla267[[#This Row],[VALOR]],"NO DISPONIBLE","DISPONIBLE")</f>
        <v>#N/A</v>
      </c>
      <c r="M55" s="9">
        <f>COUNTIF(Tabla267[[#This Row],[VALOR RESTANTE]],0)</f>
        <v>0</v>
      </c>
    </row>
    <row r="56" spans="2:13" hidden="1" x14ac:dyDescent="0.2">
      <c r="B56" s="31">
        <v>47</v>
      </c>
      <c r="J56">
        <f t="shared" si="0"/>
        <v>105000</v>
      </c>
      <c r="K56" t="e">
        <f>VLOOKUP(B56,'REGISTRO ABONOS'!$B$8:$BC$10039,54,0)</f>
        <v>#N/A</v>
      </c>
      <c r="L56" t="e">
        <f>IF(Tabla267[[#This Row],[VALOR RESTANTE]]&lt;Tabla267[[#This Row],[VALOR]],"NO DISPONIBLE","DISPONIBLE")</f>
        <v>#N/A</v>
      </c>
      <c r="M56" s="9">
        <f>COUNTIF(Tabla267[[#This Row],[VALOR RESTANTE]],0)</f>
        <v>0</v>
      </c>
    </row>
    <row r="57" spans="2:13" hidden="1" x14ac:dyDescent="0.2">
      <c r="B57" s="31">
        <v>48</v>
      </c>
      <c r="J57">
        <f t="shared" si="0"/>
        <v>105000</v>
      </c>
      <c r="K57" t="e">
        <f>VLOOKUP(B57,'REGISTRO ABONOS'!$B$8:$BC$10039,54,0)</f>
        <v>#N/A</v>
      </c>
      <c r="L57" t="e">
        <f>IF(Tabla267[[#This Row],[VALOR RESTANTE]]&lt;Tabla267[[#This Row],[VALOR]],"NO DISPONIBLE","DISPONIBLE")</f>
        <v>#N/A</v>
      </c>
      <c r="M57" s="9">
        <f>COUNTIF(Tabla267[[#This Row],[VALOR RESTANTE]],0)</f>
        <v>0</v>
      </c>
    </row>
    <row r="58" spans="2:13" hidden="1" x14ac:dyDescent="0.2">
      <c r="B58" s="31">
        <v>49</v>
      </c>
      <c r="J58">
        <f t="shared" si="0"/>
        <v>105000</v>
      </c>
      <c r="K58" t="e">
        <f>VLOOKUP(B58,'REGISTRO ABONOS'!$B$8:$BC$10039,54,0)</f>
        <v>#N/A</v>
      </c>
      <c r="L58" t="e">
        <f>IF(Tabla267[[#This Row],[VALOR RESTANTE]]&lt;Tabla267[[#This Row],[VALOR]],"NO DISPONIBLE","DISPONIBLE")</f>
        <v>#N/A</v>
      </c>
      <c r="M58" s="9">
        <f>COUNTIF(Tabla267[[#This Row],[VALOR RESTANTE]],0)</f>
        <v>0</v>
      </c>
    </row>
    <row r="59" spans="2:13" hidden="1" x14ac:dyDescent="0.2">
      <c r="B59" s="31">
        <v>50</v>
      </c>
      <c r="J59">
        <f t="shared" si="0"/>
        <v>105000</v>
      </c>
      <c r="K59" t="e">
        <f>VLOOKUP(B59,'REGISTRO ABONOS'!$B$8:$BC$10039,54,0)</f>
        <v>#N/A</v>
      </c>
      <c r="L59" t="e">
        <f>IF(Tabla267[[#This Row],[VALOR RESTANTE]]&lt;Tabla267[[#This Row],[VALOR]],"NO DISPONIBLE","DISPONIBLE")</f>
        <v>#N/A</v>
      </c>
      <c r="M59" s="9">
        <f>COUNTIF(Tabla267[[#This Row],[VALOR RESTANTE]],0)</f>
        <v>0</v>
      </c>
    </row>
    <row r="60" spans="2:13" hidden="1" x14ac:dyDescent="0.2">
      <c r="B60" s="31">
        <v>51</v>
      </c>
      <c r="J60">
        <f t="shared" si="0"/>
        <v>105000</v>
      </c>
      <c r="K60" t="e">
        <f>VLOOKUP(B60,'REGISTRO ABONOS'!$B$8:$BC$10039,54,0)</f>
        <v>#N/A</v>
      </c>
      <c r="L60" t="e">
        <f>IF(Tabla267[[#This Row],[VALOR RESTANTE]]&lt;Tabla267[[#This Row],[VALOR]],"NO DISPONIBLE","DISPONIBLE")</f>
        <v>#N/A</v>
      </c>
      <c r="M60" s="9">
        <f>COUNTIF(Tabla267[[#This Row],[VALOR RESTANTE]],0)</f>
        <v>0</v>
      </c>
    </row>
    <row r="61" spans="2:13" hidden="1" x14ac:dyDescent="0.2">
      <c r="B61" s="31">
        <v>52</v>
      </c>
      <c r="J61">
        <f t="shared" si="0"/>
        <v>105000</v>
      </c>
      <c r="K61" t="e">
        <f>VLOOKUP(B61,'REGISTRO ABONOS'!$B$8:$BC$10039,54,0)</f>
        <v>#N/A</v>
      </c>
      <c r="L61" t="e">
        <f>IF(Tabla267[[#This Row],[VALOR RESTANTE]]&lt;Tabla267[[#This Row],[VALOR]],"NO DISPONIBLE","DISPONIBLE")</f>
        <v>#N/A</v>
      </c>
      <c r="M61" s="9">
        <f>COUNTIF(Tabla267[[#This Row],[VALOR RESTANTE]],0)</f>
        <v>0</v>
      </c>
    </row>
    <row r="62" spans="2:13" hidden="1" x14ac:dyDescent="0.2">
      <c r="B62" s="31">
        <v>53</v>
      </c>
      <c r="J62">
        <f t="shared" si="0"/>
        <v>105000</v>
      </c>
      <c r="K62" t="e">
        <f>VLOOKUP(B62,'REGISTRO ABONOS'!$B$8:$BC$10039,54,0)</f>
        <v>#N/A</v>
      </c>
      <c r="L62" t="e">
        <f>IF(Tabla267[[#This Row],[VALOR RESTANTE]]&lt;Tabla267[[#This Row],[VALOR]],"NO DISPONIBLE","DISPONIBLE")</f>
        <v>#N/A</v>
      </c>
      <c r="M62" s="9">
        <f>COUNTIF(Tabla267[[#This Row],[VALOR RESTANTE]],0)</f>
        <v>0</v>
      </c>
    </row>
    <row r="63" spans="2:13" hidden="1" x14ac:dyDescent="0.2">
      <c r="B63" s="31">
        <v>54</v>
      </c>
      <c r="J63">
        <f t="shared" si="0"/>
        <v>105000</v>
      </c>
      <c r="K63" t="e">
        <f>VLOOKUP(B63,'REGISTRO ABONOS'!$B$8:$BC$10039,54,0)</f>
        <v>#N/A</v>
      </c>
      <c r="L63" t="e">
        <f>IF(Tabla267[[#This Row],[VALOR RESTANTE]]&lt;Tabla267[[#This Row],[VALOR]],"NO DISPONIBLE","DISPONIBLE")</f>
        <v>#N/A</v>
      </c>
      <c r="M63" s="9">
        <f>COUNTIF(Tabla267[[#This Row],[VALOR RESTANTE]],0)</f>
        <v>0</v>
      </c>
    </row>
    <row r="64" spans="2:13" hidden="1" x14ac:dyDescent="0.2">
      <c r="B64" s="31">
        <v>55</v>
      </c>
      <c r="J64">
        <f t="shared" si="0"/>
        <v>105000</v>
      </c>
      <c r="K64" t="e">
        <f>VLOOKUP(B64,'REGISTRO ABONOS'!$B$8:$BC$10039,54,0)</f>
        <v>#N/A</v>
      </c>
      <c r="L64" t="e">
        <f>IF(Tabla267[[#This Row],[VALOR RESTANTE]]&lt;Tabla267[[#This Row],[VALOR]],"NO DISPONIBLE","DISPONIBLE")</f>
        <v>#N/A</v>
      </c>
      <c r="M64" s="9">
        <f>COUNTIF(Tabla267[[#This Row],[VALOR RESTANTE]],0)</f>
        <v>0</v>
      </c>
    </row>
    <row r="65" spans="2:13" hidden="1" x14ac:dyDescent="0.2">
      <c r="B65" s="31">
        <v>56</v>
      </c>
      <c r="J65">
        <f t="shared" si="0"/>
        <v>105000</v>
      </c>
      <c r="K65" t="e">
        <f>VLOOKUP(B65,'REGISTRO ABONOS'!$B$8:$BC$10039,54,0)</f>
        <v>#N/A</v>
      </c>
      <c r="L65" t="e">
        <f>IF(Tabla267[[#This Row],[VALOR RESTANTE]]&lt;Tabla267[[#This Row],[VALOR]],"NO DISPONIBLE","DISPONIBLE")</f>
        <v>#N/A</v>
      </c>
      <c r="M65" s="9">
        <f>COUNTIF(Tabla267[[#This Row],[VALOR RESTANTE]],0)</f>
        <v>0</v>
      </c>
    </row>
    <row r="66" spans="2:13" hidden="1" x14ac:dyDescent="0.2">
      <c r="B66" s="31">
        <v>57</v>
      </c>
      <c r="J66">
        <f t="shared" si="0"/>
        <v>105000</v>
      </c>
      <c r="K66" t="e">
        <f>VLOOKUP(B66,'REGISTRO ABONOS'!$B$8:$BC$10039,54,0)</f>
        <v>#N/A</v>
      </c>
      <c r="L66" t="e">
        <f>IF(Tabla267[[#This Row],[VALOR RESTANTE]]&lt;Tabla267[[#This Row],[VALOR]],"NO DISPONIBLE","DISPONIBLE")</f>
        <v>#N/A</v>
      </c>
      <c r="M66" s="9">
        <f>COUNTIF(Tabla267[[#This Row],[VALOR RESTANTE]],0)</f>
        <v>0</v>
      </c>
    </row>
    <row r="67" spans="2:13" hidden="1" x14ac:dyDescent="0.2">
      <c r="B67" s="31">
        <v>58</v>
      </c>
      <c r="J67">
        <f t="shared" si="0"/>
        <v>105000</v>
      </c>
      <c r="K67" t="e">
        <f>VLOOKUP(B67,'REGISTRO ABONOS'!$B$8:$BC$10039,54,0)</f>
        <v>#N/A</v>
      </c>
      <c r="L67" t="e">
        <f>IF(Tabla267[[#This Row],[VALOR RESTANTE]]&lt;Tabla267[[#This Row],[VALOR]],"NO DISPONIBLE","DISPONIBLE")</f>
        <v>#N/A</v>
      </c>
      <c r="M67" s="9">
        <f>COUNTIF(Tabla267[[#This Row],[VALOR RESTANTE]],0)</f>
        <v>0</v>
      </c>
    </row>
    <row r="68" spans="2:13" hidden="1" x14ac:dyDescent="0.2">
      <c r="B68" s="31">
        <v>59</v>
      </c>
      <c r="J68">
        <f t="shared" si="0"/>
        <v>105000</v>
      </c>
      <c r="K68" t="e">
        <f>VLOOKUP(B68,'REGISTRO ABONOS'!$B$8:$BC$10039,54,0)</f>
        <v>#N/A</v>
      </c>
      <c r="L68" t="e">
        <f>IF(Tabla267[[#This Row],[VALOR RESTANTE]]&lt;Tabla267[[#This Row],[VALOR]],"NO DISPONIBLE","DISPONIBLE")</f>
        <v>#N/A</v>
      </c>
      <c r="M68" s="9">
        <f>COUNTIF(Tabla267[[#This Row],[VALOR RESTANTE]],0)</f>
        <v>0</v>
      </c>
    </row>
    <row r="69" spans="2:13" hidden="1" x14ac:dyDescent="0.2">
      <c r="B69" s="31">
        <v>60</v>
      </c>
      <c r="J69">
        <f t="shared" si="0"/>
        <v>105000</v>
      </c>
      <c r="K69" t="e">
        <f>VLOOKUP(B69,'REGISTRO ABONOS'!$B$8:$BC$10039,54,0)</f>
        <v>#N/A</v>
      </c>
      <c r="L69" t="e">
        <f>IF(Tabla267[[#This Row],[VALOR RESTANTE]]&lt;Tabla267[[#This Row],[VALOR]],"NO DISPONIBLE","DISPONIBLE")</f>
        <v>#N/A</v>
      </c>
      <c r="M69" s="9">
        <f>COUNTIF(Tabla267[[#This Row],[VALOR RESTANTE]],0)</f>
        <v>0</v>
      </c>
    </row>
    <row r="70" spans="2:13" hidden="1" x14ac:dyDescent="0.2">
      <c r="B70" s="31">
        <v>61</v>
      </c>
      <c r="J70">
        <f t="shared" si="0"/>
        <v>105000</v>
      </c>
      <c r="K70" t="e">
        <f>VLOOKUP(B70,'REGISTRO ABONOS'!$B$8:$BC$10039,54,0)</f>
        <v>#N/A</v>
      </c>
      <c r="L70" t="e">
        <f>IF(Tabla267[[#This Row],[VALOR RESTANTE]]&lt;Tabla267[[#This Row],[VALOR]],"NO DISPONIBLE","DISPONIBLE")</f>
        <v>#N/A</v>
      </c>
      <c r="M70" s="9">
        <f>COUNTIF(Tabla267[[#This Row],[VALOR RESTANTE]],0)</f>
        <v>0</v>
      </c>
    </row>
    <row r="71" spans="2:13" hidden="1" x14ac:dyDescent="0.2">
      <c r="B71" s="31">
        <v>62</v>
      </c>
      <c r="J71">
        <f t="shared" si="0"/>
        <v>105000</v>
      </c>
      <c r="K71" t="e">
        <f>VLOOKUP(B71,'REGISTRO ABONOS'!$B$8:$BC$10039,54,0)</f>
        <v>#N/A</v>
      </c>
      <c r="L71" t="e">
        <f>IF(Tabla267[[#This Row],[VALOR RESTANTE]]&lt;Tabla267[[#This Row],[VALOR]],"NO DISPONIBLE","DISPONIBLE")</f>
        <v>#N/A</v>
      </c>
      <c r="M71" s="9">
        <f>COUNTIF(Tabla267[[#This Row],[VALOR RESTANTE]],0)</f>
        <v>0</v>
      </c>
    </row>
    <row r="72" spans="2:13" hidden="1" x14ac:dyDescent="0.2">
      <c r="B72" s="31">
        <v>63</v>
      </c>
      <c r="J72">
        <f t="shared" si="0"/>
        <v>105000</v>
      </c>
      <c r="K72" t="e">
        <f>VLOOKUP(B72,'REGISTRO ABONOS'!$B$8:$BC$10039,54,0)</f>
        <v>#N/A</v>
      </c>
      <c r="L72" t="e">
        <f>IF(Tabla267[[#This Row],[VALOR RESTANTE]]&lt;Tabla267[[#This Row],[VALOR]],"NO DISPONIBLE","DISPONIBLE")</f>
        <v>#N/A</v>
      </c>
      <c r="M72" s="9">
        <f>COUNTIF(Tabla267[[#This Row],[VALOR RESTANTE]],0)</f>
        <v>0</v>
      </c>
    </row>
    <row r="73" spans="2:13" hidden="1" x14ac:dyDescent="0.2">
      <c r="B73" s="31">
        <v>64</v>
      </c>
      <c r="J73">
        <f t="shared" si="0"/>
        <v>105000</v>
      </c>
      <c r="K73" t="e">
        <f>VLOOKUP(B73,'REGISTRO ABONOS'!$B$8:$BC$10039,54,0)</f>
        <v>#N/A</v>
      </c>
      <c r="L73" t="e">
        <f>IF(Tabla267[[#This Row],[VALOR RESTANTE]]&lt;Tabla267[[#This Row],[VALOR]],"NO DISPONIBLE","DISPONIBLE")</f>
        <v>#N/A</v>
      </c>
      <c r="M73" s="9">
        <f>COUNTIF(Tabla267[[#This Row],[VALOR RESTANTE]],0)</f>
        <v>0</v>
      </c>
    </row>
    <row r="74" spans="2:13" hidden="1" x14ac:dyDescent="0.2">
      <c r="B74" s="31">
        <v>65</v>
      </c>
      <c r="J74">
        <f t="shared" si="0"/>
        <v>105000</v>
      </c>
      <c r="K74" t="e">
        <f>VLOOKUP(B74,'REGISTRO ABONOS'!$B$8:$BC$10039,54,0)</f>
        <v>#N/A</v>
      </c>
      <c r="L74" t="e">
        <f>IF(Tabla267[[#This Row],[VALOR RESTANTE]]&lt;Tabla267[[#This Row],[VALOR]],"NO DISPONIBLE","DISPONIBLE")</f>
        <v>#N/A</v>
      </c>
      <c r="M74" s="9">
        <f>COUNTIF(Tabla267[[#This Row],[VALOR RESTANTE]],0)</f>
        <v>0</v>
      </c>
    </row>
    <row r="75" spans="2:13" hidden="1" x14ac:dyDescent="0.2">
      <c r="B75" s="31">
        <v>66</v>
      </c>
      <c r="J75">
        <f t="shared" si="0"/>
        <v>105000</v>
      </c>
      <c r="K75" t="e">
        <f>VLOOKUP(B75,'REGISTRO ABONOS'!$B$8:$BC$10039,54,0)</f>
        <v>#N/A</v>
      </c>
      <c r="L75" t="e">
        <f>IF(Tabla267[[#This Row],[VALOR RESTANTE]]&lt;Tabla267[[#This Row],[VALOR]],"NO DISPONIBLE","DISPONIBLE")</f>
        <v>#N/A</v>
      </c>
      <c r="M75" s="9">
        <f>COUNTIF(Tabla267[[#This Row],[VALOR RESTANTE]],0)</f>
        <v>0</v>
      </c>
    </row>
    <row r="76" spans="2:13" hidden="1" x14ac:dyDescent="0.2">
      <c r="B76" s="31">
        <v>67</v>
      </c>
      <c r="J76">
        <f t="shared" ref="J76:J139" si="1">IF(C76&gt;43607,130000,105000)</f>
        <v>105000</v>
      </c>
      <c r="K76" t="e">
        <f>VLOOKUP(B76,'REGISTRO ABONOS'!$B$8:$BC$10039,54,0)</f>
        <v>#N/A</v>
      </c>
      <c r="L76" t="e">
        <f>IF(Tabla267[[#This Row],[VALOR RESTANTE]]&lt;Tabla267[[#This Row],[VALOR]],"NO DISPONIBLE","DISPONIBLE")</f>
        <v>#N/A</v>
      </c>
      <c r="M76" s="9">
        <f>COUNTIF(Tabla267[[#This Row],[VALOR RESTANTE]],0)</f>
        <v>0</v>
      </c>
    </row>
    <row r="77" spans="2:13" hidden="1" x14ac:dyDescent="0.2">
      <c r="B77" s="31">
        <v>68</v>
      </c>
      <c r="J77">
        <f t="shared" si="1"/>
        <v>105000</v>
      </c>
      <c r="K77" t="e">
        <f>VLOOKUP(B77,'REGISTRO ABONOS'!$B$8:$BC$10039,54,0)</f>
        <v>#N/A</v>
      </c>
      <c r="L77" t="e">
        <f>IF(Tabla267[[#This Row],[VALOR RESTANTE]]&lt;Tabla267[[#This Row],[VALOR]],"NO DISPONIBLE","DISPONIBLE")</f>
        <v>#N/A</v>
      </c>
      <c r="M77" s="9">
        <f>COUNTIF(Tabla267[[#This Row],[VALOR RESTANTE]],0)</f>
        <v>0</v>
      </c>
    </row>
    <row r="78" spans="2:13" hidden="1" x14ac:dyDescent="0.2">
      <c r="B78" s="31">
        <v>69</v>
      </c>
      <c r="J78">
        <f t="shared" si="1"/>
        <v>105000</v>
      </c>
      <c r="K78" t="e">
        <f>VLOOKUP(B78,'REGISTRO ABONOS'!$B$8:$BC$10039,54,0)</f>
        <v>#N/A</v>
      </c>
      <c r="L78" t="e">
        <f>IF(Tabla267[[#This Row],[VALOR RESTANTE]]&lt;Tabla267[[#This Row],[VALOR]],"NO DISPONIBLE","DISPONIBLE")</f>
        <v>#N/A</v>
      </c>
      <c r="M78" s="9">
        <f>COUNTIF(Tabla267[[#This Row],[VALOR RESTANTE]],0)</f>
        <v>0</v>
      </c>
    </row>
    <row r="79" spans="2:13" hidden="1" x14ac:dyDescent="0.2">
      <c r="B79" s="31">
        <v>70</v>
      </c>
      <c r="J79">
        <f t="shared" si="1"/>
        <v>105000</v>
      </c>
      <c r="K79" t="e">
        <f>VLOOKUP(B79,'REGISTRO ABONOS'!$B$8:$BC$10039,54,0)</f>
        <v>#N/A</v>
      </c>
      <c r="L79" t="e">
        <f>IF(Tabla267[[#This Row],[VALOR RESTANTE]]&lt;Tabla267[[#This Row],[VALOR]],"NO DISPONIBLE","DISPONIBLE")</f>
        <v>#N/A</v>
      </c>
      <c r="M79" s="9">
        <f>COUNTIF(Tabla267[[#This Row],[VALOR RESTANTE]],0)</f>
        <v>0</v>
      </c>
    </row>
    <row r="80" spans="2:13" hidden="1" x14ac:dyDescent="0.2">
      <c r="B80" s="31">
        <v>71</v>
      </c>
      <c r="J80">
        <f t="shared" si="1"/>
        <v>105000</v>
      </c>
      <c r="K80" t="e">
        <f>VLOOKUP(B80,'REGISTRO ABONOS'!$B$8:$BC$10039,54,0)</f>
        <v>#N/A</v>
      </c>
      <c r="L80" t="e">
        <f>IF(Tabla267[[#This Row],[VALOR RESTANTE]]&lt;Tabla267[[#This Row],[VALOR]],"NO DISPONIBLE","DISPONIBLE")</f>
        <v>#N/A</v>
      </c>
      <c r="M80" s="9">
        <f>COUNTIF(Tabla267[[#This Row],[VALOR RESTANTE]],0)</f>
        <v>0</v>
      </c>
    </row>
    <row r="81" spans="2:13" hidden="1" x14ac:dyDescent="0.2">
      <c r="B81" s="31">
        <v>72</v>
      </c>
      <c r="J81">
        <f t="shared" si="1"/>
        <v>105000</v>
      </c>
      <c r="K81" t="e">
        <f>VLOOKUP(B81,'REGISTRO ABONOS'!$B$8:$BC$10039,54,0)</f>
        <v>#N/A</v>
      </c>
      <c r="L81" t="e">
        <f>IF(Tabla267[[#This Row],[VALOR RESTANTE]]&lt;Tabla267[[#This Row],[VALOR]],"NO DISPONIBLE","DISPONIBLE")</f>
        <v>#N/A</v>
      </c>
      <c r="M81" s="9">
        <f>COUNTIF(Tabla267[[#This Row],[VALOR RESTANTE]],0)</f>
        <v>0</v>
      </c>
    </row>
    <row r="82" spans="2:13" hidden="1" x14ac:dyDescent="0.2">
      <c r="B82" s="31">
        <v>73</v>
      </c>
      <c r="J82">
        <f t="shared" si="1"/>
        <v>105000</v>
      </c>
      <c r="K82" t="e">
        <f>VLOOKUP(B82,'REGISTRO ABONOS'!$B$8:$BC$10039,54,0)</f>
        <v>#N/A</v>
      </c>
      <c r="L82" t="e">
        <f>IF(Tabla267[[#This Row],[VALOR RESTANTE]]&lt;Tabla267[[#This Row],[VALOR]],"NO DISPONIBLE","DISPONIBLE")</f>
        <v>#N/A</v>
      </c>
      <c r="M82" s="9">
        <f>COUNTIF(Tabla267[[#This Row],[VALOR RESTANTE]],0)</f>
        <v>0</v>
      </c>
    </row>
    <row r="83" spans="2:13" hidden="1" x14ac:dyDescent="0.2">
      <c r="B83" s="31">
        <v>74</v>
      </c>
      <c r="J83">
        <f t="shared" si="1"/>
        <v>105000</v>
      </c>
      <c r="K83" t="e">
        <f>VLOOKUP(B83,'REGISTRO ABONOS'!$B$8:$BC$10039,54,0)</f>
        <v>#N/A</v>
      </c>
      <c r="L83" t="e">
        <f>IF(Tabla267[[#This Row],[VALOR RESTANTE]]&lt;Tabla267[[#This Row],[VALOR]],"NO DISPONIBLE","DISPONIBLE")</f>
        <v>#N/A</v>
      </c>
      <c r="M83" s="9">
        <f>COUNTIF(Tabla267[[#This Row],[VALOR RESTANTE]],0)</f>
        <v>0</v>
      </c>
    </row>
    <row r="84" spans="2:13" hidden="1" x14ac:dyDescent="0.2">
      <c r="B84" s="31">
        <v>75</v>
      </c>
      <c r="J84">
        <f t="shared" si="1"/>
        <v>105000</v>
      </c>
      <c r="K84" t="e">
        <f>VLOOKUP(B84,'REGISTRO ABONOS'!$B$8:$BC$10039,54,0)</f>
        <v>#N/A</v>
      </c>
      <c r="L84" t="e">
        <f>IF(Tabla267[[#This Row],[VALOR RESTANTE]]&lt;Tabla267[[#This Row],[VALOR]],"NO DISPONIBLE","DISPONIBLE")</f>
        <v>#N/A</v>
      </c>
      <c r="M84" s="9">
        <f>COUNTIF(Tabla267[[#This Row],[VALOR RESTANTE]],0)</f>
        <v>0</v>
      </c>
    </row>
    <row r="85" spans="2:13" hidden="1" x14ac:dyDescent="0.2">
      <c r="B85" s="31">
        <v>76</v>
      </c>
      <c r="J85">
        <f t="shared" si="1"/>
        <v>105000</v>
      </c>
      <c r="K85" t="e">
        <f>VLOOKUP(B85,'REGISTRO ABONOS'!$B$8:$BC$10039,54,0)</f>
        <v>#N/A</v>
      </c>
      <c r="L85" t="e">
        <f>IF(Tabla267[[#This Row],[VALOR RESTANTE]]&lt;Tabla267[[#This Row],[VALOR]],"NO DISPONIBLE","DISPONIBLE")</f>
        <v>#N/A</v>
      </c>
      <c r="M85" s="9">
        <f>COUNTIF(Tabla267[[#This Row],[VALOR RESTANTE]],0)</f>
        <v>0</v>
      </c>
    </row>
    <row r="86" spans="2:13" hidden="1" x14ac:dyDescent="0.2">
      <c r="B86" s="31">
        <v>77</v>
      </c>
      <c r="J86">
        <f t="shared" si="1"/>
        <v>105000</v>
      </c>
      <c r="K86" t="e">
        <f>VLOOKUP(B86,'REGISTRO ABONOS'!$B$8:$BC$10039,54,0)</f>
        <v>#N/A</v>
      </c>
      <c r="L86" t="e">
        <f>IF(Tabla267[[#This Row],[VALOR RESTANTE]]&lt;Tabla267[[#This Row],[VALOR]],"NO DISPONIBLE","DISPONIBLE")</f>
        <v>#N/A</v>
      </c>
      <c r="M86" s="9">
        <f>COUNTIF(Tabla267[[#This Row],[VALOR RESTANTE]],0)</f>
        <v>0</v>
      </c>
    </row>
    <row r="87" spans="2:13" hidden="1" x14ac:dyDescent="0.2">
      <c r="B87" s="31">
        <v>78</v>
      </c>
      <c r="J87">
        <f t="shared" si="1"/>
        <v>105000</v>
      </c>
      <c r="K87" t="e">
        <f>VLOOKUP(B87,'REGISTRO ABONOS'!$B$8:$BC$10039,54,0)</f>
        <v>#N/A</v>
      </c>
      <c r="L87" t="e">
        <f>IF(Tabla267[[#This Row],[VALOR RESTANTE]]&lt;Tabla267[[#This Row],[VALOR]],"NO DISPONIBLE","DISPONIBLE")</f>
        <v>#N/A</v>
      </c>
      <c r="M87" s="9">
        <f>COUNTIF(Tabla267[[#This Row],[VALOR RESTANTE]],0)</f>
        <v>0</v>
      </c>
    </row>
    <row r="88" spans="2:13" hidden="1" x14ac:dyDescent="0.2">
      <c r="B88" s="31">
        <v>79</v>
      </c>
      <c r="J88">
        <f t="shared" si="1"/>
        <v>105000</v>
      </c>
      <c r="K88" t="e">
        <f>VLOOKUP(B88,'REGISTRO ABONOS'!$B$8:$BC$10039,54,0)</f>
        <v>#N/A</v>
      </c>
      <c r="L88" t="e">
        <f>IF(Tabla267[[#This Row],[VALOR RESTANTE]]&lt;Tabla267[[#This Row],[VALOR]],"NO DISPONIBLE","DISPONIBLE")</f>
        <v>#N/A</v>
      </c>
      <c r="M88" s="9">
        <f>COUNTIF(Tabla267[[#This Row],[VALOR RESTANTE]],0)</f>
        <v>0</v>
      </c>
    </row>
    <row r="89" spans="2:13" hidden="1" x14ac:dyDescent="0.2">
      <c r="B89" s="31">
        <v>80</v>
      </c>
      <c r="J89">
        <f t="shared" si="1"/>
        <v>105000</v>
      </c>
      <c r="K89" t="e">
        <f>VLOOKUP(B89,'REGISTRO ABONOS'!$B$8:$BC$10039,54,0)</f>
        <v>#N/A</v>
      </c>
      <c r="L89" t="e">
        <f>IF(Tabla267[[#This Row],[VALOR RESTANTE]]&lt;Tabla267[[#This Row],[VALOR]],"NO DISPONIBLE","DISPONIBLE")</f>
        <v>#N/A</v>
      </c>
      <c r="M89" s="9">
        <f>COUNTIF(Tabla267[[#This Row],[VALOR RESTANTE]],0)</f>
        <v>0</v>
      </c>
    </row>
    <row r="90" spans="2:13" hidden="1" x14ac:dyDescent="0.2">
      <c r="B90" s="31">
        <v>81</v>
      </c>
      <c r="J90">
        <f t="shared" si="1"/>
        <v>105000</v>
      </c>
      <c r="K90" t="e">
        <f>VLOOKUP(B90,'REGISTRO ABONOS'!$B$8:$BC$10039,54,0)</f>
        <v>#N/A</v>
      </c>
      <c r="L90" t="e">
        <f>IF(Tabla267[[#This Row],[VALOR RESTANTE]]&lt;Tabla267[[#This Row],[VALOR]],"NO DISPONIBLE","DISPONIBLE")</f>
        <v>#N/A</v>
      </c>
      <c r="M90" s="9">
        <f>COUNTIF(Tabla267[[#This Row],[VALOR RESTANTE]],0)</f>
        <v>0</v>
      </c>
    </row>
    <row r="91" spans="2:13" hidden="1" x14ac:dyDescent="0.2">
      <c r="B91" s="31">
        <v>82</v>
      </c>
      <c r="J91">
        <f t="shared" si="1"/>
        <v>105000</v>
      </c>
      <c r="K91" t="e">
        <f>VLOOKUP(B91,'REGISTRO ABONOS'!$B$8:$BC$10039,54,0)</f>
        <v>#N/A</v>
      </c>
      <c r="L91" t="e">
        <f>IF(Tabla267[[#This Row],[VALOR RESTANTE]]&lt;Tabla267[[#This Row],[VALOR]],"NO DISPONIBLE","DISPONIBLE")</f>
        <v>#N/A</v>
      </c>
      <c r="M91" s="9">
        <f>COUNTIF(Tabla267[[#This Row],[VALOR RESTANTE]],0)</f>
        <v>0</v>
      </c>
    </row>
    <row r="92" spans="2:13" hidden="1" x14ac:dyDescent="0.2">
      <c r="B92" s="31">
        <v>83</v>
      </c>
      <c r="J92">
        <f t="shared" si="1"/>
        <v>105000</v>
      </c>
      <c r="K92" t="e">
        <f>VLOOKUP(B92,'REGISTRO ABONOS'!$B$8:$BC$10039,54,0)</f>
        <v>#N/A</v>
      </c>
      <c r="L92" t="e">
        <f>IF(Tabla267[[#This Row],[VALOR RESTANTE]]&lt;Tabla267[[#This Row],[VALOR]],"NO DISPONIBLE","DISPONIBLE")</f>
        <v>#N/A</v>
      </c>
      <c r="M92" s="9">
        <f>COUNTIF(Tabla267[[#This Row],[VALOR RESTANTE]],0)</f>
        <v>0</v>
      </c>
    </row>
    <row r="93" spans="2:13" hidden="1" x14ac:dyDescent="0.2">
      <c r="B93" s="31">
        <v>84</v>
      </c>
      <c r="J93">
        <f t="shared" si="1"/>
        <v>105000</v>
      </c>
      <c r="K93" t="e">
        <f>VLOOKUP(B93,'REGISTRO ABONOS'!$B$8:$BC$10039,54,0)</f>
        <v>#N/A</v>
      </c>
      <c r="L93" t="e">
        <f>IF(Tabla267[[#This Row],[VALOR RESTANTE]]&lt;Tabla267[[#This Row],[VALOR]],"NO DISPONIBLE","DISPONIBLE")</f>
        <v>#N/A</v>
      </c>
      <c r="M93" s="9">
        <f>COUNTIF(Tabla267[[#This Row],[VALOR RESTANTE]],0)</f>
        <v>0</v>
      </c>
    </row>
    <row r="94" spans="2:13" hidden="1" x14ac:dyDescent="0.2">
      <c r="B94" s="31">
        <v>85</v>
      </c>
      <c r="J94">
        <f t="shared" si="1"/>
        <v>105000</v>
      </c>
      <c r="K94" t="e">
        <f>VLOOKUP(B94,'REGISTRO ABONOS'!$B$8:$BC$10039,54,0)</f>
        <v>#N/A</v>
      </c>
      <c r="L94" t="e">
        <f>IF(Tabla267[[#This Row],[VALOR RESTANTE]]&lt;Tabla267[[#This Row],[VALOR]],"NO DISPONIBLE","DISPONIBLE")</f>
        <v>#N/A</v>
      </c>
      <c r="M94" s="9">
        <f>COUNTIF(Tabla267[[#This Row],[VALOR RESTANTE]],0)</f>
        <v>0</v>
      </c>
    </row>
    <row r="95" spans="2:13" hidden="1" x14ac:dyDescent="0.2">
      <c r="B95" s="31">
        <v>86</v>
      </c>
      <c r="J95">
        <f t="shared" si="1"/>
        <v>105000</v>
      </c>
      <c r="K95" t="e">
        <f>VLOOKUP(B95,'REGISTRO ABONOS'!$B$8:$BC$10039,54,0)</f>
        <v>#N/A</v>
      </c>
      <c r="L95" t="e">
        <f>IF(Tabla267[[#This Row],[VALOR RESTANTE]]&lt;Tabla267[[#This Row],[VALOR]],"NO DISPONIBLE","DISPONIBLE")</f>
        <v>#N/A</v>
      </c>
      <c r="M95" s="9">
        <f>COUNTIF(Tabla267[[#This Row],[VALOR RESTANTE]],0)</f>
        <v>0</v>
      </c>
    </row>
    <row r="96" spans="2:13" hidden="1" x14ac:dyDescent="0.2">
      <c r="B96" s="31">
        <v>87</v>
      </c>
      <c r="J96">
        <f t="shared" si="1"/>
        <v>105000</v>
      </c>
      <c r="K96" t="e">
        <f>VLOOKUP(B96,'REGISTRO ABONOS'!$B$8:$BC$10039,54,0)</f>
        <v>#N/A</v>
      </c>
      <c r="L96" t="e">
        <f>IF(Tabla267[[#This Row],[VALOR RESTANTE]]&lt;Tabla267[[#This Row],[VALOR]],"NO DISPONIBLE","DISPONIBLE")</f>
        <v>#N/A</v>
      </c>
      <c r="M96" s="9">
        <f>COUNTIF(Tabla267[[#This Row],[VALOR RESTANTE]],0)</f>
        <v>0</v>
      </c>
    </row>
    <row r="97" spans="2:13" hidden="1" x14ac:dyDescent="0.2">
      <c r="B97" s="31">
        <v>88</v>
      </c>
      <c r="J97">
        <f t="shared" si="1"/>
        <v>105000</v>
      </c>
      <c r="K97" t="e">
        <f>VLOOKUP(B97,'REGISTRO ABONOS'!$B$8:$BC$10039,54,0)</f>
        <v>#N/A</v>
      </c>
      <c r="L97" t="e">
        <f>IF(Tabla267[[#This Row],[VALOR RESTANTE]]&lt;Tabla267[[#This Row],[VALOR]],"NO DISPONIBLE","DISPONIBLE")</f>
        <v>#N/A</v>
      </c>
      <c r="M97" s="9">
        <f>COUNTIF(Tabla267[[#This Row],[VALOR RESTANTE]],0)</f>
        <v>0</v>
      </c>
    </row>
    <row r="98" spans="2:13" hidden="1" x14ac:dyDescent="0.2">
      <c r="B98" s="31">
        <v>89</v>
      </c>
      <c r="J98">
        <f t="shared" si="1"/>
        <v>105000</v>
      </c>
      <c r="K98" t="e">
        <f>VLOOKUP(B98,'REGISTRO ABONOS'!$B$8:$BC$10039,54,0)</f>
        <v>#N/A</v>
      </c>
      <c r="L98" t="e">
        <f>IF(Tabla267[[#This Row],[VALOR RESTANTE]]&lt;Tabla267[[#This Row],[VALOR]],"NO DISPONIBLE","DISPONIBLE")</f>
        <v>#N/A</v>
      </c>
      <c r="M98" s="9">
        <f>COUNTIF(Tabla267[[#This Row],[VALOR RESTANTE]],0)</f>
        <v>0</v>
      </c>
    </row>
    <row r="99" spans="2:13" hidden="1" x14ac:dyDescent="0.2">
      <c r="B99" s="31">
        <v>90</v>
      </c>
      <c r="J99">
        <f t="shared" si="1"/>
        <v>105000</v>
      </c>
      <c r="K99" t="e">
        <f>VLOOKUP(B99,'REGISTRO ABONOS'!$B$8:$BC$10039,54,0)</f>
        <v>#N/A</v>
      </c>
      <c r="L99" t="e">
        <f>IF(Tabla267[[#This Row],[VALOR RESTANTE]]&lt;Tabla267[[#This Row],[VALOR]],"NO DISPONIBLE","DISPONIBLE")</f>
        <v>#N/A</v>
      </c>
      <c r="M99" s="9">
        <f>COUNTIF(Tabla267[[#This Row],[VALOR RESTANTE]],0)</f>
        <v>0</v>
      </c>
    </row>
    <row r="100" spans="2:13" hidden="1" x14ac:dyDescent="0.2">
      <c r="B100" s="31">
        <v>91</v>
      </c>
      <c r="J100">
        <f t="shared" si="1"/>
        <v>105000</v>
      </c>
      <c r="K100" t="e">
        <f>VLOOKUP(B100,'REGISTRO ABONOS'!$B$8:$BC$10039,54,0)</f>
        <v>#N/A</v>
      </c>
      <c r="L100" t="e">
        <f>IF(Tabla267[[#This Row],[VALOR RESTANTE]]&lt;Tabla267[[#This Row],[VALOR]],"NO DISPONIBLE","DISPONIBLE")</f>
        <v>#N/A</v>
      </c>
      <c r="M100" s="9">
        <f>COUNTIF(Tabla267[[#This Row],[VALOR RESTANTE]],0)</f>
        <v>0</v>
      </c>
    </row>
    <row r="101" spans="2:13" hidden="1" x14ac:dyDescent="0.2">
      <c r="B101" s="31">
        <v>92</v>
      </c>
      <c r="J101">
        <f t="shared" si="1"/>
        <v>105000</v>
      </c>
      <c r="K101" t="e">
        <f>VLOOKUP(B101,'REGISTRO ABONOS'!$B$8:$BC$10039,54,0)</f>
        <v>#N/A</v>
      </c>
      <c r="L101" t="e">
        <f>IF(Tabla267[[#This Row],[VALOR RESTANTE]]&lt;Tabla267[[#This Row],[VALOR]],"NO DISPONIBLE","DISPONIBLE")</f>
        <v>#N/A</v>
      </c>
      <c r="M101" s="9">
        <f>COUNTIF(Tabla267[[#This Row],[VALOR RESTANTE]],0)</f>
        <v>0</v>
      </c>
    </row>
    <row r="102" spans="2:13" hidden="1" x14ac:dyDescent="0.2">
      <c r="B102" s="31">
        <v>93</v>
      </c>
      <c r="J102">
        <f t="shared" si="1"/>
        <v>105000</v>
      </c>
      <c r="K102" t="e">
        <f>VLOOKUP(B102,'REGISTRO ABONOS'!$B$8:$BC$10039,54,0)</f>
        <v>#N/A</v>
      </c>
      <c r="L102" t="e">
        <f>IF(Tabla267[[#This Row],[VALOR RESTANTE]]&lt;Tabla267[[#This Row],[VALOR]],"NO DISPONIBLE","DISPONIBLE")</f>
        <v>#N/A</v>
      </c>
      <c r="M102" s="9">
        <f>COUNTIF(Tabla267[[#This Row],[VALOR RESTANTE]],0)</f>
        <v>0</v>
      </c>
    </row>
    <row r="103" spans="2:13" hidden="1" x14ac:dyDescent="0.2">
      <c r="B103" s="31">
        <v>94</v>
      </c>
      <c r="J103">
        <f t="shared" si="1"/>
        <v>105000</v>
      </c>
      <c r="K103" t="e">
        <f>VLOOKUP(B103,'REGISTRO ABONOS'!$B$8:$BC$10039,54,0)</f>
        <v>#N/A</v>
      </c>
      <c r="L103" t="e">
        <f>IF(Tabla267[[#This Row],[VALOR RESTANTE]]&lt;Tabla267[[#This Row],[VALOR]],"NO DISPONIBLE","DISPONIBLE")</f>
        <v>#N/A</v>
      </c>
      <c r="M103" s="9">
        <f>COUNTIF(Tabla267[[#This Row],[VALOR RESTANTE]],0)</f>
        <v>0</v>
      </c>
    </row>
    <row r="104" spans="2:13" hidden="1" x14ac:dyDescent="0.2">
      <c r="B104" s="31">
        <v>95</v>
      </c>
      <c r="J104">
        <f t="shared" si="1"/>
        <v>105000</v>
      </c>
      <c r="K104" t="e">
        <f>VLOOKUP(B104,'REGISTRO ABONOS'!$B$8:$BC$10039,54,0)</f>
        <v>#N/A</v>
      </c>
      <c r="L104" t="e">
        <f>IF(Tabla267[[#This Row],[VALOR RESTANTE]]&lt;Tabla267[[#This Row],[VALOR]],"NO DISPONIBLE","DISPONIBLE")</f>
        <v>#N/A</v>
      </c>
      <c r="M104" s="9">
        <f>COUNTIF(Tabla267[[#This Row],[VALOR RESTANTE]],0)</f>
        <v>0</v>
      </c>
    </row>
    <row r="105" spans="2:13" hidden="1" x14ac:dyDescent="0.2">
      <c r="B105" s="31">
        <v>96</v>
      </c>
      <c r="J105">
        <f t="shared" si="1"/>
        <v>105000</v>
      </c>
      <c r="K105" t="e">
        <f>VLOOKUP(B105,'REGISTRO ABONOS'!$B$8:$BC$10039,54,0)</f>
        <v>#N/A</v>
      </c>
      <c r="L105" t="e">
        <f>IF(Tabla267[[#This Row],[VALOR RESTANTE]]&lt;Tabla267[[#This Row],[VALOR]],"NO DISPONIBLE","DISPONIBLE")</f>
        <v>#N/A</v>
      </c>
      <c r="M105" s="9">
        <f>COUNTIF(Tabla267[[#This Row],[VALOR RESTANTE]],0)</f>
        <v>0</v>
      </c>
    </row>
    <row r="106" spans="2:13" hidden="1" x14ac:dyDescent="0.2">
      <c r="B106" s="31">
        <v>97</v>
      </c>
      <c r="J106">
        <f t="shared" si="1"/>
        <v>105000</v>
      </c>
      <c r="K106" t="e">
        <f>VLOOKUP(B106,'REGISTRO ABONOS'!$B$8:$BC$10039,54,0)</f>
        <v>#N/A</v>
      </c>
      <c r="L106" t="e">
        <f>IF(Tabla267[[#This Row],[VALOR RESTANTE]]&lt;Tabla267[[#This Row],[VALOR]],"NO DISPONIBLE","DISPONIBLE")</f>
        <v>#N/A</v>
      </c>
      <c r="M106" s="9">
        <f>COUNTIF(Tabla267[[#This Row],[VALOR RESTANTE]],0)</f>
        <v>0</v>
      </c>
    </row>
    <row r="107" spans="2:13" hidden="1" x14ac:dyDescent="0.2">
      <c r="B107" s="31">
        <v>98</v>
      </c>
      <c r="J107">
        <f t="shared" si="1"/>
        <v>105000</v>
      </c>
      <c r="K107" t="e">
        <f>VLOOKUP(B107,'REGISTRO ABONOS'!$B$8:$BC$10039,54,0)</f>
        <v>#N/A</v>
      </c>
      <c r="L107" t="e">
        <f>IF(Tabla267[[#This Row],[VALOR RESTANTE]]&lt;Tabla267[[#This Row],[VALOR]],"NO DISPONIBLE","DISPONIBLE")</f>
        <v>#N/A</v>
      </c>
      <c r="M107" s="9">
        <f>COUNTIF(Tabla267[[#This Row],[VALOR RESTANTE]],0)</f>
        <v>0</v>
      </c>
    </row>
    <row r="108" spans="2:13" hidden="1" x14ac:dyDescent="0.2">
      <c r="B108" s="31">
        <v>99</v>
      </c>
      <c r="J108">
        <f t="shared" si="1"/>
        <v>105000</v>
      </c>
      <c r="K108" t="e">
        <f>VLOOKUP(B108,'REGISTRO ABONOS'!$B$8:$BC$10039,54,0)</f>
        <v>#N/A</v>
      </c>
      <c r="L108" t="e">
        <f>IF(Tabla267[[#This Row],[VALOR RESTANTE]]&lt;Tabla267[[#This Row],[VALOR]],"NO DISPONIBLE","DISPONIBLE")</f>
        <v>#N/A</v>
      </c>
      <c r="M108" s="9">
        <f>COUNTIF(Tabla267[[#This Row],[VALOR RESTANTE]],0)</f>
        <v>0</v>
      </c>
    </row>
    <row r="109" spans="2:13" hidden="1" x14ac:dyDescent="0.2">
      <c r="B109" s="31">
        <v>100</v>
      </c>
      <c r="J109">
        <f t="shared" si="1"/>
        <v>105000</v>
      </c>
      <c r="K109" t="e">
        <f>VLOOKUP(B109,'REGISTRO ABONOS'!$B$8:$BC$10039,54,0)</f>
        <v>#N/A</v>
      </c>
      <c r="L109" t="e">
        <f>IF(Tabla267[[#This Row],[VALOR RESTANTE]]&lt;Tabla267[[#This Row],[VALOR]],"NO DISPONIBLE","DISPONIBLE")</f>
        <v>#N/A</v>
      </c>
      <c r="M109" s="9">
        <f>COUNTIF(Tabla267[[#This Row],[VALOR RESTANTE]],0)</f>
        <v>0</v>
      </c>
    </row>
    <row r="110" spans="2:13" hidden="1" x14ac:dyDescent="0.2">
      <c r="B110" s="31">
        <v>101</v>
      </c>
      <c r="J110">
        <f t="shared" si="1"/>
        <v>105000</v>
      </c>
      <c r="K110" t="e">
        <f>VLOOKUP(B110,'REGISTRO ABONOS'!$B$8:$BC$10039,54,0)</f>
        <v>#N/A</v>
      </c>
      <c r="L110" t="e">
        <f>IF(Tabla267[[#This Row],[VALOR RESTANTE]]&lt;Tabla267[[#This Row],[VALOR]],"NO DISPONIBLE","DISPONIBLE")</f>
        <v>#N/A</v>
      </c>
      <c r="M110" s="9">
        <f>COUNTIF(Tabla267[[#This Row],[VALOR RESTANTE]],0)</f>
        <v>0</v>
      </c>
    </row>
    <row r="111" spans="2:13" hidden="1" x14ac:dyDescent="0.2">
      <c r="B111" s="31">
        <v>102</v>
      </c>
      <c r="J111">
        <f t="shared" si="1"/>
        <v>105000</v>
      </c>
      <c r="K111" t="e">
        <f>VLOOKUP(B111,'REGISTRO ABONOS'!$B$8:$BC$10039,54,0)</f>
        <v>#N/A</v>
      </c>
      <c r="L111" t="e">
        <f>IF(Tabla267[[#This Row],[VALOR RESTANTE]]&lt;Tabla267[[#This Row],[VALOR]],"NO DISPONIBLE","DISPONIBLE")</f>
        <v>#N/A</v>
      </c>
      <c r="M111" s="9">
        <f>COUNTIF(Tabla267[[#This Row],[VALOR RESTANTE]],0)</f>
        <v>0</v>
      </c>
    </row>
    <row r="112" spans="2:13" hidden="1" x14ac:dyDescent="0.2">
      <c r="B112" s="31">
        <v>103</v>
      </c>
      <c r="J112">
        <f t="shared" si="1"/>
        <v>105000</v>
      </c>
      <c r="K112" t="e">
        <f>VLOOKUP(B112,'REGISTRO ABONOS'!$B$8:$BC$10039,54,0)</f>
        <v>#N/A</v>
      </c>
      <c r="L112" t="e">
        <f>IF(Tabla267[[#This Row],[VALOR RESTANTE]]&lt;Tabla267[[#This Row],[VALOR]],"NO DISPONIBLE","DISPONIBLE")</f>
        <v>#N/A</v>
      </c>
      <c r="M112" s="9">
        <f>COUNTIF(Tabla267[[#This Row],[VALOR RESTANTE]],0)</f>
        <v>0</v>
      </c>
    </row>
    <row r="113" spans="2:13" hidden="1" x14ac:dyDescent="0.2">
      <c r="B113" s="31">
        <v>104</v>
      </c>
      <c r="J113">
        <f t="shared" si="1"/>
        <v>105000</v>
      </c>
      <c r="K113" t="e">
        <f>VLOOKUP(B113,'REGISTRO ABONOS'!$B$8:$BC$10039,54,0)</f>
        <v>#N/A</v>
      </c>
      <c r="L113" t="e">
        <f>IF(Tabla267[[#This Row],[VALOR RESTANTE]]&lt;Tabla267[[#This Row],[VALOR]],"NO DISPONIBLE","DISPONIBLE")</f>
        <v>#N/A</v>
      </c>
      <c r="M113" s="9">
        <f>COUNTIF(Tabla267[[#This Row],[VALOR RESTANTE]],0)</f>
        <v>0</v>
      </c>
    </row>
    <row r="114" spans="2:13" hidden="1" x14ac:dyDescent="0.2">
      <c r="B114" s="31">
        <v>105</v>
      </c>
      <c r="J114">
        <f t="shared" si="1"/>
        <v>105000</v>
      </c>
      <c r="K114" t="e">
        <f>VLOOKUP(B114,'REGISTRO ABONOS'!$B$8:$BC$10039,54,0)</f>
        <v>#N/A</v>
      </c>
      <c r="L114" t="e">
        <f>IF(Tabla267[[#This Row],[VALOR RESTANTE]]&lt;Tabla267[[#This Row],[VALOR]],"NO DISPONIBLE","DISPONIBLE")</f>
        <v>#N/A</v>
      </c>
      <c r="M114" s="9">
        <f>COUNTIF(Tabla267[[#This Row],[VALOR RESTANTE]],0)</f>
        <v>0</v>
      </c>
    </row>
    <row r="115" spans="2:13" hidden="1" x14ac:dyDescent="0.2">
      <c r="B115" s="31">
        <v>106</v>
      </c>
      <c r="J115">
        <f t="shared" si="1"/>
        <v>105000</v>
      </c>
      <c r="K115" t="e">
        <f>VLOOKUP(B115,'REGISTRO ABONOS'!$B$8:$BC$10039,54,0)</f>
        <v>#N/A</v>
      </c>
      <c r="L115" t="e">
        <f>IF(Tabla267[[#This Row],[VALOR RESTANTE]]&lt;Tabla267[[#This Row],[VALOR]],"NO DISPONIBLE","DISPONIBLE")</f>
        <v>#N/A</v>
      </c>
      <c r="M115" s="9">
        <f>COUNTIF(Tabla267[[#This Row],[VALOR RESTANTE]],0)</f>
        <v>0</v>
      </c>
    </row>
    <row r="116" spans="2:13" hidden="1" x14ac:dyDescent="0.2">
      <c r="B116" s="31">
        <v>107</v>
      </c>
      <c r="J116">
        <f t="shared" si="1"/>
        <v>105000</v>
      </c>
      <c r="K116" t="e">
        <f>VLOOKUP(B116,'REGISTRO ABONOS'!$B$8:$BC$10039,54,0)</f>
        <v>#N/A</v>
      </c>
      <c r="L116" t="e">
        <f>IF(Tabla267[[#This Row],[VALOR RESTANTE]]&lt;Tabla267[[#This Row],[VALOR]],"NO DISPONIBLE","DISPONIBLE")</f>
        <v>#N/A</v>
      </c>
      <c r="M116" s="9">
        <f>COUNTIF(Tabla267[[#This Row],[VALOR RESTANTE]],0)</f>
        <v>0</v>
      </c>
    </row>
    <row r="117" spans="2:13" hidden="1" x14ac:dyDescent="0.2">
      <c r="B117" s="31">
        <v>108</v>
      </c>
      <c r="J117">
        <f t="shared" si="1"/>
        <v>105000</v>
      </c>
      <c r="K117" t="e">
        <f>VLOOKUP(B117,'REGISTRO ABONOS'!$B$8:$BC$10039,54,0)</f>
        <v>#N/A</v>
      </c>
      <c r="L117" t="e">
        <f>IF(Tabla267[[#This Row],[VALOR RESTANTE]]&lt;Tabla267[[#This Row],[VALOR]],"NO DISPONIBLE","DISPONIBLE")</f>
        <v>#N/A</v>
      </c>
      <c r="M117" s="9">
        <f>COUNTIF(Tabla267[[#This Row],[VALOR RESTANTE]],0)</f>
        <v>0</v>
      </c>
    </row>
    <row r="118" spans="2:13" hidden="1" x14ac:dyDescent="0.2">
      <c r="B118" s="31">
        <v>109</v>
      </c>
      <c r="J118">
        <f t="shared" si="1"/>
        <v>105000</v>
      </c>
      <c r="K118" t="e">
        <f>VLOOKUP(B118,'REGISTRO ABONOS'!$B$8:$BC$10039,54,0)</f>
        <v>#N/A</v>
      </c>
      <c r="L118" t="e">
        <f>IF(Tabla267[[#This Row],[VALOR RESTANTE]]&lt;Tabla267[[#This Row],[VALOR]],"NO DISPONIBLE","DISPONIBLE")</f>
        <v>#N/A</v>
      </c>
      <c r="M118" s="9">
        <f>COUNTIF(Tabla267[[#This Row],[VALOR RESTANTE]],0)</f>
        <v>0</v>
      </c>
    </row>
    <row r="119" spans="2:13" hidden="1" x14ac:dyDescent="0.2">
      <c r="B119" s="31">
        <v>110</v>
      </c>
      <c r="J119">
        <f t="shared" si="1"/>
        <v>105000</v>
      </c>
      <c r="K119" t="e">
        <f>VLOOKUP(B119,'REGISTRO ABONOS'!$B$8:$BC$10039,54,0)</f>
        <v>#N/A</v>
      </c>
      <c r="L119" t="e">
        <f>IF(Tabla267[[#This Row],[VALOR RESTANTE]]&lt;Tabla267[[#This Row],[VALOR]],"NO DISPONIBLE","DISPONIBLE")</f>
        <v>#N/A</v>
      </c>
      <c r="M119" s="9">
        <f>COUNTIF(Tabla267[[#This Row],[VALOR RESTANTE]],0)</f>
        <v>0</v>
      </c>
    </row>
    <row r="120" spans="2:13" hidden="1" x14ac:dyDescent="0.2">
      <c r="B120" s="31">
        <v>111</v>
      </c>
      <c r="J120">
        <f t="shared" si="1"/>
        <v>105000</v>
      </c>
      <c r="K120" t="e">
        <f>VLOOKUP(B120,'REGISTRO ABONOS'!$B$8:$BC$10039,54,0)</f>
        <v>#N/A</v>
      </c>
      <c r="L120" t="e">
        <f>IF(Tabla267[[#This Row],[VALOR RESTANTE]]&lt;Tabla267[[#This Row],[VALOR]],"NO DISPONIBLE","DISPONIBLE")</f>
        <v>#N/A</v>
      </c>
      <c r="M120" s="9">
        <f>COUNTIF(Tabla267[[#This Row],[VALOR RESTANTE]],0)</f>
        <v>0</v>
      </c>
    </row>
    <row r="121" spans="2:13" hidden="1" x14ac:dyDescent="0.2">
      <c r="B121" s="31">
        <v>112</v>
      </c>
      <c r="J121">
        <f t="shared" si="1"/>
        <v>105000</v>
      </c>
      <c r="K121" t="e">
        <f>VLOOKUP(B121,'REGISTRO ABONOS'!$B$8:$BC$10039,54,0)</f>
        <v>#N/A</v>
      </c>
      <c r="L121" t="e">
        <f>IF(Tabla267[[#This Row],[VALOR RESTANTE]]&lt;Tabla267[[#This Row],[VALOR]],"NO DISPONIBLE","DISPONIBLE")</f>
        <v>#N/A</v>
      </c>
      <c r="M121" s="9">
        <f>COUNTIF(Tabla267[[#This Row],[VALOR RESTANTE]],0)</f>
        <v>0</v>
      </c>
    </row>
    <row r="122" spans="2:13" hidden="1" x14ac:dyDescent="0.2">
      <c r="B122" s="31">
        <v>113</v>
      </c>
      <c r="J122">
        <f t="shared" si="1"/>
        <v>105000</v>
      </c>
      <c r="K122" t="e">
        <f>VLOOKUP(B122,'REGISTRO ABONOS'!$B$8:$BC$10039,54,0)</f>
        <v>#N/A</v>
      </c>
      <c r="L122" t="e">
        <f>IF(Tabla267[[#This Row],[VALOR RESTANTE]]&lt;Tabla267[[#This Row],[VALOR]],"NO DISPONIBLE","DISPONIBLE")</f>
        <v>#N/A</v>
      </c>
      <c r="M122" s="9">
        <f>COUNTIF(Tabla267[[#This Row],[VALOR RESTANTE]],0)</f>
        <v>0</v>
      </c>
    </row>
    <row r="123" spans="2:13" hidden="1" x14ac:dyDescent="0.2">
      <c r="B123" s="31">
        <v>114</v>
      </c>
      <c r="J123">
        <f t="shared" si="1"/>
        <v>105000</v>
      </c>
      <c r="K123" t="e">
        <f>VLOOKUP(B123,'REGISTRO ABONOS'!$B$8:$BC$10039,54,0)</f>
        <v>#N/A</v>
      </c>
      <c r="L123" t="e">
        <f>IF(Tabla267[[#This Row],[VALOR RESTANTE]]&lt;Tabla267[[#This Row],[VALOR]],"NO DISPONIBLE","DISPONIBLE")</f>
        <v>#N/A</v>
      </c>
      <c r="M123" s="9">
        <f>COUNTIF(Tabla267[[#This Row],[VALOR RESTANTE]],0)</f>
        <v>0</v>
      </c>
    </row>
    <row r="124" spans="2:13" hidden="1" x14ac:dyDescent="0.2">
      <c r="B124" s="31">
        <v>115</v>
      </c>
      <c r="J124">
        <f t="shared" si="1"/>
        <v>105000</v>
      </c>
      <c r="K124" t="e">
        <f>VLOOKUP(B124,'REGISTRO ABONOS'!$B$8:$BC$10039,54,0)</f>
        <v>#N/A</v>
      </c>
      <c r="L124" t="e">
        <f>IF(Tabla267[[#This Row],[VALOR RESTANTE]]&lt;Tabla267[[#This Row],[VALOR]],"NO DISPONIBLE","DISPONIBLE")</f>
        <v>#N/A</v>
      </c>
      <c r="M124" s="9">
        <f>COUNTIF(Tabla267[[#This Row],[VALOR RESTANTE]],0)</f>
        <v>0</v>
      </c>
    </row>
    <row r="125" spans="2:13" hidden="1" x14ac:dyDescent="0.2">
      <c r="B125" s="31">
        <v>116</v>
      </c>
      <c r="J125">
        <f t="shared" si="1"/>
        <v>105000</v>
      </c>
      <c r="K125" t="e">
        <f>VLOOKUP(B125,'REGISTRO ABONOS'!$B$8:$BC$10039,54,0)</f>
        <v>#N/A</v>
      </c>
      <c r="L125" t="e">
        <f>IF(Tabla267[[#This Row],[VALOR RESTANTE]]&lt;Tabla267[[#This Row],[VALOR]],"NO DISPONIBLE","DISPONIBLE")</f>
        <v>#N/A</v>
      </c>
      <c r="M125" s="9">
        <f>COUNTIF(Tabla267[[#This Row],[VALOR RESTANTE]],0)</f>
        <v>0</v>
      </c>
    </row>
    <row r="126" spans="2:13" hidden="1" x14ac:dyDescent="0.2">
      <c r="B126" s="31">
        <v>117</v>
      </c>
      <c r="J126">
        <f t="shared" si="1"/>
        <v>105000</v>
      </c>
      <c r="K126" t="e">
        <f>VLOOKUP(B126,'REGISTRO ABONOS'!$B$8:$BC$10039,54,0)</f>
        <v>#N/A</v>
      </c>
      <c r="L126" t="e">
        <f>IF(Tabla267[[#This Row],[VALOR RESTANTE]]&lt;Tabla267[[#This Row],[VALOR]],"NO DISPONIBLE","DISPONIBLE")</f>
        <v>#N/A</v>
      </c>
      <c r="M126" s="9">
        <f>COUNTIF(Tabla267[[#This Row],[VALOR RESTANTE]],0)</f>
        <v>0</v>
      </c>
    </row>
    <row r="127" spans="2:13" hidden="1" x14ac:dyDescent="0.2">
      <c r="B127" s="31">
        <v>118</v>
      </c>
      <c r="J127">
        <f t="shared" si="1"/>
        <v>105000</v>
      </c>
      <c r="K127" t="e">
        <f>VLOOKUP(B127,'REGISTRO ABONOS'!$B$8:$BC$10039,54,0)</f>
        <v>#N/A</v>
      </c>
      <c r="L127" t="e">
        <f>IF(Tabla267[[#This Row],[VALOR RESTANTE]]&lt;Tabla267[[#This Row],[VALOR]],"NO DISPONIBLE","DISPONIBLE")</f>
        <v>#N/A</v>
      </c>
      <c r="M127" s="9">
        <f>COUNTIF(Tabla267[[#This Row],[VALOR RESTANTE]],0)</f>
        <v>0</v>
      </c>
    </row>
    <row r="128" spans="2:13" hidden="1" x14ac:dyDescent="0.2">
      <c r="B128" s="31">
        <v>119</v>
      </c>
      <c r="J128">
        <f t="shared" si="1"/>
        <v>105000</v>
      </c>
      <c r="K128" t="e">
        <f>VLOOKUP(B128,'REGISTRO ABONOS'!$B$8:$BC$10039,54,0)</f>
        <v>#N/A</v>
      </c>
      <c r="L128" t="e">
        <f>IF(Tabla267[[#This Row],[VALOR RESTANTE]]&lt;Tabla267[[#This Row],[VALOR]],"NO DISPONIBLE","DISPONIBLE")</f>
        <v>#N/A</v>
      </c>
      <c r="M128" s="9">
        <f>COUNTIF(Tabla267[[#This Row],[VALOR RESTANTE]],0)</f>
        <v>0</v>
      </c>
    </row>
    <row r="129" spans="2:13" hidden="1" x14ac:dyDescent="0.2">
      <c r="B129" s="31">
        <v>120</v>
      </c>
      <c r="J129">
        <f t="shared" si="1"/>
        <v>105000</v>
      </c>
      <c r="K129" t="e">
        <f>VLOOKUP(B129,'REGISTRO ABONOS'!$B$8:$BC$10039,54,0)</f>
        <v>#N/A</v>
      </c>
      <c r="L129" t="e">
        <f>IF(Tabla267[[#This Row],[VALOR RESTANTE]]&lt;Tabla267[[#This Row],[VALOR]],"NO DISPONIBLE","DISPONIBLE")</f>
        <v>#N/A</v>
      </c>
      <c r="M129" s="9">
        <f>COUNTIF(Tabla267[[#This Row],[VALOR RESTANTE]],0)</f>
        <v>0</v>
      </c>
    </row>
    <row r="130" spans="2:13" hidden="1" x14ac:dyDescent="0.2">
      <c r="B130" s="31">
        <v>121</v>
      </c>
      <c r="J130">
        <f t="shared" si="1"/>
        <v>105000</v>
      </c>
      <c r="K130" t="e">
        <f>VLOOKUP(B130,'REGISTRO ABONOS'!$B$8:$BC$10039,54,0)</f>
        <v>#N/A</v>
      </c>
      <c r="L130" t="e">
        <f>IF(Tabla267[[#This Row],[VALOR RESTANTE]]&lt;Tabla267[[#This Row],[VALOR]],"NO DISPONIBLE","DISPONIBLE")</f>
        <v>#N/A</v>
      </c>
      <c r="M130" s="9">
        <f>COUNTIF(Tabla267[[#This Row],[VALOR RESTANTE]],0)</f>
        <v>0</v>
      </c>
    </row>
    <row r="131" spans="2:13" hidden="1" x14ac:dyDescent="0.2">
      <c r="B131" s="31">
        <v>122</v>
      </c>
      <c r="J131">
        <f t="shared" si="1"/>
        <v>105000</v>
      </c>
      <c r="K131" t="e">
        <f>VLOOKUP(B131,'REGISTRO ABONOS'!$B$8:$BC$10039,54,0)</f>
        <v>#N/A</v>
      </c>
      <c r="L131" t="e">
        <f>IF(Tabla267[[#This Row],[VALOR RESTANTE]]&lt;Tabla267[[#This Row],[VALOR]],"NO DISPONIBLE","DISPONIBLE")</f>
        <v>#N/A</v>
      </c>
      <c r="M131" s="9">
        <f>COUNTIF(Tabla267[[#This Row],[VALOR RESTANTE]],0)</f>
        <v>0</v>
      </c>
    </row>
    <row r="132" spans="2:13" hidden="1" x14ac:dyDescent="0.2">
      <c r="B132" s="31">
        <v>123</v>
      </c>
      <c r="J132">
        <f t="shared" si="1"/>
        <v>105000</v>
      </c>
      <c r="K132" t="e">
        <f>VLOOKUP(B132,'REGISTRO ABONOS'!$B$8:$BC$10039,54,0)</f>
        <v>#N/A</v>
      </c>
      <c r="L132" t="e">
        <f>IF(Tabla267[[#This Row],[VALOR RESTANTE]]&lt;Tabla267[[#This Row],[VALOR]],"NO DISPONIBLE","DISPONIBLE")</f>
        <v>#N/A</v>
      </c>
      <c r="M132" s="9">
        <f>COUNTIF(Tabla267[[#This Row],[VALOR RESTANTE]],0)</f>
        <v>0</v>
      </c>
    </row>
    <row r="133" spans="2:13" hidden="1" x14ac:dyDescent="0.2">
      <c r="B133" s="31">
        <v>124</v>
      </c>
      <c r="J133">
        <f t="shared" si="1"/>
        <v>105000</v>
      </c>
      <c r="K133" t="e">
        <f>VLOOKUP(B133,'REGISTRO ABONOS'!$B$8:$BC$10039,54,0)</f>
        <v>#N/A</v>
      </c>
      <c r="L133" t="e">
        <f>IF(Tabla267[[#This Row],[VALOR RESTANTE]]&lt;Tabla267[[#This Row],[VALOR]],"NO DISPONIBLE","DISPONIBLE")</f>
        <v>#N/A</v>
      </c>
      <c r="M133" s="9">
        <f>COUNTIF(Tabla267[[#This Row],[VALOR RESTANTE]],0)</f>
        <v>0</v>
      </c>
    </row>
    <row r="134" spans="2:13" hidden="1" x14ac:dyDescent="0.2">
      <c r="B134" s="31">
        <v>125</v>
      </c>
      <c r="J134">
        <f t="shared" si="1"/>
        <v>105000</v>
      </c>
      <c r="K134" t="e">
        <f>VLOOKUP(B134,'REGISTRO ABONOS'!$B$8:$BC$10039,54,0)</f>
        <v>#N/A</v>
      </c>
      <c r="L134" t="e">
        <f>IF(Tabla267[[#This Row],[VALOR RESTANTE]]&lt;Tabla267[[#This Row],[VALOR]],"NO DISPONIBLE","DISPONIBLE")</f>
        <v>#N/A</v>
      </c>
      <c r="M134" s="9">
        <f>COUNTIF(Tabla267[[#This Row],[VALOR RESTANTE]],0)</f>
        <v>0</v>
      </c>
    </row>
    <row r="135" spans="2:13" hidden="1" x14ac:dyDescent="0.2">
      <c r="B135" s="31">
        <v>126</v>
      </c>
      <c r="J135">
        <f t="shared" si="1"/>
        <v>105000</v>
      </c>
      <c r="K135" t="e">
        <f>VLOOKUP(B135,'REGISTRO ABONOS'!$B$8:$BC$10039,54,0)</f>
        <v>#N/A</v>
      </c>
      <c r="L135" t="e">
        <f>IF(Tabla267[[#This Row],[VALOR RESTANTE]]&lt;Tabla267[[#This Row],[VALOR]],"NO DISPONIBLE","DISPONIBLE")</f>
        <v>#N/A</v>
      </c>
      <c r="M135" s="9">
        <f>COUNTIF(Tabla267[[#This Row],[VALOR RESTANTE]],0)</f>
        <v>0</v>
      </c>
    </row>
    <row r="136" spans="2:13" hidden="1" x14ac:dyDescent="0.2">
      <c r="B136" s="31">
        <v>127</v>
      </c>
      <c r="J136">
        <f t="shared" si="1"/>
        <v>105000</v>
      </c>
      <c r="K136" t="e">
        <f>VLOOKUP(B136,'REGISTRO ABONOS'!$B$8:$BC$10039,54,0)</f>
        <v>#N/A</v>
      </c>
      <c r="L136" t="e">
        <f>IF(Tabla267[[#This Row],[VALOR RESTANTE]]&lt;Tabla267[[#This Row],[VALOR]],"NO DISPONIBLE","DISPONIBLE")</f>
        <v>#N/A</v>
      </c>
      <c r="M136" s="9">
        <f>COUNTIF(Tabla267[[#This Row],[VALOR RESTANTE]],0)</f>
        <v>0</v>
      </c>
    </row>
    <row r="137" spans="2:13" hidden="1" x14ac:dyDescent="0.2">
      <c r="B137" s="31">
        <v>128</v>
      </c>
      <c r="J137">
        <f t="shared" si="1"/>
        <v>105000</v>
      </c>
      <c r="K137" t="e">
        <f>VLOOKUP(B137,'REGISTRO ABONOS'!$B$8:$BC$10039,54,0)</f>
        <v>#N/A</v>
      </c>
      <c r="L137" t="e">
        <f>IF(Tabla267[[#This Row],[VALOR RESTANTE]]&lt;Tabla267[[#This Row],[VALOR]],"NO DISPONIBLE","DISPONIBLE")</f>
        <v>#N/A</v>
      </c>
      <c r="M137" s="9">
        <f>COUNTIF(Tabla267[[#This Row],[VALOR RESTANTE]],0)</f>
        <v>0</v>
      </c>
    </row>
    <row r="138" spans="2:13" hidden="1" x14ac:dyDescent="0.2">
      <c r="B138" s="31">
        <v>129</v>
      </c>
      <c r="J138">
        <f t="shared" si="1"/>
        <v>105000</v>
      </c>
      <c r="K138" t="e">
        <f>VLOOKUP(B138,'REGISTRO ABONOS'!$B$8:$BC$10039,54,0)</f>
        <v>#N/A</v>
      </c>
      <c r="L138" t="e">
        <f>IF(Tabla267[[#This Row],[VALOR RESTANTE]]&lt;Tabla267[[#This Row],[VALOR]],"NO DISPONIBLE","DISPONIBLE")</f>
        <v>#N/A</v>
      </c>
      <c r="M138" s="9">
        <f>COUNTIF(Tabla267[[#This Row],[VALOR RESTANTE]],0)</f>
        <v>0</v>
      </c>
    </row>
    <row r="139" spans="2:13" hidden="1" x14ac:dyDescent="0.2">
      <c r="B139" s="31">
        <v>130</v>
      </c>
      <c r="J139">
        <f t="shared" si="1"/>
        <v>105000</v>
      </c>
      <c r="K139" t="e">
        <f>VLOOKUP(B139,'REGISTRO ABONOS'!$B$8:$BC$10039,54,0)</f>
        <v>#N/A</v>
      </c>
      <c r="L139" t="e">
        <f>IF(Tabla267[[#This Row],[VALOR RESTANTE]]&lt;Tabla267[[#This Row],[VALOR]],"NO DISPONIBLE","DISPONIBLE")</f>
        <v>#N/A</v>
      </c>
      <c r="M139" s="9">
        <f>COUNTIF(Tabla267[[#This Row],[VALOR RESTANTE]],0)</f>
        <v>0</v>
      </c>
    </row>
    <row r="140" spans="2:13" hidden="1" x14ac:dyDescent="0.2">
      <c r="B140" s="31">
        <v>131</v>
      </c>
      <c r="J140">
        <f t="shared" ref="J140:J203" si="2">IF(C140&gt;43607,130000,105000)</f>
        <v>105000</v>
      </c>
      <c r="K140" t="e">
        <f>VLOOKUP(B140,'REGISTRO ABONOS'!$B$8:$BC$10039,54,0)</f>
        <v>#N/A</v>
      </c>
      <c r="L140" t="e">
        <f>IF(Tabla267[[#This Row],[VALOR RESTANTE]]&lt;Tabla267[[#This Row],[VALOR]],"NO DISPONIBLE","DISPONIBLE")</f>
        <v>#N/A</v>
      </c>
      <c r="M140" s="9">
        <f>COUNTIF(Tabla267[[#This Row],[VALOR RESTANTE]],0)</f>
        <v>0</v>
      </c>
    </row>
    <row r="141" spans="2:13" hidden="1" x14ac:dyDescent="0.2">
      <c r="B141" s="31">
        <v>132</v>
      </c>
      <c r="J141">
        <f t="shared" si="2"/>
        <v>105000</v>
      </c>
      <c r="K141" t="e">
        <f>VLOOKUP(B141,'REGISTRO ABONOS'!$B$8:$BC$10039,54,0)</f>
        <v>#N/A</v>
      </c>
      <c r="L141" t="e">
        <f>IF(Tabla267[[#This Row],[VALOR RESTANTE]]&lt;Tabla267[[#This Row],[VALOR]],"NO DISPONIBLE","DISPONIBLE")</f>
        <v>#N/A</v>
      </c>
      <c r="M141" s="9">
        <f>COUNTIF(Tabla267[[#This Row],[VALOR RESTANTE]],0)</f>
        <v>0</v>
      </c>
    </row>
    <row r="142" spans="2:13" hidden="1" x14ac:dyDescent="0.2">
      <c r="B142" s="31">
        <v>133</v>
      </c>
      <c r="J142">
        <f t="shared" si="2"/>
        <v>105000</v>
      </c>
      <c r="K142" t="e">
        <f>VLOOKUP(B142,'REGISTRO ABONOS'!$B$8:$BC$10039,54,0)</f>
        <v>#N/A</v>
      </c>
      <c r="L142" t="e">
        <f>IF(Tabla267[[#This Row],[VALOR RESTANTE]]&lt;Tabla267[[#This Row],[VALOR]],"NO DISPONIBLE","DISPONIBLE")</f>
        <v>#N/A</v>
      </c>
      <c r="M142" s="9">
        <f>COUNTIF(Tabla267[[#This Row],[VALOR RESTANTE]],0)</f>
        <v>0</v>
      </c>
    </row>
    <row r="143" spans="2:13" hidden="1" x14ac:dyDescent="0.2">
      <c r="B143" s="31">
        <v>134</v>
      </c>
      <c r="J143">
        <f t="shared" si="2"/>
        <v>105000</v>
      </c>
      <c r="K143" t="e">
        <f>VLOOKUP(B143,'REGISTRO ABONOS'!$B$8:$BC$10039,54,0)</f>
        <v>#N/A</v>
      </c>
      <c r="L143" t="e">
        <f>IF(Tabla267[[#This Row],[VALOR RESTANTE]]&lt;Tabla267[[#This Row],[VALOR]],"NO DISPONIBLE","DISPONIBLE")</f>
        <v>#N/A</v>
      </c>
      <c r="M143" s="9">
        <f>COUNTIF(Tabla267[[#This Row],[VALOR RESTANTE]],0)</f>
        <v>0</v>
      </c>
    </row>
    <row r="144" spans="2:13" hidden="1" x14ac:dyDescent="0.2">
      <c r="B144" s="31">
        <v>135</v>
      </c>
      <c r="J144">
        <f t="shared" si="2"/>
        <v>105000</v>
      </c>
      <c r="K144" t="e">
        <f>VLOOKUP(B144,'REGISTRO ABONOS'!$B$8:$BC$10039,54,0)</f>
        <v>#N/A</v>
      </c>
      <c r="L144" t="e">
        <f>IF(Tabla267[[#This Row],[VALOR RESTANTE]]&lt;Tabla267[[#This Row],[VALOR]],"NO DISPONIBLE","DISPONIBLE")</f>
        <v>#N/A</v>
      </c>
      <c r="M144" s="9">
        <f>COUNTIF(Tabla267[[#This Row],[VALOR RESTANTE]],0)</f>
        <v>0</v>
      </c>
    </row>
    <row r="145" spans="2:13" hidden="1" x14ac:dyDescent="0.2">
      <c r="B145" s="31">
        <v>136</v>
      </c>
      <c r="J145">
        <f t="shared" si="2"/>
        <v>105000</v>
      </c>
      <c r="K145" t="e">
        <f>VLOOKUP(B145,'REGISTRO ABONOS'!$B$8:$BC$10039,54,0)</f>
        <v>#N/A</v>
      </c>
      <c r="L145" t="e">
        <f>IF(Tabla267[[#This Row],[VALOR RESTANTE]]&lt;Tabla267[[#This Row],[VALOR]],"NO DISPONIBLE","DISPONIBLE")</f>
        <v>#N/A</v>
      </c>
      <c r="M145" s="9">
        <f>COUNTIF(Tabla267[[#This Row],[VALOR RESTANTE]],0)</f>
        <v>0</v>
      </c>
    </row>
    <row r="146" spans="2:13" hidden="1" x14ac:dyDescent="0.2">
      <c r="B146" s="31">
        <v>137</v>
      </c>
      <c r="H146" t="s">
        <v>89</v>
      </c>
      <c r="I146" t="s">
        <v>89</v>
      </c>
      <c r="J146">
        <f t="shared" si="2"/>
        <v>105000</v>
      </c>
      <c r="K146" t="e">
        <f>VLOOKUP(B146,'REGISTRO ABONOS'!$B$8:$BC$10039,54,0)</f>
        <v>#N/A</v>
      </c>
      <c r="L146" t="e">
        <f>IF(Tabla267[[#This Row],[VALOR RESTANTE]]&lt;Tabla267[[#This Row],[VALOR]],"NO DISPONIBLE","DISPONIBLE")</f>
        <v>#N/A</v>
      </c>
      <c r="M146" s="9">
        <f>COUNTIF(Tabla267[[#This Row],[VALOR RESTANTE]],0)</f>
        <v>0</v>
      </c>
    </row>
    <row r="147" spans="2:13" hidden="1" x14ac:dyDescent="0.2">
      <c r="B147" s="31">
        <v>138</v>
      </c>
      <c r="H147" t="s">
        <v>65</v>
      </c>
      <c r="I147" t="s">
        <v>65</v>
      </c>
      <c r="J147">
        <f t="shared" si="2"/>
        <v>105000</v>
      </c>
      <c r="K147" t="e">
        <f>VLOOKUP(B147,'REGISTRO ABONOS'!$B$8:$BC$10039,54,0)</f>
        <v>#N/A</v>
      </c>
      <c r="L147" t="e">
        <f>IF(Tabla267[[#This Row],[VALOR RESTANTE]]&lt;Tabla267[[#This Row],[VALOR]],"NO DISPONIBLE","DISPONIBLE")</f>
        <v>#N/A</v>
      </c>
      <c r="M147" s="9">
        <f>COUNTIF(Tabla267[[#This Row],[VALOR RESTANTE]],0)</f>
        <v>0</v>
      </c>
    </row>
    <row r="148" spans="2:13" hidden="1" x14ac:dyDescent="0.2">
      <c r="B148" s="31">
        <v>139</v>
      </c>
      <c r="H148" t="s">
        <v>475</v>
      </c>
      <c r="I148" t="s">
        <v>475</v>
      </c>
      <c r="J148">
        <f t="shared" si="2"/>
        <v>105000</v>
      </c>
      <c r="K148" t="e">
        <f>VLOOKUP(B148,'REGISTRO ABONOS'!$B$8:$BC$10039,54,0)</f>
        <v>#N/A</v>
      </c>
      <c r="L148" t="e">
        <f>IF(Tabla267[[#This Row],[VALOR RESTANTE]]&lt;Tabla267[[#This Row],[VALOR]],"NO DISPONIBLE","DISPONIBLE")</f>
        <v>#N/A</v>
      </c>
      <c r="M148" s="9">
        <f>COUNTIF(Tabla267[[#This Row],[VALOR RESTANTE]],0)</f>
        <v>0</v>
      </c>
    </row>
    <row r="149" spans="2:13" hidden="1" x14ac:dyDescent="0.2">
      <c r="B149" s="31">
        <v>140</v>
      </c>
      <c r="H149" t="s">
        <v>476</v>
      </c>
      <c r="I149" t="s">
        <v>476</v>
      </c>
      <c r="J149">
        <f t="shared" si="2"/>
        <v>105000</v>
      </c>
      <c r="K149" t="e">
        <f>VLOOKUP(B149,'REGISTRO ABONOS'!$B$8:$BC$10039,54,0)</f>
        <v>#N/A</v>
      </c>
      <c r="L149" t="e">
        <f>IF(Tabla267[[#This Row],[VALOR RESTANTE]]&lt;Tabla267[[#This Row],[VALOR]],"NO DISPONIBLE","DISPONIBLE")</f>
        <v>#N/A</v>
      </c>
      <c r="M149" s="9">
        <f>COUNTIF(Tabla267[[#This Row],[VALOR RESTANTE]],0)</f>
        <v>0</v>
      </c>
    </row>
    <row r="150" spans="2:13" hidden="1" x14ac:dyDescent="0.2">
      <c r="B150" s="31">
        <v>141</v>
      </c>
      <c r="H150" t="s">
        <v>282</v>
      </c>
      <c r="I150" t="s">
        <v>282</v>
      </c>
      <c r="J150">
        <f t="shared" si="2"/>
        <v>105000</v>
      </c>
      <c r="K150" t="e">
        <f>VLOOKUP(B150,'REGISTRO ABONOS'!$B$8:$BC$10039,54,0)</f>
        <v>#N/A</v>
      </c>
      <c r="L150" t="e">
        <f>IF(Tabla267[[#This Row],[VALOR RESTANTE]]&lt;Tabla267[[#This Row],[VALOR]],"NO DISPONIBLE","DISPONIBLE")</f>
        <v>#N/A</v>
      </c>
      <c r="M150" s="9">
        <f>COUNTIF(Tabla267[[#This Row],[VALOR RESTANTE]],0)</f>
        <v>0</v>
      </c>
    </row>
    <row r="151" spans="2:13" hidden="1" x14ac:dyDescent="0.2">
      <c r="B151" s="31">
        <v>142</v>
      </c>
      <c r="H151" t="s">
        <v>475</v>
      </c>
      <c r="I151" t="s">
        <v>475</v>
      </c>
      <c r="J151">
        <f t="shared" si="2"/>
        <v>105000</v>
      </c>
      <c r="K151" t="e">
        <f>VLOOKUP(B151,'REGISTRO ABONOS'!$B$8:$BC$10039,54,0)</f>
        <v>#N/A</v>
      </c>
      <c r="L151" t="e">
        <f>IF(Tabla267[[#This Row],[VALOR RESTANTE]]&lt;Tabla267[[#This Row],[VALOR]],"NO DISPONIBLE","DISPONIBLE")</f>
        <v>#N/A</v>
      </c>
      <c r="M151" s="9">
        <f>COUNTIF(Tabla267[[#This Row],[VALOR RESTANTE]],0)</f>
        <v>0</v>
      </c>
    </row>
    <row r="152" spans="2:13" hidden="1" x14ac:dyDescent="0.2">
      <c r="B152" s="31">
        <v>143</v>
      </c>
      <c r="H152" t="s">
        <v>477</v>
      </c>
      <c r="I152" t="s">
        <v>477</v>
      </c>
      <c r="J152">
        <f t="shared" si="2"/>
        <v>105000</v>
      </c>
      <c r="K152" t="e">
        <f>VLOOKUP(B152,'REGISTRO ABONOS'!$B$8:$BC$10039,54,0)</f>
        <v>#N/A</v>
      </c>
      <c r="L152" t="e">
        <f>IF(Tabla267[[#This Row],[VALOR RESTANTE]]&lt;Tabla267[[#This Row],[VALOR]],"NO DISPONIBLE","DISPONIBLE")</f>
        <v>#N/A</v>
      </c>
      <c r="M152" s="9">
        <f>COUNTIF(Tabla267[[#This Row],[VALOR RESTANTE]],0)</f>
        <v>0</v>
      </c>
    </row>
    <row r="153" spans="2:13" hidden="1" x14ac:dyDescent="0.2">
      <c r="B153" s="31">
        <v>144</v>
      </c>
      <c r="H153" t="s">
        <v>451</v>
      </c>
      <c r="I153" t="s">
        <v>451</v>
      </c>
      <c r="J153">
        <f t="shared" si="2"/>
        <v>105000</v>
      </c>
      <c r="K153" t="e">
        <f>VLOOKUP(B153,'REGISTRO ABONOS'!$B$8:$BC$10039,54,0)</f>
        <v>#N/A</v>
      </c>
      <c r="L153" t="e">
        <f>IF(Tabla267[[#This Row],[VALOR RESTANTE]]&lt;Tabla267[[#This Row],[VALOR]],"NO DISPONIBLE","DISPONIBLE")</f>
        <v>#N/A</v>
      </c>
      <c r="M153" s="9">
        <f>COUNTIF(Tabla267[[#This Row],[VALOR RESTANTE]],0)</f>
        <v>0</v>
      </c>
    </row>
    <row r="154" spans="2:13" hidden="1" x14ac:dyDescent="0.2">
      <c r="B154" s="31">
        <v>145</v>
      </c>
      <c r="H154" t="s">
        <v>282</v>
      </c>
      <c r="J154">
        <f t="shared" si="2"/>
        <v>105000</v>
      </c>
      <c r="K154" t="e">
        <f>VLOOKUP(B154,'REGISTRO ABONOS'!$B$8:$BC$10039,54,0)</f>
        <v>#N/A</v>
      </c>
      <c r="L154" t="e">
        <f>IF(Tabla267[[#This Row],[VALOR RESTANTE]]&lt;Tabla267[[#This Row],[VALOR]],"NO DISPONIBLE","DISPONIBLE")</f>
        <v>#N/A</v>
      </c>
      <c r="M154" s="9">
        <f>COUNTIF(Tabla267[[#This Row],[VALOR RESTANTE]],0)</f>
        <v>0</v>
      </c>
    </row>
    <row r="155" spans="2:13" hidden="1" x14ac:dyDescent="0.2">
      <c r="B155" s="31">
        <v>146</v>
      </c>
      <c r="H155" t="s">
        <v>89</v>
      </c>
      <c r="J155">
        <f t="shared" si="2"/>
        <v>105000</v>
      </c>
      <c r="K155" t="e">
        <f>VLOOKUP(B155,'REGISTRO ABONOS'!$B$8:$BC$10039,54,0)</f>
        <v>#N/A</v>
      </c>
      <c r="L155" t="e">
        <f>IF(Tabla267[[#This Row],[VALOR RESTANTE]]&lt;Tabla267[[#This Row],[VALOR]],"NO DISPONIBLE","DISPONIBLE")</f>
        <v>#N/A</v>
      </c>
      <c r="M155" s="9">
        <f>COUNTIF(Tabla267[[#This Row],[VALOR RESTANTE]],0)</f>
        <v>0</v>
      </c>
    </row>
    <row r="156" spans="2:13" hidden="1" x14ac:dyDescent="0.2">
      <c r="B156" s="31">
        <v>147</v>
      </c>
      <c r="J156">
        <f t="shared" si="2"/>
        <v>105000</v>
      </c>
      <c r="K156" t="e">
        <f>VLOOKUP(B156,'REGISTRO ABONOS'!$B$8:$BC$10039,54,0)</f>
        <v>#N/A</v>
      </c>
      <c r="L156" t="e">
        <f>IF(Tabla267[[#This Row],[VALOR RESTANTE]]&lt;Tabla267[[#This Row],[VALOR]],"NO DISPONIBLE","DISPONIBLE")</f>
        <v>#N/A</v>
      </c>
      <c r="M156" s="9">
        <f>COUNTIF(Tabla267[[#This Row],[VALOR RESTANTE]],0)</f>
        <v>0</v>
      </c>
    </row>
    <row r="157" spans="2:13" hidden="1" x14ac:dyDescent="0.2">
      <c r="B157" s="31">
        <v>148</v>
      </c>
      <c r="J157">
        <f t="shared" si="2"/>
        <v>105000</v>
      </c>
      <c r="K157" t="e">
        <f>VLOOKUP(B157,'REGISTRO ABONOS'!$B$8:$BC$10039,54,0)</f>
        <v>#N/A</v>
      </c>
      <c r="L157" t="e">
        <f>IF(Tabla267[[#This Row],[VALOR RESTANTE]]&lt;Tabla267[[#This Row],[VALOR]],"NO DISPONIBLE","DISPONIBLE")</f>
        <v>#N/A</v>
      </c>
      <c r="M157" s="9">
        <f>COUNTIF(Tabla267[[#This Row],[VALOR RESTANTE]],0)</f>
        <v>0</v>
      </c>
    </row>
    <row r="158" spans="2:13" hidden="1" x14ac:dyDescent="0.2">
      <c r="B158" s="31">
        <v>149</v>
      </c>
      <c r="H158" t="s">
        <v>478</v>
      </c>
      <c r="I158" t="s">
        <v>478</v>
      </c>
      <c r="J158">
        <f t="shared" si="2"/>
        <v>105000</v>
      </c>
      <c r="K158" t="e">
        <f>VLOOKUP(B158,'REGISTRO ABONOS'!$B$8:$BC$10039,54,0)</f>
        <v>#N/A</v>
      </c>
      <c r="L158" t="e">
        <f>IF(Tabla267[[#This Row],[VALOR RESTANTE]]&lt;Tabla267[[#This Row],[VALOR]],"NO DISPONIBLE","DISPONIBLE")</f>
        <v>#N/A</v>
      </c>
      <c r="M158" s="9">
        <f>COUNTIF(Tabla267[[#This Row],[VALOR RESTANTE]],0)</f>
        <v>0</v>
      </c>
    </row>
    <row r="159" spans="2:13" hidden="1" x14ac:dyDescent="0.2">
      <c r="B159" s="31">
        <v>150</v>
      </c>
      <c r="H159" t="s">
        <v>477</v>
      </c>
      <c r="I159" t="s">
        <v>477</v>
      </c>
      <c r="J159">
        <f t="shared" si="2"/>
        <v>105000</v>
      </c>
      <c r="K159" t="e">
        <f>VLOOKUP(B159,'REGISTRO ABONOS'!$B$8:$BC$10039,54,0)</f>
        <v>#N/A</v>
      </c>
      <c r="L159" t="e">
        <f>IF(Tabla267[[#This Row],[VALOR RESTANTE]]&lt;Tabla267[[#This Row],[VALOR]],"NO DISPONIBLE","DISPONIBLE")</f>
        <v>#N/A</v>
      </c>
      <c r="M159" s="9">
        <f>COUNTIF(Tabla267[[#This Row],[VALOR RESTANTE]],0)</f>
        <v>0</v>
      </c>
    </row>
    <row r="160" spans="2:13" hidden="1" x14ac:dyDescent="0.2">
      <c r="B160" s="31">
        <v>151</v>
      </c>
      <c r="H160" t="s">
        <v>479</v>
      </c>
      <c r="I160" t="s">
        <v>479</v>
      </c>
      <c r="J160">
        <f t="shared" si="2"/>
        <v>105000</v>
      </c>
      <c r="K160" t="e">
        <f>VLOOKUP(B160,'REGISTRO ABONOS'!$B$8:$BC$10039,54,0)</f>
        <v>#N/A</v>
      </c>
      <c r="L160" t="e">
        <f>IF(Tabla267[[#This Row],[VALOR RESTANTE]]&lt;Tabla267[[#This Row],[VALOR]],"NO DISPONIBLE","DISPONIBLE")</f>
        <v>#N/A</v>
      </c>
      <c r="M160" s="9">
        <f>COUNTIF(Tabla267[[#This Row],[VALOR RESTANTE]],0)</f>
        <v>0</v>
      </c>
    </row>
    <row r="161" spans="2:13" hidden="1" x14ac:dyDescent="0.2">
      <c r="B161" s="31">
        <v>152</v>
      </c>
      <c r="H161" t="s">
        <v>480</v>
      </c>
      <c r="I161" t="s">
        <v>480</v>
      </c>
      <c r="J161">
        <f t="shared" si="2"/>
        <v>105000</v>
      </c>
      <c r="K161" t="e">
        <f>VLOOKUP(B161,'REGISTRO ABONOS'!$B$8:$BC$10039,54,0)</f>
        <v>#N/A</v>
      </c>
      <c r="L161" t="e">
        <f>IF(Tabla267[[#This Row],[VALOR RESTANTE]]&lt;Tabla267[[#This Row],[VALOR]],"NO DISPONIBLE","DISPONIBLE")</f>
        <v>#N/A</v>
      </c>
      <c r="M161" s="9">
        <f>COUNTIF(Tabla267[[#This Row],[VALOR RESTANTE]],0)</f>
        <v>0</v>
      </c>
    </row>
    <row r="162" spans="2:13" hidden="1" x14ac:dyDescent="0.2">
      <c r="B162" s="31">
        <v>153</v>
      </c>
      <c r="H162" t="s">
        <v>481</v>
      </c>
      <c r="I162" t="s">
        <v>481</v>
      </c>
      <c r="J162">
        <f t="shared" si="2"/>
        <v>105000</v>
      </c>
      <c r="K162" t="e">
        <f>VLOOKUP(B162,'REGISTRO ABONOS'!$B$8:$BC$10039,54,0)</f>
        <v>#N/A</v>
      </c>
      <c r="L162" t="e">
        <f>IF(Tabla267[[#This Row],[VALOR RESTANTE]]&lt;Tabla267[[#This Row],[VALOR]],"NO DISPONIBLE","DISPONIBLE")</f>
        <v>#N/A</v>
      </c>
      <c r="M162" s="9">
        <f>COUNTIF(Tabla267[[#This Row],[VALOR RESTANTE]],0)</f>
        <v>0</v>
      </c>
    </row>
    <row r="163" spans="2:13" hidden="1" x14ac:dyDescent="0.2">
      <c r="B163" s="31">
        <v>154</v>
      </c>
      <c r="H163" t="s">
        <v>481</v>
      </c>
      <c r="I163" t="s">
        <v>481</v>
      </c>
      <c r="J163">
        <f t="shared" si="2"/>
        <v>105000</v>
      </c>
      <c r="K163" t="e">
        <f>VLOOKUP(B163,'REGISTRO ABONOS'!$B$8:$BC$10039,54,0)</f>
        <v>#N/A</v>
      </c>
      <c r="L163" t="e">
        <f>IF(Tabla267[[#This Row],[VALOR RESTANTE]]&lt;Tabla267[[#This Row],[VALOR]],"NO DISPONIBLE","DISPONIBLE")</f>
        <v>#N/A</v>
      </c>
      <c r="M163" s="9">
        <f>COUNTIF(Tabla267[[#This Row],[VALOR RESTANTE]],0)</f>
        <v>0</v>
      </c>
    </row>
    <row r="164" spans="2:13" hidden="1" x14ac:dyDescent="0.2">
      <c r="B164" s="31">
        <v>155</v>
      </c>
      <c r="J164">
        <f t="shared" si="2"/>
        <v>105000</v>
      </c>
      <c r="K164" t="e">
        <f>VLOOKUP(B164,'REGISTRO ABONOS'!$B$8:$BC$10039,54,0)</f>
        <v>#N/A</v>
      </c>
      <c r="L164" t="e">
        <f>IF(Tabla267[[#This Row],[VALOR RESTANTE]]&lt;Tabla267[[#This Row],[VALOR]],"NO DISPONIBLE","DISPONIBLE")</f>
        <v>#N/A</v>
      </c>
      <c r="M164" s="9">
        <f>COUNTIF(Tabla267[[#This Row],[VALOR RESTANTE]],0)</f>
        <v>0</v>
      </c>
    </row>
    <row r="165" spans="2:13" hidden="1" x14ac:dyDescent="0.2">
      <c r="B165" s="31">
        <v>156</v>
      </c>
      <c r="J165">
        <f t="shared" si="2"/>
        <v>105000</v>
      </c>
      <c r="K165" t="e">
        <f>VLOOKUP(B165,'REGISTRO ABONOS'!$B$8:$BC$10039,54,0)</f>
        <v>#N/A</v>
      </c>
      <c r="L165" t="e">
        <f>IF(Tabla267[[#This Row],[VALOR RESTANTE]]&lt;Tabla267[[#This Row],[VALOR]],"NO DISPONIBLE","DISPONIBLE")</f>
        <v>#N/A</v>
      </c>
      <c r="M165" s="9">
        <f>COUNTIF(Tabla267[[#This Row],[VALOR RESTANTE]],0)</f>
        <v>0</v>
      </c>
    </row>
    <row r="166" spans="2:13" hidden="1" x14ac:dyDescent="0.2">
      <c r="B166" s="31">
        <v>157</v>
      </c>
      <c r="J166">
        <f t="shared" si="2"/>
        <v>105000</v>
      </c>
      <c r="K166" t="e">
        <f>VLOOKUP(B166,'REGISTRO ABONOS'!$B$8:$BC$10039,54,0)</f>
        <v>#N/A</v>
      </c>
      <c r="L166" t="e">
        <f>IF(Tabla267[[#This Row],[VALOR RESTANTE]]&lt;Tabla267[[#This Row],[VALOR]],"NO DISPONIBLE","DISPONIBLE")</f>
        <v>#N/A</v>
      </c>
      <c r="M166" s="9">
        <f>COUNTIF(Tabla267[[#This Row],[VALOR RESTANTE]],0)</f>
        <v>0</v>
      </c>
    </row>
    <row r="167" spans="2:13" hidden="1" x14ac:dyDescent="0.2">
      <c r="B167" s="31">
        <v>158</v>
      </c>
      <c r="J167">
        <f t="shared" si="2"/>
        <v>105000</v>
      </c>
      <c r="K167" t="e">
        <f>VLOOKUP(B167,'REGISTRO ABONOS'!$B$8:$BC$10039,54,0)</f>
        <v>#N/A</v>
      </c>
      <c r="L167" t="e">
        <f>IF(Tabla267[[#This Row],[VALOR RESTANTE]]&lt;Tabla267[[#This Row],[VALOR]],"NO DISPONIBLE","DISPONIBLE")</f>
        <v>#N/A</v>
      </c>
      <c r="M167" s="9">
        <f>COUNTIF(Tabla267[[#This Row],[VALOR RESTANTE]],0)</f>
        <v>0</v>
      </c>
    </row>
    <row r="168" spans="2:13" hidden="1" x14ac:dyDescent="0.2">
      <c r="B168" s="31">
        <v>159</v>
      </c>
      <c r="J168">
        <f t="shared" si="2"/>
        <v>105000</v>
      </c>
      <c r="K168" t="e">
        <f>VLOOKUP(B168,'REGISTRO ABONOS'!$B$8:$BC$10039,54,0)</f>
        <v>#N/A</v>
      </c>
      <c r="L168" t="e">
        <f>IF(Tabla267[[#This Row],[VALOR RESTANTE]]&lt;Tabla267[[#This Row],[VALOR]],"NO DISPONIBLE","DISPONIBLE")</f>
        <v>#N/A</v>
      </c>
      <c r="M168" s="9">
        <f>COUNTIF(Tabla267[[#This Row],[VALOR RESTANTE]],0)</f>
        <v>0</v>
      </c>
    </row>
    <row r="169" spans="2:13" hidden="1" x14ac:dyDescent="0.2">
      <c r="B169" s="31">
        <v>160</v>
      </c>
      <c r="J169">
        <f t="shared" si="2"/>
        <v>105000</v>
      </c>
      <c r="K169" t="e">
        <f>VLOOKUP(B169,'REGISTRO ABONOS'!$B$8:$BC$10039,54,0)</f>
        <v>#N/A</v>
      </c>
      <c r="L169" t="e">
        <f>IF(Tabla267[[#This Row],[VALOR RESTANTE]]&lt;Tabla267[[#This Row],[VALOR]],"NO DISPONIBLE","DISPONIBLE")</f>
        <v>#N/A</v>
      </c>
      <c r="M169" s="9">
        <f>COUNTIF(Tabla267[[#This Row],[VALOR RESTANTE]],0)</f>
        <v>0</v>
      </c>
    </row>
    <row r="170" spans="2:13" hidden="1" x14ac:dyDescent="0.2">
      <c r="B170" s="31">
        <v>161</v>
      </c>
      <c r="H170" t="s">
        <v>482</v>
      </c>
      <c r="I170" t="s">
        <v>482</v>
      </c>
      <c r="J170">
        <f t="shared" si="2"/>
        <v>105000</v>
      </c>
      <c r="K170" t="e">
        <f>VLOOKUP(B170,'REGISTRO ABONOS'!$B$8:$BC$10039,54,0)</f>
        <v>#N/A</v>
      </c>
      <c r="L170" t="e">
        <f>IF(Tabla267[[#This Row],[VALOR RESTANTE]]&lt;Tabla267[[#This Row],[VALOR]],"NO DISPONIBLE","DISPONIBLE")</f>
        <v>#N/A</v>
      </c>
      <c r="M170" s="9">
        <f>COUNTIF(Tabla267[[#This Row],[VALOR RESTANTE]],0)</f>
        <v>0</v>
      </c>
    </row>
    <row r="171" spans="2:13" hidden="1" x14ac:dyDescent="0.2">
      <c r="B171" s="31">
        <v>162</v>
      </c>
      <c r="J171">
        <f t="shared" si="2"/>
        <v>105000</v>
      </c>
      <c r="K171" t="e">
        <f>VLOOKUP(B171,'REGISTRO ABONOS'!$B$8:$BC$10039,54,0)</f>
        <v>#N/A</v>
      </c>
      <c r="L171" t="e">
        <f>IF(Tabla267[[#This Row],[VALOR RESTANTE]]&lt;Tabla267[[#This Row],[VALOR]],"NO DISPONIBLE","DISPONIBLE")</f>
        <v>#N/A</v>
      </c>
      <c r="M171" s="9">
        <f>COUNTIF(Tabla267[[#This Row],[VALOR RESTANTE]],0)</f>
        <v>0</v>
      </c>
    </row>
    <row r="172" spans="2:13" hidden="1" x14ac:dyDescent="0.2">
      <c r="B172" s="31">
        <v>163</v>
      </c>
      <c r="J172">
        <f t="shared" si="2"/>
        <v>105000</v>
      </c>
      <c r="K172" t="e">
        <f>VLOOKUP(B172,'REGISTRO ABONOS'!$B$8:$BC$10039,54,0)</f>
        <v>#N/A</v>
      </c>
      <c r="L172" t="e">
        <f>IF(Tabla267[[#This Row],[VALOR RESTANTE]]&lt;Tabla267[[#This Row],[VALOR]],"NO DISPONIBLE","DISPONIBLE")</f>
        <v>#N/A</v>
      </c>
      <c r="M172" s="9">
        <f>COUNTIF(Tabla267[[#This Row],[VALOR RESTANTE]],0)</f>
        <v>0</v>
      </c>
    </row>
    <row r="173" spans="2:13" hidden="1" x14ac:dyDescent="0.2">
      <c r="B173" s="31">
        <v>164</v>
      </c>
      <c r="J173">
        <f t="shared" si="2"/>
        <v>105000</v>
      </c>
      <c r="K173" t="e">
        <f>VLOOKUP(B173,'REGISTRO ABONOS'!$B$8:$BC$10039,54,0)</f>
        <v>#N/A</v>
      </c>
      <c r="L173" t="e">
        <f>IF(Tabla267[[#This Row],[VALOR RESTANTE]]&lt;Tabla267[[#This Row],[VALOR]],"NO DISPONIBLE","DISPONIBLE")</f>
        <v>#N/A</v>
      </c>
      <c r="M173" s="9">
        <f>COUNTIF(Tabla267[[#This Row],[VALOR RESTANTE]],0)</f>
        <v>0</v>
      </c>
    </row>
    <row r="174" spans="2:13" hidden="1" x14ac:dyDescent="0.2">
      <c r="B174" s="31">
        <v>165</v>
      </c>
      <c r="H174" t="s">
        <v>483</v>
      </c>
      <c r="I174" t="s">
        <v>483</v>
      </c>
      <c r="J174">
        <f t="shared" si="2"/>
        <v>105000</v>
      </c>
      <c r="K174" t="e">
        <f>VLOOKUP(B174,'REGISTRO ABONOS'!$B$8:$BC$10039,54,0)</f>
        <v>#N/A</v>
      </c>
      <c r="L174" t="e">
        <f>IF(Tabla267[[#This Row],[VALOR RESTANTE]]&lt;Tabla267[[#This Row],[VALOR]],"NO DISPONIBLE","DISPONIBLE")</f>
        <v>#N/A</v>
      </c>
      <c r="M174" s="9">
        <f>COUNTIF(Tabla267[[#This Row],[VALOR RESTANTE]],0)</f>
        <v>0</v>
      </c>
    </row>
    <row r="175" spans="2:13" hidden="1" x14ac:dyDescent="0.2">
      <c r="B175" s="31">
        <v>166</v>
      </c>
      <c r="J175">
        <f t="shared" si="2"/>
        <v>105000</v>
      </c>
      <c r="K175" t="e">
        <f>VLOOKUP(B175,'REGISTRO ABONOS'!$B$8:$BC$10039,54,0)</f>
        <v>#N/A</v>
      </c>
      <c r="L175" t="e">
        <f>IF(Tabla267[[#This Row],[VALOR RESTANTE]]&lt;Tabla267[[#This Row],[VALOR]],"NO DISPONIBLE","DISPONIBLE")</f>
        <v>#N/A</v>
      </c>
      <c r="M175" s="9">
        <f>COUNTIF(Tabla267[[#This Row],[VALOR RESTANTE]],0)</f>
        <v>0</v>
      </c>
    </row>
    <row r="176" spans="2:13" hidden="1" x14ac:dyDescent="0.2">
      <c r="B176" s="31">
        <v>167</v>
      </c>
      <c r="J176">
        <f t="shared" si="2"/>
        <v>105000</v>
      </c>
      <c r="K176" t="e">
        <f>VLOOKUP(B176,'REGISTRO ABONOS'!$B$8:$BC$10039,54,0)</f>
        <v>#N/A</v>
      </c>
      <c r="L176" t="e">
        <f>IF(Tabla267[[#This Row],[VALOR RESTANTE]]&lt;Tabla267[[#This Row],[VALOR]],"NO DISPONIBLE","DISPONIBLE")</f>
        <v>#N/A</v>
      </c>
      <c r="M176" s="9">
        <f>COUNTIF(Tabla267[[#This Row],[VALOR RESTANTE]],0)</f>
        <v>0</v>
      </c>
    </row>
    <row r="177" spans="2:13" hidden="1" x14ac:dyDescent="0.2">
      <c r="B177" s="31">
        <v>168</v>
      </c>
      <c r="J177">
        <f t="shared" si="2"/>
        <v>105000</v>
      </c>
      <c r="K177" t="e">
        <f>VLOOKUP(B177,'REGISTRO ABONOS'!$B$8:$BC$10039,54,0)</f>
        <v>#N/A</v>
      </c>
      <c r="L177" t="e">
        <f>IF(Tabla267[[#This Row],[VALOR RESTANTE]]&lt;Tabla267[[#This Row],[VALOR]],"NO DISPONIBLE","DISPONIBLE")</f>
        <v>#N/A</v>
      </c>
      <c r="M177" s="9">
        <f>COUNTIF(Tabla267[[#This Row],[VALOR RESTANTE]],0)</f>
        <v>0</v>
      </c>
    </row>
    <row r="178" spans="2:13" hidden="1" x14ac:dyDescent="0.2">
      <c r="B178" s="31">
        <v>169</v>
      </c>
      <c r="J178">
        <f t="shared" si="2"/>
        <v>105000</v>
      </c>
      <c r="K178" t="e">
        <f>VLOOKUP(B178,'REGISTRO ABONOS'!$B$8:$BC$10039,54,0)</f>
        <v>#N/A</v>
      </c>
      <c r="L178" t="e">
        <f>IF(Tabla267[[#This Row],[VALOR RESTANTE]]&lt;Tabla267[[#This Row],[VALOR]],"NO DISPONIBLE","DISPONIBLE")</f>
        <v>#N/A</v>
      </c>
      <c r="M178" s="9">
        <f>COUNTIF(Tabla267[[#This Row],[VALOR RESTANTE]],0)</f>
        <v>0</v>
      </c>
    </row>
    <row r="179" spans="2:13" hidden="1" x14ac:dyDescent="0.2">
      <c r="B179" s="31">
        <v>170</v>
      </c>
      <c r="J179">
        <f t="shared" si="2"/>
        <v>105000</v>
      </c>
      <c r="K179" t="e">
        <f>VLOOKUP(B179,'REGISTRO ABONOS'!$B$8:$BC$10039,54,0)</f>
        <v>#N/A</v>
      </c>
      <c r="L179" t="e">
        <f>IF(Tabla267[[#This Row],[VALOR RESTANTE]]&lt;Tabla267[[#This Row],[VALOR]],"NO DISPONIBLE","DISPONIBLE")</f>
        <v>#N/A</v>
      </c>
      <c r="M179" s="9">
        <f>COUNTIF(Tabla267[[#This Row],[VALOR RESTANTE]],0)</f>
        <v>0</v>
      </c>
    </row>
    <row r="180" spans="2:13" hidden="1" x14ac:dyDescent="0.2">
      <c r="B180" s="31">
        <v>171</v>
      </c>
      <c r="H180" t="s">
        <v>484</v>
      </c>
      <c r="I180" t="s">
        <v>484</v>
      </c>
      <c r="J180">
        <f t="shared" si="2"/>
        <v>105000</v>
      </c>
      <c r="K180" t="e">
        <f>VLOOKUP(B180,'REGISTRO ABONOS'!$B$8:$BC$10039,54,0)</f>
        <v>#N/A</v>
      </c>
      <c r="L180" t="e">
        <f>IF(Tabla267[[#This Row],[VALOR RESTANTE]]&lt;Tabla267[[#This Row],[VALOR]],"NO DISPONIBLE","DISPONIBLE")</f>
        <v>#N/A</v>
      </c>
      <c r="M180" s="9">
        <f>COUNTIF(Tabla267[[#This Row],[VALOR RESTANTE]],0)</f>
        <v>0</v>
      </c>
    </row>
    <row r="181" spans="2:13" hidden="1" x14ac:dyDescent="0.2">
      <c r="B181" s="31">
        <v>172</v>
      </c>
      <c r="H181" t="s">
        <v>485</v>
      </c>
      <c r="I181" t="s">
        <v>485</v>
      </c>
      <c r="J181">
        <f t="shared" si="2"/>
        <v>105000</v>
      </c>
      <c r="K181" t="e">
        <f>VLOOKUP(B181,'REGISTRO ABONOS'!$B$8:$BC$10039,54,0)</f>
        <v>#N/A</v>
      </c>
      <c r="L181" t="e">
        <f>IF(Tabla267[[#This Row],[VALOR RESTANTE]]&lt;Tabla267[[#This Row],[VALOR]],"NO DISPONIBLE","DISPONIBLE")</f>
        <v>#N/A</v>
      </c>
      <c r="M181" s="9">
        <f>COUNTIF(Tabla267[[#This Row],[VALOR RESTANTE]],0)</f>
        <v>0</v>
      </c>
    </row>
    <row r="182" spans="2:13" hidden="1" x14ac:dyDescent="0.2">
      <c r="B182" s="31">
        <v>173</v>
      </c>
      <c r="J182">
        <f t="shared" si="2"/>
        <v>105000</v>
      </c>
      <c r="K182" t="e">
        <f>VLOOKUP(B182,'REGISTRO ABONOS'!$B$8:$BC$10039,54,0)</f>
        <v>#N/A</v>
      </c>
      <c r="L182" t="e">
        <f>IF(Tabla267[[#This Row],[VALOR RESTANTE]]&lt;Tabla267[[#This Row],[VALOR]],"NO DISPONIBLE","DISPONIBLE")</f>
        <v>#N/A</v>
      </c>
      <c r="M182" s="9">
        <f>COUNTIF(Tabla267[[#This Row],[VALOR RESTANTE]],0)</f>
        <v>0</v>
      </c>
    </row>
    <row r="183" spans="2:13" hidden="1" x14ac:dyDescent="0.2">
      <c r="B183" s="31">
        <v>174</v>
      </c>
      <c r="H183" t="s">
        <v>486</v>
      </c>
      <c r="I183" t="s">
        <v>486</v>
      </c>
      <c r="J183">
        <f t="shared" si="2"/>
        <v>105000</v>
      </c>
      <c r="K183" t="e">
        <f>VLOOKUP(B183,'REGISTRO ABONOS'!$B$8:$BC$10039,54,0)</f>
        <v>#N/A</v>
      </c>
      <c r="L183" t="e">
        <f>IF(Tabla267[[#This Row],[VALOR RESTANTE]]&lt;Tabla267[[#This Row],[VALOR]],"NO DISPONIBLE","DISPONIBLE")</f>
        <v>#N/A</v>
      </c>
      <c r="M183" s="9">
        <f>COUNTIF(Tabla267[[#This Row],[VALOR RESTANTE]],0)</f>
        <v>0</v>
      </c>
    </row>
    <row r="184" spans="2:13" hidden="1" x14ac:dyDescent="0.2">
      <c r="B184" s="31">
        <v>175</v>
      </c>
      <c r="H184" t="s">
        <v>485</v>
      </c>
      <c r="I184" t="s">
        <v>485</v>
      </c>
      <c r="J184">
        <f t="shared" si="2"/>
        <v>105000</v>
      </c>
      <c r="K184" t="e">
        <f>VLOOKUP(B184,'REGISTRO ABONOS'!$B$8:$BC$10039,54,0)</f>
        <v>#N/A</v>
      </c>
      <c r="L184" t="e">
        <f>IF(Tabla267[[#This Row],[VALOR RESTANTE]]&lt;Tabla267[[#This Row],[VALOR]],"NO DISPONIBLE","DISPONIBLE")</f>
        <v>#N/A</v>
      </c>
      <c r="M184" s="9">
        <f>COUNTIF(Tabla267[[#This Row],[VALOR RESTANTE]],0)</f>
        <v>0</v>
      </c>
    </row>
    <row r="185" spans="2:13" hidden="1" x14ac:dyDescent="0.2">
      <c r="B185" s="31">
        <v>176</v>
      </c>
      <c r="H185" t="s">
        <v>477</v>
      </c>
      <c r="I185" t="s">
        <v>477</v>
      </c>
      <c r="J185">
        <f t="shared" si="2"/>
        <v>105000</v>
      </c>
      <c r="K185" t="e">
        <f>VLOOKUP(B185,'REGISTRO ABONOS'!$B$8:$BC$10039,54,0)</f>
        <v>#N/A</v>
      </c>
      <c r="L185" t="e">
        <f>IF(Tabla267[[#This Row],[VALOR RESTANTE]]&lt;Tabla267[[#This Row],[VALOR]],"NO DISPONIBLE","DISPONIBLE")</f>
        <v>#N/A</v>
      </c>
      <c r="M185" s="9">
        <f>COUNTIF(Tabla267[[#This Row],[VALOR RESTANTE]],0)</f>
        <v>0</v>
      </c>
    </row>
    <row r="186" spans="2:13" hidden="1" x14ac:dyDescent="0.2">
      <c r="B186" s="31">
        <v>177</v>
      </c>
      <c r="J186">
        <f t="shared" si="2"/>
        <v>105000</v>
      </c>
      <c r="K186" t="e">
        <f>VLOOKUP(B186,'REGISTRO ABONOS'!$B$8:$BC$10039,54,0)</f>
        <v>#N/A</v>
      </c>
      <c r="L186" t="e">
        <f>IF(Tabla267[[#This Row],[VALOR RESTANTE]]&lt;Tabla267[[#This Row],[VALOR]],"NO DISPONIBLE","DISPONIBLE")</f>
        <v>#N/A</v>
      </c>
      <c r="M186" s="9">
        <f>COUNTIF(Tabla267[[#This Row],[VALOR RESTANTE]],0)</f>
        <v>0</v>
      </c>
    </row>
    <row r="187" spans="2:13" hidden="1" x14ac:dyDescent="0.2">
      <c r="B187" s="31">
        <v>178</v>
      </c>
      <c r="J187">
        <f t="shared" si="2"/>
        <v>105000</v>
      </c>
      <c r="K187" t="e">
        <f>VLOOKUP(B187,'REGISTRO ABONOS'!$B$8:$BC$10039,54,0)</f>
        <v>#N/A</v>
      </c>
      <c r="L187" t="e">
        <f>IF(Tabla267[[#This Row],[VALOR RESTANTE]]&lt;Tabla267[[#This Row],[VALOR]],"NO DISPONIBLE","DISPONIBLE")</f>
        <v>#N/A</v>
      </c>
      <c r="M187" s="9">
        <f>COUNTIF(Tabla267[[#This Row],[VALOR RESTANTE]],0)</f>
        <v>0</v>
      </c>
    </row>
    <row r="188" spans="2:13" hidden="1" x14ac:dyDescent="0.2">
      <c r="B188" s="31">
        <v>179</v>
      </c>
      <c r="J188">
        <f t="shared" si="2"/>
        <v>105000</v>
      </c>
      <c r="K188" t="e">
        <f>VLOOKUP(B188,'REGISTRO ABONOS'!$B$8:$BC$10039,54,0)</f>
        <v>#N/A</v>
      </c>
      <c r="L188" t="e">
        <f>IF(Tabla267[[#This Row],[VALOR RESTANTE]]&lt;Tabla267[[#This Row],[VALOR]],"NO DISPONIBLE","DISPONIBLE")</f>
        <v>#N/A</v>
      </c>
      <c r="M188" s="9">
        <f>COUNTIF(Tabla267[[#This Row],[VALOR RESTANTE]],0)</f>
        <v>0</v>
      </c>
    </row>
    <row r="189" spans="2:13" hidden="1" x14ac:dyDescent="0.2">
      <c r="B189" s="31">
        <v>180</v>
      </c>
      <c r="J189">
        <f t="shared" si="2"/>
        <v>105000</v>
      </c>
      <c r="K189" t="e">
        <f>VLOOKUP(B189,'REGISTRO ABONOS'!$B$8:$BC$10039,54,0)</f>
        <v>#N/A</v>
      </c>
      <c r="L189" t="e">
        <f>IF(Tabla267[[#This Row],[VALOR RESTANTE]]&lt;Tabla267[[#This Row],[VALOR]],"NO DISPONIBLE","DISPONIBLE")</f>
        <v>#N/A</v>
      </c>
      <c r="M189" s="9">
        <f>COUNTIF(Tabla267[[#This Row],[VALOR RESTANTE]],0)</f>
        <v>0</v>
      </c>
    </row>
    <row r="190" spans="2:13" hidden="1" x14ac:dyDescent="0.2">
      <c r="B190" s="31">
        <v>181</v>
      </c>
      <c r="H190" t="s">
        <v>282</v>
      </c>
      <c r="I190" t="s">
        <v>282</v>
      </c>
      <c r="J190">
        <f t="shared" si="2"/>
        <v>105000</v>
      </c>
      <c r="K190" t="e">
        <f>VLOOKUP(B190,'REGISTRO ABONOS'!$B$8:$BC$10039,54,0)</f>
        <v>#N/A</v>
      </c>
      <c r="L190" t="e">
        <f>IF(Tabla267[[#This Row],[VALOR RESTANTE]]&lt;Tabla267[[#This Row],[VALOR]],"NO DISPONIBLE","DISPONIBLE")</f>
        <v>#N/A</v>
      </c>
      <c r="M190" s="9">
        <f>COUNTIF(Tabla267[[#This Row],[VALOR RESTANTE]],0)</f>
        <v>0</v>
      </c>
    </row>
    <row r="191" spans="2:13" hidden="1" x14ac:dyDescent="0.2">
      <c r="B191" s="31">
        <v>182</v>
      </c>
      <c r="H191" t="s">
        <v>487</v>
      </c>
      <c r="I191" t="s">
        <v>487</v>
      </c>
      <c r="J191">
        <f t="shared" si="2"/>
        <v>105000</v>
      </c>
      <c r="K191" t="e">
        <f>VLOOKUP(B191,'REGISTRO ABONOS'!$B$8:$BC$10039,54,0)</f>
        <v>#N/A</v>
      </c>
      <c r="L191" t="e">
        <f>IF(Tabla267[[#This Row],[VALOR RESTANTE]]&lt;Tabla267[[#This Row],[VALOR]],"NO DISPONIBLE","DISPONIBLE")</f>
        <v>#N/A</v>
      </c>
      <c r="M191" s="9">
        <f>COUNTIF(Tabla267[[#This Row],[VALOR RESTANTE]],0)</f>
        <v>0</v>
      </c>
    </row>
    <row r="192" spans="2:13" hidden="1" x14ac:dyDescent="0.2">
      <c r="B192" s="31">
        <v>183</v>
      </c>
      <c r="H192" t="s">
        <v>479</v>
      </c>
      <c r="I192" t="s">
        <v>479</v>
      </c>
      <c r="J192">
        <f t="shared" si="2"/>
        <v>105000</v>
      </c>
      <c r="K192" t="e">
        <f>VLOOKUP(B192,'REGISTRO ABONOS'!$B$8:$BC$10039,54,0)</f>
        <v>#N/A</v>
      </c>
      <c r="L192" t="e">
        <f>IF(Tabla267[[#This Row],[VALOR RESTANTE]]&lt;Tabla267[[#This Row],[VALOR]],"NO DISPONIBLE","DISPONIBLE")</f>
        <v>#N/A</v>
      </c>
      <c r="M192" s="9">
        <f>COUNTIF(Tabla267[[#This Row],[VALOR RESTANTE]],0)</f>
        <v>0</v>
      </c>
    </row>
    <row r="193" spans="2:13" hidden="1" x14ac:dyDescent="0.2">
      <c r="B193" s="31">
        <v>184</v>
      </c>
      <c r="H193" t="s">
        <v>488</v>
      </c>
      <c r="I193" t="s">
        <v>488</v>
      </c>
      <c r="J193">
        <f t="shared" si="2"/>
        <v>105000</v>
      </c>
      <c r="K193" t="e">
        <f>VLOOKUP(B193,'REGISTRO ABONOS'!$B$8:$BC$10039,54,0)</f>
        <v>#N/A</v>
      </c>
      <c r="L193" t="e">
        <f>IF(Tabla267[[#This Row],[VALOR RESTANTE]]&lt;Tabla267[[#This Row],[VALOR]],"NO DISPONIBLE","DISPONIBLE")</f>
        <v>#N/A</v>
      </c>
      <c r="M193" s="9">
        <f>COUNTIF(Tabla267[[#This Row],[VALOR RESTANTE]],0)</f>
        <v>0</v>
      </c>
    </row>
    <row r="194" spans="2:13" hidden="1" x14ac:dyDescent="0.2">
      <c r="B194" s="31">
        <v>185</v>
      </c>
      <c r="J194">
        <f t="shared" si="2"/>
        <v>105000</v>
      </c>
      <c r="K194" t="e">
        <f>VLOOKUP(B194,'REGISTRO ABONOS'!$B$8:$BC$10039,54,0)</f>
        <v>#N/A</v>
      </c>
      <c r="L194" t="e">
        <f>IF(Tabla267[[#This Row],[VALOR RESTANTE]]&lt;Tabla267[[#This Row],[VALOR]],"NO DISPONIBLE","DISPONIBLE")</f>
        <v>#N/A</v>
      </c>
      <c r="M194" s="9">
        <f>COUNTIF(Tabla267[[#This Row],[VALOR RESTANTE]],0)</f>
        <v>0</v>
      </c>
    </row>
    <row r="195" spans="2:13" hidden="1" x14ac:dyDescent="0.2">
      <c r="B195" s="31">
        <v>186</v>
      </c>
      <c r="H195" t="s">
        <v>480</v>
      </c>
      <c r="I195" t="s">
        <v>480</v>
      </c>
      <c r="J195">
        <f t="shared" si="2"/>
        <v>105000</v>
      </c>
      <c r="K195" t="e">
        <f>VLOOKUP(B195,'REGISTRO ABONOS'!$B$8:$BC$10039,54,0)</f>
        <v>#N/A</v>
      </c>
      <c r="L195" t="e">
        <f>IF(Tabla267[[#This Row],[VALOR RESTANTE]]&lt;Tabla267[[#This Row],[VALOR]],"NO DISPONIBLE","DISPONIBLE")</f>
        <v>#N/A</v>
      </c>
      <c r="M195" s="9">
        <f>COUNTIF(Tabla267[[#This Row],[VALOR RESTANTE]],0)</f>
        <v>0</v>
      </c>
    </row>
    <row r="196" spans="2:13" hidden="1" x14ac:dyDescent="0.2">
      <c r="B196" s="31">
        <v>187</v>
      </c>
      <c r="J196">
        <f t="shared" si="2"/>
        <v>105000</v>
      </c>
      <c r="K196" t="e">
        <f>VLOOKUP(B196,'REGISTRO ABONOS'!$B$8:$BC$10039,54,0)</f>
        <v>#N/A</v>
      </c>
      <c r="L196" t="e">
        <f>IF(Tabla267[[#This Row],[VALOR RESTANTE]]&lt;Tabla267[[#This Row],[VALOR]],"NO DISPONIBLE","DISPONIBLE")</f>
        <v>#N/A</v>
      </c>
      <c r="M196" s="9">
        <f>COUNTIF(Tabla267[[#This Row],[VALOR RESTANTE]],0)</f>
        <v>0</v>
      </c>
    </row>
    <row r="197" spans="2:13" hidden="1" x14ac:dyDescent="0.2">
      <c r="B197" s="31">
        <v>188</v>
      </c>
      <c r="J197">
        <f t="shared" si="2"/>
        <v>105000</v>
      </c>
      <c r="K197" t="e">
        <f>VLOOKUP(B197,'REGISTRO ABONOS'!$B$8:$BC$10039,54,0)</f>
        <v>#N/A</v>
      </c>
      <c r="L197" t="e">
        <f>IF(Tabla267[[#This Row],[VALOR RESTANTE]]&lt;Tabla267[[#This Row],[VALOR]],"NO DISPONIBLE","DISPONIBLE")</f>
        <v>#N/A</v>
      </c>
      <c r="M197" s="9">
        <f>COUNTIF(Tabla267[[#This Row],[VALOR RESTANTE]],0)</f>
        <v>0</v>
      </c>
    </row>
    <row r="198" spans="2:13" hidden="1" x14ac:dyDescent="0.2">
      <c r="B198" s="31">
        <v>189</v>
      </c>
      <c r="J198">
        <f t="shared" si="2"/>
        <v>105000</v>
      </c>
      <c r="K198" t="e">
        <f>VLOOKUP(B198,'REGISTRO ABONOS'!$B$8:$BC$10039,54,0)</f>
        <v>#N/A</v>
      </c>
      <c r="L198" t="e">
        <f>IF(Tabla267[[#This Row],[VALOR RESTANTE]]&lt;Tabla267[[#This Row],[VALOR]],"NO DISPONIBLE","DISPONIBLE")</f>
        <v>#N/A</v>
      </c>
      <c r="M198" s="9">
        <f>COUNTIF(Tabla267[[#This Row],[VALOR RESTANTE]],0)</f>
        <v>0</v>
      </c>
    </row>
    <row r="199" spans="2:13" hidden="1" x14ac:dyDescent="0.2">
      <c r="B199" s="31">
        <v>190</v>
      </c>
      <c r="J199">
        <f t="shared" si="2"/>
        <v>105000</v>
      </c>
      <c r="K199" t="e">
        <f>VLOOKUP(B199,'REGISTRO ABONOS'!$B$8:$BC$10039,54,0)</f>
        <v>#N/A</v>
      </c>
      <c r="L199" t="e">
        <f>IF(Tabla267[[#This Row],[VALOR RESTANTE]]&lt;Tabla267[[#This Row],[VALOR]],"NO DISPONIBLE","DISPONIBLE")</f>
        <v>#N/A</v>
      </c>
      <c r="M199" s="9">
        <f>COUNTIF(Tabla267[[#This Row],[VALOR RESTANTE]],0)</f>
        <v>0</v>
      </c>
    </row>
    <row r="200" spans="2:13" hidden="1" x14ac:dyDescent="0.2">
      <c r="B200" s="31">
        <v>191</v>
      </c>
      <c r="H200" t="s">
        <v>477</v>
      </c>
      <c r="I200" t="s">
        <v>477</v>
      </c>
      <c r="J200">
        <f t="shared" si="2"/>
        <v>105000</v>
      </c>
      <c r="K200" t="e">
        <f>VLOOKUP(B200,'REGISTRO ABONOS'!$B$8:$BC$10039,54,0)</f>
        <v>#N/A</v>
      </c>
      <c r="L200" t="e">
        <f>IF(Tabla267[[#This Row],[VALOR RESTANTE]]&lt;Tabla267[[#This Row],[VALOR]],"NO DISPONIBLE","DISPONIBLE")</f>
        <v>#N/A</v>
      </c>
      <c r="M200" s="9">
        <f>COUNTIF(Tabla267[[#This Row],[VALOR RESTANTE]],0)</f>
        <v>0</v>
      </c>
    </row>
    <row r="201" spans="2:13" hidden="1" x14ac:dyDescent="0.2">
      <c r="B201" s="31">
        <v>192</v>
      </c>
      <c r="H201" t="s">
        <v>479</v>
      </c>
      <c r="I201" t="s">
        <v>479</v>
      </c>
      <c r="J201">
        <f t="shared" si="2"/>
        <v>105000</v>
      </c>
      <c r="K201" t="e">
        <f>VLOOKUP(B201,'REGISTRO ABONOS'!$B$8:$BC$10039,54,0)</f>
        <v>#N/A</v>
      </c>
      <c r="L201" t="e">
        <f>IF(Tabla267[[#This Row],[VALOR RESTANTE]]&lt;Tabla267[[#This Row],[VALOR]],"NO DISPONIBLE","DISPONIBLE")</f>
        <v>#N/A</v>
      </c>
      <c r="M201" s="9">
        <f>COUNTIF(Tabla267[[#This Row],[VALOR RESTANTE]],0)</f>
        <v>0</v>
      </c>
    </row>
    <row r="202" spans="2:13" hidden="1" x14ac:dyDescent="0.2">
      <c r="B202" s="31">
        <v>193</v>
      </c>
      <c r="J202">
        <f t="shared" si="2"/>
        <v>105000</v>
      </c>
      <c r="K202" t="e">
        <f>VLOOKUP(B202,'REGISTRO ABONOS'!$B$8:$BC$10039,54,0)</f>
        <v>#N/A</v>
      </c>
      <c r="L202" t="e">
        <f>IF(Tabla267[[#This Row],[VALOR RESTANTE]]&lt;Tabla267[[#This Row],[VALOR]],"NO DISPONIBLE","DISPONIBLE")</f>
        <v>#N/A</v>
      </c>
      <c r="M202" s="9">
        <f>COUNTIF(Tabla267[[#This Row],[VALOR RESTANTE]],0)</f>
        <v>0</v>
      </c>
    </row>
    <row r="203" spans="2:13" hidden="1" x14ac:dyDescent="0.2">
      <c r="B203" s="31">
        <v>194</v>
      </c>
      <c r="J203">
        <f t="shared" si="2"/>
        <v>105000</v>
      </c>
      <c r="K203" t="e">
        <f>VLOOKUP(B203,'REGISTRO ABONOS'!$B$8:$BC$10039,54,0)</f>
        <v>#N/A</v>
      </c>
      <c r="L203" t="e">
        <f>IF(Tabla267[[#This Row],[VALOR RESTANTE]]&lt;Tabla267[[#This Row],[VALOR]],"NO DISPONIBLE","DISPONIBLE")</f>
        <v>#N/A</v>
      </c>
      <c r="M203" s="9">
        <f>COUNTIF(Tabla267[[#This Row],[VALOR RESTANTE]],0)</f>
        <v>0</v>
      </c>
    </row>
    <row r="204" spans="2:13" hidden="1" x14ac:dyDescent="0.2">
      <c r="B204" s="31">
        <v>195</v>
      </c>
      <c r="J204">
        <f t="shared" ref="J204:J267" si="3">IF(C204&gt;43607,130000,105000)</f>
        <v>105000</v>
      </c>
      <c r="K204" t="e">
        <f>VLOOKUP(B204,'REGISTRO ABONOS'!$B$8:$BC$10039,54,0)</f>
        <v>#N/A</v>
      </c>
      <c r="L204" t="e">
        <f>IF(Tabla267[[#This Row],[VALOR RESTANTE]]&lt;Tabla267[[#This Row],[VALOR]],"NO DISPONIBLE","DISPONIBLE")</f>
        <v>#N/A</v>
      </c>
      <c r="M204" s="9">
        <f>COUNTIF(Tabla267[[#This Row],[VALOR RESTANTE]],0)</f>
        <v>0</v>
      </c>
    </row>
    <row r="205" spans="2:13" hidden="1" x14ac:dyDescent="0.2">
      <c r="B205" s="31">
        <v>196</v>
      </c>
      <c r="H205" t="s">
        <v>282</v>
      </c>
      <c r="I205" t="s">
        <v>282</v>
      </c>
      <c r="J205">
        <f t="shared" si="3"/>
        <v>105000</v>
      </c>
      <c r="K205" t="e">
        <f>VLOOKUP(B205,'REGISTRO ABONOS'!$B$8:$BC$10039,54,0)</f>
        <v>#N/A</v>
      </c>
      <c r="L205" t="e">
        <f>IF(Tabla267[[#This Row],[VALOR RESTANTE]]&lt;Tabla267[[#This Row],[VALOR]],"NO DISPONIBLE","DISPONIBLE")</f>
        <v>#N/A</v>
      </c>
      <c r="M205" s="9">
        <f>COUNTIF(Tabla267[[#This Row],[VALOR RESTANTE]],0)</f>
        <v>0</v>
      </c>
    </row>
    <row r="206" spans="2:13" hidden="1" x14ac:dyDescent="0.2">
      <c r="B206" s="31">
        <v>197</v>
      </c>
      <c r="H206" t="s">
        <v>487</v>
      </c>
      <c r="I206" t="s">
        <v>487</v>
      </c>
      <c r="J206">
        <f t="shared" si="3"/>
        <v>105000</v>
      </c>
      <c r="K206" t="e">
        <f>VLOOKUP(B206,'REGISTRO ABONOS'!$B$8:$BC$10039,54,0)</f>
        <v>#N/A</v>
      </c>
      <c r="L206" t="e">
        <f>IF(Tabla267[[#This Row],[VALOR RESTANTE]]&lt;Tabla267[[#This Row],[VALOR]],"NO DISPONIBLE","DISPONIBLE")</f>
        <v>#N/A</v>
      </c>
      <c r="M206" s="9">
        <f>COUNTIF(Tabla267[[#This Row],[VALOR RESTANTE]],0)</f>
        <v>0</v>
      </c>
    </row>
    <row r="207" spans="2:13" hidden="1" x14ac:dyDescent="0.2">
      <c r="B207" s="31">
        <v>198</v>
      </c>
      <c r="H207" t="s">
        <v>483</v>
      </c>
      <c r="I207" t="s">
        <v>483</v>
      </c>
      <c r="J207">
        <f t="shared" si="3"/>
        <v>105000</v>
      </c>
      <c r="K207" t="e">
        <f>VLOOKUP(B207,'REGISTRO ABONOS'!$B$8:$BC$10039,54,0)</f>
        <v>#N/A</v>
      </c>
      <c r="L207" t="e">
        <f>IF(Tabla267[[#This Row],[VALOR RESTANTE]]&lt;Tabla267[[#This Row],[VALOR]],"NO DISPONIBLE","DISPONIBLE")</f>
        <v>#N/A</v>
      </c>
      <c r="M207" s="9">
        <f>COUNTIF(Tabla267[[#This Row],[VALOR RESTANTE]],0)</f>
        <v>0</v>
      </c>
    </row>
    <row r="208" spans="2:13" hidden="1" x14ac:dyDescent="0.2">
      <c r="B208" s="31">
        <v>199</v>
      </c>
      <c r="J208">
        <f t="shared" si="3"/>
        <v>105000</v>
      </c>
      <c r="K208" t="e">
        <f>VLOOKUP(B208,'REGISTRO ABONOS'!$B$8:$BC$10039,54,0)</f>
        <v>#N/A</v>
      </c>
      <c r="L208" t="e">
        <f>IF(Tabla267[[#This Row],[VALOR RESTANTE]]&lt;Tabla267[[#This Row],[VALOR]],"NO DISPONIBLE","DISPONIBLE")</f>
        <v>#N/A</v>
      </c>
      <c r="M208" s="9">
        <f>COUNTIF(Tabla267[[#This Row],[VALOR RESTANTE]],0)</f>
        <v>0</v>
      </c>
    </row>
    <row r="209" spans="2:13" hidden="1" x14ac:dyDescent="0.2">
      <c r="B209" s="31">
        <v>200</v>
      </c>
      <c r="H209" t="s">
        <v>480</v>
      </c>
      <c r="I209" t="s">
        <v>480</v>
      </c>
      <c r="J209">
        <f t="shared" si="3"/>
        <v>105000</v>
      </c>
      <c r="K209" t="e">
        <f>VLOOKUP(B209,'REGISTRO ABONOS'!$B$8:$BC$10039,54,0)</f>
        <v>#N/A</v>
      </c>
      <c r="L209" t="e">
        <f>IF(Tabla267[[#This Row],[VALOR RESTANTE]]&lt;Tabla267[[#This Row],[VALOR]],"NO DISPONIBLE","DISPONIBLE")</f>
        <v>#N/A</v>
      </c>
      <c r="M209" s="9">
        <f>COUNTIF(Tabla267[[#This Row],[VALOR RESTANTE]],0)</f>
        <v>0</v>
      </c>
    </row>
    <row r="210" spans="2:13" hidden="1" x14ac:dyDescent="0.2">
      <c r="B210" s="31">
        <v>201</v>
      </c>
      <c r="H210" t="s">
        <v>489</v>
      </c>
      <c r="I210" t="s">
        <v>489</v>
      </c>
      <c r="J210">
        <f t="shared" si="3"/>
        <v>105000</v>
      </c>
      <c r="K210" t="e">
        <f>VLOOKUP(B210,'REGISTRO ABONOS'!$B$8:$BC$10039,54,0)</f>
        <v>#N/A</v>
      </c>
      <c r="L210" t="e">
        <f>IF(Tabla267[[#This Row],[VALOR RESTANTE]]&lt;Tabla267[[#This Row],[VALOR]],"NO DISPONIBLE","DISPONIBLE")</f>
        <v>#N/A</v>
      </c>
      <c r="M210" s="9">
        <f>COUNTIF(Tabla267[[#This Row],[VALOR RESTANTE]],0)</f>
        <v>0</v>
      </c>
    </row>
    <row r="211" spans="2:13" hidden="1" x14ac:dyDescent="0.2">
      <c r="B211" s="31">
        <v>202</v>
      </c>
      <c r="H211" t="s">
        <v>480</v>
      </c>
      <c r="I211" t="s">
        <v>480</v>
      </c>
      <c r="J211">
        <f t="shared" si="3"/>
        <v>105000</v>
      </c>
      <c r="K211" t="e">
        <f>VLOOKUP(B211,'REGISTRO ABONOS'!$B$8:$BC$10039,54,0)</f>
        <v>#N/A</v>
      </c>
      <c r="L211" t="e">
        <f>IF(Tabla267[[#This Row],[VALOR RESTANTE]]&lt;Tabla267[[#This Row],[VALOR]],"NO DISPONIBLE","DISPONIBLE")</f>
        <v>#N/A</v>
      </c>
      <c r="M211" s="9">
        <f>COUNTIF(Tabla267[[#This Row],[VALOR RESTANTE]],0)</f>
        <v>0</v>
      </c>
    </row>
    <row r="212" spans="2:13" hidden="1" x14ac:dyDescent="0.2">
      <c r="B212" s="31">
        <v>203</v>
      </c>
      <c r="H212" t="s">
        <v>490</v>
      </c>
      <c r="I212" t="s">
        <v>490</v>
      </c>
      <c r="J212">
        <f t="shared" si="3"/>
        <v>105000</v>
      </c>
      <c r="K212" t="e">
        <f>VLOOKUP(B212,'REGISTRO ABONOS'!$B$8:$BC$10039,54,0)</f>
        <v>#N/A</v>
      </c>
      <c r="L212" t="e">
        <f>IF(Tabla267[[#This Row],[VALOR RESTANTE]]&lt;Tabla267[[#This Row],[VALOR]],"NO DISPONIBLE","DISPONIBLE")</f>
        <v>#N/A</v>
      </c>
      <c r="M212" s="9">
        <f>COUNTIF(Tabla267[[#This Row],[VALOR RESTANTE]],0)</f>
        <v>0</v>
      </c>
    </row>
    <row r="213" spans="2:13" hidden="1" x14ac:dyDescent="0.2">
      <c r="B213" s="31">
        <v>204</v>
      </c>
      <c r="J213">
        <f t="shared" si="3"/>
        <v>105000</v>
      </c>
      <c r="K213" t="e">
        <f>VLOOKUP(B213,'REGISTRO ABONOS'!$B$8:$BC$10039,54,0)</f>
        <v>#N/A</v>
      </c>
      <c r="L213" t="e">
        <f>IF(Tabla267[[#This Row],[VALOR RESTANTE]]&lt;Tabla267[[#This Row],[VALOR]],"NO DISPONIBLE","DISPONIBLE")</f>
        <v>#N/A</v>
      </c>
      <c r="M213" s="9">
        <f>COUNTIF(Tabla267[[#This Row],[VALOR RESTANTE]],0)</f>
        <v>0</v>
      </c>
    </row>
    <row r="214" spans="2:13" hidden="1" x14ac:dyDescent="0.2">
      <c r="B214" s="31">
        <v>205</v>
      </c>
      <c r="J214">
        <f t="shared" si="3"/>
        <v>105000</v>
      </c>
      <c r="K214" t="e">
        <f>VLOOKUP(B214,'REGISTRO ABONOS'!$B$8:$BC$10039,54,0)</f>
        <v>#N/A</v>
      </c>
      <c r="L214" t="e">
        <f>IF(Tabla267[[#This Row],[VALOR RESTANTE]]&lt;Tabla267[[#This Row],[VALOR]],"NO DISPONIBLE","DISPONIBLE")</f>
        <v>#N/A</v>
      </c>
      <c r="M214" s="9">
        <f>COUNTIF(Tabla267[[#This Row],[VALOR RESTANTE]],0)</f>
        <v>0</v>
      </c>
    </row>
    <row r="215" spans="2:13" hidden="1" x14ac:dyDescent="0.2">
      <c r="B215" s="31">
        <v>206</v>
      </c>
      <c r="C215" s="10">
        <v>43572</v>
      </c>
      <c r="D215" t="s">
        <v>456</v>
      </c>
      <c r="H215" t="s">
        <v>477</v>
      </c>
      <c r="I215" t="s">
        <v>477</v>
      </c>
      <c r="J215">
        <f t="shared" si="3"/>
        <v>105000</v>
      </c>
      <c r="K215" t="e">
        <f>VLOOKUP(B215,'REGISTRO ABONOS'!$B$8:$BC$10039,54,0)</f>
        <v>#N/A</v>
      </c>
      <c r="L215" t="e">
        <f>IF(Tabla267[[#This Row],[VALOR RESTANTE]]&lt;Tabla267[[#This Row],[VALOR]],"NO DISPONIBLE","DISPONIBLE")</f>
        <v>#N/A</v>
      </c>
      <c r="M215" s="9">
        <f>COUNTIF(Tabla267[[#This Row],[VALOR RESTANTE]],0)</f>
        <v>0</v>
      </c>
    </row>
    <row r="216" spans="2:13" hidden="1" x14ac:dyDescent="0.2">
      <c r="B216" s="31">
        <v>207</v>
      </c>
      <c r="J216">
        <f t="shared" si="3"/>
        <v>105000</v>
      </c>
      <c r="K216" t="e">
        <f>VLOOKUP(B216,'REGISTRO ABONOS'!$B$8:$BC$10039,54,0)</f>
        <v>#N/A</v>
      </c>
      <c r="L216" t="e">
        <f>IF(Tabla267[[#This Row],[VALOR RESTANTE]]&lt;Tabla267[[#This Row],[VALOR]],"NO DISPONIBLE","DISPONIBLE")</f>
        <v>#N/A</v>
      </c>
      <c r="M216" s="9">
        <f>COUNTIF(Tabla267[[#This Row],[VALOR RESTANTE]],0)</f>
        <v>0</v>
      </c>
    </row>
    <row r="217" spans="2:13" hidden="1" x14ac:dyDescent="0.2">
      <c r="B217" s="31">
        <v>208</v>
      </c>
      <c r="J217">
        <f t="shared" si="3"/>
        <v>105000</v>
      </c>
      <c r="K217" t="e">
        <f>VLOOKUP(B217,'REGISTRO ABONOS'!$B$8:$BC$10039,54,0)</f>
        <v>#N/A</v>
      </c>
      <c r="L217" t="e">
        <f>IF(Tabla267[[#This Row],[VALOR RESTANTE]]&lt;Tabla267[[#This Row],[VALOR]],"NO DISPONIBLE","DISPONIBLE")</f>
        <v>#N/A</v>
      </c>
      <c r="M217" s="9">
        <f>COUNTIF(Tabla267[[#This Row],[VALOR RESTANTE]],0)</f>
        <v>0</v>
      </c>
    </row>
    <row r="218" spans="2:13" hidden="1" x14ac:dyDescent="0.2">
      <c r="B218" s="31">
        <v>209</v>
      </c>
      <c r="J218">
        <f t="shared" si="3"/>
        <v>105000</v>
      </c>
      <c r="K218" t="e">
        <f>VLOOKUP(B218,'REGISTRO ABONOS'!$B$8:$BC$10039,54,0)</f>
        <v>#N/A</v>
      </c>
      <c r="L218" t="e">
        <f>IF(Tabla267[[#This Row],[VALOR RESTANTE]]&lt;Tabla267[[#This Row],[VALOR]],"NO DISPONIBLE","DISPONIBLE")</f>
        <v>#N/A</v>
      </c>
      <c r="M218" s="9">
        <f>COUNTIF(Tabla267[[#This Row],[VALOR RESTANTE]],0)</f>
        <v>0</v>
      </c>
    </row>
    <row r="219" spans="2:13" hidden="1" x14ac:dyDescent="0.2">
      <c r="B219" s="31">
        <v>210</v>
      </c>
      <c r="H219" t="s">
        <v>486</v>
      </c>
      <c r="I219" t="s">
        <v>486</v>
      </c>
      <c r="J219">
        <f t="shared" si="3"/>
        <v>105000</v>
      </c>
      <c r="K219" t="e">
        <f>VLOOKUP(B219,'REGISTRO ABONOS'!$B$8:$BC$10039,54,0)</f>
        <v>#N/A</v>
      </c>
      <c r="L219" t="e">
        <f>IF(Tabla267[[#This Row],[VALOR RESTANTE]]&lt;Tabla267[[#This Row],[VALOR]],"NO DISPONIBLE","DISPONIBLE")</f>
        <v>#N/A</v>
      </c>
      <c r="M219" s="9">
        <f>COUNTIF(Tabla267[[#This Row],[VALOR RESTANTE]],0)</f>
        <v>0</v>
      </c>
    </row>
    <row r="220" spans="2:13" hidden="1" x14ac:dyDescent="0.2">
      <c r="B220" s="31">
        <v>211</v>
      </c>
      <c r="J220">
        <f t="shared" si="3"/>
        <v>105000</v>
      </c>
      <c r="K220" t="e">
        <f>VLOOKUP(B220,'REGISTRO ABONOS'!$B$8:$BC$10039,54,0)</f>
        <v>#N/A</v>
      </c>
      <c r="L220" t="e">
        <f>IF(Tabla267[[#This Row],[VALOR RESTANTE]]&lt;Tabla267[[#This Row],[VALOR]],"NO DISPONIBLE","DISPONIBLE")</f>
        <v>#N/A</v>
      </c>
      <c r="M220" s="9">
        <f>COUNTIF(Tabla267[[#This Row],[VALOR RESTANTE]],0)</f>
        <v>0</v>
      </c>
    </row>
    <row r="221" spans="2:13" hidden="1" x14ac:dyDescent="0.2">
      <c r="B221" s="31">
        <v>212</v>
      </c>
      <c r="J221">
        <f t="shared" si="3"/>
        <v>105000</v>
      </c>
      <c r="K221" t="e">
        <f>VLOOKUP(B221,'REGISTRO ABONOS'!$B$8:$BC$10039,54,0)</f>
        <v>#N/A</v>
      </c>
      <c r="L221" t="e">
        <f>IF(Tabla267[[#This Row],[VALOR RESTANTE]]&lt;Tabla267[[#This Row],[VALOR]],"NO DISPONIBLE","DISPONIBLE")</f>
        <v>#N/A</v>
      </c>
      <c r="M221" s="9">
        <f>COUNTIF(Tabla267[[#This Row],[VALOR RESTANTE]],0)</f>
        <v>0</v>
      </c>
    </row>
    <row r="222" spans="2:13" hidden="1" x14ac:dyDescent="0.2">
      <c r="B222" s="31">
        <v>213</v>
      </c>
      <c r="H222" t="s">
        <v>486</v>
      </c>
      <c r="I222" t="s">
        <v>486</v>
      </c>
      <c r="J222">
        <f t="shared" si="3"/>
        <v>105000</v>
      </c>
      <c r="K222" t="e">
        <f>VLOOKUP(B222,'REGISTRO ABONOS'!$B$8:$BC$10039,54,0)</f>
        <v>#N/A</v>
      </c>
      <c r="L222" t="e">
        <f>IF(Tabla267[[#This Row],[VALOR RESTANTE]]&lt;Tabla267[[#This Row],[VALOR]],"NO DISPONIBLE","DISPONIBLE")</f>
        <v>#N/A</v>
      </c>
      <c r="M222" s="9">
        <f>COUNTIF(Tabla267[[#This Row],[VALOR RESTANTE]],0)</f>
        <v>0</v>
      </c>
    </row>
    <row r="223" spans="2:13" hidden="1" x14ac:dyDescent="0.2">
      <c r="B223" s="31">
        <v>214</v>
      </c>
      <c r="J223">
        <f t="shared" si="3"/>
        <v>105000</v>
      </c>
      <c r="K223" t="e">
        <f>VLOOKUP(B223,'REGISTRO ABONOS'!$B$8:$BC$10039,54,0)</f>
        <v>#N/A</v>
      </c>
      <c r="L223" t="e">
        <f>IF(Tabla267[[#This Row],[VALOR RESTANTE]]&lt;Tabla267[[#This Row],[VALOR]],"NO DISPONIBLE","DISPONIBLE")</f>
        <v>#N/A</v>
      </c>
      <c r="M223" s="9">
        <f>COUNTIF(Tabla267[[#This Row],[VALOR RESTANTE]],0)</f>
        <v>0</v>
      </c>
    </row>
    <row r="224" spans="2:13" hidden="1" x14ac:dyDescent="0.2">
      <c r="B224" s="31">
        <v>215</v>
      </c>
      <c r="J224">
        <f t="shared" si="3"/>
        <v>105000</v>
      </c>
      <c r="K224" t="e">
        <f>VLOOKUP(B224,'REGISTRO ABONOS'!$B$8:$BC$10039,54,0)</f>
        <v>#N/A</v>
      </c>
      <c r="L224" t="e">
        <f>IF(Tabla267[[#This Row],[VALOR RESTANTE]]&lt;Tabla267[[#This Row],[VALOR]],"NO DISPONIBLE","DISPONIBLE")</f>
        <v>#N/A</v>
      </c>
      <c r="M224" s="9">
        <f>COUNTIF(Tabla267[[#This Row],[VALOR RESTANTE]],0)</f>
        <v>0</v>
      </c>
    </row>
    <row r="225" spans="2:13" hidden="1" x14ac:dyDescent="0.2">
      <c r="B225" s="31">
        <v>216</v>
      </c>
      <c r="H225" t="s">
        <v>483</v>
      </c>
      <c r="I225" t="s">
        <v>483</v>
      </c>
      <c r="J225">
        <f t="shared" si="3"/>
        <v>105000</v>
      </c>
      <c r="K225" t="e">
        <f>VLOOKUP(B225,'REGISTRO ABONOS'!$B$8:$BC$10039,54,0)</f>
        <v>#N/A</v>
      </c>
      <c r="L225" t="e">
        <f>IF(Tabla267[[#This Row],[VALOR RESTANTE]]&lt;Tabla267[[#This Row],[VALOR]],"NO DISPONIBLE","DISPONIBLE")</f>
        <v>#N/A</v>
      </c>
      <c r="M225" s="9">
        <f>COUNTIF(Tabla267[[#This Row],[VALOR RESTANTE]],0)</f>
        <v>0</v>
      </c>
    </row>
    <row r="226" spans="2:13" hidden="1" x14ac:dyDescent="0.2">
      <c r="B226" s="31">
        <v>217</v>
      </c>
      <c r="J226">
        <f t="shared" si="3"/>
        <v>105000</v>
      </c>
      <c r="K226" t="e">
        <f>VLOOKUP(B226,'REGISTRO ABONOS'!$B$8:$BC$10039,54,0)</f>
        <v>#N/A</v>
      </c>
      <c r="L226" t="e">
        <f>IF(Tabla267[[#This Row],[VALOR RESTANTE]]&lt;Tabla267[[#This Row],[VALOR]],"NO DISPONIBLE","DISPONIBLE")</f>
        <v>#N/A</v>
      </c>
      <c r="M226" s="9">
        <f>COUNTIF(Tabla267[[#This Row],[VALOR RESTANTE]],0)</f>
        <v>0</v>
      </c>
    </row>
    <row r="227" spans="2:13" hidden="1" x14ac:dyDescent="0.2">
      <c r="B227" s="31">
        <v>218</v>
      </c>
      <c r="J227">
        <f t="shared" si="3"/>
        <v>105000</v>
      </c>
      <c r="K227" t="e">
        <f>VLOOKUP(B227,'REGISTRO ABONOS'!$B$8:$BC$10039,54,0)</f>
        <v>#N/A</v>
      </c>
      <c r="L227" t="e">
        <f>IF(Tabla267[[#This Row],[VALOR RESTANTE]]&lt;Tabla267[[#This Row],[VALOR]],"NO DISPONIBLE","DISPONIBLE")</f>
        <v>#N/A</v>
      </c>
      <c r="M227" s="9">
        <f>COUNTIF(Tabla267[[#This Row],[VALOR RESTANTE]],0)</f>
        <v>0</v>
      </c>
    </row>
    <row r="228" spans="2:13" hidden="1" x14ac:dyDescent="0.2">
      <c r="B228" s="31">
        <v>219</v>
      </c>
      <c r="H228" t="s">
        <v>491</v>
      </c>
      <c r="I228" t="s">
        <v>491</v>
      </c>
      <c r="J228">
        <f t="shared" si="3"/>
        <v>105000</v>
      </c>
      <c r="K228" t="e">
        <f>VLOOKUP(B228,'REGISTRO ABONOS'!$B$8:$BC$10039,54,0)</f>
        <v>#N/A</v>
      </c>
      <c r="L228" t="e">
        <f>IF(Tabla267[[#This Row],[VALOR RESTANTE]]&lt;Tabla267[[#This Row],[VALOR]],"NO DISPONIBLE","DISPONIBLE")</f>
        <v>#N/A</v>
      </c>
      <c r="M228" s="9">
        <f>COUNTIF(Tabla267[[#This Row],[VALOR RESTANTE]],0)</f>
        <v>0</v>
      </c>
    </row>
    <row r="229" spans="2:13" hidden="1" x14ac:dyDescent="0.2">
      <c r="B229" s="31">
        <v>220</v>
      </c>
      <c r="C229" s="10">
        <v>43564</v>
      </c>
      <c r="D229" t="s">
        <v>250</v>
      </c>
      <c r="H229" t="s">
        <v>250</v>
      </c>
      <c r="I229" t="s">
        <v>229</v>
      </c>
      <c r="J229">
        <f t="shared" si="3"/>
        <v>105000</v>
      </c>
      <c r="K229" t="e">
        <f>VLOOKUP(B229,'REGISTRO ABONOS'!$B$8:$BC$10039,54,0)</f>
        <v>#N/A</v>
      </c>
      <c r="L229" t="e">
        <f>IF(Tabla267[[#This Row],[VALOR RESTANTE]]&lt;Tabla267[[#This Row],[VALOR]],"NO DISPONIBLE","DISPONIBLE")</f>
        <v>#N/A</v>
      </c>
      <c r="M229" s="9">
        <f>COUNTIF(Tabla267[[#This Row],[VALOR RESTANTE]],0)</f>
        <v>0</v>
      </c>
    </row>
    <row r="230" spans="2:13" hidden="1" x14ac:dyDescent="0.2">
      <c r="B230" s="31">
        <v>221</v>
      </c>
      <c r="H230" t="s">
        <v>492</v>
      </c>
      <c r="I230" t="s">
        <v>492</v>
      </c>
      <c r="J230">
        <f t="shared" si="3"/>
        <v>105000</v>
      </c>
      <c r="K230" t="e">
        <f>VLOOKUP(B230,'REGISTRO ABONOS'!$B$8:$BC$10039,54,0)</f>
        <v>#N/A</v>
      </c>
      <c r="L230" t="e">
        <f>IF(Tabla267[[#This Row],[VALOR RESTANTE]]&lt;Tabla267[[#This Row],[VALOR]],"NO DISPONIBLE","DISPONIBLE")</f>
        <v>#N/A</v>
      </c>
      <c r="M230" s="9">
        <f>COUNTIF(Tabla267[[#This Row],[VALOR RESTANTE]],0)</f>
        <v>0</v>
      </c>
    </row>
    <row r="231" spans="2:13" hidden="1" x14ac:dyDescent="0.2">
      <c r="B231" s="31">
        <v>222</v>
      </c>
      <c r="J231">
        <f t="shared" si="3"/>
        <v>105000</v>
      </c>
      <c r="K231" t="e">
        <f>VLOOKUP(B231,'REGISTRO ABONOS'!$B$8:$BC$10039,54,0)</f>
        <v>#N/A</v>
      </c>
      <c r="L231" t="e">
        <f>IF(Tabla267[[#This Row],[VALOR RESTANTE]]&lt;Tabla267[[#This Row],[VALOR]],"NO DISPONIBLE","DISPONIBLE")</f>
        <v>#N/A</v>
      </c>
      <c r="M231" s="9">
        <f>COUNTIF(Tabla267[[#This Row],[VALOR RESTANTE]],0)</f>
        <v>0</v>
      </c>
    </row>
    <row r="232" spans="2:13" hidden="1" x14ac:dyDescent="0.2">
      <c r="B232" s="31">
        <v>223</v>
      </c>
      <c r="H232" t="s">
        <v>486</v>
      </c>
      <c r="I232" t="s">
        <v>486</v>
      </c>
      <c r="J232">
        <f t="shared" si="3"/>
        <v>105000</v>
      </c>
      <c r="K232" t="e">
        <f>VLOOKUP(B232,'REGISTRO ABONOS'!$B$8:$BC$10039,54,0)</f>
        <v>#N/A</v>
      </c>
      <c r="L232" t="e">
        <f>IF(Tabla267[[#This Row],[VALOR RESTANTE]]&lt;Tabla267[[#This Row],[VALOR]],"NO DISPONIBLE","DISPONIBLE")</f>
        <v>#N/A</v>
      </c>
      <c r="M232" s="9">
        <f>COUNTIF(Tabla267[[#This Row],[VALOR RESTANTE]],0)</f>
        <v>0</v>
      </c>
    </row>
    <row r="233" spans="2:13" hidden="1" x14ac:dyDescent="0.2">
      <c r="B233" s="31">
        <v>224</v>
      </c>
      <c r="J233">
        <f t="shared" si="3"/>
        <v>105000</v>
      </c>
      <c r="K233" t="e">
        <f>VLOOKUP(B233,'REGISTRO ABONOS'!$B$8:$BC$10039,54,0)</f>
        <v>#N/A</v>
      </c>
      <c r="L233" t="e">
        <f>IF(Tabla267[[#This Row],[VALOR RESTANTE]]&lt;Tabla267[[#This Row],[VALOR]],"NO DISPONIBLE","DISPONIBLE")</f>
        <v>#N/A</v>
      </c>
      <c r="M233" s="9">
        <f>COUNTIF(Tabla267[[#This Row],[VALOR RESTANTE]],0)</f>
        <v>0</v>
      </c>
    </row>
    <row r="234" spans="2:13" hidden="1" x14ac:dyDescent="0.2">
      <c r="B234" s="31">
        <v>225</v>
      </c>
      <c r="J234">
        <f t="shared" si="3"/>
        <v>105000</v>
      </c>
      <c r="K234" t="e">
        <f>VLOOKUP(B234,'REGISTRO ABONOS'!$B$8:$BC$10039,54,0)</f>
        <v>#N/A</v>
      </c>
      <c r="L234" t="e">
        <f>IF(Tabla267[[#This Row],[VALOR RESTANTE]]&lt;Tabla267[[#This Row],[VALOR]],"NO DISPONIBLE","DISPONIBLE")</f>
        <v>#N/A</v>
      </c>
      <c r="M234" s="9">
        <f>COUNTIF(Tabla267[[#This Row],[VALOR RESTANTE]],0)</f>
        <v>0</v>
      </c>
    </row>
    <row r="235" spans="2:13" hidden="1" x14ac:dyDescent="0.2">
      <c r="B235" s="31">
        <v>226</v>
      </c>
      <c r="J235">
        <f t="shared" si="3"/>
        <v>105000</v>
      </c>
      <c r="K235" t="e">
        <f>VLOOKUP(B235,'REGISTRO ABONOS'!$B$8:$BC$10039,54,0)</f>
        <v>#N/A</v>
      </c>
      <c r="L235" t="e">
        <f>IF(Tabla267[[#This Row],[VALOR RESTANTE]]&lt;Tabla267[[#This Row],[VALOR]],"NO DISPONIBLE","DISPONIBLE")</f>
        <v>#N/A</v>
      </c>
      <c r="M235" s="9">
        <f>COUNTIF(Tabla267[[#This Row],[VALOR RESTANTE]],0)</f>
        <v>0</v>
      </c>
    </row>
    <row r="236" spans="2:13" hidden="1" x14ac:dyDescent="0.2">
      <c r="B236" s="31">
        <v>227</v>
      </c>
      <c r="H236" t="s">
        <v>494</v>
      </c>
      <c r="I236" t="s">
        <v>494</v>
      </c>
      <c r="J236">
        <f t="shared" si="3"/>
        <v>105000</v>
      </c>
      <c r="K236" t="e">
        <f>VLOOKUP(B236,'REGISTRO ABONOS'!$B$8:$BC$10039,54,0)</f>
        <v>#N/A</v>
      </c>
      <c r="L236" t="e">
        <f>IF(Tabla267[[#This Row],[VALOR RESTANTE]]&lt;Tabla267[[#This Row],[VALOR]],"NO DISPONIBLE","DISPONIBLE")</f>
        <v>#N/A</v>
      </c>
      <c r="M236" s="9">
        <f>COUNTIF(Tabla267[[#This Row],[VALOR RESTANTE]],0)</f>
        <v>0</v>
      </c>
    </row>
    <row r="237" spans="2:13" hidden="1" x14ac:dyDescent="0.2">
      <c r="B237" s="31">
        <v>228</v>
      </c>
      <c r="H237" t="s">
        <v>495</v>
      </c>
      <c r="I237" t="s">
        <v>495</v>
      </c>
      <c r="J237">
        <f t="shared" si="3"/>
        <v>105000</v>
      </c>
      <c r="K237" t="e">
        <f>VLOOKUP(B237,'REGISTRO ABONOS'!$B$8:$BC$10039,54,0)</f>
        <v>#N/A</v>
      </c>
      <c r="L237" t="e">
        <f>IF(Tabla267[[#This Row],[VALOR RESTANTE]]&lt;Tabla267[[#This Row],[VALOR]],"NO DISPONIBLE","DISPONIBLE")</f>
        <v>#N/A</v>
      </c>
      <c r="M237" s="9">
        <f>COUNTIF(Tabla267[[#This Row],[VALOR RESTANTE]],0)</f>
        <v>0</v>
      </c>
    </row>
    <row r="238" spans="2:13" hidden="1" x14ac:dyDescent="0.2">
      <c r="B238" s="31">
        <v>229</v>
      </c>
      <c r="H238" t="s">
        <v>477</v>
      </c>
      <c r="I238" t="s">
        <v>477</v>
      </c>
      <c r="J238">
        <f t="shared" si="3"/>
        <v>105000</v>
      </c>
      <c r="K238" t="e">
        <f>VLOOKUP(B238,'REGISTRO ABONOS'!$B$8:$BC$10039,54,0)</f>
        <v>#N/A</v>
      </c>
      <c r="L238" t="e">
        <f>IF(Tabla267[[#This Row],[VALOR RESTANTE]]&lt;Tabla267[[#This Row],[VALOR]],"NO DISPONIBLE","DISPONIBLE")</f>
        <v>#N/A</v>
      </c>
      <c r="M238" s="9">
        <f>COUNTIF(Tabla267[[#This Row],[VALOR RESTANTE]],0)</f>
        <v>0</v>
      </c>
    </row>
    <row r="239" spans="2:13" hidden="1" x14ac:dyDescent="0.2">
      <c r="B239" s="31">
        <v>230</v>
      </c>
      <c r="J239">
        <f t="shared" si="3"/>
        <v>105000</v>
      </c>
      <c r="K239" t="e">
        <f>VLOOKUP(B239,'REGISTRO ABONOS'!$B$8:$BC$10039,54,0)</f>
        <v>#N/A</v>
      </c>
      <c r="L239" t="e">
        <f>IF(Tabla267[[#This Row],[VALOR RESTANTE]]&lt;Tabla267[[#This Row],[VALOR]],"NO DISPONIBLE","DISPONIBLE")</f>
        <v>#N/A</v>
      </c>
      <c r="M239" s="9">
        <f>COUNTIF(Tabla267[[#This Row],[VALOR RESTANTE]],0)</f>
        <v>0</v>
      </c>
    </row>
    <row r="240" spans="2:13" hidden="1" x14ac:dyDescent="0.2">
      <c r="B240" s="31">
        <v>231</v>
      </c>
      <c r="J240">
        <f t="shared" si="3"/>
        <v>105000</v>
      </c>
      <c r="K240" t="e">
        <f>VLOOKUP(B240,'REGISTRO ABONOS'!$B$8:$BC$10039,54,0)</f>
        <v>#N/A</v>
      </c>
      <c r="L240" t="e">
        <f>IF(Tabla267[[#This Row],[VALOR RESTANTE]]&lt;Tabla267[[#This Row],[VALOR]],"NO DISPONIBLE","DISPONIBLE")</f>
        <v>#N/A</v>
      </c>
      <c r="M240" s="9">
        <f>COUNTIF(Tabla267[[#This Row],[VALOR RESTANTE]],0)</f>
        <v>0</v>
      </c>
    </row>
    <row r="241" spans="2:13" hidden="1" x14ac:dyDescent="0.2">
      <c r="B241" s="31">
        <v>232</v>
      </c>
      <c r="H241" t="s">
        <v>480</v>
      </c>
      <c r="I241" t="s">
        <v>480</v>
      </c>
      <c r="J241">
        <f t="shared" si="3"/>
        <v>105000</v>
      </c>
      <c r="K241" t="e">
        <f>VLOOKUP(B241,'REGISTRO ABONOS'!$B$8:$BC$10039,54,0)</f>
        <v>#N/A</v>
      </c>
      <c r="L241" t="e">
        <f>IF(Tabla267[[#This Row],[VALOR RESTANTE]]&lt;Tabla267[[#This Row],[VALOR]],"NO DISPONIBLE","DISPONIBLE")</f>
        <v>#N/A</v>
      </c>
      <c r="M241" s="9">
        <f>COUNTIF(Tabla267[[#This Row],[VALOR RESTANTE]],0)</f>
        <v>0</v>
      </c>
    </row>
    <row r="242" spans="2:13" hidden="1" x14ac:dyDescent="0.2">
      <c r="B242" s="31">
        <v>233</v>
      </c>
      <c r="J242">
        <f t="shared" si="3"/>
        <v>105000</v>
      </c>
      <c r="K242" t="e">
        <f>VLOOKUP(B242,'REGISTRO ABONOS'!$B$8:$BC$10039,54,0)</f>
        <v>#N/A</v>
      </c>
      <c r="L242" t="e">
        <f>IF(Tabla267[[#This Row],[VALOR RESTANTE]]&lt;Tabla267[[#This Row],[VALOR]],"NO DISPONIBLE","DISPONIBLE")</f>
        <v>#N/A</v>
      </c>
      <c r="M242" s="9">
        <f>COUNTIF(Tabla267[[#This Row],[VALOR RESTANTE]],0)</f>
        <v>0</v>
      </c>
    </row>
    <row r="243" spans="2:13" hidden="1" x14ac:dyDescent="0.2">
      <c r="B243" s="31">
        <v>234</v>
      </c>
      <c r="J243">
        <f t="shared" si="3"/>
        <v>105000</v>
      </c>
      <c r="K243" t="e">
        <f>VLOOKUP(B243,'REGISTRO ABONOS'!$B$8:$BC$10039,54,0)</f>
        <v>#N/A</v>
      </c>
      <c r="L243" t="e">
        <f>IF(Tabla267[[#This Row],[VALOR RESTANTE]]&lt;Tabla267[[#This Row],[VALOR]],"NO DISPONIBLE","DISPONIBLE")</f>
        <v>#N/A</v>
      </c>
      <c r="M243" s="9">
        <f>COUNTIF(Tabla267[[#This Row],[VALOR RESTANTE]],0)</f>
        <v>0</v>
      </c>
    </row>
    <row r="244" spans="2:13" hidden="1" x14ac:dyDescent="0.2">
      <c r="B244" s="31">
        <v>235</v>
      </c>
      <c r="H244" t="s">
        <v>489</v>
      </c>
      <c r="I244" t="s">
        <v>489</v>
      </c>
      <c r="J244">
        <f t="shared" si="3"/>
        <v>105000</v>
      </c>
      <c r="K244" t="e">
        <f>VLOOKUP(B244,'REGISTRO ABONOS'!$B$8:$BC$10039,54,0)</f>
        <v>#N/A</v>
      </c>
      <c r="L244" t="e">
        <f>IF(Tabla267[[#This Row],[VALOR RESTANTE]]&lt;Tabla267[[#This Row],[VALOR]],"NO DISPONIBLE","DISPONIBLE")</f>
        <v>#N/A</v>
      </c>
      <c r="M244" s="9">
        <f>COUNTIF(Tabla267[[#This Row],[VALOR RESTANTE]],0)</f>
        <v>0</v>
      </c>
    </row>
    <row r="245" spans="2:13" hidden="1" x14ac:dyDescent="0.2">
      <c r="B245" s="31">
        <v>236</v>
      </c>
      <c r="H245" t="s">
        <v>493</v>
      </c>
      <c r="I245" t="s">
        <v>493</v>
      </c>
      <c r="J245">
        <f t="shared" si="3"/>
        <v>105000</v>
      </c>
      <c r="K245" t="e">
        <f>VLOOKUP(B245,'REGISTRO ABONOS'!$B$8:$BC$10039,54,0)</f>
        <v>#N/A</v>
      </c>
      <c r="L245" t="e">
        <f>IF(Tabla267[[#This Row],[VALOR RESTANTE]]&lt;Tabla267[[#This Row],[VALOR]],"NO DISPONIBLE","DISPONIBLE")</f>
        <v>#N/A</v>
      </c>
      <c r="M245" s="9">
        <f>COUNTIF(Tabla267[[#This Row],[VALOR RESTANTE]],0)</f>
        <v>0</v>
      </c>
    </row>
    <row r="246" spans="2:13" hidden="1" x14ac:dyDescent="0.2">
      <c r="B246" s="31">
        <v>237</v>
      </c>
      <c r="J246">
        <f t="shared" si="3"/>
        <v>105000</v>
      </c>
      <c r="K246" t="e">
        <f>VLOOKUP(B246,'REGISTRO ABONOS'!$B$8:$BC$10039,54,0)</f>
        <v>#N/A</v>
      </c>
      <c r="L246" t="e">
        <f>IF(Tabla267[[#This Row],[VALOR RESTANTE]]&lt;Tabla267[[#This Row],[VALOR]],"NO DISPONIBLE","DISPONIBLE")</f>
        <v>#N/A</v>
      </c>
      <c r="M246" s="9">
        <f>COUNTIF(Tabla267[[#This Row],[VALOR RESTANTE]],0)</f>
        <v>0</v>
      </c>
    </row>
    <row r="247" spans="2:13" hidden="1" x14ac:dyDescent="0.2">
      <c r="B247" s="31">
        <v>238</v>
      </c>
      <c r="J247">
        <f t="shared" si="3"/>
        <v>105000</v>
      </c>
      <c r="K247" t="e">
        <f>VLOOKUP(B247,'REGISTRO ABONOS'!$B$8:$BC$10039,54,0)</f>
        <v>#N/A</v>
      </c>
      <c r="L247" t="e">
        <f>IF(Tabla267[[#This Row],[VALOR RESTANTE]]&lt;Tabla267[[#This Row],[VALOR]],"NO DISPONIBLE","DISPONIBLE")</f>
        <v>#N/A</v>
      </c>
      <c r="M247" s="9">
        <f>COUNTIF(Tabla267[[#This Row],[VALOR RESTANTE]],0)</f>
        <v>0</v>
      </c>
    </row>
    <row r="248" spans="2:13" hidden="1" x14ac:dyDescent="0.2">
      <c r="B248" s="31">
        <v>239</v>
      </c>
      <c r="J248">
        <f t="shared" si="3"/>
        <v>105000</v>
      </c>
      <c r="K248" t="e">
        <f>VLOOKUP(B248,'REGISTRO ABONOS'!$B$8:$BC$10039,54,0)</f>
        <v>#N/A</v>
      </c>
      <c r="L248" t="e">
        <f>IF(Tabla267[[#This Row],[VALOR RESTANTE]]&lt;Tabla267[[#This Row],[VALOR]],"NO DISPONIBLE","DISPONIBLE")</f>
        <v>#N/A</v>
      </c>
      <c r="M248" s="9">
        <f>COUNTIF(Tabla267[[#This Row],[VALOR RESTANTE]],0)</f>
        <v>0</v>
      </c>
    </row>
    <row r="249" spans="2:13" hidden="1" x14ac:dyDescent="0.2">
      <c r="B249" s="31">
        <v>240</v>
      </c>
      <c r="H249" t="s">
        <v>496</v>
      </c>
      <c r="I249" t="s">
        <v>496</v>
      </c>
      <c r="J249">
        <f t="shared" si="3"/>
        <v>105000</v>
      </c>
      <c r="K249" t="e">
        <f>VLOOKUP(B249,'REGISTRO ABONOS'!$B$8:$BC$10039,54,0)</f>
        <v>#N/A</v>
      </c>
      <c r="L249" t="e">
        <f>IF(Tabla267[[#This Row],[VALOR RESTANTE]]&lt;Tabla267[[#This Row],[VALOR]],"NO DISPONIBLE","DISPONIBLE")</f>
        <v>#N/A</v>
      </c>
      <c r="M249" s="9">
        <f>COUNTIF(Tabla267[[#This Row],[VALOR RESTANTE]],0)</f>
        <v>0</v>
      </c>
    </row>
    <row r="250" spans="2:13" hidden="1" x14ac:dyDescent="0.2">
      <c r="B250" s="31">
        <v>241</v>
      </c>
      <c r="J250">
        <f t="shared" si="3"/>
        <v>105000</v>
      </c>
      <c r="K250" t="e">
        <f>VLOOKUP(B250,'REGISTRO ABONOS'!$B$8:$BC$10039,54,0)</f>
        <v>#N/A</v>
      </c>
      <c r="L250" t="e">
        <f>IF(Tabla267[[#This Row],[VALOR RESTANTE]]&lt;Tabla267[[#This Row],[VALOR]],"NO DISPONIBLE","DISPONIBLE")</f>
        <v>#N/A</v>
      </c>
      <c r="M250" s="9">
        <f>COUNTIF(Tabla267[[#This Row],[VALOR RESTANTE]],0)</f>
        <v>0</v>
      </c>
    </row>
    <row r="251" spans="2:13" hidden="1" x14ac:dyDescent="0.2">
      <c r="B251" s="31">
        <v>242</v>
      </c>
      <c r="H251" t="s">
        <v>477</v>
      </c>
      <c r="I251" t="s">
        <v>477</v>
      </c>
      <c r="J251">
        <f t="shared" si="3"/>
        <v>105000</v>
      </c>
      <c r="K251" t="e">
        <f>VLOOKUP(B251,'REGISTRO ABONOS'!$B$8:$BC$10039,54,0)</f>
        <v>#N/A</v>
      </c>
      <c r="L251" t="e">
        <f>IF(Tabla267[[#This Row],[VALOR RESTANTE]]&lt;Tabla267[[#This Row],[VALOR]],"NO DISPONIBLE","DISPONIBLE")</f>
        <v>#N/A</v>
      </c>
      <c r="M251" s="9">
        <f>COUNTIF(Tabla267[[#This Row],[VALOR RESTANTE]],0)</f>
        <v>0</v>
      </c>
    </row>
    <row r="252" spans="2:13" hidden="1" x14ac:dyDescent="0.2">
      <c r="B252" s="31">
        <v>243</v>
      </c>
      <c r="J252">
        <f t="shared" si="3"/>
        <v>105000</v>
      </c>
      <c r="K252" t="e">
        <f>VLOOKUP(B252,'REGISTRO ABONOS'!$B$8:$BC$10039,54,0)</f>
        <v>#N/A</v>
      </c>
      <c r="L252" t="e">
        <f>IF(Tabla267[[#This Row],[VALOR RESTANTE]]&lt;Tabla267[[#This Row],[VALOR]],"NO DISPONIBLE","DISPONIBLE")</f>
        <v>#N/A</v>
      </c>
      <c r="M252" s="9">
        <f>COUNTIF(Tabla267[[#This Row],[VALOR RESTANTE]],0)</f>
        <v>0</v>
      </c>
    </row>
    <row r="253" spans="2:13" hidden="1" x14ac:dyDescent="0.2">
      <c r="B253" s="31">
        <v>244</v>
      </c>
      <c r="J253">
        <f t="shared" si="3"/>
        <v>105000</v>
      </c>
      <c r="K253" t="e">
        <f>VLOOKUP(B253,'REGISTRO ABONOS'!$B$8:$BC$10039,54,0)</f>
        <v>#N/A</v>
      </c>
      <c r="L253" t="e">
        <f>IF(Tabla267[[#This Row],[VALOR RESTANTE]]&lt;Tabla267[[#This Row],[VALOR]],"NO DISPONIBLE","DISPONIBLE")</f>
        <v>#N/A</v>
      </c>
      <c r="M253" s="9">
        <f>COUNTIF(Tabla267[[#This Row],[VALOR RESTANTE]],0)</f>
        <v>0</v>
      </c>
    </row>
    <row r="254" spans="2:13" hidden="1" x14ac:dyDescent="0.2">
      <c r="B254" s="31">
        <v>245</v>
      </c>
      <c r="J254">
        <f t="shared" si="3"/>
        <v>105000</v>
      </c>
      <c r="K254" t="e">
        <f>VLOOKUP(B254,'REGISTRO ABONOS'!$B$8:$BC$10039,54,0)</f>
        <v>#N/A</v>
      </c>
      <c r="L254" t="e">
        <f>IF(Tabla267[[#This Row],[VALOR RESTANTE]]&lt;Tabla267[[#This Row],[VALOR]],"NO DISPONIBLE","DISPONIBLE")</f>
        <v>#N/A</v>
      </c>
      <c r="M254" s="9">
        <f>COUNTIF(Tabla267[[#This Row],[VALOR RESTANTE]],0)</f>
        <v>0</v>
      </c>
    </row>
    <row r="255" spans="2:13" hidden="1" x14ac:dyDescent="0.2">
      <c r="B255" s="31">
        <v>246</v>
      </c>
      <c r="H255" t="s">
        <v>489</v>
      </c>
      <c r="I255" t="s">
        <v>489</v>
      </c>
      <c r="J255">
        <f t="shared" si="3"/>
        <v>105000</v>
      </c>
      <c r="K255" t="e">
        <f>VLOOKUP(B255,'REGISTRO ABONOS'!$B$8:$BC$10039,54,0)</f>
        <v>#N/A</v>
      </c>
      <c r="L255" t="e">
        <f>IF(Tabla267[[#This Row],[VALOR RESTANTE]]&lt;Tabla267[[#This Row],[VALOR]],"NO DISPONIBLE","DISPONIBLE")</f>
        <v>#N/A</v>
      </c>
      <c r="M255" s="9">
        <f>COUNTIF(Tabla267[[#This Row],[VALOR RESTANTE]],0)</f>
        <v>0</v>
      </c>
    </row>
    <row r="256" spans="2:13" hidden="1" x14ac:dyDescent="0.2">
      <c r="B256" s="31">
        <v>247</v>
      </c>
      <c r="J256">
        <f t="shared" si="3"/>
        <v>105000</v>
      </c>
      <c r="K256" t="e">
        <f>VLOOKUP(B256,'REGISTRO ABONOS'!$B$8:$BC$10039,54,0)</f>
        <v>#N/A</v>
      </c>
      <c r="L256" t="e">
        <f>IF(Tabla267[[#This Row],[VALOR RESTANTE]]&lt;Tabla267[[#This Row],[VALOR]],"NO DISPONIBLE","DISPONIBLE")</f>
        <v>#N/A</v>
      </c>
      <c r="M256" s="9">
        <f>COUNTIF(Tabla267[[#This Row],[VALOR RESTANTE]],0)</f>
        <v>0</v>
      </c>
    </row>
    <row r="257" spans="2:13" hidden="1" x14ac:dyDescent="0.2">
      <c r="B257" s="31">
        <v>248</v>
      </c>
      <c r="J257">
        <f t="shared" si="3"/>
        <v>105000</v>
      </c>
      <c r="K257" t="e">
        <f>VLOOKUP(B257,'REGISTRO ABONOS'!$B$8:$BC$10039,54,0)</f>
        <v>#N/A</v>
      </c>
      <c r="L257" t="e">
        <f>IF(Tabla267[[#This Row],[VALOR RESTANTE]]&lt;Tabla267[[#This Row],[VALOR]],"NO DISPONIBLE","DISPONIBLE")</f>
        <v>#N/A</v>
      </c>
      <c r="M257" s="9">
        <f>COUNTIF(Tabla267[[#This Row],[VALOR RESTANTE]],0)</f>
        <v>0</v>
      </c>
    </row>
    <row r="258" spans="2:13" hidden="1" x14ac:dyDescent="0.2">
      <c r="B258" s="31">
        <v>249</v>
      </c>
      <c r="H258" t="s">
        <v>480</v>
      </c>
      <c r="I258" t="s">
        <v>480</v>
      </c>
      <c r="J258">
        <f t="shared" si="3"/>
        <v>105000</v>
      </c>
      <c r="K258" t="e">
        <f>VLOOKUP(B258,'REGISTRO ABONOS'!$B$8:$BC$10039,54,0)</f>
        <v>#N/A</v>
      </c>
      <c r="L258" t="e">
        <f>IF(Tabla267[[#This Row],[VALOR RESTANTE]]&lt;Tabla267[[#This Row],[VALOR]],"NO DISPONIBLE","DISPONIBLE")</f>
        <v>#N/A</v>
      </c>
      <c r="M258" s="9">
        <f>COUNTIF(Tabla267[[#This Row],[VALOR RESTANTE]],0)</f>
        <v>0</v>
      </c>
    </row>
    <row r="259" spans="2:13" hidden="1" x14ac:dyDescent="0.2">
      <c r="B259" s="31">
        <v>250</v>
      </c>
      <c r="H259" t="s">
        <v>483</v>
      </c>
      <c r="I259" t="s">
        <v>483</v>
      </c>
      <c r="J259">
        <f t="shared" si="3"/>
        <v>105000</v>
      </c>
      <c r="K259" t="e">
        <f>VLOOKUP(B259,'REGISTRO ABONOS'!$B$8:$BC$10039,54,0)</f>
        <v>#N/A</v>
      </c>
      <c r="L259" t="e">
        <f>IF(Tabla267[[#This Row],[VALOR RESTANTE]]&lt;Tabla267[[#This Row],[VALOR]],"NO DISPONIBLE","DISPONIBLE")</f>
        <v>#N/A</v>
      </c>
      <c r="M259" s="9">
        <f>COUNTIF(Tabla267[[#This Row],[VALOR RESTANTE]],0)</f>
        <v>0</v>
      </c>
    </row>
    <row r="260" spans="2:13" hidden="1" x14ac:dyDescent="0.2">
      <c r="B260" s="31">
        <v>251</v>
      </c>
      <c r="J260">
        <f t="shared" si="3"/>
        <v>105000</v>
      </c>
      <c r="K260" t="e">
        <f>VLOOKUP(B260,'REGISTRO ABONOS'!$B$8:$BC$10039,54,0)</f>
        <v>#N/A</v>
      </c>
      <c r="L260" t="e">
        <f>IF(Tabla267[[#This Row],[VALOR RESTANTE]]&lt;Tabla267[[#This Row],[VALOR]],"NO DISPONIBLE","DISPONIBLE")</f>
        <v>#N/A</v>
      </c>
      <c r="M260" s="9">
        <f>COUNTIF(Tabla267[[#This Row],[VALOR RESTANTE]],0)</f>
        <v>0</v>
      </c>
    </row>
    <row r="261" spans="2:13" hidden="1" x14ac:dyDescent="0.2">
      <c r="B261" s="31">
        <v>252</v>
      </c>
      <c r="J261">
        <f t="shared" si="3"/>
        <v>105000</v>
      </c>
      <c r="K261" t="e">
        <f>VLOOKUP(B261,'REGISTRO ABONOS'!$B$8:$BC$10039,54,0)</f>
        <v>#N/A</v>
      </c>
      <c r="L261" t="e">
        <f>IF(Tabla267[[#This Row],[VALOR RESTANTE]]&lt;Tabla267[[#This Row],[VALOR]],"NO DISPONIBLE","DISPONIBLE")</f>
        <v>#N/A</v>
      </c>
      <c r="M261" s="9">
        <f>COUNTIF(Tabla267[[#This Row],[VALOR RESTANTE]],0)</f>
        <v>0</v>
      </c>
    </row>
    <row r="262" spans="2:13" hidden="1" x14ac:dyDescent="0.2">
      <c r="B262" s="31">
        <v>253</v>
      </c>
      <c r="J262">
        <f t="shared" si="3"/>
        <v>105000</v>
      </c>
      <c r="K262" t="e">
        <f>VLOOKUP(B262,'REGISTRO ABONOS'!$B$8:$BC$10039,54,0)</f>
        <v>#N/A</v>
      </c>
      <c r="L262" t="e">
        <f>IF(Tabla267[[#This Row],[VALOR RESTANTE]]&lt;Tabla267[[#This Row],[VALOR]],"NO DISPONIBLE","DISPONIBLE")</f>
        <v>#N/A</v>
      </c>
      <c r="M262" s="9">
        <f>COUNTIF(Tabla267[[#This Row],[VALOR RESTANTE]],0)</f>
        <v>0</v>
      </c>
    </row>
    <row r="263" spans="2:13" hidden="1" x14ac:dyDescent="0.2">
      <c r="B263" s="31">
        <v>254</v>
      </c>
      <c r="H263" t="s">
        <v>497</v>
      </c>
      <c r="I263" t="s">
        <v>497</v>
      </c>
      <c r="J263">
        <f t="shared" si="3"/>
        <v>105000</v>
      </c>
      <c r="K263" t="e">
        <f>VLOOKUP(B263,'REGISTRO ABONOS'!$B$8:$BC$10039,54,0)</f>
        <v>#N/A</v>
      </c>
      <c r="L263" t="e">
        <f>IF(Tabla267[[#This Row],[VALOR RESTANTE]]&lt;Tabla267[[#This Row],[VALOR]],"NO DISPONIBLE","DISPONIBLE")</f>
        <v>#N/A</v>
      </c>
      <c r="M263" s="9">
        <f>COUNTIF(Tabla267[[#This Row],[VALOR RESTANTE]],0)</f>
        <v>0</v>
      </c>
    </row>
    <row r="264" spans="2:13" hidden="1" x14ac:dyDescent="0.2">
      <c r="B264" s="31">
        <v>255</v>
      </c>
      <c r="H264" t="s">
        <v>282</v>
      </c>
      <c r="I264" t="s">
        <v>282</v>
      </c>
      <c r="J264">
        <f t="shared" si="3"/>
        <v>105000</v>
      </c>
      <c r="K264" t="e">
        <f>VLOOKUP(B264,'REGISTRO ABONOS'!$B$8:$BC$10039,54,0)</f>
        <v>#N/A</v>
      </c>
      <c r="L264" t="e">
        <f>IF(Tabla267[[#This Row],[VALOR RESTANTE]]&lt;Tabla267[[#This Row],[VALOR]],"NO DISPONIBLE","DISPONIBLE")</f>
        <v>#N/A</v>
      </c>
      <c r="M264" s="9">
        <f>COUNTIF(Tabla267[[#This Row],[VALOR RESTANTE]],0)</f>
        <v>0</v>
      </c>
    </row>
    <row r="265" spans="2:13" hidden="1" x14ac:dyDescent="0.2">
      <c r="B265" s="31">
        <v>256</v>
      </c>
      <c r="J265">
        <f t="shared" si="3"/>
        <v>105000</v>
      </c>
      <c r="K265" t="e">
        <f>VLOOKUP(B265,'REGISTRO ABONOS'!$B$8:$BC$10039,54,0)</f>
        <v>#N/A</v>
      </c>
      <c r="L265" t="e">
        <f>IF(Tabla267[[#This Row],[VALOR RESTANTE]]&lt;Tabla267[[#This Row],[VALOR]],"NO DISPONIBLE","DISPONIBLE")</f>
        <v>#N/A</v>
      </c>
      <c r="M265" s="9">
        <f>COUNTIF(Tabla267[[#This Row],[VALOR RESTANTE]],0)</f>
        <v>0</v>
      </c>
    </row>
    <row r="266" spans="2:13" hidden="1" x14ac:dyDescent="0.2">
      <c r="B266" s="31">
        <v>257</v>
      </c>
      <c r="J266">
        <f t="shared" si="3"/>
        <v>105000</v>
      </c>
      <c r="K266" t="e">
        <f>VLOOKUP(B266,'REGISTRO ABONOS'!$B$8:$BC$10039,54,0)</f>
        <v>#N/A</v>
      </c>
      <c r="L266" t="e">
        <f>IF(Tabla267[[#This Row],[VALOR RESTANTE]]&lt;Tabla267[[#This Row],[VALOR]],"NO DISPONIBLE","DISPONIBLE")</f>
        <v>#N/A</v>
      </c>
      <c r="M266" s="9">
        <f>COUNTIF(Tabla267[[#This Row],[VALOR RESTANTE]],0)</f>
        <v>0</v>
      </c>
    </row>
    <row r="267" spans="2:13" hidden="1" x14ac:dyDescent="0.2">
      <c r="B267" s="31">
        <v>258</v>
      </c>
      <c r="J267">
        <f t="shared" si="3"/>
        <v>105000</v>
      </c>
      <c r="K267" t="e">
        <f>VLOOKUP(B267,'REGISTRO ABONOS'!$B$8:$BC$10039,54,0)</f>
        <v>#N/A</v>
      </c>
      <c r="L267" t="e">
        <f>IF(Tabla267[[#This Row],[VALOR RESTANTE]]&lt;Tabla267[[#This Row],[VALOR]],"NO DISPONIBLE","DISPONIBLE")</f>
        <v>#N/A</v>
      </c>
      <c r="M267" s="9">
        <f>COUNTIF(Tabla267[[#This Row],[VALOR RESTANTE]],0)</f>
        <v>0</v>
      </c>
    </row>
    <row r="268" spans="2:13" hidden="1" x14ac:dyDescent="0.2">
      <c r="B268" s="31">
        <v>259</v>
      </c>
      <c r="J268">
        <f t="shared" ref="J268:J331" si="4">IF(C268&gt;43607,130000,105000)</f>
        <v>105000</v>
      </c>
      <c r="K268" t="e">
        <f>VLOOKUP(B268,'REGISTRO ABONOS'!$B$8:$BC$10039,54,0)</f>
        <v>#N/A</v>
      </c>
      <c r="L268" t="e">
        <f>IF(Tabla267[[#This Row],[VALOR RESTANTE]]&lt;Tabla267[[#This Row],[VALOR]],"NO DISPONIBLE","DISPONIBLE")</f>
        <v>#N/A</v>
      </c>
      <c r="M268" s="9">
        <f>COUNTIF(Tabla267[[#This Row],[VALOR RESTANTE]],0)</f>
        <v>0</v>
      </c>
    </row>
    <row r="269" spans="2:13" hidden="1" x14ac:dyDescent="0.2">
      <c r="B269" s="31">
        <v>260</v>
      </c>
      <c r="J269">
        <f t="shared" si="4"/>
        <v>105000</v>
      </c>
      <c r="K269" t="e">
        <f>VLOOKUP(B269,'REGISTRO ABONOS'!$B$8:$BC$10039,54,0)</f>
        <v>#N/A</v>
      </c>
      <c r="L269" t="e">
        <f>IF(Tabla267[[#This Row],[VALOR RESTANTE]]&lt;Tabla267[[#This Row],[VALOR]],"NO DISPONIBLE","DISPONIBLE")</f>
        <v>#N/A</v>
      </c>
      <c r="M269" s="9">
        <f>COUNTIF(Tabla267[[#This Row],[VALOR RESTANTE]],0)</f>
        <v>0</v>
      </c>
    </row>
    <row r="270" spans="2:13" hidden="1" x14ac:dyDescent="0.2">
      <c r="B270" s="31">
        <v>261</v>
      </c>
      <c r="J270">
        <f t="shared" si="4"/>
        <v>105000</v>
      </c>
      <c r="K270" t="e">
        <f>VLOOKUP(B270,'REGISTRO ABONOS'!$B$8:$BC$10039,54,0)</f>
        <v>#N/A</v>
      </c>
      <c r="L270" t="e">
        <f>IF(Tabla267[[#This Row],[VALOR RESTANTE]]&lt;Tabla267[[#This Row],[VALOR]],"NO DISPONIBLE","DISPONIBLE")</f>
        <v>#N/A</v>
      </c>
      <c r="M270" s="9">
        <f>COUNTIF(Tabla267[[#This Row],[VALOR RESTANTE]],0)</f>
        <v>0</v>
      </c>
    </row>
    <row r="271" spans="2:13" hidden="1" x14ac:dyDescent="0.2">
      <c r="B271" s="31">
        <v>262</v>
      </c>
      <c r="J271">
        <f t="shared" si="4"/>
        <v>105000</v>
      </c>
      <c r="K271" t="e">
        <f>VLOOKUP(B271,'REGISTRO ABONOS'!$B$8:$BC$10039,54,0)</f>
        <v>#N/A</v>
      </c>
      <c r="L271" t="e">
        <f>IF(Tabla267[[#This Row],[VALOR RESTANTE]]&lt;Tabla267[[#This Row],[VALOR]],"NO DISPONIBLE","DISPONIBLE")</f>
        <v>#N/A</v>
      </c>
      <c r="M271" s="9">
        <f>COUNTIF(Tabla267[[#This Row],[VALOR RESTANTE]],0)</f>
        <v>0</v>
      </c>
    </row>
    <row r="272" spans="2:13" hidden="1" x14ac:dyDescent="0.2">
      <c r="B272" s="31">
        <v>263</v>
      </c>
      <c r="J272">
        <f t="shared" si="4"/>
        <v>105000</v>
      </c>
      <c r="K272" t="e">
        <f>VLOOKUP(B272,'REGISTRO ABONOS'!$B$8:$BC$10039,54,0)</f>
        <v>#N/A</v>
      </c>
      <c r="L272" t="e">
        <f>IF(Tabla267[[#This Row],[VALOR RESTANTE]]&lt;Tabla267[[#This Row],[VALOR]],"NO DISPONIBLE","DISPONIBLE")</f>
        <v>#N/A</v>
      </c>
      <c r="M272" s="9">
        <f>COUNTIF(Tabla267[[#This Row],[VALOR RESTANTE]],0)</f>
        <v>0</v>
      </c>
    </row>
    <row r="273" spans="2:13" hidden="1" x14ac:dyDescent="0.2">
      <c r="B273" s="31">
        <v>264</v>
      </c>
      <c r="C273" s="10">
        <v>43572</v>
      </c>
      <c r="D273" t="s">
        <v>408</v>
      </c>
      <c r="H273" t="s">
        <v>498</v>
      </c>
      <c r="I273" t="s">
        <v>403</v>
      </c>
      <c r="J273">
        <f t="shared" si="4"/>
        <v>105000</v>
      </c>
      <c r="K273" t="e">
        <f>VLOOKUP(B273,'REGISTRO ABONOS'!$B$8:$BC$10039,54,0)</f>
        <v>#N/A</v>
      </c>
      <c r="L273" t="e">
        <f>IF(Tabla267[[#This Row],[VALOR RESTANTE]]&lt;Tabla267[[#This Row],[VALOR]],"NO DISPONIBLE","DISPONIBLE")</f>
        <v>#N/A</v>
      </c>
      <c r="M273" s="9">
        <f>COUNTIF(Tabla267[[#This Row],[VALOR RESTANTE]],0)</f>
        <v>0</v>
      </c>
    </row>
    <row r="274" spans="2:13" hidden="1" x14ac:dyDescent="0.2">
      <c r="B274" s="31">
        <v>265</v>
      </c>
      <c r="J274">
        <f t="shared" si="4"/>
        <v>105000</v>
      </c>
      <c r="K274" t="e">
        <f>VLOOKUP(B274,'REGISTRO ABONOS'!$B$8:$BC$10039,54,0)</f>
        <v>#N/A</v>
      </c>
      <c r="L274" t="e">
        <f>IF(Tabla267[[#This Row],[VALOR RESTANTE]]&lt;Tabla267[[#This Row],[VALOR]],"NO DISPONIBLE","DISPONIBLE")</f>
        <v>#N/A</v>
      </c>
      <c r="M274" s="9">
        <f>COUNTIF(Tabla267[[#This Row],[VALOR RESTANTE]],0)</f>
        <v>0</v>
      </c>
    </row>
    <row r="275" spans="2:13" hidden="1" x14ac:dyDescent="0.2">
      <c r="B275" s="31">
        <v>266</v>
      </c>
      <c r="J275">
        <f t="shared" si="4"/>
        <v>105000</v>
      </c>
      <c r="K275" t="e">
        <f>VLOOKUP(B275,'REGISTRO ABONOS'!$B$8:$BC$10039,54,0)</f>
        <v>#N/A</v>
      </c>
      <c r="L275" t="e">
        <f>IF(Tabla267[[#This Row],[VALOR RESTANTE]]&lt;Tabla267[[#This Row],[VALOR]],"NO DISPONIBLE","DISPONIBLE")</f>
        <v>#N/A</v>
      </c>
      <c r="M275" s="9">
        <f>COUNTIF(Tabla267[[#This Row],[VALOR RESTANTE]],0)</f>
        <v>0</v>
      </c>
    </row>
    <row r="276" spans="2:13" hidden="1" x14ac:dyDescent="0.2">
      <c r="B276" s="31">
        <v>267</v>
      </c>
      <c r="J276">
        <f t="shared" si="4"/>
        <v>105000</v>
      </c>
      <c r="K276" t="e">
        <f>VLOOKUP(B276,'REGISTRO ABONOS'!$B$8:$BC$10039,54,0)</f>
        <v>#N/A</v>
      </c>
      <c r="L276" t="e">
        <f>IF(Tabla267[[#This Row],[VALOR RESTANTE]]&lt;Tabla267[[#This Row],[VALOR]],"NO DISPONIBLE","DISPONIBLE")</f>
        <v>#N/A</v>
      </c>
      <c r="M276" s="9">
        <f>COUNTIF(Tabla267[[#This Row],[VALOR RESTANTE]],0)</f>
        <v>0</v>
      </c>
    </row>
    <row r="277" spans="2:13" hidden="1" x14ac:dyDescent="0.2">
      <c r="B277" s="31">
        <v>268</v>
      </c>
      <c r="J277">
        <f t="shared" si="4"/>
        <v>105000</v>
      </c>
      <c r="K277" t="e">
        <f>VLOOKUP(B277,'REGISTRO ABONOS'!$B$8:$BC$10039,54,0)</f>
        <v>#N/A</v>
      </c>
      <c r="L277" t="e">
        <f>IF(Tabla267[[#This Row],[VALOR RESTANTE]]&lt;Tabla267[[#This Row],[VALOR]],"NO DISPONIBLE","DISPONIBLE")</f>
        <v>#N/A</v>
      </c>
      <c r="M277" s="9">
        <f>COUNTIF(Tabla267[[#This Row],[VALOR RESTANTE]],0)</f>
        <v>0</v>
      </c>
    </row>
    <row r="278" spans="2:13" hidden="1" x14ac:dyDescent="0.2">
      <c r="B278" s="31">
        <v>269</v>
      </c>
      <c r="J278">
        <f t="shared" si="4"/>
        <v>105000</v>
      </c>
      <c r="K278" t="e">
        <f>VLOOKUP(B278,'REGISTRO ABONOS'!$B$8:$BC$10039,54,0)</f>
        <v>#N/A</v>
      </c>
      <c r="L278" t="e">
        <f>IF(Tabla267[[#This Row],[VALOR RESTANTE]]&lt;Tabla267[[#This Row],[VALOR]],"NO DISPONIBLE","DISPONIBLE")</f>
        <v>#N/A</v>
      </c>
      <c r="M278" s="9">
        <f>COUNTIF(Tabla267[[#This Row],[VALOR RESTANTE]],0)</f>
        <v>0</v>
      </c>
    </row>
    <row r="279" spans="2:13" hidden="1" x14ac:dyDescent="0.2">
      <c r="B279" s="31">
        <v>270</v>
      </c>
      <c r="H279" t="s">
        <v>499</v>
      </c>
      <c r="I279" t="s">
        <v>499</v>
      </c>
      <c r="J279">
        <f t="shared" si="4"/>
        <v>105000</v>
      </c>
      <c r="K279" t="e">
        <f>VLOOKUP(B279,'REGISTRO ABONOS'!$B$8:$BC$10039,54,0)</f>
        <v>#N/A</v>
      </c>
      <c r="L279" t="e">
        <f>IF(Tabla267[[#This Row],[VALOR RESTANTE]]&lt;Tabla267[[#This Row],[VALOR]],"NO DISPONIBLE","DISPONIBLE")</f>
        <v>#N/A</v>
      </c>
      <c r="M279" s="9">
        <f>COUNTIF(Tabla267[[#This Row],[VALOR RESTANTE]],0)</f>
        <v>0</v>
      </c>
    </row>
    <row r="280" spans="2:13" hidden="1" x14ac:dyDescent="0.2">
      <c r="B280" s="31">
        <v>271</v>
      </c>
      <c r="H280" t="s">
        <v>500</v>
      </c>
      <c r="I280" t="s">
        <v>500</v>
      </c>
      <c r="J280">
        <f t="shared" si="4"/>
        <v>105000</v>
      </c>
      <c r="K280" t="e">
        <f>VLOOKUP(B280,'REGISTRO ABONOS'!$B$8:$BC$10039,54,0)</f>
        <v>#N/A</v>
      </c>
      <c r="L280" t="e">
        <f>IF(Tabla267[[#This Row],[VALOR RESTANTE]]&lt;Tabla267[[#This Row],[VALOR]],"NO DISPONIBLE","DISPONIBLE")</f>
        <v>#N/A</v>
      </c>
      <c r="M280" s="9">
        <f>COUNTIF(Tabla267[[#This Row],[VALOR RESTANTE]],0)</f>
        <v>0</v>
      </c>
    </row>
    <row r="281" spans="2:13" hidden="1" x14ac:dyDescent="0.2">
      <c r="B281" s="31">
        <v>272</v>
      </c>
      <c r="H281" t="s">
        <v>499</v>
      </c>
      <c r="I281" t="s">
        <v>499</v>
      </c>
      <c r="J281">
        <f t="shared" si="4"/>
        <v>105000</v>
      </c>
      <c r="K281" t="e">
        <f>VLOOKUP(B281,'REGISTRO ABONOS'!$B$8:$BC$10039,54,0)</f>
        <v>#N/A</v>
      </c>
      <c r="L281" t="e">
        <f>IF(Tabla267[[#This Row],[VALOR RESTANTE]]&lt;Tabla267[[#This Row],[VALOR]],"NO DISPONIBLE","DISPONIBLE")</f>
        <v>#N/A</v>
      </c>
      <c r="M281" s="9">
        <f>COUNTIF(Tabla267[[#This Row],[VALOR RESTANTE]],0)</f>
        <v>0</v>
      </c>
    </row>
    <row r="282" spans="2:13" hidden="1" x14ac:dyDescent="0.2">
      <c r="B282" s="31">
        <v>273</v>
      </c>
      <c r="H282" t="s">
        <v>499</v>
      </c>
      <c r="I282" t="s">
        <v>499</v>
      </c>
      <c r="J282">
        <f t="shared" si="4"/>
        <v>105000</v>
      </c>
      <c r="K282" t="e">
        <f>VLOOKUP(B282,'REGISTRO ABONOS'!$B$8:$BC$10039,54,0)</f>
        <v>#N/A</v>
      </c>
      <c r="L282" t="e">
        <f>IF(Tabla267[[#This Row],[VALOR RESTANTE]]&lt;Tabla267[[#This Row],[VALOR]],"NO DISPONIBLE","DISPONIBLE")</f>
        <v>#N/A</v>
      </c>
      <c r="M282" s="9">
        <f>COUNTIF(Tabla267[[#This Row],[VALOR RESTANTE]],0)</f>
        <v>0</v>
      </c>
    </row>
    <row r="283" spans="2:13" hidden="1" x14ac:dyDescent="0.2">
      <c r="B283" s="31">
        <v>274</v>
      </c>
      <c r="H283" t="s">
        <v>501</v>
      </c>
      <c r="I283" t="s">
        <v>501</v>
      </c>
      <c r="J283">
        <f t="shared" si="4"/>
        <v>105000</v>
      </c>
      <c r="K283" t="e">
        <f>VLOOKUP(B283,'REGISTRO ABONOS'!$B$8:$BC$10039,54,0)</f>
        <v>#N/A</v>
      </c>
      <c r="L283" t="e">
        <f>IF(Tabla267[[#This Row],[VALOR RESTANTE]]&lt;Tabla267[[#This Row],[VALOR]],"NO DISPONIBLE","DISPONIBLE")</f>
        <v>#N/A</v>
      </c>
      <c r="M283" s="9">
        <f>COUNTIF(Tabla267[[#This Row],[VALOR RESTANTE]],0)</f>
        <v>0</v>
      </c>
    </row>
    <row r="284" spans="2:13" hidden="1" x14ac:dyDescent="0.2">
      <c r="B284" s="31">
        <v>275</v>
      </c>
      <c r="J284">
        <f t="shared" si="4"/>
        <v>105000</v>
      </c>
      <c r="K284" t="e">
        <f>VLOOKUP(B284,'REGISTRO ABONOS'!$B$8:$BC$10039,54,0)</f>
        <v>#N/A</v>
      </c>
      <c r="L284" t="e">
        <f>IF(Tabla267[[#This Row],[VALOR RESTANTE]]&lt;Tabla267[[#This Row],[VALOR]],"NO DISPONIBLE","DISPONIBLE")</f>
        <v>#N/A</v>
      </c>
      <c r="M284" s="9">
        <f>COUNTIF(Tabla267[[#This Row],[VALOR RESTANTE]],0)</f>
        <v>0</v>
      </c>
    </row>
    <row r="285" spans="2:13" hidden="1" x14ac:dyDescent="0.2">
      <c r="B285" s="31">
        <v>276</v>
      </c>
      <c r="J285">
        <f t="shared" si="4"/>
        <v>105000</v>
      </c>
      <c r="K285" t="e">
        <f>VLOOKUP(B285,'REGISTRO ABONOS'!$B$8:$BC$10039,54,0)</f>
        <v>#N/A</v>
      </c>
      <c r="L285" t="e">
        <f>IF(Tabla267[[#This Row],[VALOR RESTANTE]]&lt;Tabla267[[#This Row],[VALOR]],"NO DISPONIBLE","DISPONIBLE")</f>
        <v>#N/A</v>
      </c>
      <c r="M285" s="9">
        <f>COUNTIF(Tabla267[[#This Row],[VALOR RESTANTE]],0)</f>
        <v>0</v>
      </c>
    </row>
    <row r="286" spans="2:13" hidden="1" x14ac:dyDescent="0.2">
      <c r="B286" s="31">
        <v>277</v>
      </c>
      <c r="J286">
        <f t="shared" si="4"/>
        <v>105000</v>
      </c>
      <c r="K286" t="e">
        <f>VLOOKUP(B286,'REGISTRO ABONOS'!$B$8:$BC$10039,54,0)</f>
        <v>#N/A</v>
      </c>
      <c r="L286" t="e">
        <f>IF(Tabla267[[#This Row],[VALOR RESTANTE]]&lt;Tabla267[[#This Row],[VALOR]],"NO DISPONIBLE","DISPONIBLE")</f>
        <v>#N/A</v>
      </c>
      <c r="M286" s="9">
        <f>COUNTIF(Tabla267[[#This Row],[VALOR RESTANTE]],0)</f>
        <v>0</v>
      </c>
    </row>
    <row r="287" spans="2:13" hidden="1" x14ac:dyDescent="0.2">
      <c r="B287" s="31">
        <v>278</v>
      </c>
      <c r="J287">
        <f t="shared" si="4"/>
        <v>105000</v>
      </c>
      <c r="K287" t="e">
        <f>VLOOKUP(B287,'REGISTRO ABONOS'!$B$8:$BC$10039,54,0)</f>
        <v>#N/A</v>
      </c>
      <c r="L287" t="e">
        <f>IF(Tabla267[[#This Row],[VALOR RESTANTE]]&lt;Tabla267[[#This Row],[VALOR]],"NO DISPONIBLE","DISPONIBLE")</f>
        <v>#N/A</v>
      </c>
      <c r="M287" s="9">
        <f>COUNTIF(Tabla267[[#This Row],[VALOR RESTANTE]],0)</f>
        <v>0</v>
      </c>
    </row>
    <row r="288" spans="2:13" hidden="1" x14ac:dyDescent="0.2">
      <c r="B288" s="31">
        <v>279</v>
      </c>
      <c r="J288">
        <f t="shared" si="4"/>
        <v>105000</v>
      </c>
      <c r="K288" t="e">
        <f>VLOOKUP(B288,'REGISTRO ABONOS'!$B$8:$BC$10039,54,0)</f>
        <v>#N/A</v>
      </c>
      <c r="L288" t="e">
        <f>IF(Tabla267[[#This Row],[VALOR RESTANTE]]&lt;Tabla267[[#This Row],[VALOR]],"NO DISPONIBLE","DISPONIBLE")</f>
        <v>#N/A</v>
      </c>
      <c r="M288" s="9">
        <f>COUNTIF(Tabla267[[#This Row],[VALOR RESTANTE]],0)</f>
        <v>0</v>
      </c>
    </row>
    <row r="289" spans="2:13" hidden="1" x14ac:dyDescent="0.2">
      <c r="B289" s="31">
        <v>280</v>
      </c>
      <c r="J289">
        <f t="shared" si="4"/>
        <v>105000</v>
      </c>
      <c r="K289" t="e">
        <f>VLOOKUP(B289,'REGISTRO ABONOS'!$B$8:$BC$10039,54,0)</f>
        <v>#N/A</v>
      </c>
      <c r="L289" t="e">
        <f>IF(Tabla267[[#This Row],[VALOR RESTANTE]]&lt;Tabla267[[#This Row],[VALOR]],"NO DISPONIBLE","DISPONIBLE")</f>
        <v>#N/A</v>
      </c>
      <c r="M289" s="9">
        <f>COUNTIF(Tabla267[[#This Row],[VALOR RESTANTE]],0)</f>
        <v>0</v>
      </c>
    </row>
    <row r="290" spans="2:13" hidden="1" x14ac:dyDescent="0.2">
      <c r="B290" s="31">
        <v>281</v>
      </c>
      <c r="J290">
        <f t="shared" si="4"/>
        <v>105000</v>
      </c>
      <c r="K290" t="e">
        <f>VLOOKUP(B290,'REGISTRO ABONOS'!$B$8:$BC$10039,54,0)</f>
        <v>#N/A</v>
      </c>
      <c r="L290" t="e">
        <f>IF(Tabla267[[#This Row],[VALOR RESTANTE]]&lt;Tabla267[[#This Row],[VALOR]],"NO DISPONIBLE","DISPONIBLE")</f>
        <v>#N/A</v>
      </c>
      <c r="M290" s="9">
        <f>COUNTIF(Tabla267[[#This Row],[VALOR RESTANTE]],0)</f>
        <v>0</v>
      </c>
    </row>
    <row r="291" spans="2:13" hidden="1" x14ac:dyDescent="0.2">
      <c r="B291" s="31">
        <v>282</v>
      </c>
      <c r="J291">
        <f t="shared" si="4"/>
        <v>105000</v>
      </c>
      <c r="K291" t="e">
        <f>VLOOKUP(B291,'REGISTRO ABONOS'!$B$8:$BC$10039,54,0)</f>
        <v>#N/A</v>
      </c>
      <c r="L291" t="e">
        <f>IF(Tabla267[[#This Row],[VALOR RESTANTE]]&lt;Tabla267[[#This Row],[VALOR]],"NO DISPONIBLE","DISPONIBLE")</f>
        <v>#N/A</v>
      </c>
      <c r="M291" s="9">
        <f>COUNTIF(Tabla267[[#This Row],[VALOR RESTANTE]],0)</f>
        <v>0</v>
      </c>
    </row>
    <row r="292" spans="2:13" hidden="1" x14ac:dyDescent="0.2">
      <c r="B292" s="31">
        <v>283</v>
      </c>
      <c r="H292" t="s">
        <v>282</v>
      </c>
      <c r="I292" t="s">
        <v>282</v>
      </c>
      <c r="J292">
        <f t="shared" si="4"/>
        <v>105000</v>
      </c>
      <c r="K292" t="e">
        <f>VLOOKUP(B292,'REGISTRO ABONOS'!$B$8:$BC$10039,54,0)</f>
        <v>#N/A</v>
      </c>
      <c r="L292" t="e">
        <f>IF(Tabla267[[#This Row],[VALOR RESTANTE]]&lt;Tabla267[[#This Row],[VALOR]],"NO DISPONIBLE","DISPONIBLE")</f>
        <v>#N/A</v>
      </c>
      <c r="M292" s="9">
        <f>COUNTIF(Tabla267[[#This Row],[VALOR RESTANTE]],0)</f>
        <v>0</v>
      </c>
    </row>
    <row r="293" spans="2:13" hidden="1" x14ac:dyDescent="0.2">
      <c r="B293" s="31">
        <v>284</v>
      </c>
      <c r="J293">
        <f t="shared" si="4"/>
        <v>105000</v>
      </c>
      <c r="K293" t="e">
        <f>VLOOKUP(B293,'REGISTRO ABONOS'!$B$8:$BC$10039,54,0)</f>
        <v>#N/A</v>
      </c>
      <c r="L293" t="e">
        <f>IF(Tabla267[[#This Row],[VALOR RESTANTE]]&lt;Tabla267[[#This Row],[VALOR]],"NO DISPONIBLE","DISPONIBLE")</f>
        <v>#N/A</v>
      </c>
      <c r="M293" s="9">
        <f>COUNTIF(Tabla267[[#This Row],[VALOR RESTANTE]],0)</f>
        <v>0</v>
      </c>
    </row>
    <row r="294" spans="2:13" hidden="1" x14ac:dyDescent="0.2">
      <c r="B294" s="31">
        <v>285</v>
      </c>
      <c r="C294" s="10">
        <v>43570</v>
      </c>
      <c r="D294" t="s">
        <v>353</v>
      </c>
      <c r="I294" t="s">
        <v>65</v>
      </c>
      <c r="J294">
        <f t="shared" si="4"/>
        <v>105000</v>
      </c>
      <c r="K294">
        <f>VLOOKUP(B294,'REGISTRO ABONOS'!$B$8:$BC$10039,54,0)</f>
        <v>55000</v>
      </c>
      <c r="L294" t="str">
        <f>IF(Tabla267[[#This Row],[VALOR RESTANTE]]&lt;Tabla267[[#This Row],[VALOR]],"NO DISPONIBLE","DISPONIBLE")</f>
        <v>NO DISPONIBLE</v>
      </c>
      <c r="M294" s="9">
        <f>COUNTIF(Tabla267[[#This Row],[VALOR RESTANTE]],0)</f>
        <v>0</v>
      </c>
    </row>
    <row r="295" spans="2:13" hidden="1" x14ac:dyDescent="0.2">
      <c r="B295" s="31">
        <v>286</v>
      </c>
      <c r="J295">
        <f t="shared" si="4"/>
        <v>105000</v>
      </c>
      <c r="K295" t="e">
        <f>VLOOKUP(B295,'REGISTRO ABONOS'!$B$8:$BC$10039,54,0)</f>
        <v>#N/A</v>
      </c>
      <c r="L295" t="e">
        <f>IF(Tabla267[[#This Row],[VALOR RESTANTE]]&lt;Tabla267[[#This Row],[VALOR]],"NO DISPONIBLE","DISPONIBLE")</f>
        <v>#N/A</v>
      </c>
      <c r="M295" s="9">
        <f>COUNTIF(Tabla267[[#This Row],[VALOR RESTANTE]],0)</f>
        <v>0</v>
      </c>
    </row>
    <row r="296" spans="2:13" hidden="1" x14ac:dyDescent="0.2">
      <c r="B296" s="31">
        <v>287</v>
      </c>
      <c r="J296">
        <f t="shared" si="4"/>
        <v>105000</v>
      </c>
      <c r="K296" t="e">
        <f>VLOOKUP(B296,'REGISTRO ABONOS'!$B$8:$BC$10039,54,0)</f>
        <v>#N/A</v>
      </c>
      <c r="L296" t="e">
        <f>IF(Tabla267[[#This Row],[VALOR RESTANTE]]&lt;Tabla267[[#This Row],[VALOR]],"NO DISPONIBLE","DISPONIBLE")</f>
        <v>#N/A</v>
      </c>
      <c r="M296" s="9">
        <f>COUNTIF(Tabla267[[#This Row],[VALOR RESTANTE]],0)</f>
        <v>0</v>
      </c>
    </row>
    <row r="297" spans="2:13" hidden="1" x14ac:dyDescent="0.2">
      <c r="B297" s="31">
        <v>288</v>
      </c>
      <c r="J297">
        <f t="shared" si="4"/>
        <v>105000</v>
      </c>
      <c r="K297" t="e">
        <f>VLOOKUP(B297,'REGISTRO ABONOS'!$B$8:$BC$10039,54,0)</f>
        <v>#N/A</v>
      </c>
      <c r="L297" t="e">
        <f>IF(Tabla267[[#This Row],[VALOR RESTANTE]]&lt;Tabla267[[#This Row],[VALOR]],"NO DISPONIBLE","DISPONIBLE")</f>
        <v>#N/A</v>
      </c>
      <c r="M297" s="9">
        <f>COUNTIF(Tabla267[[#This Row],[VALOR RESTANTE]],0)</f>
        <v>0</v>
      </c>
    </row>
    <row r="298" spans="2:13" hidden="1" x14ac:dyDescent="0.2">
      <c r="B298" s="31">
        <v>289</v>
      </c>
      <c r="J298">
        <f t="shared" si="4"/>
        <v>105000</v>
      </c>
      <c r="K298" t="e">
        <f>VLOOKUP(B298,'REGISTRO ABONOS'!$B$8:$BC$10039,54,0)</f>
        <v>#N/A</v>
      </c>
      <c r="L298" t="e">
        <f>IF(Tabla267[[#This Row],[VALOR RESTANTE]]&lt;Tabla267[[#This Row],[VALOR]],"NO DISPONIBLE","DISPONIBLE")</f>
        <v>#N/A</v>
      </c>
      <c r="M298" s="9">
        <f>COUNTIF(Tabla267[[#This Row],[VALOR RESTANTE]],0)</f>
        <v>0</v>
      </c>
    </row>
    <row r="299" spans="2:13" hidden="1" x14ac:dyDescent="0.2">
      <c r="B299" s="31">
        <v>290</v>
      </c>
      <c r="J299">
        <f t="shared" si="4"/>
        <v>105000</v>
      </c>
      <c r="K299" t="e">
        <f>VLOOKUP(B299,'REGISTRO ABONOS'!$B$8:$BC$10039,54,0)</f>
        <v>#N/A</v>
      </c>
      <c r="L299" t="e">
        <f>IF(Tabla267[[#This Row],[VALOR RESTANTE]]&lt;Tabla267[[#This Row],[VALOR]],"NO DISPONIBLE","DISPONIBLE")</f>
        <v>#N/A</v>
      </c>
      <c r="M299" s="9">
        <f>COUNTIF(Tabla267[[#This Row],[VALOR RESTANTE]],0)</f>
        <v>0</v>
      </c>
    </row>
    <row r="300" spans="2:13" hidden="1" x14ac:dyDescent="0.2">
      <c r="B300" s="31">
        <v>291</v>
      </c>
      <c r="J300">
        <f t="shared" si="4"/>
        <v>105000</v>
      </c>
      <c r="K300" t="e">
        <f>VLOOKUP(B300,'REGISTRO ABONOS'!$B$8:$BC$10039,54,0)</f>
        <v>#N/A</v>
      </c>
      <c r="L300" t="e">
        <f>IF(Tabla267[[#This Row],[VALOR RESTANTE]]&lt;Tabla267[[#This Row],[VALOR]],"NO DISPONIBLE","DISPONIBLE")</f>
        <v>#N/A</v>
      </c>
      <c r="M300" s="9">
        <f>COUNTIF(Tabla267[[#This Row],[VALOR RESTANTE]],0)</f>
        <v>0</v>
      </c>
    </row>
    <row r="301" spans="2:13" hidden="1" x14ac:dyDescent="0.2">
      <c r="B301" s="31">
        <v>292</v>
      </c>
      <c r="J301">
        <f t="shared" si="4"/>
        <v>105000</v>
      </c>
      <c r="K301" t="e">
        <f>VLOOKUP(B301,'REGISTRO ABONOS'!$B$8:$BC$10039,54,0)</f>
        <v>#N/A</v>
      </c>
      <c r="L301" t="e">
        <f>IF(Tabla267[[#This Row],[VALOR RESTANTE]]&lt;Tabla267[[#This Row],[VALOR]],"NO DISPONIBLE","DISPONIBLE")</f>
        <v>#N/A</v>
      </c>
      <c r="M301" s="9">
        <f>COUNTIF(Tabla267[[#This Row],[VALOR RESTANTE]],0)</f>
        <v>0</v>
      </c>
    </row>
    <row r="302" spans="2:13" hidden="1" x14ac:dyDescent="0.2">
      <c r="B302" s="31">
        <v>293</v>
      </c>
      <c r="H302" t="s">
        <v>501</v>
      </c>
      <c r="I302" t="s">
        <v>501</v>
      </c>
      <c r="J302">
        <f t="shared" si="4"/>
        <v>105000</v>
      </c>
      <c r="K302" t="e">
        <f>VLOOKUP(B302,'REGISTRO ABONOS'!$B$8:$BC$10039,54,0)</f>
        <v>#N/A</v>
      </c>
      <c r="L302" t="e">
        <f>IF(Tabla267[[#This Row],[VALOR RESTANTE]]&lt;Tabla267[[#This Row],[VALOR]],"NO DISPONIBLE","DISPONIBLE")</f>
        <v>#N/A</v>
      </c>
      <c r="M302" s="9">
        <f>COUNTIF(Tabla267[[#This Row],[VALOR RESTANTE]],0)</f>
        <v>0</v>
      </c>
    </row>
    <row r="303" spans="2:13" hidden="1" x14ac:dyDescent="0.2">
      <c r="B303" s="31">
        <v>294</v>
      </c>
      <c r="H303" t="s">
        <v>499</v>
      </c>
      <c r="I303" t="s">
        <v>499</v>
      </c>
      <c r="J303">
        <f t="shared" si="4"/>
        <v>105000</v>
      </c>
      <c r="K303" t="e">
        <f>VLOOKUP(B303,'REGISTRO ABONOS'!$B$8:$BC$10039,54,0)</f>
        <v>#N/A</v>
      </c>
      <c r="L303" t="e">
        <f>IF(Tabla267[[#This Row],[VALOR RESTANTE]]&lt;Tabla267[[#This Row],[VALOR]],"NO DISPONIBLE","DISPONIBLE")</f>
        <v>#N/A</v>
      </c>
      <c r="M303" s="9">
        <f>COUNTIF(Tabla267[[#This Row],[VALOR RESTANTE]],0)</f>
        <v>0</v>
      </c>
    </row>
    <row r="304" spans="2:13" hidden="1" x14ac:dyDescent="0.2">
      <c r="B304" s="31">
        <v>295</v>
      </c>
      <c r="J304">
        <f t="shared" si="4"/>
        <v>105000</v>
      </c>
      <c r="K304" t="e">
        <f>VLOOKUP(B304,'REGISTRO ABONOS'!$B$8:$BC$10039,54,0)</f>
        <v>#N/A</v>
      </c>
      <c r="L304" t="e">
        <f>IF(Tabla267[[#This Row],[VALOR RESTANTE]]&lt;Tabla267[[#This Row],[VALOR]],"NO DISPONIBLE","DISPONIBLE")</f>
        <v>#N/A</v>
      </c>
      <c r="M304" s="9">
        <f>COUNTIF(Tabla267[[#This Row],[VALOR RESTANTE]],0)</f>
        <v>0</v>
      </c>
    </row>
    <row r="305" spans="2:13" hidden="1" x14ac:dyDescent="0.2">
      <c r="B305" s="31">
        <v>296</v>
      </c>
      <c r="J305">
        <f t="shared" si="4"/>
        <v>105000</v>
      </c>
      <c r="K305" t="e">
        <f>VLOOKUP(B305,'REGISTRO ABONOS'!$B$8:$BC$10039,54,0)</f>
        <v>#N/A</v>
      </c>
      <c r="L305" t="e">
        <f>IF(Tabla267[[#This Row],[VALOR RESTANTE]]&lt;Tabla267[[#This Row],[VALOR]],"NO DISPONIBLE","DISPONIBLE")</f>
        <v>#N/A</v>
      </c>
      <c r="M305" s="9">
        <f>COUNTIF(Tabla267[[#This Row],[VALOR RESTANTE]],0)</f>
        <v>0</v>
      </c>
    </row>
    <row r="306" spans="2:13" hidden="1" x14ac:dyDescent="0.2">
      <c r="B306" s="31">
        <v>297</v>
      </c>
      <c r="J306">
        <f t="shared" si="4"/>
        <v>105000</v>
      </c>
      <c r="K306" t="e">
        <f>VLOOKUP(B306,'REGISTRO ABONOS'!$B$8:$BC$10039,54,0)</f>
        <v>#N/A</v>
      </c>
      <c r="L306" t="e">
        <f>IF(Tabla267[[#This Row],[VALOR RESTANTE]]&lt;Tabla267[[#This Row],[VALOR]],"NO DISPONIBLE","DISPONIBLE")</f>
        <v>#N/A</v>
      </c>
      <c r="M306" s="9">
        <f>COUNTIF(Tabla267[[#This Row],[VALOR RESTANTE]],0)</f>
        <v>0</v>
      </c>
    </row>
    <row r="307" spans="2:13" hidden="1" x14ac:dyDescent="0.2">
      <c r="B307" s="31">
        <v>298</v>
      </c>
      <c r="J307">
        <f t="shared" si="4"/>
        <v>105000</v>
      </c>
      <c r="K307" t="e">
        <f>VLOOKUP(B307,'REGISTRO ABONOS'!$B$8:$BC$10039,54,0)</f>
        <v>#N/A</v>
      </c>
      <c r="L307" t="e">
        <f>IF(Tabla267[[#This Row],[VALOR RESTANTE]]&lt;Tabla267[[#This Row],[VALOR]],"NO DISPONIBLE","DISPONIBLE")</f>
        <v>#N/A</v>
      </c>
      <c r="M307" s="9">
        <f>COUNTIF(Tabla267[[#This Row],[VALOR RESTANTE]],0)</f>
        <v>0</v>
      </c>
    </row>
    <row r="308" spans="2:13" hidden="1" x14ac:dyDescent="0.2">
      <c r="B308" s="31">
        <v>299</v>
      </c>
      <c r="J308">
        <f t="shared" si="4"/>
        <v>105000</v>
      </c>
      <c r="K308" t="e">
        <f>VLOOKUP(B308,'REGISTRO ABONOS'!$B$8:$BC$10039,54,0)</f>
        <v>#N/A</v>
      </c>
      <c r="L308" t="e">
        <f>IF(Tabla267[[#This Row],[VALOR RESTANTE]]&lt;Tabla267[[#This Row],[VALOR]],"NO DISPONIBLE","DISPONIBLE")</f>
        <v>#N/A</v>
      </c>
      <c r="M308" s="9">
        <f>COUNTIF(Tabla267[[#This Row],[VALOR RESTANTE]],0)</f>
        <v>0</v>
      </c>
    </row>
    <row r="309" spans="2:13" hidden="1" x14ac:dyDescent="0.2">
      <c r="B309" s="31">
        <v>300</v>
      </c>
      <c r="H309" t="s">
        <v>497</v>
      </c>
      <c r="I309" t="s">
        <v>497</v>
      </c>
      <c r="J309">
        <f t="shared" si="4"/>
        <v>105000</v>
      </c>
      <c r="K309" t="e">
        <f>VLOOKUP(B309,'REGISTRO ABONOS'!$B$8:$BC$10039,54,0)</f>
        <v>#N/A</v>
      </c>
      <c r="L309" t="e">
        <f>IF(Tabla267[[#This Row],[VALOR RESTANTE]]&lt;Tabla267[[#This Row],[VALOR]],"NO DISPONIBLE","DISPONIBLE")</f>
        <v>#N/A</v>
      </c>
      <c r="M309" s="9">
        <f>COUNTIF(Tabla267[[#This Row],[VALOR RESTANTE]],0)</f>
        <v>0</v>
      </c>
    </row>
    <row r="310" spans="2:13" hidden="1" x14ac:dyDescent="0.2">
      <c r="B310" s="31">
        <v>301</v>
      </c>
      <c r="H310" t="s">
        <v>502</v>
      </c>
      <c r="I310" t="s">
        <v>502</v>
      </c>
      <c r="J310">
        <f t="shared" si="4"/>
        <v>105000</v>
      </c>
      <c r="K310" t="e">
        <f>VLOOKUP(B310,'REGISTRO ABONOS'!$B$8:$BC$10039,54,0)</f>
        <v>#N/A</v>
      </c>
      <c r="L310" t="e">
        <f>IF(Tabla267[[#This Row],[VALOR RESTANTE]]&lt;Tabla267[[#This Row],[VALOR]],"NO DISPONIBLE","DISPONIBLE")</f>
        <v>#N/A</v>
      </c>
      <c r="M310" s="9">
        <f>COUNTIF(Tabla267[[#This Row],[VALOR RESTANTE]],0)</f>
        <v>0</v>
      </c>
    </row>
    <row r="311" spans="2:13" hidden="1" x14ac:dyDescent="0.2">
      <c r="B311" s="31">
        <v>302</v>
      </c>
      <c r="J311">
        <f t="shared" si="4"/>
        <v>105000</v>
      </c>
      <c r="K311" t="e">
        <f>VLOOKUP(B311,'REGISTRO ABONOS'!$B$8:$BC$10039,54,0)</f>
        <v>#N/A</v>
      </c>
      <c r="L311" t="e">
        <f>IF(Tabla267[[#This Row],[VALOR RESTANTE]]&lt;Tabla267[[#This Row],[VALOR]],"NO DISPONIBLE","DISPONIBLE")</f>
        <v>#N/A</v>
      </c>
      <c r="M311" s="9">
        <f>COUNTIF(Tabla267[[#This Row],[VALOR RESTANTE]],0)</f>
        <v>0</v>
      </c>
    </row>
    <row r="312" spans="2:13" hidden="1" x14ac:dyDescent="0.2">
      <c r="B312" s="31">
        <v>303</v>
      </c>
      <c r="J312">
        <f t="shared" si="4"/>
        <v>105000</v>
      </c>
      <c r="K312" t="e">
        <f>VLOOKUP(B312,'REGISTRO ABONOS'!$B$8:$BC$10039,54,0)</f>
        <v>#N/A</v>
      </c>
      <c r="L312" t="e">
        <f>IF(Tabla267[[#This Row],[VALOR RESTANTE]]&lt;Tabla267[[#This Row],[VALOR]],"NO DISPONIBLE","DISPONIBLE")</f>
        <v>#N/A</v>
      </c>
      <c r="M312" s="9">
        <f>COUNTIF(Tabla267[[#This Row],[VALOR RESTANTE]],0)</f>
        <v>0</v>
      </c>
    </row>
    <row r="313" spans="2:13" hidden="1" x14ac:dyDescent="0.2">
      <c r="B313" s="31">
        <v>304</v>
      </c>
      <c r="J313">
        <f t="shared" si="4"/>
        <v>105000</v>
      </c>
      <c r="K313" t="e">
        <f>VLOOKUP(B313,'REGISTRO ABONOS'!$B$8:$BC$10039,54,0)</f>
        <v>#N/A</v>
      </c>
      <c r="L313" t="e">
        <f>IF(Tabla267[[#This Row],[VALOR RESTANTE]]&lt;Tabla267[[#This Row],[VALOR]],"NO DISPONIBLE","DISPONIBLE")</f>
        <v>#N/A</v>
      </c>
      <c r="M313" s="9">
        <f>COUNTIF(Tabla267[[#This Row],[VALOR RESTANTE]],0)</f>
        <v>0</v>
      </c>
    </row>
    <row r="314" spans="2:13" hidden="1" x14ac:dyDescent="0.2">
      <c r="B314" s="31">
        <v>305</v>
      </c>
      <c r="J314">
        <f t="shared" si="4"/>
        <v>105000</v>
      </c>
      <c r="K314" t="e">
        <f>VLOOKUP(B314,'REGISTRO ABONOS'!$B$8:$BC$10039,54,0)</f>
        <v>#N/A</v>
      </c>
      <c r="L314" t="e">
        <f>IF(Tabla267[[#This Row],[VALOR RESTANTE]]&lt;Tabla267[[#This Row],[VALOR]],"NO DISPONIBLE","DISPONIBLE")</f>
        <v>#N/A</v>
      </c>
      <c r="M314" s="9">
        <f>COUNTIF(Tabla267[[#This Row],[VALOR RESTANTE]],0)</f>
        <v>0</v>
      </c>
    </row>
    <row r="315" spans="2:13" hidden="1" x14ac:dyDescent="0.2">
      <c r="B315" s="31">
        <v>306</v>
      </c>
      <c r="J315">
        <f t="shared" si="4"/>
        <v>105000</v>
      </c>
      <c r="K315" t="e">
        <f>VLOOKUP(B315,'REGISTRO ABONOS'!$B$8:$BC$10039,54,0)</f>
        <v>#N/A</v>
      </c>
      <c r="L315" t="e">
        <f>IF(Tabla267[[#This Row],[VALOR RESTANTE]]&lt;Tabla267[[#This Row],[VALOR]],"NO DISPONIBLE","DISPONIBLE")</f>
        <v>#N/A</v>
      </c>
      <c r="M315" s="9">
        <f>COUNTIF(Tabla267[[#This Row],[VALOR RESTANTE]],0)</f>
        <v>0</v>
      </c>
    </row>
    <row r="316" spans="2:13" hidden="1" x14ac:dyDescent="0.2">
      <c r="B316" s="31">
        <v>307</v>
      </c>
      <c r="H316" t="s">
        <v>478</v>
      </c>
      <c r="I316" t="s">
        <v>478</v>
      </c>
      <c r="J316">
        <f t="shared" si="4"/>
        <v>105000</v>
      </c>
      <c r="K316" t="e">
        <f>VLOOKUP(B316,'REGISTRO ABONOS'!$B$8:$BC$10039,54,0)</f>
        <v>#N/A</v>
      </c>
      <c r="L316" t="e">
        <f>IF(Tabla267[[#This Row],[VALOR RESTANTE]]&lt;Tabla267[[#This Row],[VALOR]],"NO DISPONIBLE","DISPONIBLE")</f>
        <v>#N/A</v>
      </c>
      <c r="M316" s="9">
        <f>COUNTIF(Tabla267[[#This Row],[VALOR RESTANTE]],0)</f>
        <v>0</v>
      </c>
    </row>
    <row r="317" spans="2:13" hidden="1" x14ac:dyDescent="0.2">
      <c r="B317" s="31">
        <v>308</v>
      </c>
      <c r="H317" t="s">
        <v>89</v>
      </c>
      <c r="I317" t="s">
        <v>89</v>
      </c>
      <c r="J317">
        <f t="shared" si="4"/>
        <v>105000</v>
      </c>
      <c r="K317" t="e">
        <f>VLOOKUP(B317,'REGISTRO ABONOS'!$B$8:$BC$10039,54,0)</f>
        <v>#N/A</v>
      </c>
      <c r="L317" t="e">
        <f>IF(Tabla267[[#This Row],[VALOR RESTANTE]]&lt;Tabla267[[#This Row],[VALOR]],"NO DISPONIBLE","DISPONIBLE")</f>
        <v>#N/A</v>
      </c>
      <c r="M317" s="9">
        <f>COUNTIF(Tabla267[[#This Row],[VALOR RESTANTE]],0)</f>
        <v>0</v>
      </c>
    </row>
    <row r="318" spans="2:13" hidden="1" x14ac:dyDescent="0.2">
      <c r="B318" s="31">
        <v>309</v>
      </c>
      <c r="J318">
        <f t="shared" si="4"/>
        <v>105000</v>
      </c>
      <c r="K318" t="e">
        <f>VLOOKUP(B318,'REGISTRO ABONOS'!$B$8:$BC$10039,54,0)</f>
        <v>#N/A</v>
      </c>
      <c r="L318" t="e">
        <f>IF(Tabla267[[#This Row],[VALOR RESTANTE]]&lt;Tabla267[[#This Row],[VALOR]],"NO DISPONIBLE","DISPONIBLE")</f>
        <v>#N/A</v>
      </c>
      <c r="M318" s="9">
        <f>COUNTIF(Tabla267[[#This Row],[VALOR RESTANTE]],0)</f>
        <v>0</v>
      </c>
    </row>
    <row r="319" spans="2:13" hidden="1" x14ac:dyDescent="0.2">
      <c r="B319" s="31">
        <v>310</v>
      </c>
      <c r="J319">
        <f t="shared" si="4"/>
        <v>105000</v>
      </c>
      <c r="K319" t="e">
        <f>VLOOKUP(B319,'REGISTRO ABONOS'!$B$8:$BC$10039,54,0)</f>
        <v>#N/A</v>
      </c>
      <c r="L319" t="e">
        <f>IF(Tabla267[[#This Row],[VALOR RESTANTE]]&lt;Tabla267[[#This Row],[VALOR]],"NO DISPONIBLE","DISPONIBLE")</f>
        <v>#N/A</v>
      </c>
      <c r="M319" s="9">
        <f>COUNTIF(Tabla267[[#This Row],[VALOR RESTANTE]],0)</f>
        <v>0</v>
      </c>
    </row>
    <row r="320" spans="2:13" hidden="1" x14ac:dyDescent="0.2">
      <c r="B320" s="31">
        <v>311</v>
      </c>
      <c r="J320">
        <f t="shared" si="4"/>
        <v>105000</v>
      </c>
      <c r="K320" t="e">
        <f>VLOOKUP(B320,'REGISTRO ABONOS'!$B$8:$BC$10039,54,0)</f>
        <v>#N/A</v>
      </c>
      <c r="L320" t="e">
        <f>IF(Tabla267[[#This Row],[VALOR RESTANTE]]&lt;Tabla267[[#This Row],[VALOR]],"NO DISPONIBLE","DISPONIBLE")</f>
        <v>#N/A</v>
      </c>
      <c r="M320" s="9">
        <f>COUNTIF(Tabla267[[#This Row],[VALOR RESTANTE]],0)</f>
        <v>0</v>
      </c>
    </row>
    <row r="321" spans="2:13" hidden="1" x14ac:dyDescent="0.2">
      <c r="B321" s="31">
        <v>312</v>
      </c>
      <c r="H321" t="s">
        <v>503</v>
      </c>
      <c r="I321" t="s">
        <v>503</v>
      </c>
      <c r="J321">
        <f t="shared" si="4"/>
        <v>105000</v>
      </c>
      <c r="K321" t="e">
        <f>VLOOKUP(B321,'REGISTRO ABONOS'!$B$8:$BC$10039,54,0)</f>
        <v>#N/A</v>
      </c>
      <c r="L321" t="e">
        <f>IF(Tabla267[[#This Row],[VALOR RESTANTE]]&lt;Tabla267[[#This Row],[VALOR]],"NO DISPONIBLE","DISPONIBLE")</f>
        <v>#N/A</v>
      </c>
      <c r="M321" s="9">
        <f>COUNTIF(Tabla267[[#This Row],[VALOR RESTANTE]],0)</f>
        <v>0</v>
      </c>
    </row>
    <row r="322" spans="2:13" hidden="1" x14ac:dyDescent="0.2">
      <c r="B322" s="31">
        <v>313</v>
      </c>
      <c r="J322">
        <f t="shared" si="4"/>
        <v>105000</v>
      </c>
      <c r="K322" t="e">
        <f>VLOOKUP(B322,'REGISTRO ABONOS'!$B$8:$BC$10039,54,0)</f>
        <v>#N/A</v>
      </c>
      <c r="L322" t="e">
        <f>IF(Tabla267[[#This Row],[VALOR RESTANTE]]&lt;Tabla267[[#This Row],[VALOR]],"NO DISPONIBLE","DISPONIBLE")</f>
        <v>#N/A</v>
      </c>
      <c r="M322" s="9">
        <f>COUNTIF(Tabla267[[#This Row],[VALOR RESTANTE]],0)</f>
        <v>0</v>
      </c>
    </row>
    <row r="323" spans="2:13" hidden="1" x14ac:dyDescent="0.2">
      <c r="B323" s="31">
        <v>314</v>
      </c>
      <c r="J323">
        <f t="shared" si="4"/>
        <v>105000</v>
      </c>
      <c r="K323" t="e">
        <f>VLOOKUP(B323,'REGISTRO ABONOS'!$B$8:$BC$10039,54,0)</f>
        <v>#N/A</v>
      </c>
      <c r="L323" t="e">
        <f>IF(Tabla267[[#This Row],[VALOR RESTANTE]]&lt;Tabla267[[#This Row],[VALOR]],"NO DISPONIBLE","DISPONIBLE")</f>
        <v>#N/A</v>
      </c>
      <c r="M323" s="9">
        <f>COUNTIF(Tabla267[[#This Row],[VALOR RESTANTE]],0)</f>
        <v>0</v>
      </c>
    </row>
    <row r="324" spans="2:13" hidden="1" x14ac:dyDescent="0.2">
      <c r="B324" s="31">
        <v>315</v>
      </c>
      <c r="J324">
        <f t="shared" si="4"/>
        <v>105000</v>
      </c>
      <c r="K324" t="e">
        <f>VLOOKUP(B324,'REGISTRO ABONOS'!$B$8:$BC$10039,54,0)</f>
        <v>#N/A</v>
      </c>
      <c r="L324" t="e">
        <f>IF(Tabla267[[#This Row],[VALOR RESTANTE]]&lt;Tabla267[[#This Row],[VALOR]],"NO DISPONIBLE","DISPONIBLE")</f>
        <v>#N/A</v>
      </c>
      <c r="M324" s="9">
        <f>COUNTIF(Tabla267[[#This Row],[VALOR RESTANTE]],0)</f>
        <v>0</v>
      </c>
    </row>
    <row r="325" spans="2:13" hidden="1" x14ac:dyDescent="0.2">
      <c r="B325" s="31">
        <v>316</v>
      </c>
      <c r="H325" t="s">
        <v>487</v>
      </c>
      <c r="I325" t="s">
        <v>487</v>
      </c>
      <c r="J325">
        <f t="shared" si="4"/>
        <v>105000</v>
      </c>
      <c r="K325" t="e">
        <f>VLOOKUP(B325,'REGISTRO ABONOS'!$B$8:$BC$10039,54,0)</f>
        <v>#N/A</v>
      </c>
      <c r="L325" t="e">
        <f>IF(Tabla267[[#This Row],[VALOR RESTANTE]]&lt;Tabla267[[#This Row],[VALOR]],"NO DISPONIBLE","DISPONIBLE")</f>
        <v>#N/A</v>
      </c>
      <c r="M325" s="9">
        <f>COUNTIF(Tabla267[[#This Row],[VALOR RESTANTE]],0)</f>
        <v>0</v>
      </c>
    </row>
    <row r="326" spans="2:13" hidden="1" x14ac:dyDescent="0.2">
      <c r="B326" s="31">
        <v>317</v>
      </c>
      <c r="J326">
        <f t="shared" si="4"/>
        <v>105000</v>
      </c>
      <c r="K326" t="e">
        <f>VLOOKUP(B326,'REGISTRO ABONOS'!$B$8:$BC$10039,54,0)</f>
        <v>#N/A</v>
      </c>
      <c r="L326" t="e">
        <f>IF(Tabla267[[#This Row],[VALOR RESTANTE]]&lt;Tabla267[[#This Row],[VALOR]],"NO DISPONIBLE","DISPONIBLE")</f>
        <v>#N/A</v>
      </c>
      <c r="M326" s="9">
        <f>COUNTIF(Tabla267[[#This Row],[VALOR RESTANTE]],0)</f>
        <v>0</v>
      </c>
    </row>
    <row r="327" spans="2:13" hidden="1" x14ac:dyDescent="0.2">
      <c r="B327" s="31">
        <v>318</v>
      </c>
      <c r="H327" t="s">
        <v>486</v>
      </c>
      <c r="I327" t="s">
        <v>486</v>
      </c>
      <c r="J327">
        <f t="shared" si="4"/>
        <v>105000</v>
      </c>
      <c r="K327" t="e">
        <f>VLOOKUP(B327,'REGISTRO ABONOS'!$B$8:$BC$10039,54,0)</f>
        <v>#N/A</v>
      </c>
      <c r="L327" t="e">
        <f>IF(Tabla267[[#This Row],[VALOR RESTANTE]]&lt;Tabla267[[#This Row],[VALOR]],"NO DISPONIBLE","DISPONIBLE")</f>
        <v>#N/A</v>
      </c>
      <c r="M327" s="9">
        <f>COUNTIF(Tabla267[[#This Row],[VALOR RESTANTE]],0)</f>
        <v>0</v>
      </c>
    </row>
    <row r="328" spans="2:13" hidden="1" x14ac:dyDescent="0.2">
      <c r="B328" s="31">
        <v>319</v>
      </c>
      <c r="H328" t="s">
        <v>486</v>
      </c>
      <c r="I328" t="s">
        <v>486</v>
      </c>
      <c r="J328">
        <f t="shared" si="4"/>
        <v>105000</v>
      </c>
      <c r="K328" t="e">
        <f>VLOOKUP(B328,'REGISTRO ABONOS'!$B$8:$BC$10039,54,0)</f>
        <v>#N/A</v>
      </c>
      <c r="L328" t="e">
        <f>IF(Tabla267[[#This Row],[VALOR RESTANTE]]&lt;Tabla267[[#This Row],[VALOR]],"NO DISPONIBLE","DISPONIBLE")</f>
        <v>#N/A</v>
      </c>
      <c r="M328" s="9">
        <f>COUNTIF(Tabla267[[#This Row],[VALOR RESTANTE]],0)</f>
        <v>0</v>
      </c>
    </row>
    <row r="329" spans="2:13" hidden="1" x14ac:dyDescent="0.2">
      <c r="B329" s="31">
        <v>320</v>
      </c>
      <c r="J329">
        <f t="shared" si="4"/>
        <v>105000</v>
      </c>
      <c r="K329" t="e">
        <f>VLOOKUP(B329,'REGISTRO ABONOS'!$B$8:$BC$10039,54,0)</f>
        <v>#N/A</v>
      </c>
      <c r="L329" t="e">
        <f>IF(Tabla267[[#This Row],[VALOR RESTANTE]]&lt;Tabla267[[#This Row],[VALOR]],"NO DISPONIBLE","DISPONIBLE")</f>
        <v>#N/A</v>
      </c>
      <c r="M329" s="9">
        <f>COUNTIF(Tabla267[[#This Row],[VALOR RESTANTE]],0)</f>
        <v>0</v>
      </c>
    </row>
    <row r="330" spans="2:13" hidden="1" x14ac:dyDescent="0.2">
      <c r="B330" s="31">
        <v>321</v>
      </c>
      <c r="H330" t="s">
        <v>486</v>
      </c>
      <c r="I330" t="s">
        <v>486</v>
      </c>
      <c r="J330">
        <f t="shared" si="4"/>
        <v>105000</v>
      </c>
      <c r="K330" t="e">
        <f>VLOOKUP(B330,'REGISTRO ABONOS'!$B$8:$BC$10039,54,0)</f>
        <v>#N/A</v>
      </c>
      <c r="L330" t="e">
        <f>IF(Tabla267[[#This Row],[VALOR RESTANTE]]&lt;Tabla267[[#This Row],[VALOR]],"NO DISPONIBLE","DISPONIBLE")</f>
        <v>#N/A</v>
      </c>
      <c r="M330" s="9">
        <f>COUNTIF(Tabla267[[#This Row],[VALOR RESTANTE]],0)</f>
        <v>0</v>
      </c>
    </row>
    <row r="331" spans="2:13" hidden="1" x14ac:dyDescent="0.2">
      <c r="B331" s="31">
        <v>322</v>
      </c>
      <c r="H331" t="s">
        <v>476</v>
      </c>
      <c r="I331" t="s">
        <v>476</v>
      </c>
      <c r="J331">
        <f t="shared" si="4"/>
        <v>105000</v>
      </c>
      <c r="K331" t="e">
        <f>VLOOKUP(B331,'REGISTRO ABONOS'!$B$8:$BC$10039,54,0)</f>
        <v>#N/A</v>
      </c>
      <c r="L331" t="e">
        <f>IF(Tabla267[[#This Row],[VALOR RESTANTE]]&lt;Tabla267[[#This Row],[VALOR]],"NO DISPONIBLE","DISPONIBLE")</f>
        <v>#N/A</v>
      </c>
      <c r="M331" s="9">
        <f>COUNTIF(Tabla267[[#This Row],[VALOR RESTANTE]],0)</f>
        <v>0</v>
      </c>
    </row>
    <row r="332" spans="2:13" hidden="1" x14ac:dyDescent="0.2">
      <c r="B332" s="31">
        <v>323</v>
      </c>
      <c r="H332" t="s">
        <v>282</v>
      </c>
      <c r="I332" t="s">
        <v>282</v>
      </c>
      <c r="J332">
        <f t="shared" ref="J332:J395" si="5">IF(C332&gt;43607,130000,105000)</f>
        <v>105000</v>
      </c>
      <c r="K332" t="e">
        <f>VLOOKUP(B332,'REGISTRO ABONOS'!$B$8:$BC$10039,54,0)</f>
        <v>#N/A</v>
      </c>
      <c r="L332" t="e">
        <f>IF(Tabla267[[#This Row],[VALOR RESTANTE]]&lt;Tabla267[[#This Row],[VALOR]],"NO DISPONIBLE","DISPONIBLE")</f>
        <v>#N/A</v>
      </c>
      <c r="M332" s="9">
        <f>COUNTIF(Tabla267[[#This Row],[VALOR RESTANTE]],0)</f>
        <v>0</v>
      </c>
    </row>
    <row r="333" spans="2:13" hidden="1" x14ac:dyDescent="0.2">
      <c r="B333" s="31">
        <v>324</v>
      </c>
      <c r="J333">
        <f t="shared" si="5"/>
        <v>105000</v>
      </c>
      <c r="K333" t="e">
        <f>VLOOKUP(B333,'REGISTRO ABONOS'!$B$8:$BC$10039,54,0)</f>
        <v>#N/A</v>
      </c>
      <c r="L333" t="e">
        <f>IF(Tabla267[[#This Row],[VALOR RESTANTE]]&lt;Tabla267[[#This Row],[VALOR]],"NO DISPONIBLE","DISPONIBLE")</f>
        <v>#N/A</v>
      </c>
      <c r="M333" s="9">
        <f>COUNTIF(Tabla267[[#This Row],[VALOR RESTANTE]],0)</f>
        <v>0</v>
      </c>
    </row>
    <row r="334" spans="2:13" hidden="1" x14ac:dyDescent="0.2">
      <c r="B334" s="31">
        <v>325</v>
      </c>
      <c r="H334" t="s">
        <v>89</v>
      </c>
      <c r="I334" t="s">
        <v>89</v>
      </c>
      <c r="J334">
        <f t="shared" si="5"/>
        <v>105000</v>
      </c>
      <c r="K334" t="e">
        <f>VLOOKUP(B334,'REGISTRO ABONOS'!$B$8:$BC$10039,54,0)</f>
        <v>#N/A</v>
      </c>
      <c r="L334" t="e">
        <f>IF(Tabla267[[#This Row],[VALOR RESTANTE]]&lt;Tabla267[[#This Row],[VALOR]],"NO DISPONIBLE","DISPONIBLE")</f>
        <v>#N/A</v>
      </c>
      <c r="M334" s="9">
        <f>COUNTIF(Tabla267[[#This Row],[VALOR RESTANTE]],0)</f>
        <v>0</v>
      </c>
    </row>
    <row r="335" spans="2:13" hidden="1" x14ac:dyDescent="0.2">
      <c r="B335" s="31">
        <v>326</v>
      </c>
      <c r="H335" t="s">
        <v>492</v>
      </c>
      <c r="I335" t="s">
        <v>492</v>
      </c>
      <c r="J335">
        <f t="shared" si="5"/>
        <v>105000</v>
      </c>
      <c r="K335" t="e">
        <f>VLOOKUP(B335,'REGISTRO ABONOS'!$B$8:$BC$10039,54,0)</f>
        <v>#N/A</v>
      </c>
      <c r="L335" t="e">
        <f>IF(Tabla267[[#This Row],[VALOR RESTANTE]]&lt;Tabla267[[#This Row],[VALOR]],"NO DISPONIBLE","DISPONIBLE")</f>
        <v>#N/A</v>
      </c>
      <c r="M335" s="9">
        <f>COUNTIF(Tabla267[[#This Row],[VALOR RESTANTE]],0)</f>
        <v>0</v>
      </c>
    </row>
    <row r="336" spans="2:13" hidden="1" x14ac:dyDescent="0.2">
      <c r="B336" s="31">
        <v>327</v>
      </c>
      <c r="H336" t="s">
        <v>492</v>
      </c>
      <c r="I336" t="s">
        <v>492</v>
      </c>
      <c r="J336">
        <f t="shared" si="5"/>
        <v>105000</v>
      </c>
      <c r="K336" t="e">
        <f>VLOOKUP(B336,'REGISTRO ABONOS'!$B$8:$BC$10039,54,0)</f>
        <v>#N/A</v>
      </c>
      <c r="L336" t="e">
        <f>IF(Tabla267[[#This Row],[VALOR RESTANTE]]&lt;Tabla267[[#This Row],[VALOR]],"NO DISPONIBLE","DISPONIBLE")</f>
        <v>#N/A</v>
      </c>
      <c r="M336" s="9">
        <f>COUNTIF(Tabla267[[#This Row],[VALOR RESTANTE]],0)</f>
        <v>0</v>
      </c>
    </row>
    <row r="337" spans="2:13" hidden="1" x14ac:dyDescent="0.2">
      <c r="B337" s="31">
        <v>328</v>
      </c>
      <c r="H337" t="s">
        <v>89</v>
      </c>
      <c r="I337" t="s">
        <v>89</v>
      </c>
      <c r="J337">
        <f t="shared" si="5"/>
        <v>105000</v>
      </c>
      <c r="K337" t="e">
        <f>VLOOKUP(B337,'REGISTRO ABONOS'!$B$8:$BC$10039,54,0)</f>
        <v>#N/A</v>
      </c>
      <c r="L337" t="e">
        <f>IF(Tabla267[[#This Row],[VALOR RESTANTE]]&lt;Tabla267[[#This Row],[VALOR]],"NO DISPONIBLE","DISPONIBLE")</f>
        <v>#N/A</v>
      </c>
      <c r="M337" s="9">
        <f>COUNTIF(Tabla267[[#This Row],[VALOR RESTANTE]],0)</f>
        <v>0</v>
      </c>
    </row>
    <row r="338" spans="2:13" hidden="1" x14ac:dyDescent="0.2">
      <c r="B338" s="31">
        <v>329</v>
      </c>
      <c r="J338">
        <f t="shared" si="5"/>
        <v>105000</v>
      </c>
      <c r="K338" t="e">
        <f>VLOOKUP(B338,'REGISTRO ABONOS'!$B$8:$BC$10039,54,0)</f>
        <v>#N/A</v>
      </c>
      <c r="L338" t="e">
        <f>IF(Tabla267[[#This Row],[VALOR RESTANTE]]&lt;Tabla267[[#This Row],[VALOR]],"NO DISPONIBLE","DISPONIBLE")</f>
        <v>#N/A</v>
      </c>
      <c r="M338" s="9">
        <f>COUNTIF(Tabla267[[#This Row],[VALOR RESTANTE]],0)</f>
        <v>0</v>
      </c>
    </row>
    <row r="339" spans="2:13" hidden="1" x14ac:dyDescent="0.2">
      <c r="B339" s="31">
        <v>330</v>
      </c>
      <c r="J339">
        <f t="shared" si="5"/>
        <v>105000</v>
      </c>
      <c r="K339" t="e">
        <f>VLOOKUP(B339,'REGISTRO ABONOS'!$B$8:$BC$10039,54,0)</f>
        <v>#N/A</v>
      </c>
      <c r="L339" t="e">
        <f>IF(Tabla267[[#This Row],[VALOR RESTANTE]]&lt;Tabla267[[#This Row],[VALOR]],"NO DISPONIBLE","DISPONIBLE")</f>
        <v>#N/A</v>
      </c>
      <c r="M339" s="9">
        <f>COUNTIF(Tabla267[[#This Row],[VALOR RESTANTE]],0)</f>
        <v>0</v>
      </c>
    </row>
    <row r="340" spans="2:13" hidden="1" x14ac:dyDescent="0.2">
      <c r="B340" s="31">
        <v>331</v>
      </c>
      <c r="J340">
        <f t="shared" si="5"/>
        <v>105000</v>
      </c>
      <c r="K340" t="e">
        <f>VLOOKUP(B340,'REGISTRO ABONOS'!$B$8:$BC$10039,54,0)</f>
        <v>#N/A</v>
      </c>
      <c r="L340" t="e">
        <f>IF(Tabla267[[#This Row],[VALOR RESTANTE]]&lt;Tabla267[[#This Row],[VALOR]],"NO DISPONIBLE","DISPONIBLE")</f>
        <v>#N/A</v>
      </c>
      <c r="M340" s="9">
        <f>COUNTIF(Tabla267[[#This Row],[VALOR RESTANTE]],0)</f>
        <v>0</v>
      </c>
    </row>
    <row r="341" spans="2:13" hidden="1" x14ac:dyDescent="0.2">
      <c r="B341" s="31">
        <v>332</v>
      </c>
      <c r="H341" t="s">
        <v>502</v>
      </c>
      <c r="I341" t="s">
        <v>502</v>
      </c>
      <c r="J341">
        <f t="shared" si="5"/>
        <v>105000</v>
      </c>
      <c r="K341" t="e">
        <f>VLOOKUP(B341,'REGISTRO ABONOS'!$B$8:$BC$10039,54,0)</f>
        <v>#N/A</v>
      </c>
      <c r="L341" t="e">
        <f>IF(Tabla267[[#This Row],[VALOR RESTANTE]]&lt;Tabla267[[#This Row],[VALOR]],"NO DISPONIBLE","DISPONIBLE")</f>
        <v>#N/A</v>
      </c>
      <c r="M341" s="9">
        <f>COUNTIF(Tabla267[[#This Row],[VALOR RESTANTE]],0)</f>
        <v>0</v>
      </c>
    </row>
    <row r="342" spans="2:13" hidden="1" x14ac:dyDescent="0.2">
      <c r="B342" s="31">
        <v>333</v>
      </c>
      <c r="J342">
        <f t="shared" si="5"/>
        <v>105000</v>
      </c>
      <c r="K342" t="e">
        <f>VLOOKUP(B342,'REGISTRO ABONOS'!$B$8:$BC$10039,54,0)</f>
        <v>#N/A</v>
      </c>
      <c r="L342" t="e">
        <f>IF(Tabla267[[#This Row],[VALOR RESTANTE]]&lt;Tabla267[[#This Row],[VALOR]],"NO DISPONIBLE","DISPONIBLE")</f>
        <v>#N/A</v>
      </c>
      <c r="M342" s="9">
        <f>COUNTIF(Tabla267[[#This Row],[VALOR RESTANTE]],0)</f>
        <v>0</v>
      </c>
    </row>
    <row r="343" spans="2:13" hidden="1" x14ac:dyDescent="0.2">
      <c r="B343" s="31">
        <v>334</v>
      </c>
      <c r="H343" t="s">
        <v>478</v>
      </c>
      <c r="I343" t="s">
        <v>478</v>
      </c>
      <c r="J343">
        <f t="shared" si="5"/>
        <v>105000</v>
      </c>
      <c r="K343" t="e">
        <f>VLOOKUP(B343,'REGISTRO ABONOS'!$B$8:$BC$10039,54,0)</f>
        <v>#N/A</v>
      </c>
      <c r="L343" t="e">
        <f>IF(Tabla267[[#This Row],[VALOR RESTANTE]]&lt;Tabla267[[#This Row],[VALOR]],"NO DISPONIBLE","DISPONIBLE")</f>
        <v>#N/A</v>
      </c>
      <c r="M343" s="9">
        <f>COUNTIF(Tabla267[[#This Row],[VALOR RESTANTE]],0)</f>
        <v>0</v>
      </c>
    </row>
    <row r="344" spans="2:13" hidden="1" x14ac:dyDescent="0.2">
      <c r="B344" s="31">
        <v>335</v>
      </c>
      <c r="J344">
        <f t="shared" si="5"/>
        <v>105000</v>
      </c>
      <c r="K344" t="e">
        <f>VLOOKUP(B344,'REGISTRO ABONOS'!$B$8:$BC$10039,54,0)</f>
        <v>#N/A</v>
      </c>
      <c r="L344" t="e">
        <f>IF(Tabla267[[#This Row],[VALOR RESTANTE]]&lt;Tabla267[[#This Row],[VALOR]],"NO DISPONIBLE","DISPONIBLE")</f>
        <v>#N/A</v>
      </c>
      <c r="M344" s="9">
        <f>COUNTIF(Tabla267[[#This Row],[VALOR RESTANTE]],0)</f>
        <v>0</v>
      </c>
    </row>
    <row r="345" spans="2:13" hidden="1" x14ac:dyDescent="0.2">
      <c r="B345" s="31">
        <v>336</v>
      </c>
      <c r="J345">
        <f t="shared" si="5"/>
        <v>105000</v>
      </c>
      <c r="K345" t="e">
        <f>VLOOKUP(B345,'REGISTRO ABONOS'!$B$8:$BC$10039,54,0)</f>
        <v>#N/A</v>
      </c>
      <c r="L345" t="e">
        <f>IF(Tabla267[[#This Row],[VALOR RESTANTE]]&lt;Tabla267[[#This Row],[VALOR]],"NO DISPONIBLE","DISPONIBLE")</f>
        <v>#N/A</v>
      </c>
      <c r="M345" s="9">
        <f>COUNTIF(Tabla267[[#This Row],[VALOR RESTANTE]],0)</f>
        <v>0</v>
      </c>
    </row>
    <row r="346" spans="2:13" hidden="1" x14ac:dyDescent="0.2">
      <c r="B346" s="31">
        <v>337</v>
      </c>
      <c r="H346" t="s">
        <v>504</v>
      </c>
      <c r="I346" t="s">
        <v>504</v>
      </c>
      <c r="J346">
        <f t="shared" si="5"/>
        <v>105000</v>
      </c>
      <c r="K346" t="e">
        <f>VLOOKUP(B346,'REGISTRO ABONOS'!$B$8:$BC$10039,54,0)</f>
        <v>#N/A</v>
      </c>
      <c r="L346" t="e">
        <f>IF(Tabla267[[#This Row],[VALOR RESTANTE]]&lt;Tabla267[[#This Row],[VALOR]],"NO DISPONIBLE","DISPONIBLE")</f>
        <v>#N/A</v>
      </c>
      <c r="M346" s="9">
        <f>COUNTIF(Tabla267[[#This Row],[VALOR RESTANTE]],0)</f>
        <v>0</v>
      </c>
    </row>
    <row r="347" spans="2:13" hidden="1" x14ac:dyDescent="0.2">
      <c r="B347" s="31">
        <v>338</v>
      </c>
      <c r="J347">
        <f t="shared" si="5"/>
        <v>105000</v>
      </c>
      <c r="K347" t="e">
        <f>VLOOKUP(B347,'REGISTRO ABONOS'!$B$8:$BC$10039,54,0)</f>
        <v>#N/A</v>
      </c>
      <c r="L347" t="e">
        <f>IF(Tabla267[[#This Row],[VALOR RESTANTE]]&lt;Tabla267[[#This Row],[VALOR]],"NO DISPONIBLE","DISPONIBLE")</f>
        <v>#N/A</v>
      </c>
      <c r="M347" s="9">
        <f>COUNTIF(Tabla267[[#This Row],[VALOR RESTANTE]],0)</f>
        <v>0</v>
      </c>
    </row>
    <row r="348" spans="2:13" hidden="1" x14ac:dyDescent="0.2">
      <c r="B348" s="31">
        <v>339</v>
      </c>
      <c r="J348">
        <f t="shared" si="5"/>
        <v>105000</v>
      </c>
      <c r="K348" t="e">
        <f>VLOOKUP(B348,'REGISTRO ABONOS'!$B$8:$BC$10039,54,0)</f>
        <v>#N/A</v>
      </c>
      <c r="L348" t="e">
        <f>IF(Tabla267[[#This Row],[VALOR RESTANTE]]&lt;Tabla267[[#This Row],[VALOR]],"NO DISPONIBLE","DISPONIBLE")</f>
        <v>#N/A</v>
      </c>
      <c r="M348" s="9">
        <f>COUNTIF(Tabla267[[#This Row],[VALOR RESTANTE]],0)</f>
        <v>0</v>
      </c>
    </row>
    <row r="349" spans="2:13" hidden="1" x14ac:dyDescent="0.2">
      <c r="B349" s="31">
        <v>340</v>
      </c>
      <c r="J349">
        <f t="shared" si="5"/>
        <v>105000</v>
      </c>
      <c r="K349" t="e">
        <f>VLOOKUP(B349,'REGISTRO ABONOS'!$B$8:$BC$10039,54,0)</f>
        <v>#N/A</v>
      </c>
      <c r="L349" t="e">
        <f>IF(Tabla267[[#This Row],[VALOR RESTANTE]]&lt;Tabla267[[#This Row],[VALOR]],"NO DISPONIBLE","DISPONIBLE")</f>
        <v>#N/A</v>
      </c>
      <c r="M349" s="9">
        <f>COUNTIF(Tabla267[[#This Row],[VALOR RESTANTE]],0)</f>
        <v>0</v>
      </c>
    </row>
    <row r="350" spans="2:13" hidden="1" x14ac:dyDescent="0.2">
      <c r="B350" s="31">
        <v>341</v>
      </c>
      <c r="J350">
        <f t="shared" si="5"/>
        <v>105000</v>
      </c>
      <c r="K350" t="e">
        <f>VLOOKUP(B350,'REGISTRO ABONOS'!$B$8:$BC$10039,54,0)</f>
        <v>#N/A</v>
      </c>
      <c r="L350" t="e">
        <f>IF(Tabla267[[#This Row],[VALOR RESTANTE]]&lt;Tabla267[[#This Row],[VALOR]],"NO DISPONIBLE","DISPONIBLE")</f>
        <v>#N/A</v>
      </c>
      <c r="M350" s="9">
        <f>COUNTIF(Tabla267[[#This Row],[VALOR RESTANTE]],0)</f>
        <v>0</v>
      </c>
    </row>
    <row r="351" spans="2:13" hidden="1" x14ac:dyDescent="0.2">
      <c r="B351" s="31">
        <v>342</v>
      </c>
      <c r="J351">
        <f t="shared" si="5"/>
        <v>105000</v>
      </c>
      <c r="K351" t="e">
        <f>VLOOKUP(B351,'REGISTRO ABONOS'!$B$8:$BC$10039,54,0)</f>
        <v>#N/A</v>
      </c>
      <c r="L351" t="e">
        <f>IF(Tabla267[[#This Row],[VALOR RESTANTE]]&lt;Tabla267[[#This Row],[VALOR]],"NO DISPONIBLE","DISPONIBLE")</f>
        <v>#N/A</v>
      </c>
      <c r="M351" s="9">
        <f>COUNTIF(Tabla267[[#This Row],[VALOR RESTANTE]],0)</f>
        <v>0</v>
      </c>
    </row>
    <row r="352" spans="2:13" hidden="1" x14ac:dyDescent="0.2">
      <c r="B352" s="31">
        <v>343</v>
      </c>
      <c r="H352" t="s">
        <v>476</v>
      </c>
      <c r="I352" t="s">
        <v>476</v>
      </c>
      <c r="J352">
        <f t="shared" si="5"/>
        <v>105000</v>
      </c>
      <c r="K352" t="e">
        <f>VLOOKUP(B352,'REGISTRO ABONOS'!$B$8:$BC$10039,54,0)</f>
        <v>#N/A</v>
      </c>
      <c r="L352" t="e">
        <f>IF(Tabla267[[#This Row],[VALOR RESTANTE]]&lt;Tabla267[[#This Row],[VALOR]],"NO DISPONIBLE","DISPONIBLE")</f>
        <v>#N/A</v>
      </c>
      <c r="M352" s="9">
        <f>COUNTIF(Tabla267[[#This Row],[VALOR RESTANTE]],0)</f>
        <v>0</v>
      </c>
    </row>
    <row r="353" spans="2:13" hidden="1" x14ac:dyDescent="0.2">
      <c r="B353" s="31">
        <v>344</v>
      </c>
      <c r="J353">
        <f t="shared" si="5"/>
        <v>105000</v>
      </c>
      <c r="K353" t="e">
        <f>VLOOKUP(B353,'REGISTRO ABONOS'!$B$8:$BC$10039,54,0)</f>
        <v>#N/A</v>
      </c>
      <c r="L353" t="e">
        <f>IF(Tabla267[[#This Row],[VALOR RESTANTE]]&lt;Tabla267[[#This Row],[VALOR]],"NO DISPONIBLE","DISPONIBLE")</f>
        <v>#N/A</v>
      </c>
      <c r="M353" s="9">
        <f>COUNTIF(Tabla267[[#This Row],[VALOR RESTANTE]],0)</f>
        <v>0</v>
      </c>
    </row>
    <row r="354" spans="2:13" hidden="1" x14ac:dyDescent="0.2">
      <c r="B354" s="31">
        <v>345</v>
      </c>
      <c r="H354" t="s">
        <v>504</v>
      </c>
      <c r="I354" t="s">
        <v>504</v>
      </c>
      <c r="J354">
        <f t="shared" si="5"/>
        <v>105000</v>
      </c>
      <c r="K354" t="e">
        <f>VLOOKUP(B354,'REGISTRO ABONOS'!$B$8:$BC$10039,54,0)</f>
        <v>#N/A</v>
      </c>
      <c r="L354" t="e">
        <f>IF(Tabla267[[#This Row],[VALOR RESTANTE]]&lt;Tabla267[[#This Row],[VALOR]],"NO DISPONIBLE","DISPONIBLE")</f>
        <v>#N/A</v>
      </c>
      <c r="M354" s="9">
        <f>COUNTIF(Tabla267[[#This Row],[VALOR RESTANTE]],0)</f>
        <v>0</v>
      </c>
    </row>
    <row r="355" spans="2:13" hidden="1" x14ac:dyDescent="0.2">
      <c r="B355" s="31">
        <v>346</v>
      </c>
      <c r="J355">
        <f t="shared" si="5"/>
        <v>105000</v>
      </c>
      <c r="K355" t="e">
        <f>VLOOKUP(B355,'REGISTRO ABONOS'!$B$8:$BC$10039,54,0)</f>
        <v>#N/A</v>
      </c>
      <c r="L355" t="e">
        <f>IF(Tabla267[[#This Row],[VALOR RESTANTE]]&lt;Tabla267[[#This Row],[VALOR]],"NO DISPONIBLE","DISPONIBLE")</f>
        <v>#N/A</v>
      </c>
      <c r="M355" s="9">
        <f>COUNTIF(Tabla267[[#This Row],[VALOR RESTANTE]],0)</f>
        <v>0</v>
      </c>
    </row>
    <row r="356" spans="2:13" hidden="1" x14ac:dyDescent="0.2">
      <c r="B356" s="31">
        <v>347</v>
      </c>
      <c r="J356">
        <f t="shared" si="5"/>
        <v>105000</v>
      </c>
      <c r="K356" t="e">
        <f>VLOOKUP(B356,'REGISTRO ABONOS'!$B$8:$BC$10039,54,0)</f>
        <v>#N/A</v>
      </c>
      <c r="L356" t="e">
        <f>IF(Tabla267[[#This Row],[VALOR RESTANTE]]&lt;Tabla267[[#This Row],[VALOR]],"NO DISPONIBLE","DISPONIBLE")</f>
        <v>#N/A</v>
      </c>
      <c r="M356" s="9">
        <f>COUNTIF(Tabla267[[#This Row],[VALOR RESTANTE]],0)</f>
        <v>0</v>
      </c>
    </row>
    <row r="357" spans="2:13" hidden="1" x14ac:dyDescent="0.2">
      <c r="B357" s="31">
        <v>348</v>
      </c>
      <c r="J357">
        <f t="shared" si="5"/>
        <v>105000</v>
      </c>
      <c r="K357" t="e">
        <f>VLOOKUP(B357,'REGISTRO ABONOS'!$B$8:$BC$10039,54,0)</f>
        <v>#N/A</v>
      </c>
      <c r="L357" t="e">
        <f>IF(Tabla267[[#This Row],[VALOR RESTANTE]]&lt;Tabla267[[#This Row],[VALOR]],"NO DISPONIBLE","DISPONIBLE")</f>
        <v>#N/A</v>
      </c>
      <c r="M357" s="9">
        <f>COUNTIF(Tabla267[[#This Row],[VALOR RESTANTE]],0)</f>
        <v>0</v>
      </c>
    </row>
    <row r="358" spans="2:13" hidden="1" x14ac:dyDescent="0.2">
      <c r="B358" s="31">
        <v>349</v>
      </c>
      <c r="J358">
        <f t="shared" si="5"/>
        <v>105000</v>
      </c>
      <c r="K358" t="e">
        <f>VLOOKUP(B358,'REGISTRO ABONOS'!$B$8:$BC$10039,54,0)</f>
        <v>#N/A</v>
      </c>
      <c r="L358" t="e">
        <f>IF(Tabla267[[#This Row],[VALOR RESTANTE]]&lt;Tabla267[[#This Row],[VALOR]],"NO DISPONIBLE","DISPONIBLE")</f>
        <v>#N/A</v>
      </c>
      <c r="M358" s="9">
        <f>COUNTIF(Tabla267[[#This Row],[VALOR RESTANTE]],0)</f>
        <v>0</v>
      </c>
    </row>
    <row r="359" spans="2:13" hidden="1" x14ac:dyDescent="0.2">
      <c r="B359" s="31">
        <v>350</v>
      </c>
      <c r="H359" t="s">
        <v>502</v>
      </c>
      <c r="I359" t="s">
        <v>502</v>
      </c>
      <c r="J359">
        <f t="shared" si="5"/>
        <v>105000</v>
      </c>
      <c r="K359" t="e">
        <f>VLOOKUP(B359,'REGISTRO ABONOS'!$B$8:$BC$10039,54,0)</f>
        <v>#N/A</v>
      </c>
      <c r="L359" t="e">
        <f>IF(Tabla267[[#This Row],[VALOR RESTANTE]]&lt;Tabla267[[#This Row],[VALOR]],"NO DISPONIBLE","DISPONIBLE")</f>
        <v>#N/A</v>
      </c>
      <c r="M359" s="9">
        <f>COUNTIF(Tabla267[[#This Row],[VALOR RESTANTE]],0)</f>
        <v>0</v>
      </c>
    </row>
    <row r="360" spans="2:13" hidden="1" x14ac:dyDescent="0.2">
      <c r="B360" s="31">
        <v>351</v>
      </c>
      <c r="J360">
        <f t="shared" si="5"/>
        <v>105000</v>
      </c>
      <c r="K360" t="e">
        <f>VLOOKUP(B360,'REGISTRO ABONOS'!$B$8:$BC$10039,54,0)</f>
        <v>#N/A</v>
      </c>
      <c r="L360" t="e">
        <f>IF(Tabla267[[#This Row],[VALOR RESTANTE]]&lt;Tabla267[[#This Row],[VALOR]],"NO DISPONIBLE","DISPONIBLE")</f>
        <v>#N/A</v>
      </c>
      <c r="M360" s="9">
        <f>COUNTIF(Tabla267[[#This Row],[VALOR RESTANTE]],0)</f>
        <v>0</v>
      </c>
    </row>
    <row r="361" spans="2:13" hidden="1" x14ac:dyDescent="0.2">
      <c r="B361" s="31">
        <v>352</v>
      </c>
      <c r="J361">
        <f t="shared" si="5"/>
        <v>105000</v>
      </c>
      <c r="K361" t="e">
        <f>VLOOKUP(B361,'REGISTRO ABONOS'!$B$8:$BC$10039,54,0)</f>
        <v>#N/A</v>
      </c>
      <c r="L361" t="e">
        <f>IF(Tabla267[[#This Row],[VALOR RESTANTE]]&lt;Tabla267[[#This Row],[VALOR]],"NO DISPONIBLE","DISPONIBLE")</f>
        <v>#N/A</v>
      </c>
      <c r="M361" s="9">
        <f>COUNTIF(Tabla267[[#This Row],[VALOR RESTANTE]],0)</f>
        <v>0</v>
      </c>
    </row>
    <row r="362" spans="2:13" hidden="1" x14ac:dyDescent="0.2">
      <c r="B362" s="31">
        <v>353</v>
      </c>
      <c r="J362">
        <f t="shared" si="5"/>
        <v>105000</v>
      </c>
      <c r="K362" t="e">
        <f>VLOOKUP(B362,'REGISTRO ABONOS'!$B$8:$BC$10039,54,0)</f>
        <v>#N/A</v>
      </c>
      <c r="L362" t="e">
        <f>IF(Tabla267[[#This Row],[VALOR RESTANTE]]&lt;Tabla267[[#This Row],[VALOR]],"NO DISPONIBLE","DISPONIBLE")</f>
        <v>#N/A</v>
      </c>
      <c r="M362" s="9">
        <f>COUNTIF(Tabla267[[#This Row],[VALOR RESTANTE]],0)</f>
        <v>0</v>
      </c>
    </row>
    <row r="363" spans="2:13" hidden="1" x14ac:dyDescent="0.2">
      <c r="B363" s="31">
        <v>354</v>
      </c>
      <c r="J363">
        <f t="shared" si="5"/>
        <v>105000</v>
      </c>
      <c r="K363" t="e">
        <f>VLOOKUP(B363,'REGISTRO ABONOS'!$B$8:$BC$10039,54,0)</f>
        <v>#N/A</v>
      </c>
      <c r="L363" t="e">
        <f>IF(Tabla267[[#This Row],[VALOR RESTANTE]]&lt;Tabla267[[#This Row],[VALOR]],"NO DISPONIBLE","DISPONIBLE")</f>
        <v>#N/A</v>
      </c>
      <c r="M363" s="9">
        <f>COUNTIF(Tabla267[[#This Row],[VALOR RESTANTE]],0)</f>
        <v>0</v>
      </c>
    </row>
    <row r="364" spans="2:13" hidden="1" x14ac:dyDescent="0.2">
      <c r="B364" s="31">
        <v>355</v>
      </c>
      <c r="J364">
        <f t="shared" si="5"/>
        <v>105000</v>
      </c>
      <c r="K364" t="e">
        <f>VLOOKUP(B364,'REGISTRO ABONOS'!$B$8:$BC$10039,54,0)</f>
        <v>#N/A</v>
      </c>
      <c r="L364" t="e">
        <f>IF(Tabla267[[#This Row],[VALOR RESTANTE]]&lt;Tabla267[[#This Row],[VALOR]],"NO DISPONIBLE","DISPONIBLE")</f>
        <v>#N/A</v>
      </c>
      <c r="M364" s="9">
        <f>COUNTIF(Tabla267[[#This Row],[VALOR RESTANTE]],0)</f>
        <v>0</v>
      </c>
    </row>
    <row r="365" spans="2:13" hidden="1" x14ac:dyDescent="0.2">
      <c r="B365" s="31">
        <v>356</v>
      </c>
      <c r="J365">
        <f t="shared" si="5"/>
        <v>105000</v>
      </c>
      <c r="K365" t="e">
        <f>VLOOKUP(B365,'REGISTRO ABONOS'!$B$8:$BC$10039,54,0)</f>
        <v>#N/A</v>
      </c>
      <c r="L365" t="e">
        <f>IF(Tabla267[[#This Row],[VALOR RESTANTE]]&lt;Tabla267[[#This Row],[VALOR]],"NO DISPONIBLE","DISPONIBLE")</f>
        <v>#N/A</v>
      </c>
      <c r="M365" s="9">
        <f>COUNTIF(Tabla267[[#This Row],[VALOR RESTANTE]],0)</f>
        <v>0</v>
      </c>
    </row>
    <row r="366" spans="2:13" hidden="1" x14ac:dyDescent="0.2">
      <c r="B366" s="31">
        <v>357</v>
      </c>
      <c r="H366" t="s">
        <v>499</v>
      </c>
      <c r="I366" t="s">
        <v>499</v>
      </c>
      <c r="J366">
        <f t="shared" si="5"/>
        <v>105000</v>
      </c>
      <c r="K366" t="e">
        <f>VLOOKUP(B366,'REGISTRO ABONOS'!$B$8:$BC$10039,54,0)</f>
        <v>#N/A</v>
      </c>
      <c r="L366" t="e">
        <f>IF(Tabla267[[#This Row],[VALOR RESTANTE]]&lt;Tabla267[[#This Row],[VALOR]],"NO DISPONIBLE","DISPONIBLE")</f>
        <v>#N/A</v>
      </c>
      <c r="M366" s="9">
        <f>COUNTIF(Tabla267[[#This Row],[VALOR RESTANTE]],0)</f>
        <v>0</v>
      </c>
    </row>
    <row r="367" spans="2:13" hidden="1" x14ac:dyDescent="0.2">
      <c r="B367" s="31">
        <v>358</v>
      </c>
      <c r="H367" t="s">
        <v>499</v>
      </c>
      <c r="I367" t="s">
        <v>499</v>
      </c>
      <c r="J367">
        <f t="shared" si="5"/>
        <v>105000</v>
      </c>
      <c r="K367" t="e">
        <f>VLOOKUP(B367,'REGISTRO ABONOS'!$B$8:$BC$10039,54,0)</f>
        <v>#N/A</v>
      </c>
      <c r="L367" t="e">
        <f>IF(Tabla267[[#This Row],[VALOR RESTANTE]]&lt;Tabla267[[#This Row],[VALOR]],"NO DISPONIBLE","DISPONIBLE")</f>
        <v>#N/A</v>
      </c>
      <c r="M367" s="9">
        <f>COUNTIF(Tabla267[[#This Row],[VALOR RESTANTE]],0)</f>
        <v>0</v>
      </c>
    </row>
    <row r="368" spans="2:13" hidden="1" x14ac:dyDescent="0.2">
      <c r="B368" s="31">
        <v>359</v>
      </c>
      <c r="J368">
        <f t="shared" si="5"/>
        <v>105000</v>
      </c>
      <c r="K368" t="e">
        <f>VLOOKUP(B368,'REGISTRO ABONOS'!$B$8:$BC$10039,54,0)</f>
        <v>#N/A</v>
      </c>
      <c r="L368" t="e">
        <f>IF(Tabla267[[#This Row],[VALOR RESTANTE]]&lt;Tabla267[[#This Row],[VALOR]],"NO DISPONIBLE","DISPONIBLE")</f>
        <v>#N/A</v>
      </c>
      <c r="M368" s="9">
        <f>COUNTIF(Tabla267[[#This Row],[VALOR RESTANTE]],0)</f>
        <v>0</v>
      </c>
    </row>
    <row r="369" spans="2:13" hidden="1" x14ac:dyDescent="0.2">
      <c r="B369" s="31">
        <v>360</v>
      </c>
      <c r="J369">
        <f t="shared" si="5"/>
        <v>105000</v>
      </c>
      <c r="K369" t="e">
        <f>VLOOKUP(B369,'REGISTRO ABONOS'!$B$8:$BC$10039,54,0)</f>
        <v>#N/A</v>
      </c>
      <c r="L369" t="e">
        <f>IF(Tabla267[[#This Row],[VALOR RESTANTE]]&lt;Tabla267[[#This Row],[VALOR]],"NO DISPONIBLE","DISPONIBLE")</f>
        <v>#N/A</v>
      </c>
      <c r="M369" s="9">
        <f>COUNTIF(Tabla267[[#This Row],[VALOR RESTANTE]],0)</f>
        <v>0</v>
      </c>
    </row>
    <row r="370" spans="2:13" hidden="1" x14ac:dyDescent="0.2">
      <c r="B370" s="31">
        <v>361</v>
      </c>
      <c r="J370">
        <f t="shared" si="5"/>
        <v>105000</v>
      </c>
      <c r="K370" t="e">
        <f>VLOOKUP(B370,'REGISTRO ABONOS'!$B$8:$BC$10039,54,0)</f>
        <v>#N/A</v>
      </c>
      <c r="L370" t="e">
        <f>IF(Tabla267[[#This Row],[VALOR RESTANTE]]&lt;Tabla267[[#This Row],[VALOR]],"NO DISPONIBLE","DISPONIBLE")</f>
        <v>#N/A</v>
      </c>
      <c r="M370" s="9">
        <f>COUNTIF(Tabla267[[#This Row],[VALOR RESTANTE]],0)</f>
        <v>0</v>
      </c>
    </row>
    <row r="371" spans="2:13" hidden="1" x14ac:dyDescent="0.2">
      <c r="B371" s="31">
        <v>362</v>
      </c>
      <c r="J371">
        <f t="shared" si="5"/>
        <v>105000</v>
      </c>
      <c r="K371" t="e">
        <f>VLOOKUP(B371,'REGISTRO ABONOS'!$B$8:$BC$10039,54,0)</f>
        <v>#N/A</v>
      </c>
      <c r="L371" t="e">
        <f>IF(Tabla267[[#This Row],[VALOR RESTANTE]]&lt;Tabla267[[#This Row],[VALOR]],"NO DISPONIBLE","DISPONIBLE")</f>
        <v>#N/A</v>
      </c>
      <c r="M371" s="9">
        <f>COUNTIF(Tabla267[[#This Row],[VALOR RESTANTE]],0)</f>
        <v>0</v>
      </c>
    </row>
    <row r="372" spans="2:13" hidden="1" x14ac:dyDescent="0.2">
      <c r="B372" s="31">
        <v>363</v>
      </c>
      <c r="J372">
        <f t="shared" si="5"/>
        <v>105000</v>
      </c>
      <c r="K372" t="e">
        <f>VLOOKUP(B372,'REGISTRO ABONOS'!$B$8:$BC$10039,54,0)</f>
        <v>#N/A</v>
      </c>
      <c r="L372" t="e">
        <f>IF(Tabla267[[#This Row],[VALOR RESTANTE]]&lt;Tabla267[[#This Row],[VALOR]],"NO DISPONIBLE","DISPONIBLE")</f>
        <v>#N/A</v>
      </c>
      <c r="M372" s="9">
        <f>COUNTIF(Tabla267[[#This Row],[VALOR RESTANTE]],0)</f>
        <v>0</v>
      </c>
    </row>
    <row r="373" spans="2:13" hidden="1" x14ac:dyDescent="0.2">
      <c r="B373" s="31">
        <v>364</v>
      </c>
      <c r="J373">
        <f t="shared" si="5"/>
        <v>105000</v>
      </c>
      <c r="K373" t="e">
        <f>VLOOKUP(B373,'REGISTRO ABONOS'!$B$8:$BC$10039,54,0)</f>
        <v>#N/A</v>
      </c>
      <c r="L373" t="e">
        <f>IF(Tabla267[[#This Row],[VALOR RESTANTE]]&lt;Tabla267[[#This Row],[VALOR]],"NO DISPONIBLE","DISPONIBLE")</f>
        <v>#N/A</v>
      </c>
      <c r="M373" s="9">
        <f>COUNTIF(Tabla267[[#This Row],[VALOR RESTANTE]],0)</f>
        <v>0</v>
      </c>
    </row>
    <row r="374" spans="2:13" hidden="1" x14ac:dyDescent="0.2">
      <c r="B374" s="31">
        <v>365</v>
      </c>
      <c r="J374">
        <f t="shared" si="5"/>
        <v>105000</v>
      </c>
      <c r="K374" t="e">
        <f>VLOOKUP(B374,'REGISTRO ABONOS'!$B$8:$BC$10039,54,0)</f>
        <v>#N/A</v>
      </c>
      <c r="L374" t="e">
        <f>IF(Tabla267[[#This Row],[VALOR RESTANTE]]&lt;Tabla267[[#This Row],[VALOR]],"NO DISPONIBLE","DISPONIBLE")</f>
        <v>#N/A</v>
      </c>
      <c r="M374" s="9">
        <f>COUNTIF(Tabla267[[#This Row],[VALOR RESTANTE]],0)</f>
        <v>0</v>
      </c>
    </row>
    <row r="375" spans="2:13" hidden="1" x14ac:dyDescent="0.2">
      <c r="B375" s="31">
        <v>366</v>
      </c>
      <c r="J375">
        <f t="shared" si="5"/>
        <v>105000</v>
      </c>
      <c r="K375" t="e">
        <f>VLOOKUP(B375,'REGISTRO ABONOS'!$B$8:$BC$10039,54,0)</f>
        <v>#N/A</v>
      </c>
      <c r="L375" t="e">
        <f>IF(Tabla267[[#This Row],[VALOR RESTANTE]]&lt;Tabla267[[#This Row],[VALOR]],"NO DISPONIBLE","DISPONIBLE")</f>
        <v>#N/A</v>
      </c>
      <c r="M375" s="9">
        <f>COUNTIF(Tabla267[[#This Row],[VALOR RESTANTE]],0)</f>
        <v>0</v>
      </c>
    </row>
    <row r="376" spans="2:13" hidden="1" x14ac:dyDescent="0.2">
      <c r="B376" s="31">
        <v>367</v>
      </c>
      <c r="J376">
        <f t="shared" si="5"/>
        <v>105000</v>
      </c>
      <c r="K376" t="e">
        <f>VLOOKUP(B376,'REGISTRO ABONOS'!$B$8:$BC$10039,54,0)</f>
        <v>#N/A</v>
      </c>
      <c r="L376" t="e">
        <f>IF(Tabla267[[#This Row],[VALOR RESTANTE]]&lt;Tabla267[[#This Row],[VALOR]],"NO DISPONIBLE","DISPONIBLE")</f>
        <v>#N/A</v>
      </c>
      <c r="M376" s="9">
        <f>COUNTIF(Tabla267[[#This Row],[VALOR RESTANTE]],0)</f>
        <v>0</v>
      </c>
    </row>
    <row r="377" spans="2:13" hidden="1" x14ac:dyDescent="0.2">
      <c r="B377" s="31">
        <v>368</v>
      </c>
      <c r="J377">
        <f t="shared" si="5"/>
        <v>105000</v>
      </c>
      <c r="K377" t="e">
        <f>VLOOKUP(B377,'REGISTRO ABONOS'!$B$8:$BC$10039,54,0)</f>
        <v>#N/A</v>
      </c>
      <c r="L377" t="e">
        <f>IF(Tabla267[[#This Row],[VALOR RESTANTE]]&lt;Tabla267[[#This Row],[VALOR]],"NO DISPONIBLE","DISPONIBLE")</f>
        <v>#N/A</v>
      </c>
      <c r="M377" s="9">
        <f>COUNTIF(Tabla267[[#This Row],[VALOR RESTANTE]],0)</f>
        <v>0</v>
      </c>
    </row>
    <row r="378" spans="2:13" hidden="1" x14ac:dyDescent="0.2">
      <c r="B378" s="31">
        <v>369</v>
      </c>
      <c r="H378" t="s">
        <v>483</v>
      </c>
      <c r="I378" t="s">
        <v>483</v>
      </c>
      <c r="J378">
        <f t="shared" si="5"/>
        <v>105000</v>
      </c>
      <c r="K378" t="e">
        <f>VLOOKUP(B378,'REGISTRO ABONOS'!$B$8:$BC$10039,54,0)</f>
        <v>#N/A</v>
      </c>
      <c r="L378" t="e">
        <f>IF(Tabla267[[#This Row],[VALOR RESTANTE]]&lt;Tabla267[[#This Row],[VALOR]],"NO DISPONIBLE","DISPONIBLE")</f>
        <v>#N/A</v>
      </c>
      <c r="M378" s="9">
        <f>COUNTIF(Tabla267[[#This Row],[VALOR RESTANTE]],0)</f>
        <v>0</v>
      </c>
    </row>
    <row r="379" spans="2:13" hidden="1" x14ac:dyDescent="0.2">
      <c r="B379" s="31">
        <v>370</v>
      </c>
      <c r="J379">
        <f t="shared" si="5"/>
        <v>105000</v>
      </c>
      <c r="K379" t="e">
        <f>VLOOKUP(B379,'REGISTRO ABONOS'!$B$8:$BC$10039,54,0)</f>
        <v>#N/A</v>
      </c>
      <c r="L379" t="e">
        <f>IF(Tabla267[[#This Row],[VALOR RESTANTE]]&lt;Tabla267[[#This Row],[VALOR]],"NO DISPONIBLE","DISPONIBLE")</f>
        <v>#N/A</v>
      </c>
      <c r="M379" s="9">
        <f>COUNTIF(Tabla267[[#This Row],[VALOR RESTANTE]],0)</f>
        <v>0</v>
      </c>
    </row>
    <row r="380" spans="2:13" hidden="1" x14ac:dyDescent="0.2">
      <c r="B380" s="31">
        <v>371</v>
      </c>
      <c r="J380">
        <f t="shared" si="5"/>
        <v>105000</v>
      </c>
      <c r="K380" t="e">
        <f>VLOOKUP(B380,'REGISTRO ABONOS'!$B$8:$BC$10039,54,0)</f>
        <v>#N/A</v>
      </c>
      <c r="L380" t="e">
        <f>IF(Tabla267[[#This Row],[VALOR RESTANTE]]&lt;Tabla267[[#This Row],[VALOR]],"NO DISPONIBLE","DISPONIBLE")</f>
        <v>#N/A</v>
      </c>
      <c r="M380" s="9">
        <f>COUNTIF(Tabla267[[#This Row],[VALOR RESTANTE]],0)</f>
        <v>0</v>
      </c>
    </row>
    <row r="381" spans="2:13" hidden="1" x14ac:dyDescent="0.2">
      <c r="B381" s="31">
        <v>372</v>
      </c>
      <c r="J381">
        <f t="shared" si="5"/>
        <v>105000</v>
      </c>
      <c r="K381" t="e">
        <f>VLOOKUP(B381,'REGISTRO ABONOS'!$B$8:$BC$10039,54,0)</f>
        <v>#N/A</v>
      </c>
      <c r="L381" t="e">
        <f>IF(Tabla267[[#This Row],[VALOR RESTANTE]]&lt;Tabla267[[#This Row],[VALOR]],"NO DISPONIBLE","DISPONIBLE")</f>
        <v>#N/A</v>
      </c>
      <c r="M381" s="9">
        <f>COUNTIF(Tabla267[[#This Row],[VALOR RESTANTE]],0)</f>
        <v>0</v>
      </c>
    </row>
    <row r="382" spans="2:13" hidden="1" x14ac:dyDescent="0.2">
      <c r="B382" s="31">
        <v>373</v>
      </c>
      <c r="H382" t="s">
        <v>477</v>
      </c>
      <c r="I382" t="s">
        <v>477</v>
      </c>
      <c r="J382">
        <f t="shared" si="5"/>
        <v>105000</v>
      </c>
      <c r="K382" t="e">
        <f>VLOOKUP(B382,'REGISTRO ABONOS'!$B$8:$BC$10039,54,0)</f>
        <v>#N/A</v>
      </c>
      <c r="L382" t="e">
        <f>IF(Tabla267[[#This Row],[VALOR RESTANTE]]&lt;Tabla267[[#This Row],[VALOR]],"NO DISPONIBLE","DISPONIBLE")</f>
        <v>#N/A</v>
      </c>
      <c r="M382" s="9">
        <f>COUNTIF(Tabla267[[#This Row],[VALOR RESTANTE]],0)</f>
        <v>0</v>
      </c>
    </row>
    <row r="383" spans="2:13" hidden="1" x14ac:dyDescent="0.2">
      <c r="B383" s="31">
        <v>374</v>
      </c>
      <c r="J383">
        <f t="shared" si="5"/>
        <v>105000</v>
      </c>
      <c r="K383" t="e">
        <f>VLOOKUP(B383,'REGISTRO ABONOS'!$B$8:$BC$10039,54,0)</f>
        <v>#N/A</v>
      </c>
      <c r="L383" t="e">
        <f>IF(Tabla267[[#This Row],[VALOR RESTANTE]]&lt;Tabla267[[#This Row],[VALOR]],"NO DISPONIBLE","DISPONIBLE")</f>
        <v>#N/A</v>
      </c>
      <c r="M383" s="9">
        <f>COUNTIF(Tabla267[[#This Row],[VALOR RESTANTE]],0)</f>
        <v>0</v>
      </c>
    </row>
    <row r="384" spans="2:13" hidden="1" x14ac:dyDescent="0.2">
      <c r="B384" s="31">
        <v>375</v>
      </c>
      <c r="J384">
        <f t="shared" si="5"/>
        <v>105000</v>
      </c>
      <c r="K384" t="e">
        <f>VLOOKUP(B384,'REGISTRO ABONOS'!$B$8:$BC$10039,54,0)</f>
        <v>#N/A</v>
      </c>
      <c r="L384" t="e">
        <f>IF(Tabla267[[#This Row],[VALOR RESTANTE]]&lt;Tabla267[[#This Row],[VALOR]],"NO DISPONIBLE","DISPONIBLE")</f>
        <v>#N/A</v>
      </c>
      <c r="M384" s="9">
        <f>COUNTIF(Tabla267[[#This Row],[VALOR RESTANTE]],0)</f>
        <v>0</v>
      </c>
    </row>
    <row r="385" spans="2:13" hidden="1" x14ac:dyDescent="0.2">
      <c r="B385" s="31">
        <v>376</v>
      </c>
      <c r="H385" t="s">
        <v>505</v>
      </c>
      <c r="I385" t="s">
        <v>505</v>
      </c>
      <c r="J385">
        <f t="shared" si="5"/>
        <v>105000</v>
      </c>
      <c r="K385" t="e">
        <f>VLOOKUP(B385,'REGISTRO ABONOS'!$B$8:$BC$10039,54,0)</f>
        <v>#N/A</v>
      </c>
      <c r="L385" t="e">
        <f>IF(Tabla267[[#This Row],[VALOR RESTANTE]]&lt;Tabla267[[#This Row],[VALOR]],"NO DISPONIBLE","DISPONIBLE")</f>
        <v>#N/A</v>
      </c>
      <c r="M385" s="9">
        <f>COUNTIF(Tabla267[[#This Row],[VALOR RESTANTE]],0)</f>
        <v>0</v>
      </c>
    </row>
    <row r="386" spans="2:13" hidden="1" x14ac:dyDescent="0.2">
      <c r="B386" s="31">
        <v>377</v>
      </c>
      <c r="H386" t="s">
        <v>505</v>
      </c>
      <c r="I386" t="s">
        <v>505</v>
      </c>
      <c r="J386">
        <f t="shared" si="5"/>
        <v>105000</v>
      </c>
      <c r="K386" t="e">
        <f>VLOOKUP(B386,'REGISTRO ABONOS'!$B$8:$BC$10039,54,0)</f>
        <v>#N/A</v>
      </c>
      <c r="L386" t="e">
        <f>IF(Tabla267[[#This Row],[VALOR RESTANTE]]&lt;Tabla267[[#This Row],[VALOR]],"NO DISPONIBLE","DISPONIBLE")</f>
        <v>#N/A</v>
      </c>
      <c r="M386" s="9">
        <f>COUNTIF(Tabla267[[#This Row],[VALOR RESTANTE]],0)</f>
        <v>0</v>
      </c>
    </row>
    <row r="387" spans="2:13" hidden="1" x14ac:dyDescent="0.2">
      <c r="B387" s="31">
        <v>378</v>
      </c>
      <c r="H387" t="s">
        <v>487</v>
      </c>
      <c r="I387" t="s">
        <v>487</v>
      </c>
      <c r="J387">
        <f t="shared" si="5"/>
        <v>105000</v>
      </c>
      <c r="K387" t="e">
        <f>VLOOKUP(B387,'REGISTRO ABONOS'!$B$8:$BC$10039,54,0)</f>
        <v>#N/A</v>
      </c>
      <c r="L387" t="e">
        <f>IF(Tabla267[[#This Row],[VALOR RESTANTE]]&lt;Tabla267[[#This Row],[VALOR]],"NO DISPONIBLE","DISPONIBLE")</f>
        <v>#N/A</v>
      </c>
      <c r="M387" s="9">
        <f>COUNTIF(Tabla267[[#This Row],[VALOR RESTANTE]],0)</f>
        <v>0</v>
      </c>
    </row>
    <row r="388" spans="2:13" hidden="1" x14ac:dyDescent="0.2">
      <c r="B388" s="31">
        <v>379</v>
      </c>
      <c r="J388">
        <f t="shared" si="5"/>
        <v>105000</v>
      </c>
      <c r="K388" t="e">
        <f>VLOOKUP(B388,'REGISTRO ABONOS'!$B$8:$BC$10039,54,0)</f>
        <v>#N/A</v>
      </c>
      <c r="L388" t="e">
        <f>IF(Tabla267[[#This Row],[VALOR RESTANTE]]&lt;Tabla267[[#This Row],[VALOR]],"NO DISPONIBLE","DISPONIBLE")</f>
        <v>#N/A</v>
      </c>
      <c r="M388" s="9">
        <f>COUNTIF(Tabla267[[#This Row],[VALOR RESTANTE]],0)</f>
        <v>0</v>
      </c>
    </row>
    <row r="389" spans="2:13" hidden="1" x14ac:dyDescent="0.2">
      <c r="B389" s="31">
        <v>380</v>
      </c>
      <c r="J389">
        <f t="shared" si="5"/>
        <v>105000</v>
      </c>
      <c r="K389" t="e">
        <f>VLOOKUP(B389,'REGISTRO ABONOS'!$B$8:$BC$10039,54,0)</f>
        <v>#N/A</v>
      </c>
      <c r="L389" t="e">
        <f>IF(Tabla267[[#This Row],[VALOR RESTANTE]]&lt;Tabla267[[#This Row],[VALOR]],"NO DISPONIBLE","DISPONIBLE")</f>
        <v>#N/A</v>
      </c>
      <c r="M389" s="9">
        <f>COUNTIF(Tabla267[[#This Row],[VALOR RESTANTE]],0)</f>
        <v>0</v>
      </c>
    </row>
    <row r="390" spans="2:13" hidden="1" x14ac:dyDescent="0.2">
      <c r="B390" s="31">
        <v>381</v>
      </c>
      <c r="H390" t="s">
        <v>506</v>
      </c>
      <c r="I390" t="s">
        <v>506</v>
      </c>
      <c r="J390">
        <f t="shared" si="5"/>
        <v>105000</v>
      </c>
      <c r="K390" t="e">
        <f>VLOOKUP(B390,'REGISTRO ABONOS'!$B$8:$BC$10039,54,0)</f>
        <v>#N/A</v>
      </c>
      <c r="L390" t="e">
        <f>IF(Tabla267[[#This Row],[VALOR RESTANTE]]&lt;Tabla267[[#This Row],[VALOR]],"NO DISPONIBLE","DISPONIBLE")</f>
        <v>#N/A</v>
      </c>
      <c r="M390" s="9">
        <f>COUNTIF(Tabla267[[#This Row],[VALOR RESTANTE]],0)</f>
        <v>0</v>
      </c>
    </row>
    <row r="391" spans="2:13" hidden="1" x14ac:dyDescent="0.2">
      <c r="B391" s="31">
        <v>382</v>
      </c>
      <c r="J391">
        <f t="shared" si="5"/>
        <v>105000</v>
      </c>
      <c r="K391" t="e">
        <f>VLOOKUP(B391,'REGISTRO ABONOS'!$B$8:$BC$10039,54,0)</f>
        <v>#N/A</v>
      </c>
      <c r="L391" t="e">
        <f>IF(Tabla267[[#This Row],[VALOR RESTANTE]]&lt;Tabla267[[#This Row],[VALOR]],"NO DISPONIBLE","DISPONIBLE")</f>
        <v>#N/A</v>
      </c>
      <c r="M391" s="9">
        <f>COUNTIF(Tabla267[[#This Row],[VALOR RESTANTE]],0)</f>
        <v>0</v>
      </c>
    </row>
    <row r="392" spans="2:13" hidden="1" x14ac:dyDescent="0.2">
      <c r="B392" s="31">
        <v>383</v>
      </c>
      <c r="J392">
        <f t="shared" si="5"/>
        <v>105000</v>
      </c>
      <c r="K392" t="e">
        <f>VLOOKUP(B392,'REGISTRO ABONOS'!$B$8:$BC$10039,54,0)</f>
        <v>#N/A</v>
      </c>
      <c r="L392" t="e">
        <f>IF(Tabla267[[#This Row],[VALOR RESTANTE]]&lt;Tabla267[[#This Row],[VALOR]],"NO DISPONIBLE","DISPONIBLE")</f>
        <v>#N/A</v>
      </c>
      <c r="M392" s="9">
        <f>COUNTIF(Tabla267[[#This Row],[VALOR RESTANTE]],0)</f>
        <v>0</v>
      </c>
    </row>
    <row r="393" spans="2:13" hidden="1" x14ac:dyDescent="0.2">
      <c r="B393" s="31">
        <v>384</v>
      </c>
      <c r="J393">
        <f t="shared" si="5"/>
        <v>105000</v>
      </c>
      <c r="K393" t="e">
        <f>VLOOKUP(B393,'REGISTRO ABONOS'!$B$8:$BC$10039,54,0)</f>
        <v>#N/A</v>
      </c>
      <c r="L393" t="e">
        <f>IF(Tabla267[[#This Row],[VALOR RESTANTE]]&lt;Tabla267[[#This Row],[VALOR]],"NO DISPONIBLE","DISPONIBLE")</f>
        <v>#N/A</v>
      </c>
      <c r="M393" s="9">
        <f>COUNTIF(Tabla267[[#This Row],[VALOR RESTANTE]],0)</f>
        <v>0</v>
      </c>
    </row>
    <row r="394" spans="2:13" hidden="1" x14ac:dyDescent="0.2">
      <c r="B394" s="31">
        <v>385</v>
      </c>
      <c r="J394">
        <f t="shared" si="5"/>
        <v>105000</v>
      </c>
      <c r="K394" t="e">
        <f>VLOOKUP(B394,'REGISTRO ABONOS'!$B$8:$BC$10039,54,0)</f>
        <v>#N/A</v>
      </c>
      <c r="L394" t="e">
        <f>IF(Tabla267[[#This Row],[VALOR RESTANTE]]&lt;Tabla267[[#This Row],[VALOR]],"NO DISPONIBLE","DISPONIBLE")</f>
        <v>#N/A</v>
      </c>
      <c r="M394" s="9">
        <f>COUNTIF(Tabla267[[#This Row],[VALOR RESTANTE]],0)</f>
        <v>0</v>
      </c>
    </row>
    <row r="395" spans="2:13" hidden="1" x14ac:dyDescent="0.2">
      <c r="B395" s="31">
        <v>386</v>
      </c>
      <c r="H395" t="s">
        <v>477</v>
      </c>
      <c r="I395" t="s">
        <v>477</v>
      </c>
      <c r="J395">
        <f t="shared" si="5"/>
        <v>105000</v>
      </c>
      <c r="K395" t="e">
        <f>VLOOKUP(B395,'REGISTRO ABONOS'!$B$8:$BC$10039,54,0)</f>
        <v>#N/A</v>
      </c>
      <c r="L395" t="e">
        <f>IF(Tabla267[[#This Row],[VALOR RESTANTE]]&lt;Tabla267[[#This Row],[VALOR]],"NO DISPONIBLE","DISPONIBLE")</f>
        <v>#N/A</v>
      </c>
      <c r="M395" s="9">
        <f>COUNTIF(Tabla267[[#This Row],[VALOR RESTANTE]],0)</f>
        <v>0</v>
      </c>
    </row>
    <row r="396" spans="2:13" hidden="1" x14ac:dyDescent="0.2">
      <c r="B396" s="31">
        <v>387</v>
      </c>
      <c r="J396">
        <f t="shared" ref="J396:J459" si="6">IF(C396&gt;43607,130000,105000)</f>
        <v>105000</v>
      </c>
      <c r="K396" t="e">
        <f>VLOOKUP(B396,'REGISTRO ABONOS'!$B$8:$BC$10039,54,0)</f>
        <v>#N/A</v>
      </c>
      <c r="L396" t="e">
        <f>IF(Tabla267[[#This Row],[VALOR RESTANTE]]&lt;Tabla267[[#This Row],[VALOR]],"NO DISPONIBLE","DISPONIBLE")</f>
        <v>#N/A</v>
      </c>
      <c r="M396" s="9">
        <f>COUNTIF(Tabla267[[#This Row],[VALOR RESTANTE]],0)</f>
        <v>0</v>
      </c>
    </row>
    <row r="397" spans="2:13" hidden="1" x14ac:dyDescent="0.2">
      <c r="B397" s="31">
        <v>388</v>
      </c>
      <c r="J397">
        <f t="shared" si="6"/>
        <v>105000</v>
      </c>
      <c r="K397" t="e">
        <f>VLOOKUP(B397,'REGISTRO ABONOS'!$B$8:$BC$10039,54,0)</f>
        <v>#N/A</v>
      </c>
      <c r="L397" t="e">
        <f>IF(Tabla267[[#This Row],[VALOR RESTANTE]]&lt;Tabla267[[#This Row],[VALOR]],"NO DISPONIBLE","DISPONIBLE")</f>
        <v>#N/A</v>
      </c>
      <c r="M397" s="9">
        <f>COUNTIF(Tabla267[[#This Row],[VALOR RESTANTE]],0)</f>
        <v>0</v>
      </c>
    </row>
    <row r="398" spans="2:13" hidden="1" x14ac:dyDescent="0.2">
      <c r="B398" s="31">
        <v>389</v>
      </c>
      <c r="J398">
        <f t="shared" si="6"/>
        <v>105000</v>
      </c>
      <c r="K398" t="e">
        <f>VLOOKUP(B398,'REGISTRO ABONOS'!$B$8:$BC$10039,54,0)</f>
        <v>#N/A</v>
      </c>
      <c r="L398" t="e">
        <f>IF(Tabla267[[#This Row],[VALOR RESTANTE]]&lt;Tabla267[[#This Row],[VALOR]],"NO DISPONIBLE","DISPONIBLE")</f>
        <v>#N/A</v>
      </c>
      <c r="M398" s="9">
        <f>COUNTIF(Tabla267[[#This Row],[VALOR RESTANTE]],0)</f>
        <v>0</v>
      </c>
    </row>
    <row r="399" spans="2:13" hidden="1" x14ac:dyDescent="0.2">
      <c r="B399" s="31">
        <v>390</v>
      </c>
      <c r="J399">
        <f t="shared" si="6"/>
        <v>105000</v>
      </c>
      <c r="K399" t="e">
        <f>VLOOKUP(B399,'REGISTRO ABONOS'!$B$8:$BC$10039,54,0)</f>
        <v>#N/A</v>
      </c>
      <c r="L399" t="e">
        <f>IF(Tabla267[[#This Row],[VALOR RESTANTE]]&lt;Tabla267[[#This Row],[VALOR]],"NO DISPONIBLE","DISPONIBLE")</f>
        <v>#N/A</v>
      </c>
      <c r="M399" s="9">
        <f>COUNTIF(Tabla267[[#This Row],[VALOR RESTANTE]],0)</f>
        <v>0</v>
      </c>
    </row>
    <row r="400" spans="2:13" hidden="1" x14ac:dyDescent="0.2">
      <c r="B400" s="31">
        <v>391</v>
      </c>
      <c r="H400" t="s">
        <v>497</v>
      </c>
      <c r="I400" t="s">
        <v>497</v>
      </c>
      <c r="J400">
        <f t="shared" si="6"/>
        <v>105000</v>
      </c>
      <c r="K400" t="e">
        <f>VLOOKUP(B400,'REGISTRO ABONOS'!$B$8:$BC$10039,54,0)</f>
        <v>#N/A</v>
      </c>
      <c r="L400" t="e">
        <f>IF(Tabla267[[#This Row],[VALOR RESTANTE]]&lt;Tabla267[[#This Row],[VALOR]],"NO DISPONIBLE","DISPONIBLE")</f>
        <v>#N/A</v>
      </c>
      <c r="M400" s="9">
        <f>COUNTIF(Tabla267[[#This Row],[VALOR RESTANTE]],0)</f>
        <v>0</v>
      </c>
    </row>
    <row r="401" spans="2:13" hidden="1" x14ac:dyDescent="0.2">
      <c r="B401" s="31">
        <v>392</v>
      </c>
      <c r="H401" t="s">
        <v>497</v>
      </c>
      <c r="I401" t="s">
        <v>497</v>
      </c>
      <c r="J401">
        <f t="shared" si="6"/>
        <v>105000</v>
      </c>
      <c r="K401" t="e">
        <f>VLOOKUP(B401,'REGISTRO ABONOS'!$B$8:$BC$10039,54,0)</f>
        <v>#N/A</v>
      </c>
      <c r="L401" t="e">
        <f>IF(Tabla267[[#This Row],[VALOR RESTANTE]]&lt;Tabla267[[#This Row],[VALOR]],"NO DISPONIBLE","DISPONIBLE")</f>
        <v>#N/A</v>
      </c>
      <c r="M401" s="9">
        <f>COUNTIF(Tabla267[[#This Row],[VALOR RESTANTE]],0)</f>
        <v>0</v>
      </c>
    </row>
    <row r="402" spans="2:13" hidden="1" x14ac:dyDescent="0.2">
      <c r="B402" s="31">
        <v>393</v>
      </c>
      <c r="H402" t="s">
        <v>497</v>
      </c>
      <c r="I402" t="s">
        <v>497</v>
      </c>
      <c r="J402">
        <f t="shared" si="6"/>
        <v>105000</v>
      </c>
      <c r="K402" t="e">
        <f>VLOOKUP(B402,'REGISTRO ABONOS'!$B$8:$BC$10039,54,0)</f>
        <v>#N/A</v>
      </c>
      <c r="L402" t="e">
        <f>IF(Tabla267[[#This Row],[VALOR RESTANTE]]&lt;Tabla267[[#This Row],[VALOR]],"NO DISPONIBLE","DISPONIBLE")</f>
        <v>#N/A</v>
      </c>
      <c r="M402" s="9">
        <f>COUNTIF(Tabla267[[#This Row],[VALOR RESTANTE]],0)</f>
        <v>0</v>
      </c>
    </row>
    <row r="403" spans="2:13" hidden="1" x14ac:dyDescent="0.2">
      <c r="B403" s="31">
        <v>394</v>
      </c>
      <c r="H403" t="s">
        <v>497</v>
      </c>
      <c r="I403" t="s">
        <v>497</v>
      </c>
      <c r="J403">
        <f t="shared" si="6"/>
        <v>105000</v>
      </c>
      <c r="K403" t="e">
        <f>VLOOKUP(B403,'REGISTRO ABONOS'!$B$8:$BC$10039,54,0)</f>
        <v>#N/A</v>
      </c>
      <c r="L403" t="e">
        <f>IF(Tabla267[[#This Row],[VALOR RESTANTE]]&lt;Tabla267[[#This Row],[VALOR]],"NO DISPONIBLE","DISPONIBLE")</f>
        <v>#N/A</v>
      </c>
      <c r="M403" s="9">
        <f>COUNTIF(Tabla267[[#This Row],[VALOR RESTANTE]],0)</f>
        <v>0</v>
      </c>
    </row>
    <row r="404" spans="2:13" hidden="1" x14ac:dyDescent="0.2">
      <c r="B404" s="31">
        <v>395</v>
      </c>
      <c r="H404" t="s">
        <v>478</v>
      </c>
      <c r="I404" t="s">
        <v>478</v>
      </c>
      <c r="J404">
        <f t="shared" si="6"/>
        <v>105000</v>
      </c>
      <c r="K404" t="e">
        <f>VLOOKUP(B404,'REGISTRO ABONOS'!$B$8:$BC$10039,54,0)</f>
        <v>#N/A</v>
      </c>
      <c r="L404" t="e">
        <f>IF(Tabla267[[#This Row],[VALOR RESTANTE]]&lt;Tabla267[[#This Row],[VALOR]],"NO DISPONIBLE","DISPONIBLE")</f>
        <v>#N/A</v>
      </c>
      <c r="M404" s="9">
        <f>COUNTIF(Tabla267[[#This Row],[VALOR RESTANTE]],0)</f>
        <v>0</v>
      </c>
    </row>
    <row r="405" spans="2:13" hidden="1" x14ac:dyDescent="0.2">
      <c r="B405" s="31">
        <v>396</v>
      </c>
      <c r="J405">
        <f t="shared" si="6"/>
        <v>105000</v>
      </c>
      <c r="K405" t="e">
        <f>VLOOKUP(B405,'REGISTRO ABONOS'!$B$8:$BC$10039,54,0)</f>
        <v>#N/A</v>
      </c>
      <c r="L405" t="e">
        <f>IF(Tabla267[[#This Row],[VALOR RESTANTE]]&lt;Tabla267[[#This Row],[VALOR]],"NO DISPONIBLE","DISPONIBLE")</f>
        <v>#N/A</v>
      </c>
      <c r="M405" s="9">
        <f>COUNTIF(Tabla267[[#This Row],[VALOR RESTANTE]],0)</f>
        <v>0</v>
      </c>
    </row>
    <row r="406" spans="2:13" hidden="1" x14ac:dyDescent="0.2">
      <c r="B406" s="31">
        <v>397</v>
      </c>
      <c r="J406">
        <f t="shared" si="6"/>
        <v>105000</v>
      </c>
      <c r="K406" t="e">
        <f>VLOOKUP(B406,'REGISTRO ABONOS'!$B$8:$BC$10039,54,0)</f>
        <v>#N/A</v>
      </c>
      <c r="L406" t="e">
        <f>IF(Tabla267[[#This Row],[VALOR RESTANTE]]&lt;Tabla267[[#This Row],[VALOR]],"NO DISPONIBLE","DISPONIBLE")</f>
        <v>#N/A</v>
      </c>
      <c r="M406" s="9">
        <f>COUNTIF(Tabla267[[#This Row],[VALOR RESTANTE]],0)</f>
        <v>0</v>
      </c>
    </row>
    <row r="407" spans="2:13" hidden="1" x14ac:dyDescent="0.2">
      <c r="B407" s="31">
        <v>398</v>
      </c>
      <c r="J407">
        <f t="shared" si="6"/>
        <v>105000</v>
      </c>
      <c r="K407" t="e">
        <f>VLOOKUP(B407,'REGISTRO ABONOS'!$B$8:$BC$10039,54,0)</f>
        <v>#N/A</v>
      </c>
      <c r="L407" t="e">
        <f>IF(Tabla267[[#This Row],[VALOR RESTANTE]]&lt;Tabla267[[#This Row],[VALOR]],"NO DISPONIBLE","DISPONIBLE")</f>
        <v>#N/A</v>
      </c>
      <c r="M407" s="9">
        <f>COUNTIF(Tabla267[[#This Row],[VALOR RESTANTE]],0)</f>
        <v>0</v>
      </c>
    </row>
    <row r="408" spans="2:13" hidden="1" x14ac:dyDescent="0.2">
      <c r="B408" s="31">
        <v>399</v>
      </c>
      <c r="H408" t="s">
        <v>477</v>
      </c>
      <c r="I408" t="s">
        <v>477</v>
      </c>
      <c r="J408">
        <f t="shared" si="6"/>
        <v>105000</v>
      </c>
      <c r="K408" t="e">
        <f>VLOOKUP(B408,'REGISTRO ABONOS'!$B$8:$BC$10039,54,0)</f>
        <v>#N/A</v>
      </c>
      <c r="L408" t="e">
        <f>IF(Tabla267[[#This Row],[VALOR RESTANTE]]&lt;Tabla267[[#This Row],[VALOR]],"NO DISPONIBLE","DISPONIBLE")</f>
        <v>#N/A</v>
      </c>
      <c r="M408" s="9">
        <f>COUNTIF(Tabla267[[#This Row],[VALOR RESTANTE]],0)</f>
        <v>0</v>
      </c>
    </row>
    <row r="409" spans="2:13" hidden="1" x14ac:dyDescent="0.2">
      <c r="B409" s="31">
        <v>400</v>
      </c>
      <c r="H409" t="s">
        <v>487</v>
      </c>
      <c r="I409" t="s">
        <v>487</v>
      </c>
      <c r="J409">
        <f t="shared" si="6"/>
        <v>105000</v>
      </c>
      <c r="K409" t="e">
        <f>VLOOKUP(B409,'REGISTRO ABONOS'!$B$8:$BC$10039,54,0)</f>
        <v>#N/A</v>
      </c>
      <c r="L409" t="e">
        <f>IF(Tabla267[[#This Row],[VALOR RESTANTE]]&lt;Tabla267[[#This Row],[VALOR]],"NO DISPONIBLE","DISPONIBLE")</f>
        <v>#N/A</v>
      </c>
      <c r="M409" s="9">
        <f>COUNTIF(Tabla267[[#This Row],[VALOR RESTANTE]],0)</f>
        <v>0</v>
      </c>
    </row>
    <row r="410" spans="2:13" hidden="1" x14ac:dyDescent="0.2">
      <c r="B410" s="31">
        <v>401</v>
      </c>
      <c r="J410">
        <f t="shared" si="6"/>
        <v>105000</v>
      </c>
      <c r="K410" t="e">
        <f>VLOOKUP(B410,'REGISTRO ABONOS'!$B$8:$BC$10039,54,0)</f>
        <v>#N/A</v>
      </c>
      <c r="L410" t="e">
        <f>IF(Tabla267[[#This Row],[VALOR RESTANTE]]&lt;Tabla267[[#This Row],[VALOR]],"NO DISPONIBLE","DISPONIBLE")</f>
        <v>#N/A</v>
      </c>
      <c r="M410" s="9">
        <f>COUNTIF(Tabla267[[#This Row],[VALOR RESTANTE]],0)</f>
        <v>0</v>
      </c>
    </row>
    <row r="411" spans="2:13" hidden="1" x14ac:dyDescent="0.2">
      <c r="B411" s="31">
        <v>402</v>
      </c>
      <c r="J411">
        <f t="shared" si="6"/>
        <v>105000</v>
      </c>
      <c r="K411" t="e">
        <f>VLOOKUP(B411,'REGISTRO ABONOS'!$B$8:$BC$10039,54,0)</f>
        <v>#N/A</v>
      </c>
      <c r="L411" t="e">
        <f>IF(Tabla267[[#This Row],[VALOR RESTANTE]]&lt;Tabla267[[#This Row],[VALOR]],"NO DISPONIBLE","DISPONIBLE")</f>
        <v>#N/A</v>
      </c>
      <c r="M411" s="9">
        <f>COUNTIF(Tabla267[[#This Row],[VALOR RESTANTE]],0)</f>
        <v>0</v>
      </c>
    </row>
    <row r="412" spans="2:13" hidden="1" x14ac:dyDescent="0.2">
      <c r="B412" s="31">
        <v>403</v>
      </c>
      <c r="J412">
        <f t="shared" si="6"/>
        <v>105000</v>
      </c>
      <c r="K412" t="e">
        <f>VLOOKUP(B412,'REGISTRO ABONOS'!$B$8:$BC$10039,54,0)</f>
        <v>#N/A</v>
      </c>
      <c r="L412" t="e">
        <f>IF(Tabla267[[#This Row],[VALOR RESTANTE]]&lt;Tabla267[[#This Row],[VALOR]],"NO DISPONIBLE","DISPONIBLE")</f>
        <v>#N/A</v>
      </c>
      <c r="M412" s="9">
        <f>COUNTIF(Tabla267[[#This Row],[VALOR RESTANTE]],0)</f>
        <v>0</v>
      </c>
    </row>
    <row r="413" spans="2:13" hidden="1" x14ac:dyDescent="0.2">
      <c r="B413" s="31">
        <v>404</v>
      </c>
      <c r="H413" t="s">
        <v>492</v>
      </c>
      <c r="I413" t="s">
        <v>492</v>
      </c>
      <c r="J413">
        <f t="shared" si="6"/>
        <v>105000</v>
      </c>
      <c r="K413" t="e">
        <f>VLOOKUP(B413,'REGISTRO ABONOS'!$B$8:$BC$10039,54,0)</f>
        <v>#N/A</v>
      </c>
      <c r="L413" t="e">
        <f>IF(Tabla267[[#This Row],[VALOR RESTANTE]]&lt;Tabla267[[#This Row],[VALOR]],"NO DISPONIBLE","DISPONIBLE")</f>
        <v>#N/A</v>
      </c>
      <c r="M413" s="9">
        <f>COUNTIF(Tabla267[[#This Row],[VALOR RESTANTE]],0)</f>
        <v>0</v>
      </c>
    </row>
    <row r="414" spans="2:13" hidden="1" x14ac:dyDescent="0.2">
      <c r="B414" s="31">
        <v>405</v>
      </c>
      <c r="J414">
        <f t="shared" si="6"/>
        <v>105000</v>
      </c>
      <c r="K414" t="e">
        <f>VLOOKUP(B414,'REGISTRO ABONOS'!$B$8:$BC$10039,54,0)</f>
        <v>#N/A</v>
      </c>
      <c r="L414" t="e">
        <f>IF(Tabla267[[#This Row],[VALOR RESTANTE]]&lt;Tabla267[[#This Row],[VALOR]],"NO DISPONIBLE","DISPONIBLE")</f>
        <v>#N/A</v>
      </c>
      <c r="M414" s="9">
        <f>COUNTIF(Tabla267[[#This Row],[VALOR RESTANTE]],0)</f>
        <v>0</v>
      </c>
    </row>
    <row r="415" spans="2:13" hidden="1" x14ac:dyDescent="0.2">
      <c r="B415" s="31">
        <v>406</v>
      </c>
      <c r="J415">
        <f t="shared" si="6"/>
        <v>105000</v>
      </c>
      <c r="K415" t="e">
        <f>VLOOKUP(B415,'REGISTRO ABONOS'!$B$8:$BC$10039,54,0)</f>
        <v>#N/A</v>
      </c>
      <c r="L415" t="e">
        <f>IF(Tabla267[[#This Row],[VALOR RESTANTE]]&lt;Tabla267[[#This Row],[VALOR]],"NO DISPONIBLE","DISPONIBLE")</f>
        <v>#N/A</v>
      </c>
      <c r="M415" s="9">
        <f>COUNTIF(Tabla267[[#This Row],[VALOR RESTANTE]],0)</f>
        <v>0</v>
      </c>
    </row>
    <row r="416" spans="2:13" hidden="1" x14ac:dyDescent="0.2">
      <c r="B416" s="31">
        <v>407</v>
      </c>
      <c r="J416">
        <f t="shared" si="6"/>
        <v>105000</v>
      </c>
      <c r="K416" t="e">
        <f>VLOOKUP(B416,'REGISTRO ABONOS'!$B$8:$BC$10039,54,0)</f>
        <v>#N/A</v>
      </c>
      <c r="L416" t="e">
        <f>IF(Tabla267[[#This Row],[VALOR RESTANTE]]&lt;Tabla267[[#This Row],[VALOR]],"NO DISPONIBLE","DISPONIBLE")</f>
        <v>#N/A</v>
      </c>
      <c r="M416" s="9">
        <f>COUNTIF(Tabla267[[#This Row],[VALOR RESTANTE]],0)</f>
        <v>0</v>
      </c>
    </row>
    <row r="417" spans="2:13" hidden="1" x14ac:dyDescent="0.2">
      <c r="B417" s="31">
        <v>408</v>
      </c>
      <c r="J417">
        <f t="shared" si="6"/>
        <v>105000</v>
      </c>
      <c r="K417" t="e">
        <f>VLOOKUP(B417,'REGISTRO ABONOS'!$B$8:$BC$10039,54,0)</f>
        <v>#N/A</v>
      </c>
      <c r="L417" t="e">
        <f>IF(Tabla267[[#This Row],[VALOR RESTANTE]]&lt;Tabla267[[#This Row],[VALOR]],"NO DISPONIBLE","DISPONIBLE")</f>
        <v>#N/A</v>
      </c>
      <c r="M417" s="9">
        <f>COUNTIF(Tabla267[[#This Row],[VALOR RESTANTE]],0)</f>
        <v>0</v>
      </c>
    </row>
    <row r="418" spans="2:13" hidden="1" x14ac:dyDescent="0.2">
      <c r="B418" s="31">
        <v>409</v>
      </c>
      <c r="J418">
        <f t="shared" si="6"/>
        <v>105000</v>
      </c>
      <c r="K418" t="e">
        <f>VLOOKUP(B418,'REGISTRO ABONOS'!$B$8:$BC$10039,54,0)</f>
        <v>#N/A</v>
      </c>
      <c r="L418" t="e">
        <f>IF(Tabla267[[#This Row],[VALOR RESTANTE]]&lt;Tabla267[[#This Row],[VALOR]],"NO DISPONIBLE","DISPONIBLE")</f>
        <v>#N/A</v>
      </c>
      <c r="M418" s="9">
        <f>COUNTIF(Tabla267[[#This Row],[VALOR RESTANTE]],0)</f>
        <v>0</v>
      </c>
    </row>
    <row r="419" spans="2:13" hidden="1" x14ac:dyDescent="0.2">
      <c r="B419" s="31">
        <v>410</v>
      </c>
      <c r="H419" t="s">
        <v>478</v>
      </c>
      <c r="I419" t="s">
        <v>478</v>
      </c>
      <c r="J419">
        <f t="shared" si="6"/>
        <v>105000</v>
      </c>
      <c r="K419" t="e">
        <f>VLOOKUP(B419,'REGISTRO ABONOS'!$B$8:$BC$10039,54,0)</f>
        <v>#N/A</v>
      </c>
      <c r="L419" t="e">
        <f>IF(Tabla267[[#This Row],[VALOR RESTANTE]]&lt;Tabla267[[#This Row],[VALOR]],"NO DISPONIBLE","DISPONIBLE")</f>
        <v>#N/A</v>
      </c>
      <c r="M419" s="9">
        <f>COUNTIF(Tabla267[[#This Row],[VALOR RESTANTE]],0)</f>
        <v>0</v>
      </c>
    </row>
    <row r="420" spans="2:13" hidden="1" x14ac:dyDescent="0.2">
      <c r="B420" s="31">
        <v>411</v>
      </c>
      <c r="J420">
        <f t="shared" si="6"/>
        <v>105000</v>
      </c>
      <c r="K420" t="e">
        <f>VLOOKUP(B420,'REGISTRO ABONOS'!$B$8:$BC$10039,54,0)</f>
        <v>#N/A</v>
      </c>
      <c r="L420" t="e">
        <f>IF(Tabla267[[#This Row],[VALOR RESTANTE]]&lt;Tabla267[[#This Row],[VALOR]],"NO DISPONIBLE","DISPONIBLE")</f>
        <v>#N/A</v>
      </c>
      <c r="M420" s="9">
        <f>COUNTIF(Tabla267[[#This Row],[VALOR RESTANTE]],0)</f>
        <v>0</v>
      </c>
    </row>
    <row r="421" spans="2:13" hidden="1" x14ac:dyDescent="0.2">
      <c r="B421" s="31">
        <v>412</v>
      </c>
      <c r="J421">
        <f t="shared" si="6"/>
        <v>105000</v>
      </c>
      <c r="K421" t="e">
        <f>VLOOKUP(B421,'REGISTRO ABONOS'!$B$8:$BC$10039,54,0)</f>
        <v>#N/A</v>
      </c>
      <c r="L421" t="e">
        <f>IF(Tabla267[[#This Row],[VALOR RESTANTE]]&lt;Tabla267[[#This Row],[VALOR]],"NO DISPONIBLE","DISPONIBLE")</f>
        <v>#N/A</v>
      </c>
      <c r="M421" s="9">
        <f>COUNTIF(Tabla267[[#This Row],[VALOR RESTANTE]],0)</f>
        <v>0</v>
      </c>
    </row>
    <row r="422" spans="2:13" hidden="1" x14ac:dyDescent="0.2">
      <c r="B422" s="31">
        <v>413</v>
      </c>
      <c r="J422">
        <f t="shared" si="6"/>
        <v>105000</v>
      </c>
      <c r="K422" t="e">
        <f>VLOOKUP(B422,'REGISTRO ABONOS'!$B$8:$BC$10039,54,0)</f>
        <v>#N/A</v>
      </c>
      <c r="L422" t="e">
        <f>IF(Tabla267[[#This Row],[VALOR RESTANTE]]&lt;Tabla267[[#This Row],[VALOR]],"NO DISPONIBLE","DISPONIBLE")</f>
        <v>#N/A</v>
      </c>
      <c r="M422" s="9">
        <f>COUNTIF(Tabla267[[#This Row],[VALOR RESTANTE]],0)</f>
        <v>0</v>
      </c>
    </row>
    <row r="423" spans="2:13" hidden="1" x14ac:dyDescent="0.2">
      <c r="B423" s="31">
        <v>414</v>
      </c>
      <c r="J423">
        <f t="shared" si="6"/>
        <v>105000</v>
      </c>
      <c r="K423" t="e">
        <f>VLOOKUP(B423,'REGISTRO ABONOS'!$B$8:$BC$10039,54,0)</f>
        <v>#N/A</v>
      </c>
      <c r="L423" t="e">
        <f>IF(Tabla267[[#This Row],[VALOR RESTANTE]]&lt;Tabla267[[#This Row],[VALOR]],"NO DISPONIBLE","DISPONIBLE")</f>
        <v>#N/A</v>
      </c>
      <c r="M423" s="9">
        <f>COUNTIF(Tabla267[[#This Row],[VALOR RESTANTE]],0)</f>
        <v>0</v>
      </c>
    </row>
    <row r="424" spans="2:13" hidden="1" x14ac:dyDescent="0.2">
      <c r="B424" s="31">
        <v>415</v>
      </c>
      <c r="H424" t="s">
        <v>478</v>
      </c>
      <c r="I424" t="s">
        <v>478</v>
      </c>
      <c r="J424">
        <f t="shared" si="6"/>
        <v>105000</v>
      </c>
      <c r="K424" t="e">
        <f>VLOOKUP(B424,'REGISTRO ABONOS'!$B$8:$BC$10039,54,0)</f>
        <v>#N/A</v>
      </c>
      <c r="L424" t="e">
        <f>IF(Tabla267[[#This Row],[VALOR RESTANTE]]&lt;Tabla267[[#This Row],[VALOR]],"NO DISPONIBLE","DISPONIBLE")</f>
        <v>#N/A</v>
      </c>
      <c r="M424" s="9">
        <f>COUNTIF(Tabla267[[#This Row],[VALOR RESTANTE]],0)</f>
        <v>0</v>
      </c>
    </row>
    <row r="425" spans="2:13" hidden="1" x14ac:dyDescent="0.2">
      <c r="B425" s="31">
        <v>416</v>
      </c>
      <c r="H425" t="s">
        <v>507</v>
      </c>
      <c r="I425" t="s">
        <v>507</v>
      </c>
      <c r="J425">
        <f t="shared" si="6"/>
        <v>105000</v>
      </c>
      <c r="K425" t="e">
        <f>VLOOKUP(B425,'REGISTRO ABONOS'!$B$8:$BC$10039,54,0)</f>
        <v>#N/A</v>
      </c>
      <c r="L425" t="e">
        <f>IF(Tabla267[[#This Row],[VALOR RESTANTE]]&lt;Tabla267[[#This Row],[VALOR]],"NO DISPONIBLE","DISPONIBLE")</f>
        <v>#N/A</v>
      </c>
      <c r="M425" s="9">
        <f>COUNTIF(Tabla267[[#This Row],[VALOR RESTANTE]],0)</f>
        <v>0</v>
      </c>
    </row>
    <row r="426" spans="2:13" hidden="1" x14ac:dyDescent="0.2">
      <c r="B426" s="31">
        <v>417</v>
      </c>
      <c r="J426">
        <f t="shared" si="6"/>
        <v>105000</v>
      </c>
      <c r="K426" t="e">
        <f>VLOOKUP(B426,'REGISTRO ABONOS'!$B$8:$BC$10039,54,0)</f>
        <v>#N/A</v>
      </c>
      <c r="L426" t="e">
        <f>IF(Tabla267[[#This Row],[VALOR RESTANTE]]&lt;Tabla267[[#This Row],[VALOR]],"NO DISPONIBLE","DISPONIBLE")</f>
        <v>#N/A</v>
      </c>
      <c r="M426" s="9">
        <f>COUNTIF(Tabla267[[#This Row],[VALOR RESTANTE]],0)</f>
        <v>0</v>
      </c>
    </row>
    <row r="427" spans="2:13" hidden="1" x14ac:dyDescent="0.2">
      <c r="B427" s="31">
        <v>418</v>
      </c>
      <c r="H427" t="s">
        <v>89</v>
      </c>
      <c r="I427" t="s">
        <v>89</v>
      </c>
      <c r="J427">
        <f t="shared" si="6"/>
        <v>105000</v>
      </c>
      <c r="K427" t="e">
        <f>VLOOKUP(B427,'REGISTRO ABONOS'!$B$8:$BC$10039,54,0)</f>
        <v>#N/A</v>
      </c>
      <c r="L427" t="e">
        <f>IF(Tabla267[[#This Row],[VALOR RESTANTE]]&lt;Tabla267[[#This Row],[VALOR]],"NO DISPONIBLE","DISPONIBLE")</f>
        <v>#N/A</v>
      </c>
      <c r="M427" s="9">
        <f>COUNTIF(Tabla267[[#This Row],[VALOR RESTANTE]],0)</f>
        <v>0</v>
      </c>
    </row>
    <row r="428" spans="2:13" hidden="1" x14ac:dyDescent="0.2">
      <c r="B428" s="31">
        <v>419</v>
      </c>
      <c r="H428" t="s">
        <v>345</v>
      </c>
      <c r="I428" t="s">
        <v>345</v>
      </c>
      <c r="J428">
        <f t="shared" si="6"/>
        <v>105000</v>
      </c>
      <c r="K428" t="e">
        <f>VLOOKUP(B428,'REGISTRO ABONOS'!$B$8:$BC$10039,54,0)</f>
        <v>#N/A</v>
      </c>
      <c r="L428" t="e">
        <f>IF(Tabla267[[#This Row],[VALOR RESTANTE]]&lt;Tabla267[[#This Row],[VALOR]],"NO DISPONIBLE","DISPONIBLE")</f>
        <v>#N/A</v>
      </c>
      <c r="M428" s="9">
        <f>COUNTIF(Tabla267[[#This Row],[VALOR RESTANTE]],0)</f>
        <v>0</v>
      </c>
    </row>
    <row r="429" spans="2:13" hidden="1" x14ac:dyDescent="0.2">
      <c r="B429" s="31">
        <v>420</v>
      </c>
      <c r="J429">
        <f t="shared" si="6"/>
        <v>105000</v>
      </c>
      <c r="K429" t="e">
        <f>VLOOKUP(B429,'REGISTRO ABONOS'!$B$8:$BC$10039,54,0)</f>
        <v>#N/A</v>
      </c>
      <c r="L429" t="e">
        <f>IF(Tabla267[[#This Row],[VALOR RESTANTE]]&lt;Tabla267[[#This Row],[VALOR]],"NO DISPONIBLE","DISPONIBLE")</f>
        <v>#N/A</v>
      </c>
      <c r="M429" s="9">
        <f>COUNTIF(Tabla267[[#This Row],[VALOR RESTANTE]],0)</f>
        <v>0</v>
      </c>
    </row>
    <row r="430" spans="2:13" hidden="1" x14ac:dyDescent="0.2">
      <c r="B430" s="31">
        <v>421</v>
      </c>
      <c r="J430">
        <f t="shared" si="6"/>
        <v>105000</v>
      </c>
      <c r="K430" t="e">
        <f>VLOOKUP(B430,'REGISTRO ABONOS'!$B$8:$BC$10039,54,0)</f>
        <v>#N/A</v>
      </c>
      <c r="L430" t="e">
        <f>IF(Tabla267[[#This Row],[VALOR RESTANTE]]&lt;Tabla267[[#This Row],[VALOR]],"NO DISPONIBLE","DISPONIBLE")</f>
        <v>#N/A</v>
      </c>
      <c r="M430" s="9">
        <f>COUNTIF(Tabla267[[#This Row],[VALOR RESTANTE]],0)</f>
        <v>0</v>
      </c>
    </row>
    <row r="431" spans="2:13" hidden="1" x14ac:dyDescent="0.2">
      <c r="B431" s="31">
        <v>422</v>
      </c>
      <c r="J431">
        <f t="shared" si="6"/>
        <v>105000</v>
      </c>
      <c r="K431" t="e">
        <f>VLOOKUP(B431,'REGISTRO ABONOS'!$B$8:$BC$10039,54,0)</f>
        <v>#N/A</v>
      </c>
      <c r="L431" t="e">
        <f>IF(Tabla267[[#This Row],[VALOR RESTANTE]]&lt;Tabla267[[#This Row],[VALOR]],"NO DISPONIBLE","DISPONIBLE")</f>
        <v>#N/A</v>
      </c>
      <c r="M431" s="9">
        <f>COUNTIF(Tabla267[[#This Row],[VALOR RESTANTE]],0)</f>
        <v>0</v>
      </c>
    </row>
    <row r="432" spans="2:13" hidden="1" x14ac:dyDescent="0.2">
      <c r="B432" s="31">
        <v>423</v>
      </c>
      <c r="H432" t="s">
        <v>486</v>
      </c>
      <c r="I432" t="s">
        <v>486</v>
      </c>
      <c r="J432">
        <f t="shared" si="6"/>
        <v>105000</v>
      </c>
      <c r="K432" t="e">
        <f>VLOOKUP(B432,'REGISTRO ABONOS'!$B$8:$BC$10039,54,0)</f>
        <v>#N/A</v>
      </c>
      <c r="L432" t="e">
        <f>IF(Tabla267[[#This Row],[VALOR RESTANTE]]&lt;Tabla267[[#This Row],[VALOR]],"NO DISPONIBLE","DISPONIBLE")</f>
        <v>#N/A</v>
      </c>
      <c r="M432" s="9">
        <f>COUNTIF(Tabla267[[#This Row],[VALOR RESTANTE]],0)</f>
        <v>0</v>
      </c>
    </row>
    <row r="433" spans="2:13" hidden="1" x14ac:dyDescent="0.2">
      <c r="B433" s="31">
        <v>424</v>
      </c>
      <c r="J433">
        <f t="shared" si="6"/>
        <v>105000</v>
      </c>
      <c r="K433" t="e">
        <f>VLOOKUP(B433,'REGISTRO ABONOS'!$B$8:$BC$10039,54,0)</f>
        <v>#N/A</v>
      </c>
      <c r="L433" t="e">
        <f>IF(Tabla267[[#This Row],[VALOR RESTANTE]]&lt;Tabla267[[#This Row],[VALOR]],"NO DISPONIBLE","DISPONIBLE")</f>
        <v>#N/A</v>
      </c>
      <c r="M433" s="9">
        <f>COUNTIF(Tabla267[[#This Row],[VALOR RESTANTE]],0)</f>
        <v>0</v>
      </c>
    </row>
    <row r="434" spans="2:13" hidden="1" x14ac:dyDescent="0.2">
      <c r="B434" s="31">
        <v>425</v>
      </c>
      <c r="J434">
        <f t="shared" si="6"/>
        <v>105000</v>
      </c>
      <c r="K434" t="e">
        <f>VLOOKUP(B434,'REGISTRO ABONOS'!$B$8:$BC$10039,54,0)</f>
        <v>#N/A</v>
      </c>
      <c r="L434" t="e">
        <f>IF(Tabla267[[#This Row],[VALOR RESTANTE]]&lt;Tabla267[[#This Row],[VALOR]],"NO DISPONIBLE","DISPONIBLE")</f>
        <v>#N/A</v>
      </c>
      <c r="M434" s="9">
        <f>COUNTIF(Tabla267[[#This Row],[VALOR RESTANTE]],0)</f>
        <v>0</v>
      </c>
    </row>
    <row r="435" spans="2:13" hidden="1" x14ac:dyDescent="0.2">
      <c r="B435" s="31">
        <v>426</v>
      </c>
      <c r="H435" t="s">
        <v>477</v>
      </c>
      <c r="I435" t="s">
        <v>477</v>
      </c>
      <c r="J435">
        <f t="shared" si="6"/>
        <v>105000</v>
      </c>
      <c r="K435" t="e">
        <f>VLOOKUP(B435,'REGISTRO ABONOS'!$B$8:$BC$10039,54,0)</f>
        <v>#N/A</v>
      </c>
      <c r="L435" t="e">
        <f>IF(Tabla267[[#This Row],[VALOR RESTANTE]]&lt;Tabla267[[#This Row],[VALOR]],"NO DISPONIBLE","DISPONIBLE")</f>
        <v>#N/A</v>
      </c>
      <c r="M435" s="9">
        <f>COUNTIF(Tabla267[[#This Row],[VALOR RESTANTE]],0)</f>
        <v>0</v>
      </c>
    </row>
    <row r="436" spans="2:13" hidden="1" x14ac:dyDescent="0.2">
      <c r="B436" s="31">
        <v>427</v>
      </c>
      <c r="J436">
        <f t="shared" si="6"/>
        <v>105000</v>
      </c>
      <c r="K436" t="e">
        <f>VLOOKUP(B436,'REGISTRO ABONOS'!$B$8:$BC$10039,54,0)</f>
        <v>#N/A</v>
      </c>
      <c r="L436" t="e">
        <f>IF(Tabla267[[#This Row],[VALOR RESTANTE]]&lt;Tabla267[[#This Row],[VALOR]],"NO DISPONIBLE","DISPONIBLE")</f>
        <v>#N/A</v>
      </c>
      <c r="M436" s="9">
        <f>COUNTIF(Tabla267[[#This Row],[VALOR RESTANTE]],0)</f>
        <v>0</v>
      </c>
    </row>
    <row r="437" spans="2:13" hidden="1" x14ac:dyDescent="0.2">
      <c r="B437" s="31">
        <v>428</v>
      </c>
      <c r="H437" t="s">
        <v>491</v>
      </c>
      <c r="I437" t="s">
        <v>491</v>
      </c>
      <c r="J437">
        <f t="shared" si="6"/>
        <v>105000</v>
      </c>
      <c r="K437" t="e">
        <f>VLOOKUP(B437,'REGISTRO ABONOS'!$B$8:$BC$10039,54,0)</f>
        <v>#N/A</v>
      </c>
      <c r="L437" t="e">
        <f>IF(Tabla267[[#This Row],[VALOR RESTANTE]]&lt;Tabla267[[#This Row],[VALOR]],"NO DISPONIBLE","DISPONIBLE")</f>
        <v>#N/A</v>
      </c>
      <c r="M437" s="9">
        <f>COUNTIF(Tabla267[[#This Row],[VALOR RESTANTE]],0)</f>
        <v>0</v>
      </c>
    </row>
    <row r="438" spans="2:13" hidden="1" x14ac:dyDescent="0.2">
      <c r="B438" s="31">
        <v>429</v>
      </c>
      <c r="H438" t="s">
        <v>508</v>
      </c>
      <c r="I438" t="s">
        <v>508</v>
      </c>
      <c r="J438">
        <f t="shared" si="6"/>
        <v>105000</v>
      </c>
      <c r="K438" t="e">
        <f>VLOOKUP(B438,'REGISTRO ABONOS'!$B$8:$BC$10039,54,0)</f>
        <v>#N/A</v>
      </c>
      <c r="L438" t="e">
        <f>IF(Tabla267[[#This Row],[VALOR RESTANTE]]&lt;Tabla267[[#This Row],[VALOR]],"NO DISPONIBLE","DISPONIBLE")</f>
        <v>#N/A</v>
      </c>
      <c r="M438" s="9">
        <f>COUNTIF(Tabla267[[#This Row],[VALOR RESTANTE]],0)</f>
        <v>0</v>
      </c>
    </row>
    <row r="439" spans="2:13" hidden="1" x14ac:dyDescent="0.2">
      <c r="B439" s="31">
        <v>430</v>
      </c>
      <c r="H439" t="s">
        <v>492</v>
      </c>
      <c r="I439" t="s">
        <v>492</v>
      </c>
      <c r="J439">
        <f t="shared" si="6"/>
        <v>105000</v>
      </c>
      <c r="K439" t="e">
        <f>VLOOKUP(B439,'REGISTRO ABONOS'!$B$8:$BC$10039,54,0)</f>
        <v>#N/A</v>
      </c>
      <c r="L439" t="e">
        <f>IF(Tabla267[[#This Row],[VALOR RESTANTE]]&lt;Tabla267[[#This Row],[VALOR]],"NO DISPONIBLE","DISPONIBLE")</f>
        <v>#N/A</v>
      </c>
      <c r="M439" s="9">
        <f>COUNTIF(Tabla267[[#This Row],[VALOR RESTANTE]],0)</f>
        <v>0</v>
      </c>
    </row>
    <row r="440" spans="2:13" hidden="1" x14ac:dyDescent="0.2">
      <c r="B440" s="31">
        <v>431</v>
      </c>
      <c r="H440" t="s">
        <v>451</v>
      </c>
      <c r="I440" t="s">
        <v>451</v>
      </c>
      <c r="J440">
        <f t="shared" si="6"/>
        <v>105000</v>
      </c>
      <c r="K440" t="e">
        <f>VLOOKUP(B440,'REGISTRO ABONOS'!$B$8:$BC$10039,54,0)</f>
        <v>#N/A</v>
      </c>
      <c r="L440" t="e">
        <f>IF(Tabla267[[#This Row],[VALOR RESTANTE]]&lt;Tabla267[[#This Row],[VALOR]],"NO DISPONIBLE","DISPONIBLE")</f>
        <v>#N/A</v>
      </c>
      <c r="M440" s="9">
        <f>COUNTIF(Tabla267[[#This Row],[VALOR RESTANTE]],0)</f>
        <v>0</v>
      </c>
    </row>
    <row r="441" spans="2:13" hidden="1" x14ac:dyDescent="0.2">
      <c r="B441" s="31">
        <v>432</v>
      </c>
      <c r="H441" t="s">
        <v>508</v>
      </c>
      <c r="I441" t="s">
        <v>508</v>
      </c>
      <c r="J441">
        <f t="shared" si="6"/>
        <v>105000</v>
      </c>
      <c r="K441" t="e">
        <f>VLOOKUP(B441,'REGISTRO ABONOS'!$B$8:$BC$10039,54,0)</f>
        <v>#N/A</v>
      </c>
      <c r="L441" t="e">
        <f>IF(Tabla267[[#This Row],[VALOR RESTANTE]]&lt;Tabla267[[#This Row],[VALOR]],"NO DISPONIBLE","DISPONIBLE")</f>
        <v>#N/A</v>
      </c>
      <c r="M441" s="9">
        <f>COUNTIF(Tabla267[[#This Row],[VALOR RESTANTE]],0)</f>
        <v>0</v>
      </c>
    </row>
    <row r="442" spans="2:13" hidden="1" x14ac:dyDescent="0.2">
      <c r="B442" s="31">
        <v>433</v>
      </c>
      <c r="J442">
        <f t="shared" si="6"/>
        <v>105000</v>
      </c>
      <c r="K442" t="e">
        <f>VLOOKUP(B442,'REGISTRO ABONOS'!$B$8:$BC$10039,54,0)</f>
        <v>#N/A</v>
      </c>
      <c r="L442" t="e">
        <f>IF(Tabla267[[#This Row],[VALOR RESTANTE]]&lt;Tabla267[[#This Row],[VALOR]],"NO DISPONIBLE","DISPONIBLE")</f>
        <v>#N/A</v>
      </c>
      <c r="M442" s="9">
        <f>COUNTIF(Tabla267[[#This Row],[VALOR RESTANTE]],0)</f>
        <v>0</v>
      </c>
    </row>
    <row r="443" spans="2:13" hidden="1" x14ac:dyDescent="0.2">
      <c r="B443" s="31">
        <v>434</v>
      </c>
      <c r="J443">
        <f t="shared" si="6"/>
        <v>105000</v>
      </c>
      <c r="K443" t="e">
        <f>VLOOKUP(B443,'REGISTRO ABONOS'!$B$8:$BC$10039,54,0)</f>
        <v>#N/A</v>
      </c>
      <c r="L443" t="e">
        <f>IF(Tabla267[[#This Row],[VALOR RESTANTE]]&lt;Tabla267[[#This Row],[VALOR]],"NO DISPONIBLE","DISPONIBLE")</f>
        <v>#N/A</v>
      </c>
      <c r="M443" s="9">
        <f>COUNTIF(Tabla267[[#This Row],[VALOR RESTANTE]],0)</f>
        <v>0</v>
      </c>
    </row>
    <row r="444" spans="2:13" hidden="1" x14ac:dyDescent="0.2">
      <c r="B444" s="31">
        <v>435</v>
      </c>
      <c r="H444" t="s">
        <v>65</v>
      </c>
      <c r="I444" t="s">
        <v>65</v>
      </c>
      <c r="J444">
        <f t="shared" si="6"/>
        <v>105000</v>
      </c>
      <c r="K444" t="e">
        <f>VLOOKUP(B444,'REGISTRO ABONOS'!$B$8:$BC$10039,54,0)</f>
        <v>#N/A</v>
      </c>
      <c r="L444" t="e">
        <f>IF(Tabla267[[#This Row],[VALOR RESTANTE]]&lt;Tabla267[[#This Row],[VALOR]],"NO DISPONIBLE","DISPONIBLE")</f>
        <v>#N/A</v>
      </c>
      <c r="M444" s="9">
        <f>COUNTIF(Tabla267[[#This Row],[VALOR RESTANTE]],0)</f>
        <v>0</v>
      </c>
    </row>
    <row r="445" spans="2:13" hidden="1" x14ac:dyDescent="0.2">
      <c r="B445" s="31">
        <v>436</v>
      </c>
      <c r="H445" t="s">
        <v>504</v>
      </c>
      <c r="I445" t="s">
        <v>504</v>
      </c>
      <c r="J445">
        <f t="shared" si="6"/>
        <v>105000</v>
      </c>
      <c r="K445" t="e">
        <f>VLOOKUP(B445,'REGISTRO ABONOS'!$B$8:$BC$10039,54,0)</f>
        <v>#N/A</v>
      </c>
      <c r="L445" t="e">
        <f>IF(Tabla267[[#This Row],[VALOR RESTANTE]]&lt;Tabla267[[#This Row],[VALOR]],"NO DISPONIBLE","DISPONIBLE")</f>
        <v>#N/A</v>
      </c>
      <c r="M445" s="9">
        <f>COUNTIF(Tabla267[[#This Row],[VALOR RESTANTE]],0)</f>
        <v>0</v>
      </c>
    </row>
    <row r="446" spans="2:13" hidden="1" x14ac:dyDescent="0.2">
      <c r="B446" s="31">
        <v>437</v>
      </c>
      <c r="J446">
        <f t="shared" si="6"/>
        <v>105000</v>
      </c>
      <c r="K446" t="e">
        <f>VLOOKUP(B446,'REGISTRO ABONOS'!$B$8:$BC$10039,54,0)</f>
        <v>#N/A</v>
      </c>
      <c r="L446" t="e">
        <f>IF(Tabla267[[#This Row],[VALOR RESTANTE]]&lt;Tabla267[[#This Row],[VALOR]],"NO DISPONIBLE","DISPONIBLE")</f>
        <v>#N/A</v>
      </c>
      <c r="M446" s="9">
        <f>COUNTIF(Tabla267[[#This Row],[VALOR RESTANTE]],0)</f>
        <v>0</v>
      </c>
    </row>
    <row r="447" spans="2:13" hidden="1" x14ac:dyDescent="0.2">
      <c r="B447" s="31">
        <v>438</v>
      </c>
      <c r="J447">
        <f t="shared" si="6"/>
        <v>105000</v>
      </c>
      <c r="K447" t="e">
        <f>VLOOKUP(B447,'REGISTRO ABONOS'!$B$8:$BC$10039,54,0)</f>
        <v>#N/A</v>
      </c>
      <c r="L447" t="e">
        <f>IF(Tabla267[[#This Row],[VALOR RESTANTE]]&lt;Tabla267[[#This Row],[VALOR]],"NO DISPONIBLE","DISPONIBLE")</f>
        <v>#N/A</v>
      </c>
      <c r="M447" s="9">
        <f>COUNTIF(Tabla267[[#This Row],[VALOR RESTANTE]],0)</f>
        <v>0</v>
      </c>
    </row>
    <row r="448" spans="2:13" hidden="1" x14ac:dyDescent="0.2">
      <c r="B448" s="31">
        <v>439</v>
      </c>
      <c r="J448">
        <f t="shared" si="6"/>
        <v>105000</v>
      </c>
      <c r="K448" t="e">
        <f>VLOOKUP(B448,'REGISTRO ABONOS'!$B$8:$BC$10039,54,0)</f>
        <v>#N/A</v>
      </c>
      <c r="L448" t="e">
        <f>IF(Tabla267[[#This Row],[VALOR RESTANTE]]&lt;Tabla267[[#This Row],[VALOR]],"NO DISPONIBLE","DISPONIBLE")</f>
        <v>#N/A</v>
      </c>
      <c r="M448" s="9">
        <f>COUNTIF(Tabla267[[#This Row],[VALOR RESTANTE]],0)</f>
        <v>0</v>
      </c>
    </row>
    <row r="449" spans="2:13" hidden="1" x14ac:dyDescent="0.2">
      <c r="B449" s="31">
        <v>440</v>
      </c>
      <c r="H449" t="s">
        <v>451</v>
      </c>
      <c r="I449" t="s">
        <v>451</v>
      </c>
      <c r="J449">
        <f t="shared" si="6"/>
        <v>105000</v>
      </c>
      <c r="K449" t="e">
        <f>VLOOKUP(B449,'REGISTRO ABONOS'!$B$8:$BC$10039,54,0)</f>
        <v>#N/A</v>
      </c>
      <c r="L449" t="e">
        <f>IF(Tabla267[[#This Row],[VALOR RESTANTE]]&lt;Tabla267[[#This Row],[VALOR]],"NO DISPONIBLE","DISPONIBLE")</f>
        <v>#N/A</v>
      </c>
      <c r="M449" s="9">
        <f>COUNTIF(Tabla267[[#This Row],[VALOR RESTANTE]],0)</f>
        <v>0</v>
      </c>
    </row>
    <row r="450" spans="2:13" hidden="1" x14ac:dyDescent="0.2">
      <c r="B450" s="31">
        <v>441</v>
      </c>
      <c r="J450">
        <f t="shared" si="6"/>
        <v>105000</v>
      </c>
      <c r="K450" t="e">
        <f>VLOOKUP(B450,'REGISTRO ABONOS'!$B$8:$BC$10039,54,0)</f>
        <v>#N/A</v>
      </c>
      <c r="L450" t="e">
        <f>IF(Tabla267[[#This Row],[VALOR RESTANTE]]&lt;Tabla267[[#This Row],[VALOR]],"NO DISPONIBLE","DISPONIBLE")</f>
        <v>#N/A</v>
      </c>
      <c r="M450" s="9">
        <f>COUNTIF(Tabla267[[#This Row],[VALOR RESTANTE]],0)</f>
        <v>0</v>
      </c>
    </row>
    <row r="451" spans="2:13" hidden="1" x14ac:dyDescent="0.2">
      <c r="B451" s="31">
        <v>442</v>
      </c>
      <c r="J451">
        <f t="shared" si="6"/>
        <v>105000</v>
      </c>
      <c r="K451" t="e">
        <f>VLOOKUP(B451,'REGISTRO ABONOS'!$B$8:$BC$10039,54,0)</f>
        <v>#N/A</v>
      </c>
      <c r="L451" t="e">
        <f>IF(Tabla267[[#This Row],[VALOR RESTANTE]]&lt;Tabla267[[#This Row],[VALOR]],"NO DISPONIBLE","DISPONIBLE")</f>
        <v>#N/A</v>
      </c>
      <c r="M451" s="9">
        <f>COUNTIF(Tabla267[[#This Row],[VALOR RESTANTE]],0)</f>
        <v>0</v>
      </c>
    </row>
    <row r="452" spans="2:13" hidden="1" x14ac:dyDescent="0.2">
      <c r="B452" s="31">
        <v>443</v>
      </c>
      <c r="J452">
        <f t="shared" si="6"/>
        <v>105000</v>
      </c>
      <c r="K452" t="e">
        <f>VLOOKUP(B452,'REGISTRO ABONOS'!$B$8:$BC$10039,54,0)</f>
        <v>#N/A</v>
      </c>
      <c r="L452" t="e">
        <f>IF(Tabla267[[#This Row],[VALOR RESTANTE]]&lt;Tabla267[[#This Row],[VALOR]],"NO DISPONIBLE","DISPONIBLE")</f>
        <v>#N/A</v>
      </c>
      <c r="M452" s="9">
        <f>COUNTIF(Tabla267[[#This Row],[VALOR RESTANTE]],0)</f>
        <v>0</v>
      </c>
    </row>
    <row r="453" spans="2:13" hidden="1" x14ac:dyDescent="0.2">
      <c r="B453" s="31">
        <v>444</v>
      </c>
      <c r="H453" t="s">
        <v>89</v>
      </c>
      <c r="I453" t="s">
        <v>89</v>
      </c>
      <c r="J453">
        <f t="shared" si="6"/>
        <v>105000</v>
      </c>
      <c r="K453" t="e">
        <f>VLOOKUP(B453,'REGISTRO ABONOS'!$B$8:$BC$10039,54,0)</f>
        <v>#N/A</v>
      </c>
      <c r="L453" t="e">
        <f>IF(Tabla267[[#This Row],[VALOR RESTANTE]]&lt;Tabla267[[#This Row],[VALOR]],"NO DISPONIBLE","DISPONIBLE")</f>
        <v>#N/A</v>
      </c>
      <c r="M453" s="9">
        <f>COUNTIF(Tabla267[[#This Row],[VALOR RESTANTE]],0)</f>
        <v>0</v>
      </c>
    </row>
    <row r="454" spans="2:13" hidden="1" x14ac:dyDescent="0.2">
      <c r="B454" s="31">
        <v>445</v>
      </c>
      <c r="J454">
        <f t="shared" si="6"/>
        <v>105000</v>
      </c>
      <c r="K454" t="e">
        <f>VLOOKUP(B454,'REGISTRO ABONOS'!$B$8:$BC$10039,54,0)</f>
        <v>#N/A</v>
      </c>
      <c r="L454" t="e">
        <f>IF(Tabla267[[#This Row],[VALOR RESTANTE]]&lt;Tabla267[[#This Row],[VALOR]],"NO DISPONIBLE","DISPONIBLE")</f>
        <v>#N/A</v>
      </c>
      <c r="M454" s="9">
        <f>COUNTIF(Tabla267[[#This Row],[VALOR RESTANTE]],0)</f>
        <v>0</v>
      </c>
    </row>
    <row r="455" spans="2:13" hidden="1" x14ac:dyDescent="0.2">
      <c r="B455" s="31">
        <v>446</v>
      </c>
      <c r="J455">
        <f t="shared" si="6"/>
        <v>105000</v>
      </c>
      <c r="K455" t="e">
        <f>VLOOKUP(B455,'REGISTRO ABONOS'!$B$8:$BC$10039,54,0)</f>
        <v>#N/A</v>
      </c>
      <c r="L455" t="e">
        <f>IF(Tabla267[[#This Row],[VALOR RESTANTE]]&lt;Tabla267[[#This Row],[VALOR]],"NO DISPONIBLE","DISPONIBLE")</f>
        <v>#N/A</v>
      </c>
      <c r="M455" s="9">
        <f>COUNTIF(Tabla267[[#This Row],[VALOR RESTANTE]],0)</f>
        <v>0</v>
      </c>
    </row>
    <row r="456" spans="2:13" hidden="1" x14ac:dyDescent="0.2">
      <c r="B456" s="31">
        <v>447</v>
      </c>
      <c r="H456" t="s">
        <v>508</v>
      </c>
      <c r="I456" t="s">
        <v>508</v>
      </c>
      <c r="J456">
        <f t="shared" si="6"/>
        <v>105000</v>
      </c>
      <c r="K456" t="e">
        <f>VLOOKUP(B456,'REGISTRO ABONOS'!$B$8:$BC$10039,54,0)</f>
        <v>#N/A</v>
      </c>
      <c r="L456" t="e">
        <f>IF(Tabla267[[#This Row],[VALOR RESTANTE]]&lt;Tabla267[[#This Row],[VALOR]],"NO DISPONIBLE","DISPONIBLE")</f>
        <v>#N/A</v>
      </c>
      <c r="M456" s="9">
        <f>COUNTIF(Tabla267[[#This Row],[VALOR RESTANTE]],0)</f>
        <v>0</v>
      </c>
    </row>
    <row r="457" spans="2:13" hidden="1" x14ac:dyDescent="0.2">
      <c r="B457" s="31">
        <v>448</v>
      </c>
      <c r="J457">
        <f t="shared" si="6"/>
        <v>105000</v>
      </c>
      <c r="K457" t="e">
        <f>VLOOKUP(B457,'REGISTRO ABONOS'!$B$8:$BC$10039,54,0)</f>
        <v>#N/A</v>
      </c>
      <c r="L457" t="e">
        <f>IF(Tabla267[[#This Row],[VALOR RESTANTE]]&lt;Tabla267[[#This Row],[VALOR]],"NO DISPONIBLE","DISPONIBLE")</f>
        <v>#N/A</v>
      </c>
      <c r="M457" s="9">
        <f>COUNTIF(Tabla267[[#This Row],[VALOR RESTANTE]],0)</f>
        <v>0</v>
      </c>
    </row>
    <row r="458" spans="2:13" hidden="1" x14ac:dyDescent="0.2">
      <c r="B458" s="31">
        <v>449</v>
      </c>
      <c r="J458">
        <f t="shared" si="6"/>
        <v>105000</v>
      </c>
      <c r="K458" t="e">
        <f>VLOOKUP(B458,'REGISTRO ABONOS'!$B$8:$BC$10039,54,0)</f>
        <v>#N/A</v>
      </c>
      <c r="L458" t="e">
        <f>IF(Tabla267[[#This Row],[VALOR RESTANTE]]&lt;Tabla267[[#This Row],[VALOR]],"NO DISPONIBLE","DISPONIBLE")</f>
        <v>#N/A</v>
      </c>
      <c r="M458" s="9">
        <f>COUNTIF(Tabla267[[#This Row],[VALOR RESTANTE]],0)</f>
        <v>0</v>
      </c>
    </row>
    <row r="459" spans="2:13" hidden="1" x14ac:dyDescent="0.2">
      <c r="B459" s="31">
        <v>450</v>
      </c>
      <c r="H459" t="s">
        <v>504</v>
      </c>
      <c r="I459" t="s">
        <v>504</v>
      </c>
      <c r="J459">
        <f t="shared" si="6"/>
        <v>105000</v>
      </c>
      <c r="K459" t="e">
        <f>VLOOKUP(B459,'REGISTRO ABONOS'!$B$8:$BC$10039,54,0)</f>
        <v>#N/A</v>
      </c>
      <c r="L459" t="e">
        <f>IF(Tabla267[[#This Row],[VALOR RESTANTE]]&lt;Tabla267[[#This Row],[VALOR]],"NO DISPONIBLE","DISPONIBLE")</f>
        <v>#N/A</v>
      </c>
      <c r="M459" s="9">
        <f>COUNTIF(Tabla267[[#This Row],[VALOR RESTANTE]],0)</f>
        <v>0</v>
      </c>
    </row>
    <row r="460" spans="2:13" hidden="1" x14ac:dyDescent="0.2">
      <c r="B460" s="31">
        <v>451</v>
      </c>
      <c r="J460">
        <f t="shared" ref="J460:J523" si="7">IF(C460&gt;43607,130000,105000)</f>
        <v>105000</v>
      </c>
      <c r="K460" t="e">
        <f>VLOOKUP(B460,'REGISTRO ABONOS'!$B$8:$BC$10039,54,0)</f>
        <v>#N/A</v>
      </c>
      <c r="L460" t="e">
        <f>IF(Tabla267[[#This Row],[VALOR RESTANTE]]&lt;Tabla267[[#This Row],[VALOR]],"NO DISPONIBLE","DISPONIBLE")</f>
        <v>#N/A</v>
      </c>
      <c r="M460" s="9">
        <f>COUNTIF(Tabla267[[#This Row],[VALOR RESTANTE]],0)</f>
        <v>0</v>
      </c>
    </row>
    <row r="461" spans="2:13" hidden="1" x14ac:dyDescent="0.2">
      <c r="B461" s="31">
        <v>452</v>
      </c>
      <c r="J461">
        <f t="shared" si="7"/>
        <v>105000</v>
      </c>
      <c r="K461" t="e">
        <f>VLOOKUP(B461,'REGISTRO ABONOS'!$B$8:$BC$10039,54,0)</f>
        <v>#N/A</v>
      </c>
      <c r="L461" t="e">
        <f>IF(Tabla267[[#This Row],[VALOR RESTANTE]]&lt;Tabla267[[#This Row],[VALOR]],"NO DISPONIBLE","DISPONIBLE")</f>
        <v>#N/A</v>
      </c>
      <c r="M461" s="9">
        <f>COUNTIF(Tabla267[[#This Row],[VALOR RESTANTE]],0)</f>
        <v>0</v>
      </c>
    </row>
    <row r="462" spans="2:13" hidden="1" x14ac:dyDescent="0.2">
      <c r="B462" s="31">
        <v>453</v>
      </c>
      <c r="J462">
        <f t="shared" si="7"/>
        <v>105000</v>
      </c>
      <c r="K462" t="e">
        <f>VLOOKUP(B462,'REGISTRO ABONOS'!$B$8:$BC$10039,54,0)</f>
        <v>#N/A</v>
      </c>
      <c r="L462" t="e">
        <f>IF(Tabla267[[#This Row],[VALOR RESTANTE]]&lt;Tabla267[[#This Row],[VALOR]],"NO DISPONIBLE","DISPONIBLE")</f>
        <v>#N/A</v>
      </c>
      <c r="M462" s="9">
        <f>COUNTIF(Tabla267[[#This Row],[VALOR RESTANTE]],0)</f>
        <v>0</v>
      </c>
    </row>
    <row r="463" spans="2:13" hidden="1" x14ac:dyDescent="0.2">
      <c r="B463" s="31">
        <v>454</v>
      </c>
      <c r="H463" t="s">
        <v>282</v>
      </c>
      <c r="I463" t="s">
        <v>282</v>
      </c>
      <c r="J463">
        <f t="shared" si="7"/>
        <v>105000</v>
      </c>
      <c r="K463" t="e">
        <f>VLOOKUP(B463,'REGISTRO ABONOS'!$B$8:$BC$10039,54,0)</f>
        <v>#N/A</v>
      </c>
      <c r="L463" t="e">
        <f>IF(Tabla267[[#This Row],[VALOR RESTANTE]]&lt;Tabla267[[#This Row],[VALOR]],"NO DISPONIBLE","DISPONIBLE")</f>
        <v>#N/A</v>
      </c>
      <c r="M463" s="9">
        <f>COUNTIF(Tabla267[[#This Row],[VALOR RESTANTE]],0)</f>
        <v>0</v>
      </c>
    </row>
    <row r="464" spans="2:13" hidden="1" x14ac:dyDescent="0.2">
      <c r="B464" s="31">
        <v>455</v>
      </c>
      <c r="J464">
        <f t="shared" si="7"/>
        <v>105000</v>
      </c>
      <c r="K464" t="e">
        <f>VLOOKUP(B464,'REGISTRO ABONOS'!$B$8:$BC$10039,54,0)</f>
        <v>#N/A</v>
      </c>
      <c r="L464" t="e">
        <f>IF(Tabla267[[#This Row],[VALOR RESTANTE]]&lt;Tabla267[[#This Row],[VALOR]],"NO DISPONIBLE","DISPONIBLE")</f>
        <v>#N/A</v>
      </c>
      <c r="M464" s="9">
        <f>COUNTIF(Tabla267[[#This Row],[VALOR RESTANTE]],0)</f>
        <v>0</v>
      </c>
    </row>
    <row r="465" spans="2:13" hidden="1" x14ac:dyDescent="0.2">
      <c r="B465" s="31">
        <v>456</v>
      </c>
      <c r="J465">
        <f t="shared" si="7"/>
        <v>105000</v>
      </c>
      <c r="K465" t="e">
        <f>VLOOKUP(B465,'REGISTRO ABONOS'!$B$8:$BC$10039,54,0)</f>
        <v>#N/A</v>
      </c>
      <c r="L465" t="e">
        <f>IF(Tabla267[[#This Row],[VALOR RESTANTE]]&lt;Tabla267[[#This Row],[VALOR]],"NO DISPONIBLE","DISPONIBLE")</f>
        <v>#N/A</v>
      </c>
      <c r="M465" s="9">
        <f>COUNTIF(Tabla267[[#This Row],[VALOR RESTANTE]],0)</f>
        <v>0</v>
      </c>
    </row>
    <row r="466" spans="2:13" hidden="1" x14ac:dyDescent="0.2">
      <c r="B466" s="31">
        <v>457</v>
      </c>
      <c r="H466" t="s">
        <v>229</v>
      </c>
      <c r="I466" t="s">
        <v>229</v>
      </c>
      <c r="J466">
        <f t="shared" si="7"/>
        <v>105000</v>
      </c>
      <c r="K466" t="e">
        <f>VLOOKUP(B466,'REGISTRO ABONOS'!$B$8:$BC$10039,54,0)</f>
        <v>#N/A</v>
      </c>
      <c r="L466" t="e">
        <f>IF(Tabla267[[#This Row],[VALOR RESTANTE]]&lt;Tabla267[[#This Row],[VALOR]],"NO DISPONIBLE","DISPONIBLE")</f>
        <v>#N/A</v>
      </c>
      <c r="M466" s="9">
        <f>COUNTIF(Tabla267[[#This Row],[VALOR RESTANTE]],0)</f>
        <v>0</v>
      </c>
    </row>
    <row r="467" spans="2:13" hidden="1" x14ac:dyDescent="0.2">
      <c r="B467" s="31">
        <v>458</v>
      </c>
      <c r="H467" t="s">
        <v>477</v>
      </c>
      <c r="I467" t="s">
        <v>477</v>
      </c>
      <c r="J467">
        <f t="shared" si="7"/>
        <v>105000</v>
      </c>
      <c r="K467" t="e">
        <f>VLOOKUP(B467,'REGISTRO ABONOS'!$B$8:$BC$10039,54,0)</f>
        <v>#N/A</v>
      </c>
      <c r="L467" t="e">
        <f>IF(Tabla267[[#This Row],[VALOR RESTANTE]]&lt;Tabla267[[#This Row],[VALOR]],"NO DISPONIBLE","DISPONIBLE")</f>
        <v>#N/A</v>
      </c>
      <c r="M467" s="9">
        <f>COUNTIF(Tabla267[[#This Row],[VALOR RESTANTE]],0)</f>
        <v>0</v>
      </c>
    </row>
    <row r="468" spans="2:13" hidden="1" x14ac:dyDescent="0.2">
      <c r="B468" s="31">
        <v>459</v>
      </c>
      <c r="J468">
        <f t="shared" si="7"/>
        <v>105000</v>
      </c>
      <c r="K468" t="e">
        <f>VLOOKUP(B468,'REGISTRO ABONOS'!$B$8:$BC$10039,54,0)</f>
        <v>#N/A</v>
      </c>
      <c r="L468" t="e">
        <f>IF(Tabla267[[#This Row],[VALOR RESTANTE]]&lt;Tabla267[[#This Row],[VALOR]],"NO DISPONIBLE","DISPONIBLE")</f>
        <v>#N/A</v>
      </c>
      <c r="M468" s="9">
        <f>COUNTIF(Tabla267[[#This Row],[VALOR RESTANTE]],0)</f>
        <v>0</v>
      </c>
    </row>
    <row r="469" spans="2:13" hidden="1" x14ac:dyDescent="0.2">
      <c r="B469" s="31">
        <v>460</v>
      </c>
      <c r="J469">
        <f t="shared" si="7"/>
        <v>105000</v>
      </c>
      <c r="K469" t="e">
        <f>VLOOKUP(B469,'REGISTRO ABONOS'!$B$8:$BC$10039,54,0)</f>
        <v>#N/A</v>
      </c>
      <c r="L469" t="e">
        <f>IF(Tabla267[[#This Row],[VALOR RESTANTE]]&lt;Tabla267[[#This Row],[VALOR]],"NO DISPONIBLE","DISPONIBLE")</f>
        <v>#N/A</v>
      </c>
      <c r="M469" s="9">
        <f>COUNTIF(Tabla267[[#This Row],[VALOR RESTANTE]],0)</f>
        <v>0</v>
      </c>
    </row>
    <row r="470" spans="2:13" hidden="1" x14ac:dyDescent="0.2">
      <c r="B470" s="31">
        <v>461</v>
      </c>
      <c r="J470">
        <f t="shared" si="7"/>
        <v>105000</v>
      </c>
      <c r="K470" t="e">
        <f>VLOOKUP(B470,'REGISTRO ABONOS'!$B$8:$BC$10039,54,0)</f>
        <v>#N/A</v>
      </c>
      <c r="L470" t="e">
        <f>IF(Tabla267[[#This Row],[VALOR RESTANTE]]&lt;Tabla267[[#This Row],[VALOR]],"NO DISPONIBLE","DISPONIBLE")</f>
        <v>#N/A</v>
      </c>
      <c r="M470" s="9">
        <f>COUNTIF(Tabla267[[#This Row],[VALOR RESTANTE]],0)</f>
        <v>0</v>
      </c>
    </row>
    <row r="471" spans="2:13" hidden="1" x14ac:dyDescent="0.2">
      <c r="B471" s="31">
        <v>462</v>
      </c>
      <c r="J471">
        <f t="shared" si="7"/>
        <v>105000</v>
      </c>
      <c r="K471" t="e">
        <f>VLOOKUP(B471,'REGISTRO ABONOS'!$B$8:$BC$10039,54,0)</f>
        <v>#N/A</v>
      </c>
      <c r="L471" t="e">
        <f>IF(Tabla267[[#This Row],[VALOR RESTANTE]]&lt;Tabla267[[#This Row],[VALOR]],"NO DISPONIBLE","DISPONIBLE")</f>
        <v>#N/A</v>
      </c>
      <c r="M471" s="9">
        <f>COUNTIF(Tabla267[[#This Row],[VALOR RESTANTE]],0)</f>
        <v>0</v>
      </c>
    </row>
    <row r="472" spans="2:13" hidden="1" x14ac:dyDescent="0.2">
      <c r="B472" s="31">
        <v>463</v>
      </c>
      <c r="J472">
        <f t="shared" si="7"/>
        <v>105000</v>
      </c>
      <c r="K472" t="e">
        <f>VLOOKUP(B472,'REGISTRO ABONOS'!$B$8:$BC$10039,54,0)</f>
        <v>#N/A</v>
      </c>
      <c r="L472" t="e">
        <f>IF(Tabla267[[#This Row],[VALOR RESTANTE]]&lt;Tabla267[[#This Row],[VALOR]],"NO DISPONIBLE","DISPONIBLE")</f>
        <v>#N/A</v>
      </c>
      <c r="M472" s="9">
        <f>COUNTIF(Tabla267[[#This Row],[VALOR RESTANTE]],0)</f>
        <v>0</v>
      </c>
    </row>
    <row r="473" spans="2:13" hidden="1" x14ac:dyDescent="0.2">
      <c r="B473" s="31">
        <v>464</v>
      </c>
      <c r="J473">
        <f t="shared" si="7"/>
        <v>105000</v>
      </c>
      <c r="K473" t="e">
        <f>VLOOKUP(B473,'REGISTRO ABONOS'!$B$8:$BC$10039,54,0)</f>
        <v>#N/A</v>
      </c>
      <c r="L473" t="e">
        <f>IF(Tabla267[[#This Row],[VALOR RESTANTE]]&lt;Tabla267[[#This Row],[VALOR]],"NO DISPONIBLE","DISPONIBLE")</f>
        <v>#N/A</v>
      </c>
      <c r="M473" s="9">
        <f>COUNTIF(Tabla267[[#This Row],[VALOR RESTANTE]],0)</f>
        <v>0</v>
      </c>
    </row>
    <row r="474" spans="2:13" hidden="1" x14ac:dyDescent="0.2">
      <c r="B474" s="31">
        <v>465</v>
      </c>
      <c r="J474">
        <f t="shared" si="7"/>
        <v>105000</v>
      </c>
      <c r="K474" t="e">
        <f>VLOOKUP(B474,'REGISTRO ABONOS'!$B$8:$BC$10039,54,0)</f>
        <v>#N/A</v>
      </c>
      <c r="L474" t="e">
        <f>IF(Tabla267[[#This Row],[VALOR RESTANTE]]&lt;Tabla267[[#This Row],[VALOR]],"NO DISPONIBLE","DISPONIBLE")</f>
        <v>#N/A</v>
      </c>
      <c r="M474" s="9">
        <f>COUNTIF(Tabla267[[#This Row],[VALOR RESTANTE]],0)</f>
        <v>0</v>
      </c>
    </row>
    <row r="475" spans="2:13" hidden="1" x14ac:dyDescent="0.2">
      <c r="B475" s="31">
        <v>466</v>
      </c>
      <c r="J475">
        <f t="shared" si="7"/>
        <v>105000</v>
      </c>
      <c r="K475" t="e">
        <f>VLOOKUP(B475,'REGISTRO ABONOS'!$B$8:$BC$10039,54,0)</f>
        <v>#N/A</v>
      </c>
      <c r="L475" t="e">
        <f>IF(Tabla267[[#This Row],[VALOR RESTANTE]]&lt;Tabla267[[#This Row],[VALOR]],"NO DISPONIBLE","DISPONIBLE")</f>
        <v>#N/A</v>
      </c>
      <c r="M475" s="9">
        <f>COUNTIF(Tabla267[[#This Row],[VALOR RESTANTE]],0)</f>
        <v>0</v>
      </c>
    </row>
    <row r="476" spans="2:13" hidden="1" x14ac:dyDescent="0.2">
      <c r="B476" s="31">
        <v>467</v>
      </c>
      <c r="J476">
        <f t="shared" si="7"/>
        <v>105000</v>
      </c>
      <c r="K476" t="e">
        <f>VLOOKUP(B476,'REGISTRO ABONOS'!$B$8:$BC$10039,54,0)</f>
        <v>#N/A</v>
      </c>
      <c r="L476" t="e">
        <f>IF(Tabla267[[#This Row],[VALOR RESTANTE]]&lt;Tabla267[[#This Row],[VALOR]],"NO DISPONIBLE","DISPONIBLE")</f>
        <v>#N/A</v>
      </c>
      <c r="M476" s="9">
        <f>COUNTIF(Tabla267[[#This Row],[VALOR RESTANTE]],0)</f>
        <v>0</v>
      </c>
    </row>
    <row r="477" spans="2:13" hidden="1" x14ac:dyDescent="0.2">
      <c r="B477" s="31">
        <v>468</v>
      </c>
      <c r="H477" t="s">
        <v>499</v>
      </c>
      <c r="I477" t="s">
        <v>499</v>
      </c>
      <c r="J477">
        <f t="shared" si="7"/>
        <v>105000</v>
      </c>
      <c r="K477" t="e">
        <f>VLOOKUP(B477,'REGISTRO ABONOS'!$B$8:$BC$10039,54,0)</f>
        <v>#N/A</v>
      </c>
      <c r="L477" t="e">
        <f>IF(Tabla267[[#This Row],[VALOR RESTANTE]]&lt;Tabla267[[#This Row],[VALOR]],"NO DISPONIBLE","DISPONIBLE")</f>
        <v>#N/A</v>
      </c>
      <c r="M477" s="9">
        <f>COUNTIF(Tabla267[[#This Row],[VALOR RESTANTE]],0)</f>
        <v>0</v>
      </c>
    </row>
    <row r="478" spans="2:13" hidden="1" x14ac:dyDescent="0.2">
      <c r="B478" s="31">
        <v>469</v>
      </c>
      <c r="C478" s="10">
        <v>43556</v>
      </c>
      <c r="D478" t="s">
        <v>107</v>
      </c>
      <c r="H478" t="s">
        <v>107</v>
      </c>
      <c r="I478" t="s">
        <v>89</v>
      </c>
      <c r="J478">
        <f t="shared" si="7"/>
        <v>105000</v>
      </c>
      <c r="K478" t="e">
        <f>VLOOKUP(B478,'REGISTRO ABONOS'!$B$8:$BC$10039,54,0)</f>
        <v>#N/A</v>
      </c>
      <c r="L478" t="e">
        <f>IF(Tabla267[[#This Row],[VALOR RESTANTE]]&lt;Tabla267[[#This Row],[VALOR]],"NO DISPONIBLE","DISPONIBLE")</f>
        <v>#N/A</v>
      </c>
      <c r="M478" s="9">
        <f>COUNTIF(Tabla267[[#This Row],[VALOR RESTANTE]],0)</f>
        <v>0</v>
      </c>
    </row>
    <row r="479" spans="2:13" hidden="1" x14ac:dyDescent="0.2">
      <c r="B479" s="31">
        <v>470</v>
      </c>
      <c r="J479">
        <f t="shared" si="7"/>
        <v>105000</v>
      </c>
      <c r="K479" t="e">
        <f>VLOOKUP(B479,'REGISTRO ABONOS'!$B$8:$BC$10039,54,0)</f>
        <v>#N/A</v>
      </c>
      <c r="L479" t="e">
        <f>IF(Tabla267[[#This Row],[VALOR RESTANTE]]&lt;Tabla267[[#This Row],[VALOR]],"NO DISPONIBLE","DISPONIBLE")</f>
        <v>#N/A</v>
      </c>
      <c r="M479" s="9">
        <f>COUNTIF(Tabla267[[#This Row],[VALOR RESTANTE]],0)</f>
        <v>0</v>
      </c>
    </row>
    <row r="480" spans="2:13" hidden="1" x14ac:dyDescent="0.2">
      <c r="B480" s="31">
        <v>471</v>
      </c>
      <c r="J480">
        <f t="shared" si="7"/>
        <v>105000</v>
      </c>
      <c r="K480" t="e">
        <f>VLOOKUP(B480,'REGISTRO ABONOS'!$B$8:$BC$10039,54,0)</f>
        <v>#N/A</v>
      </c>
      <c r="L480" t="e">
        <f>IF(Tabla267[[#This Row],[VALOR RESTANTE]]&lt;Tabla267[[#This Row],[VALOR]],"NO DISPONIBLE","DISPONIBLE")</f>
        <v>#N/A</v>
      </c>
      <c r="M480" s="9">
        <f>COUNTIF(Tabla267[[#This Row],[VALOR RESTANTE]],0)</f>
        <v>0</v>
      </c>
    </row>
    <row r="481" spans="2:13" hidden="1" x14ac:dyDescent="0.2">
      <c r="B481" s="31">
        <v>472</v>
      </c>
      <c r="J481">
        <f t="shared" si="7"/>
        <v>105000</v>
      </c>
      <c r="K481" t="e">
        <f>VLOOKUP(B481,'REGISTRO ABONOS'!$B$8:$BC$10039,54,0)</f>
        <v>#N/A</v>
      </c>
      <c r="L481" t="e">
        <f>IF(Tabla267[[#This Row],[VALOR RESTANTE]]&lt;Tabla267[[#This Row],[VALOR]],"NO DISPONIBLE","DISPONIBLE")</f>
        <v>#N/A</v>
      </c>
      <c r="M481" s="9">
        <f>COUNTIF(Tabla267[[#This Row],[VALOR RESTANTE]],0)</f>
        <v>0</v>
      </c>
    </row>
    <row r="482" spans="2:13" hidden="1" x14ac:dyDescent="0.2">
      <c r="B482" s="31">
        <v>473</v>
      </c>
      <c r="H482" t="s">
        <v>89</v>
      </c>
      <c r="I482" t="s">
        <v>89</v>
      </c>
      <c r="J482">
        <f t="shared" si="7"/>
        <v>105000</v>
      </c>
      <c r="K482" t="e">
        <f>VLOOKUP(B482,'REGISTRO ABONOS'!$B$8:$BC$10039,54,0)</f>
        <v>#N/A</v>
      </c>
      <c r="L482" t="e">
        <f>IF(Tabla267[[#This Row],[VALOR RESTANTE]]&lt;Tabla267[[#This Row],[VALOR]],"NO DISPONIBLE","DISPONIBLE")</f>
        <v>#N/A</v>
      </c>
      <c r="M482" s="9">
        <f>COUNTIF(Tabla267[[#This Row],[VALOR RESTANTE]],0)</f>
        <v>0</v>
      </c>
    </row>
    <row r="483" spans="2:13" hidden="1" x14ac:dyDescent="0.2">
      <c r="B483" s="31">
        <v>474</v>
      </c>
      <c r="J483">
        <f t="shared" si="7"/>
        <v>105000</v>
      </c>
      <c r="K483" t="e">
        <f>VLOOKUP(B483,'REGISTRO ABONOS'!$B$8:$BC$10039,54,0)</f>
        <v>#N/A</v>
      </c>
      <c r="L483" t="e">
        <f>IF(Tabla267[[#This Row],[VALOR RESTANTE]]&lt;Tabla267[[#This Row],[VALOR]],"NO DISPONIBLE","DISPONIBLE")</f>
        <v>#N/A</v>
      </c>
      <c r="M483" s="9">
        <f>COUNTIF(Tabla267[[#This Row],[VALOR RESTANTE]],0)</f>
        <v>0</v>
      </c>
    </row>
    <row r="484" spans="2:13" hidden="1" x14ac:dyDescent="0.2">
      <c r="B484" s="31">
        <v>475</v>
      </c>
      <c r="J484">
        <f t="shared" si="7"/>
        <v>105000</v>
      </c>
      <c r="K484" t="e">
        <f>VLOOKUP(B484,'REGISTRO ABONOS'!$B$8:$BC$10039,54,0)</f>
        <v>#N/A</v>
      </c>
      <c r="L484" t="e">
        <f>IF(Tabla267[[#This Row],[VALOR RESTANTE]]&lt;Tabla267[[#This Row],[VALOR]],"NO DISPONIBLE","DISPONIBLE")</f>
        <v>#N/A</v>
      </c>
      <c r="M484" s="9">
        <f>COUNTIF(Tabla267[[#This Row],[VALOR RESTANTE]],0)</f>
        <v>0</v>
      </c>
    </row>
    <row r="485" spans="2:13" hidden="1" x14ac:dyDescent="0.2">
      <c r="B485" s="31">
        <v>476</v>
      </c>
      <c r="J485">
        <f t="shared" si="7"/>
        <v>105000</v>
      </c>
      <c r="K485" t="e">
        <f>VLOOKUP(B485,'REGISTRO ABONOS'!$B$8:$BC$10039,54,0)</f>
        <v>#N/A</v>
      </c>
      <c r="L485" t="e">
        <f>IF(Tabla267[[#This Row],[VALOR RESTANTE]]&lt;Tabla267[[#This Row],[VALOR]],"NO DISPONIBLE","DISPONIBLE")</f>
        <v>#N/A</v>
      </c>
      <c r="M485" s="9">
        <f>COUNTIF(Tabla267[[#This Row],[VALOR RESTANTE]],0)</f>
        <v>0</v>
      </c>
    </row>
    <row r="486" spans="2:13" hidden="1" x14ac:dyDescent="0.2">
      <c r="B486" s="31">
        <v>477</v>
      </c>
      <c r="J486">
        <f t="shared" si="7"/>
        <v>105000</v>
      </c>
      <c r="K486" t="e">
        <f>VLOOKUP(B486,'REGISTRO ABONOS'!$B$8:$BC$10039,54,0)</f>
        <v>#N/A</v>
      </c>
      <c r="L486" t="e">
        <f>IF(Tabla267[[#This Row],[VALOR RESTANTE]]&lt;Tabla267[[#This Row],[VALOR]],"NO DISPONIBLE","DISPONIBLE")</f>
        <v>#N/A</v>
      </c>
      <c r="M486" s="9">
        <f>COUNTIF(Tabla267[[#This Row],[VALOR RESTANTE]],0)</f>
        <v>0</v>
      </c>
    </row>
    <row r="487" spans="2:13" hidden="1" x14ac:dyDescent="0.2">
      <c r="B487" s="31">
        <v>478</v>
      </c>
      <c r="J487">
        <f t="shared" si="7"/>
        <v>105000</v>
      </c>
      <c r="K487" t="e">
        <f>VLOOKUP(B487,'REGISTRO ABONOS'!$B$8:$BC$10039,54,0)</f>
        <v>#N/A</v>
      </c>
      <c r="L487" t="e">
        <f>IF(Tabla267[[#This Row],[VALOR RESTANTE]]&lt;Tabla267[[#This Row],[VALOR]],"NO DISPONIBLE","DISPONIBLE")</f>
        <v>#N/A</v>
      </c>
      <c r="M487" s="9">
        <f>COUNTIF(Tabla267[[#This Row],[VALOR RESTANTE]],0)</f>
        <v>0</v>
      </c>
    </row>
    <row r="488" spans="2:13" hidden="1" x14ac:dyDescent="0.2">
      <c r="B488" s="31">
        <v>479</v>
      </c>
      <c r="J488">
        <f t="shared" si="7"/>
        <v>105000</v>
      </c>
      <c r="K488" t="e">
        <f>VLOOKUP(B488,'REGISTRO ABONOS'!$B$8:$BC$10039,54,0)</f>
        <v>#N/A</v>
      </c>
      <c r="L488" t="e">
        <f>IF(Tabla267[[#This Row],[VALOR RESTANTE]]&lt;Tabla267[[#This Row],[VALOR]],"NO DISPONIBLE","DISPONIBLE")</f>
        <v>#N/A</v>
      </c>
      <c r="M488" s="9">
        <f>COUNTIF(Tabla267[[#This Row],[VALOR RESTANTE]],0)</f>
        <v>0</v>
      </c>
    </row>
    <row r="489" spans="2:13" hidden="1" x14ac:dyDescent="0.2">
      <c r="B489" s="31">
        <v>480</v>
      </c>
      <c r="H489" t="s">
        <v>504</v>
      </c>
      <c r="I489" t="s">
        <v>504</v>
      </c>
      <c r="J489">
        <f t="shared" si="7"/>
        <v>105000</v>
      </c>
      <c r="K489" t="e">
        <f>VLOOKUP(B489,'REGISTRO ABONOS'!$B$8:$BC$10039,54,0)</f>
        <v>#N/A</v>
      </c>
      <c r="L489" t="e">
        <f>IF(Tabla267[[#This Row],[VALOR RESTANTE]]&lt;Tabla267[[#This Row],[VALOR]],"NO DISPONIBLE","DISPONIBLE")</f>
        <v>#N/A</v>
      </c>
      <c r="M489" s="9">
        <f>COUNTIF(Tabla267[[#This Row],[VALOR RESTANTE]],0)</f>
        <v>0</v>
      </c>
    </row>
    <row r="490" spans="2:13" hidden="1" x14ac:dyDescent="0.2">
      <c r="B490" s="31">
        <v>481</v>
      </c>
      <c r="H490" t="s">
        <v>503</v>
      </c>
      <c r="I490" t="s">
        <v>503</v>
      </c>
      <c r="J490">
        <f t="shared" si="7"/>
        <v>105000</v>
      </c>
      <c r="K490" t="e">
        <f>VLOOKUP(B490,'REGISTRO ABONOS'!$B$8:$BC$10039,54,0)</f>
        <v>#N/A</v>
      </c>
      <c r="L490" t="e">
        <f>IF(Tabla267[[#This Row],[VALOR RESTANTE]]&lt;Tabla267[[#This Row],[VALOR]],"NO DISPONIBLE","DISPONIBLE")</f>
        <v>#N/A</v>
      </c>
      <c r="M490" s="9">
        <f>COUNTIF(Tabla267[[#This Row],[VALOR RESTANTE]],0)</f>
        <v>0</v>
      </c>
    </row>
    <row r="491" spans="2:13" hidden="1" x14ac:dyDescent="0.2">
      <c r="B491" s="31">
        <v>482</v>
      </c>
      <c r="H491" t="s">
        <v>65</v>
      </c>
      <c r="I491" t="s">
        <v>65</v>
      </c>
      <c r="J491">
        <f t="shared" si="7"/>
        <v>105000</v>
      </c>
      <c r="K491" t="e">
        <f>VLOOKUP(B491,'REGISTRO ABONOS'!$B$8:$BC$10039,54,0)</f>
        <v>#N/A</v>
      </c>
      <c r="L491" t="e">
        <f>IF(Tabla267[[#This Row],[VALOR RESTANTE]]&lt;Tabla267[[#This Row],[VALOR]],"NO DISPONIBLE","DISPONIBLE")</f>
        <v>#N/A</v>
      </c>
      <c r="M491" s="9">
        <f>COUNTIF(Tabla267[[#This Row],[VALOR RESTANTE]],0)</f>
        <v>0</v>
      </c>
    </row>
    <row r="492" spans="2:13" hidden="1" x14ac:dyDescent="0.2">
      <c r="B492" s="31">
        <v>483</v>
      </c>
      <c r="J492">
        <f t="shared" si="7"/>
        <v>105000</v>
      </c>
      <c r="K492" t="e">
        <f>VLOOKUP(B492,'REGISTRO ABONOS'!$B$8:$BC$10039,54,0)</f>
        <v>#N/A</v>
      </c>
      <c r="L492" t="e">
        <f>IF(Tabla267[[#This Row],[VALOR RESTANTE]]&lt;Tabla267[[#This Row],[VALOR]],"NO DISPONIBLE","DISPONIBLE")</f>
        <v>#N/A</v>
      </c>
      <c r="M492" s="9">
        <f>COUNTIF(Tabla267[[#This Row],[VALOR RESTANTE]],0)</f>
        <v>0</v>
      </c>
    </row>
    <row r="493" spans="2:13" hidden="1" x14ac:dyDescent="0.2">
      <c r="B493" s="31">
        <v>484</v>
      </c>
      <c r="J493">
        <f t="shared" si="7"/>
        <v>105000</v>
      </c>
      <c r="K493" t="e">
        <f>VLOOKUP(B493,'REGISTRO ABONOS'!$B$8:$BC$10039,54,0)</f>
        <v>#N/A</v>
      </c>
      <c r="L493" t="e">
        <f>IF(Tabla267[[#This Row],[VALOR RESTANTE]]&lt;Tabla267[[#This Row],[VALOR]],"NO DISPONIBLE","DISPONIBLE")</f>
        <v>#N/A</v>
      </c>
      <c r="M493" s="9">
        <f>COUNTIF(Tabla267[[#This Row],[VALOR RESTANTE]],0)</f>
        <v>0</v>
      </c>
    </row>
    <row r="494" spans="2:13" hidden="1" x14ac:dyDescent="0.2">
      <c r="B494" s="31">
        <v>485</v>
      </c>
      <c r="J494">
        <f t="shared" si="7"/>
        <v>105000</v>
      </c>
      <c r="K494" t="e">
        <f>VLOOKUP(B494,'REGISTRO ABONOS'!$B$8:$BC$10039,54,0)</f>
        <v>#N/A</v>
      </c>
      <c r="L494" t="e">
        <f>IF(Tabla267[[#This Row],[VALOR RESTANTE]]&lt;Tabla267[[#This Row],[VALOR]],"NO DISPONIBLE","DISPONIBLE")</f>
        <v>#N/A</v>
      </c>
      <c r="M494" s="9">
        <f>COUNTIF(Tabla267[[#This Row],[VALOR RESTANTE]],0)</f>
        <v>0</v>
      </c>
    </row>
    <row r="495" spans="2:13" hidden="1" x14ac:dyDescent="0.2">
      <c r="B495" s="31">
        <v>486</v>
      </c>
      <c r="J495">
        <f t="shared" si="7"/>
        <v>105000</v>
      </c>
      <c r="K495" t="e">
        <f>VLOOKUP(B495,'REGISTRO ABONOS'!$B$8:$BC$10039,54,0)</f>
        <v>#N/A</v>
      </c>
      <c r="L495" t="e">
        <f>IF(Tabla267[[#This Row],[VALOR RESTANTE]]&lt;Tabla267[[#This Row],[VALOR]],"NO DISPONIBLE","DISPONIBLE")</f>
        <v>#N/A</v>
      </c>
      <c r="M495" s="9">
        <f>COUNTIF(Tabla267[[#This Row],[VALOR RESTANTE]],0)</f>
        <v>0</v>
      </c>
    </row>
    <row r="496" spans="2:13" hidden="1" x14ac:dyDescent="0.2">
      <c r="B496" s="31">
        <v>487</v>
      </c>
      <c r="J496">
        <f t="shared" si="7"/>
        <v>105000</v>
      </c>
      <c r="K496" t="e">
        <f>VLOOKUP(B496,'REGISTRO ABONOS'!$B$8:$BC$10039,54,0)</f>
        <v>#N/A</v>
      </c>
      <c r="L496" t="e">
        <f>IF(Tabla267[[#This Row],[VALOR RESTANTE]]&lt;Tabla267[[#This Row],[VALOR]],"NO DISPONIBLE","DISPONIBLE")</f>
        <v>#N/A</v>
      </c>
      <c r="M496" s="9">
        <f>COUNTIF(Tabla267[[#This Row],[VALOR RESTANTE]],0)</f>
        <v>0</v>
      </c>
    </row>
    <row r="497" spans="2:13" hidden="1" x14ac:dyDescent="0.2">
      <c r="B497" s="31">
        <v>488</v>
      </c>
      <c r="J497">
        <f t="shared" si="7"/>
        <v>105000</v>
      </c>
      <c r="K497" t="e">
        <f>VLOOKUP(B497,'REGISTRO ABONOS'!$B$8:$BC$10039,54,0)</f>
        <v>#N/A</v>
      </c>
      <c r="L497" t="e">
        <f>IF(Tabla267[[#This Row],[VALOR RESTANTE]]&lt;Tabla267[[#This Row],[VALOR]],"NO DISPONIBLE","DISPONIBLE")</f>
        <v>#N/A</v>
      </c>
      <c r="M497" s="9">
        <f>COUNTIF(Tabla267[[#This Row],[VALOR RESTANTE]],0)</f>
        <v>0</v>
      </c>
    </row>
    <row r="498" spans="2:13" hidden="1" x14ac:dyDescent="0.2">
      <c r="B498" s="31">
        <v>489</v>
      </c>
      <c r="J498">
        <f t="shared" si="7"/>
        <v>105000</v>
      </c>
      <c r="K498" t="e">
        <f>VLOOKUP(B498,'REGISTRO ABONOS'!$B$8:$BC$10039,54,0)</f>
        <v>#N/A</v>
      </c>
      <c r="L498" t="e">
        <f>IF(Tabla267[[#This Row],[VALOR RESTANTE]]&lt;Tabla267[[#This Row],[VALOR]],"NO DISPONIBLE","DISPONIBLE")</f>
        <v>#N/A</v>
      </c>
      <c r="M498" s="9">
        <f>COUNTIF(Tabla267[[#This Row],[VALOR RESTANTE]],0)</f>
        <v>0</v>
      </c>
    </row>
    <row r="499" spans="2:13" hidden="1" x14ac:dyDescent="0.2">
      <c r="B499" s="31">
        <v>490</v>
      </c>
      <c r="J499">
        <f t="shared" si="7"/>
        <v>105000</v>
      </c>
      <c r="K499" t="e">
        <f>VLOOKUP(B499,'REGISTRO ABONOS'!$B$8:$BC$10039,54,0)</f>
        <v>#N/A</v>
      </c>
      <c r="L499" t="e">
        <f>IF(Tabla267[[#This Row],[VALOR RESTANTE]]&lt;Tabla267[[#This Row],[VALOR]],"NO DISPONIBLE","DISPONIBLE")</f>
        <v>#N/A</v>
      </c>
      <c r="M499" s="9">
        <f>COUNTIF(Tabla267[[#This Row],[VALOR RESTANTE]],0)</f>
        <v>0</v>
      </c>
    </row>
    <row r="500" spans="2:13" hidden="1" x14ac:dyDescent="0.2">
      <c r="B500" s="31">
        <v>491</v>
      </c>
      <c r="J500">
        <f t="shared" si="7"/>
        <v>105000</v>
      </c>
      <c r="K500" t="e">
        <f>VLOOKUP(B500,'REGISTRO ABONOS'!$B$8:$BC$10039,54,0)</f>
        <v>#N/A</v>
      </c>
      <c r="L500" t="e">
        <f>IF(Tabla267[[#This Row],[VALOR RESTANTE]]&lt;Tabla267[[#This Row],[VALOR]],"NO DISPONIBLE","DISPONIBLE")</f>
        <v>#N/A</v>
      </c>
      <c r="M500" s="9">
        <f>COUNTIF(Tabla267[[#This Row],[VALOR RESTANTE]],0)</f>
        <v>0</v>
      </c>
    </row>
    <row r="501" spans="2:13" hidden="1" x14ac:dyDescent="0.2">
      <c r="B501" s="31">
        <v>492</v>
      </c>
      <c r="J501">
        <f t="shared" si="7"/>
        <v>105000</v>
      </c>
      <c r="K501" t="e">
        <f>VLOOKUP(B501,'REGISTRO ABONOS'!$B$8:$BC$10039,54,0)</f>
        <v>#N/A</v>
      </c>
      <c r="L501" t="e">
        <f>IF(Tabla267[[#This Row],[VALOR RESTANTE]]&lt;Tabla267[[#This Row],[VALOR]],"NO DISPONIBLE","DISPONIBLE")</f>
        <v>#N/A</v>
      </c>
      <c r="M501" s="9">
        <f>COUNTIF(Tabla267[[#This Row],[VALOR RESTANTE]],0)</f>
        <v>0</v>
      </c>
    </row>
    <row r="502" spans="2:13" hidden="1" x14ac:dyDescent="0.2">
      <c r="B502" s="31">
        <v>493</v>
      </c>
      <c r="J502">
        <f t="shared" si="7"/>
        <v>105000</v>
      </c>
      <c r="K502" t="e">
        <f>VLOOKUP(B502,'REGISTRO ABONOS'!$B$8:$BC$10039,54,0)</f>
        <v>#N/A</v>
      </c>
      <c r="L502" t="e">
        <f>IF(Tabla267[[#This Row],[VALOR RESTANTE]]&lt;Tabla267[[#This Row],[VALOR]],"NO DISPONIBLE","DISPONIBLE")</f>
        <v>#N/A</v>
      </c>
      <c r="M502" s="9">
        <f>COUNTIF(Tabla267[[#This Row],[VALOR RESTANTE]],0)</f>
        <v>0</v>
      </c>
    </row>
    <row r="503" spans="2:13" hidden="1" x14ac:dyDescent="0.2">
      <c r="B503" s="31">
        <v>494</v>
      </c>
      <c r="J503">
        <f t="shared" si="7"/>
        <v>105000</v>
      </c>
      <c r="K503" t="e">
        <f>VLOOKUP(B503,'REGISTRO ABONOS'!$B$8:$BC$10039,54,0)</f>
        <v>#N/A</v>
      </c>
      <c r="L503" t="e">
        <f>IF(Tabla267[[#This Row],[VALOR RESTANTE]]&lt;Tabla267[[#This Row],[VALOR]],"NO DISPONIBLE","DISPONIBLE")</f>
        <v>#N/A</v>
      </c>
      <c r="M503" s="9">
        <f>COUNTIF(Tabla267[[#This Row],[VALOR RESTANTE]],0)</f>
        <v>0</v>
      </c>
    </row>
    <row r="504" spans="2:13" hidden="1" x14ac:dyDescent="0.2">
      <c r="B504" s="31">
        <v>495</v>
      </c>
      <c r="H504" t="s">
        <v>509</v>
      </c>
      <c r="I504" t="s">
        <v>509</v>
      </c>
      <c r="J504">
        <f t="shared" si="7"/>
        <v>105000</v>
      </c>
      <c r="K504" t="e">
        <f>VLOOKUP(B504,'REGISTRO ABONOS'!$B$8:$BC$10039,54,0)</f>
        <v>#N/A</v>
      </c>
      <c r="L504" t="e">
        <f>IF(Tabla267[[#This Row],[VALOR RESTANTE]]&lt;Tabla267[[#This Row],[VALOR]],"NO DISPONIBLE","DISPONIBLE")</f>
        <v>#N/A</v>
      </c>
      <c r="M504" s="9">
        <f>COUNTIF(Tabla267[[#This Row],[VALOR RESTANTE]],0)</f>
        <v>0</v>
      </c>
    </row>
    <row r="505" spans="2:13" hidden="1" x14ac:dyDescent="0.2">
      <c r="B505" s="31">
        <v>496</v>
      </c>
      <c r="J505">
        <f t="shared" si="7"/>
        <v>105000</v>
      </c>
      <c r="K505" t="e">
        <f>VLOOKUP(B505,'REGISTRO ABONOS'!$B$8:$BC$10039,54,0)</f>
        <v>#N/A</v>
      </c>
      <c r="L505" t="e">
        <f>IF(Tabla267[[#This Row],[VALOR RESTANTE]]&lt;Tabla267[[#This Row],[VALOR]],"NO DISPONIBLE","DISPONIBLE")</f>
        <v>#N/A</v>
      </c>
      <c r="M505" s="9">
        <f>COUNTIF(Tabla267[[#This Row],[VALOR RESTANTE]],0)</f>
        <v>0</v>
      </c>
    </row>
    <row r="506" spans="2:13" hidden="1" x14ac:dyDescent="0.2">
      <c r="B506" s="31">
        <v>497</v>
      </c>
      <c r="J506">
        <f t="shared" si="7"/>
        <v>105000</v>
      </c>
      <c r="K506" t="e">
        <f>VLOOKUP(B506,'REGISTRO ABONOS'!$B$8:$BC$10039,54,0)</f>
        <v>#N/A</v>
      </c>
      <c r="L506" t="e">
        <f>IF(Tabla267[[#This Row],[VALOR RESTANTE]]&lt;Tabla267[[#This Row],[VALOR]],"NO DISPONIBLE","DISPONIBLE")</f>
        <v>#N/A</v>
      </c>
      <c r="M506" s="9">
        <f>COUNTIF(Tabla267[[#This Row],[VALOR RESTANTE]],0)</f>
        <v>0</v>
      </c>
    </row>
    <row r="507" spans="2:13" hidden="1" x14ac:dyDescent="0.2">
      <c r="B507" s="31">
        <v>498</v>
      </c>
      <c r="J507">
        <f t="shared" si="7"/>
        <v>105000</v>
      </c>
      <c r="K507" t="e">
        <f>VLOOKUP(B507,'REGISTRO ABONOS'!$B$8:$BC$10039,54,0)</f>
        <v>#N/A</v>
      </c>
      <c r="L507" t="e">
        <f>IF(Tabla267[[#This Row],[VALOR RESTANTE]]&lt;Tabla267[[#This Row],[VALOR]],"NO DISPONIBLE","DISPONIBLE")</f>
        <v>#N/A</v>
      </c>
      <c r="M507" s="9">
        <f>COUNTIF(Tabla267[[#This Row],[VALOR RESTANTE]],0)</f>
        <v>0</v>
      </c>
    </row>
    <row r="508" spans="2:13" hidden="1" x14ac:dyDescent="0.2">
      <c r="B508" s="31">
        <v>499</v>
      </c>
      <c r="J508">
        <f t="shared" si="7"/>
        <v>105000</v>
      </c>
      <c r="K508" t="e">
        <f>VLOOKUP(B508,'REGISTRO ABONOS'!$B$8:$BC$10039,54,0)</f>
        <v>#N/A</v>
      </c>
      <c r="L508" t="e">
        <f>IF(Tabla267[[#This Row],[VALOR RESTANTE]]&lt;Tabla267[[#This Row],[VALOR]],"NO DISPONIBLE","DISPONIBLE")</f>
        <v>#N/A</v>
      </c>
      <c r="M508" s="9">
        <f>COUNTIF(Tabla267[[#This Row],[VALOR RESTANTE]],0)</f>
        <v>0</v>
      </c>
    </row>
    <row r="509" spans="2:13" hidden="1" x14ac:dyDescent="0.2">
      <c r="B509" s="31">
        <v>500</v>
      </c>
      <c r="J509">
        <f t="shared" si="7"/>
        <v>105000</v>
      </c>
      <c r="K509" t="e">
        <f>VLOOKUP(B509,'REGISTRO ABONOS'!$B$8:$BC$10039,54,0)</f>
        <v>#N/A</v>
      </c>
      <c r="L509" t="e">
        <f>IF(Tabla267[[#This Row],[VALOR RESTANTE]]&lt;Tabla267[[#This Row],[VALOR]],"NO DISPONIBLE","DISPONIBLE")</f>
        <v>#N/A</v>
      </c>
      <c r="M509" s="9">
        <f>COUNTIF(Tabla267[[#This Row],[VALOR RESTANTE]],0)</f>
        <v>0</v>
      </c>
    </row>
    <row r="510" spans="2:13" hidden="1" x14ac:dyDescent="0.2">
      <c r="B510" s="31">
        <v>501</v>
      </c>
      <c r="H510" t="s">
        <v>65</v>
      </c>
      <c r="I510" t="s">
        <v>65</v>
      </c>
      <c r="J510">
        <f t="shared" si="7"/>
        <v>105000</v>
      </c>
      <c r="K510" t="e">
        <f>VLOOKUP(B510,'REGISTRO ABONOS'!$B$8:$BC$10039,54,0)</f>
        <v>#N/A</v>
      </c>
      <c r="L510" t="e">
        <f>IF(Tabla267[[#This Row],[VALOR RESTANTE]]&lt;Tabla267[[#This Row],[VALOR]],"NO DISPONIBLE","DISPONIBLE")</f>
        <v>#N/A</v>
      </c>
      <c r="M510" s="9">
        <f>COUNTIF(Tabla267[[#This Row],[VALOR RESTANTE]],0)</f>
        <v>0</v>
      </c>
    </row>
    <row r="511" spans="2:13" hidden="1" x14ac:dyDescent="0.2">
      <c r="B511" s="31">
        <v>502</v>
      </c>
      <c r="J511">
        <f t="shared" si="7"/>
        <v>105000</v>
      </c>
      <c r="K511" t="e">
        <f>VLOOKUP(B511,'REGISTRO ABONOS'!$B$8:$BC$10039,54,0)</f>
        <v>#N/A</v>
      </c>
      <c r="L511" t="e">
        <f>IF(Tabla267[[#This Row],[VALOR RESTANTE]]&lt;Tabla267[[#This Row],[VALOR]],"NO DISPONIBLE","DISPONIBLE")</f>
        <v>#N/A</v>
      </c>
      <c r="M511" s="9">
        <f>COUNTIF(Tabla267[[#This Row],[VALOR RESTANTE]],0)</f>
        <v>0</v>
      </c>
    </row>
    <row r="512" spans="2:13" hidden="1" x14ac:dyDescent="0.2">
      <c r="B512" s="31">
        <v>503</v>
      </c>
      <c r="J512">
        <f t="shared" si="7"/>
        <v>105000</v>
      </c>
      <c r="K512" t="e">
        <f>VLOOKUP(B512,'REGISTRO ABONOS'!$B$8:$BC$10039,54,0)</f>
        <v>#N/A</v>
      </c>
      <c r="L512" t="e">
        <f>IF(Tabla267[[#This Row],[VALOR RESTANTE]]&lt;Tabla267[[#This Row],[VALOR]],"NO DISPONIBLE","DISPONIBLE")</f>
        <v>#N/A</v>
      </c>
      <c r="M512" s="9">
        <f>COUNTIF(Tabla267[[#This Row],[VALOR RESTANTE]],0)</f>
        <v>0</v>
      </c>
    </row>
    <row r="513" spans="2:13" hidden="1" x14ac:dyDescent="0.2">
      <c r="B513" s="31">
        <v>504</v>
      </c>
      <c r="J513">
        <f t="shared" si="7"/>
        <v>105000</v>
      </c>
      <c r="K513" t="e">
        <f>VLOOKUP(B513,'REGISTRO ABONOS'!$B$8:$BC$10039,54,0)</f>
        <v>#N/A</v>
      </c>
      <c r="L513" t="e">
        <f>IF(Tabla267[[#This Row],[VALOR RESTANTE]]&lt;Tabla267[[#This Row],[VALOR]],"NO DISPONIBLE","DISPONIBLE")</f>
        <v>#N/A</v>
      </c>
      <c r="M513" s="9">
        <f>COUNTIF(Tabla267[[#This Row],[VALOR RESTANTE]],0)</f>
        <v>0</v>
      </c>
    </row>
    <row r="514" spans="2:13" hidden="1" x14ac:dyDescent="0.2">
      <c r="B514" s="31">
        <v>505</v>
      </c>
      <c r="H514" t="s">
        <v>501</v>
      </c>
      <c r="I514" t="s">
        <v>501</v>
      </c>
      <c r="J514">
        <f t="shared" si="7"/>
        <v>105000</v>
      </c>
      <c r="K514" t="e">
        <f>VLOOKUP(B514,'REGISTRO ABONOS'!$B$8:$BC$10039,54,0)</f>
        <v>#N/A</v>
      </c>
      <c r="L514" t="e">
        <f>IF(Tabla267[[#This Row],[VALOR RESTANTE]]&lt;Tabla267[[#This Row],[VALOR]],"NO DISPONIBLE","DISPONIBLE")</f>
        <v>#N/A</v>
      </c>
      <c r="M514" s="9">
        <f>COUNTIF(Tabla267[[#This Row],[VALOR RESTANTE]],0)</f>
        <v>0</v>
      </c>
    </row>
    <row r="515" spans="2:13" hidden="1" x14ac:dyDescent="0.2">
      <c r="B515" s="31">
        <v>506</v>
      </c>
      <c r="J515">
        <f t="shared" si="7"/>
        <v>105000</v>
      </c>
      <c r="K515" t="e">
        <f>VLOOKUP(B515,'REGISTRO ABONOS'!$B$8:$BC$10039,54,0)</f>
        <v>#N/A</v>
      </c>
      <c r="L515" t="e">
        <f>IF(Tabla267[[#This Row],[VALOR RESTANTE]]&lt;Tabla267[[#This Row],[VALOR]],"NO DISPONIBLE","DISPONIBLE")</f>
        <v>#N/A</v>
      </c>
      <c r="M515" s="9">
        <f>COUNTIF(Tabla267[[#This Row],[VALOR RESTANTE]],0)</f>
        <v>0</v>
      </c>
    </row>
    <row r="516" spans="2:13" hidden="1" x14ac:dyDescent="0.2">
      <c r="B516" s="31">
        <v>507</v>
      </c>
      <c r="J516">
        <f t="shared" si="7"/>
        <v>105000</v>
      </c>
      <c r="K516" t="e">
        <f>VLOOKUP(B516,'REGISTRO ABONOS'!$B$8:$BC$10039,54,0)</f>
        <v>#N/A</v>
      </c>
      <c r="L516" t="e">
        <f>IF(Tabla267[[#This Row],[VALOR RESTANTE]]&lt;Tabla267[[#This Row],[VALOR]],"NO DISPONIBLE","DISPONIBLE")</f>
        <v>#N/A</v>
      </c>
      <c r="M516" s="9">
        <f>COUNTIF(Tabla267[[#This Row],[VALOR RESTANTE]],0)</f>
        <v>0</v>
      </c>
    </row>
    <row r="517" spans="2:13" hidden="1" x14ac:dyDescent="0.2">
      <c r="B517" s="31">
        <v>508</v>
      </c>
      <c r="J517">
        <f t="shared" si="7"/>
        <v>105000</v>
      </c>
      <c r="K517" t="e">
        <f>VLOOKUP(B517,'REGISTRO ABONOS'!$B$8:$BC$10039,54,0)</f>
        <v>#N/A</v>
      </c>
      <c r="L517" t="e">
        <f>IF(Tabla267[[#This Row],[VALOR RESTANTE]]&lt;Tabla267[[#This Row],[VALOR]],"NO DISPONIBLE","DISPONIBLE")</f>
        <v>#N/A</v>
      </c>
      <c r="M517" s="9">
        <f>COUNTIF(Tabla267[[#This Row],[VALOR RESTANTE]],0)</f>
        <v>0</v>
      </c>
    </row>
    <row r="518" spans="2:13" hidden="1" x14ac:dyDescent="0.2">
      <c r="B518" s="31">
        <v>509</v>
      </c>
      <c r="H518" t="s">
        <v>282</v>
      </c>
      <c r="I518" t="s">
        <v>282</v>
      </c>
      <c r="J518">
        <f t="shared" si="7"/>
        <v>105000</v>
      </c>
      <c r="K518" t="e">
        <f>VLOOKUP(B518,'REGISTRO ABONOS'!$B$8:$BC$10039,54,0)</f>
        <v>#N/A</v>
      </c>
      <c r="L518" t="e">
        <f>IF(Tabla267[[#This Row],[VALOR RESTANTE]]&lt;Tabla267[[#This Row],[VALOR]],"NO DISPONIBLE","DISPONIBLE")</f>
        <v>#N/A</v>
      </c>
      <c r="M518" s="9">
        <f>COUNTIF(Tabla267[[#This Row],[VALOR RESTANTE]],0)</f>
        <v>0</v>
      </c>
    </row>
    <row r="519" spans="2:13" hidden="1" x14ac:dyDescent="0.2">
      <c r="B519" s="31">
        <v>510</v>
      </c>
      <c r="J519">
        <f t="shared" si="7"/>
        <v>105000</v>
      </c>
      <c r="K519" t="e">
        <f>VLOOKUP(B519,'REGISTRO ABONOS'!$B$8:$BC$10039,54,0)</f>
        <v>#N/A</v>
      </c>
      <c r="L519" t="e">
        <f>IF(Tabla267[[#This Row],[VALOR RESTANTE]]&lt;Tabla267[[#This Row],[VALOR]],"NO DISPONIBLE","DISPONIBLE")</f>
        <v>#N/A</v>
      </c>
      <c r="M519" s="9">
        <f>COUNTIF(Tabla267[[#This Row],[VALOR RESTANTE]],0)</f>
        <v>0</v>
      </c>
    </row>
    <row r="520" spans="2:13" hidden="1" x14ac:dyDescent="0.2">
      <c r="B520" s="31">
        <v>511</v>
      </c>
      <c r="J520">
        <f t="shared" si="7"/>
        <v>105000</v>
      </c>
      <c r="K520" t="e">
        <f>VLOOKUP(B520,'REGISTRO ABONOS'!$B$8:$BC$10039,54,0)</f>
        <v>#N/A</v>
      </c>
      <c r="L520" t="e">
        <f>IF(Tabla267[[#This Row],[VALOR RESTANTE]]&lt;Tabla267[[#This Row],[VALOR]],"NO DISPONIBLE","DISPONIBLE")</f>
        <v>#N/A</v>
      </c>
      <c r="M520" s="9">
        <f>COUNTIF(Tabla267[[#This Row],[VALOR RESTANTE]],0)</f>
        <v>0</v>
      </c>
    </row>
    <row r="521" spans="2:13" hidden="1" x14ac:dyDescent="0.2">
      <c r="B521" s="31">
        <v>512</v>
      </c>
      <c r="H521" t="s">
        <v>478</v>
      </c>
      <c r="I521" t="s">
        <v>478</v>
      </c>
      <c r="J521">
        <f t="shared" si="7"/>
        <v>105000</v>
      </c>
      <c r="K521" t="e">
        <f>VLOOKUP(B521,'REGISTRO ABONOS'!$B$8:$BC$10039,54,0)</f>
        <v>#N/A</v>
      </c>
      <c r="L521" t="e">
        <f>IF(Tabla267[[#This Row],[VALOR RESTANTE]]&lt;Tabla267[[#This Row],[VALOR]],"NO DISPONIBLE","DISPONIBLE")</f>
        <v>#N/A</v>
      </c>
      <c r="M521" s="9">
        <f>COUNTIF(Tabla267[[#This Row],[VALOR RESTANTE]],0)</f>
        <v>0</v>
      </c>
    </row>
    <row r="522" spans="2:13" hidden="1" x14ac:dyDescent="0.2">
      <c r="B522" s="31">
        <v>513</v>
      </c>
      <c r="H522" t="s">
        <v>507</v>
      </c>
      <c r="I522" t="s">
        <v>507</v>
      </c>
      <c r="J522">
        <f t="shared" si="7"/>
        <v>105000</v>
      </c>
      <c r="K522" t="e">
        <f>VLOOKUP(B522,'REGISTRO ABONOS'!$B$8:$BC$10039,54,0)</f>
        <v>#N/A</v>
      </c>
      <c r="L522" t="e">
        <f>IF(Tabla267[[#This Row],[VALOR RESTANTE]]&lt;Tabla267[[#This Row],[VALOR]],"NO DISPONIBLE","DISPONIBLE")</f>
        <v>#N/A</v>
      </c>
      <c r="M522" s="9">
        <f>COUNTIF(Tabla267[[#This Row],[VALOR RESTANTE]],0)</f>
        <v>0</v>
      </c>
    </row>
    <row r="523" spans="2:13" hidden="1" x14ac:dyDescent="0.2">
      <c r="B523" s="31">
        <v>514</v>
      </c>
      <c r="J523">
        <f t="shared" si="7"/>
        <v>105000</v>
      </c>
      <c r="K523" t="e">
        <f>VLOOKUP(B523,'REGISTRO ABONOS'!$B$8:$BC$10039,54,0)</f>
        <v>#N/A</v>
      </c>
      <c r="L523" t="e">
        <f>IF(Tabla267[[#This Row],[VALOR RESTANTE]]&lt;Tabla267[[#This Row],[VALOR]],"NO DISPONIBLE","DISPONIBLE")</f>
        <v>#N/A</v>
      </c>
      <c r="M523" s="9">
        <f>COUNTIF(Tabla267[[#This Row],[VALOR RESTANTE]],0)</f>
        <v>0</v>
      </c>
    </row>
    <row r="524" spans="2:13" hidden="1" x14ac:dyDescent="0.2">
      <c r="B524" s="31">
        <v>515</v>
      </c>
      <c r="J524">
        <f t="shared" ref="J524:J587" si="8">IF(C524&gt;43607,130000,105000)</f>
        <v>105000</v>
      </c>
      <c r="K524" t="e">
        <f>VLOOKUP(B524,'REGISTRO ABONOS'!$B$8:$BC$10039,54,0)</f>
        <v>#N/A</v>
      </c>
      <c r="L524" t="e">
        <f>IF(Tabla267[[#This Row],[VALOR RESTANTE]]&lt;Tabla267[[#This Row],[VALOR]],"NO DISPONIBLE","DISPONIBLE")</f>
        <v>#N/A</v>
      </c>
      <c r="M524" s="9">
        <f>COUNTIF(Tabla267[[#This Row],[VALOR RESTANTE]],0)</f>
        <v>0</v>
      </c>
    </row>
    <row r="525" spans="2:13" hidden="1" x14ac:dyDescent="0.2">
      <c r="B525" s="31">
        <v>516</v>
      </c>
      <c r="H525" t="s">
        <v>89</v>
      </c>
      <c r="I525" t="s">
        <v>89</v>
      </c>
      <c r="J525">
        <f t="shared" si="8"/>
        <v>105000</v>
      </c>
      <c r="K525" t="e">
        <f>VLOOKUP(B525,'REGISTRO ABONOS'!$B$8:$BC$10039,54,0)</f>
        <v>#N/A</v>
      </c>
      <c r="L525" t="e">
        <f>IF(Tabla267[[#This Row],[VALOR RESTANTE]]&lt;Tabla267[[#This Row],[VALOR]],"NO DISPONIBLE","DISPONIBLE")</f>
        <v>#N/A</v>
      </c>
      <c r="M525" s="9">
        <f>COUNTIF(Tabla267[[#This Row],[VALOR RESTANTE]],0)</f>
        <v>0</v>
      </c>
    </row>
    <row r="526" spans="2:13" hidden="1" x14ac:dyDescent="0.2">
      <c r="B526" s="31">
        <v>517</v>
      </c>
      <c r="J526">
        <f t="shared" si="8"/>
        <v>105000</v>
      </c>
      <c r="K526" t="e">
        <f>VLOOKUP(B526,'REGISTRO ABONOS'!$B$8:$BC$10039,54,0)</f>
        <v>#N/A</v>
      </c>
      <c r="L526" t="e">
        <f>IF(Tabla267[[#This Row],[VALOR RESTANTE]]&lt;Tabla267[[#This Row],[VALOR]],"NO DISPONIBLE","DISPONIBLE")</f>
        <v>#N/A</v>
      </c>
      <c r="M526" s="9">
        <f>COUNTIF(Tabla267[[#This Row],[VALOR RESTANTE]],0)</f>
        <v>0</v>
      </c>
    </row>
    <row r="527" spans="2:13" hidden="1" x14ac:dyDescent="0.2">
      <c r="B527" s="31">
        <v>518</v>
      </c>
      <c r="H527" t="s">
        <v>492</v>
      </c>
      <c r="I527" t="s">
        <v>492</v>
      </c>
      <c r="J527">
        <f t="shared" si="8"/>
        <v>105000</v>
      </c>
      <c r="K527" t="e">
        <f>VLOOKUP(B527,'REGISTRO ABONOS'!$B$8:$BC$10039,54,0)</f>
        <v>#N/A</v>
      </c>
      <c r="L527" t="e">
        <f>IF(Tabla267[[#This Row],[VALOR RESTANTE]]&lt;Tabla267[[#This Row],[VALOR]],"NO DISPONIBLE","DISPONIBLE")</f>
        <v>#N/A</v>
      </c>
      <c r="M527" s="9">
        <f>COUNTIF(Tabla267[[#This Row],[VALOR RESTANTE]],0)</f>
        <v>0</v>
      </c>
    </row>
    <row r="528" spans="2:13" hidden="1" x14ac:dyDescent="0.2">
      <c r="B528" s="31">
        <v>519</v>
      </c>
      <c r="J528">
        <f t="shared" si="8"/>
        <v>105000</v>
      </c>
      <c r="K528" t="e">
        <f>VLOOKUP(B528,'REGISTRO ABONOS'!$B$8:$BC$10039,54,0)</f>
        <v>#N/A</v>
      </c>
      <c r="L528" t="e">
        <f>IF(Tabla267[[#This Row],[VALOR RESTANTE]]&lt;Tabla267[[#This Row],[VALOR]],"NO DISPONIBLE","DISPONIBLE")</f>
        <v>#N/A</v>
      </c>
      <c r="M528" s="9">
        <f>COUNTIF(Tabla267[[#This Row],[VALOR RESTANTE]],0)</f>
        <v>0</v>
      </c>
    </row>
    <row r="529" spans="2:13" hidden="1" x14ac:dyDescent="0.2">
      <c r="B529" s="31">
        <v>520</v>
      </c>
      <c r="H529" t="s">
        <v>65</v>
      </c>
      <c r="I529" t="s">
        <v>65</v>
      </c>
      <c r="J529">
        <f t="shared" si="8"/>
        <v>105000</v>
      </c>
      <c r="K529" t="e">
        <f>VLOOKUP(B529,'REGISTRO ABONOS'!$B$8:$BC$10039,54,0)</f>
        <v>#N/A</v>
      </c>
      <c r="L529" t="e">
        <f>IF(Tabla267[[#This Row],[VALOR RESTANTE]]&lt;Tabla267[[#This Row],[VALOR]],"NO DISPONIBLE","DISPONIBLE")</f>
        <v>#N/A</v>
      </c>
      <c r="M529" s="9">
        <f>COUNTIF(Tabla267[[#This Row],[VALOR RESTANTE]],0)</f>
        <v>0</v>
      </c>
    </row>
    <row r="530" spans="2:13" hidden="1" x14ac:dyDescent="0.2">
      <c r="B530" s="31">
        <v>521</v>
      </c>
      <c r="H530" t="s">
        <v>89</v>
      </c>
      <c r="I530" t="s">
        <v>89</v>
      </c>
      <c r="J530">
        <f t="shared" si="8"/>
        <v>105000</v>
      </c>
      <c r="K530" t="e">
        <f>VLOOKUP(B530,'REGISTRO ABONOS'!$B$8:$BC$10039,54,0)</f>
        <v>#N/A</v>
      </c>
      <c r="L530" t="e">
        <f>IF(Tabla267[[#This Row],[VALOR RESTANTE]]&lt;Tabla267[[#This Row],[VALOR]],"NO DISPONIBLE","DISPONIBLE")</f>
        <v>#N/A</v>
      </c>
      <c r="M530" s="9">
        <f>COUNTIF(Tabla267[[#This Row],[VALOR RESTANTE]],0)</f>
        <v>0</v>
      </c>
    </row>
    <row r="531" spans="2:13" hidden="1" x14ac:dyDescent="0.2">
      <c r="B531" s="31">
        <v>522</v>
      </c>
      <c r="H531" t="s">
        <v>89</v>
      </c>
      <c r="I531" t="s">
        <v>89</v>
      </c>
      <c r="J531">
        <f t="shared" si="8"/>
        <v>105000</v>
      </c>
      <c r="K531" t="e">
        <f>VLOOKUP(B531,'REGISTRO ABONOS'!$B$8:$BC$10039,54,0)</f>
        <v>#N/A</v>
      </c>
      <c r="L531" t="e">
        <f>IF(Tabla267[[#This Row],[VALOR RESTANTE]]&lt;Tabla267[[#This Row],[VALOR]],"NO DISPONIBLE","DISPONIBLE")</f>
        <v>#N/A</v>
      </c>
      <c r="M531" s="9">
        <f>COUNTIF(Tabla267[[#This Row],[VALOR RESTANTE]],0)</f>
        <v>0</v>
      </c>
    </row>
    <row r="532" spans="2:13" hidden="1" x14ac:dyDescent="0.2">
      <c r="B532" s="31">
        <v>523</v>
      </c>
      <c r="H532" t="s">
        <v>510</v>
      </c>
      <c r="I532" t="s">
        <v>510</v>
      </c>
      <c r="J532">
        <f t="shared" si="8"/>
        <v>105000</v>
      </c>
      <c r="K532" t="e">
        <f>VLOOKUP(B532,'REGISTRO ABONOS'!$B$8:$BC$10039,54,0)</f>
        <v>#N/A</v>
      </c>
      <c r="L532" t="e">
        <f>IF(Tabla267[[#This Row],[VALOR RESTANTE]]&lt;Tabla267[[#This Row],[VALOR]],"NO DISPONIBLE","DISPONIBLE")</f>
        <v>#N/A</v>
      </c>
      <c r="M532" s="9">
        <f>COUNTIF(Tabla267[[#This Row],[VALOR RESTANTE]],0)</f>
        <v>0</v>
      </c>
    </row>
    <row r="533" spans="2:13" hidden="1" x14ac:dyDescent="0.2">
      <c r="B533" s="31">
        <v>524</v>
      </c>
      <c r="H533" t="s">
        <v>494</v>
      </c>
      <c r="I533" t="s">
        <v>494</v>
      </c>
      <c r="J533">
        <f t="shared" si="8"/>
        <v>105000</v>
      </c>
      <c r="K533" t="e">
        <f>VLOOKUP(B533,'REGISTRO ABONOS'!$B$8:$BC$10039,54,0)</f>
        <v>#N/A</v>
      </c>
      <c r="L533" t="e">
        <f>IF(Tabla267[[#This Row],[VALOR RESTANTE]]&lt;Tabla267[[#This Row],[VALOR]],"NO DISPONIBLE","DISPONIBLE")</f>
        <v>#N/A</v>
      </c>
      <c r="M533" s="9">
        <f>COUNTIF(Tabla267[[#This Row],[VALOR RESTANTE]],0)</f>
        <v>0</v>
      </c>
    </row>
    <row r="534" spans="2:13" hidden="1" x14ac:dyDescent="0.2">
      <c r="B534" s="31">
        <v>525</v>
      </c>
      <c r="H534" t="s">
        <v>511</v>
      </c>
      <c r="I534" t="s">
        <v>511</v>
      </c>
      <c r="J534">
        <f t="shared" si="8"/>
        <v>105000</v>
      </c>
      <c r="K534" t="e">
        <f>VLOOKUP(B534,'REGISTRO ABONOS'!$B$8:$BC$10039,54,0)</f>
        <v>#N/A</v>
      </c>
      <c r="L534" t="e">
        <f>IF(Tabla267[[#This Row],[VALOR RESTANTE]]&lt;Tabla267[[#This Row],[VALOR]],"NO DISPONIBLE","DISPONIBLE")</f>
        <v>#N/A</v>
      </c>
      <c r="M534" s="9">
        <f>COUNTIF(Tabla267[[#This Row],[VALOR RESTANTE]],0)</f>
        <v>0</v>
      </c>
    </row>
    <row r="535" spans="2:13" hidden="1" x14ac:dyDescent="0.2">
      <c r="B535" s="31">
        <v>526</v>
      </c>
      <c r="H535" t="s">
        <v>478</v>
      </c>
      <c r="I535" t="s">
        <v>478</v>
      </c>
      <c r="J535">
        <f t="shared" si="8"/>
        <v>105000</v>
      </c>
      <c r="K535" t="e">
        <f>VLOOKUP(B535,'REGISTRO ABONOS'!$B$8:$BC$10039,54,0)</f>
        <v>#N/A</v>
      </c>
      <c r="L535" t="e">
        <f>IF(Tabla267[[#This Row],[VALOR RESTANTE]]&lt;Tabla267[[#This Row],[VALOR]],"NO DISPONIBLE","DISPONIBLE")</f>
        <v>#N/A</v>
      </c>
      <c r="M535" s="9">
        <f>COUNTIF(Tabla267[[#This Row],[VALOR RESTANTE]],0)</f>
        <v>0</v>
      </c>
    </row>
    <row r="536" spans="2:13" hidden="1" x14ac:dyDescent="0.2">
      <c r="B536" s="31">
        <v>527</v>
      </c>
      <c r="H536" t="s">
        <v>512</v>
      </c>
      <c r="I536" t="s">
        <v>512</v>
      </c>
      <c r="J536">
        <f t="shared" si="8"/>
        <v>105000</v>
      </c>
      <c r="K536" t="e">
        <f>VLOOKUP(B536,'REGISTRO ABONOS'!$B$8:$BC$10039,54,0)</f>
        <v>#N/A</v>
      </c>
      <c r="L536" t="e">
        <f>IF(Tabla267[[#This Row],[VALOR RESTANTE]]&lt;Tabla267[[#This Row],[VALOR]],"NO DISPONIBLE","DISPONIBLE")</f>
        <v>#N/A</v>
      </c>
      <c r="M536" s="9">
        <f>COUNTIF(Tabla267[[#This Row],[VALOR RESTANTE]],0)</f>
        <v>0</v>
      </c>
    </row>
    <row r="537" spans="2:13" hidden="1" x14ac:dyDescent="0.2">
      <c r="B537" s="31">
        <v>528</v>
      </c>
      <c r="H537" t="s">
        <v>492</v>
      </c>
      <c r="I537" t="s">
        <v>492</v>
      </c>
      <c r="J537">
        <f t="shared" si="8"/>
        <v>105000</v>
      </c>
      <c r="K537" t="e">
        <f>VLOOKUP(B537,'REGISTRO ABONOS'!$B$8:$BC$10039,54,0)</f>
        <v>#N/A</v>
      </c>
      <c r="L537" t="e">
        <f>IF(Tabla267[[#This Row],[VALOR RESTANTE]]&lt;Tabla267[[#This Row],[VALOR]],"NO DISPONIBLE","DISPONIBLE")</f>
        <v>#N/A</v>
      </c>
      <c r="M537" s="9">
        <f>COUNTIF(Tabla267[[#This Row],[VALOR RESTANTE]],0)</f>
        <v>0</v>
      </c>
    </row>
    <row r="538" spans="2:13" hidden="1" x14ac:dyDescent="0.2">
      <c r="B538" s="31">
        <v>529</v>
      </c>
      <c r="C538" s="10">
        <v>43571</v>
      </c>
      <c r="D538" t="s">
        <v>447</v>
      </c>
      <c r="H538" t="s">
        <v>447</v>
      </c>
      <c r="I538" t="s">
        <v>336</v>
      </c>
      <c r="J538">
        <f t="shared" si="8"/>
        <v>105000</v>
      </c>
      <c r="K538" t="e">
        <f>VLOOKUP(B538,'REGISTRO ABONOS'!$B$8:$BC$10039,54,0)</f>
        <v>#N/A</v>
      </c>
      <c r="L538" t="e">
        <f>IF(Tabla267[[#This Row],[VALOR RESTANTE]]&lt;Tabla267[[#This Row],[VALOR]],"NO DISPONIBLE","DISPONIBLE")</f>
        <v>#N/A</v>
      </c>
      <c r="M538" s="9">
        <f>COUNTIF(Tabla267[[#This Row],[VALOR RESTANTE]],0)</f>
        <v>0</v>
      </c>
    </row>
    <row r="539" spans="2:13" hidden="1" x14ac:dyDescent="0.2">
      <c r="B539" s="31">
        <v>530</v>
      </c>
      <c r="H539" t="s">
        <v>89</v>
      </c>
      <c r="I539" t="s">
        <v>89</v>
      </c>
      <c r="J539">
        <f t="shared" si="8"/>
        <v>105000</v>
      </c>
      <c r="K539" t="e">
        <f>VLOOKUP(B539,'REGISTRO ABONOS'!$B$8:$BC$10039,54,0)</f>
        <v>#N/A</v>
      </c>
      <c r="L539" t="e">
        <f>IF(Tabla267[[#This Row],[VALOR RESTANTE]]&lt;Tabla267[[#This Row],[VALOR]],"NO DISPONIBLE","DISPONIBLE")</f>
        <v>#N/A</v>
      </c>
      <c r="M539" s="9">
        <f>COUNTIF(Tabla267[[#This Row],[VALOR RESTANTE]],0)</f>
        <v>0</v>
      </c>
    </row>
    <row r="540" spans="2:13" hidden="1" x14ac:dyDescent="0.2">
      <c r="B540" s="31">
        <v>531</v>
      </c>
      <c r="J540">
        <f t="shared" si="8"/>
        <v>105000</v>
      </c>
      <c r="K540" t="e">
        <f>VLOOKUP(B540,'REGISTRO ABONOS'!$B$8:$BC$10039,54,0)</f>
        <v>#N/A</v>
      </c>
      <c r="L540" t="e">
        <f>IF(Tabla267[[#This Row],[VALOR RESTANTE]]&lt;Tabla267[[#This Row],[VALOR]],"NO DISPONIBLE","DISPONIBLE")</f>
        <v>#N/A</v>
      </c>
      <c r="M540" s="9">
        <f>COUNTIF(Tabla267[[#This Row],[VALOR RESTANTE]],0)</f>
        <v>0</v>
      </c>
    </row>
    <row r="541" spans="2:13" hidden="1" x14ac:dyDescent="0.2">
      <c r="B541" s="31">
        <v>532</v>
      </c>
      <c r="J541">
        <f t="shared" si="8"/>
        <v>105000</v>
      </c>
      <c r="K541" t="e">
        <f>VLOOKUP(B541,'REGISTRO ABONOS'!$B$8:$BC$10039,54,0)</f>
        <v>#N/A</v>
      </c>
      <c r="L541" t="e">
        <f>IF(Tabla267[[#This Row],[VALOR RESTANTE]]&lt;Tabla267[[#This Row],[VALOR]],"NO DISPONIBLE","DISPONIBLE")</f>
        <v>#N/A</v>
      </c>
      <c r="M541" s="9">
        <f>COUNTIF(Tabla267[[#This Row],[VALOR RESTANTE]],0)</f>
        <v>0</v>
      </c>
    </row>
    <row r="542" spans="2:13" hidden="1" x14ac:dyDescent="0.2">
      <c r="B542" s="31">
        <v>533</v>
      </c>
      <c r="H542" t="s">
        <v>345</v>
      </c>
      <c r="I542" t="s">
        <v>345</v>
      </c>
      <c r="J542">
        <f t="shared" si="8"/>
        <v>105000</v>
      </c>
      <c r="K542" t="e">
        <f>VLOOKUP(B542,'REGISTRO ABONOS'!$B$8:$BC$10039,54,0)</f>
        <v>#N/A</v>
      </c>
      <c r="L542" t="e">
        <f>IF(Tabla267[[#This Row],[VALOR RESTANTE]]&lt;Tabla267[[#This Row],[VALOR]],"NO DISPONIBLE","DISPONIBLE")</f>
        <v>#N/A</v>
      </c>
      <c r="M542" s="9">
        <f>COUNTIF(Tabla267[[#This Row],[VALOR RESTANTE]],0)</f>
        <v>0</v>
      </c>
    </row>
    <row r="543" spans="2:13" hidden="1" x14ac:dyDescent="0.2">
      <c r="B543" s="31">
        <v>534</v>
      </c>
      <c r="J543">
        <f t="shared" si="8"/>
        <v>105000</v>
      </c>
      <c r="K543" t="e">
        <f>VLOOKUP(B543,'REGISTRO ABONOS'!$B$8:$BC$10039,54,0)</f>
        <v>#N/A</v>
      </c>
      <c r="L543" t="e">
        <f>IF(Tabla267[[#This Row],[VALOR RESTANTE]]&lt;Tabla267[[#This Row],[VALOR]],"NO DISPONIBLE","DISPONIBLE")</f>
        <v>#N/A</v>
      </c>
      <c r="M543" s="9">
        <f>COUNTIF(Tabla267[[#This Row],[VALOR RESTANTE]],0)</f>
        <v>0</v>
      </c>
    </row>
    <row r="544" spans="2:13" hidden="1" x14ac:dyDescent="0.2">
      <c r="B544" s="31">
        <v>535</v>
      </c>
      <c r="J544">
        <f t="shared" si="8"/>
        <v>105000</v>
      </c>
      <c r="K544" t="e">
        <f>VLOOKUP(B544,'REGISTRO ABONOS'!$B$8:$BC$10039,54,0)</f>
        <v>#N/A</v>
      </c>
      <c r="L544" t="e">
        <f>IF(Tabla267[[#This Row],[VALOR RESTANTE]]&lt;Tabla267[[#This Row],[VALOR]],"NO DISPONIBLE","DISPONIBLE")</f>
        <v>#N/A</v>
      </c>
      <c r="M544" s="9">
        <f>COUNTIF(Tabla267[[#This Row],[VALOR RESTANTE]],0)</f>
        <v>0</v>
      </c>
    </row>
    <row r="545" spans="2:13" hidden="1" x14ac:dyDescent="0.2">
      <c r="B545" s="31">
        <v>536</v>
      </c>
      <c r="H545" t="s">
        <v>501</v>
      </c>
      <c r="I545" t="s">
        <v>501</v>
      </c>
      <c r="J545">
        <f t="shared" si="8"/>
        <v>105000</v>
      </c>
      <c r="K545" t="e">
        <f>VLOOKUP(B545,'REGISTRO ABONOS'!$B$8:$BC$10039,54,0)</f>
        <v>#N/A</v>
      </c>
      <c r="L545" t="e">
        <f>IF(Tabla267[[#This Row],[VALOR RESTANTE]]&lt;Tabla267[[#This Row],[VALOR]],"NO DISPONIBLE","DISPONIBLE")</f>
        <v>#N/A</v>
      </c>
      <c r="M545" s="9">
        <f>COUNTIF(Tabla267[[#This Row],[VALOR RESTANTE]],0)</f>
        <v>0</v>
      </c>
    </row>
    <row r="546" spans="2:13" hidden="1" x14ac:dyDescent="0.2">
      <c r="B546" s="31">
        <v>537</v>
      </c>
      <c r="H546" t="s">
        <v>486</v>
      </c>
      <c r="I546" t="s">
        <v>486</v>
      </c>
      <c r="J546">
        <f t="shared" si="8"/>
        <v>105000</v>
      </c>
      <c r="K546" t="e">
        <f>VLOOKUP(B546,'REGISTRO ABONOS'!$B$8:$BC$10039,54,0)</f>
        <v>#N/A</v>
      </c>
      <c r="L546" t="e">
        <f>IF(Tabla267[[#This Row],[VALOR RESTANTE]]&lt;Tabla267[[#This Row],[VALOR]],"NO DISPONIBLE","DISPONIBLE")</f>
        <v>#N/A</v>
      </c>
      <c r="M546" s="9">
        <f>COUNTIF(Tabla267[[#This Row],[VALOR RESTANTE]],0)</f>
        <v>0</v>
      </c>
    </row>
    <row r="547" spans="2:13" hidden="1" x14ac:dyDescent="0.2">
      <c r="B547" s="31">
        <v>538</v>
      </c>
      <c r="J547">
        <f t="shared" si="8"/>
        <v>105000</v>
      </c>
      <c r="K547" t="e">
        <f>VLOOKUP(B547,'REGISTRO ABONOS'!$B$8:$BC$10039,54,0)</f>
        <v>#N/A</v>
      </c>
      <c r="L547" t="e">
        <f>IF(Tabla267[[#This Row],[VALOR RESTANTE]]&lt;Tabla267[[#This Row],[VALOR]],"NO DISPONIBLE","DISPONIBLE")</f>
        <v>#N/A</v>
      </c>
      <c r="M547" s="9">
        <f>COUNTIF(Tabla267[[#This Row],[VALOR RESTANTE]],0)</f>
        <v>0</v>
      </c>
    </row>
    <row r="548" spans="2:13" hidden="1" x14ac:dyDescent="0.2">
      <c r="B548" s="31">
        <v>539</v>
      </c>
      <c r="J548">
        <f t="shared" si="8"/>
        <v>105000</v>
      </c>
      <c r="K548" t="e">
        <f>VLOOKUP(B548,'REGISTRO ABONOS'!$B$8:$BC$10039,54,0)</f>
        <v>#N/A</v>
      </c>
      <c r="L548" t="e">
        <f>IF(Tabla267[[#This Row],[VALOR RESTANTE]]&lt;Tabla267[[#This Row],[VALOR]],"NO DISPONIBLE","DISPONIBLE")</f>
        <v>#N/A</v>
      </c>
      <c r="M548" s="9">
        <f>COUNTIF(Tabla267[[#This Row],[VALOR RESTANTE]],0)</f>
        <v>0</v>
      </c>
    </row>
    <row r="549" spans="2:13" hidden="1" x14ac:dyDescent="0.2">
      <c r="B549" s="31">
        <v>540</v>
      </c>
      <c r="J549">
        <f t="shared" si="8"/>
        <v>105000</v>
      </c>
      <c r="K549" t="e">
        <f>VLOOKUP(B549,'REGISTRO ABONOS'!$B$8:$BC$10039,54,0)</f>
        <v>#N/A</v>
      </c>
      <c r="L549" t="e">
        <f>IF(Tabla267[[#This Row],[VALOR RESTANTE]]&lt;Tabla267[[#This Row],[VALOR]],"NO DISPONIBLE","DISPONIBLE")</f>
        <v>#N/A</v>
      </c>
      <c r="M549" s="9">
        <f>COUNTIF(Tabla267[[#This Row],[VALOR RESTANTE]],0)</f>
        <v>0</v>
      </c>
    </row>
    <row r="550" spans="2:13" hidden="1" x14ac:dyDescent="0.2">
      <c r="B550" s="31">
        <v>541</v>
      </c>
      <c r="J550">
        <f t="shared" si="8"/>
        <v>105000</v>
      </c>
      <c r="K550" t="e">
        <f>VLOOKUP(B550,'REGISTRO ABONOS'!$B$8:$BC$10039,54,0)</f>
        <v>#N/A</v>
      </c>
      <c r="L550" t="e">
        <f>IF(Tabla267[[#This Row],[VALOR RESTANTE]]&lt;Tabla267[[#This Row],[VALOR]],"NO DISPONIBLE","DISPONIBLE")</f>
        <v>#N/A</v>
      </c>
      <c r="M550" s="9">
        <f>COUNTIF(Tabla267[[#This Row],[VALOR RESTANTE]],0)</f>
        <v>0</v>
      </c>
    </row>
    <row r="551" spans="2:13" hidden="1" x14ac:dyDescent="0.2">
      <c r="B551" s="31">
        <v>542</v>
      </c>
      <c r="J551">
        <f t="shared" si="8"/>
        <v>105000</v>
      </c>
      <c r="K551" t="e">
        <f>VLOOKUP(B551,'REGISTRO ABONOS'!$B$8:$BC$10039,54,0)</f>
        <v>#N/A</v>
      </c>
      <c r="L551" t="e">
        <f>IF(Tabla267[[#This Row],[VALOR RESTANTE]]&lt;Tabla267[[#This Row],[VALOR]],"NO DISPONIBLE","DISPONIBLE")</f>
        <v>#N/A</v>
      </c>
      <c r="M551" s="9">
        <f>COUNTIF(Tabla267[[#This Row],[VALOR RESTANTE]],0)</f>
        <v>0</v>
      </c>
    </row>
    <row r="552" spans="2:13" hidden="1" x14ac:dyDescent="0.2">
      <c r="B552" s="31">
        <v>543</v>
      </c>
      <c r="H552" t="s">
        <v>65</v>
      </c>
      <c r="I552" t="s">
        <v>65</v>
      </c>
      <c r="J552">
        <f t="shared" si="8"/>
        <v>105000</v>
      </c>
      <c r="K552" t="e">
        <f>VLOOKUP(B552,'REGISTRO ABONOS'!$B$8:$BC$10039,54,0)</f>
        <v>#N/A</v>
      </c>
      <c r="L552" t="e">
        <f>IF(Tabla267[[#This Row],[VALOR RESTANTE]]&lt;Tabla267[[#This Row],[VALOR]],"NO DISPONIBLE","DISPONIBLE")</f>
        <v>#N/A</v>
      </c>
      <c r="M552" s="9">
        <f>COUNTIF(Tabla267[[#This Row],[VALOR RESTANTE]],0)</f>
        <v>0</v>
      </c>
    </row>
    <row r="553" spans="2:13" hidden="1" x14ac:dyDescent="0.2">
      <c r="B553" s="31">
        <v>544</v>
      </c>
      <c r="J553">
        <f t="shared" si="8"/>
        <v>105000</v>
      </c>
      <c r="K553" t="e">
        <f>VLOOKUP(B553,'REGISTRO ABONOS'!$B$8:$BC$10039,54,0)</f>
        <v>#N/A</v>
      </c>
      <c r="L553" t="e">
        <f>IF(Tabla267[[#This Row],[VALOR RESTANTE]]&lt;Tabla267[[#This Row],[VALOR]],"NO DISPONIBLE","DISPONIBLE")</f>
        <v>#N/A</v>
      </c>
      <c r="M553" s="9">
        <f>COUNTIF(Tabla267[[#This Row],[VALOR RESTANTE]],0)</f>
        <v>0</v>
      </c>
    </row>
    <row r="554" spans="2:13" hidden="1" x14ac:dyDescent="0.2">
      <c r="B554" s="31">
        <v>545</v>
      </c>
      <c r="J554">
        <f t="shared" si="8"/>
        <v>105000</v>
      </c>
      <c r="K554" t="e">
        <f>VLOOKUP(B554,'REGISTRO ABONOS'!$B$8:$BC$10039,54,0)</f>
        <v>#N/A</v>
      </c>
      <c r="L554" t="e">
        <f>IF(Tabla267[[#This Row],[VALOR RESTANTE]]&lt;Tabla267[[#This Row],[VALOR]],"NO DISPONIBLE","DISPONIBLE")</f>
        <v>#N/A</v>
      </c>
      <c r="M554" s="9">
        <f>COUNTIF(Tabla267[[#This Row],[VALOR RESTANTE]],0)</f>
        <v>0</v>
      </c>
    </row>
    <row r="555" spans="2:13" hidden="1" x14ac:dyDescent="0.2">
      <c r="B555" s="31">
        <v>546</v>
      </c>
      <c r="J555">
        <f t="shared" si="8"/>
        <v>105000</v>
      </c>
      <c r="K555" t="e">
        <f>VLOOKUP(B555,'REGISTRO ABONOS'!$B$8:$BC$10039,54,0)</f>
        <v>#N/A</v>
      </c>
      <c r="L555" t="e">
        <f>IF(Tabla267[[#This Row],[VALOR RESTANTE]]&lt;Tabla267[[#This Row],[VALOR]],"NO DISPONIBLE","DISPONIBLE")</f>
        <v>#N/A</v>
      </c>
      <c r="M555" s="9">
        <f>COUNTIF(Tabla267[[#This Row],[VALOR RESTANTE]],0)</f>
        <v>0</v>
      </c>
    </row>
    <row r="556" spans="2:13" hidden="1" x14ac:dyDescent="0.2">
      <c r="B556" s="31">
        <v>547</v>
      </c>
      <c r="H556" t="s">
        <v>513</v>
      </c>
      <c r="I556" t="s">
        <v>513</v>
      </c>
      <c r="J556">
        <f t="shared" si="8"/>
        <v>105000</v>
      </c>
      <c r="K556" t="e">
        <f>VLOOKUP(B556,'REGISTRO ABONOS'!$B$8:$BC$10039,54,0)</f>
        <v>#N/A</v>
      </c>
      <c r="L556" t="e">
        <f>IF(Tabla267[[#This Row],[VALOR RESTANTE]]&lt;Tabla267[[#This Row],[VALOR]],"NO DISPONIBLE","DISPONIBLE")</f>
        <v>#N/A</v>
      </c>
      <c r="M556" s="9">
        <f>COUNTIF(Tabla267[[#This Row],[VALOR RESTANTE]],0)</f>
        <v>0</v>
      </c>
    </row>
    <row r="557" spans="2:13" hidden="1" x14ac:dyDescent="0.2">
      <c r="B557" s="31">
        <v>548</v>
      </c>
      <c r="H557" t="s">
        <v>501</v>
      </c>
      <c r="I557" t="s">
        <v>501</v>
      </c>
      <c r="J557">
        <f t="shared" si="8"/>
        <v>105000</v>
      </c>
      <c r="K557" t="e">
        <f>VLOOKUP(B557,'REGISTRO ABONOS'!$B$8:$BC$10039,54,0)</f>
        <v>#N/A</v>
      </c>
      <c r="L557" t="e">
        <f>IF(Tabla267[[#This Row],[VALOR RESTANTE]]&lt;Tabla267[[#This Row],[VALOR]],"NO DISPONIBLE","DISPONIBLE")</f>
        <v>#N/A</v>
      </c>
      <c r="M557" s="9">
        <f>COUNTIF(Tabla267[[#This Row],[VALOR RESTANTE]],0)</f>
        <v>0</v>
      </c>
    </row>
    <row r="558" spans="2:13" hidden="1" x14ac:dyDescent="0.2">
      <c r="B558" s="31">
        <v>549</v>
      </c>
      <c r="H558" t="s">
        <v>476</v>
      </c>
      <c r="I558" t="s">
        <v>476</v>
      </c>
      <c r="J558">
        <f t="shared" si="8"/>
        <v>105000</v>
      </c>
      <c r="K558" t="e">
        <f>VLOOKUP(B558,'REGISTRO ABONOS'!$B$8:$BC$10039,54,0)</f>
        <v>#N/A</v>
      </c>
      <c r="L558" t="e">
        <f>IF(Tabla267[[#This Row],[VALOR RESTANTE]]&lt;Tabla267[[#This Row],[VALOR]],"NO DISPONIBLE","DISPONIBLE")</f>
        <v>#N/A</v>
      </c>
      <c r="M558" s="9">
        <f>COUNTIF(Tabla267[[#This Row],[VALOR RESTANTE]],0)</f>
        <v>0</v>
      </c>
    </row>
    <row r="559" spans="2:13" hidden="1" x14ac:dyDescent="0.2">
      <c r="B559" s="31">
        <v>550</v>
      </c>
      <c r="H559" t="s">
        <v>65</v>
      </c>
      <c r="I559" t="s">
        <v>65</v>
      </c>
      <c r="J559">
        <f t="shared" si="8"/>
        <v>105000</v>
      </c>
      <c r="K559" t="e">
        <f>VLOOKUP(B559,'REGISTRO ABONOS'!$B$8:$BC$10039,54,0)</f>
        <v>#N/A</v>
      </c>
      <c r="L559" t="e">
        <f>IF(Tabla267[[#This Row],[VALOR RESTANTE]]&lt;Tabla267[[#This Row],[VALOR]],"NO DISPONIBLE","DISPONIBLE")</f>
        <v>#N/A</v>
      </c>
      <c r="M559" s="9">
        <f>COUNTIF(Tabla267[[#This Row],[VALOR RESTANTE]],0)</f>
        <v>0</v>
      </c>
    </row>
    <row r="560" spans="2:13" hidden="1" x14ac:dyDescent="0.2">
      <c r="B560" s="31">
        <v>551</v>
      </c>
      <c r="H560" t="s">
        <v>477</v>
      </c>
      <c r="I560" t="s">
        <v>477</v>
      </c>
      <c r="J560">
        <f t="shared" si="8"/>
        <v>105000</v>
      </c>
      <c r="K560" t="e">
        <f>VLOOKUP(B560,'REGISTRO ABONOS'!$B$8:$BC$10039,54,0)</f>
        <v>#N/A</v>
      </c>
      <c r="L560" t="e">
        <f>IF(Tabla267[[#This Row],[VALOR RESTANTE]]&lt;Tabla267[[#This Row],[VALOR]],"NO DISPONIBLE","DISPONIBLE")</f>
        <v>#N/A</v>
      </c>
      <c r="M560" s="9">
        <f>COUNTIF(Tabla267[[#This Row],[VALOR RESTANTE]],0)</f>
        <v>0</v>
      </c>
    </row>
    <row r="561" spans="2:13" hidden="1" x14ac:dyDescent="0.2">
      <c r="B561" s="31">
        <v>552</v>
      </c>
      <c r="J561">
        <f t="shared" si="8"/>
        <v>105000</v>
      </c>
      <c r="K561" t="e">
        <f>VLOOKUP(B561,'REGISTRO ABONOS'!$B$8:$BC$10039,54,0)</f>
        <v>#N/A</v>
      </c>
      <c r="L561" t="e">
        <f>IF(Tabla267[[#This Row],[VALOR RESTANTE]]&lt;Tabla267[[#This Row],[VALOR]],"NO DISPONIBLE","DISPONIBLE")</f>
        <v>#N/A</v>
      </c>
      <c r="M561" s="9">
        <f>COUNTIF(Tabla267[[#This Row],[VALOR RESTANTE]],0)</f>
        <v>0</v>
      </c>
    </row>
    <row r="562" spans="2:13" hidden="1" x14ac:dyDescent="0.2">
      <c r="B562" s="31">
        <v>553</v>
      </c>
      <c r="J562">
        <f t="shared" si="8"/>
        <v>105000</v>
      </c>
      <c r="K562" t="e">
        <f>VLOOKUP(B562,'REGISTRO ABONOS'!$B$8:$BC$10039,54,0)</f>
        <v>#N/A</v>
      </c>
      <c r="L562" t="e">
        <f>IF(Tabla267[[#This Row],[VALOR RESTANTE]]&lt;Tabla267[[#This Row],[VALOR]],"NO DISPONIBLE","DISPONIBLE")</f>
        <v>#N/A</v>
      </c>
      <c r="M562" s="9">
        <f>COUNTIF(Tabla267[[#This Row],[VALOR RESTANTE]],0)</f>
        <v>0</v>
      </c>
    </row>
    <row r="563" spans="2:13" hidden="1" x14ac:dyDescent="0.2">
      <c r="B563" s="31">
        <v>554</v>
      </c>
      <c r="J563">
        <f t="shared" si="8"/>
        <v>105000</v>
      </c>
      <c r="K563" t="e">
        <f>VLOOKUP(B563,'REGISTRO ABONOS'!$B$8:$BC$10039,54,0)</f>
        <v>#N/A</v>
      </c>
      <c r="L563" t="e">
        <f>IF(Tabla267[[#This Row],[VALOR RESTANTE]]&lt;Tabla267[[#This Row],[VALOR]],"NO DISPONIBLE","DISPONIBLE")</f>
        <v>#N/A</v>
      </c>
      <c r="M563" s="9">
        <f>COUNTIF(Tabla267[[#This Row],[VALOR RESTANTE]],0)</f>
        <v>0</v>
      </c>
    </row>
    <row r="564" spans="2:13" hidden="1" x14ac:dyDescent="0.2">
      <c r="B564" s="31">
        <v>555</v>
      </c>
      <c r="J564">
        <f t="shared" si="8"/>
        <v>105000</v>
      </c>
      <c r="K564" t="e">
        <f>VLOOKUP(B564,'REGISTRO ABONOS'!$B$8:$BC$10039,54,0)</f>
        <v>#N/A</v>
      </c>
      <c r="L564" t="e">
        <f>IF(Tabla267[[#This Row],[VALOR RESTANTE]]&lt;Tabla267[[#This Row],[VALOR]],"NO DISPONIBLE","DISPONIBLE")</f>
        <v>#N/A</v>
      </c>
      <c r="M564" s="9">
        <f>COUNTIF(Tabla267[[#This Row],[VALOR RESTANTE]],0)</f>
        <v>0</v>
      </c>
    </row>
    <row r="565" spans="2:13" hidden="1" x14ac:dyDescent="0.2">
      <c r="B565" s="31">
        <v>556</v>
      </c>
      <c r="J565">
        <f t="shared" si="8"/>
        <v>105000</v>
      </c>
      <c r="K565" t="e">
        <f>VLOOKUP(B565,'REGISTRO ABONOS'!$B$8:$BC$10039,54,0)</f>
        <v>#N/A</v>
      </c>
      <c r="L565" t="e">
        <f>IF(Tabla267[[#This Row],[VALOR RESTANTE]]&lt;Tabla267[[#This Row],[VALOR]],"NO DISPONIBLE","DISPONIBLE")</f>
        <v>#N/A</v>
      </c>
      <c r="M565" s="9">
        <f>COUNTIF(Tabla267[[#This Row],[VALOR RESTANTE]],0)</f>
        <v>0</v>
      </c>
    </row>
    <row r="566" spans="2:13" hidden="1" x14ac:dyDescent="0.2">
      <c r="B566" s="31">
        <v>557</v>
      </c>
      <c r="J566">
        <f t="shared" si="8"/>
        <v>105000</v>
      </c>
      <c r="K566" t="e">
        <f>VLOOKUP(B566,'REGISTRO ABONOS'!$B$8:$BC$10039,54,0)</f>
        <v>#N/A</v>
      </c>
      <c r="L566" t="e">
        <f>IF(Tabla267[[#This Row],[VALOR RESTANTE]]&lt;Tabla267[[#This Row],[VALOR]],"NO DISPONIBLE","DISPONIBLE")</f>
        <v>#N/A</v>
      </c>
      <c r="M566" s="9">
        <f>COUNTIF(Tabla267[[#This Row],[VALOR RESTANTE]],0)</f>
        <v>0</v>
      </c>
    </row>
    <row r="567" spans="2:13" hidden="1" x14ac:dyDescent="0.2">
      <c r="B567" s="31">
        <v>558</v>
      </c>
      <c r="J567">
        <f t="shared" si="8"/>
        <v>105000</v>
      </c>
      <c r="K567" t="e">
        <f>VLOOKUP(B567,'REGISTRO ABONOS'!$B$8:$BC$10039,54,0)</f>
        <v>#N/A</v>
      </c>
      <c r="L567" t="e">
        <f>IF(Tabla267[[#This Row],[VALOR RESTANTE]]&lt;Tabla267[[#This Row],[VALOR]],"NO DISPONIBLE","DISPONIBLE")</f>
        <v>#N/A</v>
      </c>
      <c r="M567" s="9">
        <f>COUNTIF(Tabla267[[#This Row],[VALOR RESTANTE]],0)</f>
        <v>0</v>
      </c>
    </row>
    <row r="568" spans="2:13" hidden="1" x14ac:dyDescent="0.2">
      <c r="B568" s="31">
        <v>559</v>
      </c>
      <c r="J568">
        <f t="shared" si="8"/>
        <v>105000</v>
      </c>
      <c r="K568" t="e">
        <f>VLOOKUP(B568,'REGISTRO ABONOS'!$B$8:$BC$10039,54,0)</f>
        <v>#N/A</v>
      </c>
      <c r="L568" t="e">
        <f>IF(Tabla267[[#This Row],[VALOR RESTANTE]]&lt;Tabla267[[#This Row],[VALOR]],"NO DISPONIBLE","DISPONIBLE")</f>
        <v>#N/A</v>
      </c>
      <c r="M568" s="9">
        <f>COUNTIF(Tabla267[[#This Row],[VALOR RESTANTE]],0)</f>
        <v>0</v>
      </c>
    </row>
    <row r="569" spans="2:13" hidden="1" x14ac:dyDescent="0.2">
      <c r="B569" s="31">
        <v>560</v>
      </c>
      <c r="J569">
        <f t="shared" si="8"/>
        <v>105000</v>
      </c>
      <c r="K569" t="e">
        <f>VLOOKUP(B569,'REGISTRO ABONOS'!$B$8:$BC$10039,54,0)</f>
        <v>#N/A</v>
      </c>
      <c r="L569" t="e">
        <f>IF(Tabla267[[#This Row],[VALOR RESTANTE]]&lt;Tabla267[[#This Row],[VALOR]],"NO DISPONIBLE","DISPONIBLE")</f>
        <v>#N/A</v>
      </c>
      <c r="M569" s="9">
        <f>COUNTIF(Tabla267[[#This Row],[VALOR RESTANTE]],0)</f>
        <v>0</v>
      </c>
    </row>
    <row r="570" spans="2:13" hidden="1" x14ac:dyDescent="0.2">
      <c r="B570" s="31">
        <v>561</v>
      </c>
      <c r="H570" t="s">
        <v>479</v>
      </c>
      <c r="I570" t="s">
        <v>479</v>
      </c>
      <c r="J570">
        <f t="shared" si="8"/>
        <v>105000</v>
      </c>
      <c r="K570" t="e">
        <f>VLOOKUP(B570,'REGISTRO ABONOS'!$B$8:$BC$10039,54,0)</f>
        <v>#N/A</v>
      </c>
      <c r="L570" t="e">
        <f>IF(Tabla267[[#This Row],[VALOR RESTANTE]]&lt;Tabla267[[#This Row],[VALOR]],"NO DISPONIBLE","DISPONIBLE")</f>
        <v>#N/A</v>
      </c>
      <c r="M570" s="9">
        <f>COUNTIF(Tabla267[[#This Row],[VALOR RESTANTE]],0)</f>
        <v>0</v>
      </c>
    </row>
    <row r="571" spans="2:13" hidden="1" x14ac:dyDescent="0.2">
      <c r="B571" s="31">
        <v>562</v>
      </c>
      <c r="J571">
        <f t="shared" si="8"/>
        <v>105000</v>
      </c>
      <c r="K571" t="e">
        <f>VLOOKUP(B571,'REGISTRO ABONOS'!$B$8:$BC$10039,54,0)</f>
        <v>#N/A</v>
      </c>
      <c r="L571" t="e">
        <f>IF(Tabla267[[#This Row],[VALOR RESTANTE]]&lt;Tabla267[[#This Row],[VALOR]],"NO DISPONIBLE","DISPONIBLE")</f>
        <v>#N/A</v>
      </c>
      <c r="M571" s="9">
        <f>COUNTIF(Tabla267[[#This Row],[VALOR RESTANTE]],0)</f>
        <v>0</v>
      </c>
    </row>
    <row r="572" spans="2:13" hidden="1" x14ac:dyDescent="0.2">
      <c r="B572" s="31">
        <v>563</v>
      </c>
      <c r="J572">
        <f t="shared" si="8"/>
        <v>105000</v>
      </c>
      <c r="K572" t="e">
        <f>VLOOKUP(B572,'REGISTRO ABONOS'!$B$8:$BC$10039,54,0)</f>
        <v>#N/A</v>
      </c>
      <c r="L572" t="e">
        <f>IF(Tabla267[[#This Row],[VALOR RESTANTE]]&lt;Tabla267[[#This Row],[VALOR]],"NO DISPONIBLE","DISPONIBLE")</f>
        <v>#N/A</v>
      </c>
      <c r="M572" s="9">
        <f>COUNTIF(Tabla267[[#This Row],[VALOR RESTANTE]],0)</f>
        <v>0</v>
      </c>
    </row>
    <row r="573" spans="2:13" hidden="1" x14ac:dyDescent="0.2">
      <c r="B573" s="31">
        <v>564</v>
      </c>
      <c r="J573">
        <f t="shared" si="8"/>
        <v>105000</v>
      </c>
      <c r="K573" t="e">
        <f>VLOOKUP(B573,'REGISTRO ABONOS'!$B$8:$BC$10039,54,0)</f>
        <v>#N/A</v>
      </c>
      <c r="L573" t="e">
        <f>IF(Tabla267[[#This Row],[VALOR RESTANTE]]&lt;Tabla267[[#This Row],[VALOR]],"NO DISPONIBLE","DISPONIBLE")</f>
        <v>#N/A</v>
      </c>
      <c r="M573" s="9">
        <f>COUNTIF(Tabla267[[#This Row],[VALOR RESTANTE]],0)</f>
        <v>0</v>
      </c>
    </row>
    <row r="574" spans="2:13" hidden="1" x14ac:dyDescent="0.2">
      <c r="B574" s="31">
        <v>565</v>
      </c>
      <c r="J574">
        <f t="shared" si="8"/>
        <v>105000</v>
      </c>
      <c r="K574" t="e">
        <f>VLOOKUP(B574,'REGISTRO ABONOS'!$B$8:$BC$10039,54,0)</f>
        <v>#N/A</v>
      </c>
      <c r="L574" t="e">
        <f>IF(Tabla267[[#This Row],[VALOR RESTANTE]]&lt;Tabla267[[#This Row],[VALOR]],"NO DISPONIBLE","DISPONIBLE")</f>
        <v>#N/A</v>
      </c>
      <c r="M574" s="9">
        <f>COUNTIF(Tabla267[[#This Row],[VALOR RESTANTE]],0)</f>
        <v>0</v>
      </c>
    </row>
    <row r="575" spans="2:13" hidden="1" x14ac:dyDescent="0.2">
      <c r="B575" s="31">
        <v>566</v>
      </c>
      <c r="J575">
        <f t="shared" si="8"/>
        <v>105000</v>
      </c>
      <c r="K575" t="e">
        <f>VLOOKUP(B575,'REGISTRO ABONOS'!$B$8:$BC$10039,54,0)</f>
        <v>#N/A</v>
      </c>
      <c r="L575" t="e">
        <f>IF(Tabla267[[#This Row],[VALOR RESTANTE]]&lt;Tabla267[[#This Row],[VALOR]],"NO DISPONIBLE","DISPONIBLE")</f>
        <v>#N/A</v>
      </c>
      <c r="M575" s="9">
        <f>COUNTIF(Tabla267[[#This Row],[VALOR RESTANTE]],0)</f>
        <v>0</v>
      </c>
    </row>
    <row r="576" spans="2:13" hidden="1" x14ac:dyDescent="0.2">
      <c r="B576" s="31">
        <v>567</v>
      </c>
      <c r="J576">
        <f t="shared" si="8"/>
        <v>105000</v>
      </c>
      <c r="K576" t="e">
        <f>VLOOKUP(B576,'REGISTRO ABONOS'!$B$8:$BC$10039,54,0)</f>
        <v>#N/A</v>
      </c>
      <c r="L576" t="e">
        <f>IF(Tabla267[[#This Row],[VALOR RESTANTE]]&lt;Tabla267[[#This Row],[VALOR]],"NO DISPONIBLE","DISPONIBLE")</f>
        <v>#N/A</v>
      </c>
      <c r="M576" s="9">
        <f>COUNTIF(Tabla267[[#This Row],[VALOR RESTANTE]],0)</f>
        <v>0</v>
      </c>
    </row>
    <row r="577" spans="2:13" hidden="1" x14ac:dyDescent="0.2">
      <c r="B577" s="31">
        <v>568</v>
      </c>
      <c r="H577" t="s">
        <v>499</v>
      </c>
      <c r="I577" t="s">
        <v>499</v>
      </c>
      <c r="J577">
        <f t="shared" si="8"/>
        <v>105000</v>
      </c>
      <c r="K577" t="e">
        <f>VLOOKUP(B577,'REGISTRO ABONOS'!$B$8:$BC$10039,54,0)</f>
        <v>#N/A</v>
      </c>
      <c r="L577" t="e">
        <f>IF(Tabla267[[#This Row],[VALOR RESTANTE]]&lt;Tabla267[[#This Row],[VALOR]],"NO DISPONIBLE","DISPONIBLE")</f>
        <v>#N/A</v>
      </c>
      <c r="M577" s="9">
        <f>COUNTIF(Tabla267[[#This Row],[VALOR RESTANTE]],0)</f>
        <v>0</v>
      </c>
    </row>
    <row r="578" spans="2:13" hidden="1" x14ac:dyDescent="0.2">
      <c r="B578" s="31">
        <v>569</v>
      </c>
      <c r="J578">
        <f t="shared" si="8"/>
        <v>105000</v>
      </c>
      <c r="K578" t="e">
        <f>VLOOKUP(B578,'REGISTRO ABONOS'!$B$8:$BC$10039,54,0)</f>
        <v>#N/A</v>
      </c>
      <c r="L578" t="e">
        <f>IF(Tabla267[[#This Row],[VALOR RESTANTE]]&lt;Tabla267[[#This Row],[VALOR]],"NO DISPONIBLE","DISPONIBLE")</f>
        <v>#N/A</v>
      </c>
      <c r="M578" s="9">
        <f>COUNTIF(Tabla267[[#This Row],[VALOR RESTANTE]],0)</f>
        <v>0</v>
      </c>
    </row>
    <row r="579" spans="2:13" hidden="1" x14ac:dyDescent="0.2">
      <c r="B579" s="31">
        <v>570</v>
      </c>
      <c r="H579" t="s">
        <v>282</v>
      </c>
      <c r="I579" t="s">
        <v>282</v>
      </c>
      <c r="J579">
        <f t="shared" si="8"/>
        <v>105000</v>
      </c>
      <c r="K579" t="e">
        <f>VLOOKUP(B579,'REGISTRO ABONOS'!$B$8:$BC$10039,54,0)</f>
        <v>#N/A</v>
      </c>
      <c r="L579" t="e">
        <f>IF(Tabla267[[#This Row],[VALOR RESTANTE]]&lt;Tabla267[[#This Row],[VALOR]],"NO DISPONIBLE","DISPONIBLE")</f>
        <v>#N/A</v>
      </c>
      <c r="M579" s="9">
        <f>COUNTIF(Tabla267[[#This Row],[VALOR RESTANTE]],0)</f>
        <v>0</v>
      </c>
    </row>
    <row r="580" spans="2:13" hidden="1" x14ac:dyDescent="0.2">
      <c r="B580" s="31">
        <v>571</v>
      </c>
      <c r="J580">
        <f t="shared" si="8"/>
        <v>105000</v>
      </c>
      <c r="K580" t="e">
        <f>VLOOKUP(B580,'REGISTRO ABONOS'!$B$8:$BC$10039,54,0)</f>
        <v>#N/A</v>
      </c>
      <c r="L580" t="e">
        <f>IF(Tabla267[[#This Row],[VALOR RESTANTE]]&lt;Tabla267[[#This Row],[VALOR]],"NO DISPONIBLE","DISPONIBLE")</f>
        <v>#N/A</v>
      </c>
      <c r="M580" s="9">
        <f>COUNTIF(Tabla267[[#This Row],[VALOR RESTANTE]],0)</f>
        <v>0</v>
      </c>
    </row>
    <row r="581" spans="2:13" hidden="1" x14ac:dyDescent="0.2">
      <c r="B581" s="31">
        <v>572</v>
      </c>
      <c r="J581">
        <f t="shared" si="8"/>
        <v>105000</v>
      </c>
      <c r="K581" t="e">
        <f>VLOOKUP(B581,'REGISTRO ABONOS'!$B$8:$BC$10039,54,0)</f>
        <v>#N/A</v>
      </c>
      <c r="L581" t="e">
        <f>IF(Tabla267[[#This Row],[VALOR RESTANTE]]&lt;Tabla267[[#This Row],[VALOR]],"NO DISPONIBLE","DISPONIBLE")</f>
        <v>#N/A</v>
      </c>
      <c r="M581" s="9">
        <f>COUNTIF(Tabla267[[#This Row],[VALOR RESTANTE]],0)</f>
        <v>0</v>
      </c>
    </row>
    <row r="582" spans="2:13" hidden="1" x14ac:dyDescent="0.2">
      <c r="B582" s="31">
        <v>573</v>
      </c>
      <c r="J582">
        <f t="shared" si="8"/>
        <v>105000</v>
      </c>
      <c r="K582" t="e">
        <f>VLOOKUP(B582,'REGISTRO ABONOS'!$B$8:$BC$10039,54,0)</f>
        <v>#N/A</v>
      </c>
      <c r="L582" t="e">
        <f>IF(Tabla267[[#This Row],[VALOR RESTANTE]]&lt;Tabla267[[#This Row],[VALOR]],"NO DISPONIBLE","DISPONIBLE")</f>
        <v>#N/A</v>
      </c>
      <c r="M582" s="9">
        <f>COUNTIF(Tabla267[[#This Row],[VALOR RESTANTE]],0)</f>
        <v>0</v>
      </c>
    </row>
    <row r="583" spans="2:13" hidden="1" x14ac:dyDescent="0.2">
      <c r="B583" s="31">
        <v>574</v>
      </c>
      <c r="J583">
        <f t="shared" si="8"/>
        <v>105000</v>
      </c>
      <c r="K583" t="e">
        <f>VLOOKUP(B583,'REGISTRO ABONOS'!$B$8:$BC$10039,54,0)</f>
        <v>#N/A</v>
      </c>
      <c r="L583" t="e">
        <f>IF(Tabla267[[#This Row],[VALOR RESTANTE]]&lt;Tabla267[[#This Row],[VALOR]],"NO DISPONIBLE","DISPONIBLE")</f>
        <v>#N/A</v>
      </c>
      <c r="M583" s="9">
        <f>COUNTIF(Tabla267[[#This Row],[VALOR RESTANTE]],0)</f>
        <v>0</v>
      </c>
    </row>
    <row r="584" spans="2:13" hidden="1" x14ac:dyDescent="0.2">
      <c r="B584" s="31">
        <v>575</v>
      </c>
      <c r="J584">
        <f t="shared" si="8"/>
        <v>105000</v>
      </c>
      <c r="K584" t="e">
        <f>VLOOKUP(B584,'REGISTRO ABONOS'!$B$8:$BC$10039,54,0)</f>
        <v>#N/A</v>
      </c>
      <c r="L584" t="e">
        <f>IF(Tabla267[[#This Row],[VALOR RESTANTE]]&lt;Tabla267[[#This Row],[VALOR]],"NO DISPONIBLE","DISPONIBLE")</f>
        <v>#N/A</v>
      </c>
      <c r="M584" s="9">
        <f>COUNTIF(Tabla267[[#This Row],[VALOR RESTANTE]],0)</f>
        <v>0</v>
      </c>
    </row>
    <row r="585" spans="2:13" hidden="1" x14ac:dyDescent="0.2">
      <c r="B585" s="31">
        <v>576</v>
      </c>
      <c r="J585">
        <f t="shared" si="8"/>
        <v>105000</v>
      </c>
      <c r="K585" t="e">
        <f>VLOOKUP(B585,'REGISTRO ABONOS'!$B$8:$BC$10039,54,0)</f>
        <v>#N/A</v>
      </c>
      <c r="L585" t="e">
        <f>IF(Tabla267[[#This Row],[VALOR RESTANTE]]&lt;Tabla267[[#This Row],[VALOR]],"NO DISPONIBLE","DISPONIBLE")</f>
        <v>#N/A</v>
      </c>
      <c r="M585" s="9">
        <f>COUNTIF(Tabla267[[#This Row],[VALOR RESTANTE]],0)</f>
        <v>0</v>
      </c>
    </row>
    <row r="586" spans="2:13" hidden="1" x14ac:dyDescent="0.2">
      <c r="B586" s="31">
        <v>577</v>
      </c>
      <c r="J586">
        <f t="shared" si="8"/>
        <v>105000</v>
      </c>
      <c r="K586" t="e">
        <f>VLOOKUP(B586,'REGISTRO ABONOS'!$B$8:$BC$10039,54,0)</f>
        <v>#N/A</v>
      </c>
      <c r="L586" t="e">
        <f>IF(Tabla267[[#This Row],[VALOR RESTANTE]]&lt;Tabla267[[#This Row],[VALOR]],"NO DISPONIBLE","DISPONIBLE")</f>
        <v>#N/A</v>
      </c>
      <c r="M586" s="9">
        <f>COUNTIF(Tabla267[[#This Row],[VALOR RESTANTE]],0)</f>
        <v>0</v>
      </c>
    </row>
    <row r="587" spans="2:13" hidden="1" x14ac:dyDescent="0.2">
      <c r="B587" s="31">
        <v>578</v>
      </c>
      <c r="J587">
        <f t="shared" si="8"/>
        <v>105000</v>
      </c>
      <c r="K587" t="e">
        <f>VLOOKUP(B587,'REGISTRO ABONOS'!$B$8:$BC$10039,54,0)</f>
        <v>#N/A</v>
      </c>
      <c r="L587" t="e">
        <f>IF(Tabla267[[#This Row],[VALOR RESTANTE]]&lt;Tabla267[[#This Row],[VALOR]],"NO DISPONIBLE","DISPONIBLE")</f>
        <v>#N/A</v>
      </c>
      <c r="M587" s="9">
        <f>COUNTIF(Tabla267[[#This Row],[VALOR RESTANTE]],0)</f>
        <v>0</v>
      </c>
    </row>
    <row r="588" spans="2:13" hidden="1" x14ac:dyDescent="0.2">
      <c r="B588" s="31">
        <v>579</v>
      </c>
      <c r="H588" t="s">
        <v>484</v>
      </c>
      <c r="I588" t="s">
        <v>484</v>
      </c>
      <c r="J588">
        <f t="shared" ref="J588:J651" si="9">IF(C588&gt;43607,130000,105000)</f>
        <v>105000</v>
      </c>
      <c r="K588" t="e">
        <f>VLOOKUP(B588,'REGISTRO ABONOS'!$B$8:$BC$10039,54,0)</f>
        <v>#N/A</v>
      </c>
      <c r="L588" t="e">
        <f>IF(Tabla267[[#This Row],[VALOR RESTANTE]]&lt;Tabla267[[#This Row],[VALOR]],"NO DISPONIBLE","DISPONIBLE")</f>
        <v>#N/A</v>
      </c>
      <c r="M588" s="9">
        <f>COUNTIF(Tabla267[[#This Row],[VALOR RESTANTE]],0)</f>
        <v>0</v>
      </c>
    </row>
    <row r="589" spans="2:13" hidden="1" x14ac:dyDescent="0.2">
      <c r="B589" s="31">
        <v>580</v>
      </c>
      <c r="H589" t="s">
        <v>484</v>
      </c>
      <c r="I589" t="s">
        <v>484</v>
      </c>
      <c r="J589">
        <f t="shared" si="9"/>
        <v>105000</v>
      </c>
      <c r="K589" t="e">
        <f>VLOOKUP(B589,'REGISTRO ABONOS'!$B$8:$BC$10039,54,0)</f>
        <v>#N/A</v>
      </c>
      <c r="L589" t="e">
        <f>IF(Tabla267[[#This Row],[VALOR RESTANTE]]&lt;Tabla267[[#This Row],[VALOR]],"NO DISPONIBLE","DISPONIBLE")</f>
        <v>#N/A</v>
      </c>
      <c r="M589" s="9">
        <f>COUNTIF(Tabla267[[#This Row],[VALOR RESTANTE]],0)</f>
        <v>0</v>
      </c>
    </row>
    <row r="590" spans="2:13" hidden="1" x14ac:dyDescent="0.2">
      <c r="B590" s="31">
        <v>581</v>
      </c>
      <c r="H590" t="s">
        <v>484</v>
      </c>
      <c r="I590" t="s">
        <v>484</v>
      </c>
      <c r="J590">
        <f t="shared" si="9"/>
        <v>105000</v>
      </c>
      <c r="K590" t="e">
        <f>VLOOKUP(B590,'REGISTRO ABONOS'!$B$8:$BC$10039,54,0)</f>
        <v>#N/A</v>
      </c>
      <c r="L590" t="e">
        <f>IF(Tabla267[[#This Row],[VALOR RESTANTE]]&lt;Tabla267[[#This Row],[VALOR]],"NO DISPONIBLE","DISPONIBLE")</f>
        <v>#N/A</v>
      </c>
      <c r="M590" s="9">
        <f>COUNTIF(Tabla267[[#This Row],[VALOR RESTANTE]],0)</f>
        <v>0</v>
      </c>
    </row>
    <row r="591" spans="2:13" hidden="1" x14ac:dyDescent="0.2">
      <c r="B591" s="31">
        <v>582</v>
      </c>
      <c r="H591" t="s">
        <v>499</v>
      </c>
      <c r="I591" t="s">
        <v>499</v>
      </c>
      <c r="J591">
        <f t="shared" si="9"/>
        <v>105000</v>
      </c>
      <c r="K591" t="e">
        <f>VLOOKUP(B591,'REGISTRO ABONOS'!$B$8:$BC$10039,54,0)</f>
        <v>#N/A</v>
      </c>
      <c r="L591" t="e">
        <f>IF(Tabla267[[#This Row],[VALOR RESTANTE]]&lt;Tabla267[[#This Row],[VALOR]],"NO DISPONIBLE","DISPONIBLE")</f>
        <v>#N/A</v>
      </c>
      <c r="M591" s="9">
        <f>COUNTIF(Tabla267[[#This Row],[VALOR RESTANTE]],0)</f>
        <v>0</v>
      </c>
    </row>
    <row r="592" spans="2:13" hidden="1" x14ac:dyDescent="0.2">
      <c r="B592" s="31">
        <v>583</v>
      </c>
      <c r="J592">
        <f t="shared" si="9"/>
        <v>105000</v>
      </c>
      <c r="K592" t="e">
        <f>VLOOKUP(B592,'REGISTRO ABONOS'!$B$8:$BC$10039,54,0)</f>
        <v>#N/A</v>
      </c>
      <c r="L592" t="e">
        <f>IF(Tabla267[[#This Row],[VALOR RESTANTE]]&lt;Tabla267[[#This Row],[VALOR]],"NO DISPONIBLE","DISPONIBLE")</f>
        <v>#N/A</v>
      </c>
      <c r="M592" s="9">
        <f>COUNTIF(Tabla267[[#This Row],[VALOR RESTANTE]],0)</f>
        <v>0</v>
      </c>
    </row>
    <row r="593" spans="2:13" hidden="1" x14ac:dyDescent="0.2">
      <c r="B593" s="31">
        <v>584</v>
      </c>
      <c r="J593">
        <f t="shared" si="9"/>
        <v>105000</v>
      </c>
      <c r="K593" t="e">
        <f>VLOOKUP(B593,'REGISTRO ABONOS'!$B$8:$BC$10039,54,0)</f>
        <v>#N/A</v>
      </c>
      <c r="L593" t="e">
        <f>IF(Tabla267[[#This Row],[VALOR RESTANTE]]&lt;Tabla267[[#This Row],[VALOR]],"NO DISPONIBLE","DISPONIBLE")</f>
        <v>#N/A</v>
      </c>
      <c r="M593" s="9">
        <f>COUNTIF(Tabla267[[#This Row],[VALOR RESTANTE]],0)</f>
        <v>0</v>
      </c>
    </row>
    <row r="594" spans="2:13" hidden="1" x14ac:dyDescent="0.2">
      <c r="B594" s="31">
        <v>585</v>
      </c>
      <c r="J594">
        <f t="shared" si="9"/>
        <v>105000</v>
      </c>
      <c r="K594" t="e">
        <f>VLOOKUP(B594,'REGISTRO ABONOS'!$B$8:$BC$10039,54,0)</f>
        <v>#N/A</v>
      </c>
      <c r="L594" t="e">
        <f>IF(Tabla267[[#This Row],[VALOR RESTANTE]]&lt;Tabla267[[#This Row],[VALOR]],"NO DISPONIBLE","DISPONIBLE")</f>
        <v>#N/A</v>
      </c>
      <c r="M594" s="9">
        <f>COUNTIF(Tabla267[[#This Row],[VALOR RESTANTE]],0)</f>
        <v>0</v>
      </c>
    </row>
    <row r="595" spans="2:13" hidden="1" x14ac:dyDescent="0.2">
      <c r="B595" s="31">
        <v>586</v>
      </c>
      <c r="H595" t="s">
        <v>514</v>
      </c>
      <c r="I595" t="s">
        <v>514</v>
      </c>
      <c r="J595">
        <f t="shared" si="9"/>
        <v>105000</v>
      </c>
      <c r="K595" t="e">
        <f>VLOOKUP(B595,'REGISTRO ABONOS'!$B$8:$BC$10039,54,0)</f>
        <v>#N/A</v>
      </c>
      <c r="L595" t="e">
        <f>IF(Tabla267[[#This Row],[VALOR RESTANTE]]&lt;Tabla267[[#This Row],[VALOR]],"NO DISPONIBLE","DISPONIBLE")</f>
        <v>#N/A</v>
      </c>
      <c r="M595" s="9">
        <f>COUNTIF(Tabla267[[#This Row],[VALOR RESTANTE]],0)</f>
        <v>0</v>
      </c>
    </row>
    <row r="596" spans="2:13" hidden="1" x14ac:dyDescent="0.2">
      <c r="B596" s="31">
        <v>587</v>
      </c>
      <c r="H596" t="s">
        <v>282</v>
      </c>
      <c r="I596" t="s">
        <v>282</v>
      </c>
      <c r="J596">
        <f t="shared" si="9"/>
        <v>105000</v>
      </c>
      <c r="K596" t="e">
        <f>VLOOKUP(B596,'REGISTRO ABONOS'!$B$8:$BC$10039,54,0)</f>
        <v>#N/A</v>
      </c>
      <c r="L596" t="e">
        <f>IF(Tabla267[[#This Row],[VALOR RESTANTE]]&lt;Tabla267[[#This Row],[VALOR]],"NO DISPONIBLE","DISPONIBLE")</f>
        <v>#N/A</v>
      </c>
      <c r="M596" s="9">
        <f>COUNTIF(Tabla267[[#This Row],[VALOR RESTANTE]],0)</f>
        <v>0</v>
      </c>
    </row>
    <row r="597" spans="2:13" hidden="1" x14ac:dyDescent="0.2">
      <c r="B597" s="31">
        <v>588</v>
      </c>
      <c r="H597" t="s">
        <v>479</v>
      </c>
      <c r="I597" t="s">
        <v>479</v>
      </c>
      <c r="J597">
        <f t="shared" si="9"/>
        <v>105000</v>
      </c>
      <c r="K597" t="e">
        <f>VLOOKUP(B597,'REGISTRO ABONOS'!$B$8:$BC$10039,54,0)</f>
        <v>#N/A</v>
      </c>
      <c r="L597" t="e">
        <f>IF(Tabla267[[#This Row],[VALOR RESTANTE]]&lt;Tabla267[[#This Row],[VALOR]],"NO DISPONIBLE","DISPONIBLE")</f>
        <v>#N/A</v>
      </c>
      <c r="M597" s="9">
        <f>COUNTIF(Tabla267[[#This Row],[VALOR RESTANTE]],0)</f>
        <v>0</v>
      </c>
    </row>
    <row r="598" spans="2:13" hidden="1" x14ac:dyDescent="0.2">
      <c r="B598" s="31">
        <v>589</v>
      </c>
      <c r="H598" t="s">
        <v>514</v>
      </c>
      <c r="I598" t="s">
        <v>514</v>
      </c>
      <c r="J598">
        <f t="shared" si="9"/>
        <v>105000</v>
      </c>
      <c r="K598" t="e">
        <f>VLOOKUP(B598,'REGISTRO ABONOS'!$B$8:$BC$10039,54,0)</f>
        <v>#N/A</v>
      </c>
      <c r="L598" t="e">
        <f>IF(Tabla267[[#This Row],[VALOR RESTANTE]]&lt;Tabla267[[#This Row],[VALOR]],"NO DISPONIBLE","DISPONIBLE")</f>
        <v>#N/A</v>
      </c>
      <c r="M598" s="9">
        <f>COUNTIF(Tabla267[[#This Row],[VALOR RESTANTE]],0)</f>
        <v>0</v>
      </c>
    </row>
    <row r="599" spans="2:13" hidden="1" x14ac:dyDescent="0.2">
      <c r="B599" s="31">
        <v>590</v>
      </c>
      <c r="J599">
        <f t="shared" si="9"/>
        <v>105000</v>
      </c>
      <c r="K599" t="e">
        <f>VLOOKUP(B599,'REGISTRO ABONOS'!$B$8:$BC$10039,54,0)</f>
        <v>#N/A</v>
      </c>
      <c r="L599" t="e">
        <f>IF(Tabla267[[#This Row],[VALOR RESTANTE]]&lt;Tabla267[[#This Row],[VALOR]],"NO DISPONIBLE","DISPONIBLE")</f>
        <v>#N/A</v>
      </c>
      <c r="M599" s="9">
        <f>COUNTIF(Tabla267[[#This Row],[VALOR RESTANTE]],0)</f>
        <v>0</v>
      </c>
    </row>
    <row r="600" spans="2:13" hidden="1" x14ac:dyDescent="0.2">
      <c r="B600" s="31">
        <v>591</v>
      </c>
      <c r="J600">
        <f t="shared" si="9"/>
        <v>105000</v>
      </c>
      <c r="K600" t="e">
        <f>VLOOKUP(B600,'REGISTRO ABONOS'!$B$8:$BC$10039,54,0)</f>
        <v>#N/A</v>
      </c>
      <c r="L600" t="e">
        <f>IF(Tabla267[[#This Row],[VALOR RESTANTE]]&lt;Tabla267[[#This Row],[VALOR]],"NO DISPONIBLE","DISPONIBLE")</f>
        <v>#N/A</v>
      </c>
      <c r="M600" s="9">
        <f>COUNTIF(Tabla267[[#This Row],[VALOR RESTANTE]],0)</f>
        <v>0</v>
      </c>
    </row>
    <row r="601" spans="2:13" hidden="1" x14ac:dyDescent="0.2">
      <c r="B601" s="31">
        <v>592</v>
      </c>
      <c r="J601">
        <f t="shared" si="9"/>
        <v>105000</v>
      </c>
      <c r="K601" t="e">
        <f>VLOOKUP(B601,'REGISTRO ABONOS'!$B$8:$BC$10039,54,0)</f>
        <v>#N/A</v>
      </c>
      <c r="L601" t="e">
        <f>IF(Tabla267[[#This Row],[VALOR RESTANTE]]&lt;Tabla267[[#This Row],[VALOR]],"NO DISPONIBLE","DISPONIBLE")</f>
        <v>#N/A</v>
      </c>
      <c r="M601" s="9">
        <f>COUNTIF(Tabla267[[#This Row],[VALOR RESTANTE]],0)</f>
        <v>0</v>
      </c>
    </row>
    <row r="602" spans="2:13" hidden="1" x14ac:dyDescent="0.2">
      <c r="B602" s="31">
        <v>593</v>
      </c>
      <c r="H602" t="s">
        <v>499</v>
      </c>
      <c r="I602" t="s">
        <v>499</v>
      </c>
      <c r="J602">
        <f t="shared" si="9"/>
        <v>105000</v>
      </c>
      <c r="K602" t="e">
        <f>VLOOKUP(B602,'REGISTRO ABONOS'!$B$8:$BC$10039,54,0)</f>
        <v>#N/A</v>
      </c>
      <c r="L602" t="e">
        <f>IF(Tabla267[[#This Row],[VALOR RESTANTE]]&lt;Tabla267[[#This Row],[VALOR]],"NO DISPONIBLE","DISPONIBLE")</f>
        <v>#N/A</v>
      </c>
      <c r="M602" s="9">
        <f>COUNTIF(Tabla267[[#This Row],[VALOR RESTANTE]],0)</f>
        <v>0</v>
      </c>
    </row>
    <row r="603" spans="2:13" hidden="1" x14ac:dyDescent="0.2">
      <c r="B603" s="31">
        <v>594</v>
      </c>
      <c r="J603">
        <f t="shared" si="9"/>
        <v>105000</v>
      </c>
      <c r="K603" t="e">
        <f>VLOOKUP(B603,'REGISTRO ABONOS'!$B$8:$BC$10039,54,0)</f>
        <v>#N/A</v>
      </c>
      <c r="L603" t="e">
        <f>IF(Tabla267[[#This Row],[VALOR RESTANTE]]&lt;Tabla267[[#This Row],[VALOR]],"NO DISPONIBLE","DISPONIBLE")</f>
        <v>#N/A</v>
      </c>
      <c r="M603" s="9">
        <f>COUNTIF(Tabla267[[#This Row],[VALOR RESTANTE]],0)</f>
        <v>0</v>
      </c>
    </row>
    <row r="604" spans="2:13" hidden="1" x14ac:dyDescent="0.2">
      <c r="B604" s="31">
        <v>595</v>
      </c>
      <c r="J604">
        <f t="shared" si="9"/>
        <v>105000</v>
      </c>
      <c r="K604" t="e">
        <f>VLOOKUP(B604,'REGISTRO ABONOS'!$B$8:$BC$10039,54,0)</f>
        <v>#N/A</v>
      </c>
      <c r="L604" t="e">
        <f>IF(Tabla267[[#This Row],[VALOR RESTANTE]]&lt;Tabla267[[#This Row],[VALOR]],"NO DISPONIBLE","DISPONIBLE")</f>
        <v>#N/A</v>
      </c>
      <c r="M604" s="9">
        <f>COUNTIF(Tabla267[[#This Row],[VALOR RESTANTE]],0)</f>
        <v>0</v>
      </c>
    </row>
    <row r="605" spans="2:13" hidden="1" x14ac:dyDescent="0.2">
      <c r="B605" s="31">
        <v>596</v>
      </c>
      <c r="J605">
        <f t="shared" si="9"/>
        <v>105000</v>
      </c>
      <c r="K605" t="e">
        <f>VLOOKUP(B605,'REGISTRO ABONOS'!$B$8:$BC$10039,54,0)</f>
        <v>#N/A</v>
      </c>
      <c r="L605" t="e">
        <f>IF(Tabla267[[#This Row],[VALOR RESTANTE]]&lt;Tabla267[[#This Row],[VALOR]],"NO DISPONIBLE","DISPONIBLE")</f>
        <v>#N/A</v>
      </c>
      <c r="M605" s="9">
        <f>COUNTIF(Tabla267[[#This Row],[VALOR RESTANTE]],0)</f>
        <v>0</v>
      </c>
    </row>
    <row r="606" spans="2:13" hidden="1" x14ac:dyDescent="0.2">
      <c r="B606" s="31">
        <v>597</v>
      </c>
      <c r="J606">
        <f t="shared" si="9"/>
        <v>105000</v>
      </c>
      <c r="K606" t="e">
        <f>VLOOKUP(B606,'REGISTRO ABONOS'!$B$8:$BC$10039,54,0)</f>
        <v>#N/A</v>
      </c>
      <c r="L606" t="e">
        <f>IF(Tabla267[[#This Row],[VALOR RESTANTE]]&lt;Tabla267[[#This Row],[VALOR]],"NO DISPONIBLE","DISPONIBLE")</f>
        <v>#N/A</v>
      </c>
      <c r="M606" s="9">
        <f>COUNTIF(Tabla267[[#This Row],[VALOR RESTANTE]],0)</f>
        <v>0</v>
      </c>
    </row>
    <row r="607" spans="2:13" hidden="1" x14ac:dyDescent="0.2">
      <c r="B607" s="31">
        <v>598</v>
      </c>
      <c r="J607">
        <f t="shared" si="9"/>
        <v>105000</v>
      </c>
      <c r="K607" t="e">
        <f>VLOOKUP(B607,'REGISTRO ABONOS'!$B$8:$BC$10039,54,0)</f>
        <v>#N/A</v>
      </c>
      <c r="L607" t="e">
        <f>IF(Tabla267[[#This Row],[VALOR RESTANTE]]&lt;Tabla267[[#This Row],[VALOR]],"NO DISPONIBLE","DISPONIBLE")</f>
        <v>#N/A</v>
      </c>
      <c r="M607" s="9">
        <f>COUNTIF(Tabla267[[#This Row],[VALOR RESTANTE]],0)</f>
        <v>0</v>
      </c>
    </row>
    <row r="608" spans="2:13" hidden="1" x14ac:dyDescent="0.2">
      <c r="B608" s="31">
        <v>599</v>
      </c>
      <c r="J608">
        <f t="shared" si="9"/>
        <v>105000</v>
      </c>
      <c r="K608" t="e">
        <f>VLOOKUP(B608,'REGISTRO ABONOS'!$B$8:$BC$10039,54,0)</f>
        <v>#N/A</v>
      </c>
      <c r="L608" t="e">
        <f>IF(Tabla267[[#This Row],[VALOR RESTANTE]]&lt;Tabla267[[#This Row],[VALOR]],"NO DISPONIBLE","DISPONIBLE")</f>
        <v>#N/A</v>
      </c>
      <c r="M608" s="9">
        <f>COUNTIF(Tabla267[[#This Row],[VALOR RESTANTE]],0)</f>
        <v>0</v>
      </c>
    </row>
    <row r="609" spans="2:13" hidden="1" x14ac:dyDescent="0.2">
      <c r="B609" s="31">
        <v>600</v>
      </c>
      <c r="H609" t="s">
        <v>479</v>
      </c>
      <c r="I609" t="s">
        <v>479</v>
      </c>
      <c r="J609">
        <f t="shared" si="9"/>
        <v>105000</v>
      </c>
      <c r="K609" t="e">
        <f>VLOOKUP(B609,'REGISTRO ABONOS'!$B$8:$BC$10039,54,0)</f>
        <v>#N/A</v>
      </c>
      <c r="L609" t="e">
        <f>IF(Tabla267[[#This Row],[VALOR RESTANTE]]&lt;Tabla267[[#This Row],[VALOR]],"NO DISPONIBLE","DISPONIBLE")</f>
        <v>#N/A</v>
      </c>
      <c r="M609" s="9">
        <f>COUNTIF(Tabla267[[#This Row],[VALOR RESTANTE]],0)</f>
        <v>0</v>
      </c>
    </row>
    <row r="610" spans="2:13" hidden="1" x14ac:dyDescent="0.2">
      <c r="B610" s="31">
        <v>601</v>
      </c>
      <c r="H610" t="s">
        <v>489</v>
      </c>
      <c r="I610" t="s">
        <v>489</v>
      </c>
      <c r="J610">
        <f t="shared" si="9"/>
        <v>105000</v>
      </c>
      <c r="K610" t="e">
        <f>VLOOKUP(B610,'REGISTRO ABONOS'!$B$8:$BC$10039,54,0)</f>
        <v>#N/A</v>
      </c>
      <c r="L610" t="e">
        <f>IF(Tabla267[[#This Row],[VALOR RESTANTE]]&lt;Tabla267[[#This Row],[VALOR]],"NO DISPONIBLE","DISPONIBLE")</f>
        <v>#N/A</v>
      </c>
      <c r="M610" s="9">
        <f>COUNTIF(Tabla267[[#This Row],[VALOR RESTANTE]],0)</f>
        <v>0</v>
      </c>
    </row>
    <row r="611" spans="2:13" hidden="1" x14ac:dyDescent="0.2">
      <c r="B611" s="31">
        <v>602</v>
      </c>
      <c r="H611" t="s">
        <v>65</v>
      </c>
      <c r="I611" t="s">
        <v>65</v>
      </c>
      <c r="J611">
        <f t="shared" si="9"/>
        <v>105000</v>
      </c>
      <c r="K611" t="e">
        <f>VLOOKUP(B611,'REGISTRO ABONOS'!$B$8:$BC$10039,54,0)</f>
        <v>#N/A</v>
      </c>
      <c r="L611" t="e">
        <f>IF(Tabla267[[#This Row],[VALOR RESTANTE]]&lt;Tabla267[[#This Row],[VALOR]],"NO DISPONIBLE","DISPONIBLE")</f>
        <v>#N/A</v>
      </c>
      <c r="M611" s="9">
        <f>COUNTIF(Tabla267[[#This Row],[VALOR RESTANTE]],0)</f>
        <v>0</v>
      </c>
    </row>
    <row r="612" spans="2:13" hidden="1" x14ac:dyDescent="0.2">
      <c r="B612" s="31">
        <v>603</v>
      </c>
      <c r="J612">
        <f t="shared" si="9"/>
        <v>105000</v>
      </c>
      <c r="K612" t="e">
        <f>VLOOKUP(B612,'REGISTRO ABONOS'!$B$8:$BC$10039,54,0)</f>
        <v>#N/A</v>
      </c>
      <c r="L612" t="e">
        <f>IF(Tabla267[[#This Row],[VALOR RESTANTE]]&lt;Tabla267[[#This Row],[VALOR]],"NO DISPONIBLE","DISPONIBLE")</f>
        <v>#N/A</v>
      </c>
      <c r="M612" s="9">
        <f>COUNTIF(Tabla267[[#This Row],[VALOR RESTANTE]],0)</f>
        <v>0</v>
      </c>
    </row>
    <row r="613" spans="2:13" hidden="1" x14ac:dyDescent="0.2">
      <c r="B613" s="31">
        <v>604</v>
      </c>
      <c r="J613">
        <f t="shared" si="9"/>
        <v>105000</v>
      </c>
      <c r="K613" t="e">
        <f>VLOOKUP(B613,'REGISTRO ABONOS'!$B$8:$BC$10039,54,0)</f>
        <v>#N/A</v>
      </c>
      <c r="L613" t="e">
        <f>IF(Tabla267[[#This Row],[VALOR RESTANTE]]&lt;Tabla267[[#This Row],[VALOR]],"NO DISPONIBLE","DISPONIBLE")</f>
        <v>#N/A</v>
      </c>
      <c r="M613" s="9">
        <f>COUNTIF(Tabla267[[#This Row],[VALOR RESTANTE]],0)</f>
        <v>0</v>
      </c>
    </row>
    <row r="614" spans="2:13" hidden="1" x14ac:dyDescent="0.2">
      <c r="B614" s="31">
        <v>605</v>
      </c>
      <c r="J614">
        <f t="shared" si="9"/>
        <v>105000</v>
      </c>
      <c r="K614" t="e">
        <f>VLOOKUP(B614,'REGISTRO ABONOS'!$B$8:$BC$10039,54,0)</f>
        <v>#N/A</v>
      </c>
      <c r="L614" t="e">
        <f>IF(Tabla267[[#This Row],[VALOR RESTANTE]]&lt;Tabla267[[#This Row],[VALOR]],"NO DISPONIBLE","DISPONIBLE")</f>
        <v>#N/A</v>
      </c>
      <c r="M614" s="9">
        <f>COUNTIF(Tabla267[[#This Row],[VALOR RESTANTE]],0)</f>
        <v>0</v>
      </c>
    </row>
    <row r="615" spans="2:13" hidden="1" x14ac:dyDescent="0.2">
      <c r="B615" s="31">
        <v>606</v>
      </c>
      <c r="J615">
        <f t="shared" si="9"/>
        <v>105000</v>
      </c>
      <c r="K615" t="e">
        <f>VLOOKUP(B615,'REGISTRO ABONOS'!$B$8:$BC$10039,54,0)</f>
        <v>#N/A</v>
      </c>
      <c r="L615" t="e">
        <f>IF(Tabla267[[#This Row],[VALOR RESTANTE]]&lt;Tabla267[[#This Row],[VALOR]],"NO DISPONIBLE","DISPONIBLE")</f>
        <v>#N/A</v>
      </c>
      <c r="M615" s="9">
        <f>COUNTIF(Tabla267[[#This Row],[VALOR RESTANTE]],0)</f>
        <v>0</v>
      </c>
    </row>
    <row r="616" spans="2:13" hidden="1" x14ac:dyDescent="0.2">
      <c r="B616" s="31">
        <v>607</v>
      </c>
      <c r="J616">
        <f t="shared" si="9"/>
        <v>105000</v>
      </c>
      <c r="K616" t="e">
        <f>VLOOKUP(B616,'REGISTRO ABONOS'!$B$8:$BC$10039,54,0)</f>
        <v>#N/A</v>
      </c>
      <c r="L616" t="e">
        <f>IF(Tabla267[[#This Row],[VALOR RESTANTE]]&lt;Tabla267[[#This Row],[VALOR]],"NO DISPONIBLE","DISPONIBLE")</f>
        <v>#N/A</v>
      </c>
      <c r="M616" s="9">
        <f>COUNTIF(Tabla267[[#This Row],[VALOR RESTANTE]],0)</f>
        <v>0</v>
      </c>
    </row>
    <row r="617" spans="2:13" hidden="1" x14ac:dyDescent="0.2">
      <c r="B617" s="31">
        <v>608</v>
      </c>
      <c r="J617">
        <f t="shared" si="9"/>
        <v>105000</v>
      </c>
      <c r="K617" t="e">
        <f>VLOOKUP(B617,'REGISTRO ABONOS'!$B$8:$BC$10039,54,0)</f>
        <v>#N/A</v>
      </c>
      <c r="L617" t="e">
        <f>IF(Tabla267[[#This Row],[VALOR RESTANTE]]&lt;Tabla267[[#This Row],[VALOR]],"NO DISPONIBLE","DISPONIBLE")</f>
        <v>#N/A</v>
      </c>
      <c r="M617" s="9">
        <f>COUNTIF(Tabla267[[#This Row],[VALOR RESTANTE]],0)</f>
        <v>0</v>
      </c>
    </row>
    <row r="618" spans="2:13" hidden="1" x14ac:dyDescent="0.2">
      <c r="B618" s="31">
        <v>609</v>
      </c>
      <c r="H618" t="s">
        <v>487</v>
      </c>
      <c r="I618" t="s">
        <v>487</v>
      </c>
      <c r="J618">
        <f t="shared" si="9"/>
        <v>105000</v>
      </c>
      <c r="K618" t="e">
        <f>VLOOKUP(B618,'REGISTRO ABONOS'!$B$8:$BC$10039,54,0)</f>
        <v>#N/A</v>
      </c>
      <c r="L618" t="e">
        <f>IF(Tabla267[[#This Row],[VALOR RESTANTE]]&lt;Tabla267[[#This Row],[VALOR]],"NO DISPONIBLE","DISPONIBLE")</f>
        <v>#N/A</v>
      </c>
      <c r="M618" s="9">
        <f>COUNTIF(Tabla267[[#This Row],[VALOR RESTANTE]],0)</f>
        <v>0</v>
      </c>
    </row>
    <row r="619" spans="2:13" hidden="1" x14ac:dyDescent="0.2">
      <c r="B619" s="31">
        <v>610</v>
      </c>
      <c r="H619" t="s">
        <v>495</v>
      </c>
      <c r="I619" t="s">
        <v>495</v>
      </c>
      <c r="J619">
        <f t="shared" si="9"/>
        <v>105000</v>
      </c>
      <c r="K619" t="e">
        <f>VLOOKUP(B619,'REGISTRO ABONOS'!$B$8:$BC$10039,54,0)</f>
        <v>#N/A</v>
      </c>
      <c r="L619" t="e">
        <f>IF(Tabla267[[#This Row],[VALOR RESTANTE]]&lt;Tabla267[[#This Row],[VALOR]],"NO DISPONIBLE","DISPONIBLE")</f>
        <v>#N/A</v>
      </c>
      <c r="M619" s="9">
        <f>COUNTIF(Tabla267[[#This Row],[VALOR RESTANTE]],0)</f>
        <v>0</v>
      </c>
    </row>
    <row r="620" spans="2:13" hidden="1" x14ac:dyDescent="0.2">
      <c r="B620" s="31">
        <v>611</v>
      </c>
      <c r="H620" t="s">
        <v>487</v>
      </c>
      <c r="I620" t="s">
        <v>487</v>
      </c>
      <c r="J620">
        <f t="shared" si="9"/>
        <v>105000</v>
      </c>
      <c r="K620" t="e">
        <f>VLOOKUP(B620,'REGISTRO ABONOS'!$B$8:$BC$10039,54,0)</f>
        <v>#N/A</v>
      </c>
      <c r="L620" t="e">
        <f>IF(Tabla267[[#This Row],[VALOR RESTANTE]]&lt;Tabla267[[#This Row],[VALOR]],"NO DISPONIBLE","DISPONIBLE")</f>
        <v>#N/A</v>
      </c>
      <c r="M620" s="9">
        <f>COUNTIF(Tabla267[[#This Row],[VALOR RESTANTE]],0)</f>
        <v>0</v>
      </c>
    </row>
    <row r="621" spans="2:13" hidden="1" x14ac:dyDescent="0.2">
      <c r="B621" s="31">
        <v>612</v>
      </c>
      <c r="J621">
        <f t="shared" si="9"/>
        <v>105000</v>
      </c>
      <c r="K621" t="e">
        <f>VLOOKUP(B621,'REGISTRO ABONOS'!$B$8:$BC$10039,54,0)</f>
        <v>#N/A</v>
      </c>
      <c r="L621" t="e">
        <f>IF(Tabla267[[#This Row],[VALOR RESTANTE]]&lt;Tabla267[[#This Row],[VALOR]],"NO DISPONIBLE","DISPONIBLE")</f>
        <v>#N/A</v>
      </c>
      <c r="M621" s="9">
        <f>COUNTIF(Tabla267[[#This Row],[VALOR RESTANTE]],0)</f>
        <v>0</v>
      </c>
    </row>
    <row r="622" spans="2:13" hidden="1" x14ac:dyDescent="0.2">
      <c r="B622" s="31">
        <v>613</v>
      </c>
      <c r="J622">
        <f t="shared" si="9"/>
        <v>105000</v>
      </c>
      <c r="K622" t="e">
        <f>VLOOKUP(B622,'REGISTRO ABONOS'!$B$8:$BC$10039,54,0)</f>
        <v>#N/A</v>
      </c>
      <c r="L622" t="e">
        <f>IF(Tabla267[[#This Row],[VALOR RESTANTE]]&lt;Tabla267[[#This Row],[VALOR]],"NO DISPONIBLE","DISPONIBLE")</f>
        <v>#N/A</v>
      </c>
      <c r="M622" s="9">
        <f>COUNTIF(Tabla267[[#This Row],[VALOR RESTANTE]],0)</f>
        <v>0</v>
      </c>
    </row>
    <row r="623" spans="2:13" hidden="1" x14ac:dyDescent="0.2">
      <c r="B623" s="31">
        <v>614</v>
      </c>
      <c r="H623" t="s">
        <v>485</v>
      </c>
      <c r="I623" t="s">
        <v>485</v>
      </c>
      <c r="J623">
        <f t="shared" si="9"/>
        <v>105000</v>
      </c>
      <c r="K623" t="e">
        <f>VLOOKUP(B623,'REGISTRO ABONOS'!$B$8:$BC$10039,54,0)</f>
        <v>#N/A</v>
      </c>
      <c r="L623" t="e">
        <f>IF(Tabla267[[#This Row],[VALOR RESTANTE]]&lt;Tabla267[[#This Row],[VALOR]],"NO DISPONIBLE","DISPONIBLE")</f>
        <v>#N/A</v>
      </c>
      <c r="M623" s="9">
        <f>COUNTIF(Tabla267[[#This Row],[VALOR RESTANTE]],0)</f>
        <v>0</v>
      </c>
    </row>
    <row r="624" spans="2:13" hidden="1" x14ac:dyDescent="0.2">
      <c r="B624" s="31">
        <v>615</v>
      </c>
      <c r="C624" s="10">
        <v>43563</v>
      </c>
      <c r="D624" t="s">
        <v>94</v>
      </c>
      <c r="H624" t="s">
        <v>94</v>
      </c>
      <c r="I624" t="s">
        <v>89</v>
      </c>
      <c r="J624">
        <f t="shared" si="9"/>
        <v>105000</v>
      </c>
      <c r="K624">
        <f>VLOOKUP(B624,'REGISTRO ABONOS'!$B$8:$BC$10039,54,0)</f>
        <v>55000</v>
      </c>
      <c r="L624" t="str">
        <f>IF(Tabla267[[#This Row],[VALOR RESTANTE]]&lt;Tabla267[[#This Row],[VALOR]],"NO DISPONIBLE","DISPONIBLE")</f>
        <v>NO DISPONIBLE</v>
      </c>
      <c r="M624" s="9">
        <f>COUNTIF(Tabla267[[#This Row],[VALOR RESTANTE]],0)</f>
        <v>0</v>
      </c>
    </row>
    <row r="625" spans="2:13" hidden="1" x14ac:dyDescent="0.2">
      <c r="B625" s="31">
        <v>616</v>
      </c>
      <c r="J625">
        <f t="shared" si="9"/>
        <v>105000</v>
      </c>
      <c r="K625" t="e">
        <f>VLOOKUP(B625,'REGISTRO ABONOS'!$B$8:$BC$10039,54,0)</f>
        <v>#N/A</v>
      </c>
      <c r="L625" t="e">
        <f>IF(Tabla267[[#This Row],[VALOR RESTANTE]]&lt;Tabla267[[#This Row],[VALOR]],"NO DISPONIBLE","DISPONIBLE")</f>
        <v>#N/A</v>
      </c>
      <c r="M625" s="9">
        <f>COUNTIF(Tabla267[[#This Row],[VALOR RESTANTE]],0)</f>
        <v>0</v>
      </c>
    </row>
    <row r="626" spans="2:13" hidden="1" x14ac:dyDescent="0.2">
      <c r="B626" s="31">
        <v>617</v>
      </c>
      <c r="H626" t="s">
        <v>495</v>
      </c>
      <c r="I626" t="s">
        <v>495</v>
      </c>
      <c r="J626">
        <f t="shared" si="9"/>
        <v>105000</v>
      </c>
      <c r="K626" t="e">
        <f>VLOOKUP(B626,'REGISTRO ABONOS'!$B$8:$BC$10039,54,0)</f>
        <v>#N/A</v>
      </c>
      <c r="L626" t="e">
        <f>IF(Tabla267[[#This Row],[VALOR RESTANTE]]&lt;Tabla267[[#This Row],[VALOR]],"NO DISPONIBLE","DISPONIBLE")</f>
        <v>#N/A</v>
      </c>
      <c r="M626" s="9">
        <f>COUNTIF(Tabla267[[#This Row],[VALOR RESTANTE]],0)</f>
        <v>0</v>
      </c>
    </row>
    <row r="627" spans="2:13" hidden="1" x14ac:dyDescent="0.2">
      <c r="B627" s="31">
        <v>618</v>
      </c>
      <c r="H627" t="s">
        <v>492</v>
      </c>
      <c r="I627" t="s">
        <v>492</v>
      </c>
      <c r="J627">
        <f t="shared" si="9"/>
        <v>105000</v>
      </c>
      <c r="K627" t="e">
        <f>VLOOKUP(B627,'REGISTRO ABONOS'!$B$8:$BC$10039,54,0)</f>
        <v>#N/A</v>
      </c>
      <c r="L627" t="e">
        <f>IF(Tabla267[[#This Row],[VALOR RESTANTE]]&lt;Tabla267[[#This Row],[VALOR]],"NO DISPONIBLE","DISPONIBLE")</f>
        <v>#N/A</v>
      </c>
      <c r="M627" s="9">
        <f>COUNTIF(Tabla267[[#This Row],[VALOR RESTANTE]],0)</f>
        <v>0</v>
      </c>
    </row>
    <row r="628" spans="2:13" hidden="1" x14ac:dyDescent="0.2">
      <c r="B628" s="31">
        <v>619</v>
      </c>
      <c r="H628" t="s">
        <v>486</v>
      </c>
      <c r="I628" t="s">
        <v>486</v>
      </c>
      <c r="J628">
        <f t="shared" si="9"/>
        <v>105000</v>
      </c>
      <c r="K628" t="e">
        <f>VLOOKUP(B628,'REGISTRO ABONOS'!$B$8:$BC$10039,54,0)</f>
        <v>#N/A</v>
      </c>
      <c r="L628" t="e">
        <f>IF(Tabla267[[#This Row],[VALOR RESTANTE]]&lt;Tabla267[[#This Row],[VALOR]],"NO DISPONIBLE","DISPONIBLE")</f>
        <v>#N/A</v>
      </c>
      <c r="M628" s="9">
        <f>COUNTIF(Tabla267[[#This Row],[VALOR RESTANTE]],0)</f>
        <v>0</v>
      </c>
    </row>
    <row r="629" spans="2:13" hidden="1" x14ac:dyDescent="0.2">
      <c r="B629" s="31">
        <v>620</v>
      </c>
      <c r="J629">
        <f t="shared" si="9"/>
        <v>105000</v>
      </c>
      <c r="K629" t="e">
        <f>VLOOKUP(B629,'REGISTRO ABONOS'!$B$8:$BC$10039,54,0)</f>
        <v>#N/A</v>
      </c>
      <c r="L629" t="e">
        <f>IF(Tabla267[[#This Row],[VALOR RESTANTE]]&lt;Tabla267[[#This Row],[VALOR]],"NO DISPONIBLE","DISPONIBLE")</f>
        <v>#N/A</v>
      </c>
      <c r="M629" s="9">
        <f>COUNTIF(Tabla267[[#This Row],[VALOR RESTANTE]],0)</f>
        <v>0</v>
      </c>
    </row>
    <row r="630" spans="2:13" hidden="1" x14ac:dyDescent="0.2">
      <c r="B630" s="31">
        <v>621</v>
      </c>
      <c r="J630">
        <f t="shared" si="9"/>
        <v>105000</v>
      </c>
      <c r="K630" t="e">
        <f>VLOOKUP(B630,'REGISTRO ABONOS'!$B$8:$BC$10039,54,0)</f>
        <v>#N/A</v>
      </c>
      <c r="L630" t="e">
        <f>IF(Tabla267[[#This Row],[VALOR RESTANTE]]&lt;Tabla267[[#This Row],[VALOR]],"NO DISPONIBLE","DISPONIBLE")</f>
        <v>#N/A</v>
      </c>
      <c r="M630" s="9">
        <f>COUNTIF(Tabla267[[#This Row],[VALOR RESTANTE]],0)</f>
        <v>0</v>
      </c>
    </row>
    <row r="631" spans="2:13" hidden="1" x14ac:dyDescent="0.2">
      <c r="B631" s="31">
        <v>622</v>
      </c>
      <c r="J631">
        <f t="shared" si="9"/>
        <v>105000</v>
      </c>
      <c r="K631" t="e">
        <f>VLOOKUP(B631,'REGISTRO ABONOS'!$B$8:$BC$10039,54,0)</f>
        <v>#N/A</v>
      </c>
      <c r="L631" t="e">
        <f>IF(Tabla267[[#This Row],[VALOR RESTANTE]]&lt;Tabla267[[#This Row],[VALOR]],"NO DISPONIBLE","DISPONIBLE")</f>
        <v>#N/A</v>
      </c>
      <c r="M631" s="9">
        <f>COUNTIF(Tabla267[[#This Row],[VALOR RESTANTE]],0)</f>
        <v>0</v>
      </c>
    </row>
    <row r="632" spans="2:13" hidden="1" x14ac:dyDescent="0.2">
      <c r="B632" s="31">
        <v>623</v>
      </c>
      <c r="J632">
        <f t="shared" si="9"/>
        <v>105000</v>
      </c>
      <c r="K632" t="e">
        <f>VLOOKUP(B632,'REGISTRO ABONOS'!$B$8:$BC$10039,54,0)</f>
        <v>#N/A</v>
      </c>
      <c r="L632" t="e">
        <f>IF(Tabla267[[#This Row],[VALOR RESTANTE]]&lt;Tabla267[[#This Row],[VALOR]],"NO DISPONIBLE","DISPONIBLE")</f>
        <v>#N/A</v>
      </c>
      <c r="M632" s="9">
        <f>COUNTIF(Tabla267[[#This Row],[VALOR RESTANTE]],0)</f>
        <v>0</v>
      </c>
    </row>
    <row r="633" spans="2:13" hidden="1" x14ac:dyDescent="0.2">
      <c r="B633" s="31">
        <v>624</v>
      </c>
      <c r="H633" t="s">
        <v>515</v>
      </c>
      <c r="I633" t="s">
        <v>515</v>
      </c>
      <c r="J633">
        <f t="shared" si="9"/>
        <v>105000</v>
      </c>
      <c r="K633" t="e">
        <f>VLOOKUP(B633,'REGISTRO ABONOS'!$B$8:$BC$10039,54,0)</f>
        <v>#N/A</v>
      </c>
      <c r="L633" t="e">
        <f>IF(Tabla267[[#This Row],[VALOR RESTANTE]]&lt;Tabla267[[#This Row],[VALOR]],"NO DISPONIBLE","DISPONIBLE")</f>
        <v>#N/A</v>
      </c>
      <c r="M633" s="9">
        <f>COUNTIF(Tabla267[[#This Row],[VALOR RESTANTE]],0)</f>
        <v>0</v>
      </c>
    </row>
    <row r="634" spans="2:13" hidden="1" x14ac:dyDescent="0.2">
      <c r="B634" s="31">
        <v>625</v>
      </c>
      <c r="J634">
        <f t="shared" si="9"/>
        <v>105000</v>
      </c>
      <c r="K634" t="e">
        <f>VLOOKUP(B634,'REGISTRO ABONOS'!$B$8:$BC$10039,54,0)</f>
        <v>#N/A</v>
      </c>
      <c r="L634" t="e">
        <f>IF(Tabla267[[#This Row],[VALOR RESTANTE]]&lt;Tabla267[[#This Row],[VALOR]],"NO DISPONIBLE","DISPONIBLE")</f>
        <v>#N/A</v>
      </c>
      <c r="M634" s="9">
        <f>COUNTIF(Tabla267[[#This Row],[VALOR RESTANTE]],0)</f>
        <v>0</v>
      </c>
    </row>
    <row r="635" spans="2:13" hidden="1" x14ac:dyDescent="0.2">
      <c r="B635" s="31">
        <v>626</v>
      </c>
      <c r="J635">
        <f t="shared" si="9"/>
        <v>105000</v>
      </c>
      <c r="K635" t="e">
        <f>VLOOKUP(B635,'REGISTRO ABONOS'!$B$8:$BC$10039,54,0)</f>
        <v>#N/A</v>
      </c>
      <c r="L635" t="e">
        <f>IF(Tabla267[[#This Row],[VALOR RESTANTE]]&lt;Tabla267[[#This Row],[VALOR]],"NO DISPONIBLE","DISPONIBLE")</f>
        <v>#N/A</v>
      </c>
      <c r="M635" s="9">
        <f>COUNTIF(Tabla267[[#This Row],[VALOR RESTANTE]],0)</f>
        <v>0</v>
      </c>
    </row>
    <row r="636" spans="2:13" hidden="1" x14ac:dyDescent="0.2">
      <c r="B636" s="31">
        <v>627</v>
      </c>
      <c r="H636" t="s">
        <v>494</v>
      </c>
      <c r="I636" t="s">
        <v>494</v>
      </c>
      <c r="J636">
        <f t="shared" si="9"/>
        <v>105000</v>
      </c>
      <c r="K636" t="e">
        <f>VLOOKUP(B636,'REGISTRO ABONOS'!$B$8:$BC$10039,54,0)</f>
        <v>#N/A</v>
      </c>
      <c r="L636" t="e">
        <f>IF(Tabla267[[#This Row],[VALOR RESTANTE]]&lt;Tabla267[[#This Row],[VALOR]],"NO DISPONIBLE","DISPONIBLE")</f>
        <v>#N/A</v>
      </c>
      <c r="M636" s="9">
        <f>COUNTIF(Tabla267[[#This Row],[VALOR RESTANTE]],0)</f>
        <v>0</v>
      </c>
    </row>
    <row r="637" spans="2:13" hidden="1" x14ac:dyDescent="0.2">
      <c r="B637" s="31">
        <v>628</v>
      </c>
      <c r="J637">
        <f t="shared" si="9"/>
        <v>105000</v>
      </c>
      <c r="K637" t="e">
        <f>VLOOKUP(B637,'REGISTRO ABONOS'!$B$8:$BC$10039,54,0)</f>
        <v>#N/A</v>
      </c>
      <c r="L637" t="e">
        <f>IF(Tabla267[[#This Row],[VALOR RESTANTE]]&lt;Tabla267[[#This Row],[VALOR]],"NO DISPONIBLE","DISPONIBLE")</f>
        <v>#N/A</v>
      </c>
      <c r="M637" s="9">
        <f>COUNTIF(Tabla267[[#This Row],[VALOR RESTANTE]],0)</f>
        <v>0</v>
      </c>
    </row>
    <row r="638" spans="2:13" hidden="1" x14ac:dyDescent="0.2">
      <c r="B638" s="31">
        <v>629</v>
      </c>
      <c r="H638" t="s">
        <v>489</v>
      </c>
      <c r="I638" t="s">
        <v>489</v>
      </c>
      <c r="J638">
        <f t="shared" si="9"/>
        <v>105000</v>
      </c>
      <c r="K638" t="e">
        <f>VLOOKUP(B638,'REGISTRO ABONOS'!$B$8:$BC$10039,54,0)</f>
        <v>#N/A</v>
      </c>
      <c r="L638" t="e">
        <f>IF(Tabla267[[#This Row],[VALOR RESTANTE]]&lt;Tabla267[[#This Row],[VALOR]],"NO DISPONIBLE","DISPONIBLE")</f>
        <v>#N/A</v>
      </c>
      <c r="M638" s="9">
        <f>COUNTIF(Tabla267[[#This Row],[VALOR RESTANTE]],0)</f>
        <v>0</v>
      </c>
    </row>
    <row r="639" spans="2:13" hidden="1" x14ac:dyDescent="0.2">
      <c r="B639" s="31">
        <v>630</v>
      </c>
      <c r="H639" t="s">
        <v>487</v>
      </c>
      <c r="I639" t="s">
        <v>487</v>
      </c>
      <c r="J639">
        <f t="shared" si="9"/>
        <v>105000</v>
      </c>
      <c r="K639" t="e">
        <f>VLOOKUP(B639,'REGISTRO ABONOS'!$B$8:$BC$10039,54,0)</f>
        <v>#N/A</v>
      </c>
      <c r="L639" t="e">
        <f>IF(Tabla267[[#This Row],[VALOR RESTANTE]]&lt;Tabla267[[#This Row],[VALOR]],"NO DISPONIBLE","DISPONIBLE")</f>
        <v>#N/A</v>
      </c>
      <c r="M639" s="9">
        <f>COUNTIF(Tabla267[[#This Row],[VALOR RESTANTE]],0)</f>
        <v>0</v>
      </c>
    </row>
    <row r="640" spans="2:13" hidden="1" x14ac:dyDescent="0.2">
      <c r="B640" s="31">
        <v>631</v>
      </c>
      <c r="J640">
        <f t="shared" si="9"/>
        <v>105000</v>
      </c>
      <c r="K640" t="e">
        <f>VLOOKUP(B640,'REGISTRO ABONOS'!$B$8:$BC$10039,54,0)</f>
        <v>#N/A</v>
      </c>
      <c r="L640" t="e">
        <f>IF(Tabla267[[#This Row],[VALOR RESTANTE]]&lt;Tabla267[[#This Row],[VALOR]],"NO DISPONIBLE","DISPONIBLE")</f>
        <v>#N/A</v>
      </c>
      <c r="M640" s="9">
        <f>COUNTIF(Tabla267[[#This Row],[VALOR RESTANTE]],0)</f>
        <v>0</v>
      </c>
    </row>
    <row r="641" spans="2:13" hidden="1" x14ac:dyDescent="0.2">
      <c r="B641" s="31">
        <v>632</v>
      </c>
      <c r="J641">
        <f t="shared" si="9"/>
        <v>105000</v>
      </c>
      <c r="K641" t="e">
        <f>VLOOKUP(B641,'REGISTRO ABONOS'!$B$8:$BC$10039,54,0)</f>
        <v>#N/A</v>
      </c>
      <c r="L641" t="e">
        <f>IF(Tabla267[[#This Row],[VALOR RESTANTE]]&lt;Tabla267[[#This Row],[VALOR]],"NO DISPONIBLE","DISPONIBLE")</f>
        <v>#N/A</v>
      </c>
      <c r="M641" s="9">
        <f>COUNTIF(Tabla267[[#This Row],[VALOR RESTANTE]],0)</f>
        <v>0</v>
      </c>
    </row>
    <row r="642" spans="2:13" hidden="1" x14ac:dyDescent="0.2">
      <c r="B642" s="31">
        <v>633</v>
      </c>
      <c r="J642">
        <f t="shared" si="9"/>
        <v>105000</v>
      </c>
      <c r="K642" t="e">
        <f>VLOOKUP(B642,'REGISTRO ABONOS'!$B$8:$BC$10039,54,0)</f>
        <v>#N/A</v>
      </c>
      <c r="L642" t="e">
        <f>IF(Tabla267[[#This Row],[VALOR RESTANTE]]&lt;Tabla267[[#This Row],[VALOR]],"NO DISPONIBLE","DISPONIBLE")</f>
        <v>#N/A</v>
      </c>
      <c r="M642" s="9">
        <f>COUNTIF(Tabla267[[#This Row],[VALOR RESTANTE]],0)</f>
        <v>0</v>
      </c>
    </row>
    <row r="643" spans="2:13" hidden="1" x14ac:dyDescent="0.2">
      <c r="B643" s="31">
        <v>634</v>
      </c>
      <c r="H643" t="s">
        <v>480</v>
      </c>
      <c r="I643" t="s">
        <v>480</v>
      </c>
      <c r="J643">
        <f t="shared" si="9"/>
        <v>105000</v>
      </c>
      <c r="K643" t="e">
        <f>VLOOKUP(B643,'REGISTRO ABONOS'!$B$8:$BC$10039,54,0)</f>
        <v>#N/A</v>
      </c>
      <c r="L643" t="e">
        <f>IF(Tabla267[[#This Row],[VALOR RESTANTE]]&lt;Tabla267[[#This Row],[VALOR]],"NO DISPONIBLE","DISPONIBLE")</f>
        <v>#N/A</v>
      </c>
      <c r="M643" s="9">
        <f>COUNTIF(Tabla267[[#This Row],[VALOR RESTANTE]],0)</f>
        <v>0</v>
      </c>
    </row>
    <row r="644" spans="2:13" hidden="1" x14ac:dyDescent="0.2">
      <c r="B644" s="31">
        <v>635</v>
      </c>
      <c r="J644">
        <f t="shared" si="9"/>
        <v>105000</v>
      </c>
      <c r="K644" t="e">
        <f>VLOOKUP(B644,'REGISTRO ABONOS'!$B$8:$BC$10039,54,0)</f>
        <v>#N/A</v>
      </c>
      <c r="L644" t="e">
        <f>IF(Tabla267[[#This Row],[VALOR RESTANTE]]&lt;Tabla267[[#This Row],[VALOR]],"NO DISPONIBLE","DISPONIBLE")</f>
        <v>#N/A</v>
      </c>
      <c r="M644" s="9">
        <f>COUNTIF(Tabla267[[#This Row],[VALOR RESTANTE]],0)</f>
        <v>0</v>
      </c>
    </row>
    <row r="645" spans="2:13" hidden="1" x14ac:dyDescent="0.2">
      <c r="B645" s="31">
        <v>636</v>
      </c>
      <c r="J645">
        <f t="shared" si="9"/>
        <v>105000</v>
      </c>
      <c r="K645" t="e">
        <f>VLOOKUP(B645,'REGISTRO ABONOS'!$B$8:$BC$10039,54,0)</f>
        <v>#N/A</v>
      </c>
      <c r="L645" t="e">
        <f>IF(Tabla267[[#This Row],[VALOR RESTANTE]]&lt;Tabla267[[#This Row],[VALOR]],"NO DISPONIBLE","DISPONIBLE")</f>
        <v>#N/A</v>
      </c>
      <c r="M645" s="9">
        <f>COUNTIF(Tabla267[[#This Row],[VALOR RESTANTE]],0)</f>
        <v>0</v>
      </c>
    </row>
    <row r="646" spans="2:13" hidden="1" x14ac:dyDescent="0.2">
      <c r="B646" s="31">
        <v>637</v>
      </c>
      <c r="J646">
        <f t="shared" si="9"/>
        <v>105000</v>
      </c>
      <c r="K646" t="e">
        <f>VLOOKUP(B646,'REGISTRO ABONOS'!$B$8:$BC$10039,54,0)</f>
        <v>#N/A</v>
      </c>
      <c r="L646" t="e">
        <f>IF(Tabla267[[#This Row],[VALOR RESTANTE]]&lt;Tabla267[[#This Row],[VALOR]],"NO DISPONIBLE","DISPONIBLE")</f>
        <v>#N/A</v>
      </c>
      <c r="M646" s="9">
        <f>COUNTIF(Tabla267[[#This Row],[VALOR RESTANTE]],0)</f>
        <v>0</v>
      </c>
    </row>
    <row r="647" spans="2:13" hidden="1" x14ac:dyDescent="0.2">
      <c r="B647" s="31">
        <v>638</v>
      </c>
      <c r="J647">
        <f t="shared" si="9"/>
        <v>105000</v>
      </c>
      <c r="K647" t="e">
        <f>VLOOKUP(B647,'REGISTRO ABONOS'!$B$8:$BC$10039,54,0)</f>
        <v>#N/A</v>
      </c>
      <c r="L647" t="e">
        <f>IF(Tabla267[[#This Row],[VALOR RESTANTE]]&lt;Tabla267[[#This Row],[VALOR]],"NO DISPONIBLE","DISPONIBLE")</f>
        <v>#N/A</v>
      </c>
      <c r="M647" s="9">
        <f>COUNTIF(Tabla267[[#This Row],[VALOR RESTANTE]],0)</f>
        <v>0</v>
      </c>
    </row>
    <row r="648" spans="2:13" hidden="1" x14ac:dyDescent="0.2">
      <c r="B648" s="31">
        <v>639</v>
      </c>
      <c r="J648">
        <f t="shared" si="9"/>
        <v>105000</v>
      </c>
      <c r="K648" t="e">
        <f>VLOOKUP(B648,'REGISTRO ABONOS'!$B$8:$BC$10039,54,0)</f>
        <v>#N/A</v>
      </c>
      <c r="L648" t="e">
        <f>IF(Tabla267[[#This Row],[VALOR RESTANTE]]&lt;Tabla267[[#This Row],[VALOR]],"NO DISPONIBLE","DISPONIBLE")</f>
        <v>#N/A</v>
      </c>
      <c r="M648" s="9">
        <f>COUNTIF(Tabla267[[#This Row],[VALOR RESTANTE]],0)</f>
        <v>0</v>
      </c>
    </row>
    <row r="649" spans="2:13" hidden="1" x14ac:dyDescent="0.2">
      <c r="B649" s="31">
        <v>640</v>
      </c>
      <c r="H649" t="s">
        <v>489</v>
      </c>
      <c r="I649" t="s">
        <v>489</v>
      </c>
      <c r="J649">
        <f t="shared" si="9"/>
        <v>105000</v>
      </c>
      <c r="K649" t="e">
        <f>VLOOKUP(B649,'REGISTRO ABONOS'!$B$8:$BC$10039,54,0)</f>
        <v>#N/A</v>
      </c>
      <c r="L649" t="e">
        <f>IF(Tabla267[[#This Row],[VALOR RESTANTE]]&lt;Tabla267[[#This Row],[VALOR]],"NO DISPONIBLE","DISPONIBLE")</f>
        <v>#N/A</v>
      </c>
      <c r="M649" s="9">
        <f>COUNTIF(Tabla267[[#This Row],[VALOR RESTANTE]],0)</f>
        <v>0</v>
      </c>
    </row>
    <row r="650" spans="2:13" hidden="1" x14ac:dyDescent="0.2">
      <c r="B650" s="31">
        <v>641</v>
      </c>
      <c r="H650" t="s">
        <v>501</v>
      </c>
      <c r="I650" t="s">
        <v>501</v>
      </c>
      <c r="J650">
        <f t="shared" si="9"/>
        <v>105000</v>
      </c>
      <c r="K650" t="e">
        <f>VLOOKUP(B650,'REGISTRO ABONOS'!$B$8:$BC$10039,54,0)</f>
        <v>#N/A</v>
      </c>
      <c r="L650" t="e">
        <f>IF(Tabla267[[#This Row],[VALOR RESTANTE]]&lt;Tabla267[[#This Row],[VALOR]],"NO DISPONIBLE","DISPONIBLE")</f>
        <v>#N/A</v>
      </c>
      <c r="M650" s="9">
        <f>COUNTIF(Tabla267[[#This Row],[VALOR RESTANTE]],0)</f>
        <v>0</v>
      </c>
    </row>
    <row r="651" spans="2:13" hidden="1" x14ac:dyDescent="0.2">
      <c r="B651" s="31">
        <v>642</v>
      </c>
      <c r="J651">
        <f t="shared" si="9"/>
        <v>105000</v>
      </c>
      <c r="K651" t="e">
        <f>VLOOKUP(B651,'REGISTRO ABONOS'!$B$8:$BC$10039,54,0)</f>
        <v>#N/A</v>
      </c>
      <c r="L651" t="e">
        <f>IF(Tabla267[[#This Row],[VALOR RESTANTE]]&lt;Tabla267[[#This Row],[VALOR]],"NO DISPONIBLE","DISPONIBLE")</f>
        <v>#N/A</v>
      </c>
      <c r="M651" s="9">
        <f>COUNTIF(Tabla267[[#This Row],[VALOR RESTANTE]],0)</f>
        <v>0</v>
      </c>
    </row>
    <row r="652" spans="2:13" hidden="1" x14ac:dyDescent="0.2">
      <c r="B652" s="31">
        <v>643</v>
      </c>
      <c r="J652">
        <f t="shared" ref="J652:J715" si="10">IF(C652&gt;43607,130000,105000)</f>
        <v>105000</v>
      </c>
      <c r="K652" t="e">
        <f>VLOOKUP(B652,'REGISTRO ABONOS'!$B$8:$BC$10039,54,0)</f>
        <v>#N/A</v>
      </c>
      <c r="L652" t="e">
        <f>IF(Tabla267[[#This Row],[VALOR RESTANTE]]&lt;Tabla267[[#This Row],[VALOR]],"NO DISPONIBLE","DISPONIBLE")</f>
        <v>#N/A</v>
      </c>
      <c r="M652" s="9">
        <f>COUNTIF(Tabla267[[#This Row],[VALOR RESTANTE]],0)</f>
        <v>0</v>
      </c>
    </row>
    <row r="653" spans="2:13" hidden="1" x14ac:dyDescent="0.2">
      <c r="B653" s="31">
        <v>644</v>
      </c>
      <c r="J653">
        <f t="shared" si="10"/>
        <v>105000</v>
      </c>
      <c r="K653" t="e">
        <f>VLOOKUP(B653,'REGISTRO ABONOS'!$B$8:$BC$10039,54,0)</f>
        <v>#N/A</v>
      </c>
      <c r="L653" t="e">
        <f>IF(Tabla267[[#This Row],[VALOR RESTANTE]]&lt;Tabla267[[#This Row],[VALOR]],"NO DISPONIBLE","DISPONIBLE")</f>
        <v>#N/A</v>
      </c>
      <c r="M653" s="9">
        <f>COUNTIF(Tabla267[[#This Row],[VALOR RESTANTE]],0)</f>
        <v>0</v>
      </c>
    </row>
    <row r="654" spans="2:13" hidden="1" x14ac:dyDescent="0.2">
      <c r="B654" s="31">
        <v>645</v>
      </c>
      <c r="J654">
        <f t="shared" si="10"/>
        <v>105000</v>
      </c>
      <c r="K654" t="e">
        <f>VLOOKUP(B654,'REGISTRO ABONOS'!$B$8:$BC$10039,54,0)</f>
        <v>#N/A</v>
      </c>
      <c r="L654" t="e">
        <f>IF(Tabla267[[#This Row],[VALOR RESTANTE]]&lt;Tabla267[[#This Row],[VALOR]],"NO DISPONIBLE","DISPONIBLE")</f>
        <v>#N/A</v>
      </c>
      <c r="M654" s="9">
        <f>COUNTIF(Tabla267[[#This Row],[VALOR RESTANTE]],0)</f>
        <v>0</v>
      </c>
    </row>
    <row r="655" spans="2:13" hidden="1" x14ac:dyDescent="0.2">
      <c r="B655" s="31">
        <v>646</v>
      </c>
      <c r="J655">
        <f t="shared" si="10"/>
        <v>105000</v>
      </c>
      <c r="K655" t="e">
        <f>VLOOKUP(B655,'REGISTRO ABONOS'!$B$8:$BC$10039,54,0)</f>
        <v>#N/A</v>
      </c>
      <c r="L655" t="e">
        <f>IF(Tabla267[[#This Row],[VALOR RESTANTE]]&lt;Tabla267[[#This Row],[VALOR]],"NO DISPONIBLE","DISPONIBLE")</f>
        <v>#N/A</v>
      </c>
      <c r="M655" s="9">
        <f>COUNTIF(Tabla267[[#This Row],[VALOR RESTANTE]],0)</f>
        <v>0</v>
      </c>
    </row>
    <row r="656" spans="2:13" hidden="1" x14ac:dyDescent="0.2">
      <c r="B656" s="31">
        <v>647</v>
      </c>
      <c r="H656" t="s">
        <v>486</v>
      </c>
      <c r="I656" t="s">
        <v>486</v>
      </c>
      <c r="J656">
        <f t="shared" si="10"/>
        <v>105000</v>
      </c>
      <c r="K656" t="e">
        <f>VLOOKUP(B656,'REGISTRO ABONOS'!$B$8:$BC$10039,54,0)</f>
        <v>#N/A</v>
      </c>
      <c r="L656" t="e">
        <f>IF(Tabla267[[#This Row],[VALOR RESTANTE]]&lt;Tabla267[[#This Row],[VALOR]],"NO DISPONIBLE","DISPONIBLE")</f>
        <v>#N/A</v>
      </c>
      <c r="M656" s="9">
        <f>COUNTIF(Tabla267[[#This Row],[VALOR RESTANTE]],0)</f>
        <v>0</v>
      </c>
    </row>
    <row r="657" spans="2:13" hidden="1" x14ac:dyDescent="0.2">
      <c r="B657" s="31">
        <v>648</v>
      </c>
      <c r="H657" t="s">
        <v>89</v>
      </c>
      <c r="I657" t="s">
        <v>89</v>
      </c>
      <c r="J657">
        <f t="shared" si="10"/>
        <v>105000</v>
      </c>
      <c r="K657" t="e">
        <f>VLOOKUP(B657,'REGISTRO ABONOS'!$B$8:$BC$10039,54,0)</f>
        <v>#N/A</v>
      </c>
      <c r="L657" t="e">
        <f>IF(Tabla267[[#This Row],[VALOR RESTANTE]]&lt;Tabla267[[#This Row],[VALOR]],"NO DISPONIBLE","DISPONIBLE")</f>
        <v>#N/A</v>
      </c>
      <c r="M657" s="9">
        <f>COUNTIF(Tabla267[[#This Row],[VALOR RESTANTE]],0)</f>
        <v>0</v>
      </c>
    </row>
    <row r="658" spans="2:13" hidden="1" x14ac:dyDescent="0.2">
      <c r="B658" s="31">
        <v>649</v>
      </c>
      <c r="H658" t="s">
        <v>480</v>
      </c>
      <c r="I658" t="s">
        <v>480</v>
      </c>
      <c r="J658">
        <f t="shared" si="10"/>
        <v>105000</v>
      </c>
      <c r="K658" t="e">
        <f>VLOOKUP(B658,'REGISTRO ABONOS'!$B$8:$BC$10039,54,0)</f>
        <v>#N/A</v>
      </c>
      <c r="L658" t="e">
        <f>IF(Tabla267[[#This Row],[VALOR RESTANTE]]&lt;Tabla267[[#This Row],[VALOR]],"NO DISPONIBLE","DISPONIBLE")</f>
        <v>#N/A</v>
      </c>
      <c r="M658" s="9">
        <f>COUNTIF(Tabla267[[#This Row],[VALOR RESTANTE]],0)</f>
        <v>0</v>
      </c>
    </row>
    <row r="659" spans="2:13" hidden="1" x14ac:dyDescent="0.2">
      <c r="B659" s="31">
        <v>650</v>
      </c>
      <c r="H659" t="s">
        <v>489</v>
      </c>
      <c r="I659" t="s">
        <v>489</v>
      </c>
      <c r="J659">
        <f t="shared" si="10"/>
        <v>105000</v>
      </c>
      <c r="K659" t="e">
        <f>VLOOKUP(B659,'REGISTRO ABONOS'!$B$8:$BC$10039,54,0)</f>
        <v>#N/A</v>
      </c>
      <c r="L659" t="e">
        <f>IF(Tabla267[[#This Row],[VALOR RESTANTE]]&lt;Tabla267[[#This Row],[VALOR]],"NO DISPONIBLE","DISPONIBLE")</f>
        <v>#N/A</v>
      </c>
      <c r="M659" s="9">
        <f>COUNTIF(Tabla267[[#This Row],[VALOR RESTANTE]],0)</f>
        <v>0</v>
      </c>
    </row>
    <row r="660" spans="2:13" hidden="1" x14ac:dyDescent="0.2">
      <c r="B660" s="31">
        <v>651</v>
      </c>
      <c r="H660" t="s">
        <v>502</v>
      </c>
      <c r="I660" t="s">
        <v>502</v>
      </c>
      <c r="J660">
        <f t="shared" si="10"/>
        <v>105000</v>
      </c>
      <c r="K660" t="e">
        <f>VLOOKUP(B660,'REGISTRO ABONOS'!$B$8:$BC$10039,54,0)</f>
        <v>#N/A</v>
      </c>
      <c r="L660" t="e">
        <f>IF(Tabla267[[#This Row],[VALOR RESTANTE]]&lt;Tabla267[[#This Row],[VALOR]],"NO DISPONIBLE","DISPONIBLE")</f>
        <v>#N/A</v>
      </c>
      <c r="M660" s="9">
        <f>COUNTIF(Tabla267[[#This Row],[VALOR RESTANTE]],0)</f>
        <v>0</v>
      </c>
    </row>
    <row r="661" spans="2:13" x14ac:dyDescent="0.2">
      <c r="B661" s="31">
        <v>652</v>
      </c>
      <c r="C661" s="10">
        <v>43578</v>
      </c>
      <c r="D661" t="s">
        <v>604</v>
      </c>
      <c r="H661" t="s">
        <v>604</v>
      </c>
      <c r="I661" t="s">
        <v>595</v>
      </c>
      <c r="J661">
        <f t="shared" si="10"/>
        <v>105000</v>
      </c>
      <c r="K661" t="e">
        <f>VLOOKUP(B661,'REGISTRO ABONOS'!$B$8:$BC$10039,54,0)</f>
        <v>#N/A</v>
      </c>
      <c r="L661" t="e">
        <f>IF(Tabla267[[#This Row],[VALOR RESTANTE]]&lt;Tabla267[[#This Row],[VALOR]],"NO DISPONIBLE","DISPONIBLE")</f>
        <v>#N/A</v>
      </c>
      <c r="M661" s="9">
        <f>COUNTIF(Tabla267[[#This Row],[VALOR RESTANTE]],0)</f>
        <v>0</v>
      </c>
    </row>
    <row r="662" spans="2:13" hidden="1" x14ac:dyDescent="0.2">
      <c r="B662" s="31">
        <v>653</v>
      </c>
      <c r="J662">
        <f t="shared" si="10"/>
        <v>105000</v>
      </c>
      <c r="K662" t="e">
        <f>VLOOKUP(B662,'REGISTRO ABONOS'!$B$8:$BC$10039,54,0)</f>
        <v>#N/A</v>
      </c>
      <c r="L662" t="e">
        <f>IF(Tabla267[[#This Row],[VALOR RESTANTE]]&lt;Tabla267[[#This Row],[VALOR]],"NO DISPONIBLE","DISPONIBLE")</f>
        <v>#N/A</v>
      </c>
      <c r="M662" s="9">
        <f>COUNTIF(Tabla267[[#This Row],[VALOR RESTANTE]],0)</f>
        <v>0</v>
      </c>
    </row>
    <row r="663" spans="2:13" hidden="1" x14ac:dyDescent="0.2">
      <c r="B663" s="31">
        <v>654</v>
      </c>
      <c r="H663" t="s">
        <v>516</v>
      </c>
      <c r="I663" t="s">
        <v>516</v>
      </c>
      <c r="J663">
        <f t="shared" si="10"/>
        <v>105000</v>
      </c>
      <c r="K663" t="e">
        <f>VLOOKUP(B663,'REGISTRO ABONOS'!$B$8:$BC$10039,54,0)</f>
        <v>#N/A</v>
      </c>
      <c r="L663" t="e">
        <f>IF(Tabla267[[#This Row],[VALOR RESTANTE]]&lt;Tabla267[[#This Row],[VALOR]],"NO DISPONIBLE","DISPONIBLE")</f>
        <v>#N/A</v>
      </c>
      <c r="M663" s="9">
        <f>COUNTIF(Tabla267[[#This Row],[VALOR RESTANTE]],0)</f>
        <v>0</v>
      </c>
    </row>
    <row r="664" spans="2:13" hidden="1" x14ac:dyDescent="0.2">
      <c r="B664" s="31">
        <v>655</v>
      </c>
      <c r="H664" t="s">
        <v>515</v>
      </c>
      <c r="I664" t="s">
        <v>515</v>
      </c>
      <c r="J664">
        <f t="shared" si="10"/>
        <v>105000</v>
      </c>
      <c r="K664" t="e">
        <f>VLOOKUP(B664,'REGISTRO ABONOS'!$B$8:$BC$10039,54,0)</f>
        <v>#N/A</v>
      </c>
      <c r="L664" t="e">
        <f>IF(Tabla267[[#This Row],[VALOR RESTANTE]]&lt;Tabla267[[#This Row],[VALOR]],"NO DISPONIBLE","DISPONIBLE")</f>
        <v>#N/A</v>
      </c>
      <c r="M664" s="9">
        <f>COUNTIF(Tabla267[[#This Row],[VALOR RESTANTE]],0)</f>
        <v>0</v>
      </c>
    </row>
    <row r="665" spans="2:13" hidden="1" x14ac:dyDescent="0.2">
      <c r="B665" s="31">
        <v>656</v>
      </c>
      <c r="J665">
        <f t="shared" si="10"/>
        <v>105000</v>
      </c>
      <c r="K665" t="e">
        <f>VLOOKUP(B665,'REGISTRO ABONOS'!$B$8:$BC$10039,54,0)</f>
        <v>#N/A</v>
      </c>
      <c r="L665" t="e">
        <f>IF(Tabla267[[#This Row],[VALOR RESTANTE]]&lt;Tabla267[[#This Row],[VALOR]],"NO DISPONIBLE","DISPONIBLE")</f>
        <v>#N/A</v>
      </c>
      <c r="M665" s="9">
        <f>COUNTIF(Tabla267[[#This Row],[VALOR RESTANTE]],0)</f>
        <v>0</v>
      </c>
    </row>
    <row r="666" spans="2:13" hidden="1" x14ac:dyDescent="0.2">
      <c r="B666" s="31">
        <v>657</v>
      </c>
      <c r="J666">
        <f t="shared" si="10"/>
        <v>105000</v>
      </c>
      <c r="K666" t="e">
        <f>VLOOKUP(B666,'REGISTRO ABONOS'!$B$8:$BC$10039,54,0)</f>
        <v>#N/A</v>
      </c>
      <c r="L666" t="e">
        <f>IF(Tabla267[[#This Row],[VALOR RESTANTE]]&lt;Tabla267[[#This Row],[VALOR]],"NO DISPONIBLE","DISPONIBLE")</f>
        <v>#N/A</v>
      </c>
      <c r="M666" s="9">
        <f>COUNTIF(Tabla267[[#This Row],[VALOR RESTANTE]],0)</f>
        <v>0</v>
      </c>
    </row>
    <row r="667" spans="2:13" hidden="1" x14ac:dyDescent="0.2">
      <c r="B667" s="31">
        <v>658</v>
      </c>
      <c r="C667" s="10">
        <v>43564</v>
      </c>
      <c r="D667" t="s">
        <v>205</v>
      </c>
      <c r="I667" t="s">
        <v>200</v>
      </c>
      <c r="J667">
        <f t="shared" si="10"/>
        <v>105000</v>
      </c>
      <c r="K667" t="e">
        <f>VLOOKUP(B667,'REGISTRO ABONOS'!$B$8:$BC$10039,54,0)</f>
        <v>#N/A</v>
      </c>
      <c r="L667" t="e">
        <f>IF(Tabla267[[#This Row],[VALOR RESTANTE]]&lt;Tabla267[[#This Row],[VALOR]],"NO DISPONIBLE","DISPONIBLE")</f>
        <v>#N/A</v>
      </c>
      <c r="M667" s="9">
        <f>COUNTIF(Tabla267[[#This Row],[VALOR RESTANTE]],0)</f>
        <v>0</v>
      </c>
    </row>
    <row r="668" spans="2:13" hidden="1" x14ac:dyDescent="0.2">
      <c r="B668" s="31">
        <v>659</v>
      </c>
      <c r="J668">
        <f t="shared" si="10"/>
        <v>105000</v>
      </c>
      <c r="K668" t="e">
        <f>VLOOKUP(B668,'REGISTRO ABONOS'!$B$8:$BC$10039,54,0)</f>
        <v>#N/A</v>
      </c>
      <c r="L668" t="e">
        <f>IF(Tabla267[[#This Row],[VALOR RESTANTE]]&lt;Tabla267[[#This Row],[VALOR]],"NO DISPONIBLE","DISPONIBLE")</f>
        <v>#N/A</v>
      </c>
      <c r="M668" s="9">
        <f>COUNTIF(Tabla267[[#This Row],[VALOR RESTANTE]],0)</f>
        <v>0</v>
      </c>
    </row>
    <row r="669" spans="2:13" hidden="1" x14ac:dyDescent="0.2">
      <c r="B669" s="31">
        <v>660</v>
      </c>
      <c r="J669">
        <f t="shared" si="10"/>
        <v>105000</v>
      </c>
      <c r="K669" t="e">
        <f>VLOOKUP(B669,'REGISTRO ABONOS'!$B$8:$BC$10039,54,0)</f>
        <v>#N/A</v>
      </c>
      <c r="L669" t="e">
        <f>IF(Tabla267[[#This Row],[VALOR RESTANTE]]&lt;Tabla267[[#This Row],[VALOR]],"NO DISPONIBLE","DISPONIBLE")</f>
        <v>#N/A</v>
      </c>
      <c r="M669" s="9">
        <f>COUNTIF(Tabla267[[#This Row],[VALOR RESTANTE]],0)</f>
        <v>0</v>
      </c>
    </row>
    <row r="670" spans="2:13" hidden="1" x14ac:dyDescent="0.2">
      <c r="B670" s="31">
        <v>661</v>
      </c>
      <c r="J670">
        <f t="shared" si="10"/>
        <v>105000</v>
      </c>
      <c r="K670" t="e">
        <f>VLOOKUP(B670,'REGISTRO ABONOS'!$B$8:$BC$10039,54,0)</f>
        <v>#N/A</v>
      </c>
      <c r="L670" t="e">
        <f>IF(Tabla267[[#This Row],[VALOR RESTANTE]]&lt;Tabla267[[#This Row],[VALOR]],"NO DISPONIBLE","DISPONIBLE")</f>
        <v>#N/A</v>
      </c>
      <c r="M670" s="9">
        <f>COUNTIF(Tabla267[[#This Row],[VALOR RESTANTE]],0)</f>
        <v>0</v>
      </c>
    </row>
    <row r="671" spans="2:13" hidden="1" x14ac:dyDescent="0.2">
      <c r="B671" s="31">
        <v>662</v>
      </c>
      <c r="J671">
        <f t="shared" si="10"/>
        <v>105000</v>
      </c>
      <c r="K671" t="e">
        <f>VLOOKUP(B671,'REGISTRO ABONOS'!$B$8:$BC$10039,54,0)</f>
        <v>#N/A</v>
      </c>
      <c r="L671" t="e">
        <f>IF(Tabla267[[#This Row],[VALOR RESTANTE]]&lt;Tabla267[[#This Row],[VALOR]],"NO DISPONIBLE","DISPONIBLE")</f>
        <v>#N/A</v>
      </c>
      <c r="M671" s="9">
        <f>COUNTIF(Tabla267[[#This Row],[VALOR RESTANTE]],0)</f>
        <v>0</v>
      </c>
    </row>
    <row r="672" spans="2:13" hidden="1" x14ac:dyDescent="0.2">
      <c r="B672" s="31">
        <v>663</v>
      </c>
      <c r="J672">
        <f t="shared" si="10"/>
        <v>105000</v>
      </c>
      <c r="K672" t="e">
        <f>VLOOKUP(B672,'REGISTRO ABONOS'!$B$8:$BC$10039,54,0)</f>
        <v>#N/A</v>
      </c>
      <c r="L672" t="e">
        <f>IF(Tabla267[[#This Row],[VALOR RESTANTE]]&lt;Tabla267[[#This Row],[VALOR]],"NO DISPONIBLE","DISPONIBLE")</f>
        <v>#N/A</v>
      </c>
      <c r="M672" s="9">
        <f>COUNTIF(Tabla267[[#This Row],[VALOR RESTANTE]],0)</f>
        <v>0</v>
      </c>
    </row>
    <row r="673" spans="2:13" hidden="1" x14ac:dyDescent="0.2">
      <c r="B673" s="31">
        <v>664</v>
      </c>
      <c r="J673">
        <f t="shared" si="10"/>
        <v>105000</v>
      </c>
      <c r="K673" t="e">
        <f>VLOOKUP(B673,'REGISTRO ABONOS'!$B$8:$BC$10039,54,0)</f>
        <v>#N/A</v>
      </c>
      <c r="L673" t="e">
        <f>IF(Tabla267[[#This Row],[VALOR RESTANTE]]&lt;Tabla267[[#This Row],[VALOR]],"NO DISPONIBLE","DISPONIBLE")</f>
        <v>#N/A</v>
      </c>
      <c r="M673" s="9">
        <f>COUNTIF(Tabla267[[#This Row],[VALOR RESTANTE]],0)</f>
        <v>0</v>
      </c>
    </row>
    <row r="674" spans="2:13" hidden="1" x14ac:dyDescent="0.2">
      <c r="B674" s="31">
        <v>665</v>
      </c>
      <c r="J674">
        <f t="shared" si="10"/>
        <v>105000</v>
      </c>
      <c r="K674" t="e">
        <f>VLOOKUP(B674,'REGISTRO ABONOS'!$B$8:$BC$10039,54,0)</f>
        <v>#N/A</v>
      </c>
      <c r="L674" t="e">
        <f>IF(Tabla267[[#This Row],[VALOR RESTANTE]]&lt;Tabla267[[#This Row],[VALOR]],"NO DISPONIBLE","DISPONIBLE")</f>
        <v>#N/A</v>
      </c>
      <c r="M674" s="9">
        <f>COUNTIF(Tabla267[[#This Row],[VALOR RESTANTE]],0)</f>
        <v>0</v>
      </c>
    </row>
    <row r="675" spans="2:13" hidden="1" x14ac:dyDescent="0.2">
      <c r="B675" s="31">
        <v>666</v>
      </c>
      <c r="J675">
        <f t="shared" si="10"/>
        <v>105000</v>
      </c>
      <c r="K675" t="e">
        <f>VLOOKUP(B675,'REGISTRO ABONOS'!$B$8:$BC$10039,54,0)</f>
        <v>#N/A</v>
      </c>
      <c r="L675" t="e">
        <f>IF(Tabla267[[#This Row],[VALOR RESTANTE]]&lt;Tabla267[[#This Row],[VALOR]],"NO DISPONIBLE","DISPONIBLE")</f>
        <v>#N/A</v>
      </c>
      <c r="M675" s="9">
        <f>COUNTIF(Tabla267[[#This Row],[VALOR RESTANTE]],0)</f>
        <v>0</v>
      </c>
    </row>
    <row r="676" spans="2:13" hidden="1" x14ac:dyDescent="0.2">
      <c r="B676" s="31">
        <v>667</v>
      </c>
      <c r="J676">
        <f t="shared" si="10"/>
        <v>105000</v>
      </c>
      <c r="K676" t="e">
        <f>VLOOKUP(B676,'REGISTRO ABONOS'!$B$8:$BC$10039,54,0)</f>
        <v>#N/A</v>
      </c>
      <c r="L676" t="e">
        <f>IF(Tabla267[[#This Row],[VALOR RESTANTE]]&lt;Tabla267[[#This Row],[VALOR]],"NO DISPONIBLE","DISPONIBLE")</f>
        <v>#N/A</v>
      </c>
      <c r="M676" s="9">
        <f>COUNTIF(Tabla267[[#This Row],[VALOR RESTANTE]],0)</f>
        <v>0</v>
      </c>
    </row>
    <row r="677" spans="2:13" hidden="1" x14ac:dyDescent="0.2">
      <c r="B677" s="31">
        <v>668</v>
      </c>
      <c r="J677">
        <f t="shared" si="10"/>
        <v>105000</v>
      </c>
      <c r="K677" t="e">
        <f>VLOOKUP(B677,'REGISTRO ABONOS'!$B$8:$BC$10039,54,0)</f>
        <v>#N/A</v>
      </c>
      <c r="L677" t="e">
        <f>IF(Tabla267[[#This Row],[VALOR RESTANTE]]&lt;Tabla267[[#This Row],[VALOR]],"NO DISPONIBLE","DISPONIBLE")</f>
        <v>#N/A</v>
      </c>
      <c r="M677" s="9">
        <f>COUNTIF(Tabla267[[#This Row],[VALOR RESTANTE]],0)</f>
        <v>0</v>
      </c>
    </row>
    <row r="678" spans="2:13" hidden="1" x14ac:dyDescent="0.2">
      <c r="B678" s="31">
        <v>669</v>
      </c>
      <c r="J678">
        <f t="shared" si="10"/>
        <v>105000</v>
      </c>
      <c r="K678" t="e">
        <f>VLOOKUP(B678,'REGISTRO ABONOS'!$B$8:$BC$10039,54,0)</f>
        <v>#N/A</v>
      </c>
      <c r="L678" t="e">
        <f>IF(Tabla267[[#This Row],[VALOR RESTANTE]]&lt;Tabla267[[#This Row],[VALOR]],"NO DISPONIBLE","DISPONIBLE")</f>
        <v>#N/A</v>
      </c>
      <c r="M678" s="9">
        <f>COUNTIF(Tabla267[[#This Row],[VALOR RESTANTE]],0)</f>
        <v>0</v>
      </c>
    </row>
    <row r="679" spans="2:13" hidden="1" x14ac:dyDescent="0.2">
      <c r="B679" s="31">
        <v>670</v>
      </c>
      <c r="J679">
        <f t="shared" si="10"/>
        <v>105000</v>
      </c>
      <c r="K679" t="e">
        <f>VLOOKUP(B679,'REGISTRO ABONOS'!$B$8:$BC$10039,54,0)</f>
        <v>#N/A</v>
      </c>
      <c r="L679" t="e">
        <f>IF(Tabla267[[#This Row],[VALOR RESTANTE]]&lt;Tabla267[[#This Row],[VALOR]],"NO DISPONIBLE","DISPONIBLE")</f>
        <v>#N/A</v>
      </c>
      <c r="M679" s="9">
        <f>COUNTIF(Tabla267[[#This Row],[VALOR RESTANTE]],0)</f>
        <v>0</v>
      </c>
    </row>
    <row r="680" spans="2:13" hidden="1" x14ac:dyDescent="0.2">
      <c r="B680" s="31">
        <v>671</v>
      </c>
      <c r="J680">
        <f t="shared" si="10"/>
        <v>105000</v>
      </c>
      <c r="K680" t="e">
        <f>VLOOKUP(B680,'REGISTRO ABONOS'!$B$8:$BC$10039,54,0)</f>
        <v>#N/A</v>
      </c>
      <c r="L680" t="e">
        <f>IF(Tabla267[[#This Row],[VALOR RESTANTE]]&lt;Tabla267[[#This Row],[VALOR]],"NO DISPONIBLE","DISPONIBLE")</f>
        <v>#N/A</v>
      </c>
      <c r="M680" s="9">
        <f>COUNTIF(Tabla267[[#This Row],[VALOR RESTANTE]],0)</f>
        <v>0</v>
      </c>
    </row>
    <row r="681" spans="2:13" hidden="1" x14ac:dyDescent="0.2">
      <c r="B681" s="31">
        <v>672</v>
      </c>
      <c r="J681">
        <f t="shared" si="10"/>
        <v>105000</v>
      </c>
      <c r="K681" t="e">
        <f>VLOOKUP(B681,'REGISTRO ABONOS'!$B$8:$BC$10039,54,0)</f>
        <v>#N/A</v>
      </c>
      <c r="L681" t="e">
        <f>IF(Tabla267[[#This Row],[VALOR RESTANTE]]&lt;Tabla267[[#This Row],[VALOR]],"NO DISPONIBLE","DISPONIBLE")</f>
        <v>#N/A</v>
      </c>
      <c r="M681" s="9">
        <f>COUNTIF(Tabla267[[#This Row],[VALOR RESTANTE]],0)</f>
        <v>0</v>
      </c>
    </row>
    <row r="682" spans="2:13" hidden="1" x14ac:dyDescent="0.2">
      <c r="B682" s="31">
        <v>673</v>
      </c>
      <c r="J682">
        <f t="shared" si="10"/>
        <v>105000</v>
      </c>
      <c r="K682" t="e">
        <f>VLOOKUP(B682,'REGISTRO ABONOS'!$B$8:$BC$10039,54,0)</f>
        <v>#N/A</v>
      </c>
      <c r="L682" t="e">
        <f>IF(Tabla267[[#This Row],[VALOR RESTANTE]]&lt;Tabla267[[#This Row],[VALOR]],"NO DISPONIBLE","DISPONIBLE")</f>
        <v>#N/A</v>
      </c>
      <c r="M682" s="9">
        <f>COUNTIF(Tabla267[[#This Row],[VALOR RESTANTE]],0)</f>
        <v>0</v>
      </c>
    </row>
    <row r="683" spans="2:13" hidden="1" x14ac:dyDescent="0.2">
      <c r="B683" s="31">
        <v>674</v>
      </c>
      <c r="J683">
        <f t="shared" si="10"/>
        <v>105000</v>
      </c>
      <c r="K683" t="e">
        <f>VLOOKUP(B683,'REGISTRO ABONOS'!$B$8:$BC$10039,54,0)</f>
        <v>#N/A</v>
      </c>
      <c r="L683" t="e">
        <f>IF(Tabla267[[#This Row],[VALOR RESTANTE]]&lt;Tabla267[[#This Row],[VALOR]],"NO DISPONIBLE","DISPONIBLE")</f>
        <v>#N/A</v>
      </c>
      <c r="M683" s="9">
        <f>COUNTIF(Tabla267[[#This Row],[VALOR RESTANTE]],0)</f>
        <v>0</v>
      </c>
    </row>
    <row r="684" spans="2:13" hidden="1" x14ac:dyDescent="0.2">
      <c r="B684" s="31">
        <v>675</v>
      </c>
      <c r="H684" t="s">
        <v>89</v>
      </c>
      <c r="I684" t="s">
        <v>89</v>
      </c>
      <c r="J684">
        <f t="shared" si="10"/>
        <v>105000</v>
      </c>
      <c r="K684" t="e">
        <f>VLOOKUP(B684,'REGISTRO ABONOS'!$B$8:$BC$10039,54,0)</f>
        <v>#N/A</v>
      </c>
      <c r="L684" t="e">
        <f>IF(Tabla267[[#This Row],[VALOR RESTANTE]]&lt;Tabla267[[#This Row],[VALOR]],"NO DISPONIBLE","DISPONIBLE")</f>
        <v>#N/A</v>
      </c>
      <c r="M684" s="9">
        <f>COUNTIF(Tabla267[[#This Row],[VALOR RESTANTE]],0)</f>
        <v>0</v>
      </c>
    </row>
    <row r="685" spans="2:13" hidden="1" x14ac:dyDescent="0.2">
      <c r="B685" s="31">
        <v>676</v>
      </c>
      <c r="H685" t="s">
        <v>477</v>
      </c>
      <c r="I685" t="s">
        <v>477</v>
      </c>
      <c r="J685">
        <f t="shared" si="10"/>
        <v>105000</v>
      </c>
      <c r="K685" t="e">
        <f>VLOOKUP(B685,'REGISTRO ABONOS'!$B$8:$BC$10039,54,0)</f>
        <v>#N/A</v>
      </c>
      <c r="L685" t="e">
        <f>IF(Tabla267[[#This Row],[VALOR RESTANTE]]&lt;Tabla267[[#This Row],[VALOR]],"NO DISPONIBLE","DISPONIBLE")</f>
        <v>#N/A</v>
      </c>
      <c r="M685" s="9">
        <f>COUNTIF(Tabla267[[#This Row],[VALOR RESTANTE]],0)</f>
        <v>0</v>
      </c>
    </row>
    <row r="686" spans="2:13" hidden="1" x14ac:dyDescent="0.2">
      <c r="B686" s="31">
        <v>677</v>
      </c>
      <c r="H686" t="s">
        <v>502</v>
      </c>
      <c r="I686" t="s">
        <v>502</v>
      </c>
      <c r="J686">
        <f t="shared" si="10"/>
        <v>105000</v>
      </c>
      <c r="K686" t="e">
        <f>VLOOKUP(B686,'REGISTRO ABONOS'!$B$8:$BC$10039,54,0)</f>
        <v>#N/A</v>
      </c>
      <c r="L686" t="e">
        <f>IF(Tabla267[[#This Row],[VALOR RESTANTE]]&lt;Tabla267[[#This Row],[VALOR]],"NO DISPONIBLE","DISPONIBLE")</f>
        <v>#N/A</v>
      </c>
      <c r="M686" s="9">
        <f>COUNTIF(Tabla267[[#This Row],[VALOR RESTANTE]],0)</f>
        <v>0</v>
      </c>
    </row>
    <row r="687" spans="2:13" hidden="1" x14ac:dyDescent="0.2">
      <c r="B687" s="31">
        <v>678</v>
      </c>
      <c r="H687" t="s">
        <v>517</v>
      </c>
      <c r="I687" t="s">
        <v>517</v>
      </c>
      <c r="J687">
        <f t="shared" si="10"/>
        <v>105000</v>
      </c>
      <c r="K687" t="e">
        <f>VLOOKUP(B687,'REGISTRO ABONOS'!$B$8:$BC$10039,54,0)</f>
        <v>#N/A</v>
      </c>
      <c r="L687" t="e">
        <f>IF(Tabla267[[#This Row],[VALOR RESTANTE]]&lt;Tabla267[[#This Row],[VALOR]],"NO DISPONIBLE","DISPONIBLE")</f>
        <v>#N/A</v>
      </c>
      <c r="M687" s="9">
        <f>COUNTIF(Tabla267[[#This Row],[VALOR RESTANTE]],0)</f>
        <v>0</v>
      </c>
    </row>
    <row r="688" spans="2:13" hidden="1" x14ac:dyDescent="0.2">
      <c r="B688" s="31">
        <v>679</v>
      </c>
      <c r="H688" t="s">
        <v>518</v>
      </c>
      <c r="I688" t="s">
        <v>518</v>
      </c>
      <c r="J688">
        <f t="shared" si="10"/>
        <v>105000</v>
      </c>
      <c r="K688" t="e">
        <f>VLOOKUP(B688,'REGISTRO ABONOS'!$B$8:$BC$10039,54,0)</f>
        <v>#N/A</v>
      </c>
      <c r="L688" t="e">
        <f>IF(Tabla267[[#This Row],[VALOR RESTANTE]]&lt;Tabla267[[#This Row],[VALOR]],"NO DISPONIBLE","DISPONIBLE")</f>
        <v>#N/A</v>
      </c>
      <c r="M688" s="9">
        <f>COUNTIF(Tabla267[[#This Row],[VALOR RESTANTE]],0)</f>
        <v>0</v>
      </c>
    </row>
    <row r="689" spans="2:13" hidden="1" x14ac:dyDescent="0.2">
      <c r="B689" s="31">
        <v>680</v>
      </c>
      <c r="J689">
        <f t="shared" si="10"/>
        <v>105000</v>
      </c>
      <c r="K689" t="e">
        <f>VLOOKUP(B689,'REGISTRO ABONOS'!$B$8:$BC$10039,54,0)</f>
        <v>#N/A</v>
      </c>
      <c r="L689" t="e">
        <f>IF(Tabla267[[#This Row],[VALOR RESTANTE]]&lt;Tabla267[[#This Row],[VALOR]],"NO DISPONIBLE","DISPONIBLE")</f>
        <v>#N/A</v>
      </c>
      <c r="M689" s="9">
        <f>COUNTIF(Tabla267[[#This Row],[VALOR RESTANTE]],0)</f>
        <v>0</v>
      </c>
    </row>
    <row r="690" spans="2:13" hidden="1" x14ac:dyDescent="0.2">
      <c r="B690" s="31">
        <v>681</v>
      </c>
      <c r="J690">
        <f t="shared" si="10"/>
        <v>105000</v>
      </c>
      <c r="K690" t="e">
        <f>VLOOKUP(B690,'REGISTRO ABONOS'!$B$8:$BC$10039,54,0)</f>
        <v>#N/A</v>
      </c>
      <c r="L690" t="e">
        <f>IF(Tabla267[[#This Row],[VALOR RESTANTE]]&lt;Tabla267[[#This Row],[VALOR]],"NO DISPONIBLE","DISPONIBLE")</f>
        <v>#N/A</v>
      </c>
      <c r="M690" s="9">
        <f>COUNTIF(Tabla267[[#This Row],[VALOR RESTANTE]],0)</f>
        <v>0</v>
      </c>
    </row>
    <row r="691" spans="2:13" hidden="1" x14ac:dyDescent="0.2">
      <c r="B691" s="31">
        <v>682</v>
      </c>
      <c r="H691" t="s">
        <v>484</v>
      </c>
      <c r="I691" t="s">
        <v>484</v>
      </c>
      <c r="J691">
        <f t="shared" si="10"/>
        <v>105000</v>
      </c>
      <c r="K691" t="e">
        <f>VLOOKUP(B691,'REGISTRO ABONOS'!$B$8:$BC$10039,54,0)</f>
        <v>#N/A</v>
      </c>
      <c r="L691" t="e">
        <f>IF(Tabla267[[#This Row],[VALOR RESTANTE]]&lt;Tabla267[[#This Row],[VALOR]],"NO DISPONIBLE","DISPONIBLE")</f>
        <v>#N/A</v>
      </c>
      <c r="M691" s="9">
        <f>COUNTIF(Tabla267[[#This Row],[VALOR RESTANTE]],0)</f>
        <v>0</v>
      </c>
    </row>
    <row r="692" spans="2:13" hidden="1" x14ac:dyDescent="0.2">
      <c r="B692" s="31">
        <v>683</v>
      </c>
      <c r="J692">
        <f t="shared" si="10"/>
        <v>105000</v>
      </c>
      <c r="K692" t="e">
        <f>VLOOKUP(B692,'REGISTRO ABONOS'!$B$8:$BC$10039,54,0)</f>
        <v>#N/A</v>
      </c>
      <c r="L692" t="e">
        <f>IF(Tabla267[[#This Row],[VALOR RESTANTE]]&lt;Tabla267[[#This Row],[VALOR]],"NO DISPONIBLE","DISPONIBLE")</f>
        <v>#N/A</v>
      </c>
      <c r="M692" s="9">
        <f>COUNTIF(Tabla267[[#This Row],[VALOR RESTANTE]],0)</f>
        <v>0</v>
      </c>
    </row>
    <row r="693" spans="2:13" hidden="1" x14ac:dyDescent="0.2">
      <c r="B693" s="31">
        <v>684</v>
      </c>
      <c r="J693">
        <f t="shared" si="10"/>
        <v>105000</v>
      </c>
      <c r="K693" t="e">
        <f>VLOOKUP(B693,'REGISTRO ABONOS'!$B$8:$BC$10039,54,0)</f>
        <v>#N/A</v>
      </c>
      <c r="L693" t="e">
        <f>IF(Tabla267[[#This Row],[VALOR RESTANTE]]&lt;Tabla267[[#This Row],[VALOR]],"NO DISPONIBLE","DISPONIBLE")</f>
        <v>#N/A</v>
      </c>
      <c r="M693" s="9">
        <f>COUNTIF(Tabla267[[#This Row],[VALOR RESTANTE]],0)</f>
        <v>0</v>
      </c>
    </row>
    <row r="694" spans="2:13" hidden="1" x14ac:dyDescent="0.2">
      <c r="B694" s="31">
        <v>685</v>
      </c>
      <c r="J694">
        <f t="shared" si="10"/>
        <v>105000</v>
      </c>
      <c r="K694" t="e">
        <f>VLOOKUP(B694,'REGISTRO ABONOS'!$B$8:$BC$10039,54,0)</f>
        <v>#N/A</v>
      </c>
      <c r="L694" t="e">
        <f>IF(Tabla267[[#This Row],[VALOR RESTANTE]]&lt;Tabla267[[#This Row],[VALOR]],"NO DISPONIBLE","DISPONIBLE")</f>
        <v>#N/A</v>
      </c>
      <c r="M694" s="9">
        <f>COUNTIF(Tabla267[[#This Row],[VALOR RESTANTE]],0)</f>
        <v>0</v>
      </c>
    </row>
    <row r="695" spans="2:13" hidden="1" x14ac:dyDescent="0.2">
      <c r="B695" s="31">
        <v>686</v>
      </c>
      <c r="J695">
        <f t="shared" si="10"/>
        <v>105000</v>
      </c>
      <c r="K695" t="e">
        <f>VLOOKUP(B695,'REGISTRO ABONOS'!$B$8:$BC$10039,54,0)</f>
        <v>#N/A</v>
      </c>
      <c r="L695" t="e">
        <f>IF(Tabla267[[#This Row],[VALOR RESTANTE]]&lt;Tabla267[[#This Row],[VALOR]],"NO DISPONIBLE","DISPONIBLE")</f>
        <v>#N/A</v>
      </c>
      <c r="M695" s="9">
        <f>COUNTIF(Tabla267[[#This Row],[VALOR RESTANTE]],0)</f>
        <v>0</v>
      </c>
    </row>
    <row r="696" spans="2:13" hidden="1" x14ac:dyDescent="0.2">
      <c r="B696" s="31">
        <v>687</v>
      </c>
      <c r="J696">
        <f t="shared" si="10"/>
        <v>105000</v>
      </c>
      <c r="K696" t="e">
        <f>VLOOKUP(B696,'REGISTRO ABONOS'!$B$8:$BC$10039,54,0)</f>
        <v>#N/A</v>
      </c>
      <c r="L696" t="e">
        <f>IF(Tabla267[[#This Row],[VALOR RESTANTE]]&lt;Tabla267[[#This Row],[VALOR]],"NO DISPONIBLE","DISPONIBLE")</f>
        <v>#N/A</v>
      </c>
      <c r="M696" s="9">
        <f>COUNTIF(Tabla267[[#This Row],[VALOR RESTANTE]],0)</f>
        <v>0</v>
      </c>
    </row>
    <row r="697" spans="2:13" hidden="1" x14ac:dyDescent="0.2">
      <c r="B697" s="31">
        <v>688</v>
      </c>
      <c r="J697">
        <f t="shared" si="10"/>
        <v>105000</v>
      </c>
      <c r="K697" t="e">
        <f>VLOOKUP(B697,'REGISTRO ABONOS'!$B$8:$BC$10039,54,0)</f>
        <v>#N/A</v>
      </c>
      <c r="L697" t="e">
        <f>IF(Tabla267[[#This Row],[VALOR RESTANTE]]&lt;Tabla267[[#This Row],[VALOR]],"NO DISPONIBLE","DISPONIBLE")</f>
        <v>#N/A</v>
      </c>
      <c r="M697" s="9">
        <f>COUNTIF(Tabla267[[#This Row],[VALOR RESTANTE]],0)</f>
        <v>0</v>
      </c>
    </row>
    <row r="698" spans="2:13" hidden="1" x14ac:dyDescent="0.2">
      <c r="B698" s="31">
        <v>689</v>
      </c>
      <c r="J698">
        <f t="shared" si="10"/>
        <v>105000</v>
      </c>
      <c r="K698" t="e">
        <f>VLOOKUP(B698,'REGISTRO ABONOS'!$B$8:$BC$10039,54,0)</f>
        <v>#N/A</v>
      </c>
      <c r="L698" t="e">
        <f>IF(Tabla267[[#This Row],[VALOR RESTANTE]]&lt;Tabla267[[#This Row],[VALOR]],"NO DISPONIBLE","DISPONIBLE")</f>
        <v>#N/A</v>
      </c>
      <c r="M698" s="9">
        <f>COUNTIF(Tabla267[[#This Row],[VALOR RESTANTE]],0)</f>
        <v>0</v>
      </c>
    </row>
    <row r="699" spans="2:13" hidden="1" x14ac:dyDescent="0.2">
      <c r="B699" s="31">
        <v>690</v>
      </c>
      <c r="H699" t="s">
        <v>477</v>
      </c>
      <c r="I699" t="s">
        <v>477</v>
      </c>
      <c r="J699">
        <f t="shared" si="10"/>
        <v>105000</v>
      </c>
      <c r="K699" t="e">
        <f>VLOOKUP(B699,'REGISTRO ABONOS'!$B$8:$BC$10039,54,0)</f>
        <v>#N/A</v>
      </c>
      <c r="L699" t="e">
        <f>IF(Tabla267[[#This Row],[VALOR RESTANTE]]&lt;Tabla267[[#This Row],[VALOR]],"NO DISPONIBLE","DISPONIBLE")</f>
        <v>#N/A</v>
      </c>
      <c r="M699" s="9">
        <f>COUNTIF(Tabla267[[#This Row],[VALOR RESTANTE]],0)</f>
        <v>0</v>
      </c>
    </row>
    <row r="700" spans="2:13" hidden="1" x14ac:dyDescent="0.2">
      <c r="B700" s="31">
        <v>691</v>
      </c>
      <c r="J700">
        <f t="shared" si="10"/>
        <v>105000</v>
      </c>
      <c r="K700" t="e">
        <f>VLOOKUP(B700,'REGISTRO ABONOS'!$B$8:$BC$10039,54,0)</f>
        <v>#N/A</v>
      </c>
      <c r="L700" t="e">
        <f>IF(Tabla267[[#This Row],[VALOR RESTANTE]]&lt;Tabla267[[#This Row],[VALOR]],"NO DISPONIBLE","DISPONIBLE")</f>
        <v>#N/A</v>
      </c>
      <c r="M700" s="9">
        <f>COUNTIF(Tabla267[[#This Row],[VALOR RESTANTE]],0)</f>
        <v>0</v>
      </c>
    </row>
    <row r="701" spans="2:13" hidden="1" x14ac:dyDescent="0.2">
      <c r="B701" s="31">
        <v>692</v>
      </c>
      <c r="J701">
        <f t="shared" si="10"/>
        <v>105000</v>
      </c>
      <c r="K701" t="e">
        <f>VLOOKUP(B701,'REGISTRO ABONOS'!$B$8:$BC$10039,54,0)</f>
        <v>#N/A</v>
      </c>
      <c r="L701" t="e">
        <f>IF(Tabla267[[#This Row],[VALOR RESTANTE]]&lt;Tabla267[[#This Row],[VALOR]],"NO DISPONIBLE","DISPONIBLE")</f>
        <v>#N/A</v>
      </c>
      <c r="M701" s="9">
        <f>COUNTIF(Tabla267[[#This Row],[VALOR RESTANTE]],0)</f>
        <v>0</v>
      </c>
    </row>
    <row r="702" spans="2:13" hidden="1" x14ac:dyDescent="0.2">
      <c r="B702" s="31">
        <v>693</v>
      </c>
      <c r="H702" t="s">
        <v>517</v>
      </c>
      <c r="I702" t="s">
        <v>517</v>
      </c>
      <c r="J702">
        <f t="shared" si="10"/>
        <v>105000</v>
      </c>
      <c r="K702" t="e">
        <f>VLOOKUP(B702,'REGISTRO ABONOS'!$B$8:$BC$10039,54,0)</f>
        <v>#N/A</v>
      </c>
      <c r="L702" t="e">
        <f>IF(Tabla267[[#This Row],[VALOR RESTANTE]]&lt;Tabla267[[#This Row],[VALOR]],"NO DISPONIBLE","DISPONIBLE")</f>
        <v>#N/A</v>
      </c>
      <c r="M702" s="9">
        <f>COUNTIF(Tabla267[[#This Row],[VALOR RESTANTE]],0)</f>
        <v>0</v>
      </c>
    </row>
    <row r="703" spans="2:13" hidden="1" x14ac:dyDescent="0.2">
      <c r="B703" s="31">
        <v>694</v>
      </c>
      <c r="H703" t="s">
        <v>403</v>
      </c>
      <c r="I703" t="s">
        <v>403</v>
      </c>
      <c r="J703">
        <f t="shared" si="10"/>
        <v>105000</v>
      </c>
      <c r="K703" t="e">
        <f>VLOOKUP(B703,'REGISTRO ABONOS'!$B$8:$BC$10039,54,0)</f>
        <v>#N/A</v>
      </c>
      <c r="L703" t="e">
        <f>IF(Tabla267[[#This Row],[VALOR RESTANTE]]&lt;Tabla267[[#This Row],[VALOR]],"NO DISPONIBLE","DISPONIBLE")</f>
        <v>#N/A</v>
      </c>
      <c r="M703" s="9">
        <f>COUNTIF(Tabla267[[#This Row],[VALOR RESTANTE]],0)</f>
        <v>0</v>
      </c>
    </row>
    <row r="704" spans="2:13" hidden="1" x14ac:dyDescent="0.2">
      <c r="B704" s="31">
        <v>695</v>
      </c>
      <c r="J704">
        <f t="shared" si="10"/>
        <v>105000</v>
      </c>
      <c r="K704" t="e">
        <f>VLOOKUP(B704,'REGISTRO ABONOS'!$B$8:$BC$10039,54,0)</f>
        <v>#N/A</v>
      </c>
      <c r="L704" t="e">
        <f>IF(Tabla267[[#This Row],[VALOR RESTANTE]]&lt;Tabla267[[#This Row],[VALOR]],"NO DISPONIBLE","DISPONIBLE")</f>
        <v>#N/A</v>
      </c>
      <c r="M704" s="9">
        <f>COUNTIF(Tabla267[[#This Row],[VALOR RESTANTE]],0)</f>
        <v>0</v>
      </c>
    </row>
    <row r="705" spans="2:13" hidden="1" x14ac:dyDescent="0.2">
      <c r="B705" s="31">
        <v>696</v>
      </c>
      <c r="J705">
        <f t="shared" si="10"/>
        <v>105000</v>
      </c>
      <c r="K705" t="e">
        <f>VLOOKUP(B705,'REGISTRO ABONOS'!$B$8:$BC$10039,54,0)</f>
        <v>#N/A</v>
      </c>
      <c r="L705" t="e">
        <f>IF(Tabla267[[#This Row],[VALOR RESTANTE]]&lt;Tabla267[[#This Row],[VALOR]],"NO DISPONIBLE","DISPONIBLE")</f>
        <v>#N/A</v>
      </c>
      <c r="M705" s="9">
        <f>COUNTIF(Tabla267[[#This Row],[VALOR RESTANTE]],0)</f>
        <v>0</v>
      </c>
    </row>
    <row r="706" spans="2:13" hidden="1" x14ac:dyDescent="0.2">
      <c r="B706" s="31">
        <v>697</v>
      </c>
      <c r="J706">
        <f t="shared" si="10"/>
        <v>105000</v>
      </c>
      <c r="K706" t="e">
        <f>VLOOKUP(B706,'REGISTRO ABONOS'!$B$8:$BC$10039,54,0)</f>
        <v>#N/A</v>
      </c>
      <c r="L706" t="e">
        <f>IF(Tabla267[[#This Row],[VALOR RESTANTE]]&lt;Tabla267[[#This Row],[VALOR]],"NO DISPONIBLE","DISPONIBLE")</f>
        <v>#N/A</v>
      </c>
      <c r="M706" s="9">
        <f>COUNTIF(Tabla267[[#This Row],[VALOR RESTANTE]],0)</f>
        <v>0</v>
      </c>
    </row>
    <row r="707" spans="2:13" hidden="1" x14ac:dyDescent="0.2">
      <c r="B707" s="31">
        <v>698</v>
      </c>
      <c r="J707">
        <f t="shared" si="10"/>
        <v>105000</v>
      </c>
      <c r="K707" t="e">
        <f>VLOOKUP(B707,'REGISTRO ABONOS'!$B$8:$BC$10039,54,0)</f>
        <v>#N/A</v>
      </c>
      <c r="L707" t="e">
        <f>IF(Tabla267[[#This Row],[VALOR RESTANTE]]&lt;Tabla267[[#This Row],[VALOR]],"NO DISPONIBLE","DISPONIBLE")</f>
        <v>#N/A</v>
      </c>
      <c r="M707" s="9">
        <f>COUNTIF(Tabla267[[#This Row],[VALOR RESTANTE]],0)</f>
        <v>0</v>
      </c>
    </row>
    <row r="708" spans="2:13" hidden="1" x14ac:dyDescent="0.2">
      <c r="B708" s="31">
        <v>699</v>
      </c>
      <c r="J708">
        <f t="shared" si="10"/>
        <v>105000</v>
      </c>
      <c r="K708" t="e">
        <f>VLOOKUP(B708,'REGISTRO ABONOS'!$B$8:$BC$10039,54,0)</f>
        <v>#N/A</v>
      </c>
      <c r="L708" t="e">
        <f>IF(Tabla267[[#This Row],[VALOR RESTANTE]]&lt;Tabla267[[#This Row],[VALOR]],"NO DISPONIBLE","DISPONIBLE")</f>
        <v>#N/A</v>
      </c>
      <c r="M708" s="9">
        <f>COUNTIF(Tabla267[[#This Row],[VALOR RESTANTE]],0)</f>
        <v>0</v>
      </c>
    </row>
    <row r="709" spans="2:13" hidden="1" x14ac:dyDescent="0.2">
      <c r="B709" s="31">
        <v>700</v>
      </c>
      <c r="H709" t="s">
        <v>502</v>
      </c>
      <c r="I709" t="s">
        <v>502</v>
      </c>
      <c r="J709">
        <f t="shared" si="10"/>
        <v>105000</v>
      </c>
      <c r="K709" t="e">
        <f>VLOOKUP(B709,'REGISTRO ABONOS'!$B$8:$BC$10039,54,0)</f>
        <v>#N/A</v>
      </c>
      <c r="L709" t="e">
        <f>IF(Tabla267[[#This Row],[VALOR RESTANTE]]&lt;Tabla267[[#This Row],[VALOR]],"NO DISPONIBLE","DISPONIBLE")</f>
        <v>#N/A</v>
      </c>
      <c r="M709" s="9">
        <f>COUNTIF(Tabla267[[#This Row],[VALOR RESTANTE]],0)</f>
        <v>0</v>
      </c>
    </row>
    <row r="710" spans="2:13" hidden="1" x14ac:dyDescent="0.2">
      <c r="B710" s="31">
        <v>701</v>
      </c>
      <c r="H710" t="s">
        <v>519</v>
      </c>
      <c r="I710" t="s">
        <v>519</v>
      </c>
      <c r="J710">
        <f t="shared" si="10"/>
        <v>105000</v>
      </c>
      <c r="K710" t="e">
        <f>VLOOKUP(B710,'REGISTRO ABONOS'!$B$8:$BC$10039,54,0)</f>
        <v>#N/A</v>
      </c>
      <c r="L710" t="e">
        <f>IF(Tabla267[[#This Row],[VALOR RESTANTE]]&lt;Tabla267[[#This Row],[VALOR]],"NO DISPONIBLE","DISPONIBLE")</f>
        <v>#N/A</v>
      </c>
      <c r="M710" s="9">
        <f>COUNTIF(Tabla267[[#This Row],[VALOR RESTANTE]],0)</f>
        <v>0</v>
      </c>
    </row>
    <row r="711" spans="2:13" hidden="1" x14ac:dyDescent="0.2">
      <c r="B711" s="31">
        <v>702</v>
      </c>
      <c r="J711">
        <f t="shared" si="10"/>
        <v>105000</v>
      </c>
      <c r="K711" t="e">
        <f>VLOOKUP(B711,'REGISTRO ABONOS'!$B$8:$BC$10039,54,0)</f>
        <v>#N/A</v>
      </c>
      <c r="L711" t="e">
        <f>IF(Tabla267[[#This Row],[VALOR RESTANTE]]&lt;Tabla267[[#This Row],[VALOR]],"NO DISPONIBLE","DISPONIBLE")</f>
        <v>#N/A</v>
      </c>
      <c r="M711" s="9">
        <f>COUNTIF(Tabla267[[#This Row],[VALOR RESTANTE]],0)</f>
        <v>0</v>
      </c>
    </row>
    <row r="712" spans="2:13" hidden="1" x14ac:dyDescent="0.2">
      <c r="B712" s="31">
        <v>703</v>
      </c>
      <c r="J712">
        <f t="shared" si="10"/>
        <v>105000</v>
      </c>
      <c r="K712" t="e">
        <f>VLOOKUP(B712,'REGISTRO ABONOS'!$B$8:$BC$10039,54,0)</f>
        <v>#N/A</v>
      </c>
      <c r="L712" t="e">
        <f>IF(Tabla267[[#This Row],[VALOR RESTANTE]]&lt;Tabla267[[#This Row],[VALOR]],"NO DISPONIBLE","DISPONIBLE")</f>
        <v>#N/A</v>
      </c>
      <c r="M712" s="9">
        <f>COUNTIF(Tabla267[[#This Row],[VALOR RESTANTE]],0)</f>
        <v>0</v>
      </c>
    </row>
    <row r="713" spans="2:13" hidden="1" x14ac:dyDescent="0.2">
      <c r="B713" s="31">
        <v>704</v>
      </c>
      <c r="J713">
        <f t="shared" si="10"/>
        <v>105000</v>
      </c>
      <c r="K713" t="e">
        <f>VLOOKUP(B713,'REGISTRO ABONOS'!$B$8:$BC$10039,54,0)</f>
        <v>#N/A</v>
      </c>
      <c r="L713" t="e">
        <f>IF(Tabla267[[#This Row],[VALOR RESTANTE]]&lt;Tabla267[[#This Row],[VALOR]],"NO DISPONIBLE","DISPONIBLE")</f>
        <v>#N/A</v>
      </c>
      <c r="M713" s="9">
        <f>COUNTIF(Tabla267[[#This Row],[VALOR RESTANTE]],0)</f>
        <v>0</v>
      </c>
    </row>
    <row r="714" spans="2:13" hidden="1" x14ac:dyDescent="0.2">
      <c r="B714" s="31">
        <v>705</v>
      </c>
      <c r="J714">
        <f t="shared" si="10"/>
        <v>105000</v>
      </c>
      <c r="K714" t="e">
        <f>VLOOKUP(B714,'REGISTRO ABONOS'!$B$8:$BC$10039,54,0)</f>
        <v>#N/A</v>
      </c>
      <c r="L714" t="e">
        <f>IF(Tabla267[[#This Row],[VALOR RESTANTE]]&lt;Tabla267[[#This Row],[VALOR]],"NO DISPONIBLE","DISPONIBLE")</f>
        <v>#N/A</v>
      </c>
      <c r="M714" s="9">
        <f>COUNTIF(Tabla267[[#This Row],[VALOR RESTANTE]],0)</f>
        <v>0</v>
      </c>
    </row>
    <row r="715" spans="2:13" hidden="1" x14ac:dyDescent="0.2">
      <c r="B715" s="31">
        <v>706</v>
      </c>
      <c r="J715">
        <f t="shared" si="10"/>
        <v>105000</v>
      </c>
      <c r="K715" t="e">
        <f>VLOOKUP(B715,'REGISTRO ABONOS'!$B$8:$BC$10039,54,0)</f>
        <v>#N/A</v>
      </c>
      <c r="L715" t="e">
        <f>IF(Tabla267[[#This Row],[VALOR RESTANTE]]&lt;Tabla267[[#This Row],[VALOR]],"NO DISPONIBLE","DISPONIBLE")</f>
        <v>#N/A</v>
      </c>
      <c r="M715" s="9">
        <f>COUNTIF(Tabla267[[#This Row],[VALOR RESTANTE]],0)</f>
        <v>0</v>
      </c>
    </row>
    <row r="716" spans="2:13" hidden="1" x14ac:dyDescent="0.2">
      <c r="B716" s="31">
        <v>707</v>
      </c>
      <c r="H716" t="s">
        <v>501</v>
      </c>
      <c r="I716" t="s">
        <v>501</v>
      </c>
      <c r="J716">
        <f t="shared" ref="J716:J779" si="11">IF(C716&gt;43607,130000,105000)</f>
        <v>105000</v>
      </c>
      <c r="K716" t="e">
        <f>VLOOKUP(B716,'REGISTRO ABONOS'!$B$8:$BC$10039,54,0)</f>
        <v>#N/A</v>
      </c>
      <c r="L716" t="e">
        <f>IF(Tabla267[[#This Row],[VALOR RESTANTE]]&lt;Tabla267[[#This Row],[VALOR]],"NO DISPONIBLE","DISPONIBLE")</f>
        <v>#N/A</v>
      </c>
      <c r="M716" s="9">
        <f>COUNTIF(Tabla267[[#This Row],[VALOR RESTANTE]],0)</f>
        <v>0</v>
      </c>
    </row>
    <row r="717" spans="2:13" hidden="1" x14ac:dyDescent="0.2">
      <c r="B717" s="31">
        <v>708</v>
      </c>
      <c r="J717">
        <f t="shared" si="11"/>
        <v>105000</v>
      </c>
      <c r="K717" t="e">
        <f>VLOOKUP(B717,'REGISTRO ABONOS'!$B$8:$BC$10039,54,0)</f>
        <v>#N/A</v>
      </c>
      <c r="L717" t="e">
        <f>IF(Tabla267[[#This Row],[VALOR RESTANTE]]&lt;Tabla267[[#This Row],[VALOR]],"NO DISPONIBLE","DISPONIBLE")</f>
        <v>#N/A</v>
      </c>
      <c r="M717" s="9">
        <f>COUNTIF(Tabla267[[#This Row],[VALOR RESTANTE]],0)</f>
        <v>0</v>
      </c>
    </row>
    <row r="718" spans="2:13" hidden="1" x14ac:dyDescent="0.2">
      <c r="B718" s="31">
        <v>709</v>
      </c>
      <c r="J718">
        <f t="shared" si="11"/>
        <v>105000</v>
      </c>
      <c r="K718" t="e">
        <f>VLOOKUP(B718,'REGISTRO ABONOS'!$B$8:$BC$10039,54,0)</f>
        <v>#N/A</v>
      </c>
      <c r="L718" t="e">
        <f>IF(Tabla267[[#This Row],[VALOR RESTANTE]]&lt;Tabla267[[#This Row],[VALOR]],"NO DISPONIBLE","DISPONIBLE")</f>
        <v>#N/A</v>
      </c>
      <c r="M718" s="9">
        <f>COUNTIF(Tabla267[[#This Row],[VALOR RESTANTE]],0)</f>
        <v>0</v>
      </c>
    </row>
    <row r="719" spans="2:13" hidden="1" x14ac:dyDescent="0.2">
      <c r="B719" s="31">
        <v>710</v>
      </c>
      <c r="C719" s="10">
        <v>43564</v>
      </c>
      <c r="D719" t="s">
        <v>256</v>
      </c>
      <c r="I719" t="s">
        <v>229</v>
      </c>
      <c r="J719">
        <f t="shared" si="11"/>
        <v>105000</v>
      </c>
      <c r="K719" t="e">
        <f>VLOOKUP(B719,'REGISTRO ABONOS'!$B$8:$BC$10039,54,0)</f>
        <v>#N/A</v>
      </c>
      <c r="L719" t="e">
        <f>IF(Tabla267[[#This Row],[VALOR RESTANTE]]&lt;Tabla267[[#This Row],[VALOR]],"NO DISPONIBLE","DISPONIBLE")</f>
        <v>#N/A</v>
      </c>
      <c r="M719" s="9">
        <f>COUNTIF(Tabla267[[#This Row],[VALOR RESTANTE]],0)</f>
        <v>0</v>
      </c>
    </row>
    <row r="720" spans="2:13" hidden="1" x14ac:dyDescent="0.2">
      <c r="B720" s="31">
        <v>711</v>
      </c>
      <c r="J720">
        <f t="shared" si="11"/>
        <v>105000</v>
      </c>
      <c r="K720" t="e">
        <f>VLOOKUP(B720,'REGISTRO ABONOS'!$B$8:$BC$10039,54,0)</f>
        <v>#N/A</v>
      </c>
      <c r="L720" t="e">
        <f>IF(Tabla267[[#This Row],[VALOR RESTANTE]]&lt;Tabla267[[#This Row],[VALOR]],"NO DISPONIBLE","DISPONIBLE")</f>
        <v>#N/A</v>
      </c>
      <c r="M720" s="9">
        <f>COUNTIF(Tabla267[[#This Row],[VALOR RESTANTE]],0)</f>
        <v>0</v>
      </c>
    </row>
    <row r="721" spans="2:13" hidden="1" x14ac:dyDescent="0.2">
      <c r="B721" s="31">
        <v>712</v>
      </c>
      <c r="H721" t="s">
        <v>486</v>
      </c>
      <c r="I721" t="s">
        <v>486</v>
      </c>
      <c r="J721">
        <f t="shared" si="11"/>
        <v>105000</v>
      </c>
      <c r="K721" t="e">
        <f>VLOOKUP(B721,'REGISTRO ABONOS'!$B$8:$BC$10039,54,0)</f>
        <v>#N/A</v>
      </c>
      <c r="L721" t="e">
        <f>IF(Tabla267[[#This Row],[VALOR RESTANTE]]&lt;Tabla267[[#This Row],[VALOR]],"NO DISPONIBLE","DISPONIBLE")</f>
        <v>#N/A</v>
      </c>
      <c r="M721" s="9">
        <f>COUNTIF(Tabla267[[#This Row],[VALOR RESTANTE]],0)</f>
        <v>0</v>
      </c>
    </row>
    <row r="722" spans="2:13" hidden="1" x14ac:dyDescent="0.2">
      <c r="B722" s="31">
        <v>713</v>
      </c>
      <c r="H722" t="s">
        <v>487</v>
      </c>
      <c r="I722" t="s">
        <v>487</v>
      </c>
      <c r="J722">
        <f t="shared" si="11"/>
        <v>105000</v>
      </c>
      <c r="K722" t="e">
        <f>VLOOKUP(B722,'REGISTRO ABONOS'!$B$8:$BC$10039,54,0)</f>
        <v>#N/A</v>
      </c>
      <c r="L722" t="e">
        <f>IF(Tabla267[[#This Row],[VALOR RESTANTE]]&lt;Tabla267[[#This Row],[VALOR]],"NO DISPONIBLE","DISPONIBLE")</f>
        <v>#N/A</v>
      </c>
      <c r="M722" s="9">
        <f>COUNTIF(Tabla267[[#This Row],[VALOR RESTANTE]],0)</f>
        <v>0</v>
      </c>
    </row>
    <row r="723" spans="2:13" hidden="1" x14ac:dyDescent="0.2">
      <c r="B723" s="31">
        <v>714</v>
      </c>
      <c r="H723" t="s">
        <v>519</v>
      </c>
      <c r="I723" t="s">
        <v>519</v>
      </c>
      <c r="J723">
        <f t="shared" si="11"/>
        <v>105000</v>
      </c>
      <c r="K723" t="e">
        <f>VLOOKUP(B723,'REGISTRO ABONOS'!$B$8:$BC$10039,54,0)</f>
        <v>#N/A</v>
      </c>
      <c r="L723" t="e">
        <f>IF(Tabla267[[#This Row],[VALOR RESTANTE]]&lt;Tabla267[[#This Row],[VALOR]],"NO DISPONIBLE","DISPONIBLE")</f>
        <v>#N/A</v>
      </c>
      <c r="M723" s="9">
        <f>COUNTIF(Tabla267[[#This Row],[VALOR RESTANTE]],0)</f>
        <v>0</v>
      </c>
    </row>
    <row r="724" spans="2:13" hidden="1" x14ac:dyDescent="0.2">
      <c r="B724" s="31">
        <v>715</v>
      </c>
      <c r="C724" s="10">
        <v>43559</v>
      </c>
      <c r="D724" t="s">
        <v>191</v>
      </c>
      <c r="H724" t="s">
        <v>73</v>
      </c>
      <c r="I724" t="s">
        <v>171</v>
      </c>
      <c r="J724">
        <f t="shared" si="11"/>
        <v>105000</v>
      </c>
      <c r="K724" t="e">
        <f>VLOOKUP(B724,'REGISTRO ABONOS'!$B$8:$BC$10039,54,0)</f>
        <v>#N/A</v>
      </c>
      <c r="L724" t="e">
        <f>IF(Tabla267[[#This Row],[VALOR RESTANTE]]&lt;Tabla267[[#This Row],[VALOR]],"NO DISPONIBLE","DISPONIBLE")</f>
        <v>#N/A</v>
      </c>
      <c r="M724" s="9">
        <f>COUNTIF(Tabla267[[#This Row],[VALOR RESTANTE]],0)</f>
        <v>0</v>
      </c>
    </row>
    <row r="725" spans="2:13" hidden="1" x14ac:dyDescent="0.2">
      <c r="B725" s="31">
        <v>716</v>
      </c>
      <c r="J725">
        <f t="shared" si="11"/>
        <v>105000</v>
      </c>
      <c r="K725" t="e">
        <f>VLOOKUP(B725,'REGISTRO ABONOS'!$B$8:$BC$10039,54,0)</f>
        <v>#N/A</v>
      </c>
      <c r="L725" t="e">
        <f>IF(Tabla267[[#This Row],[VALOR RESTANTE]]&lt;Tabla267[[#This Row],[VALOR]],"NO DISPONIBLE","DISPONIBLE")</f>
        <v>#N/A</v>
      </c>
      <c r="M725" s="9">
        <f>COUNTIF(Tabla267[[#This Row],[VALOR RESTANTE]],0)</f>
        <v>0</v>
      </c>
    </row>
    <row r="726" spans="2:13" hidden="1" x14ac:dyDescent="0.2">
      <c r="B726" s="31">
        <v>717</v>
      </c>
      <c r="J726">
        <f t="shared" si="11"/>
        <v>105000</v>
      </c>
      <c r="K726" t="e">
        <f>VLOOKUP(B726,'REGISTRO ABONOS'!$B$8:$BC$10039,54,0)</f>
        <v>#N/A</v>
      </c>
      <c r="L726" t="e">
        <f>IF(Tabla267[[#This Row],[VALOR RESTANTE]]&lt;Tabla267[[#This Row],[VALOR]],"NO DISPONIBLE","DISPONIBLE")</f>
        <v>#N/A</v>
      </c>
      <c r="M726" s="9">
        <f>COUNTIF(Tabla267[[#This Row],[VALOR RESTANTE]],0)</f>
        <v>0</v>
      </c>
    </row>
    <row r="727" spans="2:13" hidden="1" x14ac:dyDescent="0.2">
      <c r="B727" s="31">
        <v>718</v>
      </c>
      <c r="J727">
        <f t="shared" si="11"/>
        <v>105000</v>
      </c>
      <c r="K727" t="e">
        <f>VLOOKUP(B727,'REGISTRO ABONOS'!$B$8:$BC$10039,54,0)</f>
        <v>#N/A</v>
      </c>
      <c r="L727" t="e">
        <f>IF(Tabla267[[#This Row],[VALOR RESTANTE]]&lt;Tabla267[[#This Row],[VALOR]],"NO DISPONIBLE","DISPONIBLE")</f>
        <v>#N/A</v>
      </c>
      <c r="M727" s="9">
        <f>COUNTIF(Tabla267[[#This Row],[VALOR RESTANTE]],0)</f>
        <v>0</v>
      </c>
    </row>
    <row r="728" spans="2:13" hidden="1" x14ac:dyDescent="0.2">
      <c r="B728" s="31">
        <v>719</v>
      </c>
      <c r="J728">
        <f t="shared" si="11"/>
        <v>105000</v>
      </c>
      <c r="K728" t="e">
        <f>VLOOKUP(B728,'REGISTRO ABONOS'!$B$8:$BC$10039,54,0)</f>
        <v>#N/A</v>
      </c>
      <c r="L728" t="e">
        <f>IF(Tabla267[[#This Row],[VALOR RESTANTE]]&lt;Tabla267[[#This Row],[VALOR]],"NO DISPONIBLE","DISPONIBLE")</f>
        <v>#N/A</v>
      </c>
      <c r="M728" s="9">
        <f>COUNTIF(Tabla267[[#This Row],[VALOR RESTANTE]],0)</f>
        <v>0</v>
      </c>
    </row>
    <row r="729" spans="2:13" hidden="1" x14ac:dyDescent="0.2">
      <c r="B729" s="31">
        <v>720</v>
      </c>
      <c r="J729">
        <f t="shared" si="11"/>
        <v>105000</v>
      </c>
      <c r="K729" t="e">
        <f>VLOOKUP(B729,'REGISTRO ABONOS'!$B$8:$BC$10039,54,0)</f>
        <v>#N/A</v>
      </c>
      <c r="L729" t="e">
        <f>IF(Tabla267[[#This Row],[VALOR RESTANTE]]&lt;Tabla267[[#This Row],[VALOR]],"NO DISPONIBLE","DISPONIBLE")</f>
        <v>#N/A</v>
      </c>
      <c r="M729" s="9">
        <f>COUNTIF(Tabla267[[#This Row],[VALOR RESTANTE]],0)</f>
        <v>0</v>
      </c>
    </row>
    <row r="730" spans="2:13" hidden="1" x14ac:dyDescent="0.2">
      <c r="B730" s="31">
        <v>721</v>
      </c>
      <c r="J730">
        <f t="shared" si="11"/>
        <v>105000</v>
      </c>
      <c r="K730" t="e">
        <f>VLOOKUP(B730,'REGISTRO ABONOS'!$B$8:$BC$10039,54,0)</f>
        <v>#N/A</v>
      </c>
      <c r="L730" t="e">
        <f>IF(Tabla267[[#This Row],[VALOR RESTANTE]]&lt;Tabla267[[#This Row],[VALOR]],"NO DISPONIBLE","DISPONIBLE")</f>
        <v>#N/A</v>
      </c>
      <c r="M730" s="9">
        <f>COUNTIF(Tabla267[[#This Row],[VALOR RESTANTE]],0)</f>
        <v>0</v>
      </c>
    </row>
    <row r="731" spans="2:13" hidden="1" x14ac:dyDescent="0.2">
      <c r="B731" s="31">
        <v>722</v>
      </c>
      <c r="J731">
        <f t="shared" si="11"/>
        <v>105000</v>
      </c>
      <c r="K731" t="e">
        <f>VLOOKUP(B731,'REGISTRO ABONOS'!$B$8:$BC$10039,54,0)</f>
        <v>#N/A</v>
      </c>
      <c r="L731" t="e">
        <f>IF(Tabla267[[#This Row],[VALOR RESTANTE]]&lt;Tabla267[[#This Row],[VALOR]],"NO DISPONIBLE","DISPONIBLE")</f>
        <v>#N/A</v>
      </c>
      <c r="M731" s="9">
        <f>COUNTIF(Tabla267[[#This Row],[VALOR RESTANTE]],0)</f>
        <v>0</v>
      </c>
    </row>
    <row r="732" spans="2:13" hidden="1" x14ac:dyDescent="0.2">
      <c r="B732" s="31">
        <v>723</v>
      </c>
      <c r="H732" t="s">
        <v>282</v>
      </c>
      <c r="I732" t="s">
        <v>282</v>
      </c>
      <c r="J732">
        <f t="shared" si="11"/>
        <v>105000</v>
      </c>
      <c r="K732" t="e">
        <f>VLOOKUP(B732,'REGISTRO ABONOS'!$B$8:$BC$10039,54,0)</f>
        <v>#N/A</v>
      </c>
      <c r="L732" t="e">
        <f>IF(Tabla267[[#This Row],[VALOR RESTANTE]]&lt;Tabla267[[#This Row],[VALOR]],"NO DISPONIBLE","DISPONIBLE")</f>
        <v>#N/A</v>
      </c>
      <c r="M732" s="9">
        <f>COUNTIF(Tabla267[[#This Row],[VALOR RESTANTE]],0)</f>
        <v>0</v>
      </c>
    </row>
    <row r="733" spans="2:13" hidden="1" x14ac:dyDescent="0.2">
      <c r="B733" s="31">
        <v>724</v>
      </c>
      <c r="J733">
        <f t="shared" si="11"/>
        <v>105000</v>
      </c>
      <c r="K733" t="e">
        <f>VLOOKUP(B733,'REGISTRO ABONOS'!$B$8:$BC$10039,54,0)</f>
        <v>#N/A</v>
      </c>
      <c r="L733" t="e">
        <f>IF(Tabla267[[#This Row],[VALOR RESTANTE]]&lt;Tabla267[[#This Row],[VALOR]],"NO DISPONIBLE","DISPONIBLE")</f>
        <v>#N/A</v>
      </c>
      <c r="M733" s="9">
        <f>COUNTIF(Tabla267[[#This Row],[VALOR RESTANTE]],0)</f>
        <v>0</v>
      </c>
    </row>
    <row r="734" spans="2:13" hidden="1" x14ac:dyDescent="0.2">
      <c r="B734" s="31">
        <v>725</v>
      </c>
      <c r="J734">
        <f t="shared" si="11"/>
        <v>105000</v>
      </c>
      <c r="K734" t="e">
        <f>VLOOKUP(B734,'REGISTRO ABONOS'!$B$8:$BC$10039,54,0)</f>
        <v>#N/A</v>
      </c>
      <c r="L734" t="e">
        <f>IF(Tabla267[[#This Row],[VALOR RESTANTE]]&lt;Tabla267[[#This Row],[VALOR]],"NO DISPONIBLE","DISPONIBLE")</f>
        <v>#N/A</v>
      </c>
      <c r="M734" s="9">
        <f>COUNTIF(Tabla267[[#This Row],[VALOR RESTANTE]],0)</f>
        <v>0</v>
      </c>
    </row>
    <row r="735" spans="2:13" hidden="1" x14ac:dyDescent="0.2">
      <c r="B735" s="31">
        <v>726</v>
      </c>
      <c r="H735" t="s">
        <v>519</v>
      </c>
      <c r="I735" t="s">
        <v>519</v>
      </c>
      <c r="J735">
        <f t="shared" si="11"/>
        <v>105000</v>
      </c>
      <c r="K735" t="e">
        <f>VLOOKUP(B735,'REGISTRO ABONOS'!$B$8:$BC$10039,54,0)</f>
        <v>#N/A</v>
      </c>
      <c r="L735" t="e">
        <f>IF(Tabla267[[#This Row],[VALOR RESTANTE]]&lt;Tabla267[[#This Row],[VALOR]],"NO DISPONIBLE","DISPONIBLE")</f>
        <v>#N/A</v>
      </c>
      <c r="M735" s="9">
        <f>COUNTIF(Tabla267[[#This Row],[VALOR RESTANTE]],0)</f>
        <v>0</v>
      </c>
    </row>
    <row r="736" spans="2:13" hidden="1" x14ac:dyDescent="0.2">
      <c r="B736" s="31">
        <v>727</v>
      </c>
      <c r="J736">
        <f t="shared" si="11"/>
        <v>105000</v>
      </c>
      <c r="K736" t="e">
        <f>VLOOKUP(B736,'REGISTRO ABONOS'!$B$8:$BC$10039,54,0)</f>
        <v>#N/A</v>
      </c>
      <c r="L736" t="e">
        <f>IF(Tabla267[[#This Row],[VALOR RESTANTE]]&lt;Tabla267[[#This Row],[VALOR]],"NO DISPONIBLE","DISPONIBLE")</f>
        <v>#N/A</v>
      </c>
      <c r="M736" s="9">
        <f>COUNTIF(Tabla267[[#This Row],[VALOR RESTANTE]],0)</f>
        <v>0</v>
      </c>
    </row>
    <row r="737" spans="2:13" hidden="1" x14ac:dyDescent="0.2">
      <c r="B737" s="31">
        <v>728</v>
      </c>
      <c r="J737">
        <f t="shared" si="11"/>
        <v>105000</v>
      </c>
      <c r="K737" t="e">
        <f>VLOOKUP(B737,'REGISTRO ABONOS'!$B$8:$BC$10039,54,0)</f>
        <v>#N/A</v>
      </c>
      <c r="L737" t="e">
        <f>IF(Tabla267[[#This Row],[VALOR RESTANTE]]&lt;Tabla267[[#This Row],[VALOR]],"NO DISPONIBLE","DISPONIBLE")</f>
        <v>#N/A</v>
      </c>
      <c r="M737" s="9">
        <f>COUNTIF(Tabla267[[#This Row],[VALOR RESTANTE]],0)</f>
        <v>0</v>
      </c>
    </row>
    <row r="738" spans="2:13" hidden="1" x14ac:dyDescent="0.2">
      <c r="B738" s="31">
        <v>729</v>
      </c>
      <c r="J738">
        <f t="shared" si="11"/>
        <v>105000</v>
      </c>
      <c r="K738" t="e">
        <f>VLOOKUP(B738,'REGISTRO ABONOS'!$B$8:$BC$10039,54,0)</f>
        <v>#N/A</v>
      </c>
      <c r="L738" t="e">
        <f>IF(Tabla267[[#This Row],[VALOR RESTANTE]]&lt;Tabla267[[#This Row],[VALOR]],"NO DISPONIBLE","DISPONIBLE")</f>
        <v>#N/A</v>
      </c>
      <c r="M738" s="9">
        <f>COUNTIF(Tabla267[[#This Row],[VALOR RESTANTE]],0)</f>
        <v>0</v>
      </c>
    </row>
    <row r="739" spans="2:13" hidden="1" x14ac:dyDescent="0.2">
      <c r="B739" s="31">
        <v>730</v>
      </c>
      <c r="H739" t="s">
        <v>495</v>
      </c>
      <c r="I739" t="s">
        <v>495</v>
      </c>
      <c r="J739">
        <f t="shared" si="11"/>
        <v>105000</v>
      </c>
      <c r="K739" t="e">
        <f>VLOOKUP(B739,'REGISTRO ABONOS'!$B$8:$BC$10039,54,0)</f>
        <v>#N/A</v>
      </c>
      <c r="L739" t="e">
        <f>IF(Tabla267[[#This Row],[VALOR RESTANTE]]&lt;Tabla267[[#This Row],[VALOR]],"NO DISPONIBLE","DISPONIBLE")</f>
        <v>#N/A</v>
      </c>
      <c r="M739" s="9">
        <f>COUNTIF(Tabla267[[#This Row],[VALOR RESTANTE]],0)</f>
        <v>0</v>
      </c>
    </row>
    <row r="740" spans="2:13" hidden="1" x14ac:dyDescent="0.2">
      <c r="B740" s="31">
        <v>731</v>
      </c>
      <c r="H740" t="s">
        <v>476</v>
      </c>
      <c r="I740" t="s">
        <v>476</v>
      </c>
      <c r="J740">
        <f t="shared" si="11"/>
        <v>105000</v>
      </c>
      <c r="K740" t="e">
        <f>VLOOKUP(B740,'REGISTRO ABONOS'!$B$8:$BC$10039,54,0)</f>
        <v>#N/A</v>
      </c>
      <c r="L740" t="e">
        <f>IF(Tabla267[[#This Row],[VALOR RESTANTE]]&lt;Tabla267[[#This Row],[VALOR]],"NO DISPONIBLE","DISPONIBLE")</f>
        <v>#N/A</v>
      </c>
      <c r="M740" s="9">
        <f>COUNTIF(Tabla267[[#This Row],[VALOR RESTANTE]],0)</f>
        <v>0</v>
      </c>
    </row>
    <row r="741" spans="2:13" hidden="1" x14ac:dyDescent="0.2">
      <c r="B741" s="31">
        <v>732</v>
      </c>
      <c r="J741">
        <f t="shared" si="11"/>
        <v>105000</v>
      </c>
      <c r="K741" t="e">
        <f>VLOOKUP(B741,'REGISTRO ABONOS'!$B$8:$BC$10039,54,0)</f>
        <v>#N/A</v>
      </c>
      <c r="L741" t="e">
        <f>IF(Tabla267[[#This Row],[VALOR RESTANTE]]&lt;Tabla267[[#This Row],[VALOR]],"NO DISPONIBLE","DISPONIBLE")</f>
        <v>#N/A</v>
      </c>
      <c r="M741" s="9">
        <f>COUNTIF(Tabla267[[#This Row],[VALOR RESTANTE]],0)</f>
        <v>0</v>
      </c>
    </row>
    <row r="742" spans="2:13" hidden="1" x14ac:dyDescent="0.2">
      <c r="B742" s="31">
        <v>733</v>
      </c>
      <c r="H742" t="s">
        <v>89</v>
      </c>
      <c r="I742" t="s">
        <v>89</v>
      </c>
      <c r="J742">
        <f t="shared" si="11"/>
        <v>105000</v>
      </c>
      <c r="K742" t="e">
        <f>VLOOKUP(B742,'REGISTRO ABONOS'!$B$8:$BC$10039,54,0)</f>
        <v>#N/A</v>
      </c>
      <c r="L742" t="e">
        <f>IF(Tabla267[[#This Row],[VALOR RESTANTE]]&lt;Tabla267[[#This Row],[VALOR]],"NO DISPONIBLE","DISPONIBLE")</f>
        <v>#N/A</v>
      </c>
      <c r="M742" s="9">
        <f>COUNTIF(Tabla267[[#This Row],[VALOR RESTANTE]],0)</f>
        <v>0</v>
      </c>
    </row>
    <row r="743" spans="2:13" hidden="1" x14ac:dyDescent="0.2">
      <c r="B743" s="31">
        <v>734</v>
      </c>
      <c r="J743">
        <f t="shared" si="11"/>
        <v>105000</v>
      </c>
      <c r="K743" t="e">
        <f>VLOOKUP(B743,'REGISTRO ABONOS'!$B$8:$BC$10039,54,0)</f>
        <v>#N/A</v>
      </c>
      <c r="L743" t="e">
        <f>IF(Tabla267[[#This Row],[VALOR RESTANTE]]&lt;Tabla267[[#This Row],[VALOR]],"NO DISPONIBLE","DISPONIBLE")</f>
        <v>#N/A</v>
      </c>
      <c r="M743" s="9">
        <f>COUNTIF(Tabla267[[#This Row],[VALOR RESTANTE]],0)</f>
        <v>0</v>
      </c>
    </row>
    <row r="744" spans="2:13" hidden="1" x14ac:dyDescent="0.2">
      <c r="B744" s="31">
        <v>735</v>
      </c>
      <c r="J744">
        <f t="shared" si="11"/>
        <v>105000</v>
      </c>
      <c r="K744" t="e">
        <f>VLOOKUP(B744,'REGISTRO ABONOS'!$B$8:$BC$10039,54,0)</f>
        <v>#N/A</v>
      </c>
      <c r="L744" t="e">
        <f>IF(Tabla267[[#This Row],[VALOR RESTANTE]]&lt;Tabla267[[#This Row],[VALOR]],"NO DISPONIBLE","DISPONIBLE")</f>
        <v>#N/A</v>
      </c>
      <c r="M744" s="9">
        <f>COUNTIF(Tabla267[[#This Row],[VALOR RESTANTE]],0)</f>
        <v>0</v>
      </c>
    </row>
    <row r="745" spans="2:13" hidden="1" x14ac:dyDescent="0.2">
      <c r="B745" s="31">
        <v>736</v>
      </c>
      <c r="H745" t="s">
        <v>282</v>
      </c>
      <c r="I745" t="s">
        <v>282</v>
      </c>
      <c r="J745">
        <f t="shared" si="11"/>
        <v>105000</v>
      </c>
      <c r="K745" t="e">
        <f>VLOOKUP(B745,'REGISTRO ABONOS'!$B$8:$BC$10039,54,0)</f>
        <v>#N/A</v>
      </c>
      <c r="L745" t="e">
        <f>IF(Tabla267[[#This Row],[VALOR RESTANTE]]&lt;Tabla267[[#This Row],[VALOR]],"NO DISPONIBLE","DISPONIBLE")</f>
        <v>#N/A</v>
      </c>
      <c r="M745" s="9">
        <f>COUNTIF(Tabla267[[#This Row],[VALOR RESTANTE]],0)</f>
        <v>0</v>
      </c>
    </row>
    <row r="746" spans="2:13" hidden="1" x14ac:dyDescent="0.2">
      <c r="B746" s="31">
        <v>737</v>
      </c>
      <c r="J746">
        <f t="shared" si="11"/>
        <v>105000</v>
      </c>
      <c r="K746" t="e">
        <f>VLOOKUP(B746,'REGISTRO ABONOS'!$B$8:$BC$10039,54,0)</f>
        <v>#N/A</v>
      </c>
      <c r="L746" t="e">
        <f>IF(Tabla267[[#This Row],[VALOR RESTANTE]]&lt;Tabla267[[#This Row],[VALOR]],"NO DISPONIBLE","DISPONIBLE")</f>
        <v>#N/A</v>
      </c>
      <c r="M746" s="9">
        <f>COUNTIF(Tabla267[[#This Row],[VALOR RESTANTE]],0)</f>
        <v>0</v>
      </c>
    </row>
    <row r="747" spans="2:13" hidden="1" x14ac:dyDescent="0.2">
      <c r="B747" s="31">
        <v>738</v>
      </c>
      <c r="J747">
        <f t="shared" si="11"/>
        <v>105000</v>
      </c>
      <c r="K747" t="e">
        <f>VLOOKUP(B747,'REGISTRO ABONOS'!$B$8:$BC$10039,54,0)</f>
        <v>#N/A</v>
      </c>
      <c r="L747" t="e">
        <f>IF(Tabla267[[#This Row],[VALOR RESTANTE]]&lt;Tabla267[[#This Row],[VALOR]],"NO DISPONIBLE","DISPONIBLE")</f>
        <v>#N/A</v>
      </c>
      <c r="M747" s="9">
        <f>COUNTIF(Tabla267[[#This Row],[VALOR RESTANTE]],0)</f>
        <v>0</v>
      </c>
    </row>
    <row r="748" spans="2:13" hidden="1" x14ac:dyDescent="0.2">
      <c r="B748" s="31">
        <v>739</v>
      </c>
      <c r="J748">
        <f t="shared" si="11"/>
        <v>105000</v>
      </c>
      <c r="K748" t="e">
        <f>VLOOKUP(B748,'REGISTRO ABONOS'!$B$8:$BC$10039,54,0)</f>
        <v>#N/A</v>
      </c>
      <c r="L748" t="e">
        <f>IF(Tabla267[[#This Row],[VALOR RESTANTE]]&lt;Tabla267[[#This Row],[VALOR]],"NO DISPONIBLE","DISPONIBLE")</f>
        <v>#N/A</v>
      </c>
      <c r="M748" s="9">
        <f>COUNTIF(Tabla267[[#This Row],[VALOR RESTANTE]],0)</f>
        <v>0</v>
      </c>
    </row>
    <row r="749" spans="2:13" hidden="1" x14ac:dyDescent="0.2">
      <c r="B749" s="31">
        <v>740</v>
      </c>
      <c r="J749">
        <f t="shared" si="11"/>
        <v>105000</v>
      </c>
      <c r="K749" t="e">
        <f>VLOOKUP(B749,'REGISTRO ABONOS'!$B$8:$BC$10039,54,0)</f>
        <v>#N/A</v>
      </c>
      <c r="L749" t="e">
        <f>IF(Tabla267[[#This Row],[VALOR RESTANTE]]&lt;Tabla267[[#This Row],[VALOR]],"NO DISPONIBLE","DISPONIBLE")</f>
        <v>#N/A</v>
      </c>
      <c r="M749" s="9">
        <f>COUNTIF(Tabla267[[#This Row],[VALOR RESTANTE]],0)</f>
        <v>0</v>
      </c>
    </row>
    <row r="750" spans="2:13" hidden="1" x14ac:dyDescent="0.2">
      <c r="B750" s="31">
        <v>741</v>
      </c>
      <c r="H750" t="s">
        <v>282</v>
      </c>
      <c r="I750" t="s">
        <v>282</v>
      </c>
      <c r="J750">
        <f t="shared" si="11"/>
        <v>105000</v>
      </c>
      <c r="K750" t="e">
        <f>VLOOKUP(B750,'REGISTRO ABONOS'!$B$8:$BC$10039,54,0)</f>
        <v>#N/A</v>
      </c>
      <c r="L750" t="e">
        <f>IF(Tabla267[[#This Row],[VALOR RESTANTE]]&lt;Tabla267[[#This Row],[VALOR]],"NO DISPONIBLE","DISPONIBLE")</f>
        <v>#N/A</v>
      </c>
      <c r="M750" s="9">
        <f>COUNTIF(Tabla267[[#This Row],[VALOR RESTANTE]],0)</f>
        <v>0</v>
      </c>
    </row>
    <row r="751" spans="2:13" hidden="1" x14ac:dyDescent="0.2">
      <c r="B751" s="31">
        <v>742</v>
      </c>
      <c r="J751">
        <f t="shared" si="11"/>
        <v>105000</v>
      </c>
      <c r="K751" t="e">
        <f>VLOOKUP(B751,'REGISTRO ABONOS'!$B$8:$BC$10039,54,0)</f>
        <v>#N/A</v>
      </c>
      <c r="L751" t="e">
        <f>IF(Tabla267[[#This Row],[VALOR RESTANTE]]&lt;Tabla267[[#This Row],[VALOR]],"NO DISPONIBLE","DISPONIBLE")</f>
        <v>#N/A</v>
      </c>
      <c r="M751" s="9">
        <f>COUNTIF(Tabla267[[#This Row],[VALOR RESTANTE]],0)</f>
        <v>0</v>
      </c>
    </row>
    <row r="752" spans="2:13" hidden="1" x14ac:dyDescent="0.2">
      <c r="B752" s="31">
        <v>743</v>
      </c>
      <c r="C752" s="10">
        <v>43565</v>
      </c>
      <c r="D752" t="s">
        <v>292</v>
      </c>
      <c r="I752" t="s">
        <v>281</v>
      </c>
      <c r="J752">
        <f t="shared" si="11"/>
        <v>105000</v>
      </c>
      <c r="K752" t="e">
        <f>VLOOKUP(B752,'REGISTRO ABONOS'!$B$8:$BC$10039,54,0)</f>
        <v>#N/A</v>
      </c>
      <c r="L752" t="e">
        <f>IF(Tabla267[[#This Row],[VALOR RESTANTE]]&lt;Tabla267[[#This Row],[VALOR]],"NO DISPONIBLE","DISPONIBLE")</f>
        <v>#N/A</v>
      </c>
      <c r="M752" s="9">
        <f>COUNTIF(Tabla267[[#This Row],[VALOR RESTANTE]],0)</f>
        <v>0</v>
      </c>
    </row>
    <row r="753" spans="2:13" hidden="1" x14ac:dyDescent="0.2">
      <c r="B753" s="31">
        <v>744</v>
      </c>
      <c r="J753">
        <f t="shared" si="11"/>
        <v>105000</v>
      </c>
      <c r="K753" t="e">
        <f>VLOOKUP(B753,'REGISTRO ABONOS'!$B$8:$BC$10039,54,0)</f>
        <v>#N/A</v>
      </c>
      <c r="L753" t="e">
        <f>IF(Tabla267[[#This Row],[VALOR RESTANTE]]&lt;Tabla267[[#This Row],[VALOR]],"NO DISPONIBLE","DISPONIBLE")</f>
        <v>#N/A</v>
      </c>
      <c r="M753" s="9">
        <f>COUNTIF(Tabla267[[#This Row],[VALOR RESTANTE]],0)</f>
        <v>0</v>
      </c>
    </row>
    <row r="754" spans="2:13" hidden="1" x14ac:dyDescent="0.2">
      <c r="B754" s="31">
        <v>745</v>
      </c>
      <c r="J754">
        <f t="shared" si="11"/>
        <v>105000</v>
      </c>
      <c r="K754" t="e">
        <f>VLOOKUP(B754,'REGISTRO ABONOS'!$B$8:$BC$10039,54,0)</f>
        <v>#N/A</v>
      </c>
      <c r="L754" t="e">
        <f>IF(Tabla267[[#This Row],[VALOR RESTANTE]]&lt;Tabla267[[#This Row],[VALOR]],"NO DISPONIBLE","DISPONIBLE")</f>
        <v>#N/A</v>
      </c>
      <c r="M754" s="9">
        <f>COUNTIF(Tabla267[[#This Row],[VALOR RESTANTE]],0)</f>
        <v>0</v>
      </c>
    </row>
    <row r="755" spans="2:13" hidden="1" x14ac:dyDescent="0.2">
      <c r="B755" s="31">
        <v>746</v>
      </c>
      <c r="J755">
        <f t="shared" si="11"/>
        <v>105000</v>
      </c>
      <c r="K755" t="e">
        <f>VLOOKUP(B755,'REGISTRO ABONOS'!$B$8:$BC$10039,54,0)</f>
        <v>#N/A</v>
      </c>
      <c r="L755" t="e">
        <f>IF(Tabla267[[#This Row],[VALOR RESTANTE]]&lt;Tabla267[[#This Row],[VALOR]],"NO DISPONIBLE","DISPONIBLE")</f>
        <v>#N/A</v>
      </c>
      <c r="M755" s="9">
        <f>COUNTIF(Tabla267[[#This Row],[VALOR RESTANTE]],0)</f>
        <v>0</v>
      </c>
    </row>
    <row r="756" spans="2:13" hidden="1" x14ac:dyDescent="0.2">
      <c r="B756" s="31">
        <v>747</v>
      </c>
      <c r="H756" t="s">
        <v>501</v>
      </c>
      <c r="I756" t="s">
        <v>501</v>
      </c>
      <c r="J756">
        <f t="shared" si="11"/>
        <v>105000</v>
      </c>
      <c r="K756" t="e">
        <f>VLOOKUP(B756,'REGISTRO ABONOS'!$B$8:$BC$10039,54,0)</f>
        <v>#N/A</v>
      </c>
      <c r="L756" t="e">
        <f>IF(Tabla267[[#This Row],[VALOR RESTANTE]]&lt;Tabla267[[#This Row],[VALOR]],"NO DISPONIBLE","DISPONIBLE")</f>
        <v>#N/A</v>
      </c>
      <c r="M756" s="9">
        <f>COUNTIF(Tabla267[[#This Row],[VALOR RESTANTE]],0)</f>
        <v>0</v>
      </c>
    </row>
    <row r="757" spans="2:13" hidden="1" x14ac:dyDescent="0.2">
      <c r="B757" s="31">
        <v>748</v>
      </c>
      <c r="J757">
        <f t="shared" si="11"/>
        <v>105000</v>
      </c>
      <c r="K757" t="e">
        <f>VLOOKUP(B757,'REGISTRO ABONOS'!$B$8:$BC$10039,54,0)</f>
        <v>#N/A</v>
      </c>
      <c r="L757" t="e">
        <f>IF(Tabla267[[#This Row],[VALOR RESTANTE]]&lt;Tabla267[[#This Row],[VALOR]],"NO DISPONIBLE","DISPONIBLE")</f>
        <v>#N/A</v>
      </c>
      <c r="M757" s="9">
        <f>COUNTIF(Tabla267[[#This Row],[VALOR RESTANTE]],0)</f>
        <v>0</v>
      </c>
    </row>
    <row r="758" spans="2:13" hidden="1" x14ac:dyDescent="0.2">
      <c r="B758" s="31">
        <v>749</v>
      </c>
      <c r="H758" t="s">
        <v>476</v>
      </c>
      <c r="I758" t="s">
        <v>476</v>
      </c>
      <c r="J758">
        <f t="shared" si="11"/>
        <v>105000</v>
      </c>
      <c r="K758" t="e">
        <f>VLOOKUP(B758,'REGISTRO ABONOS'!$B$8:$BC$10039,54,0)</f>
        <v>#N/A</v>
      </c>
      <c r="L758" t="e">
        <f>IF(Tabla267[[#This Row],[VALOR RESTANTE]]&lt;Tabla267[[#This Row],[VALOR]],"NO DISPONIBLE","DISPONIBLE")</f>
        <v>#N/A</v>
      </c>
      <c r="M758" s="9">
        <f>COUNTIF(Tabla267[[#This Row],[VALOR RESTANTE]],0)</f>
        <v>0</v>
      </c>
    </row>
    <row r="759" spans="2:13" hidden="1" x14ac:dyDescent="0.2">
      <c r="B759" s="31">
        <v>750</v>
      </c>
      <c r="H759" t="s">
        <v>519</v>
      </c>
      <c r="I759" t="s">
        <v>519</v>
      </c>
      <c r="J759">
        <f t="shared" si="11"/>
        <v>105000</v>
      </c>
      <c r="K759" t="e">
        <f>VLOOKUP(B759,'REGISTRO ABONOS'!$B$8:$BC$10039,54,0)</f>
        <v>#N/A</v>
      </c>
      <c r="L759" t="e">
        <f>IF(Tabla267[[#This Row],[VALOR RESTANTE]]&lt;Tabla267[[#This Row],[VALOR]],"NO DISPONIBLE","DISPONIBLE")</f>
        <v>#N/A</v>
      </c>
      <c r="M759" s="9">
        <f>COUNTIF(Tabla267[[#This Row],[VALOR RESTANTE]],0)</f>
        <v>0</v>
      </c>
    </row>
    <row r="760" spans="2:13" hidden="1" x14ac:dyDescent="0.2">
      <c r="B760" s="31">
        <v>751</v>
      </c>
      <c r="H760" t="s">
        <v>502</v>
      </c>
      <c r="I760" t="s">
        <v>502</v>
      </c>
      <c r="J760">
        <f t="shared" si="11"/>
        <v>105000</v>
      </c>
      <c r="K760" t="e">
        <f>VLOOKUP(B760,'REGISTRO ABONOS'!$B$8:$BC$10039,54,0)</f>
        <v>#N/A</v>
      </c>
      <c r="L760" t="e">
        <f>IF(Tabla267[[#This Row],[VALOR RESTANTE]]&lt;Tabla267[[#This Row],[VALOR]],"NO DISPONIBLE","DISPONIBLE")</f>
        <v>#N/A</v>
      </c>
      <c r="M760" s="9">
        <f>COUNTIF(Tabla267[[#This Row],[VALOR RESTANTE]],0)</f>
        <v>0</v>
      </c>
    </row>
    <row r="761" spans="2:13" hidden="1" x14ac:dyDescent="0.2">
      <c r="B761" s="31">
        <v>752</v>
      </c>
      <c r="J761">
        <f t="shared" si="11"/>
        <v>105000</v>
      </c>
      <c r="K761" t="e">
        <f>VLOOKUP(B761,'REGISTRO ABONOS'!$B$8:$BC$10039,54,0)</f>
        <v>#N/A</v>
      </c>
      <c r="L761" t="e">
        <f>IF(Tabla267[[#This Row],[VALOR RESTANTE]]&lt;Tabla267[[#This Row],[VALOR]],"NO DISPONIBLE","DISPONIBLE")</f>
        <v>#N/A</v>
      </c>
      <c r="M761" s="9">
        <f>COUNTIF(Tabla267[[#This Row],[VALOR RESTANTE]],0)</f>
        <v>0</v>
      </c>
    </row>
    <row r="762" spans="2:13" hidden="1" x14ac:dyDescent="0.2">
      <c r="B762" s="31">
        <v>753</v>
      </c>
      <c r="J762">
        <f t="shared" si="11"/>
        <v>105000</v>
      </c>
      <c r="K762" t="e">
        <f>VLOOKUP(B762,'REGISTRO ABONOS'!$B$8:$BC$10039,54,0)</f>
        <v>#N/A</v>
      </c>
      <c r="L762" t="e">
        <f>IF(Tabla267[[#This Row],[VALOR RESTANTE]]&lt;Tabla267[[#This Row],[VALOR]],"NO DISPONIBLE","DISPONIBLE")</f>
        <v>#N/A</v>
      </c>
      <c r="M762" s="9">
        <f>COUNTIF(Tabla267[[#This Row],[VALOR RESTANTE]],0)</f>
        <v>0</v>
      </c>
    </row>
    <row r="763" spans="2:13" hidden="1" x14ac:dyDescent="0.2">
      <c r="B763" s="31">
        <v>754</v>
      </c>
      <c r="J763">
        <f t="shared" si="11"/>
        <v>105000</v>
      </c>
      <c r="K763" t="e">
        <f>VLOOKUP(B763,'REGISTRO ABONOS'!$B$8:$BC$10039,54,0)</f>
        <v>#N/A</v>
      </c>
      <c r="L763" t="e">
        <f>IF(Tabla267[[#This Row],[VALOR RESTANTE]]&lt;Tabla267[[#This Row],[VALOR]],"NO DISPONIBLE","DISPONIBLE")</f>
        <v>#N/A</v>
      </c>
      <c r="M763" s="9">
        <f>COUNTIF(Tabla267[[#This Row],[VALOR RESTANTE]],0)</f>
        <v>0</v>
      </c>
    </row>
    <row r="764" spans="2:13" hidden="1" x14ac:dyDescent="0.2">
      <c r="B764" s="31">
        <v>755</v>
      </c>
      <c r="J764">
        <f t="shared" si="11"/>
        <v>105000</v>
      </c>
      <c r="K764" t="e">
        <f>VLOOKUP(B764,'REGISTRO ABONOS'!$B$8:$BC$10039,54,0)</f>
        <v>#N/A</v>
      </c>
      <c r="L764" t="e">
        <f>IF(Tabla267[[#This Row],[VALOR RESTANTE]]&lt;Tabla267[[#This Row],[VALOR]],"NO DISPONIBLE","DISPONIBLE")</f>
        <v>#N/A</v>
      </c>
      <c r="M764" s="9">
        <f>COUNTIF(Tabla267[[#This Row],[VALOR RESTANTE]],0)</f>
        <v>0</v>
      </c>
    </row>
    <row r="765" spans="2:13" hidden="1" x14ac:dyDescent="0.2">
      <c r="B765" s="31">
        <v>756</v>
      </c>
      <c r="J765">
        <f t="shared" si="11"/>
        <v>105000</v>
      </c>
      <c r="K765" t="e">
        <f>VLOOKUP(B765,'REGISTRO ABONOS'!$B$8:$BC$10039,54,0)</f>
        <v>#N/A</v>
      </c>
      <c r="L765" t="e">
        <f>IF(Tabla267[[#This Row],[VALOR RESTANTE]]&lt;Tabla267[[#This Row],[VALOR]],"NO DISPONIBLE","DISPONIBLE")</f>
        <v>#N/A</v>
      </c>
      <c r="M765" s="9">
        <f>COUNTIF(Tabla267[[#This Row],[VALOR RESTANTE]],0)</f>
        <v>0</v>
      </c>
    </row>
    <row r="766" spans="2:13" hidden="1" x14ac:dyDescent="0.2">
      <c r="B766" s="31">
        <v>757</v>
      </c>
      <c r="J766">
        <f t="shared" si="11"/>
        <v>105000</v>
      </c>
      <c r="K766" t="e">
        <f>VLOOKUP(B766,'REGISTRO ABONOS'!$B$8:$BC$10039,54,0)</f>
        <v>#N/A</v>
      </c>
      <c r="L766" t="e">
        <f>IF(Tabla267[[#This Row],[VALOR RESTANTE]]&lt;Tabla267[[#This Row],[VALOR]],"NO DISPONIBLE","DISPONIBLE")</f>
        <v>#N/A</v>
      </c>
      <c r="M766" s="9">
        <f>COUNTIF(Tabla267[[#This Row],[VALOR RESTANTE]],0)</f>
        <v>0</v>
      </c>
    </row>
    <row r="767" spans="2:13" hidden="1" x14ac:dyDescent="0.2">
      <c r="B767" s="31">
        <v>758</v>
      </c>
      <c r="J767">
        <f t="shared" si="11"/>
        <v>105000</v>
      </c>
      <c r="K767" t="e">
        <f>VLOOKUP(B767,'REGISTRO ABONOS'!$B$8:$BC$10039,54,0)</f>
        <v>#N/A</v>
      </c>
      <c r="L767" t="e">
        <f>IF(Tabla267[[#This Row],[VALOR RESTANTE]]&lt;Tabla267[[#This Row],[VALOR]],"NO DISPONIBLE","DISPONIBLE")</f>
        <v>#N/A</v>
      </c>
      <c r="M767" s="9">
        <f>COUNTIF(Tabla267[[#This Row],[VALOR RESTANTE]],0)</f>
        <v>0</v>
      </c>
    </row>
    <row r="768" spans="2:13" hidden="1" x14ac:dyDescent="0.2">
      <c r="B768" s="31">
        <v>759</v>
      </c>
      <c r="H768" t="s">
        <v>282</v>
      </c>
      <c r="I768" t="s">
        <v>282</v>
      </c>
      <c r="J768">
        <f t="shared" si="11"/>
        <v>105000</v>
      </c>
      <c r="K768" t="e">
        <f>VLOOKUP(B768,'REGISTRO ABONOS'!$B$8:$BC$10039,54,0)</f>
        <v>#N/A</v>
      </c>
      <c r="L768" t="e">
        <f>IF(Tabla267[[#This Row],[VALOR RESTANTE]]&lt;Tabla267[[#This Row],[VALOR]],"NO DISPONIBLE","DISPONIBLE")</f>
        <v>#N/A</v>
      </c>
      <c r="M768" s="9">
        <f>COUNTIF(Tabla267[[#This Row],[VALOR RESTANTE]],0)</f>
        <v>0</v>
      </c>
    </row>
    <row r="769" spans="2:13" hidden="1" x14ac:dyDescent="0.2">
      <c r="B769" s="31">
        <v>760</v>
      </c>
      <c r="J769">
        <f t="shared" si="11"/>
        <v>105000</v>
      </c>
      <c r="K769" t="e">
        <f>VLOOKUP(B769,'REGISTRO ABONOS'!$B$8:$BC$10039,54,0)</f>
        <v>#N/A</v>
      </c>
      <c r="L769" t="e">
        <f>IF(Tabla267[[#This Row],[VALOR RESTANTE]]&lt;Tabla267[[#This Row],[VALOR]],"NO DISPONIBLE","DISPONIBLE")</f>
        <v>#N/A</v>
      </c>
      <c r="M769" s="9">
        <f>COUNTIF(Tabla267[[#This Row],[VALOR RESTANTE]],0)</f>
        <v>0</v>
      </c>
    </row>
    <row r="770" spans="2:13" hidden="1" x14ac:dyDescent="0.2">
      <c r="B770" s="31">
        <v>761</v>
      </c>
      <c r="J770">
        <f t="shared" si="11"/>
        <v>105000</v>
      </c>
      <c r="K770" t="e">
        <f>VLOOKUP(B770,'REGISTRO ABONOS'!$B$8:$BC$10039,54,0)</f>
        <v>#N/A</v>
      </c>
      <c r="L770" t="e">
        <f>IF(Tabla267[[#This Row],[VALOR RESTANTE]]&lt;Tabla267[[#This Row],[VALOR]],"NO DISPONIBLE","DISPONIBLE")</f>
        <v>#N/A</v>
      </c>
      <c r="M770" s="9">
        <f>COUNTIF(Tabla267[[#This Row],[VALOR RESTANTE]],0)</f>
        <v>0</v>
      </c>
    </row>
    <row r="771" spans="2:13" hidden="1" x14ac:dyDescent="0.2">
      <c r="B771" s="31">
        <v>762</v>
      </c>
      <c r="J771">
        <f t="shared" si="11"/>
        <v>105000</v>
      </c>
      <c r="K771" t="e">
        <f>VLOOKUP(B771,'REGISTRO ABONOS'!$B$8:$BC$10039,54,0)</f>
        <v>#N/A</v>
      </c>
      <c r="L771" t="e">
        <f>IF(Tabla267[[#This Row],[VALOR RESTANTE]]&lt;Tabla267[[#This Row],[VALOR]],"NO DISPONIBLE","DISPONIBLE")</f>
        <v>#N/A</v>
      </c>
      <c r="M771" s="9">
        <f>COUNTIF(Tabla267[[#This Row],[VALOR RESTANTE]],0)</f>
        <v>0</v>
      </c>
    </row>
    <row r="772" spans="2:13" hidden="1" x14ac:dyDescent="0.2">
      <c r="B772" s="31">
        <v>763</v>
      </c>
      <c r="J772">
        <f t="shared" si="11"/>
        <v>105000</v>
      </c>
      <c r="K772" t="e">
        <f>VLOOKUP(B772,'REGISTRO ABONOS'!$B$8:$BC$10039,54,0)</f>
        <v>#N/A</v>
      </c>
      <c r="L772" t="e">
        <f>IF(Tabla267[[#This Row],[VALOR RESTANTE]]&lt;Tabla267[[#This Row],[VALOR]],"NO DISPONIBLE","DISPONIBLE")</f>
        <v>#N/A</v>
      </c>
      <c r="M772" s="9">
        <f>COUNTIF(Tabla267[[#This Row],[VALOR RESTANTE]],0)</f>
        <v>0</v>
      </c>
    </row>
    <row r="773" spans="2:13" hidden="1" x14ac:dyDescent="0.2">
      <c r="B773" s="31">
        <v>764</v>
      </c>
      <c r="J773">
        <f t="shared" si="11"/>
        <v>105000</v>
      </c>
      <c r="K773" t="e">
        <f>VLOOKUP(B773,'REGISTRO ABONOS'!$B$8:$BC$10039,54,0)</f>
        <v>#N/A</v>
      </c>
      <c r="L773" t="e">
        <f>IF(Tabla267[[#This Row],[VALOR RESTANTE]]&lt;Tabla267[[#This Row],[VALOR]],"NO DISPONIBLE","DISPONIBLE")</f>
        <v>#N/A</v>
      </c>
      <c r="M773" s="9">
        <f>COUNTIF(Tabla267[[#This Row],[VALOR RESTANTE]],0)</f>
        <v>0</v>
      </c>
    </row>
    <row r="774" spans="2:13" hidden="1" x14ac:dyDescent="0.2">
      <c r="B774" s="31">
        <v>765</v>
      </c>
      <c r="J774">
        <f t="shared" si="11"/>
        <v>105000</v>
      </c>
      <c r="K774" t="e">
        <f>VLOOKUP(B774,'REGISTRO ABONOS'!$B$8:$BC$10039,54,0)</f>
        <v>#N/A</v>
      </c>
      <c r="L774" t="e">
        <f>IF(Tabla267[[#This Row],[VALOR RESTANTE]]&lt;Tabla267[[#This Row],[VALOR]],"NO DISPONIBLE","DISPONIBLE")</f>
        <v>#N/A</v>
      </c>
      <c r="M774" s="9">
        <f>COUNTIF(Tabla267[[#This Row],[VALOR RESTANTE]],0)</f>
        <v>0</v>
      </c>
    </row>
    <row r="775" spans="2:13" hidden="1" x14ac:dyDescent="0.2">
      <c r="B775" s="31">
        <v>766</v>
      </c>
      <c r="J775">
        <f t="shared" si="11"/>
        <v>105000</v>
      </c>
      <c r="K775" t="e">
        <f>VLOOKUP(B775,'REGISTRO ABONOS'!$B$8:$BC$10039,54,0)</f>
        <v>#N/A</v>
      </c>
      <c r="L775" t="e">
        <f>IF(Tabla267[[#This Row],[VALOR RESTANTE]]&lt;Tabla267[[#This Row],[VALOR]],"NO DISPONIBLE","DISPONIBLE")</f>
        <v>#N/A</v>
      </c>
      <c r="M775" s="9">
        <f>COUNTIF(Tabla267[[#This Row],[VALOR RESTANTE]],0)</f>
        <v>0</v>
      </c>
    </row>
    <row r="776" spans="2:13" hidden="1" x14ac:dyDescent="0.2">
      <c r="B776" s="31">
        <v>767</v>
      </c>
      <c r="J776">
        <f t="shared" si="11"/>
        <v>105000</v>
      </c>
      <c r="K776" t="e">
        <f>VLOOKUP(B776,'REGISTRO ABONOS'!$B$8:$BC$10039,54,0)</f>
        <v>#N/A</v>
      </c>
      <c r="L776" t="e">
        <f>IF(Tabla267[[#This Row],[VALOR RESTANTE]]&lt;Tabla267[[#This Row],[VALOR]],"NO DISPONIBLE","DISPONIBLE")</f>
        <v>#N/A</v>
      </c>
      <c r="M776" s="9">
        <f>COUNTIF(Tabla267[[#This Row],[VALOR RESTANTE]],0)</f>
        <v>0</v>
      </c>
    </row>
    <row r="777" spans="2:13" hidden="1" x14ac:dyDescent="0.2">
      <c r="B777" s="31">
        <v>768</v>
      </c>
      <c r="J777">
        <f t="shared" si="11"/>
        <v>105000</v>
      </c>
      <c r="K777" t="e">
        <f>VLOOKUP(B777,'REGISTRO ABONOS'!$B$8:$BC$10039,54,0)</f>
        <v>#N/A</v>
      </c>
      <c r="L777" t="e">
        <f>IF(Tabla267[[#This Row],[VALOR RESTANTE]]&lt;Tabla267[[#This Row],[VALOR]],"NO DISPONIBLE","DISPONIBLE")</f>
        <v>#N/A</v>
      </c>
      <c r="M777" s="9">
        <f>COUNTIF(Tabla267[[#This Row],[VALOR RESTANTE]],0)</f>
        <v>0</v>
      </c>
    </row>
    <row r="778" spans="2:13" hidden="1" x14ac:dyDescent="0.2">
      <c r="B778" s="31">
        <v>769</v>
      </c>
      <c r="J778">
        <f t="shared" si="11"/>
        <v>105000</v>
      </c>
      <c r="K778" t="e">
        <f>VLOOKUP(B778,'REGISTRO ABONOS'!$B$8:$BC$10039,54,0)</f>
        <v>#N/A</v>
      </c>
      <c r="L778" t="e">
        <f>IF(Tabla267[[#This Row],[VALOR RESTANTE]]&lt;Tabla267[[#This Row],[VALOR]],"NO DISPONIBLE","DISPONIBLE")</f>
        <v>#N/A</v>
      </c>
      <c r="M778" s="9">
        <f>COUNTIF(Tabla267[[#This Row],[VALOR RESTANTE]],0)</f>
        <v>0</v>
      </c>
    </row>
    <row r="779" spans="2:13" hidden="1" x14ac:dyDescent="0.2">
      <c r="B779" s="31">
        <v>770</v>
      </c>
      <c r="J779">
        <f t="shared" si="11"/>
        <v>105000</v>
      </c>
      <c r="K779" t="e">
        <f>VLOOKUP(B779,'REGISTRO ABONOS'!$B$8:$BC$10039,54,0)</f>
        <v>#N/A</v>
      </c>
      <c r="L779" t="e">
        <f>IF(Tabla267[[#This Row],[VALOR RESTANTE]]&lt;Tabla267[[#This Row],[VALOR]],"NO DISPONIBLE","DISPONIBLE")</f>
        <v>#N/A</v>
      </c>
      <c r="M779" s="9">
        <f>COUNTIF(Tabla267[[#This Row],[VALOR RESTANTE]],0)</f>
        <v>0</v>
      </c>
    </row>
    <row r="780" spans="2:13" hidden="1" x14ac:dyDescent="0.2">
      <c r="B780" s="31">
        <v>771</v>
      </c>
      <c r="J780">
        <f t="shared" ref="J780:J843" si="12">IF(C780&gt;43607,130000,105000)</f>
        <v>105000</v>
      </c>
      <c r="K780" t="e">
        <f>VLOOKUP(B780,'REGISTRO ABONOS'!$B$8:$BC$10039,54,0)</f>
        <v>#N/A</v>
      </c>
      <c r="L780" t="e">
        <f>IF(Tabla267[[#This Row],[VALOR RESTANTE]]&lt;Tabla267[[#This Row],[VALOR]],"NO DISPONIBLE","DISPONIBLE")</f>
        <v>#N/A</v>
      </c>
      <c r="M780" s="9">
        <f>COUNTIF(Tabla267[[#This Row],[VALOR RESTANTE]],0)</f>
        <v>0</v>
      </c>
    </row>
    <row r="781" spans="2:13" hidden="1" x14ac:dyDescent="0.2">
      <c r="B781" s="31">
        <v>772</v>
      </c>
      <c r="J781">
        <f t="shared" si="12"/>
        <v>105000</v>
      </c>
      <c r="K781" t="e">
        <f>VLOOKUP(B781,'REGISTRO ABONOS'!$B$8:$BC$10039,54,0)</f>
        <v>#N/A</v>
      </c>
      <c r="L781" t="e">
        <f>IF(Tabla267[[#This Row],[VALOR RESTANTE]]&lt;Tabla267[[#This Row],[VALOR]],"NO DISPONIBLE","DISPONIBLE")</f>
        <v>#N/A</v>
      </c>
      <c r="M781" s="9">
        <f>COUNTIF(Tabla267[[#This Row],[VALOR RESTANTE]],0)</f>
        <v>0</v>
      </c>
    </row>
    <row r="782" spans="2:13" hidden="1" x14ac:dyDescent="0.2">
      <c r="B782" s="31">
        <v>773</v>
      </c>
      <c r="J782">
        <f t="shared" si="12"/>
        <v>105000</v>
      </c>
      <c r="K782" t="e">
        <f>VLOOKUP(B782,'REGISTRO ABONOS'!$B$8:$BC$10039,54,0)</f>
        <v>#N/A</v>
      </c>
      <c r="L782" t="e">
        <f>IF(Tabla267[[#This Row],[VALOR RESTANTE]]&lt;Tabla267[[#This Row],[VALOR]],"NO DISPONIBLE","DISPONIBLE")</f>
        <v>#N/A</v>
      </c>
      <c r="M782" s="9">
        <f>COUNTIF(Tabla267[[#This Row],[VALOR RESTANTE]],0)</f>
        <v>0</v>
      </c>
    </row>
    <row r="783" spans="2:13" hidden="1" x14ac:dyDescent="0.2">
      <c r="B783" s="31">
        <v>774</v>
      </c>
      <c r="J783">
        <f t="shared" si="12"/>
        <v>105000</v>
      </c>
      <c r="K783" t="e">
        <f>VLOOKUP(B783,'REGISTRO ABONOS'!$B$8:$BC$10039,54,0)</f>
        <v>#N/A</v>
      </c>
      <c r="L783" t="e">
        <f>IF(Tabla267[[#This Row],[VALOR RESTANTE]]&lt;Tabla267[[#This Row],[VALOR]],"NO DISPONIBLE","DISPONIBLE")</f>
        <v>#N/A</v>
      </c>
      <c r="M783" s="9">
        <f>COUNTIF(Tabla267[[#This Row],[VALOR RESTANTE]],0)</f>
        <v>0</v>
      </c>
    </row>
    <row r="784" spans="2:13" hidden="1" x14ac:dyDescent="0.2">
      <c r="B784" s="31">
        <v>775</v>
      </c>
      <c r="H784" t="s">
        <v>89</v>
      </c>
      <c r="I784" t="s">
        <v>89</v>
      </c>
      <c r="J784">
        <f t="shared" si="12"/>
        <v>105000</v>
      </c>
      <c r="K784" t="e">
        <f>VLOOKUP(B784,'REGISTRO ABONOS'!$B$8:$BC$10039,54,0)</f>
        <v>#N/A</v>
      </c>
      <c r="L784" t="e">
        <f>IF(Tabla267[[#This Row],[VALOR RESTANTE]]&lt;Tabla267[[#This Row],[VALOR]],"NO DISPONIBLE","DISPONIBLE")</f>
        <v>#N/A</v>
      </c>
      <c r="M784" s="9">
        <f>COUNTIF(Tabla267[[#This Row],[VALOR RESTANTE]],0)</f>
        <v>0</v>
      </c>
    </row>
    <row r="785" spans="2:13" hidden="1" x14ac:dyDescent="0.2">
      <c r="B785" s="31">
        <v>776</v>
      </c>
      <c r="J785">
        <f t="shared" si="12"/>
        <v>105000</v>
      </c>
      <c r="K785" t="e">
        <f>VLOOKUP(B785,'REGISTRO ABONOS'!$B$8:$BC$10039,54,0)</f>
        <v>#N/A</v>
      </c>
      <c r="L785" t="e">
        <f>IF(Tabla267[[#This Row],[VALOR RESTANTE]]&lt;Tabla267[[#This Row],[VALOR]],"NO DISPONIBLE","DISPONIBLE")</f>
        <v>#N/A</v>
      </c>
      <c r="M785" s="9">
        <f>COUNTIF(Tabla267[[#This Row],[VALOR RESTANTE]],0)</f>
        <v>0</v>
      </c>
    </row>
    <row r="786" spans="2:13" hidden="1" x14ac:dyDescent="0.2">
      <c r="B786" s="31">
        <v>777</v>
      </c>
      <c r="J786">
        <f t="shared" si="12"/>
        <v>105000</v>
      </c>
      <c r="K786" t="e">
        <f>VLOOKUP(B786,'REGISTRO ABONOS'!$B$8:$BC$10039,54,0)</f>
        <v>#N/A</v>
      </c>
      <c r="L786" t="e">
        <f>IF(Tabla267[[#This Row],[VALOR RESTANTE]]&lt;Tabla267[[#This Row],[VALOR]],"NO DISPONIBLE","DISPONIBLE")</f>
        <v>#N/A</v>
      </c>
      <c r="M786" s="9">
        <f>COUNTIF(Tabla267[[#This Row],[VALOR RESTANTE]],0)</f>
        <v>0</v>
      </c>
    </row>
    <row r="787" spans="2:13" hidden="1" x14ac:dyDescent="0.2">
      <c r="B787" s="31">
        <v>778</v>
      </c>
      <c r="J787">
        <f t="shared" si="12"/>
        <v>105000</v>
      </c>
      <c r="K787" t="e">
        <f>VLOOKUP(B787,'REGISTRO ABONOS'!$B$8:$BC$10039,54,0)</f>
        <v>#N/A</v>
      </c>
      <c r="L787" t="e">
        <f>IF(Tabla267[[#This Row],[VALOR RESTANTE]]&lt;Tabla267[[#This Row],[VALOR]],"NO DISPONIBLE","DISPONIBLE")</f>
        <v>#N/A</v>
      </c>
      <c r="M787" s="9">
        <f>COUNTIF(Tabla267[[#This Row],[VALOR RESTANTE]],0)</f>
        <v>0</v>
      </c>
    </row>
    <row r="788" spans="2:13" hidden="1" x14ac:dyDescent="0.2">
      <c r="B788" s="31">
        <v>779</v>
      </c>
      <c r="H788" t="s">
        <v>502</v>
      </c>
      <c r="I788" t="s">
        <v>502</v>
      </c>
      <c r="J788">
        <f t="shared" si="12"/>
        <v>105000</v>
      </c>
      <c r="K788" t="e">
        <f>VLOOKUP(B788,'REGISTRO ABONOS'!$B$8:$BC$10039,54,0)</f>
        <v>#N/A</v>
      </c>
      <c r="L788" t="e">
        <f>IF(Tabla267[[#This Row],[VALOR RESTANTE]]&lt;Tabla267[[#This Row],[VALOR]],"NO DISPONIBLE","DISPONIBLE")</f>
        <v>#N/A</v>
      </c>
      <c r="M788" s="9">
        <f>COUNTIF(Tabla267[[#This Row],[VALOR RESTANTE]],0)</f>
        <v>0</v>
      </c>
    </row>
    <row r="789" spans="2:13" hidden="1" x14ac:dyDescent="0.2">
      <c r="B789" s="31">
        <v>780</v>
      </c>
      <c r="H789" t="s">
        <v>502</v>
      </c>
      <c r="I789" t="s">
        <v>502</v>
      </c>
      <c r="J789">
        <f t="shared" si="12"/>
        <v>105000</v>
      </c>
      <c r="K789" t="e">
        <f>VLOOKUP(B789,'REGISTRO ABONOS'!$B$8:$BC$10039,54,0)</f>
        <v>#N/A</v>
      </c>
      <c r="L789" t="e">
        <f>IF(Tabla267[[#This Row],[VALOR RESTANTE]]&lt;Tabla267[[#This Row],[VALOR]],"NO DISPONIBLE","DISPONIBLE")</f>
        <v>#N/A</v>
      </c>
      <c r="M789" s="9">
        <f>COUNTIF(Tabla267[[#This Row],[VALOR RESTANTE]],0)</f>
        <v>0</v>
      </c>
    </row>
    <row r="790" spans="2:13" hidden="1" x14ac:dyDescent="0.2">
      <c r="B790" s="31">
        <v>781</v>
      </c>
      <c r="J790">
        <f t="shared" si="12"/>
        <v>105000</v>
      </c>
      <c r="K790" t="e">
        <f>VLOOKUP(B790,'REGISTRO ABONOS'!$B$8:$BC$10039,54,0)</f>
        <v>#N/A</v>
      </c>
      <c r="L790" t="e">
        <f>IF(Tabla267[[#This Row],[VALOR RESTANTE]]&lt;Tabla267[[#This Row],[VALOR]],"NO DISPONIBLE","DISPONIBLE")</f>
        <v>#N/A</v>
      </c>
      <c r="M790" s="9">
        <f>COUNTIF(Tabla267[[#This Row],[VALOR RESTANTE]],0)</f>
        <v>0</v>
      </c>
    </row>
    <row r="791" spans="2:13" hidden="1" x14ac:dyDescent="0.2">
      <c r="B791" s="31">
        <v>782</v>
      </c>
      <c r="J791">
        <f t="shared" si="12"/>
        <v>105000</v>
      </c>
      <c r="K791" t="e">
        <f>VLOOKUP(B791,'REGISTRO ABONOS'!$B$8:$BC$10039,54,0)</f>
        <v>#N/A</v>
      </c>
      <c r="L791" t="e">
        <f>IF(Tabla267[[#This Row],[VALOR RESTANTE]]&lt;Tabla267[[#This Row],[VALOR]],"NO DISPONIBLE","DISPONIBLE")</f>
        <v>#N/A</v>
      </c>
      <c r="M791" s="9">
        <f>COUNTIF(Tabla267[[#This Row],[VALOR RESTANTE]],0)</f>
        <v>0</v>
      </c>
    </row>
    <row r="792" spans="2:13" hidden="1" x14ac:dyDescent="0.2">
      <c r="B792" s="31">
        <v>783</v>
      </c>
      <c r="J792">
        <f t="shared" si="12"/>
        <v>105000</v>
      </c>
      <c r="K792" t="e">
        <f>VLOOKUP(B792,'REGISTRO ABONOS'!$B$8:$BC$10039,54,0)</f>
        <v>#N/A</v>
      </c>
      <c r="L792" t="e">
        <f>IF(Tabla267[[#This Row],[VALOR RESTANTE]]&lt;Tabla267[[#This Row],[VALOR]],"NO DISPONIBLE","DISPONIBLE")</f>
        <v>#N/A</v>
      </c>
      <c r="M792" s="9">
        <f>COUNTIF(Tabla267[[#This Row],[VALOR RESTANTE]],0)</f>
        <v>0</v>
      </c>
    </row>
    <row r="793" spans="2:13" hidden="1" x14ac:dyDescent="0.2">
      <c r="B793" s="31">
        <v>784</v>
      </c>
      <c r="J793">
        <f t="shared" si="12"/>
        <v>105000</v>
      </c>
      <c r="K793" t="e">
        <f>VLOOKUP(B793,'REGISTRO ABONOS'!$B$8:$BC$10039,54,0)</f>
        <v>#N/A</v>
      </c>
      <c r="L793" t="e">
        <f>IF(Tabla267[[#This Row],[VALOR RESTANTE]]&lt;Tabla267[[#This Row],[VALOR]],"NO DISPONIBLE","DISPONIBLE")</f>
        <v>#N/A</v>
      </c>
      <c r="M793" s="9">
        <f>COUNTIF(Tabla267[[#This Row],[VALOR RESTANTE]],0)</f>
        <v>0</v>
      </c>
    </row>
    <row r="794" spans="2:13" hidden="1" x14ac:dyDescent="0.2">
      <c r="B794" s="31">
        <v>785</v>
      </c>
      <c r="J794">
        <f t="shared" si="12"/>
        <v>105000</v>
      </c>
      <c r="K794" t="e">
        <f>VLOOKUP(B794,'REGISTRO ABONOS'!$B$8:$BC$10039,54,0)</f>
        <v>#N/A</v>
      </c>
      <c r="L794" t="e">
        <f>IF(Tabla267[[#This Row],[VALOR RESTANTE]]&lt;Tabla267[[#This Row],[VALOR]],"NO DISPONIBLE","DISPONIBLE")</f>
        <v>#N/A</v>
      </c>
      <c r="M794" s="9">
        <f>COUNTIF(Tabla267[[#This Row],[VALOR RESTANTE]],0)</f>
        <v>0</v>
      </c>
    </row>
    <row r="795" spans="2:13" hidden="1" x14ac:dyDescent="0.2">
      <c r="B795" s="31">
        <v>786</v>
      </c>
      <c r="J795">
        <f t="shared" si="12"/>
        <v>105000</v>
      </c>
      <c r="K795" t="e">
        <f>VLOOKUP(B795,'REGISTRO ABONOS'!$B$8:$BC$10039,54,0)</f>
        <v>#N/A</v>
      </c>
      <c r="L795" t="e">
        <f>IF(Tabla267[[#This Row],[VALOR RESTANTE]]&lt;Tabla267[[#This Row],[VALOR]],"NO DISPONIBLE","DISPONIBLE")</f>
        <v>#N/A</v>
      </c>
      <c r="M795" s="9">
        <f>COUNTIF(Tabla267[[#This Row],[VALOR RESTANTE]],0)</f>
        <v>0</v>
      </c>
    </row>
    <row r="796" spans="2:13" hidden="1" x14ac:dyDescent="0.2">
      <c r="B796" s="31">
        <v>787</v>
      </c>
      <c r="J796">
        <f t="shared" si="12"/>
        <v>105000</v>
      </c>
      <c r="K796" t="e">
        <f>VLOOKUP(B796,'REGISTRO ABONOS'!$B$8:$BC$10039,54,0)</f>
        <v>#N/A</v>
      </c>
      <c r="L796" t="e">
        <f>IF(Tabla267[[#This Row],[VALOR RESTANTE]]&lt;Tabla267[[#This Row],[VALOR]],"NO DISPONIBLE","DISPONIBLE")</f>
        <v>#N/A</v>
      </c>
      <c r="M796" s="9">
        <f>COUNTIF(Tabla267[[#This Row],[VALOR RESTANTE]],0)</f>
        <v>0</v>
      </c>
    </row>
    <row r="797" spans="2:13" hidden="1" x14ac:dyDescent="0.2">
      <c r="B797" s="31">
        <v>788</v>
      </c>
      <c r="J797">
        <f t="shared" si="12"/>
        <v>105000</v>
      </c>
      <c r="K797" t="e">
        <f>VLOOKUP(B797,'REGISTRO ABONOS'!$B$8:$BC$10039,54,0)</f>
        <v>#N/A</v>
      </c>
      <c r="L797" t="e">
        <f>IF(Tabla267[[#This Row],[VALOR RESTANTE]]&lt;Tabla267[[#This Row],[VALOR]],"NO DISPONIBLE","DISPONIBLE")</f>
        <v>#N/A</v>
      </c>
      <c r="M797" s="9">
        <f>COUNTIF(Tabla267[[#This Row],[VALOR RESTANTE]],0)</f>
        <v>0</v>
      </c>
    </row>
    <row r="798" spans="2:13" hidden="1" x14ac:dyDescent="0.2">
      <c r="B798" s="31">
        <v>789</v>
      </c>
      <c r="J798">
        <f t="shared" si="12"/>
        <v>105000</v>
      </c>
      <c r="K798" t="e">
        <f>VLOOKUP(B798,'REGISTRO ABONOS'!$B$8:$BC$10039,54,0)</f>
        <v>#N/A</v>
      </c>
      <c r="L798" t="e">
        <f>IF(Tabla267[[#This Row],[VALOR RESTANTE]]&lt;Tabla267[[#This Row],[VALOR]],"NO DISPONIBLE","DISPONIBLE")</f>
        <v>#N/A</v>
      </c>
      <c r="M798" s="9">
        <f>COUNTIF(Tabla267[[#This Row],[VALOR RESTANTE]],0)</f>
        <v>0</v>
      </c>
    </row>
    <row r="799" spans="2:13" hidden="1" x14ac:dyDescent="0.2">
      <c r="B799" s="31">
        <v>790</v>
      </c>
      <c r="J799">
        <f t="shared" si="12"/>
        <v>105000</v>
      </c>
      <c r="K799" t="e">
        <f>VLOOKUP(B799,'REGISTRO ABONOS'!$B$8:$BC$10039,54,0)</f>
        <v>#N/A</v>
      </c>
      <c r="L799" t="e">
        <f>IF(Tabla267[[#This Row],[VALOR RESTANTE]]&lt;Tabla267[[#This Row],[VALOR]],"NO DISPONIBLE","DISPONIBLE")</f>
        <v>#N/A</v>
      </c>
      <c r="M799" s="9">
        <f>COUNTIF(Tabla267[[#This Row],[VALOR RESTANTE]],0)</f>
        <v>0</v>
      </c>
    </row>
    <row r="800" spans="2:13" hidden="1" x14ac:dyDescent="0.2">
      <c r="B800" s="31">
        <v>791</v>
      </c>
      <c r="J800">
        <f t="shared" si="12"/>
        <v>105000</v>
      </c>
      <c r="K800" t="e">
        <f>VLOOKUP(B800,'REGISTRO ABONOS'!$B$8:$BC$10039,54,0)</f>
        <v>#N/A</v>
      </c>
      <c r="L800" t="e">
        <f>IF(Tabla267[[#This Row],[VALOR RESTANTE]]&lt;Tabla267[[#This Row],[VALOR]],"NO DISPONIBLE","DISPONIBLE")</f>
        <v>#N/A</v>
      </c>
      <c r="M800" s="9">
        <f>COUNTIF(Tabla267[[#This Row],[VALOR RESTANTE]],0)</f>
        <v>0</v>
      </c>
    </row>
    <row r="801" spans="2:13" hidden="1" x14ac:dyDescent="0.2">
      <c r="B801" s="31">
        <v>792</v>
      </c>
      <c r="J801">
        <f t="shared" si="12"/>
        <v>105000</v>
      </c>
      <c r="K801" t="e">
        <f>VLOOKUP(B801,'REGISTRO ABONOS'!$B$8:$BC$10039,54,0)</f>
        <v>#N/A</v>
      </c>
      <c r="L801" t="e">
        <f>IF(Tabla267[[#This Row],[VALOR RESTANTE]]&lt;Tabla267[[#This Row],[VALOR]],"NO DISPONIBLE","DISPONIBLE")</f>
        <v>#N/A</v>
      </c>
      <c r="M801" s="9">
        <f>COUNTIF(Tabla267[[#This Row],[VALOR RESTANTE]],0)</f>
        <v>0</v>
      </c>
    </row>
    <row r="802" spans="2:13" hidden="1" x14ac:dyDescent="0.2">
      <c r="B802" s="31">
        <v>793</v>
      </c>
      <c r="H802" t="s">
        <v>282</v>
      </c>
      <c r="I802" t="s">
        <v>282</v>
      </c>
      <c r="J802">
        <f t="shared" si="12"/>
        <v>105000</v>
      </c>
      <c r="K802" t="e">
        <f>VLOOKUP(B802,'REGISTRO ABONOS'!$B$8:$BC$10039,54,0)</f>
        <v>#N/A</v>
      </c>
      <c r="L802" t="e">
        <f>IF(Tabla267[[#This Row],[VALOR RESTANTE]]&lt;Tabla267[[#This Row],[VALOR]],"NO DISPONIBLE","DISPONIBLE")</f>
        <v>#N/A</v>
      </c>
      <c r="M802" s="9">
        <f>COUNTIF(Tabla267[[#This Row],[VALOR RESTANTE]],0)</f>
        <v>0</v>
      </c>
    </row>
    <row r="803" spans="2:13" hidden="1" x14ac:dyDescent="0.2">
      <c r="B803" s="31">
        <v>794</v>
      </c>
      <c r="H803" t="s">
        <v>89</v>
      </c>
      <c r="I803" t="s">
        <v>89</v>
      </c>
      <c r="J803">
        <f t="shared" si="12"/>
        <v>105000</v>
      </c>
      <c r="K803" t="e">
        <f>VLOOKUP(B803,'REGISTRO ABONOS'!$B$8:$BC$10039,54,0)</f>
        <v>#N/A</v>
      </c>
      <c r="L803" t="e">
        <f>IF(Tabla267[[#This Row],[VALOR RESTANTE]]&lt;Tabla267[[#This Row],[VALOR]],"NO DISPONIBLE","DISPONIBLE")</f>
        <v>#N/A</v>
      </c>
      <c r="M803" s="9">
        <f>COUNTIF(Tabla267[[#This Row],[VALOR RESTANTE]],0)</f>
        <v>0</v>
      </c>
    </row>
    <row r="804" spans="2:13" hidden="1" x14ac:dyDescent="0.2">
      <c r="B804" s="31">
        <v>795</v>
      </c>
      <c r="J804">
        <f t="shared" si="12"/>
        <v>105000</v>
      </c>
      <c r="K804" t="e">
        <f>VLOOKUP(B804,'REGISTRO ABONOS'!$B$8:$BC$10039,54,0)</f>
        <v>#N/A</v>
      </c>
      <c r="L804" t="e">
        <f>IF(Tabla267[[#This Row],[VALOR RESTANTE]]&lt;Tabla267[[#This Row],[VALOR]],"NO DISPONIBLE","DISPONIBLE")</f>
        <v>#N/A</v>
      </c>
      <c r="M804" s="9">
        <f>COUNTIF(Tabla267[[#This Row],[VALOR RESTANTE]],0)</f>
        <v>0</v>
      </c>
    </row>
    <row r="805" spans="2:13" hidden="1" x14ac:dyDescent="0.2">
      <c r="B805" s="31">
        <v>796</v>
      </c>
      <c r="J805">
        <f t="shared" si="12"/>
        <v>105000</v>
      </c>
      <c r="K805" t="e">
        <f>VLOOKUP(B805,'REGISTRO ABONOS'!$B$8:$BC$10039,54,0)</f>
        <v>#N/A</v>
      </c>
      <c r="L805" t="e">
        <f>IF(Tabla267[[#This Row],[VALOR RESTANTE]]&lt;Tabla267[[#This Row],[VALOR]],"NO DISPONIBLE","DISPONIBLE")</f>
        <v>#N/A</v>
      </c>
      <c r="M805" s="9">
        <f>COUNTIF(Tabla267[[#This Row],[VALOR RESTANTE]],0)</f>
        <v>0</v>
      </c>
    </row>
    <row r="806" spans="2:13" hidden="1" x14ac:dyDescent="0.2">
      <c r="B806" s="31">
        <v>797</v>
      </c>
      <c r="J806">
        <f t="shared" si="12"/>
        <v>105000</v>
      </c>
      <c r="K806" t="e">
        <f>VLOOKUP(B806,'REGISTRO ABONOS'!$B$8:$BC$10039,54,0)</f>
        <v>#N/A</v>
      </c>
      <c r="L806" t="e">
        <f>IF(Tabla267[[#This Row],[VALOR RESTANTE]]&lt;Tabla267[[#This Row],[VALOR]],"NO DISPONIBLE","DISPONIBLE")</f>
        <v>#N/A</v>
      </c>
      <c r="M806" s="9">
        <f>COUNTIF(Tabla267[[#This Row],[VALOR RESTANTE]],0)</f>
        <v>0</v>
      </c>
    </row>
    <row r="807" spans="2:13" hidden="1" x14ac:dyDescent="0.2">
      <c r="B807" s="31">
        <v>798</v>
      </c>
      <c r="J807">
        <f t="shared" si="12"/>
        <v>105000</v>
      </c>
      <c r="K807" t="e">
        <f>VLOOKUP(B807,'REGISTRO ABONOS'!$B$8:$BC$10039,54,0)</f>
        <v>#N/A</v>
      </c>
      <c r="L807" t="e">
        <f>IF(Tabla267[[#This Row],[VALOR RESTANTE]]&lt;Tabla267[[#This Row],[VALOR]],"NO DISPONIBLE","DISPONIBLE")</f>
        <v>#N/A</v>
      </c>
      <c r="M807" s="9">
        <f>COUNTIF(Tabla267[[#This Row],[VALOR RESTANTE]],0)</f>
        <v>0</v>
      </c>
    </row>
    <row r="808" spans="2:13" hidden="1" x14ac:dyDescent="0.2">
      <c r="B808" s="31">
        <v>799</v>
      </c>
      <c r="J808">
        <f t="shared" si="12"/>
        <v>105000</v>
      </c>
      <c r="K808" t="e">
        <f>VLOOKUP(B808,'REGISTRO ABONOS'!$B$8:$BC$10039,54,0)</f>
        <v>#N/A</v>
      </c>
      <c r="L808" t="e">
        <f>IF(Tabla267[[#This Row],[VALOR RESTANTE]]&lt;Tabla267[[#This Row],[VALOR]],"NO DISPONIBLE","DISPONIBLE")</f>
        <v>#N/A</v>
      </c>
      <c r="M808" s="9">
        <f>COUNTIF(Tabla267[[#This Row],[VALOR RESTANTE]],0)</f>
        <v>0</v>
      </c>
    </row>
    <row r="809" spans="2:13" hidden="1" x14ac:dyDescent="0.2">
      <c r="B809" s="31">
        <v>800</v>
      </c>
      <c r="H809" t="s">
        <v>502</v>
      </c>
      <c r="I809" t="s">
        <v>502</v>
      </c>
      <c r="J809">
        <f t="shared" si="12"/>
        <v>105000</v>
      </c>
      <c r="K809" t="e">
        <f>VLOOKUP(B809,'REGISTRO ABONOS'!$B$8:$BC$10039,54,0)</f>
        <v>#N/A</v>
      </c>
      <c r="L809" t="e">
        <f>IF(Tabla267[[#This Row],[VALOR RESTANTE]]&lt;Tabla267[[#This Row],[VALOR]],"NO DISPONIBLE","DISPONIBLE")</f>
        <v>#N/A</v>
      </c>
      <c r="M809" s="9">
        <f>COUNTIF(Tabla267[[#This Row],[VALOR RESTANTE]],0)</f>
        <v>0</v>
      </c>
    </row>
    <row r="810" spans="2:13" hidden="1" x14ac:dyDescent="0.2">
      <c r="B810" s="31">
        <v>801</v>
      </c>
      <c r="H810" t="s">
        <v>476</v>
      </c>
      <c r="I810" t="s">
        <v>476</v>
      </c>
      <c r="J810">
        <f t="shared" si="12"/>
        <v>105000</v>
      </c>
      <c r="K810" t="e">
        <f>VLOOKUP(B810,'REGISTRO ABONOS'!$B$8:$BC$10039,54,0)</f>
        <v>#N/A</v>
      </c>
      <c r="L810" t="e">
        <f>IF(Tabla267[[#This Row],[VALOR RESTANTE]]&lt;Tabla267[[#This Row],[VALOR]],"NO DISPONIBLE","DISPONIBLE")</f>
        <v>#N/A</v>
      </c>
      <c r="M810" s="9">
        <f>COUNTIF(Tabla267[[#This Row],[VALOR RESTANTE]],0)</f>
        <v>0</v>
      </c>
    </row>
    <row r="811" spans="2:13" hidden="1" x14ac:dyDescent="0.2">
      <c r="B811" s="31">
        <v>802</v>
      </c>
      <c r="J811">
        <f t="shared" si="12"/>
        <v>105000</v>
      </c>
      <c r="K811" t="e">
        <f>VLOOKUP(B811,'REGISTRO ABONOS'!$B$8:$BC$10039,54,0)</f>
        <v>#N/A</v>
      </c>
      <c r="L811" t="e">
        <f>IF(Tabla267[[#This Row],[VALOR RESTANTE]]&lt;Tabla267[[#This Row],[VALOR]],"NO DISPONIBLE","DISPONIBLE")</f>
        <v>#N/A</v>
      </c>
      <c r="M811" s="9">
        <f>COUNTIF(Tabla267[[#This Row],[VALOR RESTANTE]],0)</f>
        <v>0</v>
      </c>
    </row>
    <row r="812" spans="2:13" hidden="1" x14ac:dyDescent="0.2">
      <c r="B812" s="31">
        <v>803</v>
      </c>
      <c r="J812">
        <f t="shared" si="12"/>
        <v>105000</v>
      </c>
      <c r="K812" t="e">
        <f>VLOOKUP(B812,'REGISTRO ABONOS'!$B$8:$BC$10039,54,0)</f>
        <v>#N/A</v>
      </c>
      <c r="L812" t="e">
        <f>IF(Tabla267[[#This Row],[VALOR RESTANTE]]&lt;Tabla267[[#This Row],[VALOR]],"NO DISPONIBLE","DISPONIBLE")</f>
        <v>#N/A</v>
      </c>
      <c r="M812" s="9">
        <f>COUNTIF(Tabla267[[#This Row],[VALOR RESTANTE]],0)</f>
        <v>0</v>
      </c>
    </row>
    <row r="813" spans="2:13" hidden="1" x14ac:dyDescent="0.2">
      <c r="B813" s="31">
        <v>804</v>
      </c>
      <c r="J813">
        <f t="shared" si="12"/>
        <v>105000</v>
      </c>
      <c r="K813" t="e">
        <f>VLOOKUP(B813,'REGISTRO ABONOS'!$B$8:$BC$10039,54,0)</f>
        <v>#N/A</v>
      </c>
      <c r="L813" t="e">
        <f>IF(Tabla267[[#This Row],[VALOR RESTANTE]]&lt;Tabla267[[#This Row],[VALOR]],"NO DISPONIBLE","DISPONIBLE")</f>
        <v>#N/A</v>
      </c>
      <c r="M813" s="9">
        <f>COUNTIF(Tabla267[[#This Row],[VALOR RESTANTE]],0)</f>
        <v>0</v>
      </c>
    </row>
    <row r="814" spans="2:13" hidden="1" x14ac:dyDescent="0.2">
      <c r="B814" s="31">
        <v>805</v>
      </c>
      <c r="J814">
        <f t="shared" si="12"/>
        <v>105000</v>
      </c>
      <c r="K814" t="e">
        <f>VLOOKUP(B814,'REGISTRO ABONOS'!$B$8:$BC$10039,54,0)</f>
        <v>#N/A</v>
      </c>
      <c r="L814" t="e">
        <f>IF(Tabla267[[#This Row],[VALOR RESTANTE]]&lt;Tabla267[[#This Row],[VALOR]],"NO DISPONIBLE","DISPONIBLE")</f>
        <v>#N/A</v>
      </c>
      <c r="M814" s="9">
        <f>COUNTIF(Tabla267[[#This Row],[VALOR RESTANTE]],0)</f>
        <v>0</v>
      </c>
    </row>
    <row r="815" spans="2:13" hidden="1" x14ac:dyDescent="0.2">
      <c r="B815" s="31">
        <v>806</v>
      </c>
      <c r="J815">
        <f t="shared" si="12"/>
        <v>105000</v>
      </c>
      <c r="K815" t="e">
        <f>VLOOKUP(B815,'REGISTRO ABONOS'!$B$8:$BC$10039,54,0)</f>
        <v>#N/A</v>
      </c>
      <c r="L815" t="e">
        <f>IF(Tabla267[[#This Row],[VALOR RESTANTE]]&lt;Tabla267[[#This Row],[VALOR]],"NO DISPONIBLE","DISPONIBLE")</f>
        <v>#N/A</v>
      </c>
      <c r="M815" s="9">
        <f>COUNTIF(Tabla267[[#This Row],[VALOR RESTANTE]],0)</f>
        <v>0</v>
      </c>
    </row>
    <row r="816" spans="2:13" hidden="1" x14ac:dyDescent="0.2">
      <c r="B816" s="31">
        <v>807</v>
      </c>
      <c r="H816" t="s">
        <v>229</v>
      </c>
      <c r="I816" t="s">
        <v>229</v>
      </c>
      <c r="J816">
        <f t="shared" si="12"/>
        <v>105000</v>
      </c>
      <c r="K816" t="e">
        <f>VLOOKUP(B816,'REGISTRO ABONOS'!$B$8:$BC$10039,54,0)</f>
        <v>#N/A</v>
      </c>
      <c r="L816" t="e">
        <f>IF(Tabla267[[#This Row],[VALOR RESTANTE]]&lt;Tabla267[[#This Row],[VALOR]],"NO DISPONIBLE","DISPONIBLE")</f>
        <v>#N/A</v>
      </c>
      <c r="M816" s="9">
        <f>COUNTIF(Tabla267[[#This Row],[VALOR RESTANTE]],0)</f>
        <v>0</v>
      </c>
    </row>
    <row r="817" spans="2:13" hidden="1" x14ac:dyDescent="0.2">
      <c r="B817" s="31">
        <v>808</v>
      </c>
      <c r="J817">
        <f t="shared" si="12"/>
        <v>105000</v>
      </c>
      <c r="K817" t="e">
        <f>VLOOKUP(B817,'REGISTRO ABONOS'!$B$8:$BC$10039,54,0)</f>
        <v>#N/A</v>
      </c>
      <c r="L817" t="e">
        <f>IF(Tabla267[[#This Row],[VALOR RESTANTE]]&lt;Tabla267[[#This Row],[VALOR]],"NO DISPONIBLE","DISPONIBLE")</f>
        <v>#N/A</v>
      </c>
      <c r="M817" s="9">
        <f>COUNTIF(Tabla267[[#This Row],[VALOR RESTANTE]],0)</f>
        <v>0</v>
      </c>
    </row>
    <row r="818" spans="2:13" hidden="1" x14ac:dyDescent="0.2">
      <c r="B818" s="31">
        <v>809</v>
      </c>
      <c r="J818">
        <f t="shared" si="12"/>
        <v>105000</v>
      </c>
      <c r="K818" t="e">
        <f>VLOOKUP(B818,'REGISTRO ABONOS'!$B$8:$BC$10039,54,0)</f>
        <v>#N/A</v>
      </c>
      <c r="L818" t="e">
        <f>IF(Tabla267[[#This Row],[VALOR RESTANTE]]&lt;Tabla267[[#This Row],[VALOR]],"NO DISPONIBLE","DISPONIBLE")</f>
        <v>#N/A</v>
      </c>
      <c r="M818" s="9">
        <f>COUNTIF(Tabla267[[#This Row],[VALOR RESTANTE]],0)</f>
        <v>0</v>
      </c>
    </row>
    <row r="819" spans="2:13" hidden="1" x14ac:dyDescent="0.2">
      <c r="B819" s="31">
        <v>810</v>
      </c>
      <c r="H819" t="s">
        <v>520</v>
      </c>
      <c r="I819" t="s">
        <v>520</v>
      </c>
      <c r="J819">
        <f t="shared" si="12"/>
        <v>105000</v>
      </c>
      <c r="K819" t="e">
        <f>VLOOKUP(B819,'REGISTRO ABONOS'!$B$8:$BC$10039,54,0)</f>
        <v>#N/A</v>
      </c>
      <c r="L819" t="e">
        <f>IF(Tabla267[[#This Row],[VALOR RESTANTE]]&lt;Tabla267[[#This Row],[VALOR]],"NO DISPONIBLE","DISPONIBLE")</f>
        <v>#N/A</v>
      </c>
      <c r="M819" s="9">
        <f>COUNTIF(Tabla267[[#This Row],[VALOR RESTANTE]],0)</f>
        <v>0</v>
      </c>
    </row>
    <row r="820" spans="2:13" hidden="1" x14ac:dyDescent="0.2">
      <c r="B820" s="31">
        <v>811</v>
      </c>
      <c r="H820" t="s">
        <v>521</v>
      </c>
      <c r="I820" t="s">
        <v>521</v>
      </c>
      <c r="J820">
        <f t="shared" si="12"/>
        <v>105000</v>
      </c>
      <c r="K820" t="e">
        <f>VLOOKUP(B820,'REGISTRO ABONOS'!$B$8:$BC$10039,54,0)</f>
        <v>#N/A</v>
      </c>
      <c r="L820" t="e">
        <f>IF(Tabla267[[#This Row],[VALOR RESTANTE]]&lt;Tabla267[[#This Row],[VALOR]],"NO DISPONIBLE","DISPONIBLE")</f>
        <v>#N/A</v>
      </c>
      <c r="M820" s="9">
        <f>COUNTIF(Tabla267[[#This Row],[VALOR RESTANTE]],0)</f>
        <v>0</v>
      </c>
    </row>
    <row r="821" spans="2:13" hidden="1" x14ac:dyDescent="0.2">
      <c r="B821" s="31">
        <v>812</v>
      </c>
      <c r="J821">
        <f t="shared" si="12"/>
        <v>105000</v>
      </c>
      <c r="K821" t="e">
        <f>VLOOKUP(B821,'REGISTRO ABONOS'!$B$8:$BC$10039,54,0)</f>
        <v>#N/A</v>
      </c>
      <c r="L821" t="e">
        <f>IF(Tabla267[[#This Row],[VALOR RESTANTE]]&lt;Tabla267[[#This Row],[VALOR]],"NO DISPONIBLE","DISPONIBLE")</f>
        <v>#N/A</v>
      </c>
      <c r="M821" s="9">
        <f>COUNTIF(Tabla267[[#This Row],[VALOR RESTANTE]],0)</f>
        <v>0</v>
      </c>
    </row>
    <row r="822" spans="2:13" hidden="1" x14ac:dyDescent="0.2">
      <c r="B822" s="31">
        <v>813</v>
      </c>
      <c r="J822">
        <f t="shared" si="12"/>
        <v>105000</v>
      </c>
      <c r="K822" t="e">
        <f>VLOOKUP(B822,'REGISTRO ABONOS'!$B$8:$BC$10039,54,0)</f>
        <v>#N/A</v>
      </c>
      <c r="L822" t="e">
        <f>IF(Tabla267[[#This Row],[VALOR RESTANTE]]&lt;Tabla267[[#This Row],[VALOR]],"NO DISPONIBLE","DISPONIBLE")</f>
        <v>#N/A</v>
      </c>
      <c r="M822" s="9">
        <f>COUNTIF(Tabla267[[#This Row],[VALOR RESTANTE]],0)</f>
        <v>0</v>
      </c>
    </row>
    <row r="823" spans="2:13" hidden="1" x14ac:dyDescent="0.2">
      <c r="B823" s="31">
        <v>814</v>
      </c>
      <c r="C823" s="10">
        <v>43559</v>
      </c>
      <c r="D823" t="s">
        <v>286</v>
      </c>
      <c r="H823" t="s">
        <v>286</v>
      </c>
      <c r="I823" t="s">
        <v>281</v>
      </c>
      <c r="J823">
        <f t="shared" si="12"/>
        <v>105000</v>
      </c>
      <c r="K823">
        <f>VLOOKUP(B823,'REGISTRO ABONOS'!$B$8:$BC$10039,54,0)</f>
        <v>0</v>
      </c>
      <c r="L823" t="str">
        <f>IF(Tabla267[[#This Row],[VALOR RESTANTE]]&lt;Tabla267[[#This Row],[VALOR]],"NO DISPONIBLE","DISPONIBLE")</f>
        <v>NO DISPONIBLE</v>
      </c>
      <c r="M823" s="9">
        <f>COUNTIF(Tabla267[[#This Row],[VALOR RESTANTE]],0)</f>
        <v>1</v>
      </c>
    </row>
    <row r="824" spans="2:13" hidden="1" x14ac:dyDescent="0.2">
      <c r="B824" s="31">
        <v>815</v>
      </c>
      <c r="H824" t="s">
        <v>503</v>
      </c>
      <c r="I824" t="s">
        <v>503</v>
      </c>
      <c r="J824">
        <f t="shared" si="12"/>
        <v>105000</v>
      </c>
      <c r="K824" t="e">
        <f>VLOOKUP(B824,'REGISTRO ABONOS'!$B$8:$BC$10039,54,0)</f>
        <v>#N/A</v>
      </c>
      <c r="L824" t="e">
        <f>IF(Tabla267[[#This Row],[VALOR RESTANTE]]&lt;Tabla267[[#This Row],[VALOR]],"NO DISPONIBLE","DISPONIBLE")</f>
        <v>#N/A</v>
      </c>
      <c r="M824" s="9">
        <f>COUNTIF(Tabla267[[#This Row],[VALOR RESTANTE]],0)</f>
        <v>0</v>
      </c>
    </row>
    <row r="825" spans="2:13" hidden="1" x14ac:dyDescent="0.2">
      <c r="B825" s="31">
        <v>816</v>
      </c>
      <c r="J825">
        <f t="shared" si="12"/>
        <v>105000</v>
      </c>
      <c r="K825" t="e">
        <f>VLOOKUP(B825,'REGISTRO ABONOS'!$B$8:$BC$10039,54,0)</f>
        <v>#N/A</v>
      </c>
      <c r="L825" t="e">
        <f>IF(Tabla267[[#This Row],[VALOR RESTANTE]]&lt;Tabla267[[#This Row],[VALOR]],"NO DISPONIBLE","DISPONIBLE")</f>
        <v>#N/A</v>
      </c>
      <c r="M825" s="9">
        <f>COUNTIF(Tabla267[[#This Row],[VALOR RESTANTE]],0)</f>
        <v>0</v>
      </c>
    </row>
    <row r="826" spans="2:13" hidden="1" x14ac:dyDescent="0.2">
      <c r="B826" s="31">
        <v>817</v>
      </c>
      <c r="H826" t="s">
        <v>507</v>
      </c>
      <c r="I826" t="s">
        <v>507</v>
      </c>
      <c r="J826">
        <f t="shared" si="12"/>
        <v>105000</v>
      </c>
      <c r="K826" t="e">
        <f>VLOOKUP(B826,'REGISTRO ABONOS'!$B$8:$BC$10039,54,0)</f>
        <v>#N/A</v>
      </c>
      <c r="L826" t="e">
        <f>IF(Tabla267[[#This Row],[VALOR RESTANTE]]&lt;Tabla267[[#This Row],[VALOR]],"NO DISPONIBLE","DISPONIBLE")</f>
        <v>#N/A</v>
      </c>
      <c r="M826" s="9">
        <f>COUNTIF(Tabla267[[#This Row],[VALOR RESTANTE]],0)</f>
        <v>0</v>
      </c>
    </row>
    <row r="827" spans="2:13" hidden="1" x14ac:dyDescent="0.2">
      <c r="B827" s="31">
        <v>818</v>
      </c>
      <c r="H827" t="s">
        <v>486</v>
      </c>
      <c r="I827" t="s">
        <v>486</v>
      </c>
      <c r="J827">
        <f t="shared" si="12"/>
        <v>105000</v>
      </c>
      <c r="K827" t="e">
        <f>VLOOKUP(B827,'REGISTRO ABONOS'!$B$8:$BC$10039,54,0)</f>
        <v>#N/A</v>
      </c>
      <c r="L827" t="e">
        <f>IF(Tabla267[[#This Row],[VALOR RESTANTE]]&lt;Tabla267[[#This Row],[VALOR]],"NO DISPONIBLE","DISPONIBLE")</f>
        <v>#N/A</v>
      </c>
      <c r="M827" s="9">
        <f>COUNTIF(Tabla267[[#This Row],[VALOR RESTANTE]],0)</f>
        <v>0</v>
      </c>
    </row>
    <row r="828" spans="2:13" hidden="1" x14ac:dyDescent="0.2">
      <c r="B828" s="31">
        <v>819</v>
      </c>
      <c r="H828" t="s">
        <v>519</v>
      </c>
      <c r="I828" t="s">
        <v>519</v>
      </c>
      <c r="J828">
        <f t="shared" si="12"/>
        <v>105000</v>
      </c>
      <c r="K828" t="e">
        <f>VLOOKUP(B828,'REGISTRO ABONOS'!$B$8:$BC$10039,54,0)</f>
        <v>#N/A</v>
      </c>
      <c r="L828" t="e">
        <f>IF(Tabla267[[#This Row],[VALOR RESTANTE]]&lt;Tabla267[[#This Row],[VALOR]],"NO DISPONIBLE","DISPONIBLE")</f>
        <v>#N/A</v>
      </c>
      <c r="M828" s="9">
        <f>COUNTIF(Tabla267[[#This Row],[VALOR RESTANTE]],0)</f>
        <v>0</v>
      </c>
    </row>
    <row r="829" spans="2:13" hidden="1" x14ac:dyDescent="0.2">
      <c r="B829" s="31">
        <v>820</v>
      </c>
      <c r="H829" t="s">
        <v>476</v>
      </c>
      <c r="I829" t="s">
        <v>476</v>
      </c>
      <c r="J829">
        <f t="shared" si="12"/>
        <v>105000</v>
      </c>
      <c r="K829" t="e">
        <f>VLOOKUP(B829,'REGISTRO ABONOS'!$B$8:$BC$10039,54,0)</f>
        <v>#N/A</v>
      </c>
      <c r="L829" t="e">
        <f>IF(Tabla267[[#This Row],[VALOR RESTANTE]]&lt;Tabla267[[#This Row],[VALOR]],"NO DISPONIBLE","DISPONIBLE")</f>
        <v>#N/A</v>
      </c>
      <c r="M829" s="9">
        <f>COUNTIF(Tabla267[[#This Row],[VALOR RESTANTE]],0)</f>
        <v>0</v>
      </c>
    </row>
    <row r="830" spans="2:13" hidden="1" x14ac:dyDescent="0.2">
      <c r="B830" s="31">
        <v>821</v>
      </c>
      <c r="J830">
        <f t="shared" si="12"/>
        <v>105000</v>
      </c>
      <c r="K830" t="e">
        <f>VLOOKUP(B830,'REGISTRO ABONOS'!$B$8:$BC$10039,54,0)</f>
        <v>#N/A</v>
      </c>
      <c r="L830" t="e">
        <f>IF(Tabla267[[#This Row],[VALOR RESTANTE]]&lt;Tabla267[[#This Row],[VALOR]],"NO DISPONIBLE","DISPONIBLE")</f>
        <v>#N/A</v>
      </c>
      <c r="M830" s="9">
        <f>COUNTIF(Tabla267[[#This Row],[VALOR RESTANTE]],0)</f>
        <v>0</v>
      </c>
    </row>
    <row r="831" spans="2:13" hidden="1" x14ac:dyDescent="0.2">
      <c r="B831" s="31">
        <v>822</v>
      </c>
      <c r="J831">
        <f t="shared" si="12"/>
        <v>105000</v>
      </c>
      <c r="K831" t="e">
        <f>VLOOKUP(B831,'REGISTRO ABONOS'!$B$8:$BC$10039,54,0)</f>
        <v>#N/A</v>
      </c>
      <c r="L831" t="e">
        <f>IF(Tabla267[[#This Row],[VALOR RESTANTE]]&lt;Tabla267[[#This Row],[VALOR]],"NO DISPONIBLE","DISPONIBLE")</f>
        <v>#N/A</v>
      </c>
      <c r="M831" s="9">
        <f>COUNTIF(Tabla267[[#This Row],[VALOR RESTANTE]],0)</f>
        <v>0</v>
      </c>
    </row>
    <row r="832" spans="2:13" hidden="1" x14ac:dyDescent="0.2">
      <c r="B832" s="31">
        <v>823</v>
      </c>
      <c r="H832" t="s">
        <v>520</v>
      </c>
      <c r="I832" t="s">
        <v>520</v>
      </c>
      <c r="J832">
        <f t="shared" si="12"/>
        <v>105000</v>
      </c>
      <c r="K832" t="e">
        <f>VLOOKUP(B832,'REGISTRO ABONOS'!$B$8:$BC$10039,54,0)</f>
        <v>#N/A</v>
      </c>
      <c r="L832" t="e">
        <f>IF(Tabla267[[#This Row],[VALOR RESTANTE]]&lt;Tabla267[[#This Row],[VALOR]],"NO DISPONIBLE","DISPONIBLE")</f>
        <v>#N/A</v>
      </c>
      <c r="M832" s="9">
        <f>COUNTIF(Tabla267[[#This Row],[VALOR RESTANTE]],0)</f>
        <v>0</v>
      </c>
    </row>
    <row r="833" spans="2:13" hidden="1" x14ac:dyDescent="0.2">
      <c r="B833" s="31">
        <v>824</v>
      </c>
      <c r="J833">
        <f t="shared" si="12"/>
        <v>105000</v>
      </c>
      <c r="K833" t="e">
        <f>VLOOKUP(B833,'REGISTRO ABONOS'!$B$8:$BC$10039,54,0)</f>
        <v>#N/A</v>
      </c>
      <c r="L833" t="e">
        <f>IF(Tabla267[[#This Row],[VALOR RESTANTE]]&lt;Tabla267[[#This Row],[VALOR]],"NO DISPONIBLE","DISPONIBLE")</f>
        <v>#N/A</v>
      </c>
      <c r="M833" s="9">
        <f>COUNTIF(Tabla267[[#This Row],[VALOR RESTANTE]],0)</f>
        <v>0</v>
      </c>
    </row>
    <row r="834" spans="2:13" hidden="1" x14ac:dyDescent="0.2">
      <c r="B834" s="31">
        <v>825</v>
      </c>
      <c r="J834">
        <f t="shared" si="12"/>
        <v>105000</v>
      </c>
      <c r="K834" t="e">
        <f>VLOOKUP(B834,'REGISTRO ABONOS'!$B$8:$BC$10039,54,0)</f>
        <v>#N/A</v>
      </c>
      <c r="L834" t="e">
        <f>IF(Tabla267[[#This Row],[VALOR RESTANTE]]&lt;Tabla267[[#This Row],[VALOR]],"NO DISPONIBLE","DISPONIBLE")</f>
        <v>#N/A</v>
      </c>
      <c r="M834" s="9">
        <f>COUNTIF(Tabla267[[#This Row],[VALOR RESTANTE]],0)</f>
        <v>0</v>
      </c>
    </row>
    <row r="835" spans="2:13" hidden="1" x14ac:dyDescent="0.2">
      <c r="B835" s="31">
        <v>826</v>
      </c>
      <c r="H835" t="s">
        <v>341</v>
      </c>
      <c r="I835" t="s">
        <v>341</v>
      </c>
      <c r="J835">
        <f t="shared" si="12"/>
        <v>105000</v>
      </c>
      <c r="K835" t="e">
        <f>VLOOKUP(B835,'REGISTRO ABONOS'!$B$8:$BC$10039,54,0)</f>
        <v>#N/A</v>
      </c>
      <c r="L835" t="e">
        <f>IF(Tabla267[[#This Row],[VALOR RESTANTE]]&lt;Tabla267[[#This Row],[VALOR]],"NO DISPONIBLE","DISPONIBLE")</f>
        <v>#N/A</v>
      </c>
      <c r="M835" s="9">
        <f>COUNTIF(Tabla267[[#This Row],[VALOR RESTANTE]],0)</f>
        <v>0</v>
      </c>
    </row>
    <row r="836" spans="2:13" hidden="1" x14ac:dyDescent="0.2">
      <c r="B836" s="31">
        <v>827</v>
      </c>
      <c r="H836" t="s">
        <v>520</v>
      </c>
      <c r="I836" t="s">
        <v>520</v>
      </c>
      <c r="J836">
        <f t="shared" si="12"/>
        <v>105000</v>
      </c>
      <c r="K836" t="e">
        <f>VLOOKUP(B836,'REGISTRO ABONOS'!$B$8:$BC$10039,54,0)</f>
        <v>#N/A</v>
      </c>
      <c r="L836" t="e">
        <f>IF(Tabla267[[#This Row],[VALOR RESTANTE]]&lt;Tabla267[[#This Row],[VALOR]],"NO DISPONIBLE","DISPONIBLE")</f>
        <v>#N/A</v>
      </c>
      <c r="M836" s="9">
        <f>COUNTIF(Tabla267[[#This Row],[VALOR RESTANTE]],0)</f>
        <v>0</v>
      </c>
    </row>
    <row r="837" spans="2:13" hidden="1" x14ac:dyDescent="0.2">
      <c r="B837" s="31">
        <v>828</v>
      </c>
      <c r="J837">
        <f t="shared" si="12"/>
        <v>105000</v>
      </c>
      <c r="K837" t="e">
        <f>VLOOKUP(B837,'REGISTRO ABONOS'!$B$8:$BC$10039,54,0)</f>
        <v>#N/A</v>
      </c>
      <c r="L837" t="e">
        <f>IF(Tabla267[[#This Row],[VALOR RESTANTE]]&lt;Tabla267[[#This Row],[VALOR]],"NO DISPONIBLE","DISPONIBLE")</f>
        <v>#N/A</v>
      </c>
      <c r="M837" s="9">
        <f>COUNTIF(Tabla267[[#This Row],[VALOR RESTANTE]],0)</f>
        <v>0</v>
      </c>
    </row>
    <row r="838" spans="2:13" hidden="1" x14ac:dyDescent="0.2">
      <c r="B838" s="31">
        <v>829</v>
      </c>
      <c r="H838" t="s">
        <v>521</v>
      </c>
      <c r="I838" t="s">
        <v>521</v>
      </c>
      <c r="J838">
        <f t="shared" si="12"/>
        <v>105000</v>
      </c>
      <c r="K838" t="e">
        <f>VLOOKUP(B838,'REGISTRO ABONOS'!$B$8:$BC$10039,54,0)</f>
        <v>#N/A</v>
      </c>
      <c r="L838" t="e">
        <f>IF(Tabla267[[#This Row],[VALOR RESTANTE]]&lt;Tabla267[[#This Row],[VALOR]],"NO DISPONIBLE","DISPONIBLE")</f>
        <v>#N/A</v>
      </c>
      <c r="M838" s="9">
        <f>COUNTIF(Tabla267[[#This Row],[VALOR RESTANTE]],0)</f>
        <v>0</v>
      </c>
    </row>
    <row r="839" spans="2:13" hidden="1" x14ac:dyDescent="0.2">
      <c r="B839" s="31">
        <v>830</v>
      </c>
      <c r="J839">
        <f t="shared" si="12"/>
        <v>105000</v>
      </c>
      <c r="K839" t="e">
        <f>VLOOKUP(B839,'REGISTRO ABONOS'!$B$8:$BC$10039,54,0)</f>
        <v>#N/A</v>
      </c>
      <c r="L839" t="e">
        <f>IF(Tabla267[[#This Row],[VALOR RESTANTE]]&lt;Tabla267[[#This Row],[VALOR]],"NO DISPONIBLE","DISPONIBLE")</f>
        <v>#N/A</v>
      </c>
      <c r="M839" s="9">
        <f>COUNTIF(Tabla267[[#This Row],[VALOR RESTANTE]],0)</f>
        <v>0</v>
      </c>
    </row>
    <row r="840" spans="2:13" hidden="1" x14ac:dyDescent="0.2">
      <c r="B840" s="31">
        <v>831</v>
      </c>
      <c r="J840">
        <f t="shared" si="12"/>
        <v>105000</v>
      </c>
      <c r="K840" t="e">
        <f>VLOOKUP(B840,'REGISTRO ABONOS'!$B$8:$BC$10039,54,0)</f>
        <v>#N/A</v>
      </c>
      <c r="L840" t="e">
        <f>IF(Tabla267[[#This Row],[VALOR RESTANTE]]&lt;Tabla267[[#This Row],[VALOR]],"NO DISPONIBLE","DISPONIBLE")</f>
        <v>#N/A</v>
      </c>
      <c r="M840" s="9">
        <f>COUNTIF(Tabla267[[#This Row],[VALOR RESTANTE]],0)</f>
        <v>0</v>
      </c>
    </row>
    <row r="841" spans="2:13" hidden="1" x14ac:dyDescent="0.2">
      <c r="B841" s="31">
        <v>832</v>
      </c>
      <c r="J841">
        <f t="shared" si="12"/>
        <v>105000</v>
      </c>
      <c r="K841" t="e">
        <f>VLOOKUP(B841,'REGISTRO ABONOS'!$B$8:$BC$10039,54,0)</f>
        <v>#N/A</v>
      </c>
      <c r="L841" t="e">
        <f>IF(Tabla267[[#This Row],[VALOR RESTANTE]]&lt;Tabla267[[#This Row],[VALOR]],"NO DISPONIBLE","DISPONIBLE")</f>
        <v>#N/A</v>
      </c>
      <c r="M841" s="9">
        <f>COUNTIF(Tabla267[[#This Row],[VALOR RESTANTE]],0)</f>
        <v>0</v>
      </c>
    </row>
    <row r="842" spans="2:13" hidden="1" x14ac:dyDescent="0.2">
      <c r="B842" s="31">
        <v>833</v>
      </c>
      <c r="H842" t="s">
        <v>522</v>
      </c>
      <c r="I842" t="s">
        <v>522</v>
      </c>
      <c r="J842">
        <f t="shared" si="12"/>
        <v>105000</v>
      </c>
      <c r="K842" t="e">
        <f>VLOOKUP(B842,'REGISTRO ABONOS'!$B$8:$BC$10039,54,0)</f>
        <v>#N/A</v>
      </c>
      <c r="L842" t="e">
        <f>IF(Tabla267[[#This Row],[VALOR RESTANTE]]&lt;Tabla267[[#This Row],[VALOR]],"NO DISPONIBLE","DISPONIBLE")</f>
        <v>#N/A</v>
      </c>
      <c r="M842" s="9">
        <f>COUNTIF(Tabla267[[#This Row],[VALOR RESTANTE]],0)</f>
        <v>0</v>
      </c>
    </row>
    <row r="843" spans="2:13" hidden="1" x14ac:dyDescent="0.2">
      <c r="B843" s="31">
        <v>834</v>
      </c>
      <c r="H843" t="s">
        <v>486</v>
      </c>
      <c r="I843" t="s">
        <v>486</v>
      </c>
      <c r="J843">
        <f t="shared" si="12"/>
        <v>105000</v>
      </c>
      <c r="K843" t="e">
        <f>VLOOKUP(B843,'REGISTRO ABONOS'!$B$8:$BC$10039,54,0)</f>
        <v>#N/A</v>
      </c>
      <c r="L843" t="e">
        <f>IF(Tabla267[[#This Row],[VALOR RESTANTE]]&lt;Tabla267[[#This Row],[VALOR]],"NO DISPONIBLE","DISPONIBLE")</f>
        <v>#N/A</v>
      </c>
      <c r="M843" s="9">
        <f>COUNTIF(Tabla267[[#This Row],[VALOR RESTANTE]],0)</f>
        <v>0</v>
      </c>
    </row>
    <row r="844" spans="2:13" hidden="1" x14ac:dyDescent="0.2">
      <c r="B844" s="31">
        <v>835</v>
      </c>
      <c r="J844">
        <f t="shared" ref="J844:J907" si="13">IF(C844&gt;43607,130000,105000)</f>
        <v>105000</v>
      </c>
      <c r="K844" t="e">
        <f>VLOOKUP(B844,'REGISTRO ABONOS'!$B$8:$BC$10039,54,0)</f>
        <v>#N/A</v>
      </c>
      <c r="L844" t="e">
        <f>IF(Tabla267[[#This Row],[VALOR RESTANTE]]&lt;Tabla267[[#This Row],[VALOR]],"NO DISPONIBLE","DISPONIBLE")</f>
        <v>#N/A</v>
      </c>
      <c r="M844" s="9">
        <f>COUNTIF(Tabla267[[#This Row],[VALOR RESTANTE]],0)</f>
        <v>0</v>
      </c>
    </row>
    <row r="845" spans="2:13" hidden="1" x14ac:dyDescent="0.2">
      <c r="B845" s="31">
        <v>836</v>
      </c>
      <c r="J845">
        <f t="shared" si="13"/>
        <v>105000</v>
      </c>
      <c r="K845" t="e">
        <f>VLOOKUP(B845,'REGISTRO ABONOS'!$B$8:$BC$10039,54,0)</f>
        <v>#N/A</v>
      </c>
      <c r="L845" t="e">
        <f>IF(Tabla267[[#This Row],[VALOR RESTANTE]]&lt;Tabla267[[#This Row],[VALOR]],"NO DISPONIBLE","DISPONIBLE")</f>
        <v>#N/A</v>
      </c>
      <c r="M845" s="9">
        <f>COUNTIF(Tabla267[[#This Row],[VALOR RESTANTE]],0)</f>
        <v>0</v>
      </c>
    </row>
    <row r="846" spans="2:13" hidden="1" x14ac:dyDescent="0.2">
      <c r="B846" s="31">
        <v>837</v>
      </c>
      <c r="C846" s="10">
        <v>43564</v>
      </c>
      <c r="D846" t="s">
        <v>262</v>
      </c>
      <c r="I846" t="s">
        <v>229</v>
      </c>
      <c r="J846">
        <f t="shared" si="13"/>
        <v>105000</v>
      </c>
      <c r="K846" t="e">
        <f>VLOOKUP(B846,'REGISTRO ABONOS'!$B$8:$BC$10039,54,0)</f>
        <v>#N/A</v>
      </c>
      <c r="L846" t="e">
        <f>IF(Tabla267[[#This Row],[VALOR RESTANTE]]&lt;Tabla267[[#This Row],[VALOR]],"NO DISPONIBLE","DISPONIBLE")</f>
        <v>#N/A</v>
      </c>
      <c r="M846" s="9">
        <f>COUNTIF(Tabla267[[#This Row],[VALOR RESTANTE]],0)</f>
        <v>0</v>
      </c>
    </row>
    <row r="847" spans="2:13" hidden="1" x14ac:dyDescent="0.2">
      <c r="B847" s="31">
        <v>838</v>
      </c>
      <c r="J847">
        <f t="shared" si="13"/>
        <v>105000</v>
      </c>
      <c r="K847" t="e">
        <f>VLOOKUP(B847,'REGISTRO ABONOS'!$B$8:$BC$10039,54,0)</f>
        <v>#N/A</v>
      </c>
      <c r="L847" t="e">
        <f>IF(Tabla267[[#This Row],[VALOR RESTANTE]]&lt;Tabla267[[#This Row],[VALOR]],"NO DISPONIBLE","DISPONIBLE")</f>
        <v>#N/A</v>
      </c>
      <c r="M847" s="9">
        <f>COUNTIF(Tabla267[[#This Row],[VALOR RESTANTE]],0)</f>
        <v>0</v>
      </c>
    </row>
    <row r="848" spans="2:13" hidden="1" x14ac:dyDescent="0.2">
      <c r="B848" s="31">
        <v>839</v>
      </c>
      <c r="J848">
        <f t="shared" si="13"/>
        <v>105000</v>
      </c>
      <c r="K848" t="e">
        <f>VLOOKUP(B848,'REGISTRO ABONOS'!$B$8:$BC$10039,54,0)</f>
        <v>#N/A</v>
      </c>
      <c r="L848" t="e">
        <f>IF(Tabla267[[#This Row],[VALOR RESTANTE]]&lt;Tabla267[[#This Row],[VALOR]],"NO DISPONIBLE","DISPONIBLE")</f>
        <v>#N/A</v>
      </c>
      <c r="M848" s="9">
        <f>COUNTIF(Tabla267[[#This Row],[VALOR RESTANTE]],0)</f>
        <v>0</v>
      </c>
    </row>
    <row r="849" spans="2:13" hidden="1" x14ac:dyDescent="0.2">
      <c r="B849" s="31">
        <v>840</v>
      </c>
      <c r="J849">
        <f t="shared" si="13"/>
        <v>105000</v>
      </c>
      <c r="K849" t="e">
        <f>VLOOKUP(B849,'REGISTRO ABONOS'!$B$8:$BC$10039,54,0)</f>
        <v>#N/A</v>
      </c>
      <c r="L849" t="e">
        <f>IF(Tabla267[[#This Row],[VALOR RESTANTE]]&lt;Tabla267[[#This Row],[VALOR]],"NO DISPONIBLE","DISPONIBLE")</f>
        <v>#N/A</v>
      </c>
      <c r="M849" s="9">
        <f>COUNTIF(Tabla267[[#This Row],[VALOR RESTANTE]],0)</f>
        <v>0</v>
      </c>
    </row>
    <row r="850" spans="2:13" hidden="1" x14ac:dyDescent="0.2">
      <c r="B850" s="31">
        <v>841</v>
      </c>
      <c r="J850">
        <f t="shared" si="13"/>
        <v>105000</v>
      </c>
      <c r="K850" t="e">
        <f>VLOOKUP(B850,'REGISTRO ABONOS'!$B$8:$BC$10039,54,0)</f>
        <v>#N/A</v>
      </c>
      <c r="L850" t="e">
        <f>IF(Tabla267[[#This Row],[VALOR RESTANTE]]&lt;Tabla267[[#This Row],[VALOR]],"NO DISPONIBLE","DISPONIBLE")</f>
        <v>#N/A</v>
      </c>
      <c r="M850" s="9">
        <f>COUNTIF(Tabla267[[#This Row],[VALOR RESTANTE]],0)</f>
        <v>0</v>
      </c>
    </row>
    <row r="851" spans="2:13" hidden="1" x14ac:dyDescent="0.2">
      <c r="B851" s="31">
        <v>842</v>
      </c>
      <c r="J851">
        <f t="shared" si="13"/>
        <v>105000</v>
      </c>
      <c r="K851" t="e">
        <f>VLOOKUP(B851,'REGISTRO ABONOS'!$B$8:$BC$10039,54,0)</f>
        <v>#N/A</v>
      </c>
      <c r="L851" t="e">
        <f>IF(Tabla267[[#This Row],[VALOR RESTANTE]]&lt;Tabla267[[#This Row],[VALOR]],"NO DISPONIBLE","DISPONIBLE")</f>
        <v>#N/A</v>
      </c>
      <c r="M851" s="9">
        <f>COUNTIF(Tabla267[[#This Row],[VALOR RESTANTE]],0)</f>
        <v>0</v>
      </c>
    </row>
    <row r="852" spans="2:13" hidden="1" x14ac:dyDescent="0.2">
      <c r="B852" s="31">
        <v>843</v>
      </c>
      <c r="J852">
        <f t="shared" si="13"/>
        <v>105000</v>
      </c>
      <c r="K852" t="e">
        <f>VLOOKUP(B852,'REGISTRO ABONOS'!$B$8:$BC$10039,54,0)</f>
        <v>#N/A</v>
      </c>
      <c r="L852" t="e">
        <f>IF(Tabla267[[#This Row],[VALOR RESTANTE]]&lt;Tabla267[[#This Row],[VALOR]],"NO DISPONIBLE","DISPONIBLE")</f>
        <v>#N/A</v>
      </c>
      <c r="M852" s="9">
        <f>COUNTIF(Tabla267[[#This Row],[VALOR RESTANTE]],0)</f>
        <v>0</v>
      </c>
    </row>
    <row r="853" spans="2:13" hidden="1" x14ac:dyDescent="0.2">
      <c r="B853" s="31">
        <v>844</v>
      </c>
      <c r="H853" t="s">
        <v>282</v>
      </c>
      <c r="I853" t="s">
        <v>282</v>
      </c>
      <c r="J853">
        <f t="shared" si="13"/>
        <v>105000</v>
      </c>
      <c r="K853" t="e">
        <f>VLOOKUP(B853,'REGISTRO ABONOS'!$B$8:$BC$10039,54,0)</f>
        <v>#N/A</v>
      </c>
      <c r="L853" t="e">
        <f>IF(Tabla267[[#This Row],[VALOR RESTANTE]]&lt;Tabla267[[#This Row],[VALOR]],"NO DISPONIBLE","DISPONIBLE")</f>
        <v>#N/A</v>
      </c>
      <c r="M853" s="9">
        <f>COUNTIF(Tabla267[[#This Row],[VALOR RESTANTE]],0)</f>
        <v>0</v>
      </c>
    </row>
    <row r="854" spans="2:13" hidden="1" x14ac:dyDescent="0.2">
      <c r="B854" s="31">
        <v>845</v>
      </c>
      <c r="H854" t="s">
        <v>520</v>
      </c>
      <c r="I854" t="s">
        <v>520</v>
      </c>
      <c r="J854">
        <f t="shared" si="13"/>
        <v>105000</v>
      </c>
      <c r="K854" t="e">
        <f>VLOOKUP(B854,'REGISTRO ABONOS'!$B$8:$BC$10039,54,0)</f>
        <v>#N/A</v>
      </c>
      <c r="L854" t="e">
        <f>IF(Tabla267[[#This Row],[VALOR RESTANTE]]&lt;Tabla267[[#This Row],[VALOR]],"NO DISPONIBLE","DISPONIBLE")</f>
        <v>#N/A</v>
      </c>
      <c r="M854" s="9">
        <f>COUNTIF(Tabla267[[#This Row],[VALOR RESTANTE]],0)</f>
        <v>0</v>
      </c>
    </row>
    <row r="855" spans="2:13" hidden="1" x14ac:dyDescent="0.2">
      <c r="B855" s="31">
        <v>846</v>
      </c>
      <c r="J855">
        <f t="shared" si="13"/>
        <v>105000</v>
      </c>
      <c r="K855" t="e">
        <f>VLOOKUP(B855,'REGISTRO ABONOS'!$B$8:$BC$10039,54,0)</f>
        <v>#N/A</v>
      </c>
      <c r="L855" t="e">
        <f>IF(Tabla267[[#This Row],[VALOR RESTANTE]]&lt;Tabla267[[#This Row],[VALOR]],"NO DISPONIBLE","DISPONIBLE")</f>
        <v>#N/A</v>
      </c>
      <c r="M855" s="9">
        <f>COUNTIF(Tabla267[[#This Row],[VALOR RESTANTE]],0)</f>
        <v>0</v>
      </c>
    </row>
    <row r="856" spans="2:13" hidden="1" x14ac:dyDescent="0.2">
      <c r="B856" s="31">
        <v>847</v>
      </c>
      <c r="J856">
        <f t="shared" si="13"/>
        <v>105000</v>
      </c>
      <c r="K856" t="e">
        <f>VLOOKUP(B856,'REGISTRO ABONOS'!$B$8:$BC$10039,54,0)</f>
        <v>#N/A</v>
      </c>
      <c r="L856" t="e">
        <f>IF(Tabla267[[#This Row],[VALOR RESTANTE]]&lt;Tabla267[[#This Row],[VALOR]],"NO DISPONIBLE","DISPONIBLE")</f>
        <v>#N/A</v>
      </c>
      <c r="M856" s="9">
        <f>COUNTIF(Tabla267[[#This Row],[VALOR RESTANTE]],0)</f>
        <v>0</v>
      </c>
    </row>
    <row r="857" spans="2:13" hidden="1" x14ac:dyDescent="0.2">
      <c r="B857" s="31">
        <v>848</v>
      </c>
      <c r="H857" t="s">
        <v>521</v>
      </c>
      <c r="I857" t="s">
        <v>521</v>
      </c>
      <c r="J857">
        <f t="shared" si="13"/>
        <v>105000</v>
      </c>
      <c r="K857" t="e">
        <f>VLOOKUP(B857,'REGISTRO ABONOS'!$B$8:$BC$10039,54,0)</f>
        <v>#N/A</v>
      </c>
      <c r="L857" t="e">
        <f>IF(Tabla267[[#This Row],[VALOR RESTANTE]]&lt;Tabla267[[#This Row],[VALOR]],"NO DISPONIBLE","DISPONIBLE")</f>
        <v>#N/A</v>
      </c>
      <c r="M857" s="9">
        <f>COUNTIF(Tabla267[[#This Row],[VALOR RESTANTE]],0)</f>
        <v>0</v>
      </c>
    </row>
    <row r="858" spans="2:13" hidden="1" x14ac:dyDescent="0.2">
      <c r="B858" s="31">
        <v>849</v>
      </c>
      <c r="H858" t="s">
        <v>476</v>
      </c>
      <c r="I858" t="s">
        <v>476</v>
      </c>
      <c r="J858">
        <f t="shared" si="13"/>
        <v>105000</v>
      </c>
      <c r="K858" t="e">
        <f>VLOOKUP(B858,'REGISTRO ABONOS'!$B$8:$BC$10039,54,0)</f>
        <v>#N/A</v>
      </c>
      <c r="L858" t="e">
        <f>IF(Tabla267[[#This Row],[VALOR RESTANTE]]&lt;Tabla267[[#This Row],[VALOR]],"NO DISPONIBLE","DISPONIBLE")</f>
        <v>#N/A</v>
      </c>
      <c r="M858" s="9">
        <f>COUNTIF(Tabla267[[#This Row],[VALOR RESTANTE]],0)</f>
        <v>0</v>
      </c>
    </row>
    <row r="859" spans="2:13" hidden="1" x14ac:dyDescent="0.2">
      <c r="B859" s="31">
        <v>850</v>
      </c>
      <c r="H859" t="s">
        <v>89</v>
      </c>
      <c r="I859" t="s">
        <v>89</v>
      </c>
      <c r="J859">
        <f t="shared" si="13"/>
        <v>105000</v>
      </c>
      <c r="K859" t="e">
        <f>VLOOKUP(B859,'REGISTRO ABONOS'!$B$8:$BC$10039,54,0)</f>
        <v>#N/A</v>
      </c>
      <c r="L859" t="e">
        <f>IF(Tabla267[[#This Row],[VALOR RESTANTE]]&lt;Tabla267[[#This Row],[VALOR]],"NO DISPONIBLE","DISPONIBLE")</f>
        <v>#N/A</v>
      </c>
      <c r="M859" s="9">
        <f>COUNTIF(Tabla267[[#This Row],[VALOR RESTANTE]],0)</f>
        <v>0</v>
      </c>
    </row>
    <row r="860" spans="2:13" hidden="1" x14ac:dyDescent="0.2">
      <c r="B860" s="31">
        <v>851</v>
      </c>
      <c r="H860" t="s">
        <v>502</v>
      </c>
      <c r="I860" t="s">
        <v>502</v>
      </c>
      <c r="J860">
        <f t="shared" si="13"/>
        <v>105000</v>
      </c>
      <c r="K860" t="e">
        <f>VLOOKUP(B860,'REGISTRO ABONOS'!$B$8:$BC$10039,54,0)</f>
        <v>#N/A</v>
      </c>
      <c r="L860" t="e">
        <f>IF(Tabla267[[#This Row],[VALOR RESTANTE]]&lt;Tabla267[[#This Row],[VALOR]],"NO DISPONIBLE","DISPONIBLE")</f>
        <v>#N/A</v>
      </c>
      <c r="M860" s="9">
        <f>COUNTIF(Tabla267[[#This Row],[VALOR RESTANTE]],0)</f>
        <v>0</v>
      </c>
    </row>
    <row r="861" spans="2:13" hidden="1" x14ac:dyDescent="0.2">
      <c r="B861" s="31">
        <v>852</v>
      </c>
      <c r="J861">
        <f t="shared" si="13"/>
        <v>105000</v>
      </c>
      <c r="K861" t="e">
        <f>VLOOKUP(B861,'REGISTRO ABONOS'!$B$8:$BC$10039,54,0)</f>
        <v>#N/A</v>
      </c>
      <c r="L861" t="e">
        <f>IF(Tabla267[[#This Row],[VALOR RESTANTE]]&lt;Tabla267[[#This Row],[VALOR]],"NO DISPONIBLE","DISPONIBLE")</f>
        <v>#N/A</v>
      </c>
      <c r="M861" s="9">
        <f>COUNTIF(Tabla267[[#This Row],[VALOR RESTANTE]],0)</f>
        <v>0</v>
      </c>
    </row>
    <row r="862" spans="2:13" hidden="1" x14ac:dyDescent="0.2">
      <c r="B862" s="31">
        <v>853</v>
      </c>
      <c r="J862">
        <f t="shared" si="13"/>
        <v>105000</v>
      </c>
      <c r="K862" t="e">
        <f>VLOOKUP(B862,'REGISTRO ABONOS'!$B$8:$BC$10039,54,0)</f>
        <v>#N/A</v>
      </c>
      <c r="L862" t="e">
        <f>IF(Tabla267[[#This Row],[VALOR RESTANTE]]&lt;Tabla267[[#This Row],[VALOR]],"NO DISPONIBLE","DISPONIBLE")</f>
        <v>#N/A</v>
      </c>
      <c r="M862" s="9">
        <f>COUNTIF(Tabla267[[#This Row],[VALOR RESTANTE]],0)</f>
        <v>0</v>
      </c>
    </row>
    <row r="863" spans="2:13" hidden="1" x14ac:dyDescent="0.2">
      <c r="B863" s="31">
        <v>854</v>
      </c>
      <c r="J863">
        <f t="shared" si="13"/>
        <v>105000</v>
      </c>
      <c r="K863" t="e">
        <f>VLOOKUP(B863,'REGISTRO ABONOS'!$B$8:$BC$10039,54,0)</f>
        <v>#N/A</v>
      </c>
      <c r="L863" t="e">
        <f>IF(Tabla267[[#This Row],[VALOR RESTANTE]]&lt;Tabla267[[#This Row],[VALOR]],"NO DISPONIBLE","DISPONIBLE")</f>
        <v>#N/A</v>
      </c>
      <c r="M863" s="9">
        <f>COUNTIF(Tabla267[[#This Row],[VALOR RESTANTE]],0)</f>
        <v>0</v>
      </c>
    </row>
    <row r="864" spans="2:13" hidden="1" x14ac:dyDescent="0.2">
      <c r="B864" s="31">
        <v>855</v>
      </c>
      <c r="J864">
        <f t="shared" si="13"/>
        <v>105000</v>
      </c>
      <c r="K864" t="e">
        <f>VLOOKUP(B864,'REGISTRO ABONOS'!$B$8:$BC$10039,54,0)</f>
        <v>#N/A</v>
      </c>
      <c r="L864" t="e">
        <f>IF(Tabla267[[#This Row],[VALOR RESTANTE]]&lt;Tabla267[[#This Row],[VALOR]],"NO DISPONIBLE","DISPONIBLE")</f>
        <v>#N/A</v>
      </c>
      <c r="M864" s="9">
        <f>COUNTIF(Tabla267[[#This Row],[VALOR RESTANTE]],0)</f>
        <v>0</v>
      </c>
    </row>
    <row r="865" spans="2:13" hidden="1" x14ac:dyDescent="0.2">
      <c r="B865" s="31">
        <v>856</v>
      </c>
      <c r="J865">
        <f t="shared" si="13"/>
        <v>105000</v>
      </c>
      <c r="K865" t="e">
        <f>VLOOKUP(B865,'REGISTRO ABONOS'!$B$8:$BC$10039,54,0)</f>
        <v>#N/A</v>
      </c>
      <c r="L865" t="e">
        <f>IF(Tabla267[[#This Row],[VALOR RESTANTE]]&lt;Tabla267[[#This Row],[VALOR]],"NO DISPONIBLE","DISPONIBLE")</f>
        <v>#N/A</v>
      </c>
      <c r="M865" s="9">
        <f>COUNTIF(Tabla267[[#This Row],[VALOR RESTANTE]],0)</f>
        <v>0</v>
      </c>
    </row>
    <row r="866" spans="2:13" hidden="1" x14ac:dyDescent="0.2">
      <c r="B866" s="31">
        <v>857</v>
      </c>
      <c r="J866">
        <f t="shared" si="13"/>
        <v>105000</v>
      </c>
      <c r="K866" t="e">
        <f>VLOOKUP(B866,'REGISTRO ABONOS'!$B$8:$BC$10039,54,0)</f>
        <v>#N/A</v>
      </c>
      <c r="L866" t="e">
        <f>IF(Tabla267[[#This Row],[VALOR RESTANTE]]&lt;Tabla267[[#This Row],[VALOR]],"NO DISPONIBLE","DISPONIBLE")</f>
        <v>#N/A</v>
      </c>
      <c r="M866" s="9">
        <f>COUNTIF(Tabla267[[#This Row],[VALOR RESTANTE]],0)</f>
        <v>0</v>
      </c>
    </row>
    <row r="867" spans="2:13" hidden="1" x14ac:dyDescent="0.2">
      <c r="B867" s="31">
        <v>858</v>
      </c>
      <c r="H867" t="s">
        <v>502</v>
      </c>
      <c r="I867" t="s">
        <v>502</v>
      </c>
      <c r="J867">
        <f t="shared" si="13"/>
        <v>105000</v>
      </c>
      <c r="K867" t="e">
        <f>VLOOKUP(B867,'REGISTRO ABONOS'!$B$8:$BC$10039,54,0)</f>
        <v>#N/A</v>
      </c>
      <c r="L867" t="e">
        <f>IF(Tabla267[[#This Row],[VALOR RESTANTE]]&lt;Tabla267[[#This Row],[VALOR]],"NO DISPONIBLE","DISPONIBLE")</f>
        <v>#N/A</v>
      </c>
      <c r="M867" s="9">
        <f>COUNTIF(Tabla267[[#This Row],[VALOR RESTANTE]],0)</f>
        <v>0</v>
      </c>
    </row>
    <row r="868" spans="2:13" hidden="1" x14ac:dyDescent="0.2">
      <c r="B868" s="31">
        <v>859</v>
      </c>
      <c r="C868" s="10">
        <v>43565</v>
      </c>
      <c r="D868" t="s">
        <v>289</v>
      </c>
      <c r="I868" t="s">
        <v>281</v>
      </c>
      <c r="J868">
        <f t="shared" si="13"/>
        <v>105000</v>
      </c>
      <c r="K868" t="e">
        <f>VLOOKUP(B868,'REGISTRO ABONOS'!$B$8:$BC$10039,54,0)</f>
        <v>#N/A</v>
      </c>
      <c r="L868" t="e">
        <f>IF(Tabla267[[#This Row],[VALOR RESTANTE]]&lt;Tabla267[[#This Row],[VALOR]],"NO DISPONIBLE","DISPONIBLE")</f>
        <v>#N/A</v>
      </c>
      <c r="M868" s="9">
        <f>COUNTIF(Tabla267[[#This Row],[VALOR RESTANTE]],0)</f>
        <v>0</v>
      </c>
    </row>
    <row r="869" spans="2:13" hidden="1" x14ac:dyDescent="0.2">
      <c r="B869" s="31">
        <v>860</v>
      </c>
      <c r="J869">
        <f t="shared" si="13"/>
        <v>105000</v>
      </c>
      <c r="K869" t="e">
        <f>VLOOKUP(B869,'REGISTRO ABONOS'!$B$8:$BC$10039,54,0)</f>
        <v>#N/A</v>
      </c>
      <c r="L869" t="e">
        <f>IF(Tabla267[[#This Row],[VALOR RESTANTE]]&lt;Tabla267[[#This Row],[VALOR]],"NO DISPONIBLE","DISPONIBLE")</f>
        <v>#N/A</v>
      </c>
      <c r="M869" s="9">
        <f>COUNTIF(Tabla267[[#This Row],[VALOR RESTANTE]],0)</f>
        <v>0</v>
      </c>
    </row>
    <row r="870" spans="2:13" hidden="1" x14ac:dyDescent="0.2">
      <c r="B870" s="31">
        <v>861</v>
      </c>
      <c r="J870">
        <f t="shared" si="13"/>
        <v>105000</v>
      </c>
      <c r="K870" t="e">
        <f>VLOOKUP(B870,'REGISTRO ABONOS'!$B$8:$BC$10039,54,0)</f>
        <v>#N/A</v>
      </c>
      <c r="L870" t="e">
        <f>IF(Tabla267[[#This Row],[VALOR RESTANTE]]&lt;Tabla267[[#This Row],[VALOR]],"NO DISPONIBLE","DISPONIBLE")</f>
        <v>#N/A</v>
      </c>
      <c r="M870" s="9">
        <f>COUNTIF(Tabla267[[#This Row],[VALOR RESTANTE]],0)</f>
        <v>0</v>
      </c>
    </row>
    <row r="871" spans="2:13" hidden="1" x14ac:dyDescent="0.2">
      <c r="B871" s="31">
        <v>862</v>
      </c>
      <c r="J871">
        <f t="shared" si="13"/>
        <v>105000</v>
      </c>
      <c r="K871" t="e">
        <f>VLOOKUP(B871,'REGISTRO ABONOS'!$B$8:$BC$10039,54,0)</f>
        <v>#N/A</v>
      </c>
      <c r="L871" t="e">
        <f>IF(Tabla267[[#This Row],[VALOR RESTANTE]]&lt;Tabla267[[#This Row],[VALOR]],"NO DISPONIBLE","DISPONIBLE")</f>
        <v>#N/A</v>
      </c>
      <c r="M871" s="9">
        <f>COUNTIF(Tabla267[[#This Row],[VALOR RESTANTE]],0)</f>
        <v>0</v>
      </c>
    </row>
    <row r="872" spans="2:13" hidden="1" x14ac:dyDescent="0.2">
      <c r="B872" s="31">
        <v>863</v>
      </c>
      <c r="J872">
        <f t="shared" si="13"/>
        <v>105000</v>
      </c>
      <c r="K872" t="e">
        <f>VLOOKUP(B872,'REGISTRO ABONOS'!$B$8:$BC$10039,54,0)</f>
        <v>#N/A</v>
      </c>
      <c r="L872" t="e">
        <f>IF(Tabla267[[#This Row],[VALOR RESTANTE]]&lt;Tabla267[[#This Row],[VALOR]],"NO DISPONIBLE","DISPONIBLE")</f>
        <v>#N/A</v>
      </c>
      <c r="M872" s="9">
        <f>COUNTIF(Tabla267[[#This Row],[VALOR RESTANTE]],0)</f>
        <v>0</v>
      </c>
    </row>
    <row r="873" spans="2:13" hidden="1" x14ac:dyDescent="0.2">
      <c r="B873" s="31">
        <v>864</v>
      </c>
      <c r="H873" t="s">
        <v>504</v>
      </c>
      <c r="I873" t="s">
        <v>504</v>
      </c>
      <c r="J873">
        <f t="shared" si="13"/>
        <v>105000</v>
      </c>
      <c r="K873" t="e">
        <f>VLOOKUP(B873,'REGISTRO ABONOS'!$B$8:$BC$10039,54,0)</f>
        <v>#N/A</v>
      </c>
      <c r="L873" t="e">
        <f>IF(Tabla267[[#This Row],[VALOR RESTANTE]]&lt;Tabla267[[#This Row],[VALOR]],"NO DISPONIBLE","DISPONIBLE")</f>
        <v>#N/A</v>
      </c>
      <c r="M873" s="9">
        <f>COUNTIF(Tabla267[[#This Row],[VALOR RESTANTE]],0)</f>
        <v>0</v>
      </c>
    </row>
    <row r="874" spans="2:13" hidden="1" x14ac:dyDescent="0.2">
      <c r="B874" s="31">
        <v>865</v>
      </c>
      <c r="J874">
        <f t="shared" si="13"/>
        <v>105000</v>
      </c>
      <c r="K874" t="e">
        <f>VLOOKUP(B874,'REGISTRO ABONOS'!$B$8:$BC$10039,54,0)</f>
        <v>#N/A</v>
      </c>
      <c r="L874" t="e">
        <f>IF(Tabla267[[#This Row],[VALOR RESTANTE]]&lt;Tabla267[[#This Row],[VALOR]],"NO DISPONIBLE","DISPONIBLE")</f>
        <v>#N/A</v>
      </c>
      <c r="M874" s="9">
        <f>COUNTIF(Tabla267[[#This Row],[VALOR RESTANTE]],0)</f>
        <v>0</v>
      </c>
    </row>
    <row r="875" spans="2:13" hidden="1" x14ac:dyDescent="0.2">
      <c r="B875" s="31">
        <v>866</v>
      </c>
      <c r="J875">
        <f t="shared" si="13"/>
        <v>105000</v>
      </c>
      <c r="K875" t="e">
        <f>VLOOKUP(B875,'REGISTRO ABONOS'!$B$8:$BC$10039,54,0)</f>
        <v>#N/A</v>
      </c>
      <c r="L875" t="e">
        <f>IF(Tabla267[[#This Row],[VALOR RESTANTE]]&lt;Tabla267[[#This Row],[VALOR]],"NO DISPONIBLE","DISPONIBLE")</f>
        <v>#N/A</v>
      </c>
      <c r="M875" s="9">
        <f>COUNTIF(Tabla267[[#This Row],[VALOR RESTANTE]],0)</f>
        <v>0</v>
      </c>
    </row>
    <row r="876" spans="2:13" hidden="1" x14ac:dyDescent="0.2">
      <c r="B876" s="31">
        <v>867</v>
      </c>
      <c r="J876">
        <f t="shared" si="13"/>
        <v>105000</v>
      </c>
      <c r="K876" t="e">
        <f>VLOOKUP(B876,'REGISTRO ABONOS'!$B$8:$BC$10039,54,0)</f>
        <v>#N/A</v>
      </c>
      <c r="L876" t="e">
        <f>IF(Tabla267[[#This Row],[VALOR RESTANTE]]&lt;Tabla267[[#This Row],[VALOR]],"NO DISPONIBLE","DISPONIBLE")</f>
        <v>#N/A</v>
      </c>
      <c r="M876" s="9">
        <f>COUNTIF(Tabla267[[#This Row],[VALOR RESTANTE]],0)</f>
        <v>0</v>
      </c>
    </row>
    <row r="877" spans="2:13" hidden="1" x14ac:dyDescent="0.2">
      <c r="B877" s="31">
        <v>868</v>
      </c>
      <c r="J877">
        <f t="shared" si="13"/>
        <v>105000</v>
      </c>
      <c r="K877" t="e">
        <f>VLOOKUP(B877,'REGISTRO ABONOS'!$B$8:$BC$10039,54,0)</f>
        <v>#N/A</v>
      </c>
      <c r="L877" t="e">
        <f>IF(Tabla267[[#This Row],[VALOR RESTANTE]]&lt;Tabla267[[#This Row],[VALOR]],"NO DISPONIBLE","DISPONIBLE")</f>
        <v>#N/A</v>
      </c>
      <c r="M877" s="9">
        <f>COUNTIF(Tabla267[[#This Row],[VALOR RESTANTE]],0)</f>
        <v>0</v>
      </c>
    </row>
    <row r="878" spans="2:13" hidden="1" x14ac:dyDescent="0.2">
      <c r="B878" s="31">
        <v>869</v>
      </c>
      <c r="J878">
        <f t="shared" si="13"/>
        <v>105000</v>
      </c>
      <c r="K878" t="e">
        <f>VLOOKUP(B878,'REGISTRO ABONOS'!$B$8:$BC$10039,54,0)</f>
        <v>#N/A</v>
      </c>
      <c r="L878" t="e">
        <f>IF(Tabla267[[#This Row],[VALOR RESTANTE]]&lt;Tabla267[[#This Row],[VALOR]],"NO DISPONIBLE","DISPONIBLE")</f>
        <v>#N/A</v>
      </c>
      <c r="M878" s="9">
        <f>COUNTIF(Tabla267[[#This Row],[VALOR RESTANTE]],0)</f>
        <v>0</v>
      </c>
    </row>
    <row r="879" spans="2:13" hidden="1" x14ac:dyDescent="0.2">
      <c r="B879" s="31">
        <v>870</v>
      </c>
      <c r="H879" t="s">
        <v>502</v>
      </c>
      <c r="I879" t="s">
        <v>502</v>
      </c>
      <c r="J879">
        <f t="shared" si="13"/>
        <v>105000</v>
      </c>
      <c r="K879" t="e">
        <f>VLOOKUP(B879,'REGISTRO ABONOS'!$B$8:$BC$10039,54,0)</f>
        <v>#N/A</v>
      </c>
      <c r="L879" t="e">
        <f>IF(Tabla267[[#This Row],[VALOR RESTANTE]]&lt;Tabla267[[#This Row],[VALOR]],"NO DISPONIBLE","DISPONIBLE")</f>
        <v>#N/A</v>
      </c>
      <c r="M879" s="9">
        <f>COUNTIF(Tabla267[[#This Row],[VALOR RESTANTE]],0)</f>
        <v>0</v>
      </c>
    </row>
    <row r="880" spans="2:13" hidden="1" x14ac:dyDescent="0.2">
      <c r="B880" s="31">
        <v>871</v>
      </c>
      <c r="J880">
        <f t="shared" si="13"/>
        <v>105000</v>
      </c>
      <c r="K880" t="e">
        <f>VLOOKUP(B880,'REGISTRO ABONOS'!$B$8:$BC$10039,54,0)</f>
        <v>#N/A</v>
      </c>
      <c r="L880" t="e">
        <f>IF(Tabla267[[#This Row],[VALOR RESTANTE]]&lt;Tabla267[[#This Row],[VALOR]],"NO DISPONIBLE","DISPONIBLE")</f>
        <v>#N/A</v>
      </c>
      <c r="M880" s="9">
        <f>COUNTIF(Tabla267[[#This Row],[VALOR RESTANTE]],0)</f>
        <v>0</v>
      </c>
    </row>
    <row r="881" spans="2:13" hidden="1" x14ac:dyDescent="0.2">
      <c r="B881" s="31">
        <v>872</v>
      </c>
      <c r="J881">
        <f t="shared" si="13"/>
        <v>105000</v>
      </c>
      <c r="K881" t="e">
        <f>VLOOKUP(B881,'REGISTRO ABONOS'!$B$8:$BC$10039,54,0)</f>
        <v>#N/A</v>
      </c>
      <c r="L881" t="e">
        <f>IF(Tabla267[[#This Row],[VALOR RESTANTE]]&lt;Tabla267[[#This Row],[VALOR]],"NO DISPONIBLE","DISPONIBLE")</f>
        <v>#N/A</v>
      </c>
      <c r="M881" s="9">
        <f>COUNTIF(Tabla267[[#This Row],[VALOR RESTANTE]],0)</f>
        <v>0</v>
      </c>
    </row>
    <row r="882" spans="2:13" hidden="1" x14ac:dyDescent="0.2">
      <c r="B882" s="31">
        <v>873</v>
      </c>
      <c r="J882">
        <f t="shared" si="13"/>
        <v>105000</v>
      </c>
      <c r="K882" t="e">
        <f>VLOOKUP(B882,'REGISTRO ABONOS'!$B$8:$BC$10039,54,0)</f>
        <v>#N/A</v>
      </c>
      <c r="L882" t="e">
        <f>IF(Tabla267[[#This Row],[VALOR RESTANTE]]&lt;Tabla267[[#This Row],[VALOR]],"NO DISPONIBLE","DISPONIBLE")</f>
        <v>#N/A</v>
      </c>
      <c r="M882" s="9">
        <f>COUNTIF(Tabla267[[#This Row],[VALOR RESTANTE]],0)</f>
        <v>0</v>
      </c>
    </row>
    <row r="883" spans="2:13" hidden="1" x14ac:dyDescent="0.2">
      <c r="B883" s="31">
        <v>874</v>
      </c>
      <c r="J883">
        <f t="shared" si="13"/>
        <v>105000</v>
      </c>
      <c r="K883" t="e">
        <f>VLOOKUP(B883,'REGISTRO ABONOS'!$B$8:$BC$10039,54,0)</f>
        <v>#N/A</v>
      </c>
      <c r="L883" t="e">
        <f>IF(Tabla267[[#This Row],[VALOR RESTANTE]]&lt;Tabla267[[#This Row],[VALOR]],"NO DISPONIBLE","DISPONIBLE")</f>
        <v>#N/A</v>
      </c>
      <c r="M883" s="9">
        <f>COUNTIF(Tabla267[[#This Row],[VALOR RESTANTE]],0)</f>
        <v>0</v>
      </c>
    </row>
    <row r="884" spans="2:13" hidden="1" x14ac:dyDescent="0.2">
      <c r="B884" s="31">
        <v>875</v>
      </c>
      <c r="J884">
        <f t="shared" si="13"/>
        <v>105000</v>
      </c>
      <c r="K884" t="e">
        <f>VLOOKUP(B884,'REGISTRO ABONOS'!$B$8:$BC$10039,54,0)</f>
        <v>#N/A</v>
      </c>
      <c r="L884" t="e">
        <f>IF(Tabla267[[#This Row],[VALOR RESTANTE]]&lt;Tabla267[[#This Row],[VALOR]],"NO DISPONIBLE","DISPONIBLE")</f>
        <v>#N/A</v>
      </c>
      <c r="M884" s="9">
        <f>COUNTIF(Tabla267[[#This Row],[VALOR RESTANTE]],0)</f>
        <v>0</v>
      </c>
    </row>
    <row r="885" spans="2:13" hidden="1" x14ac:dyDescent="0.2">
      <c r="B885" s="31">
        <v>876</v>
      </c>
      <c r="J885">
        <f t="shared" si="13"/>
        <v>105000</v>
      </c>
      <c r="K885" t="e">
        <f>VLOOKUP(B885,'REGISTRO ABONOS'!$B$8:$BC$10039,54,0)</f>
        <v>#N/A</v>
      </c>
      <c r="L885" t="e">
        <f>IF(Tabla267[[#This Row],[VALOR RESTANTE]]&lt;Tabla267[[#This Row],[VALOR]],"NO DISPONIBLE","DISPONIBLE")</f>
        <v>#N/A</v>
      </c>
      <c r="M885" s="9">
        <f>COUNTIF(Tabla267[[#This Row],[VALOR RESTANTE]],0)</f>
        <v>0</v>
      </c>
    </row>
    <row r="886" spans="2:13" hidden="1" x14ac:dyDescent="0.2">
      <c r="B886" s="31">
        <v>877</v>
      </c>
      <c r="J886">
        <f t="shared" si="13"/>
        <v>105000</v>
      </c>
      <c r="K886" t="e">
        <f>VLOOKUP(B886,'REGISTRO ABONOS'!$B$8:$BC$10039,54,0)</f>
        <v>#N/A</v>
      </c>
      <c r="L886" t="e">
        <f>IF(Tabla267[[#This Row],[VALOR RESTANTE]]&lt;Tabla267[[#This Row],[VALOR]],"NO DISPONIBLE","DISPONIBLE")</f>
        <v>#N/A</v>
      </c>
      <c r="M886" s="9">
        <f>COUNTIF(Tabla267[[#This Row],[VALOR RESTANTE]],0)</f>
        <v>0</v>
      </c>
    </row>
    <row r="887" spans="2:13" hidden="1" x14ac:dyDescent="0.2">
      <c r="B887" s="31">
        <v>878</v>
      </c>
      <c r="J887">
        <f t="shared" si="13"/>
        <v>105000</v>
      </c>
      <c r="K887" t="e">
        <f>VLOOKUP(B887,'REGISTRO ABONOS'!$B$8:$BC$10039,54,0)</f>
        <v>#N/A</v>
      </c>
      <c r="L887" t="e">
        <f>IF(Tabla267[[#This Row],[VALOR RESTANTE]]&lt;Tabla267[[#This Row],[VALOR]],"NO DISPONIBLE","DISPONIBLE")</f>
        <v>#N/A</v>
      </c>
      <c r="M887" s="9">
        <f>COUNTIF(Tabla267[[#This Row],[VALOR RESTANTE]],0)</f>
        <v>0</v>
      </c>
    </row>
    <row r="888" spans="2:13" hidden="1" x14ac:dyDescent="0.2">
      <c r="B888" s="31">
        <v>879</v>
      </c>
      <c r="J888">
        <f t="shared" si="13"/>
        <v>105000</v>
      </c>
      <c r="K888" t="e">
        <f>VLOOKUP(B888,'REGISTRO ABONOS'!$B$8:$BC$10039,54,0)</f>
        <v>#N/A</v>
      </c>
      <c r="L888" t="e">
        <f>IF(Tabla267[[#This Row],[VALOR RESTANTE]]&lt;Tabla267[[#This Row],[VALOR]],"NO DISPONIBLE","DISPONIBLE")</f>
        <v>#N/A</v>
      </c>
      <c r="M888" s="9">
        <f>COUNTIF(Tabla267[[#This Row],[VALOR RESTANTE]],0)</f>
        <v>0</v>
      </c>
    </row>
    <row r="889" spans="2:13" hidden="1" x14ac:dyDescent="0.2">
      <c r="B889" s="31">
        <v>880</v>
      </c>
      <c r="J889">
        <f t="shared" si="13"/>
        <v>105000</v>
      </c>
      <c r="K889" t="e">
        <f>VLOOKUP(B889,'REGISTRO ABONOS'!$B$8:$BC$10039,54,0)</f>
        <v>#N/A</v>
      </c>
      <c r="L889" t="e">
        <f>IF(Tabla267[[#This Row],[VALOR RESTANTE]]&lt;Tabla267[[#This Row],[VALOR]],"NO DISPONIBLE","DISPONIBLE")</f>
        <v>#N/A</v>
      </c>
      <c r="M889" s="9">
        <f>COUNTIF(Tabla267[[#This Row],[VALOR RESTANTE]],0)</f>
        <v>0</v>
      </c>
    </row>
    <row r="890" spans="2:13" hidden="1" x14ac:dyDescent="0.2">
      <c r="B890" s="31">
        <v>881</v>
      </c>
      <c r="J890">
        <f t="shared" si="13"/>
        <v>105000</v>
      </c>
      <c r="K890" t="e">
        <f>VLOOKUP(B890,'REGISTRO ABONOS'!$B$8:$BC$10039,54,0)</f>
        <v>#N/A</v>
      </c>
      <c r="L890" t="e">
        <f>IF(Tabla267[[#This Row],[VALOR RESTANTE]]&lt;Tabla267[[#This Row],[VALOR]],"NO DISPONIBLE","DISPONIBLE")</f>
        <v>#N/A</v>
      </c>
      <c r="M890" s="9">
        <f>COUNTIF(Tabla267[[#This Row],[VALOR RESTANTE]],0)</f>
        <v>0</v>
      </c>
    </row>
    <row r="891" spans="2:13" hidden="1" x14ac:dyDescent="0.2">
      <c r="B891" s="31">
        <v>882</v>
      </c>
      <c r="H891" t="s">
        <v>504</v>
      </c>
      <c r="I891" t="s">
        <v>504</v>
      </c>
      <c r="J891">
        <f t="shared" si="13"/>
        <v>105000</v>
      </c>
      <c r="K891" t="e">
        <f>VLOOKUP(B891,'REGISTRO ABONOS'!$B$8:$BC$10039,54,0)</f>
        <v>#N/A</v>
      </c>
      <c r="L891" t="e">
        <f>IF(Tabla267[[#This Row],[VALOR RESTANTE]]&lt;Tabla267[[#This Row],[VALOR]],"NO DISPONIBLE","DISPONIBLE")</f>
        <v>#N/A</v>
      </c>
      <c r="M891" s="9">
        <f>COUNTIF(Tabla267[[#This Row],[VALOR RESTANTE]],0)</f>
        <v>0</v>
      </c>
    </row>
    <row r="892" spans="2:13" hidden="1" x14ac:dyDescent="0.2">
      <c r="B892" s="31">
        <v>883</v>
      </c>
      <c r="J892">
        <f t="shared" si="13"/>
        <v>105000</v>
      </c>
      <c r="K892" t="e">
        <f>VLOOKUP(B892,'REGISTRO ABONOS'!$B$8:$BC$10039,54,0)</f>
        <v>#N/A</v>
      </c>
      <c r="L892" t="e">
        <f>IF(Tabla267[[#This Row],[VALOR RESTANTE]]&lt;Tabla267[[#This Row],[VALOR]],"NO DISPONIBLE","DISPONIBLE")</f>
        <v>#N/A</v>
      </c>
      <c r="M892" s="9">
        <f>COUNTIF(Tabla267[[#This Row],[VALOR RESTANTE]],0)</f>
        <v>0</v>
      </c>
    </row>
    <row r="893" spans="2:13" hidden="1" x14ac:dyDescent="0.2">
      <c r="B893" s="31">
        <v>884</v>
      </c>
      <c r="J893">
        <f t="shared" si="13"/>
        <v>105000</v>
      </c>
      <c r="K893" t="e">
        <f>VLOOKUP(B893,'REGISTRO ABONOS'!$B$8:$BC$10039,54,0)</f>
        <v>#N/A</v>
      </c>
      <c r="L893" t="e">
        <f>IF(Tabla267[[#This Row],[VALOR RESTANTE]]&lt;Tabla267[[#This Row],[VALOR]],"NO DISPONIBLE","DISPONIBLE")</f>
        <v>#N/A</v>
      </c>
      <c r="M893" s="9">
        <f>COUNTIF(Tabla267[[#This Row],[VALOR RESTANTE]],0)</f>
        <v>0</v>
      </c>
    </row>
    <row r="894" spans="2:13" hidden="1" x14ac:dyDescent="0.2">
      <c r="B894" s="31">
        <v>885</v>
      </c>
      <c r="J894">
        <f t="shared" si="13"/>
        <v>105000</v>
      </c>
      <c r="K894" t="e">
        <f>VLOOKUP(B894,'REGISTRO ABONOS'!$B$8:$BC$10039,54,0)</f>
        <v>#N/A</v>
      </c>
      <c r="L894" t="e">
        <f>IF(Tabla267[[#This Row],[VALOR RESTANTE]]&lt;Tabla267[[#This Row],[VALOR]],"NO DISPONIBLE","DISPONIBLE")</f>
        <v>#N/A</v>
      </c>
      <c r="M894" s="9">
        <f>COUNTIF(Tabla267[[#This Row],[VALOR RESTANTE]],0)</f>
        <v>0</v>
      </c>
    </row>
    <row r="895" spans="2:13" hidden="1" x14ac:dyDescent="0.2">
      <c r="B895" s="31">
        <v>886</v>
      </c>
      <c r="J895">
        <f t="shared" si="13"/>
        <v>105000</v>
      </c>
      <c r="K895" t="e">
        <f>VLOOKUP(B895,'REGISTRO ABONOS'!$B$8:$BC$10039,54,0)</f>
        <v>#N/A</v>
      </c>
      <c r="L895" t="e">
        <f>IF(Tabla267[[#This Row],[VALOR RESTANTE]]&lt;Tabla267[[#This Row],[VALOR]],"NO DISPONIBLE","DISPONIBLE")</f>
        <v>#N/A</v>
      </c>
      <c r="M895" s="9">
        <f>COUNTIF(Tabla267[[#This Row],[VALOR RESTANTE]],0)</f>
        <v>0</v>
      </c>
    </row>
    <row r="896" spans="2:13" hidden="1" x14ac:dyDescent="0.2">
      <c r="B896" s="31">
        <v>887</v>
      </c>
      <c r="J896">
        <f t="shared" si="13"/>
        <v>105000</v>
      </c>
      <c r="K896" t="e">
        <f>VLOOKUP(B896,'REGISTRO ABONOS'!$B$8:$BC$10039,54,0)</f>
        <v>#N/A</v>
      </c>
      <c r="L896" t="e">
        <f>IF(Tabla267[[#This Row],[VALOR RESTANTE]]&lt;Tabla267[[#This Row],[VALOR]],"NO DISPONIBLE","DISPONIBLE")</f>
        <v>#N/A</v>
      </c>
      <c r="M896" s="9">
        <f>COUNTIF(Tabla267[[#This Row],[VALOR RESTANTE]],0)</f>
        <v>0</v>
      </c>
    </row>
    <row r="897" spans="2:13" hidden="1" x14ac:dyDescent="0.2">
      <c r="B897" s="31">
        <v>888</v>
      </c>
      <c r="J897">
        <f t="shared" si="13"/>
        <v>105000</v>
      </c>
      <c r="K897" t="e">
        <f>VLOOKUP(B897,'REGISTRO ABONOS'!$B$8:$BC$10039,54,0)</f>
        <v>#N/A</v>
      </c>
      <c r="L897" t="e">
        <f>IF(Tabla267[[#This Row],[VALOR RESTANTE]]&lt;Tabla267[[#This Row],[VALOR]],"NO DISPONIBLE","DISPONIBLE")</f>
        <v>#N/A</v>
      </c>
      <c r="M897" s="9">
        <f>COUNTIF(Tabla267[[#This Row],[VALOR RESTANTE]],0)</f>
        <v>0</v>
      </c>
    </row>
    <row r="898" spans="2:13" hidden="1" x14ac:dyDescent="0.2">
      <c r="B898" s="31">
        <v>889</v>
      </c>
      <c r="H898" t="s">
        <v>282</v>
      </c>
      <c r="I898" t="s">
        <v>282</v>
      </c>
      <c r="J898">
        <f t="shared" si="13"/>
        <v>105000</v>
      </c>
      <c r="K898" t="e">
        <f>VLOOKUP(B898,'REGISTRO ABONOS'!$B$8:$BC$10039,54,0)</f>
        <v>#N/A</v>
      </c>
      <c r="L898" t="e">
        <f>IF(Tabla267[[#This Row],[VALOR RESTANTE]]&lt;Tabla267[[#This Row],[VALOR]],"NO DISPONIBLE","DISPONIBLE")</f>
        <v>#N/A</v>
      </c>
      <c r="M898" s="9">
        <f>COUNTIF(Tabla267[[#This Row],[VALOR RESTANTE]],0)</f>
        <v>0</v>
      </c>
    </row>
    <row r="899" spans="2:13" hidden="1" x14ac:dyDescent="0.2">
      <c r="B899" s="31">
        <v>890</v>
      </c>
      <c r="J899">
        <f t="shared" si="13"/>
        <v>105000</v>
      </c>
      <c r="K899" t="e">
        <f>VLOOKUP(B899,'REGISTRO ABONOS'!$B$8:$BC$10039,54,0)</f>
        <v>#N/A</v>
      </c>
      <c r="L899" t="e">
        <f>IF(Tabla267[[#This Row],[VALOR RESTANTE]]&lt;Tabla267[[#This Row],[VALOR]],"NO DISPONIBLE","DISPONIBLE")</f>
        <v>#N/A</v>
      </c>
      <c r="M899" s="9">
        <f>COUNTIF(Tabla267[[#This Row],[VALOR RESTANTE]],0)</f>
        <v>0</v>
      </c>
    </row>
    <row r="900" spans="2:13" hidden="1" x14ac:dyDescent="0.2">
      <c r="B900" s="31">
        <v>891</v>
      </c>
      <c r="J900">
        <f t="shared" si="13"/>
        <v>105000</v>
      </c>
      <c r="K900" t="e">
        <f>VLOOKUP(B900,'REGISTRO ABONOS'!$B$8:$BC$10039,54,0)</f>
        <v>#N/A</v>
      </c>
      <c r="L900" t="e">
        <f>IF(Tabla267[[#This Row],[VALOR RESTANTE]]&lt;Tabla267[[#This Row],[VALOR]],"NO DISPONIBLE","DISPONIBLE")</f>
        <v>#N/A</v>
      </c>
      <c r="M900" s="9">
        <f>COUNTIF(Tabla267[[#This Row],[VALOR RESTANTE]],0)</f>
        <v>0</v>
      </c>
    </row>
    <row r="901" spans="2:13" hidden="1" x14ac:dyDescent="0.2">
      <c r="B901" s="31">
        <v>892</v>
      </c>
      <c r="J901">
        <f t="shared" si="13"/>
        <v>105000</v>
      </c>
      <c r="K901" t="e">
        <f>VLOOKUP(B901,'REGISTRO ABONOS'!$B$8:$BC$10039,54,0)</f>
        <v>#N/A</v>
      </c>
      <c r="L901" t="e">
        <f>IF(Tabla267[[#This Row],[VALOR RESTANTE]]&lt;Tabla267[[#This Row],[VALOR]],"NO DISPONIBLE","DISPONIBLE")</f>
        <v>#N/A</v>
      </c>
      <c r="M901" s="9">
        <f>COUNTIF(Tabla267[[#This Row],[VALOR RESTANTE]],0)</f>
        <v>0</v>
      </c>
    </row>
    <row r="902" spans="2:13" hidden="1" x14ac:dyDescent="0.2">
      <c r="B902" s="31">
        <v>893</v>
      </c>
      <c r="J902">
        <f t="shared" si="13"/>
        <v>105000</v>
      </c>
      <c r="K902" t="e">
        <f>VLOOKUP(B902,'REGISTRO ABONOS'!$B$8:$BC$10039,54,0)</f>
        <v>#N/A</v>
      </c>
      <c r="L902" t="e">
        <f>IF(Tabla267[[#This Row],[VALOR RESTANTE]]&lt;Tabla267[[#This Row],[VALOR]],"NO DISPONIBLE","DISPONIBLE")</f>
        <v>#N/A</v>
      </c>
      <c r="M902" s="9">
        <f>COUNTIF(Tabla267[[#This Row],[VALOR RESTANTE]],0)</f>
        <v>0</v>
      </c>
    </row>
    <row r="903" spans="2:13" hidden="1" x14ac:dyDescent="0.2">
      <c r="B903" s="31">
        <v>894</v>
      </c>
      <c r="J903">
        <f t="shared" si="13"/>
        <v>105000</v>
      </c>
      <c r="K903" t="e">
        <f>VLOOKUP(B903,'REGISTRO ABONOS'!$B$8:$BC$10039,54,0)</f>
        <v>#N/A</v>
      </c>
      <c r="L903" t="e">
        <f>IF(Tabla267[[#This Row],[VALOR RESTANTE]]&lt;Tabla267[[#This Row],[VALOR]],"NO DISPONIBLE","DISPONIBLE")</f>
        <v>#N/A</v>
      </c>
      <c r="M903" s="9">
        <f>COUNTIF(Tabla267[[#This Row],[VALOR RESTANTE]],0)</f>
        <v>0</v>
      </c>
    </row>
    <row r="904" spans="2:13" hidden="1" x14ac:dyDescent="0.2">
      <c r="B904" s="31">
        <v>895</v>
      </c>
      <c r="H904" t="s">
        <v>485</v>
      </c>
      <c r="I904" t="s">
        <v>485</v>
      </c>
      <c r="J904">
        <f t="shared" si="13"/>
        <v>105000</v>
      </c>
      <c r="K904" t="e">
        <f>VLOOKUP(B904,'REGISTRO ABONOS'!$B$8:$BC$10039,54,0)</f>
        <v>#N/A</v>
      </c>
      <c r="L904" t="e">
        <f>IF(Tabla267[[#This Row],[VALOR RESTANTE]]&lt;Tabla267[[#This Row],[VALOR]],"NO DISPONIBLE","DISPONIBLE")</f>
        <v>#N/A</v>
      </c>
      <c r="M904" s="9">
        <f>COUNTIF(Tabla267[[#This Row],[VALOR RESTANTE]],0)</f>
        <v>0</v>
      </c>
    </row>
    <row r="905" spans="2:13" hidden="1" x14ac:dyDescent="0.2">
      <c r="B905" s="31">
        <v>896</v>
      </c>
      <c r="J905">
        <f t="shared" si="13"/>
        <v>105000</v>
      </c>
      <c r="K905" t="e">
        <f>VLOOKUP(B905,'REGISTRO ABONOS'!$B$8:$BC$10039,54,0)</f>
        <v>#N/A</v>
      </c>
      <c r="L905" t="e">
        <f>IF(Tabla267[[#This Row],[VALOR RESTANTE]]&lt;Tabla267[[#This Row],[VALOR]],"NO DISPONIBLE","DISPONIBLE")</f>
        <v>#N/A</v>
      </c>
      <c r="M905" s="9">
        <f>COUNTIF(Tabla267[[#This Row],[VALOR RESTANTE]],0)</f>
        <v>0</v>
      </c>
    </row>
    <row r="906" spans="2:13" hidden="1" x14ac:dyDescent="0.2">
      <c r="B906" s="31">
        <v>897</v>
      </c>
      <c r="J906">
        <f t="shared" si="13"/>
        <v>105000</v>
      </c>
      <c r="K906" t="e">
        <f>VLOOKUP(B906,'REGISTRO ABONOS'!$B$8:$BC$10039,54,0)</f>
        <v>#N/A</v>
      </c>
      <c r="L906" t="e">
        <f>IF(Tabla267[[#This Row],[VALOR RESTANTE]]&lt;Tabla267[[#This Row],[VALOR]],"NO DISPONIBLE","DISPONIBLE")</f>
        <v>#N/A</v>
      </c>
      <c r="M906" s="9">
        <f>COUNTIF(Tabla267[[#This Row],[VALOR RESTANTE]],0)</f>
        <v>0</v>
      </c>
    </row>
    <row r="907" spans="2:13" hidden="1" x14ac:dyDescent="0.2">
      <c r="B907" s="31">
        <v>898</v>
      </c>
      <c r="J907">
        <f t="shared" si="13"/>
        <v>105000</v>
      </c>
      <c r="K907" t="e">
        <f>VLOOKUP(B907,'REGISTRO ABONOS'!$B$8:$BC$10039,54,0)</f>
        <v>#N/A</v>
      </c>
      <c r="L907" t="e">
        <f>IF(Tabla267[[#This Row],[VALOR RESTANTE]]&lt;Tabla267[[#This Row],[VALOR]],"NO DISPONIBLE","DISPONIBLE")</f>
        <v>#N/A</v>
      </c>
      <c r="M907" s="9">
        <f>COUNTIF(Tabla267[[#This Row],[VALOR RESTANTE]],0)</f>
        <v>0</v>
      </c>
    </row>
    <row r="908" spans="2:13" hidden="1" x14ac:dyDescent="0.2">
      <c r="B908" s="31">
        <v>899</v>
      </c>
      <c r="J908">
        <f t="shared" ref="J908:J971" si="14">IF(C908&gt;43607,130000,105000)</f>
        <v>105000</v>
      </c>
      <c r="K908" t="e">
        <f>VLOOKUP(B908,'REGISTRO ABONOS'!$B$8:$BC$10039,54,0)</f>
        <v>#N/A</v>
      </c>
      <c r="L908" t="e">
        <f>IF(Tabla267[[#This Row],[VALOR RESTANTE]]&lt;Tabla267[[#This Row],[VALOR]],"NO DISPONIBLE","DISPONIBLE")</f>
        <v>#N/A</v>
      </c>
      <c r="M908" s="9">
        <f>COUNTIF(Tabla267[[#This Row],[VALOR RESTANTE]],0)</f>
        <v>0</v>
      </c>
    </row>
    <row r="909" spans="2:13" hidden="1" x14ac:dyDescent="0.2">
      <c r="B909" s="31">
        <v>900</v>
      </c>
      <c r="H909" t="s">
        <v>502</v>
      </c>
      <c r="I909" t="s">
        <v>502</v>
      </c>
      <c r="J909">
        <f t="shared" si="14"/>
        <v>105000</v>
      </c>
      <c r="K909" t="e">
        <f>VLOOKUP(B909,'REGISTRO ABONOS'!$B$8:$BC$10039,54,0)</f>
        <v>#N/A</v>
      </c>
      <c r="L909" t="e">
        <f>IF(Tabla267[[#This Row],[VALOR RESTANTE]]&lt;Tabla267[[#This Row],[VALOR]],"NO DISPONIBLE","DISPONIBLE")</f>
        <v>#N/A</v>
      </c>
      <c r="M909" s="9">
        <f>COUNTIF(Tabla267[[#This Row],[VALOR RESTANTE]],0)</f>
        <v>0</v>
      </c>
    </row>
    <row r="910" spans="2:13" hidden="1" x14ac:dyDescent="0.2">
      <c r="B910" s="31">
        <v>901</v>
      </c>
      <c r="H910" t="s">
        <v>502</v>
      </c>
      <c r="I910" t="s">
        <v>502</v>
      </c>
      <c r="J910">
        <f t="shared" si="14"/>
        <v>105000</v>
      </c>
      <c r="K910" t="e">
        <f>VLOOKUP(B910,'REGISTRO ABONOS'!$B$8:$BC$10039,54,0)</f>
        <v>#N/A</v>
      </c>
      <c r="L910" t="e">
        <f>IF(Tabla267[[#This Row],[VALOR RESTANTE]]&lt;Tabla267[[#This Row],[VALOR]],"NO DISPONIBLE","DISPONIBLE")</f>
        <v>#N/A</v>
      </c>
      <c r="M910" s="9">
        <f>COUNTIF(Tabla267[[#This Row],[VALOR RESTANTE]],0)</f>
        <v>0</v>
      </c>
    </row>
    <row r="911" spans="2:13" hidden="1" x14ac:dyDescent="0.2">
      <c r="B911" s="31">
        <v>902</v>
      </c>
      <c r="J911">
        <f t="shared" si="14"/>
        <v>105000</v>
      </c>
      <c r="K911" t="e">
        <f>VLOOKUP(B911,'REGISTRO ABONOS'!$B$8:$BC$10039,54,0)</f>
        <v>#N/A</v>
      </c>
      <c r="L911" t="e">
        <f>IF(Tabla267[[#This Row],[VALOR RESTANTE]]&lt;Tabla267[[#This Row],[VALOR]],"NO DISPONIBLE","DISPONIBLE")</f>
        <v>#N/A</v>
      </c>
      <c r="M911" s="9">
        <f>COUNTIF(Tabla267[[#This Row],[VALOR RESTANTE]],0)</f>
        <v>0</v>
      </c>
    </row>
    <row r="912" spans="2:13" hidden="1" x14ac:dyDescent="0.2">
      <c r="B912" s="31">
        <v>903</v>
      </c>
      <c r="J912">
        <f t="shared" si="14"/>
        <v>105000</v>
      </c>
      <c r="K912" t="e">
        <f>VLOOKUP(B912,'REGISTRO ABONOS'!$B$8:$BC$10039,54,0)</f>
        <v>#N/A</v>
      </c>
      <c r="L912" t="e">
        <f>IF(Tabla267[[#This Row],[VALOR RESTANTE]]&lt;Tabla267[[#This Row],[VALOR]],"NO DISPONIBLE","DISPONIBLE")</f>
        <v>#N/A</v>
      </c>
      <c r="M912" s="9">
        <f>COUNTIF(Tabla267[[#This Row],[VALOR RESTANTE]],0)</f>
        <v>0</v>
      </c>
    </row>
    <row r="913" spans="2:13" hidden="1" x14ac:dyDescent="0.2">
      <c r="B913" s="31">
        <v>904</v>
      </c>
      <c r="H913" t="s">
        <v>504</v>
      </c>
      <c r="I913" t="s">
        <v>504</v>
      </c>
      <c r="J913">
        <f t="shared" si="14"/>
        <v>105000</v>
      </c>
      <c r="K913" t="e">
        <f>VLOOKUP(B913,'REGISTRO ABONOS'!$B$8:$BC$10039,54,0)</f>
        <v>#N/A</v>
      </c>
      <c r="L913" t="e">
        <f>IF(Tabla267[[#This Row],[VALOR RESTANTE]]&lt;Tabla267[[#This Row],[VALOR]],"NO DISPONIBLE","DISPONIBLE")</f>
        <v>#N/A</v>
      </c>
      <c r="M913" s="9">
        <f>COUNTIF(Tabla267[[#This Row],[VALOR RESTANTE]],0)</f>
        <v>0</v>
      </c>
    </row>
    <row r="914" spans="2:13" hidden="1" x14ac:dyDescent="0.2">
      <c r="B914" s="31">
        <v>905</v>
      </c>
      <c r="J914">
        <f t="shared" si="14"/>
        <v>105000</v>
      </c>
      <c r="K914" t="e">
        <f>VLOOKUP(B914,'REGISTRO ABONOS'!$B$8:$BC$10039,54,0)</f>
        <v>#N/A</v>
      </c>
      <c r="L914" t="e">
        <f>IF(Tabla267[[#This Row],[VALOR RESTANTE]]&lt;Tabla267[[#This Row],[VALOR]],"NO DISPONIBLE","DISPONIBLE")</f>
        <v>#N/A</v>
      </c>
      <c r="M914" s="9">
        <f>COUNTIF(Tabla267[[#This Row],[VALOR RESTANTE]],0)</f>
        <v>0</v>
      </c>
    </row>
    <row r="915" spans="2:13" hidden="1" x14ac:dyDescent="0.2">
      <c r="B915" s="31">
        <v>906</v>
      </c>
      <c r="J915">
        <f t="shared" si="14"/>
        <v>105000</v>
      </c>
      <c r="K915" t="e">
        <f>VLOOKUP(B915,'REGISTRO ABONOS'!$B$8:$BC$10039,54,0)</f>
        <v>#N/A</v>
      </c>
      <c r="L915" t="e">
        <f>IF(Tabla267[[#This Row],[VALOR RESTANTE]]&lt;Tabla267[[#This Row],[VALOR]],"NO DISPONIBLE","DISPONIBLE")</f>
        <v>#N/A</v>
      </c>
      <c r="M915" s="9">
        <f>COUNTIF(Tabla267[[#This Row],[VALOR RESTANTE]],0)</f>
        <v>0</v>
      </c>
    </row>
    <row r="916" spans="2:13" hidden="1" x14ac:dyDescent="0.2">
      <c r="B916" s="31">
        <v>907</v>
      </c>
      <c r="H916" t="s">
        <v>282</v>
      </c>
      <c r="I916" t="s">
        <v>282</v>
      </c>
      <c r="J916">
        <f t="shared" si="14"/>
        <v>105000</v>
      </c>
      <c r="K916" t="e">
        <f>VLOOKUP(B916,'REGISTRO ABONOS'!$B$8:$BC$10039,54,0)</f>
        <v>#N/A</v>
      </c>
      <c r="L916" t="e">
        <f>IF(Tabla267[[#This Row],[VALOR RESTANTE]]&lt;Tabla267[[#This Row],[VALOR]],"NO DISPONIBLE","DISPONIBLE")</f>
        <v>#N/A</v>
      </c>
      <c r="M916" s="9">
        <f>COUNTIF(Tabla267[[#This Row],[VALOR RESTANTE]],0)</f>
        <v>0</v>
      </c>
    </row>
    <row r="917" spans="2:13" hidden="1" x14ac:dyDescent="0.2">
      <c r="B917" s="31">
        <v>908</v>
      </c>
      <c r="J917">
        <f t="shared" si="14"/>
        <v>105000</v>
      </c>
      <c r="K917" t="e">
        <f>VLOOKUP(B917,'REGISTRO ABONOS'!$B$8:$BC$10039,54,0)</f>
        <v>#N/A</v>
      </c>
      <c r="L917" t="e">
        <f>IF(Tabla267[[#This Row],[VALOR RESTANTE]]&lt;Tabla267[[#This Row],[VALOR]],"NO DISPONIBLE","DISPONIBLE")</f>
        <v>#N/A</v>
      </c>
      <c r="M917" s="9">
        <f>COUNTIF(Tabla267[[#This Row],[VALOR RESTANTE]],0)</f>
        <v>0</v>
      </c>
    </row>
    <row r="918" spans="2:13" hidden="1" x14ac:dyDescent="0.2">
      <c r="B918" s="31">
        <v>909</v>
      </c>
      <c r="J918">
        <f t="shared" si="14"/>
        <v>105000</v>
      </c>
      <c r="K918" t="e">
        <f>VLOOKUP(B918,'REGISTRO ABONOS'!$B$8:$BC$10039,54,0)</f>
        <v>#N/A</v>
      </c>
      <c r="L918" t="e">
        <f>IF(Tabla267[[#This Row],[VALOR RESTANTE]]&lt;Tabla267[[#This Row],[VALOR]],"NO DISPONIBLE","DISPONIBLE")</f>
        <v>#N/A</v>
      </c>
      <c r="M918" s="9">
        <f>COUNTIF(Tabla267[[#This Row],[VALOR RESTANTE]],0)</f>
        <v>0</v>
      </c>
    </row>
    <row r="919" spans="2:13" hidden="1" x14ac:dyDescent="0.2">
      <c r="B919" s="31">
        <v>910</v>
      </c>
      <c r="J919">
        <f t="shared" si="14"/>
        <v>105000</v>
      </c>
      <c r="K919" t="e">
        <f>VLOOKUP(B919,'REGISTRO ABONOS'!$B$8:$BC$10039,54,0)</f>
        <v>#N/A</v>
      </c>
      <c r="L919" t="e">
        <f>IF(Tabla267[[#This Row],[VALOR RESTANTE]]&lt;Tabla267[[#This Row],[VALOR]],"NO DISPONIBLE","DISPONIBLE")</f>
        <v>#N/A</v>
      </c>
      <c r="M919" s="9">
        <f>COUNTIF(Tabla267[[#This Row],[VALOR RESTANTE]],0)</f>
        <v>0</v>
      </c>
    </row>
    <row r="920" spans="2:13" hidden="1" x14ac:dyDescent="0.2">
      <c r="B920" s="31">
        <v>911</v>
      </c>
      <c r="H920" t="s">
        <v>504</v>
      </c>
      <c r="I920" t="s">
        <v>504</v>
      </c>
      <c r="J920">
        <f t="shared" si="14"/>
        <v>105000</v>
      </c>
      <c r="K920" t="e">
        <f>VLOOKUP(B920,'REGISTRO ABONOS'!$B$8:$BC$10039,54,0)</f>
        <v>#N/A</v>
      </c>
      <c r="L920" t="e">
        <f>IF(Tabla267[[#This Row],[VALOR RESTANTE]]&lt;Tabla267[[#This Row],[VALOR]],"NO DISPONIBLE","DISPONIBLE")</f>
        <v>#N/A</v>
      </c>
      <c r="M920" s="9">
        <f>COUNTIF(Tabla267[[#This Row],[VALOR RESTANTE]],0)</f>
        <v>0</v>
      </c>
    </row>
    <row r="921" spans="2:13" hidden="1" x14ac:dyDescent="0.2">
      <c r="B921" s="31">
        <v>912</v>
      </c>
      <c r="J921">
        <f t="shared" si="14"/>
        <v>105000</v>
      </c>
      <c r="K921" t="e">
        <f>VLOOKUP(B921,'REGISTRO ABONOS'!$B$8:$BC$10039,54,0)</f>
        <v>#N/A</v>
      </c>
      <c r="L921" t="e">
        <f>IF(Tabla267[[#This Row],[VALOR RESTANTE]]&lt;Tabla267[[#This Row],[VALOR]],"NO DISPONIBLE","DISPONIBLE")</f>
        <v>#N/A</v>
      </c>
      <c r="M921" s="9">
        <f>COUNTIF(Tabla267[[#This Row],[VALOR RESTANTE]],0)</f>
        <v>0</v>
      </c>
    </row>
    <row r="922" spans="2:13" hidden="1" x14ac:dyDescent="0.2">
      <c r="B922" s="31">
        <v>913</v>
      </c>
      <c r="J922">
        <f t="shared" si="14"/>
        <v>105000</v>
      </c>
      <c r="K922" t="e">
        <f>VLOOKUP(B922,'REGISTRO ABONOS'!$B$8:$BC$10039,54,0)</f>
        <v>#N/A</v>
      </c>
      <c r="L922" t="e">
        <f>IF(Tabla267[[#This Row],[VALOR RESTANTE]]&lt;Tabla267[[#This Row],[VALOR]],"NO DISPONIBLE","DISPONIBLE")</f>
        <v>#N/A</v>
      </c>
      <c r="M922" s="9">
        <f>COUNTIF(Tabla267[[#This Row],[VALOR RESTANTE]],0)</f>
        <v>0</v>
      </c>
    </row>
    <row r="923" spans="2:13" hidden="1" x14ac:dyDescent="0.2">
      <c r="B923" s="31">
        <v>914</v>
      </c>
      <c r="H923" t="s">
        <v>486</v>
      </c>
      <c r="I923" t="s">
        <v>486</v>
      </c>
      <c r="J923">
        <f t="shared" si="14"/>
        <v>105000</v>
      </c>
      <c r="K923" t="e">
        <f>VLOOKUP(B923,'REGISTRO ABONOS'!$B$8:$BC$10039,54,0)</f>
        <v>#N/A</v>
      </c>
      <c r="L923" t="e">
        <f>IF(Tabla267[[#This Row],[VALOR RESTANTE]]&lt;Tabla267[[#This Row],[VALOR]],"NO DISPONIBLE","DISPONIBLE")</f>
        <v>#N/A</v>
      </c>
      <c r="M923" s="9">
        <f>COUNTIF(Tabla267[[#This Row],[VALOR RESTANTE]],0)</f>
        <v>0</v>
      </c>
    </row>
    <row r="924" spans="2:13" hidden="1" x14ac:dyDescent="0.2">
      <c r="B924" s="31">
        <v>915</v>
      </c>
      <c r="H924" t="s">
        <v>486</v>
      </c>
      <c r="I924" t="s">
        <v>486</v>
      </c>
      <c r="J924">
        <f t="shared" si="14"/>
        <v>105000</v>
      </c>
      <c r="K924" t="e">
        <f>VLOOKUP(B924,'REGISTRO ABONOS'!$B$8:$BC$10039,54,0)</f>
        <v>#N/A</v>
      </c>
      <c r="L924" t="e">
        <f>IF(Tabla267[[#This Row],[VALOR RESTANTE]]&lt;Tabla267[[#This Row],[VALOR]],"NO DISPONIBLE","DISPONIBLE")</f>
        <v>#N/A</v>
      </c>
      <c r="M924" s="9">
        <f>COUNTIF(Tabla267[[#This Row],[VALOR RESTANTE]],0)</f>
        <v>0</v>
      </c>
    </row>
    <row r="925" spans="2:13" hidden="1" x14ac:dyDescent="0.2">
      <c r="B925" s="31">
        <v>916</v>
      </c>
      <c r="H925" t="s">
        <v>502</v>
      </c>
      <c r="I925" t="s">
        <v>502</v>
      </c>
      <c r="J925">
        <f t="shared" si="14"/>
        <v>105000</v>
      </c>
      <c r="K925" t="e">
        <f>VLOOKUP(B925,'REGISTRO ABONOS'!$B$8:$BC$10039,54,0)</f>
        <v>#N/A</v>
      </c>
      <c r="L925" t="e">
        <f>IF(Tabla267[[#This Row],[VALOR RESTANTE]]&lt;Tabla267[[#This Row],[VALOR]],"NO DISPONIBLE","DISPONIBLE")</f>
        <v>#N/A</v>
      </c>
      <c r="M925" s="9">
        <f>COUNTIF(Tabla267[[#This Row],[VALOR RESTANTE]],0)</f>
        <v>0</v>
      </c>
    </row>
    <row r="926" spans="2:13" hidden="1" x14ac:dyDescent="0.2">
      <c r="B926" s="31">
        <v>917</v>
      </c>
      <c r="H926" t="s">
        <v>523</v>
      </c>
      <c r="I926" t="s">
        <v>523</v>
      </c>
      <c r="J926">
        <f t="shared" si="14"/>
        <v>105000</v>
      </c>
      <c r="K926" t="e">
        <f>VLOOKUP(B926,'REGISTRO ABONOS'!$B$8:$BC$10039,54,0)</f>
        <v>#N/A</v>
      </c>
      <c r="L926" t="e">
        <f>IF(Tabla267[[#This Row],[VALOR RESTANTE]]&lt;Tabla267[[#This Row],[VALOR]],"NO DISPONIBLE","DISPONIBLE")</f>
        <v>#N/A</v>
      </c>
      <c r="M926" s="9">
        <f>COUNTIF(Tabla267[[#This Row],[VALOR RESTANTE]],0)</f>
        <v>0</v>
      </c>
    </row>
    <row r="927" spans="2:13" hidden="1" x14ac:dyDescent="0.2">
      <c r="B927" s="31">
        <v>918</v>
      </c>
      <c r="H927" t="s">
        <v>89</v>
      </c>
      <c r="I927" t="s">
        <v>89</v>
      </c>
      <c r="J927">
        <f t="shared" si="14"/>
        <v>105000</v>
      </c>
      <c r="K927" t="e">
        <f>VLOOKUP(B927,'REGISTRO ABONOS'!$B$8:$BC$10039,54,0)</f>
        <v>#N/A</v>
      </c>
      <c r="L927" t="e">
        <f>IF(Tabla267[[#This Row],[VALOR RESTANTE]]&lt;Tabla267[[#This Row],[VALOR]],"NO DISPONIBLE","DISPONIBLE")</f>
        <v>#N/A</v>
      </c>
      <c r="M927" s="9">
        <f>COUNTIF(Tabla267[[#This Row],[VALOR RESTANTE]],0)</f>
        <v>0</v>
      </c>
    </row>
    <row r="928" spans="2:13" hidden="1" x14ac:dyDescent="0.2">
      <c r="B928" s="31">
        <v>919</v>
      </c>
      <c r="H928" t="s">
        <v>504</v>
      </c>
      <c r="I928" t="s">
        <v>504</v>
      </c>
      <c r="J928">
        <f t="shared" si="14"/>
        <v>105000</v>
      </c>
      <c r="K928" t="e">
        <f>VLOOKUP(B928,'REGISTRO ABONOS'!$B$8:$BC$10039,54,0)</f>
        <v>#N/A</v>
      </c>
      <c r="L928" t="e">
        <f>IF(Tabla267[[#This Row],[VALOR RESTANTE]]&lt;Tabla267[[#This Row],[VALOR]],"NO DISPONIBLE","DISPONIBLE")</f>
        <v>#N/A</v>
      </c>
      <c r="M928" s="9">
        <f>COUNTIF(Tabla267[[#This Row],[VALOR RESTANTE]],0)</f>
        <v>0</v>
      </c>
    </row>
    <row r="929" spans="2:13" hidden="1" x14ac:dyDescent="0.2">
      <c r="B929" s="31">
        <v>920</v>
      </c>
      <c r="H929" t="s">
        <v>504</v>
      </c>
      <c r="I929" t="s">
        <v>504</v>
      </c>
      <c r="J929">
        <f t="shared" si="14"/>
        <v>105000</v>
      </c>
      <c r="K929" t="e">
        <f>VLOOKUP(B929,'REGISTRO ABONOS'!$B$8:$BC$10039,54,0)</f>
        <v>#N/A</v>
      </c>
      <c r="L929" t="e">
        <f>IF(Tabla267[[#This Row],[VALOR RESTANTE]]&lt;Tabla267[[#This Row],[VALOR]],"NO DISPONIBLE","DISPONIBLE")</f>
        <v>#N/A</v>
      </c>
      <c r="M929" s="9">
        <f>COUNTIF(Tabla267[[#This Row],[VALOR RESTANTE]],0)</f>
        <v>0</v>
      </c>
    </row>
    <row r="930" spans="2:13" hidden="1" x14ac:dyDescent="0.2">
      <c r="B930" s="31">
        <v>921</v>
      </c>
      <c r="J930">
        <f t="shared" si="14"/>
        <v>105000</v>
      </c>
      <c r="K930" t="e">
        <f>VLOOKUP(B930,'REGISTRO ABONOS'!$B$8:$BC$10039,54,0)</f>
        <v>#N/A</v>
      </c>
      <c r="L930" t="e">
        <f>IF(Tabla267[[#This Row],[VALOR RESTANTE]]&lt;Tabla267[[#This Row],[VALOR]],"NO DISPONIBLE","DISPONIBLE")</f>
        <v>#N/A</v>
      </c>
      <c r="M930" s="9">
        <f>COUNTIF(Tabla267[[#This Row],[VALOR RESTANTE]],0)</f>
        <v>0</v>
      </c>
    </row>
    <row r="931" spans="2:13" hidden="1" x14ac:dyDescent="0.2">
      <c r="B931" s="31">
        <v>922</v>
      </c>
      <c r="J931">
        <f t="shared" si="14"/>
        <v>105000</v>
      </c>
      <c r="K931" t="e">
        <f>VLOOKUP(B931,'REGISTRO ABONOS'!$B$8:$BC$10039,54,0)</f>
        <v>#N/A</v>
      </c>
      <c r="L931" t="e">
        <f>IF(Tabla267[[#This Row],[VALOR RESTANTE]]&lt;Tabla267[[#This Row],[VALOR]],"NO DISPONIBLE","DISPONIBLE")</f>
        <v>#N/A</v>
      </c>
      <c r="M931" s="9">
        <f>COUNTIF(Tabla267[[#This Row],[VALOR RESTANTE]],0)</f>
        <v>0</v>
      </c>
    </row>
    <row r="932" spans="2:13" hidden="1" x14ac:dyDescent="0.2">
      <c r="B932" s="31">
        <v>923</v>
      </c>
      <c r="H932" t="s">
        <v>89</v>
      </c>
      <c r="I932" t="s">
        <v>89</v>
      </c>
      <c r="J932">
        <f t="shared" si="14"/>
        <v>105000</v>
      </c>
      <c r="K932" t="e">
        <f>VLOOKUP(B932,'REGISTRO ABONOS'!$B$8:$BC$10039,54,0)</f>
        <v>#N/A</v>
      </c>
      <c r="L932" t="e">
        <f>IF(Tabla267[[#This Row],[VALOR RESTANTE]]&lt;Tabla267[[#This Row],[VALOR]],"NO DISPONIBLE","DISPONIBLE")</f>
        <v>#N/A</v>
      </c>
      <c r="M932" s="9">
        <f>COUNTIF(Tabla267[[#This Row],[VALOR RESTANTE]],0)</f>
        <v>0</v>
      </c>
    </row>
    <row r="933" spans="2:13" hidden="1" x14ac:dyDescent="0.2">
      <c r="B933" s="31">
        <v>924</v>
      </c>
      <c r="H933" t="s">
        <v>514</v>
      </c>
      <c r="I933" t="s">
        <v>514</v>
      </c>
      <c r="J933">
        <f t="shared" si="14"/>
        <v>105000</v>
      </c>
      <c r="K933" t="e">
        <f>VLOOKUP(B933,'REGISTRO ABONOS'!$B$8:$BC$10039,54,0)</f>
        <v>#N/A</v>
      </c>
      <c r="L933" t="e">
        <f>IF(Tabla267[[#This Row],[VALOR RESTANTE]]&lt;Tabla267[[#This Row],[VALOR]],"NO DISPONIBLE","DISPONIBLE")</f>
        <v>#N/A</v>
      </c>
      <c r="M933" s="9">
        <f>COUNTIF(Tabla267[[#This Row],[VALOR RESTANTE]],0)</f>
        <v>0</v>
      </c>
    </row>
    <row r="934" spans="2:13" hidden="1" x14ac:dyDescent="0.2">
      <c r="B934" s="31">
        <v>925</v>
      </c>
      <c r="H934" t="s">
        <v>504</v>
      </c>
      <c r="I934" t="s">
        <v>504</v>
      </c>
      <c r="J934">
        <f t="shared" si="14"/>
        <v>105000</v>
      </c>
      <c r="K934" t="e">
        <f>VLOOKUP(B934,'REGISTRO ABONOS'!$B$8:$BC$10039,54,0)</f>
        <v>#N/A</v>
      </c>
      <c r="L934" t="e">
        <f>IF(Tabla267[[#This Row],[VALOR RESTANTE]]&lt;Tabla267[[#This Row],[VALOR]],"NO DISPONIBLE","DISPONIBLE")</f>
        <v>#N/A</v>
      </c>
      <c r="M934" s="9">
        <f>COUNTIF(Tabla267[[#This Row],[VALOR RESTANTE]],0)</f>
        <v>0</v>
      </c>
    </row>
    <row r="935" spans="2:13" hidden="1" x14ac:dyDescent="0.2">
      <c r="B935" s="31">
        <v>926</v>
      </c>
      <c r="J935">
        <f t="shared" si="14"/>
        <v>105000</v>
      </c>
      <c r="K935" t="e">
        <f>VLOOKUP(B935,'REGISTRO ABONOS'!$B$8:$BC$10039,54,0)</f>
        <v>#N/A</v>
      </c>
      <c r="L935" t="e">
        <f>IF(Tabla267[[#This Row],[VALOR RESTANTE]]&lt;Tabla267[[#This Row],[VALOR]],"NO DISPONIBLE","DISPONIBLE")</f>
        <v>#N/A</v>
      </c>
      <c r="M935" s="9">
        <f>COUNTIF(Tabla267[[#This Row],[VALOR RESTANTE]],0)</f>
        <v>0</v>
      </c>
    </row>
    <row r="936" spans="2:13" hidden="1" x14ac:dyDescent="0.2">
      <c r="B936" s="31">
        <v>927</v>
      </c>
      <c r="H936" t="s">
        <v>492</v>
      </c>
      <c r="I936" t="s">
        <v>492</v>
      </c>
      <c r="J936">
        <f t="shared" si="14"/>
        <v>105000</v>
      </c>
      <c r="K936" t="e">
        <f>VLOOKUP(B936,'REGISTRO ABONOS'!$B$8:$BC$10039,54,0)</f>
        <v>#N/A</v>
      </c>
      <c r="L936" t="e">
        <f>IF(Tabla267[[#This Row],[VALOR RESTANTE]]&lt;Tabla267[[#This Row],[VALOR]],"NO DISPONIBLE","DISPONIBLE")</f>
        <v>#N/A</v>
      </c>
      <c r="M936" s="9">
        <f>COUNTIF(Tabla267[[#This Row],[VALOR RESTANTE]],0)</f>
        <v>0</v>
      </c>
    </row>
    <row r="937" spans="2:13" hidden="1" x14ac:dyDescent="0.2">
      <c r="B937" s="31">
        <v>928</v>
      </c>
      <c r="J937">
        <f t="shared" si="14"/>
        <v>105000</v>
      </c>
      <c r="K937" t="e">
        <f>VLOOKUP(B937,'REGISTRO ABONOS'!$B$8:$BC$10039,54,0)</f>
        <v>#N/A</v>
      </c>
      <c r="L937" t="e">
        <f>IF(Tabla267[[#This Row],[VALOR RESTANTE]]&lt;Tabla267[[#This Row],[VALOR]],"NO DISPONIBLE","DISPONIBLE")</f>
        <v>#N/A</v>
      </c>
      <c r="M937" s="9">
        <f>COUNTIF(Tabla267[[#This Row],[VALOR RESTANTE]],0)</f>
        <v>0</v>
      </c>
    </row>
    <row r="938" spans="2:13" hidden="1" x14ac:dyDescent="0.2">
      <c r="B938" s="31">
        <v>929</v>
      </c>
      <c r="J938">
        <f t="shared" si="14"/>
        <v>105000</v>
      </c>
      <c r="K938" t="e">
        <f>VLOOKUP(B938,'REGISTRO ABONOS'!$B$8:$BC$10039,54,0)</f>
        <v>#N/A</v>
      </c>
      <c r="L938" t="e">
        <f>IF(Tabla267[[#This Row],[VALOR RESTANTE]]&lt;Tabla267[[#This Row],[VALOR]],"NO DISPONIBLE","DISPONIBLE")</f>
        <v>#N/A</v>
      </c>
      <c r="M938" s="9">
        <f>COUNTIF(Tabla267[[#This Row],[VALOR RESTANTE]],0)</f>
        <v>0</v>
      </c>
    </row>
    <row r="939" spans="2:13" hidden="1" x14ac:dyDescent="0.2">
      <c r="B939" s="31">
        <v>930</v>
      </c>
      <c r="H939" t="s">
        <v>487</v>
      </c>
      <c r="I939" t="s">
        <v>487</v>
      </c>
      <c r="J939">
        <f t="shared" si="14"/>
        <v>105000</v>
      </c>
      <c r="K939" t="e">
        <f>VLOOKUP(B939,'REGISTRO ABONOS'!$B$8:$BC$10039,54,0)</f>
        <v>#N/A</v>
      </c>
      <c r="L939" t="e">
        <f>IF(Tabla267[[#This Row],[VALOR RESTANTE]]&lt;Tabla267[[#This Row],[VALOR]],"NO DISPONIBLE","DISPONIBLE")</f>
        <v>#N/A</v>
      </c>
      <c r="M939" s="9">
        <f>COUNTIF(Tabla267[[#This Row],[VALOR RESTANTE]],0)</f>
        <v>0</v>
      </c>
    </row>
    <row r="940" spans="2:13" hidden="1" x14ac:dyDescent="0.2">
      <c r="B940" s="31">
        <v>931</v>
      </c>
      <c r="J940">
        <f t="shared" si="14"/>
        <v>105000</v>
      </c>
      <c r="K940" t="e">
        <f>VLOOKUP(B940,'REGISTRO ABONOS'!$B$8:$BC$10039,54,0)</f>
        <v>#N/A</v>
      </c>
      <c r="L940" t="e">
        <f>IF(Tabla267[[#This Row],[VALOR RESTANTE]]&lt;Tabla267[[#This Row],[VALOR]],"NO DISPONIBLE","DISPONIBLE")</f>
        <v>#N/A</v>
      </c>
      <c r="M940" s="9">
        <f>COUNTIF(Tabla267[[#This Row],[VALOR RESTANTE]],0)</f>
        <v>0</v>
      </c>
    </row>
    <row r="941" spans="2:13" hidden="1" x14ac:dyDescent="0.2">
      <c r="B941" s="31">
        <v>932</v>
      </c>
      <c r="J941">
        <f t="shared" si="14"/>
        <v>105000</v>
      </c>
      <c r="K941" t="e">
        <f>VLOOKUP(B941,'REGISTRO ABONOS'!$B$8:$BC$10039,54,0)</f>
        <v>#N/A</v>
      </c>
      <c r="L941" t="e">
        <f>IF(Tabla267[[#This Row],[VALOR RESTANTE]]&lt;Tabla267[[#This Row],[VALOR]],"NO DISPONIBLE","DISPONIBLE")</f>
        <v>#N/A</v>
      </c>
      <c r="M941" s="9">
        <f>COUNTIF(Tabla267[[#This Row],[VALOR RESTANTE]],0)</f>
        <v>0</v>
      </c>
    </row>
    <row r="942" spans="2:13" hidden="1" x14ac:dyDescent="0.2">
      <c r="B942" s="31">
        <v>933</v>
      </c>
      <c r="J942">
        <f t="shared" si="14"/>
        <v>105000</v>
      </c>
      <c r="K942" t="e">
        <f>VLOOKUP(B942,'REGISTRO ABONOS'!$B$8:$BC$10039,54,0)</f>
        <v>#N/A</v>
      </c>
      <c r="L942" t="e">
        <f>IF(Tabla267[[#This Row],[VALOR RESTANTE]]&lt;Tabla267[[#This Row],[VALOR]],"NO DISPONIBLE","DISPONIBLE")</f>
        <v>#N/A</v>
      </c>
      <c r="M942" s="9">
        <f>COUNTIF(Tabla267[[#This Row],[VALOR RESTANTE]],0)</f>
        <v>0</v>
      </c>
    </row>
    <row r="943" spans="2:13" hidden="1" x14ac:dyDescent="0.2">
      <c r="B943" s="31">
        <v>934</v>
      </c>
      <c r="H943" t="s">
        <v>486</v>
      </c>
      <c r="I943" t="s">
        <v>486</v>
      </c>
      <c r="J943">
        <f t="shared" si="14"/>
        <v>105000</v>
      </c>
      <c r="K943" t="e">
        <f>VLOOKUP(B943,'REGISTRO ABONOS'!$B$8:$BC$10039,54,0)</f>
        <v>#N/A</v>
      </c>
      <c r="L943" t="e">
        <f>IF(Tabla267[[#This Row],[VALOR RESTANTE]]&lt;Tabla267[[#This Row],[VALOR]],"NO DISPONIBLE","DISPONIBLE")</f>
        <v>#N/A</v>
      </c>
      <c r="M943" s="9">
        <f>COUNTIF(Tabla267[[#This Row],[VALOR RESTANTE]],0)</f>
        <v>0</v>
      </c>
    </row>
    <row r="944" spans="2:13" hidden="1" x14ac:dyDescent="0.2">
      <c r="B944" s="31">
        <v>935</v>
      </c>
      <c r="H944" t="s">
        <v>485</v>
      </c>
      <c r="I944" t="s">
        <v>485</v>
      </c>
      <c r="J944">
        <f t="shared" si="14"/>
        <v>105000</v>
      </c>
      <c r="K944" t="e">
        <f>VLOOKUP(B944,'REGISTRO ABONOS'!$B$8:$BC$10039,54,0)</f>
        <v>#N/A</v>
      </c>
      <c r="L944" t="e">
        <f>IF(Tabla267[[#This Row],[VALOR RESTANTE]]&lt;Tabla267[[#This Row],[VALOR]],"NO DISPONIBLE","DISPONIBLE")</f>
        <v>#N/A</v>
      </c>
      <c r="M944" s="9">
        <f>COUNTIF(Tabla267[[#This Row],[VALOR RESTANTE]],0)</f>
        <v>0</v>
      </c>
    </row>
    <row r="945" spans="2:13" hidden="1" x14ac:dyDescent="0.2">
      <c r="B945" s="31">
        <v>936</v>
      </c>
      <c r="H945" t="s">
        <v>523</v>
      </c>
      <c r="I945" t="s">
        <v>523</v>
      </c>
      <c r="J945">
        <f t="shared" si="14"/>
        <v>105000</v>
      </c>
      <c r="K945" t="e">
        <f>VLOOKUP(B945,'REGISTRO ABONOS'!$B$8:$BC$10039,54,0)</f>
        <v>#N/A</v>
      </c>
      <c r="L945" t="e">
        <f>IF(Tabla267[[#This Row],[VALOR RESTANTE]]&lt;Tabla267[[#This Row],[VALOR]],"NO DISPONIBLE","DISPONIBLE")</f>
        <v>#N/A</v>
      </c>
      <c r="M945" s="9">
        <f>COUNTIF(Tabla267[[#This Row],[VALOR RESTANTE]],0)</f>
        <v>0</v>
      </c>
    </row>
    <row r="946" spans="2:13" hidden="1" x14ac:dyDescent="0.2">
      <c r="B946" s="31">
        <v>937</v>
      </c>
      <c r="H946" t="s">
        <v>485</v>
      </c>
      <c r="I946" t="s">
        <v>485</v>
      </c>
      <c r="J946">
        <f t="shared" si="14"/>
        <v>105000</v>
      </c>
      <c r="K946" t="e">
        <f>VLOOKUP(B946,'REGISTRO ABONOS'!$B$8:$BC$10039,54,0)</f>
        <v>#N/A</v>
      </c>
      <c r="L946" t="e">
        <f>IF(Tabla267[[#This Row],[VALOR RESTANTE]]&lt;Tabla267[[#This Row],[VALOR]],"NO DISPONIBLE","DISPONIBLE")</f>
        <v>#N/A</v>
      </c>
      <c r="M946" s="9">
        <f>COUNTIF(Tabla267[[#This Row],[VALOR RESTANTE]],0)</f>
        <v>0</v>
      </c>
    </row>
    <row r="947" spans="2:13" hidden="1" x14ac:dyDescent="0.2">
      <c r="B947" s="31">
        <v>938</v>
      </c>
      <c r="H947" t="s">
        <v>282</v>
      </c>
      <c r="I947" t="s">
        <v>282</v>
      </c>
      <c r="J947">
        <f t="shared" si="14"/>
        <v>105000</v>
      </c>
      <c r="K947" t="e">
        <f>VLOOKUP(B947,'REGISTRO ABONOS'!$B$8:$BC$10039,54,0)</f>
        <v>#N/A</v>
      </c>
      <c r="L947" t="e">
        <f>IF(Tabla267[[#This Row],[VALOR RESTANTE]]&lt;Tabla267[[#This Row],[VALOR]],"NO DISPONIBLE","DISPONIBLE")</f>
        <v>#N/A</v>
      </c>
      <c r="M947" s="9">
        <f>COUNTIF(Tabla267[[#This Row],[VALOR RESTANTE]],0)</f>
        <v>0</v>
      </c>
    </row>
    <row r="948" spans="2:13" hidden="1" x14ac:dyDescent="0.2">
      <c r="B948" s="31">
        <v>939</v>
      </c>
      <c r="J948">
        <f t="shared" si="14"/>
        <v>105000</v>
      </c>
      <c r="K948" t="e">
        <f>VLOOKUP(B948,'REGISTRO ABONOS'!$B$8:$BC$10039,54,0)</f>
        <v>#N/A</v>
      </c>
      <c r="L948" t="e">
        <f>IF(Tabla267[[#This Row],[VALOR RESTANTE]]&lt;Tabla267[[#This Row],[VALOR]],"NO DISPONIBLE","DISPONIBLE")</f>
        <v>#N/A</v>
      </c>
      <c r="M948" s="9">
        <f>COUNTIF(Tabla267[[#This Row],[VALOR RESTANTE]],0)</f>
        <v>0</v>
      </c>
    </row>
    <row r="949" spans="2:13" hidden="1" x14ac:dyDescent="0.2">
      <c r="B949" s="31">
        <v>940</v>
      </c>
      <c r="J949">
        <f t="shared" si="14"/>
        <v>105000</v>
      </c>
      <c r="K949" t="e">
        <f>VLOOKUP(B949,'REGISTRO ABONOS'!$B$8:$BC$10039,54,0)</f>
        <v>#N/A</v>
      </c>
      <c r="L949" t="e">
        <f>IF(Tabla267[[#This Row],[VALOR RESTANTE]]&lt;Tabla267[[#This Row],[VALOR]],"NO DISPONIBLE","DISPONIBLE")</f>
        <v>#N/A</v>
      </c>
      <c r="M949" s="9">
        <f>COUNTIF(Tabla267[[#This Row],[VALOR RESTANTE]],0)</f>
        <v>0</v>
      </c>
    </row>
    <row r="950" spans="2:13" hidden="1" x14ac:dyDescent="0.2">
      <c r="B950" s="31">
        <v>941</v>
      </c>
      <c r="J950">
        <f t="shared" si="14"/>
        <v>105000</v>
      </c>
      <c r="K950" t="e">
        <f>VLOOKUP(B950,'REGISTRO ABONOS'!$B$8:$BC$10039,54,0)</f>
        <v>#N/A</v>
      </c>
      <c r="L950" t="e">
        <f>IF(Tabla267[[#This Row],[VALOR RESTANTE]]&lt;Tabla267[[#This Row],[VALOR]],"NO DISPONIBLE","DISPONIBLE")</f>
        <v>#N/A</v>
      </c>
      <c r="M950" s="9">
        <f>COUNTIF(Tabla267[[#This Row],[VALOR RESTANTE]],0)</f>
        <v>0</v>
      </c>
    </row>
    <row r="951" spans="2:13" hidden="1" x14ac:dyDescent="0.2">
      <c r="B951" s="31">
        <v>942</v>
      </c>
      <c r="J951">
        <f t="shared" si="14"/>
        <v>105000</v>
      </c>
      <c r="K951" t="e">
        <f>VLOOKUP(B951,'REGISTRO ABONOS'!$B$8:$BC$10039,54,0)</f>
        <v>#N/A</v>
      </c>
      <c r="L951" t="e">
        <f>IF(Tabla267[[#This Row],[VALOR RESTANTE]]&lt;Tabla267[[#This Row],[VALOR]],"NO DISPONIBLE","DISPONIBLE")</f>
        <v>#N/A</v>
      </c>
      <c r="M951" s="9">
        <f>COUNTIF(Tabla267[[#This Row],[VALOR RESTANTE]],0)</f>
        <v>0</v>
      </c>
    </row>
    <row r="952" spans="2:13" hidden="1" x14ac:dyDescent="0.2">
      <c r="B952" s="31">
        <v>943</v>
      </c>
      <c r="J952">
        <f t="shared" si="14"/>
        <v>105000</v>
      </c>
      <c r="K952" t="e">
        <f>VLOOKUP(B952,'REGISTRO ABONOS'!$B$8:$BC$10039,54,0)</f>
        <v>#N/A</v>
      </c>
      <c r="L952" t="e">
        <f>IF(Tabla267[[#This Row],[VALOR RESTANTE]]&lt;Tabla267[[#This Row],[VALOR]],"NO DISPONIBLE","DISPONIBLE")</f>
        <v>#N/A</v>
      </c>
      <c r="M952" s="9">
        <f>COUNTIF(Tabla267[[#This Row],[VALOR RESTANTE]],0)</f>
        <v>0</v>
      </c>
    </row>
    <row r="953" spans="2:13" hidden="1" x14ac:dyDescent="0.2">
      <c r="B953" s="31">
        <v>944</v>
      </c>
      <c r="J953">
        <f t="shared" si="14"/>
        <v>105000</v>
      </c>
      <c r="K953" t="e">
        <f>VLOOKUP(B953,'REGISTRO ABONOS'!$B$8:$BC$10039,54,0)</f>
        <v>#N/A</v>
      </c>
      <c r="L953" t="e">
        <f>IF(Tabla267[[#This Row],[VALOR RESTANTE]]&lt;Tabla267[[#This Row],[VALOR]],"NO DISPONIBLE","DISPONIBLE")</f>
        <v>#N/A</v>
      </c>
      <c r="M953" s="9">
        <f>COUNTIF(Tabla267[[#This Row],[VALOR RESTANTE]],0)</f>
        <v>0</v>
      </c>
    </row>
    <row r="954" spans="2:13" hidden="1" x14ac:dyDescent="0.2">
      <c r="B954" s="31">
        <v>945</v>
      </c>
      <c r="J954">
        <f t="shared" si="14"/>
        <v>105000</v>
      </c>
      <c r="K954" t="e">
        <f>VLOOKUP(B954,'REGISTRO ABONOS'!$B$8:$BC$10039,54,0)</f>
        <v>#N/A</v>
      </c>
      <c r="L954" t="e">
        <f>IF(Tabla267[[#This Row],[VALOR RESTANTE]]&lt;Tabla267[[#This Row],[VALOR]],"NO DISPONIBLE","DISPONIBLE")</f>
        <v>#N/A</v>
      </c>
      <c r="M954" s="9">
        <f>COUNTIF(Tabla267[[#This Row],[VALOR RESTANTE]],0)</f>
        <v>0</v>
      </c>
    </row>
    <row r="955" spans="2:13" hidden="1" x14ac:dyDescent="0.2">
      <c r="B955" s="31">
        <v>946</v>
      </c>
      <c r="J955">
        <f t="shared" si="14"/>
        <v>105000</v>
      </c>
      <c r="K955" t="e">
        <f>VLOOKUP(B955,'REGISTRO ABONOS'!$B$8:$BC$10039,54,0)</f>
        <v>#N/A</v>
      </c>
      <c r="L955" t="e">
        <f>IF(Tabla267[[#This Row],[VALOR RESTANTE]]&lt;Tabla267[[#This Row],[VALOR]],"NO DISPONIBLE","DISPONIBLE")</f>
        <v>#N/A</v>
      </c>
      <c r="M955" s="9">
        <f>COUNTIF(Tabla267[[#This Row],[VALOR RESTANTE]],0)</f>
        <v>0</v>
      </c>
    </row>
    <row r="956" spans="2:13" hidden="1" x14ac:dyDescent="0.2">
      <c r="B956" s="31">
        <v>947</v>
      </c>
      <c r="H956" t="s">
        <v>490</v>
      </c>
      <c r="I956" t="s">
        <v>490</v>
      </c>
      <c r="J956">
        <f t="shared" si="14"/>
        <v>105000</v>
      </c>
      <c r="K956" t="e">
        <f>VLOOKUP(B956,'REGISTRO ABONOS'!$B$8:$BC$10039,54,0)</f>
        <v>#N/A</v>
      </c>
      <c r="L956" t="e">
        <f>IF(Tabla267[[#This Row],[VALOR RESTANTE]]&lt;Tabla267[[#This Row],[VALOR]],"NO DISPONIBLE","DISPONIBLE")</f>
        <v>#N/A</v>
      </c>
      <c r="M956" s="9">
        <f>COUNTIF(Tabla267[[#This Row],[VALOR RESTANTE]],0)</f>
        <v>0</v>
      </c>
    </row>
    <row r="957" spans="2:13" hidden="1" x14ac:dyDescent="0.2">
      <c r="B957" s="31">
        <v>948</v>
      </c>
      <c r="J957">
        <f t="shared" si="14"/>
        <v>105000</v>
      </c>
      <c r="K957" t="e">
        <f>VLOOKUP(B957,'REGISTRO ABONOS'!$B$8:$BC$10039,54,0)</f>
        <v>#N/A</v>
      </c>
      <c r="L957" t="e">
        <f>IF(Tabla267[[#This Row],[VALOR RESTANTE]]&lt;Tabla267[[#This Row],[VALOR]],"NO DISPONIBLE","DISPONIBLE")</f>
        <v>#N/A</v>
      </c>
      <c r="M957" s="9">
        <f>COUNTIF(Tabla267[[#This Row],[VALOR RESTANTE]],0)</f>
        <v>0</v>
      </c>
    </row>
    <row r="958" spans="2:13" hidden="1" x14ac:dyDescent="0.2">
      <c r="B958" s="31">
        <v>949</v>
      </c>
      <c r="J958">
        <f t="shared" si="14"/>
        <v>105000</v>
      </c>
      <c r="K958" t="e">
        <f>VLOOKUP(B958,'REGISTRO ABONOS'!$B$8:$BC$10039,54,0)</f>
        <v>#N/A</v>
      </c>
      <c r="L958" t="e">
        <f>IF(Tabla267[[#This Row],[VALOR RESTANTE]]&lt;Tabla267[[#This Row],[VALOR]],"NO DISPONIBLE","DISPONIBLE")</f>
        <v>#N/A</v>
      </c>
      <c r="M958" s="9">
        <f>COUNTIF(Tabla267[[#This Row],[VALOR RESTANTE]],0)</f>
        <v>0</v>
      </c>
    </row>
    <row r="959" spans="2:13" hidden="1" x14ac:dyDescent="0.2">
      <c r="B959" s="31">
        <v>950</v>
      </c>
      <c r="H959" t="s">
        <v>502</v>
      </c>
      <c r="I959" t="s">
        <v>502</v>
      </c>
      <c r="J959">
        <f t="shared" si="14"/>
        <v>105000</v>
      </c>
      <c r="K959" t="e">
        <f>VLOOKUP(B959,'REGISTRO ABONOS'!$B$8:$BC$10039,54,0)</f>
        <v>#N/A</v>
      </c>
      <c r="L959" t="e">
        <f>IF(Tabla267[[#This Row],[VALOR RESTANTE]]&lt;Tabla267[[#This Row],[VALOR]],"NO DISPONIBLE","DISPONIBLE")</f>
        <v>#N/A</v>
      </c>
      <c r="M959" s="9">
        <f>COUNTIF(Tabla267[[#This Row],[VALOR RESTANTE]],0)</f>
        <v>0</v>
      </c>
    </row>
    <row r="960" spans="2:13" hidden="1" x14ac:dyDescent="0.2">
      <c r="B960" s="31">
        <v>951</v>
      </c>
      <c r="J960">
        <f t="shared" si="14"/>
        <v>105000</v>
      </c>
      <c r="K960" t="e">
        <f>VLOOKUP(B960,'REGISTRO ABONOS'!$B$8:$BC$10039,54,0)</f>
        <v>#N/A</v>
      </c>
      <c r="L960" t="e">
        <f>IF(Tabla267[[#This Row],[VALOR RESTANTE]]&lt;Tabla267[[#This Row],[VALOR]],"NO DISPONIBLE","DISPONIBLE")</f>
        <v>#N/A</v>
      </c>
      <c r="M960" s="9">
        <f>COUNTIF(Tabla267[[#This Row],[VALOR RESTANTE]],0)</f>
        <v>0</v>
      </c>
    </row>
    <row r="961" spans="2:13" hidden="1" x14ac:dyDescent="0.2">
      <c r="B961" s="31">
        <v>952</v>
      </c>
      <c r="J961">
        <f t="shared" si="14"/>
        <v>105000</v>
      </c>
      <c r="K961" t="e">
        <f>VLOOKUP(B961,'REGISTRO ABONOS'!$B$8:$BC$10039,54,0)</f>
        <v>#N/A</v>
      </c>
      <c r="L961" t="e">
        <f>IF(Tabla267[[#This Row],[VALOR RESTANTE]]&lt;Tabla267[[#This Row],[VALOR]],"NO DISPONIBLE","DISPONIBLE")</f>
        <v>#N/A</v>
      </c>
      <c r="M961" s="9">
        <f>COUNTIF(Tabla267[[#This Row],[VALOR RESTANTE]],0)</f>
        <v>0</v>
      </c>
    </row>
    <row r="962" spans="2:13" hidden="1" x14ac:dyDescent="0.2">
      <c r="B962" s="31">
        <v>953</v>
      </c>
      <c r="J962">
        <f t="shared" si="14"/>
        <v>105000</v>
      </c>
      <c r="K962" t="e">
        <f>VLOOKUP(B962,'REGISTRO ABONOS'!$B$8:$BC$10039,54,0)</f>
        <v>#N/A</v>
      </c>
      <c r="L962" t="e">
        <f>IF(Tabla267[[#This Row],[VALOR RESTANTE]]&lt;Tabla267[[#This Row],[VALOR]],"NO DISPONIBLE","DISPONIBLE")</f>
        <v>#N/A</v>
      </c>
      <c r="M962" s="9">
        <f>COUNTIF(Tabla267[[#This Row],[VALOR RESTANTE]],0)</f>
        <v>0</v>
      </c>
    </row>
    <row r="963" spans="2:13" hidden="1" x14ac:dyDescent="0.2">
      <c r="B963" s="31">
        <v>954</v>
      </c>
      <c r="J963">
        <f t="shared" si="14"/>
        <v>105000</v>
      </c>
      <c r="K963" t="e">
        <f>VLOOKUP(B963,'REGISTRO ABONOS'!$B$8:$BC$10039,54,0)</f>
        <v>#N/A</v>
      </c>
      <c r="L963" t="e">
        <f>IF(Tabla267[[#This Row],[VALOR RESTANTE]]&lt;Tabla267[[#This Row],[VALOR]],"NO DISPONIBLE","DISPONIBLE")</f>
        <v>#N/A</v>
      </c>
      <c r="M963" s="9">
        <f>COUNTIF(Tabla267[[#This Row],[VALOR RESTANTE]],0)</f>
        <v>0</v>
      </c>
    </row>
    <row r="964" spans="2:13" hidden="1" x14ac:dyDescent="0.2">
      <c r="B964" s="31">
        <v>955</v>
      </c>
      <c r="J964">
        <f t="shared" si="14"/>
        <v>105000</v>
      </c>
      <c r="K964" t="e">
        <f>VLOOKUP(B964,'REGISTRO ABONOS'!$B$8:$BC$10039,54,0)</f>
        <v>#N/A</v>
      </c>
      <c r="L964" t="e">
        <f>IF(Tabla267[[#This Row],[VALOR RESTANTE]]&lt;Tabla267[[#This Row],[VALOR]],"NO DISPONIBLE","DISPONIBLE")</f>
        <v>#N/A</v>
      </c>
      <c r="M964" s="9">
        <f>COUNTIF(Tabla267[[#This Row],[VALOR RESTANTE]],0)</f>
        <v>0</v>
      </c>
    </row>
    <row r="965" spans="2:13" hidden="1" x14ac:dyDescent="0.2">
      <c r="B965" s="31">
        <v>956</v>
      </c>
      <c r="J965">
        <f t="shared" si="14"/>
        <v>105000</v>
      </c>
      <c r="K965" t="e">
        <f>VLOOKUP(B965,'REGISTRO ABONOS'!$B$8:$BC$10039,54,0)</f>
        <v>#N/A</v>
      </c>
      <c r="L965" t="e">
        <f>IF(Tabla267[[#This Row],[VALOR RESTANTE]]&lt;Tabla267[[#This Row],[VALOR]],"NO DISPONIBLE","DISPONIBLE")</f>
        <v>#N/A</v>
      </c>
      <c r="M965" s="9">
        <f>COUNTIF(Tabla267[[#This Row],[VALOR RESTANTE]],0)</f>
        <v>0</v>
      </c>
    </row>
    <row r="966" spans="2:13" hidden="1" x14ac:dyDescent="0.2">
      <c r="B966" s="31">
        <v>957</v>
      </c>
      <c r="J966">
        <f t="shared" si="14"/>
        <v>105000</v>
      </c>
      <c r="K966" t="e">
        <f>VLOOKUP(B966,'REGISTRO ABONOS'!$B$8:$BC$10039,54,0)</f>
        <v>#N/A</v>
      </c>
      <c r="L966" t="e">
        <f>IF(Tabla267[[#This Row],[VALOR RESTANTE]]&lt;Tabla267[[#This Row],[VALOR]],"NO DISPONIBLE","DISPONIBLE")</f>
        <v>#N/A</v>
      </c>
      <c r="M966" s="9">
        <f>COUNTIF(Tabla267[[#This Row],[VALOR RESTANTE]],0)</f>
        <v>0</v>
      </c>
    </row>
    <row r="967" spans="2:13" hidden="1" x14ac:dyDescent="0.2">
      <c r="B967" s="31">
        <v>958</v>
      </c>
      <c r="J967">
        <f t="shared" si="14"/>
        <v>105000</v>
      </c>
      <c r="K967" t="e">
        <f>VLOOKUP(B967,'REGISTRO ABONOS'!$B$8:$BC$10039,54,0)</f>
        <v>#N/A</v>
      </c>
      <c r="L967" t="e">
        <f>IF(Tabla267[[#This Row],[VALOR RESTANTE]]&lt;Tabla267[[#This Row],[VALOR]],"NO DISPONIBLE","DISPONIBLE")</f>
        <v>#N/A</v>
      </c>
      <c r="M967" s="9">
        <f>COUNTIF(Tabla267[[#This Row],[VALOR RESTANTE]],0)</f>
        <v>0</v>
      </c>
    </row>
    <row r="968" spans="2:13" hidden="1" x14ac:dyDescent="0.2">
      <c r="B968" s="31">
        <v>959</v>
      </c>
      <c r="J968">
        <f t="shared" si="14"/>
        <v>105000</v>
      </c>
      <c r="K968" t="e">
        <f>VLOOKUP(B968,'REGISTRO ABONOS'!$B$8:$BC$10039,54,0)</f>
        <v>#N/A</v>
      </c>
      <c r="L968" t="e">
        <f>IF(Tabla267[[#This Row],[VALOR RESTANTE]]&lt;Tabla267[[#This Row],[VALOR]],"NO DISPONIBLE","DISPONIBLE")</f>
        <v>#N/A</v>
      </c>
      <c r="M968" s="9">
        <f>COUNTIF(Tabla267[[#This Row],[VALOR RESTANTE]],0)</f>
        <v>0</v>
      </c>
    </row>
    <row r="969" spans="2:13" hidden="1" x14ac:dyDescent="0.2">
      <c r="B969" s="31">
        <v>960</v>
      </c>
      <c r="J969">
        <f t="shared" si="14"/>
        <v>105000</v>
      </c>
      <c r="K969" t="e">
        <f>VLOOKUP(B969,'REGISTRO ABONOS'!$B$8:$BC$10039,54,0)</f>
        <v>#N/A</v>
      </c>
      <c r="L969" t="e">
        <f>IF(Tabla267[[#This Row],[VALOR RESTANTE]]&lt;Tabla267[[#This Row],[VALOR]],"NO DISPONIBLE","DISPONIBLE")</f>
        <v>#N/A</v>
      </c>
      <c r="M969" s="9">
        <f>COUNTIF(Tabla267[[#This Row],[VALOR RESTANTE]],0)</f>
        <v>0</v>
      </c>
    </row>
    <row r="970" spans="2:13" hidden="1" x14ac:dyDescent="0.2">
      <c r="B970" s="31">
        <v>961</v>
      </c>
      <c r="J970">
        <f t="shared" si="14"/>
        <v>105000</v>
      </c>
      <c r="K970" t="e">
        <f>VLOOKUP(B970,'REGISTRO ABONOS'!$B$8:$BC$10039,54,0)</f>
        <v>#N/A</v>
      </c>
      <c r="L970" t="e">
        <f>IF(Tabla267[[#This Row],[VALOR RESTANTE]]&lt;Tabla267[[#This Row],[VALOR]],"NO DISPONIBLE","DISPONIBLE")</f>
        <v>#N/A</v>
      </c>
      <c r="M970" s="9">
        <f>COUNTIF(Tabla267[[#This Row],[VALOR RESTANTE]],0)</f>
        <v>0</v>
      </c>
    </row>
    <row r="971" spans="2:13" hidden="1" x14ac:dyDescent="0.2">
      <c r="B971" s="31">
        <v>962</v>
      </c>
      <c r="J971">
        <f t="shared" si="14"/>
        <v>105000</v>
      </c>
      <c r="K971" t="e">
        <f>VLOOKUP(B971,'REGISTRO ABONOS'!$B$8:$BC$10039,54,0)</f>
        <v>#N/A</v>
      </c>
      <c r="L971" t="e">
        <f>IF(Tabla267[[#This Row],[VALOR RESTANTE]]&lt;Tabla267[[#This Row],[VALOR]],"NO DISPONIBLE","DISPONIBLE")</f>
        <v>#N/A</v>
      </c>
      <c r="M971" s="9">
        <f>COUNTIF(Tabla267[[#This Row],[VALOR RESTANTE]],0)</f>
        <v>0</v>
      </c>
    </row>
    <row r="972" spans="2:13" hidden="1" x14ac:dyDescent="0.2">
      <c r="B972" s="31">
        <v>963</v>
      </c>
      <c r="J972">
        <f t="shared" ref="J972:J1035" si="15">IF(C972&gt;43607,130000,105000)</f>
        <v>105000</v>
      </c>
      <c r="K972" t="e">
        <f>VLOOKUP(B972,'REGISTRO ABONOS'!$B$8:$BC$10039,54,0)</f>
        <v>#N/A</v>
      </c>
      <c r="L972" t="e">
        <f>IF(Tabla267[[#This Row],[VALOR RESTANTE]]&lt;Tabla267[[#This Row],[VALOR]],"NO DISPONIBLE","DISPONIBLE")</f>
        <v>#N/A</v>
      </c>
      <c r="M972" s="9">
        <f>COUNTIF(Tabla267[[#This Row],[VALOR RESTANTE]],0)</f>
        <v>0</v>
      </c>
    </row>
    <row r="973" spans="2:13" hidden="1" x14ac:dyDescent="0.2">
      <c r="B973" s="31">
        <v>964</v>
      </c>
      <c r="J973">
        <f t="shared" si="15"/>
        <v>105000</v>
      </c>
      <c r="K973" t="e">
        <f>VLOOKUP(B973,'REGISTRO ABONOS'!$B$8:$BC$10039,54,0)</f>
        <v>#N/A</v>
      </c>
      <c r="L973" t="e">
        <f>IF(Tabla267[[#This Row],[VALOR RESTANTE]]&lt;Tabla267[[#This Row],[VALOR]],"NO DISPONIBLE","DISPONIBLE")</f>
        <v>#N/A</v>
      </c>
      <c r="M973" s="9">
        <f>COUNTIF(Tabla267[[#This Row],[VALOR RESTANTE]],0)</f>
        <v>0</v>
      </c>
    </row>
    <row r="974" spans="2:13" hidden="1" x14ac:dyDescent="0.2">
      <c r="B974" s="31">
        <v>965</v>
      </c>
      <c r="J974">
        <f t="shared" si="15"/>
        <v>105000</v>
      </c>
      <c r="K974" t="e">
        <f>VLOOKUP(B974,'REGISTRO ABONOS'!$B$8:$BC$10039,54,0)</f>
        <v>#N/A</v>
      </c>
      <c r="L974" t="e">
        <f>IF(Tabla267[[#This Row],[VALOR RESTANTE]]&lt;Tabla267[[#This Row],[VALOR]],"NO DISPONIBLE","DISPONIBLE")</f>
        <v>#N/A</v>
      </c>
      <c r="M974" s="9">
        <f>COUNTIF(Tabla267[[#This Row],[VALOR RESTANTE]],0)</f>
        <v>0</v>
      </c>
    </row>
    <row r="975" spans="2:13" hidden="1" x14ac:dyDescent="0.2">
      <c r="B975" s="31">
        <v>966</v>
      </c>
      <c r="J975">
        <f t="shared" si="15"/>
        <v>105000</v>
      </c>
      <c r="K975" t="e">
        <f>VLOOKUP(B975,'REGISTRO ABONOS'!$B$8:$BC$10039,54,0)</f>
        <v>#N/A</v>
      </c>
      <c r="L975" t="e">
        <f>IF(Tabla267[[#This Row],[VALOR RESTANTE]]&lt;Tabla267[[#This Row],[VALOR]],"NO DISPONIBLE","DISPONIBLE")</f>
        <v>#N/A</v>
      </c>
      <c r="M975" s="9">
        <f>COUNTIF(Tabla267[[#This Row],[VALOR RESTANTE]],0)</f>
        <v>0</v>
      </c>
    </row>
    <row r="976" spans="2:13" hidden="1" x14ac:dyDescent="0.2">
      <c r="B976" s="31">
        <v>967</v>
      </c>
      <c r="J976">
        <f t="shared" si="15"/>
        <v>105000</v>
      </c>
      <c r="K976" t="e">
        <f>VLOOKUP(B976,'REGISTRO ABONOS'!$B$8:$BC$10039,54,0)</f>
        <v>#N/A</v>
      </c>
      <c r="L976" t="e">
        <f>IF(Tabla267[[#This Row],[VALOR RESTANTE]]&lt;Tabla267[[#This Row],[VALOR]],"NO DISPONIBLE","DISPONIBLE")</f>
        <v>#N/A</v>
      </c>
      <c r="M976" s="9">
        <f>COUNTIF(Tabla267[[#This Row],[VALOR RESTANTE]],0)</f>
        <v>0</v>
      </c>
    </row>
    <row r="977" spans="2:13" hidden="1" x14ac:dyDescent="0.2">
      <c r="B977" s="31">
        <v>968</v>
      </c>
      <c r="J977">
        <f t="shared" si="15"/>
        <v>105000</v>
      </c>
      <c r="K977" t="e">
        <f>VLOOKUP(B977,'REGISTRO ABONOS'!$B$8:$BC$10039,54,0)</f>
        <v>#N/A</v>
      </c>
      <c r="L977" t="e">
        <f>IF(Tabla267[[#This Row],[VALOR RESTANTE]]&lt;Tabla267[[#This Row],[VALOR]],"NO DISPONIBLE","DISPONIBLE")</f>
        <v>#N/A</v>
      </c>
      <c r="M977" s="9">
        <f>COUNTIF(Tabla267[[#This Row],[VALOR RESTANTE]],0)</f>
        <v>0</v>
      </c>
    </row>
    <row r="978" spans="2:13" hidden="1" x14ac:dyDescent="0.2">
      <c r="B978" s="31">
        <v>969</v>
      </c>
      <c r="J978">
        <f t="shared" si="15"/>
        <v>105000</v>
      </c>
      <c r="K978" t="e">
        <f>VLOOKUP(B978,'REGISTRO ABONOS'!$B$8:$BC$10039,54,0)</f>
        <v>#N/A</v>
      </c>
      <c r="L978" t="e">
        <f>IF(Tabla267[[#This Row],[VALOR RESTANTE]]&lt;Tabla267[[#This Row],[VALOR]],"NO DISPONIBLE","DISPONIBLE")</f>
        <v>#N/A</v>
      </c>
      <c r="M978" s="9">
        <f>COUNTIF(Tabla267[[#This Row],[VALOR RESTANTE]],0)</f>
        <v>0</v>
      </c>
    </row>
    <row r="979" spans="2:13" hidden="1" x14ac:dyDescent="0.2">
      <c r="B979" s="31">
        <v>970</v>
      </c>
      <c r="J979">
        <f t="shared" si="15"/>
        <v>105000</v>
      </c>
      <c r="K979" t="e">
        <f>VLOOKUP(B979,'REGISTRO ABONOS'!$B$8:$BC$10039,54,0)</f>
        <v>#N/A</v>
      </c>
      <c r="L979" t="e">
        <f>IF(Tabla267[[#This Row],[VALOR RESTANTE]]&lt;Tabla267[[#This Row],[VALOR]],"NO DISPONIBLE","DISPONIBLE")</f>
        <v>#N/A</v>
      </c>
      <c r="M979" s="9">
        <f>COUNTIF(Tabla267[[#This Row],[VALOR RESTANTE]],0)</f>
        <v>0</v>
      </c>
    </row>
    <row r="980" spans="2:13" hidden="1" x14ac:dyDescent="0.2">
      <c r="B980" s="31">
        <v>971</v>
      </c>
      <c r="J980">
        <f t="shared" si="15"/>
        <v>105000</v>
      </c>
      <c r="K980" t="e">
        <f>VLOOKUP(B980,'REGISTRO ABONOS'!$B$8:$BC$10039,54,0)</f>
        <v>#N/A</v>
      </c>
      <c r="L980" t="e">
        <f>IF(Tabla267[[#This Row],[VALOR RESTANTE]]&lt;Tabla267[[#This Row],[VALOR]],"NO DISPONIBLE","DISPONIBLE")</f>
        <v>#N/A</v>
      </c>
      <c r="M980" s="9">
        <f>COUNTIF(Tabla267[[#This Row],[VALOR RESTANTE]],0)</f>
        <v>0</v>
      </c>
    </row>
    <row r="981" spans="2:13" hidden="1" x14ac:dyDescent="0.2">
      <c r="B981" s="31">
        <v>972</v>
      </c>
      <c r="J981">
        <f t="shared" si="15"/>
        <v>105000</v>
      </c>
      <c r="K981" t="e">
        <f>VLOOKUP(B981,'REGISTRO ABONOS'!$B$8:$BC$10039,54,0)</f>
        <v>#N/A</v>
      </c>
      <c r="L981" t="e">
        <f>IF(Tabla267[[#This Row],[VALOR RESTANTE]]&lt;Tabla267[[#This Row],[VALOR]],"NO DISPONIBLE","DISPONIBLE")</f>
        <v>#N/A</v>
      </c>
      <c r="M981" s="9">
        <f>COUNTIF(Tabla267[[#This Row],[VALOR RESTANTE]],0)</f>
        <v>0</v>
      </c>
    </row>
    <row r="982" spans="2:13" hidden="1" x14ac:dyDescent="0.2">
      <c r="B982" s="31">
        <v>973</v>
      </c>
      <c r="J982">
        <f t="shared" si="15"/>
        <v>105000</v>
      </c>
      <c r="K982" t="e">
        <f>VLOOKUP(B982,'REGISTRO ABONOS'!$B$8:$BC$10039,54,0)</f>
        <v>#N/A</v>
      </c>
      <c r="L982" t="e">
        <f>IF(Tabla267[[#This Row],[VALOR RESTANTE]]&lt;Tabla267[[#This Row],[VALOR]],"NO DISPONIBLE","DISPONIBLE")</f>
        <v>#N/A</v>
      </c>
      <c r="M982" s="9">
        <f>COUNTIF(Tabla267[[#This Row],[VALOR RESTANTE]],0)</f>
        <v>0</v>
      </c>
    </row>
    <row r="983" spans="2:13" hidden="1" x14ac:dyDescent="0.2">
      <c r="B983" s="31">
        <v>974</v>
      </c>
      <c r="J983">
        <f t="shared" si="15"/>
        <v>105000</v>
      </c>
      <c r="K983" t="e">
        <f>VLOOKUP(B983,'REGISTRO ABONOS'!$B$8:$BC$10039,54,0)</f>
        <v>#N/A</v>
      </c>
      <c r="L983" t="e">
        <f>IF(Tabla267[[#This Row],[VALOR RESTANTE]]&lt;Tabla267[[#This Row],[VALOR]],"NO DISPONIBLE","DISPONIBLE")</f>
        <v>#N/A</v>
      </c>
      <c r="M983" s="9">
        <f>COUNTIF(Tabla267[[#This Row],[VALOR RESTANTE]],0)</f>
        <v>0</v>
      </c>
    </row>
    <row r="984" spans="2:13" hidden="1" x14ac:dyDescent="0.2">
      <c r="B984" s="31">
        <v>975</v>
      </c>
      <c r="J984">
        <f t="shared" si="15"/>
        <v>105000</v>
      </c>
      <c r="K984" t="e">
        <f>VLOOKUP(B984,'REGISTRO ABONOS'!$B$8:$BC$10039,54,0)</f>
        <v>#N/A</v>
      </c>
      <c r="L984" t="e">
        <f>IF(Tabla267[[#This Row],[VALOR RESTANTE]]&lt;Tabla267[[#This Row],[VALOR]],"NO DISPONIBLE","DISPONIBLE")</f>
        <v>#N/A</v>
      </c>
      <c r="M984" s="9">
        <f>COUNTIF(Tabla267[[#This Row],[VALOR RESTANTE]],0)</f>
        <v>0</v>
      </c>
    </row>
    <row r="985" spans="2:13" hidden="1" x14ac:dyDescent="0.2">
      <c r="B985" s="31">
        <v>976</v>
      </c>
      <c r="H985" t="s">
        <v>504</v>
      </c>
      <c r="I985" t="s">
        <v>504</v>
      </c>
      <c r="J985">
        <f t="shared" si="15"/>
        <v>105000</v>
      </c>
      <c r="K985" t="e">
        <f>VLOOKUP(B985,'REGISTRO ABONOS'!$B$8:$BC$10039,54,0)</f>
        <v>#N/A</v>
      </c>
      <c r="L985" t="e">
        <f>IF(Tabla267[[#This Row],[VALOR RESTANTE]]&lt;Tabla267[[#This Row],[VALOR]],"NO DISPONIBLE","DISPONIBLE")</f>
        <v>#N/A</v>
      </c>
      <c r="M985" s="9">
        <f>COUNTIF(Tabla267[[#This Row],[VALOR RESTANTE]],0)</f>
        <v>0</v>
      </c>
    </row>
    <row r="986" spans="2:13" hidden="1" x14ac:dyDescent="0.2">
      <c r="B986" s="31">
        <v>977</v>
      </c>
      <c r="H986" t="s">
        <v>282</v>
      </c>
      <c r="I986" t="s">
        <v>282</v>
      </c>
      <c r="J986">
        <f t="shared" si="15"/>
        <v>105000</v>
      </c>
      <c r="K986" t="e">
        <f>VLOOKUP(B986,'REGISTRO ABONOS'!$B$8:$BC$10039,54,0)</f>
        <v>#N/A</v>
      </c>
      <c r="L986" t="e">
        <f>IF(Tabla267[[#This Row],[VALOR RESTANTE]]&lt;Tabla267[[#This Row],[VALOR]],"NO DISPONIBLE","DISPONIBLE")</f>
        <v>#N/A</v>
      </c>
      <c r="M986" s="9">
        <f>COUNTIF(Tabla267[[#This Row],[VALOR RESTANTE]],0)</f>
        <v>0</v>
      </c>
    </row>
    <row r="987" spans="2:13" hidden="1" x14ac:dyDescent="0.2">
      <c r="B987" s="31">
        <v>978</v>
      </c>
      <c r="J987">
        <f t="shared" si="15"/>
        <v>105000</v>
      </c>
      <c r="K987" t="e">
        <f>VLOOKUP(B987,'REGISTRO ABONOS'!$B$8:$BC$10039,54,0)</f>
        <v>#N/A</v>
      </c>
      <c r="L987" t="e">
        <f>IF(Tabla267[[#This Row],[VALOR RESTANTE]]&lt;Tabla267[[#This Row],[VALOR]],"NO DISPONIBLE","DISPONIBLE")</f>
        <v>#N/A</v>
      </c>
      <c r="M987" s="9">
        <f>COUNTIF(Tabla267[[#This Row],[VALOR RESTANTE]],0)</f>
        <v>0</v>
      </c>
    </row>
    <row r="988" spans="2:13" hidden="1" x14ac:dyDescent="0.2">
      <c r="B988" s="31">
        <v>979</v>
      </c>
      <c r="J988">
        <f t="shared" si="15"/>
        <v>105000</v>
      </c>
      <c r="K988" t="e">
        <f>VLOOKUP(B988,'REGISTRO ABONOS'!$B$8:$BC$10039,54,0)</f>
        <v>#N/A</v>
      </c>
      <c r="L988" t="e">
        <f>IF(Tabla267[[#This Row],[VALOR RESTANTE]]&lt;Tabla267[[#This Row],[VALOR]],"NO DISPONIBLE","DISPONIBLE")</f>
        <v>#N/A</v>
      </c>
      <c r="M988" s="9">
        <f>COUNTIF(Tabla267[[#This Row],[VALOR RESTANTE]],0)</f>
        <v>0</v>
      </c>
    </row>
    <row r="989" spans="2:13" hidden="1" x14ac:dyDescent="0.2">
      <c r="B989" s="31">
        <v>980</v>
      </c>
      <c r="J989">
        <f t="shared" si="15"/>
        <v>105000</v>
      </c>
      <c r="K989" t="e">
        <f>VLOOKUP(B989,'REGISTRO ABONOS'!$B$8:$BC$10039,54,0)</f>
        <v>#N/A</v>
      </c>
      <c r="L989" t="e">
        <f>IF(Tabla267[[#This Row],[VALOR RESTANTE]]&lt;Tabla267[[#This Row],[VALOR]],"NO DISPONIBLE","DISPONIBLE")</f>
        <v>#N/A</v>
      </c>
      <c r="M989" s="9">
        <f>COUNTIF(Tabla267[[#This Row],[VALOR RESTANTE]],0)</f>
        <v>0</v>
      </c>
    </row>
    <row r="990" spans="2:13" hidden="1" x14ac:dyDescent="0.2">
      <c r="B990" s="31">
        <v>981</v>
      </c>
      <c r="H990" t="s">
        <v>499</v>
      </c>
      <c r="I990" t="s">
        <v>499</v>
      </c>
      <c r="J990">
        <f t="shared" si="15"/>
        <v>105000</v>
      </c>
      <c r="K990" t="e">
        <f>VLOOKUP(B990,'REGISTRO ABONOS'!$B$8:$BC$10039,54,0)</f>
        <v>#N/A</v>
      </c>
      <c r="L990" t="e">
        <f>IF(Tabla267[[#This Row],[VALOR RESTANTE]]&lt;Tabla267[[#This Row],[VALOR]],"NO DISPONIBLE","DISPONIBLE")</f>
        <v>#N/A</v>
      </c>
      <c r="M990" s="9">
        <f>COUNTIF(Tabla267[[#This Row],[VALOR RESTANTE]],0)</f>
        <v>0</v>
      </c>
    </row>
    <row r="991" spans="2:13" hidden="1" x14ac:dyDescent="0.2">
      <c r="B991" s="31">
        <v>982</v>
      </c>
      <c r="J991">
        <f t="shared" si="15"/>
        <v>105000</v>
      </c>
      <c r="K991" t="e">
        <f>VLOOKUP(B991,'REGISTRO ABONOS'!$B$8:$BC$10039,54,0)</f>
        <v>#N/A</v>
      </c>
      <c r="L991" t="e">
        <f>IF(Tabla267[[#This Row],[VALOR RESTANTE]]&lt;Tabla267[[#This Row],[VALOR]],"NO DISPONIBLE","DISPONIBLE")</f>
        <v>#N/A</v>
      </c>
      <c r="M991" s="9">
        <f>COUNTIF(Tabla267[[#This Row],[VALOR RESTANTE]],0)</f>
        <v>0</v>
      </c>
    </row>
    <row r="992" spans="2:13" hidden="1" x14ac:dyDescent="0.2">
      <c r="B992" s="31">
        <v>983</v>
      </c>
      <c r="J992">
        <f t="shared" si="15"/>
        <v>105000</v>
      </c>
      <c r="K992" t="e">
        <f>VLOOKUP(B992,'REGISTRO ABONOS'!$B$8:$BC$10039,54,0)</f>
        <v>#N/A</v>
      </c>
      <c r="L992" t="e">
        <f>IF(Tabla267[[#This Row],[VALOR RESTANTE]]&lt;Tabla267[[#This Row],[VALOR]],"NO DISPONIBLE","DISPONIBLE")</f>
        <v>#N/A</v>
      </c>
      <c r="M992" s="9">
        <f>COUNTIF(Tabla267[[#This Row],[VALOR RESTANTE]],0)</f>
        <v>0</v>
      </c>
    </row>
    <row r="993" spans="2:13" hidden="1" x14ac:dyDescent="0.2">
      <c r="B993" s="31">
        <v>984</v>
      </c>
      <c r="J993">
        <f t="shared" si="15"/>
        <v>105000</v>
      </c>
      <c r="K993" t="e">
        <f>VLOOKUP(B993,'REGISTRO ABONOS'!$B$8:$BC$10039,54,0)</f>
        <v>#N/A</v>
      </c>
      <c r="L993" t="e">
        <f>IF(Tabla267[[#This Row],[VALOR RESTANTE]]&lt;Tabla267[[#This Row],[VALOR]],"NO DISPONIBLE","DISPONIBLE")</f>
        <v>#N/A</v>
      </c>
      <c r="M993" s="9">
        <f>COUNTIF(Tabla267[[#This Row],[VALOR RESTANTE]],0)</f>
        <v>0</v>
      </c>
    </row>
    <row r="994" spans="2:13" hidden="1" x14ac:dyDescent="0.2">
      <c r="B994" s="31">
        <v>985</v>
      </c>
      <c r="H994" t="s">
        <v>504</v>
      </c>
      <c r="I994" t="s">
        <v>504</v>
      </c>
      <c r="J994">
        <f t="shared" si="15"/>
        <v>105000</v>
      </c>
      <c r="K994" t="e">
        <f>VLOOKUP(B994,'REGISTRO ABONOS'!$B$8:$BC$10039,54,0)</f>
        <v>#N/A</v>
      </c>
      <c r="L994" t="e">
        <f>IF(Tabla267[[#This Row],[VALOR RESTANTE]]&lt;Tabla267[[#This Row],[VALOR]],"NO DISPONIBLE","DISPONIBLE")</f>
        <v>#N/A</v>
      </c>
      <c r="M994" s="9">
        <f>COUNTIF(Tabla267[[#This Row],[VALOR RESTANTE]],0)</f>
        <v>0</v>
      </c>
    </row>
    <row r="995" spans="2:13" hidden="1" x14ac:dyDescent="0.2">
      <c r="B995" s="31">
        <v>986</v>
      </c>
      <c r="J995">
        <f t="shared" si="15"/>
        <v>105000</v>
      </c>
      <c r="K995" t="e">
        <f>VLOOKUP(B995,'REGISTRO ABONOS'!$B$8:$BC$10039,54,0)</f>
        <v>#N/A</v>
      </c>
      <c r="L995" t="e">
        <f>IF(Tabla267[[#This Row],[VALOR RESTANTE]]&lt;Tabla267[[#This Row],[VALOR]],"NO DISPONIBLE","DISPONIBLE")</f>
        <v>#N/A</v>
      </c>
      <c r="M995" s="9">
        <f>COUNTIF(Tabla267[[#This Row],[VALOR RESTANTE]],0)</f>
        <v>0</v>
      </c>
    </row>
    <row r="996" spans="2:13" hidden="1" x14ac:dyDescent="0.2">
      <c r="B996" s="31">
        <v>987</v>
      </c>
      <c r="J996">
        <f t="shared" si="15"/>
        <v>105000</v>
      </c>
      <c r="K996" t="e">
        <f>VLOOKUP(B996,'REGISTRO ABONOS'!$B$8:$BC$10039,54,0)</f>
        <v>#N/A</v>
      </c>
      <c r="L996" t="e">
        <f>IF(Tabla267[[#This Row],[VALOR RESTANTE]]&lt;Tabla267[[#This Row],[VALOR]],"NO DISPONIBLE","DISPONIBLE")</f>
        <v>#N/A</v>
      </c>
      <c r="M996" s="9">
        <f>COUNTIF(Tabla267[[#This Row],[VALOR RESTANTE]],0)</f>
        <v>0</v>
      </c>
    </row>
    <row r="997" spans="2:13" hidden="1" x14ac:dyDescent="0.2">
      <c r="B997" s="31">
        <v>988</v>
      </c>
      <c r="J997">
        <f t="shared" si="15"/>
        <v>105000</v>
      </c>
      <c r="K997" t="e">
        <f>VLOOKUP(B997,'REGISTRO ABONOS'!$B$8:$BC$10039,54,0)</f>
        <v>#N/A</v>
      </c>
      <c r="L997" t="e">
        <f>IF(Tabla267[[#This Row],[VALOR RESTANTE]]&lt;Tabla267[[#This Row],[VALOR]],"NO DISPONIBLE","DISPONIBLE")</f>
        <v>#N/A</v>
      </c>
      <c r="M997" s="9">
        <f>COUNTIF(Tabla267[[#This Row],[VALOR RESTANTE]],0)</f>
        <v>0</v>
      </c>
    </row>
    <row r="998" spans="2:13" hidden="1" x14ac:dyDescent="0.2">
      <c r="B998" s="31">
        <v>989</v>
      </c>
      <c r="J998">
        <f t="shared" si="15"/>
        <v>105000</v>
      </c>
      <c r="K998" t="e">
        <f>VLOOKUP(B998,'REGISTRO ABONOS'!$B$8:$BC$10039,54,0)</f>
        <v>#N/A</v>
      </c>
      <c r="L998" t="e">
        <f>IF(Tabla267[[#This Row],[VALOR RESTANTE]]&lt;Tabla267[[#This Row],[VALOR]],"NO DISPONIBLE","DISPONIBLE")</f>
        <v>#N/A</v>
      </c>
      <c r="M998" s="9">
        <f>COUNTIF(Tabla267[[#This Row],[VALOR RESTANTE]],0)</f>
        <v>0</v>
      </c>
    </row>
    <row r="999" spans="2:13" hidden="1" x14ac:dyDescent="0.2">
      <c r="B999" s="31">
        <v>990</v>
      </c>
      <c r="J999">
        <f t="shared" si="15"/>
        <v>105000</v>
      </c>
      <c r="K999" t="e">
        <f>VLOOKUP(B999,'REGISTRO ABONOS'!$B$8:$BC$10039,54,0)</f>
        <v>#N/A</v>
      </c>
      <c r="L999" t="e">
        <f>IF(Tabla267[[#This Row],[VALOR RESTANTE]]&lt;Tabla267[[#This Row],[VALOR]],"NO DISPONIBLE","DISPONIBLE")</f>
        <v>#N/A</v>
      </c>
      <c r="M999" s="9">
        <f>COUNTIF(Tabla267[[#This Row],[VALOR RESTANTE]],0)</f>
        <v>0</v>
      </c>
    </row>
    <row r="1000" spans="2:13" hidden="1" x14ac:dyDescent="0.2">
      <c r="B1000" s="31">
        <v>991</v>
      </c>
      <c r="J1000">
        <f t="shared" si="15"/>
        <v>105000</v>
      </c>
      <c r="K1000" t="e">
        <f>VLOOKUP(B1000,'REGISTRO ABONOS'!$B$8:$BC$10039,54,0)</f>
        <v>#N/A</v>
      </c>
      <c r="L1000" t="e">
        <f>IF(Tabla267[[#This Row],[VALOR RESTANTE]]&lt;Tabla267[[#This Row],[VALOR]],"NO DISPONIBLE","DISPONIBLE")</f>
        <v>#N/A</v>
      </c>
      <c r="M1000" s="9">
        <f>COUNTIF(Tabla267[[#This Row],[VALOR RESTANTE]],0)</f>
        <v>0</v>
      </c>
    </row>
    <row r="1001" spans="2:13" hidden="1" x14ac:dyDescent="0.2">
      <c r="B1001" s="31">
        <v>992</v>
      </c>
      <c r="J1001">
        <f t="shared" si="15"/>
        <v>105000</v>
      </c>
      <c r="K1001" t="e">
        <f>VLOOKUP(B1001,'REGISTRO ABONOS'!$B$8:$BC$10039,54,0)</f>
        <v>#N/A</v>
      </c>
      <c r="L1001" t="e">
        <f>IF(Tabla267[[#This Row],[VALOR RESTANTE]]&lt;Tabla267[[#This Row],[VALOR]],"NO DISPONIBLE","DISPONIBLE")</f>
        <v>#N/A</v>
      </c>
      <c r="M1001" s="9">
        <f>COUNTIF(Tabla267[[#This Row],[VALOR RESTANTE]],0)</f>
        <v>0</v>
      </c>
    </row>
    <row r="1002" spans="2:13" hidden="1" x14ac:dyDescent="0.2">
      <c r="B1002" s="31">
        <v>993</v>
      </c>
      <c r="J1002">
        <f t="shared" si="15"/>
        <v>105000</v>
      </c>
      <c r="K1002" t="e">
        <f>VLOOKUP(B1002,'REGISTRO ABONOS'!$B$8:$BC$10039,54,0)</f>
        <v>#N/A</v>
      </c>
      <c r="L1002" t="e">
        <f>IF(Tabla267[[#This Row],[VALOR RESTANTE]]&lt;Tabla267[[#This Row],[VALOR]],"NO DISPONIBLE","DISPONIBLE")</f>
        <v>#N/A</v>
      </c>
      <c r="M1002" s="9">
        <f>COUNTIF(Tabla267[[#This Row],[VALOR RESTANTE]],0)</f>
        <v>0</v>
      </c>
    </row>
    <row r="1003" spans="2:13" hidden="1" x14ac:dyDescent="0.2">
      <c r="B1003" s="31">
        <v>994</v>
      </c>
      <c r="J1003">
        <f t="shared" si="15"/>
        <v>105000</v>
      </c>
      <c r="K1003" t="e">
        <f>VLOOKUP(B1003,'REGISTRO ABONOS'!$B$8:$BC$10039,54,0)</f>
        <v>#N/A</v>
      </c>
      <c r="L1003" t="e">
        <f>IF(Tabla267[[#This Row],[VALOR RESTANTE]]&lt;Tabla267[[#This Row],[VALOR]],"NO DISPONIBLE","DISPONIBLE")</f>
        <v>#N/A</v>
      </c>
      <c r="M1003" s="9">
        <f>COUNTIF(Tabla267[[#This Row],[VALOR RESTANTE]],0)</f>
        <v>0</v>
      </c>
    </row>
    <row r="1004" spans="2:13" hidden="1" x14ac:dyDescent="0.2">
      <c r="B1004" s="31">
        <v>995</v>
      </c>
      <c r="J1004">
        <f t="shared" si="15"/>
        <v>105000</v>
      </c>
      <c r="K1004" t="e">
        <f>VLOOKUP(B1004,'REGISTRO ABONOS'!$B$8:$BC$10039,54,0)</f>
        <v>#N/A</v>
      </c>
      <c r="L1004" t="e">
        <f>IF(Tabla267[[#This Row],[VALOR RESTANTE]]&lt;Tabla267[[#This Row],[VALOR]],"NO DISPONIBLE","DISPONIBLE")</f>
        <v>#N/A</v>
      </c>
      <c r="M1004" s="9">
        <f>COUNTIF(Tabla267[[#This Row],[VALOR RESTANTE]],0)</f>
        <v>0</v>
      </c>
    </row>
    <row r="1005" spans="2:13" hidden="1" x14ac:dyDescent="0.2">
      <c r="B1005" s="31">
        <v>996</v>
      </c>
      <c r="J1005">
        <f t="shared" si="15"/>
        <v>105000</v>
      </c>
      <c r="K1005" t="e">
        <f>VLOOKUP(B1005,'REGISTRO ABONOS'!$B$8:$BC$10039,54,0)</f>
        <v>#N/A</v>
      </c>
      <c r="L1005" t="e">
        <f>IF(Tabla267[[#This Row],[VALOR RESTANTE]]&lt;Tabla267[[#This Row],[VALOR]],"NO DISPONIBLE","DISPONIBLE")</f>
        <v>#N/A</v>
      </c>
      <c r="M1005" s="9">
        <f>COUNTIF(Tabla267[[#This Row],[VALOR RESTANTE]],0)</f>
        <v>0</v>
      </c>
    </row>
    <row r="1006" spans="2:13" hidden="1" x14ac:dyDescent="0.2">
      <c r="B1006" s="31">
        <v>997</v>
      </c>
      <c r="H1006" t="s">
        <v>282</v>
      </c>
      <c r="I1006" t="s">
        <v>282</v>
      </c>
      <c r="J1006">
        <f t="shared" si="15"/>
        <v>105000</v>
      </c>
      <c r="K1006" t="e">
        <f>VLOOKUP(B1006,'REGISTRO ABONOS'!$B$8:$BC$10039,54,0)</f>
        <v>#N/A</v>
      </c>
      <c r="L1006" t="e">
        <f>IF(Tabla267[[#This Row],[VALOR RESTANTE]]&lt;Tabla267[[#This Row],[VALOR]],"NO DISPONIBLE","DISPONIBLE")</f>
        <v>#N/A</v>
      </c>
      <c r="M1006" s="9">
        <f>COUNTIF(Tabla267[[#This Row],[VALOR RESTANTE]],0)</f>
        <v>0</v>
      </c>
    </row>
    <row r="1007" spans="2:13" hidden="1" x14ac:dyDescent="0.2">
      <c r="B1007" s="31">
        <v>998</v>
      </c>
      <c r="J1007">
        <f t="shared" si="15"/>
        <v>105000</v>
      </c>
      <c r="K1007" t="e">
        <f>VLOOKUP(B1007,'REGISTRO ABONOS'!$B$8:$BC$10039,54,0)</f>
        <v>#N/A</v>
      </c>
      <c r="L1007" t="e">
        <f>IF(Tabla267[[#This Row],[VALOR RESTANTE]]&lt;Tabla267[[#This Row],[VALOR]],"NO DISPONIBLE","DISPONIBLE")</f>
        <v>#N/A</v>
      </c>
      <c r="M1007" s="9">
        <f>COUNTIF(Tabla267[[#This Row],[VALOR RESTANTE]],0)</f>
        <v>0</v>
      </c>
    </row>
    <row r="1008" spans="2:13" hidden="1" x14ac:dyDescent="0.2">
      <c r="B1008" s="31">
        <v>999</v>
      </c>
      <c r="J1008">
        <f t="shared" si="15"/>
        <v>105000</v>
      </c>
      <c r="K1008" t="e">
        <f>VLOOKUP(B1008,'REGISTRO ABONOS'!$B$8:$BC$10039,54,0)</f>
        <v>#N/A</v>
      </c>
      <c r="L1008" t="e">
        <f>IF(Tabla267[[#This Row],[VALOR RESTANTE]]&lt;Tabla267[[#This Row],[VALOR]],"NO DISPONIBLE","DISPONIBLE")</f>
        <v>#N/A</v>
      </c>
      <c r="M1008" s="9">
        <f>COUNTIF(Tabla267[[#This Row],[VALOR RESTANTE]],0)</f>
        <v>0</v>
      </c>
    </row>
    <row r="1009" spans="2:13" hidden="1" x14ac:dyDescent="0.2">
      <c r="B1009" s="31">
        <v>1000</v>
      </c>
      <c r="J1009">
        <f t="shared" si="15"/>
        <v>105000</v>
      </c>
      <c r="K1009" t="e">
        <f>VLOOKUP(B1009,'REGISTRO ABONOS'!$B$8:$BC$10039,54,0)</f>
        <v>#N/A</v>
      </c>
      <c r="L1009" t="e">
        <f>IF(Tabla267[[#This Row],[VALOR RESTANTE]]&lt;Tabla267[[#This Row],[VALOR]],"NO DISPONIBLE","DISPONIBLE")</f>
        <v>#N/A</v>
      </c>
      <c r="M1009" s="9">
        <f>COUNTIF(Tabla267[[#This Row],[VALOR RESTANTE]],0)</f>
        <v>0</v>
      </c>
    </row>
    <row r="1010" spans="2:13" hidden="1" x14ac:dyDescent="0.2">
      <c r="B1010" s="31">
        <v>1001</v>
      </c>
      <c r="H1010" t="s">
        <v>483</v>
      </c>
      <c r="I1010" t="s">
        <v>483</v>
      </c>
      <c r="J1010">
        <f t="shared" si="15"/>
        <v>105000</v>
      </c>
      <c r="K1010" t="e">
        <f>VLOOKUP(B1010,'REGISTRO ABONOS'!$B$8:$BC$10039,54,0)</f>
        <v>#N/A</v>
      </c>
      <c r="L1010" t="e">
        <f>IF(Tabla267[[#This Row],[VALOR RESTANTE]]&lt;Tabla267[[#This Row],[VALOR]],"NO DISPONIBLE","DISPONIBLE")</f>
        <v>#N/A</v>
      </c>
      <c r="M1010" s="9">
        <f>COUNTIF(Tabla267[[#This Row],[VALOR RESTANTE]],0)</f>
        <v>0</v>
      </c>
    </row>
    <row r="1011" spans="2:13" hidden="1" x14ac:dyDescent="0.2">
      <c r="B1011" s="31">
        <v>1002</v>
      </c>
      <c r="H1011" t="s">
        <v>524</v>
      </c>
      <c r="I1011" t="s">
        <v>524</v>
      </c>
      <c r="J1011">
        <f t="shared" si="15"/>
        <v>105000</v>
      </c>
      <c r="K1011" t="e">
        <f>VLOOKUP(B1011,'REGISTRO ABONOS'!$B$8:$BC$10039,54,0)</f>
        <v>#N/A</v>
      </c>
      <c r="L1011" t="e">
        <f>IF(Tabla267[[#This Row],[VALOR RESTANTE]]&lt;Tabla267[[#This Row],[VALOR]],"NO DISPONIBLE","DISPONIBLE")</f>
        <v>#N/A</v>
      </c>
      <c r="M1011" s="9">
        <f>COUNTIF(Tabla267[[#This Row],[VALOR RESTANTE]],0)</f>
        <v>0</v>
      </c>
    </row>
    <row r="1012" spans="2:13" hidden="1" x14ac:dyDescent="0.2">
      <c r="B1012" s="31">
        <v>1003</v>
      </c>
      <c r="J1012">
        <f t="shared" si="15"/>
        <v>105000</v>
      </c>
      <c r="K1012" t="e">
        <f>VLOOKUP(B1012,'REGISTRO ABONOS'!$B$8:$BC$10039,54,0)</f>
        <v>#N/A</v>
      </c>
      <c r="L1012" t="e">
        <f>IF(Tabla267[[#This Row],[VALOR RESTANTE]]&lt;Tabla267[[#This Row],[VALOR]],"NO DISPONIBLE","DISPONIBLE")</f>
        <v>#N/A</v>
      </c>
      <c r="M1012" s="9">
        <f>COUNTIF(Tabla267[[#This Row],[VALOR RESTANTE]],0)</f>
        <v>0</v>
      </c>
    </row>
    <row r="1013" spans="2:13" hidden="1" x14ac:dyDescent="0.2">
      <c r="B1013" s="31">
        <v>1004</v>
      </c>
      <c r="J1013">
        <f t="shared" si="15"/>
        <v>105000</v>
      </c>
      <c r="K1013" t="e">
        <f>VLOOKUP(B1013,'REGISTRO ABONOS'!$B$8:$BC$10039,54,0)</f>
        <v>#N/A</v>
      </c>
      <c r="L1013" t="e">
        <f>IF(Tabla267[[#This Row],[VALOR RESTANTE]]&lt;Tabla267[[#This Row],[VALOR]],"NO DISPONIBLE","DISPONIBLE")</f>
        <v>#N/A</v>
      </c>
      <c r="M1013" s="9">
        <f>COUNTIF(Tabla267[[#This Row],[VALOR RESTANTE]],0)</f>
        <v>0</v>
      </c>
    </row>
    <row r="1014" spans="2:13" hidden="1" x14ac:dyDescent="0.2">
      <c r="B1014" s="31">
        <v>1005</v>
      </c>
      <c r="J1014">
        <f t="shared" si="15"/>
        <v>105000</v>
      </c>
      <c r="K1014" t="e">
        <f>VLOOKUP(B1014,'REGISTRO ABONOS'!$B$8:$BC$10039,54,0)</f>
        <v>#N/A</v>
      </c>
      <c r="L1014" t="e">
        <f>IF(Tabla267[[#This Row],[VALOR RESTANTE]]&lt;Tabla267[[#This Row],[VALOR]],"NO DISPONIBLE","DISPONIBLE")</f>
        <v>#N/A</v>
      </c>
      <c r="M1014" s="9">
        <f>COUNTIF(Tabla267[[#This Row],[VALOR RESTANTE]],0)</f>
        <v>0</v>
      </c>
    </row>
    <row r="1015" spans="2:13" hidden="1" x14ac:dyDescent="0.2">
      <c r="B1015" s="31">
        <v>1006</v>
      </c>
      <c r="J1015">
        <f t="shared" si="15"/>
        <v>105000</v>
      </c>
      <c r="K1015" t="e">
        <f>VLOOKUP(B1015,'REGISTRO ABONOS'!$B$8:$BC$10039,54,0)</f>
        <v>#N/A</v>
      </c>
      <c r="L1015" t="e">
        <f>IF(Tabla267[[#This Row],[VALOR RESTANTE]]&lt;Tabla267[[#This Row],[VALOR]],"NO DISPONIBLE","DISPONIBLE")</f>
        <v>#N/A</v>
      </c>
      <c r="M1015" s="9">
        <f>COUNTIF(Tabla267[[#This Row],[VALOR RESTANTE]],0)</f>
        <v>0</v>
      </c>
    </row>
    <row r="1016" spans="2:13" hidden="1" x14ac:dyDescent="0.2">
      <c r="B1016" s="31">
        <v>1007</v>
      </c>
      <c r="H1016" t="s">
        <v>492</v>
      </c>
      <c r="I1016" t="s">
        <v>492</v>
      </c>
      <c r="J1016">
        <f t="shared" si="15"/>
        <v>105000</v>
      </c>
      <c r="K1016" t="e">
        <f>VLOOKUP(B1016,'REGISTRO ABONOS'!$B$8:$BC$10039,54,0)</f>
        <v>#N/A</v>
      </c>
      <c r="L1016" t="e">
        <f>IF(Tabla267[[#This Row],[VALOR RESTANTE]]&lt;Tabla267[[#This Row],[VALOR]],"NO DISPONIBLE","DISPONIBLE")</f>
        <v>#N/A</v>
      </c>
      <c r="M1016" s="9">
        <f>COUNTIF(Tabla267[[#This Row],[VALOR RESTANTE]],0)</f>
        <v>0</v>
      </c>
    </row>
    <row r="1017" spans="2:13" hidden="1" x14ac:dyDescent="0.2">
      <c r="B1017" s="31">
        <v>1008</v>
      </c>
      <c r="J1017">
        <f t="shared" si="15"/>
        <v>105000</v>
      </c>
      <c r="K1017" t="e">
        <f>VLOOKUP(B1017,'REGISTRO ABONOS'!$B$8:$BC$10039,54,0)</f>
        <v>#N/A</v>
      </c>
      <c r="L1017" t="e">
        <f>IF(Tabla267[[#This Row],[VALOR RESTANTE]]&lt;Tabla267[[#This Row],[VALOR]],"NO DISPONIBLE","DISPONIBLE")</f>
        <v>#N/A</v>
      </c>
      <c r="M1017" s="9">
        <f>COUNTIF(Tabla267[[#This Row],[VALOR RESTANTE]],0)</f>
        <v>0</v>
      </c>
    </row>
    <row r="1018" spans="2:13" hidden="1" x14ac:dyDescent="0.2">
      <c r="B1018" s="31">
        <v>1009</v>
      </c>
      <c r="J1018">
        <f t="shared" si="15"/>
        <v>105000</v>
      </c>
      <c r="K1018" t="e">
        <f>VLOOKUP(B1018,'REGISTRO ABONOS'!$B$8:$BC$10039,54,0)</f>
        <v>#N/A</v>
      </c>
      <c r="L1018" t="e">
        <f>IF(Tabla267[[#This Row],[VALOR RESTANTE]]&lt;Tabla267[[#This Row],[VALOR]],"NO DISPONIBLE","DISPONIBLE")</f>
        <v>#N/A</v>
      </c>
      <c r="M1018" s="9">
        <f>COUNTIF(Tabla267[[#This Row],[VALOR RESTANTE]],0)</f>
        <v>0</v>
      </c>
    </row>
    <row r="1019" spans="2:13" hidden="1" x14ac:dyDescent="0.2">
      <c r="B1019" s="31">
        <v>1010</v>
      </c>
      <c r="J1019">
        <f t="shared" si="15"/>
        <v>105000</v>
      </c>
      <c r="K1019" t="e">
        <f>VLOOKUP(B1019,'REGISTRO ABONOS'!$B$8:$BC$10039,54,0)</f>
        <v>#N/A</v>
      </c>
      <c r="L1019" t="e">
        <f>IF(Tabla267[[#This Row],[VALOR RESTANTE]]&lt;Tabla267[[#This Row],[VALOR]],"NO DISPONIBLE","DISPONIBLE")</f>
        <v>#N/A</v>
      </c>
      <c r="M1019" s="9">
        <f>COUNTIF(Tabla267[[#This Row],[VALOR RESTANTE]],0)</f>
        <v>0</v>
      </c>
    </row>
    <row r="1020" spans="2:13" hidden="1" x14ac:dyDescent="0.2">
      <c r="B1020" s="31">
        <v>1011</v>
      </c>
      <c r="H1020" t="s">
        <v>89</v>
      </c>
      <c r="I1020" t="s">
        <v>89</v>
      </c>
      <c r="J1020">
        <f t="shared" si="15"/>
        <v>105000</v>
      </c>
      <c r="K1020" t="e">
        <f>VLOOKUP(B1020,'REGISTRO ABONOS'!$B$8:$BC$10039,54,0)</f>
        <v>#N/A</v>
      </c>
      <c r="L1020" t="e">
        <f>IF(Tabla267[[#This Row],[VALOR RESTANTE]]&lt;Tabla267[[#This Row],[VALOR]],"NO DISPONIBLE","DISPONIBLE")</f>
        <v>#N/A</v>
      </c>
      <c r="M1020" s="9">
        <f>COUNTIF(Tabla267[[#This Row],[VALOR RESTANTE]],0)</f>
        <v>0</v>
      </c>
    </row>
    <row r="1021" spans="2:13" hidden="1" x14ac:dyDescent="0.2">
      <c r="B1021" s="31">
        <v>1012</v>
      </c>
      <c r="H1021" t="s">
        <v>336</v>
      </c>
      <c r="I1021" t="s">
        <v>336</v>
      </c>
      <c r="J1021">
        <f t="shared" si="15"/>
        <v>105000</v>
      </c>
      <c r="K1021" t="e">
        <f>VLOOKUP(B1021,'REGISTRO ABONOS'!$B$8:$BC$10039,54,0)</f>
        <v>#N/A</v>
      </c>
      <c r="L1021" t="e">
        <f>IF(Tabla267[[#This Row],[VALOR RESTANTE]]&lt;Tabla267[[#This Row],[VALOR]],"NO DISPONIBLE","DISPONIBLE")</f>
        <v>#N/A</v>
      </c>
      <c r="M1021" s="9">
        <f>COUNTIF(Tabla267[[#This Row],[VALOR RESTANTE]],0)</f>
        <v>0</v>
      </c>
    </row>
    <row r="1022" spans="2:13" hidden="1" x14ac:dyDescent="0.2">
      <c r="B1022" s="31">
        <v>1013</v>
      </c>
      <c r="H1022" t="s">
        <v>336</v>
      </c>
      <c r="I1022" t="s">
        <v>336</v>
      </c>
      <c r="J1022">
        <f t="shared" si="15"/>
        <v>105000</v>
      </c>
      <c r="K1022" t="e">
        <f>VLOOKUP(B1022,'REGISTRO ABONOS'!$B$8:$BC$10039,54,0)</f>
        <v>#N/A</v>
      </c>
      <c r="L1022" t="e">
        <f>IF(Tabla267[[#This Row],[VALOR RESTANTE]]&lt;Tabla267[[#This Row],[VALOR]],"NO DISPONIBLE","DISPONIBLE")</f>
        <v>#N/A</v>
      </c>
      <c r="M1022" s="9">
        <f>COUNTIF(Tabla267[[#This Row],[VALOR RESTANTE]],0)</f>
        <v>0</v>
      </c>
    </row>
    <row r="1023" spans="2:13" hidden="1" x14ac:dyDescent="0.2">
      <c r="B1023" s="31">
        <v>1014</v>
      </c>
      <c r="H1023" t="s">
        <v>336</v>
      </c>
      <c r="I1023" t="s">
        <v>336</v>
      </c>
      <c r="J1023">
        <f t="shared" si="15"/>
        <v>105000</v>
      </c>
      <c r="K1023" t="e">
        <f>VLOOKUP(B1023,'REGISTRO ABONOS'!$B$8:$BC$10039,54,0)</f>
        <v>#N/A</v>
      </c>
      <c r="L1023" t="e">
        <f>IF(Tabla267[[#This Row],[VALOR RESTANTE]]&lt;Tabla267[[#This Row],[VALOR]],"NO DISPONIBLE","DISPONIBLE")</f>
        <v>#N/A</v>
      </c>
      <c r="M1023" s="9">
        <f>COUNTIF(Tabla267[[#This Row],[VALOR RESTANTE]],0)</f>
        <v>0</v>
      </c>
    </row>
    <row r="1024" spans="2:13" hidden="1" x14ac:dyDescent="0.2">
      <c r="B1024" s="31">
        <v>1015</v>
      </c>
      <c r="J1024">
        <f t="shared" si="15"/>
        <v>105000</v>
      </c>
      <c r="K1024" t="e">
        <f>VLOOKUP(B1024,'REGISTRO ABONOS'!$B$8:$BC$10039,54,0)</f>
        <v>#N/A</v>
      </c>
      <c r="L1024" t="e">
        <f>IF(Tabla267[[#This Row],[VALOR RESTANTE]]&lt;Tabla267[[#This Row],[VALOR]],"NO DISPONIBLE","DISPONIBLE")</f>
        <v>#N/A</v>
      </c>
      <c r="M1024" s="9">
        <f>COUNTIF(Tabla267[[#This Row],[VALOR RESTANTE]],0)</f>
        <v>0</v>
      </c>
    </row>
    <row r="1025" spans="2:13" hidden="1" x14ac:dyDescent="0.2">
      <c r="B1025" s="31">
        <v>1016</v>
      </c>
      <c r="H1025" t="s">
        <v>525</v>
      </c>
      <c r="I1025" t="s">
        <v>525</v>
      </c>
      <c r="J1025">
        <f t="shared" si="15"/>
        <v>105000</v>
      </c>
      <c r="K1025" t="e">
        <f>VLOOKUP(B1025,'REGISTRO ABONOS'!$B$8:$BC$10039,54,0)</f>
        <v>#N/A</v>
      </c>
      <c r="L1025" t="e">
        <f>IF(Tabla267[[#This Row],[VALOR RESTANTE]]&lt;Tabla267[[#This Row],[VALOR]],"NO DISPONIBLE","DISPONIBLE")</f>
        <v>#N/A</v>
      </c>
      <c r="M1025" s="9">
        <f>COUNTIF(Tabla267[[#This Row],[VALOR RESTANTE]],0)</f>
        <v>0</v>
      </c>
    </row>
    <row r="1026" spans="2:13" hidden="1" x14ac:dyDescent="0.2">
      <c r="B1026" s="31">
        <v>1017</v>
      </c>
      <c r="H1026" t="s">
        <v>486</v>
      </c>
      <c r="I1026" t="s">
        <v>486</v>
      </c>
      <c r="J1026">
        <f t="shared" si="15"/>
        <v>105000</v>
      </c>
      <c r="K1026" t="e">
        <f>VLOOKUP(B1026,'REGISTRO ABONOS'!$B$8:$BC$10039,54,0)</f>
        <v>#N/A</v>
      </c>
      <c r="L1026" t="e">
        <f>IF(Tabla267[[#This Row],[VALOR RESTANTE]]&lt;Tabla267[[#This Row],[VALOR]],"NO DISPONIBLE","DISPONIBLE")</f>
        <v>#N/A</v>
      </c>
      <c r="M1026" s="9">
        <f>COUNTIF(Tabla267[[#This Row],[VALOR RESTANTE]],0)</f>
        <v>0</v>
      </c>
    </row>
    <row r="1027" spans="2:13" hidden="1" x14ac:dyDescent="0.2">
      <c r="B1027" s="31">
        <v>1018</v>
      </c>
      <c r="H1027" t="s">
        <v>506</v>
      </c>
      <c r="I1027" t="s">
        <v>506</v>
      </c>
      <c r="J1027">
        <f t="shared" si="15"/>
        <v>105000</v>
      </c>
      <c r="K1027" t="e">
        <f>VLOOKUP(B1027,'REGISTRO ABONOS'!$B$8:$BC$10039,54,0)</f>
        <v>#N/A</v>
      </c>
      <c r="L1027" t="e">
        <f>IF(Tabla267[[#This Row],[VALOR RESTANTE]]&lt;Tabla267[[#This Row],[VALOR]],"NO DISPONIBLE","DISPONIBLE")</f>
        <v>#N/A</v>
      </c>
      <c r="M1027" s="9">
        <f>COUNTIF(Tabla267[[#This Row],[VALOR RESTANTE]],0)</f>
        <v>0</v>
      </c>
    </row>
    <row r="1028" spans="2:13" hidden="1" x14ac:dyDescent="0.2">
      <c r="B1028" s="31">
        <v>1019</v>
      </c>
      <c r="J1028">
        <f t="shared" si="15"/>
        <v>105000</v>
      </c>
      <c r="K1028" t="e">
        <f>VLOOKUP(B1028,'REGISTRO ABONOS'!$B$8:$BC$10039,54,0)</f>
        <v>#N/A</v>
      </c>
      <c r="L1028" t="e">
        <f>IF(Tabla267[[#This Row],[VALOR RESTANTE]]&lt;Tabla267[[#This Row],[VALOR]],"NO DISPONIBLE","DISPONIBLE")</f>
        <v>#N/A</v>
      </c>
      <c r="M1028" s="9">
        <f>COUNTIF(Tabla267[[#This Row],[VALOR RESTANTE]],0)</f>
        <v>0</v>
      </c>
    </row>
    <row r="1029" spans="2:13" hidden="1" x14ac:dyDescent="0.2">
      <c r="B1029" s="31">
        <v>1020</v>
      </c>
      <c r="J1029">
        <f t="shared" si="15"/>
        <v>105000</v>
      </c>
      <c r="K1029" t="e">
        <f>VLOOKUP(B1029,'REGISTRO ABONOS'!$B$8:$BC$10039,54,0)</f>
        <v>#N/A</v>
      </c>
      <c r="L1029" t="e">
        <f>IF(Tabla267[[#This Row],[VALOR RESTANTE]]&lt;Tabla267[[#This Row],[VALOR]],"NO DISPONIBLE","DISPONIBLE")</f>
        <v>#N/A</v>
      </c>
      <c r="M1029" s="9">
        <f>COUNTIF(Tabla267[[#This Row],[VALOR RESTANTE]],0)</f>
        <v>0</v>
      </c>
    </row>
    <row r="1030" spans="2:13" hidden="1" x14ac:dyDescent="0.2">
      <c r="B1030" s="31">
        <v>1021</v>
      </c>
      <c r="H1030" t="s">
        <v>526</v>
      </c>
      <c r="I1030" t="s">
        <v>526</v>
      </c>
      <c r="J1030">
        <f t="shared" si="15"/>
        <v>105000</v>
      </c>
      <c r="K1030" t="e">
        <f>VLOOKUP(B1030,'REGISTRO ABONOS'!$B$8:$BC$10039,54,0)</f>
        <v>#N/A</v>
      </c>
      <c r="L1030" t="e">
        <f>IF(Tabla267[[#This Row],[VALOR RESTANTE]]&lt;Tabla267[[#This Row],[VALOR]],"NO DISPONIBLE","DISPONIBLE")</f>
        <v>#N/A</v>
      </c>
      <c r="M1030" s="9">
        <f>COUNTIF(Tabla267[[#This Row],[VALOR RESTANTE]],0)</f>
        <v>0</v>
      </c>
    </row>
    <row r="1031" spans="2:13" hidden="1" x14ac:dyDescent="0.2">
      <c r="B1031" s="31">
        <v>1022</v>
      </c>
      <c r="H1031" t="s">
        <v>486</v>
      </c>
      <c r="I1031" t="s">
        <v>486</v>
      </c>
      <c r="J1031">
        <f t="shared" si="15"/>
        <v>105000</v>
      </c>
      <c r="K1031" t="e">
        <f>VLOOKUP(B1031,'REGISTRO ABONOS'!$B$8:$BC$10039,54,0)</f>
        <v>#N/A</v>
      </c>
      <c r="L1031" t="e">
        <f>IF(Tabla267[[#This Row],[VALOR RESTANTE]]&lt;Tabla267[[#This Row],[VALOR]],"NO DISPONIBLE","DISPONIBLE")</f>
        <v>#N/A</v>
      </c>
      <c r="M1031" s="9">
        <f>COUNTIF(Tabla267[[#This Row],[VALOR RESTANTE]],0)</f>
        <v>0</v>
      </c>
    </row>
    <row r="1032" spans="2:13" hidden="1" x14ac:dyDescent="0.2">
      <c r="B1032" s="31">
        <v>1023</v>
      </c>
      <c r="J1032">
        <f t="shared" si="15"/>
        <v>105000</v>
      </c>
      <c r="K1032" t="e">
        <f>VLOOKUP(B1032,'REGISTRO ABONOS'!$B$8:$BC$10039,54,0)</f>
        <v>#N/A</v>
      </c>
      <c r="L1032" t="e">
        <f>IF(Tabla267[[#This Row],[VALOR RESTANTE]]&lt;Tabla267[[#This Row],[VALOR]],"NO DISPONIBLE","DISPONIBLE")</f>
        <v>#N/A</v>
      </c>
      <c r="M1032" s="9">
        <f>COUNTIF(Tabla267[[#This Row],[VALOR RESTANTE]],0)</f>
        <v>0</v>
      </c>
    </row>
    <row r="1033" spans="2:13" hidden="1" x14ac:dyDescent="0.2">
      <c r="B1033" s="31">
        <v>1024</v>
      </c>
      <c r="C1033" s="10">
        <v>43558</v>
      </c>
      <c r="D1033" t="s">
        <v>143</v>
      </c>
      <c r="H1033" t="s">
        <v>143</v>
      </c>
      <c r="I1033" t="s">
        <v>65</v>
      </c>
      <c r="J1033">
        <f t="shared" si="15"/>
        <v>105000</v>
      </c>
      <c r="K1033" t="e">
        <f>VLOOKUP(B1033,'REGISTRO ABONOS'!$B$8:$BC$10039,54,0)</f>
        <v>#N/A</v>
      </c>
      <c r="L1033" t="e">
        <f>IF(Tabla267[[#This Row],[VALOR RESTANTE]]&lt;Tabla267[[#This Row],[VALOR]],"NO DISPONIBLE","DISPONIBLE")</f>
        <v>#N/A</v>
      </c>
      <c r="M1033" s="9">
        <f>COUNTIF(Tabla267[[#This Row],[VALOR RESTANTE]],0)</f>
        <v>0</v>
      </c>
    </row>
    <row r="1034" spans="2:13" hidden="1" x14ac:dyDescent="0.2">
      <c r="B1034" s="31">
        <v>1025</v>
      </c>
      <c r="H1034" t="s">
        <v>527</v>
      </c>
      <c r="I1034" t="s">
        <v>527</v>
      </c>
      <c r="J1034">
        <f t="shared" si="15"/>
        <v>105000</v>
      </c>
      <c r="K1034" t="e">
        <f>VLOOKUP(B1034,'REGISTRO ABONOS'!$B$8:$BC$10039,54,0)</f>
        <v>#N/A</v>
      </c>
      <c r="L1034" t="e">
        <f>IF(Tabla267[[#This Row],[VALOR RESTANTE]]&lt;Tabla267[[#This Row],[VALOR]],"NO DISPONIBLE","DISPONIBLE")</f>
        <v>#N/A</v>
      </c>
      <c r="M1034" s="9">
        <f>COUNTIF(Tabla267[[#This Row],[VALOR RESTANTE]],0)</f>
        <v>0</v>
      </c>
    </row>
    <row r="1035" spans="2:13" hidden="1" x14ac:dyDescent="0.2">
      <c r="B1035" s="31">
        <v>1026</v>
      </c>
      <c r="H1035" t="s">
        <v>528</v>
      </c>
      <c r="I1035" t="s">
        <v>528</v>
      </c>
      <c r="J1035">
        <f t="shared" si="15"/>
        <v>105000</v>
      </c>
      <c r="K1035" t="e">
        <f>VLOOKUP(B1035,'REGISTRO ABONOS'!$B$8:$BC$10039,54,0)</f>
        <v>#N/A</v>
      </c>
      <c r="L1035" t="e">
        <f>IF(Tabla267[[#This Row],[VALOR RESTANTE]]&lt;Tabla267[[#This Row],[VALOR]],"NO DISPONIBLE","DISPONIBLE")</f>
        <v>#N/A</v>
      </c>
      <c r="M1035" s="9">
        <f>COUNTIF(Tabla267[[#This Row],[VALOR RESTANTE]],0)</f>
        <v>0</v>
      </c>
    </row>
    <row r="1036" spans="2:13" hidden="1" x14ac:dyDescent="0.2">
      <c r="B1036" s="31">
        <v>1027</v>
      </c>
      <c r="H1036" t="s">
        <v>483</v>
      </c>
      <c r="I1036" t="s">
        <v>483</v>
      </c>
      <c r="J1036">
        <f t="shared" ref="J1036:J1099" si="16">IF(C1036&gt;43607,130000,105000)</f>
        <v>105000</v>
      </c>
      <c r="K1036" t="e">
        <f>VLOOKUP(B1036,'REGISTRO ABONOS'!$B$8:$BC$10039,54,0)</f>
        <v>#N/A</v>
      </c>
      <c r="L1036" t="e">
        <f>IF(Tabla267[[#This Row],[VALOR RESTANTE]]&lt;Tabla267[[#This Row],[VALOR]],"NO DISPONIBLE","DISPONIBLE")</f>
        <v>#N/A</v>
      </c>
      <c r="M1036" s="9">
        <f>COUNTIF(Tabla267[[#This Row],[VALOR RESTANTE]],0)</f>
        <v>0</v>
      </c>
    </row>
    <row r="1037" spans="2:13" hidden="1" x14ac:dyDescent="0.2">
      <c r="B1037" s="31">
        <v>1028</v>
      </c>
      <c r="H1037" t="s">
        <v>526</v>
      </c>
      <c r="I1037" t="s">
        <v>526</v>
      </c>
      <c r="J1037">
        <f t="shared" si="16"/>
        <v>105000</v>
      </c>
      <c r="K1037" t="e">
        <f>VLOOKUP(B1037,'REGISTRO ABONOS'!$B$8:$BC$10039,54,0)</f>
        <v>#N/A</v>
      </c>
      <c r="L1037" t="e">
        <f>IF(Tabla267[[#This Row],[VALOR RESTANTE]]&lt;Tabla267[[#This Row],[VALOR]],"NO DISPONIBLE","DISPONIBLE")</f>
        <v>#N/A</v>
      </c>
      <c r="M1037" s="9">
        <f>COUNTIF(Tabla267[[#This Row],[VALOR RESTANTE]],0)</f>
        <v>0</v>
      </c>
    </row>
    <row r="1038" spans="2:13" hidden="1" x14ac:dyDescent="0.2">
      <c r="B1038" s="31">
        <v>1029</v>
      </c>
      <c r="H1038" t="s">
        <v>501</v>
      </c>
      <c r="I1038" t="s">
        <v>501</v>
      </c>
      <c r="J1038">
        <f t="shared" si="16"/>
        <v>105000</v>
      </c>
      <c r="K1038" t="e">
        <f>VLOOKUP(B1038,'REGISTRO ABONOS'!$B$8:$BC$10039,54,0)</f>
        <v>#N/A</v>
      </c>
      <c r="L1038" t="e">
        <f>IF(Tabla267[[#This Row],[VALOR RESTANTE]]&lt;Tabla267[[#This Row],[VALOR]],"NO DISPONIBLE","DISPONIBLE")</f>
        <v>#N/A</v>
      </c>
      <c r="M1038" s="9">
        <f>COUNTIF(Tabla267[[#This Row],[VALOR RESTANTE]],0)</f>
        <v>0</v>
      </c>
    </row>
    <row r="1039" spans="2:13" hidden="1" x14ac:dyDescent="0.2">
      <c r="B1039" s="31">
        <v>1030</v>
      </c>
      <c r="J1039">
        <f t="shared" si="16"/>
        <v>105000</v>
      </c>
      <c r="K1039" t="e">
        <f>VLOOKUP(B1039,'REGISTRO ABONOS'!$B$8:$BC$10039,54,0)</f>
        <v>#N/A</v>
      </c>
      <c r="L1039" t="e">
        <f>IF(Tabla267[[#This Row],[VALOR RESTANTE]]&lt;Tabla267[[#This Row],[VALOR]],"NO DISPONIBLE","DISPONIBLE")</f>
        <v>#N/A</v>
      </c>
      <c r="M1039" s="9">
        <f>COUNTIF(Tabla267[[#This Row],[VALOR RESTANTE]],0)</f>
        <v>0</v>
      </c>
    </row>
    <row r="1040" spans="2:13" hidden="1" x14ac:dyDescent="0.2">
      <c r="B1040" s="31">
        <v>1031</v>
      </c>
      <c r="J1040">
        <f t="shared" si="16"/>
        <v>105000</v>
      </c>
      <c r="K1040" t="e">
        <f>VLOOKUP(B1040,'REGISTRO ABONOS'!$B$8:$BC$10039,54,0)</f>
        <v>#N/A</v>
      </c>
      <c r="L1040" t="e">
        <f>IF(Tabla267[[#This Row],[VALOR RESTANTE]]&lt;Tabla267[[#This Row],[VALOR]],"NO DISPONIBLE","DISPONIBLE")</f>
        <v>#N/A</v>
      </c>
      <c r="M1040" s="9">
        <f>COUNTIF(Tabla267[[#This Row],[VALOR RESTANTE]],0)</f>
        <v>0</v>
      </c>
    </row>
    <row r="1041" spans="2:13" hidden="1" x14ac:dyDescent="0.2">
      <c r="B1041" s="31">
        <v>1032</v>
      </c>
      <c r="J1041">
        <f t="shared" si="16"/>
        <v>105000</v>
      </c>
      <c r="K1041" t="e">
        <f>VLOOKUP(B1041,'REGISTRO ABONOS'!$B$8:$BC$10039,54,0)</f>
        <v>#N/A</v>
      </c>
      <c r="L1041" t="e">
        <f>IF(Tabla267[[#This Row],[VALOR RESTANTE]]&lt;Tabla267[[#This Row],[VALOR]],"NO DISPONIBLE","DISPONIBLE")</f>
        <v>#N/A</v>
      </c>
      <c r="M1041" s="9">
        <f>COUNTIF(Tabla267[[#This Row],[VALOR RESTANTE]],0)</f>
        <v>0</v>
      </c>
    </row>
    <row r="1042" spans="2:13" hidden="1" x14ac:dyDescent="0.2">
      <c r="B1042" s="31">
        <v>1033</v>
      </c>
      <c r="J1042">
        <f t="shared" si="16"/>
        <v>105000</v>
      </c>
      <c r="K1042" t="e">
        <f>VLOOKUP(B1042,'REGISTRO ABONOS'!$B$8:$BC$10039,54,0)</f>
        <v>#N/A</v>
      </c>
      <c r="L1042" t="e">
        <f>IF(Tabla267[[#This Row],[VALOR RESTANTE]]&lt;Tabla267[[#This Row],[VALOR]],"NO DISPONIBLE","DISPONIBLE")</f>
        <v>#N/A</v>
      </c>
      <c r="M1042" s="9">
        <f>COUNTIF(Tabla267[[#This Row],[VALOR RESTANTE]],0)</f>
        <v>0</v>
      </c>
    </row>
    <row r="1043" spans="2:13" hidden="1" x14ac:dyDescent="0.2">
      <c r="B1043" s="31">
        <v>1034</v>
      </c>
      <c r="J1043">
        <f t="shared" si="16"/>
        <v>105000</v>
      </c>
      <c r="K1043" t="e">
        <f>VLOOKUP(B1043,'REGISTRO ABONOS'!$B$8:$BC$10039,54,0)</f>
        <v>#N/A</v>
      </c>
      <c r="L1043" t="e">
        <f>IF(Tabla267[[#This Row],[VALOR RESTANTE]]&lt;Tabla267[[#This Row],[VALOR]],"NO DISPONIBLE","DISPONIBLE")</f>
        <v>#N/A</v>
      </c>
      <c r="M1043" s="9">
        <f>COUNTIF(Tabla267[[#This Row],[VALOR RESTANTE]],0)</f>
        <v>0</v>
      </c>
    </row>
    <row r="1044" spans="2:13" hidden="1" x14ac:dyDescent="0.2">
      <c r="B1044" s="31">
        <v>1035</v>
      </c>
      <c r="J1044">
        <f t="shared" si="16"/>
        <v>105000</v>
      </c>
      <c r="K1044" t="e">
        <f>VLOOKUP(B1044,'REGISTRO ABONOS'!$B$8:$BC$10039,54,0)</f>
        <v>#N/A</v>
      </c>
      <c r="L1044" t="e">
        <f>IF(Tabla267[[#This Row],[VALOR RESTANTE]]&lt;Tabla267[[#This Row],[VALOR]],"NO DISPONIBLE","DISPONIBLE")</f>
        <v>#N/A</v>
      </c>
      <c r="M1044" s="9">
        <f>COUNTIF(Tabla267[[#This Row],[VALOR RESTANTE]],0)</f>
        <v>0</v>
      </c>
    </row>
    <row r="1045" spans="2:13" hidden="1" x14ac:dyDescent="0.2">
      <c r="B1045" s="31">
        <v>1036</v>
      </c>
      <c r="J1045">
        <f t="shared" si="16"/>
        <v>105000</v>
      </c>
      <c r="K1045" t="e">
        <f>VLOOKUP(B1045,'REGISTRO ABONOS'!$B$8:$BC$10039,54,0)</f>
        <v>#N/A</v>
      </c>
      <c r="L1045" t="e">
        <f>IF(Tabla267[[#This Row],[VALOR RESTANTE]]&lt;Tabla267[[#This Row],[VALOR]],"NO DISPONIBLE","DISPONIBLE")</f>
        <v>#N/A</v>
      </c>
      <c r="M1045" s="9">
        <f>COUNTIF(Tabla267[[#This Row],[VALOR RESTANTE]],0)</f>
        <v>0</v>
      </c>
    </row>
    <row r="1046" spans="2:13" hidden="1" x14ac:dyDescent="0.2">
      <c r="B1046" s="31">
        <v>1037</v>
      </c>
      <c r="H1046" t="s">
        <v>529</v>
      </c>
      <c r="I1046" t="s">
        <v>529</v>
      </c>
      <c r="J1046">
        <f t="shared" si="16"/>
        <v>105000</v>
      </c>
      <c r="K1046" t="e">
        <f>VLOOKUP(B1046,'REGISTRO ABONOS'!$B$8:$BC$10039,54,0)</f>
        <v>#N/A</v>
      </c>
      <c r="L1046" t="e">
        <f>IF(Tabla267[[#This Row],[VALOR RESTANTE]]&lt;Tabla267[[#This Row],[VALOR]],"NO DISPONIBLE","DISPONIBLE")</f>
        <v>#N/A</v>
      </c>
      <c r="M1046" s="9">
        <f>COUNTIF(Tabla267[[#This Row],[VALOR RESTANTE]],0)</f>
        <v>0</v>
      </c>
    </row>
    <row r="1047" spans="2:13" hidden="1" x14ac:dyDescent="0.2">
      <c r="B1047" s="31">
        <v>1038</v>
      </c>
      <c r="H1047" t="s">
        <v>529</v>
      </c>
      <c r="I1047" t="s">
        <v>529</v>
      </c>
      <c r="J1047">
        <f t="shared" si="16"/>
        <v>105000</v>
      </c>
      <c r="K1047" t="e">
        <f>VLOOKUP(B1047,'REGISTRO ABONOS'!$B$8:$BC$10039,54,0)</f>
        <v>#N/A</v>
      </c>
      <c r="L1047" t="e">
        <f>IF(Tabla267[[#This Row],[VALOR RESTANTE]]&lt;Tabla267[[#This Row],[VALOR]],"NO DISPONIBLE","DISPONIBLE")</f>
        <v>#N/A</v>
      </c>
      <c r="M1047" s="9">
        <f>COUNTIF(Tabla267[[#This Row],[VALOR RESTANTE]],0)</f>
        <v>0</v>
      </c>
    </row>
    <row r="1048" spans="2:13" hidden="1" x14ac:dyDescent="0.2">
      <c r="B1048" s="31">
        <v>1039</v>
      </c>
      <c r="J1048">
        <f t="shared" si="16"/>
        <v>105000</v>
      </c>
      <c r="K1048" t="e">
        <f>VLOOKUP(B1048,'REGISTRO ABONOS'!$B$8:$BC$10039,54,0)</f>
        <v>#N/A</v>
      </c>
      <c r="L1048" t="e">
        <f>IF(Tabla267[[#This Row],[VALOR RESTANTE]]&lt;Tabla267[[#This Row],[VALOR]],"NO DISPONIBLE","DISPONIBLE")</f>
        <v>#N/A</v>
      </c>
      <c r="M1048" s="9">
        <f>COUNTIF(Tabla267[[#This Row],[VALOR RESTANTE]],0)</f>
        <v>0</v>
      </c>
    </row>
    <row r="1049" spans="2:13" hidden="1" x14ac:dyDescent="0.2">
      <c r="B1049" s="31">
        <v>1040</v>
      </c>
      <c r="J1049">
        <f t="shared" si="16"/>
        <v>105000</v>
      </c>
      <c r="K1049" t="e">
        <f>VLOOKUP(B1049,'REGISTRO ABONOS'!$B$8:$BC$10039,54,0)</f>
        <v>#N/A</v>
      </c>
      <c r="L1049" t="e">
        <f>IF(Tabla267[[#This Row],[VALOR RESTANTE]]&lt;Tabla267[[#This Row],[VALOR]],"NO DISPONIBLE","DISPONIBLE")</f>
        <v>#N/A</v>
      </c>
      <c r="M1049" s="9">
        <f>COUNTIF(Tabla267[[#This Row],[VALOR RESTANTE]],0)</f>
        <v>0</v>
      </c>
    </row>
    <row r="1050" spans="2:13" hidden="1" x14ac:dyDescent="0.2">
      <c r="B1050" s="31">
        <v>1041</v>
      </c>
      <c r="J1050">
        <f t="shared" si="16"/>
        <v>105000</v>
      </c>
      <c r="K1050" t="e">
        <f>VLOOKUP(B1050,'REGISTRO ABONOS'!$B$8:$BC$10039,54,0)</f>
        <v>#N/A</v>
      </c>
      <c r="L1050" t="e">
        <f>IF(Tabla267[[#This Row],[VALOR RESTANTE]]&lt;Tabla267[[#This Row],[VALOR]],"NO DISPONIBLE","DISPONIBLE")</f>
        <v>#N/A</v>
      </c>
      <c r="M1050" s="9">
        <f>COUNTIF(Tabla267[[#This Row],[VALOR RESTANTE]],0)</f>
        <v>0</v>
      </c>
    </row>
    <row r="1051" spans="2:13" hidden="1" x14ac:dyDescent="0.2">
      <c r="B1051" s="31">
        <v>1042</v>
      </c>
      <c r="J1051">
        <f t="shared" si="16"/>
        <v>105000</v>
      </c>
      <c r="K1051" t="e">
        <f>VLOOKUP(B1051,'REGISTRO ABONOS'!$B$8:$BC$10039,54,0)</f>
        <v>#N/A</v>
      </c>
      <c r="L1051" t="e">
        <f>IF(Tabla267[[#This Row],[VALOR RESTANTE]]&lt;Tabla267[[#This Row],[VALOR]],"NO DISPONIBLE","DISPONIBLE")</f>
        <v>#N/A</v>
      </c>
      <c r="M1051" s="9">
        <f>COUNTIF(Tabla267[[#This Row],[VALOR RESTANTE]],0)</f>
        <v>0</v>
      </c>
    </row>
    <row r="1052" spans="2:13" hidden="1" x14ac:dyDescent="0.2">
      <c r="B1052" s="31">
        <v>1043</v>
      </c>
      <c r="J1052">
        <f t="shared" si="16"/>
        <v>105000</v>
      </c>
      <c r="K1052" t="e">
        <f>VLOOKUP(B1052,'REGISTRO ABONOS'!$B$8:$BC$10039,54,0)</f>
        <v>#N/A</v>
      </c>
      <c r="L1052" t="e">
        <f>IF(Tabla267[[#This Row],[VALOR RESTANTE]]&lt;Tabla267[[#This Row],[VALOR]],"NO DISPONIBLE","DISPONIBLE")</f>
        <v>#N/A</v>
      </c>
      <c r="M1052" s="9">
        <f>COUNTIF(Tabla267[[#This Row],[VALOR RESTANTE]],0)</f>
        <v>0</v>
      </c>
    </row>
    <row r="1053" spans="2:13" hidden="1" x14ac:dyDescent="0.2">
      <c r="B1053" s="31">
        <v>1044</v>
      </c>
      <c r="J1053">
        <f t="shared" si="16"/>
        <v>105000</v>
      </c>
      <c r="K1053" t="e">
        <f>VLOOKUP(B1053,'REGISTRO ABONOS'!$B$8:$BC$10039,54,0)</f>
        <v>#N/A</v>
      </c>
      <c r="L1053" t="e">
        <f>IF(Tabla267[[#This Row],[VALOR RESTANTE]]&lt;Tabla267[[#This Row],[VALOR]],"NO DISPONIBLE","DISPONIBLE")</f>
        <v>#N/A</v>
      </c>
      <c r="M1053" s="9">
        <f>COUNTIF(Tabla267[[#This Row],[VALOR RESTANTE]],0)</f>
        <v>0</v>
      </c>
    </row>
    <row r="1054" spans="2:13" hidden="1" x14ac:dyDescent="0.2">
      <c r="B1054" s="31">
        <v>1045</v>
      </c>
      <c r="J1054">
        <f t="shared" si="16"/>
        <v>105000</v>
      </c>
      <c r="K1054" t="e">
        <f>VLOOKUP(B1054,'REGISTRO ABONOS'!$B$8:$BC$10039,54,0)</f>
        <v>#N/A</v>
      </c>
      <c r="L1054" t="e">
        <f>IF(Tabla267[[#This Row],[VALOR RESTANTE]]&lt;Tabla267[[#This Row],[VALOR]],"NO DISPONIBLE","DISPONIBLE")</f>
        <v>#N/A</v>
      </c>
      <c r="M1054" s="9">
        <f>COUNTIF(Tabla267[[#This Row],[VALOR RESTANTE]],0)</f>
        <v>0</v>
      </c>
    </row>
    <row r="1055" spans="2:13" hidden="1" x14ac:dyDescent="0.2">
      <c r="B1055" s="31">
        <v>1046</v>
      </c>
      <c r="J1055">
        <f t="shared" si="16"/>
        <v>105000</v>
      </c>
      <c r="K1055" t="e">
        <f>VLOOKUP(B1055,'REGISTRO ABONOS'!$B$8:$BC$10039,54,0)</f>
        <v>#N/A</v>
      </c>
      <c r="L1055" t="e">
        <f>IF(Tabla267[[#This Row],[VALOR RESTANTE]]&lt;Tabla267[[#This Row],[VALOR]],"NO DISPONIBLE","DISPONIBLE")</f>
        <v>#N/A</v>
      </c>
      <c r="M1055" s="9">
        <f>COUNTIF(Tabla267[[#This Row],[VALOR RESTANTE]],0)</f>
        <v>0</v>
      </c>
    </row>
    <row r="1056" spans="2:13" hidden="1" x14ac:dyDescent="0.2">
      <c r="B1056" s="31">
        <v>1047</v>
      </c>
      <c r="J1056">
        <f t="shared" si="16"/>
        <v>105000</v>
      </c>
      <c r="K1056" t="e">
        <f>VLOOKUP(B1056,'REGISTRO ABONOS'!$B$8:$BC$10039,54,0)</f>
        <v>#N/A</v>
      </c>
      <c r="L1056" t="e">
        <f>IF(Tabla267[[#This Row],[VALOR RESTANTE]]&lt;Tabla267[[#This Row],[VALOR]],"NO DISPONIBLE","DISPONIBLE")</f>
        <v>#N/A</v>
      </c>
      <c r="M1056" s="9">
        <f>COUNTIF(Tabla267[[#This Row],[VALOR RESTANTE]],0)</f>
        <v>0</v>
      </c>
    </row>
    <row r="1057" spans="2:13" hidden="1" x14ac:dyDescent="0.2">
      <c r="B1057" s="31">
        <v>1048</v>
      </c>
      <c r="H1057" t="s">
        <v>411</v>
      </c>
      <c r="I1057" t="s">
        <v>411</v>
      </c>
      <c r="J1057">
        <f t="shared" si="16"/>
        <v>105000</v>
      </c>
      <c r="K1057" t="e">
        <f>VLOOKUP(B1057,'REGISTRO ABONOS'!$B$8:$BC$10039,54,0)</f>
        <v>#N/A</v>
      </c>
      <c r="L1057" t="e">
        <f>IF(Tabla267[[#This Row],[VALOR RESTANTE]]&lt;Tabla267[[#This Row],[VALOR]],"NO DISPONIBLE","DISPONIBLE")</f>
        <v>#N/A</v>
      </c>
      <c r="M1057" s="9">
        <f>COUNTIF(Tabla267[[#This Row],[VALOR RESTANTE]],0)</f>
        <v>0</v>
      </c>
    </row>
    <row r="1058" spans="2:13" hidden="1" x14ac:dyDescent="0.2">
      <c r="B1058" s="31">
        <v>1049</v>
      </c>
      <c r="J1058">
        <f t="shared" si="16"/>
        <v>105000</v>
      </c>
      <c r="K1058" t="e">
        <f>VLOOKUP(B1058,'REGISTRO ABONOS'!$B$8:$BC$10039,54,0)</f>
        <v>#N/A</v>
      </c>
      <c r="L1058" t="e">
        <f>IF(Tabla267[[#This Row],[VALOR RESTANTE]]&lt;Tabla267[[#This Row],[VALOR]],"NO DISPONIBLE","DISPONIBLE")</f>
        <v>#N/A</v>
      </c>
      <c r="M1058" s="9">
        <f>COUNTIF(Tabla267[[#This Row],[VALOR RESTANTE]],0)</f>
        <v>0</v>
      </c>
    </row>
    <row r="1059" spans="2:13" hidden="1" x14ac:dyDescent="0.2">
      <c r="B1059" s="31">
        <v>1050</v>
      </c>
      <c r="H1059" t="s">
        <v>411</v>
      </c>
      <c r="I1059" t="s">
        <v>411</v>
      </c>
      <c r="J1059">
        <f t="shared" si="16"/>
        <v>105000</v>
      </c>
      <c r="K1059" t="e">
        <f>VLOOKUP(B1059,'REGISTRO ABONOS'!$B$8:$BC$10039,54,0)</f>
        <v>#N/A</v>
      </c>
      <c r="L1059" t="e">
        <f>IF(Tabla267[[#This Row],[VALOR RESTANTE]]&lt;Tabla267[[#This Row],[VALOR]],"NO DISPONIBLE","DISPONIBLE")</f>
        <v>#N/A</v>
      </c>
      <c r="M1059" s="9">
        <f>COUNTIF(Tabla267[[#This Row],[VALOR RESTANTE]],0)</f>
        <v>0</v>
      </c>
    </row>
    <row r="1060" spans="2:13" hidden="1" x14ac:dyDescent="0.2">
      <c r="B1060" s="31">
        <v>1051</v>
      </c>
      <c r="H1060" t="s">
        <v>504</v>
      </c>
      <c r="I1060" t="s">
        <v>504</v>
      </c>
      <c r="J1060">
        <f t="shared" si="16"/>
        <v>105000</v>
      </c>
      <c r="K1060" t="e">
        <f>VLOOKUP(B1060,'REGISTRO ABONOS'!$B$8:$BC$10039,54,0)</f>
        <v>#N/A</v>
      </c>
      <c r="L1060" t="e">
        <f>IF(Tabla267[[#This Row],[VALOR RESTANTE]]&lt;Tabla267[[#This Row],[VALOR]],"NO DISPONIBLE","DISPONIBLE")</f>
        <v>#N/A</v>
      </c>
      <c r="M1060" s="9">
        <f>COUNTIF(Tabla267[[#This Row],[VALOR RESTANTE]],0)</f>
        <v>0</v>
      </c>
    </row>
    <row r="1061" spans="2:13" hidden="1" x14ac:dyDescent="0.2">
      <c r="B1061" s="31">
        <v>1052</v>
      </c>
      <c r="J1061">
        <f t="shared" si="16"/>
        <v>105000</v>
      </c>
      <c r="K1061" t="e">
        <f>VLOOKUP(B1061,'REGISTRO ABONOS'!$B$8:$BC$10039,54,0)</f>
        <v>#N/A</v>
      </c>
      <c r="L1061" t="e">
        <f>IF(Tabla267[[#This Row],[VALOR RESTANTE]]&lt;Tabla267[[#This Row],[VALOR]],"NO DISPONIBLE","DISPONIBLE")</f>
        <v>#N/A</v>
      </c>
      <c r="M1061" s="9">
        <f>COUNTIF(Tabla267[[#This Row],[VALOR RESTANTE]],0)</f>
        <v>0</v>
      </c>
    </row>
    <row r="1062" spans="2:13" hidden="1" x14ac:dyDescent="0.2">
      <c r="B1062" s="31">
        <v>1053</v>
      </c>
      <c r="J1062">
        <f t="shared" si="16"/>
        <v>105000</v>
      </c>
      <c r="K1062" t="e">
        <f>VLOOKUP(B1062,'REGISTRO ABONOS'!$B$8:$BC$10039,54,0)</f>
        <v>#N/A</v>
      </c>
      <c r="L1062" t="e">
        <f>IF(Tabla267[[#This Row],[VALOR RESTANTE]]&lt;Tabla267[[#This Row],[VALOR]],"NO DISPONIBLE","DISPONIBLE")</f>
        <v>#N/A</v>
      </c>
      <c r="M1062" s="9">
        <f>COUNTIF(Tabla267[[#This Row],[VALOR RESTANTE]],0)</f>
        <v>0</v>
      </c>
    </row>
    <row r="1063" spans="2:13" hidden="1" x14ac:dyDescent="0.2">
      <c r="B1063" s="31">
        <v>1054</v>
      </c>
      <c r="J1063">
        <f t="shared" si="16"/>
        <v>105000</v>
      </c>
      <c r="K1063" t="e">
        <f>VLOOKUP(B1063,'REGISTRO ABONOS'!$B$8:$BC$10039,54,0)</f>
        <v>#N/A</v>
      </c>
      <c r="L1063" t="e">
        <f>IF(Tabla267[[#This Row],[VALOR RESTANTE]]&lt;Tabla267[[#This Row],[VALOR]],"NO DISPONIBLE","DISPONIBLE")</f>
        <v>#N/A</v>
      </c>
      <c r="M1063" s="9">
        <f>COUNTIF(Tabla267[[#This Row],[VALOR RESTANTE]],0)</f>
        <v>0</v>
      </c>
    </row>
    <row r="1064" spans="2:13" hidden="1" x14ac:dyDescent="0.2">
      <c r="B1064" s="31">
        <v>1055</v>
      </c>
      <c r="J1064">
        <f t="shared" si="16"/>
        <v>105000</v>
      </c>
      <c r="K1064" t="e">
        <f>VLOOKUP(B1064,'REGISTRO ABONOS'!$B$8:$BC$10039,54,0)</f>
        <v>#N/A</v>
      </c>
      <c r="L1064" t="e">
        <f>IF(Tabla267[[#This Row],[VALOR RESTANTE]]&lt;Tabla267[[#This Row],[VALOR]],"NO DISPONIBLE","DISPONIBLE")</f>
        <v>#N/A</v>
      </c>
      <c r="M1064" s="9">
        <f>COUNTIF(Tabla267[[#This Row],[VALOR RESTANTE]],0)</f>
        <v>0</v>
      </c>
    </row>
    <row r="1065" spans="2:13" hidden="1" x14ac:dyDescent="0.2">
      <c r="B1065" s="31">
        <v>1056</v>
      </c>
      <c r="H1065" t="s">
        <v>504</v>
      </c>
      <c r="I1065" t="s">
        <v>504</v>
      </c>
      <c r="J1065">
        <f t="shared" si="16"/>
        <v>105000</v>
      </c>
      <c r="K1065" t="e">
        <f>VLOOKUP(B1065,'REGISTRO ABONOS'!$B$8:$BC$10039,54,0)</f>
        <v>#N/A</v>
      </c>
      <c r="L1065" t="e">
        <f>IF(Tabla267[[#This Row],[VALOR RESTANTE]]&lt;Tabla267[[#This Row],[VALOR]],"NO DISPONIBLE","DISPONIBLE")</f>
        <v>#N/A</v>
      </c>
      <c r="M1065" s="9">
        <f>COUNTIF(Tabla267[[#This Row],[VALOR RESTANTE]],0)</f>
        <v>0</v>
      </c>
    </row>
    <row r="1066" spans="2:13" hidden="1" x14ac:dyDescent="0.2">
      <c r="B1066" s="31">
        <v>1057</v>
      </c>
      <c r="J1066">
        <f t="shared" si="16"/>
        <v>105000</v>
      </c>
      <c r="K1066" t="e">
        <f>VLOOKUP(B1066,'REGISTRO ABONOS'!$B$8:$BC$10039,54,0)</f>
        <v>#N/A</v>
      </c>
      <c r="L1066" t="e">
        <f>IF(Tabla267[[#This Row],[VALOR RESTANTE]]&lt;Tabla267[[#This Row],[VALOR]],"NO DISPONIBLE","DISPONIBLE")</f>
        <v>#N/A</v>
      </c>
      <c r="M1066" s="9">
        <f>COUNTIF(Tabla267[[#This Row],[VALOR RESTANTE]],0)</f>
        <v>0</v>
      </c>
    </row>
    <row r="1067" spans="2:13" hidden="1" x14ac:dyDescent="0.2">
      <c r="B1067" s="31">
        <v>1058</v>
      </c>
      <c r="H1067" t="s">
        <v>501</v>
      </c>
      <c r="I1067" t="s">
        <v>501</v>
      </c>
      <c r="J1067">
        <f t="shared" si="16"/>
        <v>105000</v>
      </c>
      <c r="K1067" t="e">
        <f>VLOOKUP(B1067,'REGISTRO ABONOS'!$B$8:$BC$10039,54,0)</f>
        <v>#N/A</v>
      </c>
      <c r="L1067" t="e">
        <f>IF(Tabla267[[#This Row],[VALOR RESTANTE]]&lt;Tabla267[[#This Row],[VALOR]],"NO DISPONIBLE","DISPONIBLE")</f>
        <v>#N/A</v>
      </c>
      <c r="M1067" s="9">
        <f>COUNTIF(Tabla267[[#This Row],[VALOR RESTANTE]],0)</f>
        <v>0</v>
      </c>
    </row>
    <row r="1068" spans="2:13" hidden="1" x14ac:dyDescent="0.2">
      <c r="B1068" s="31">
        <v>1059</v>
      </c>
      <c r="J1068">
        <f t="shared" si="16"/>
        <v>105000</v>
      </c>
      <c r="K1068" t="e">
        <f>VLOOKUP(B1068,'REGISTRO ABONOS'!$B$8:$BC$10039,54,0)</f>
        <v>#N/A</v>
      </c>
      <c r="L1068" t="e">
        <f>IF(Tabla267[[#This Row],[VALOR RESTANTE]]&lt;Tabla267[[#This Row],[VALOR]],"NO DISPONIBLE","DISPONIBLE")</f>
        <v>#N/A</v>
      </c>
      <c r="M1068" s="9">
        <f>COUNTIF(Tabla267[[#This Row],[VALOR RESTANTE]],0)</f>
        <v>0</v>
      </c>
    </row>
    <row r="1069" spans="2:13" hidden="1" x14ac:dyDescent="0.2">
      <c r="B1069" s="31">
        <v>1060</v>
      </c>
      <c r="J1069">
        <f t="shared" si="16"/>
        <v>105000</v>
      </c>
      <c r="K1069" t="e">
        <f>VLOOKUP(B1069,'REGISTRO ABONOS'!$B$8:$BC$10039,54,0)</f>
        <v>#N/A</v>
      </c>
      <c r="L1069" t="e">
        <f>IF(Tabla267[[#This Row],[VALOR RESTANTE]]&lt;Tabla267[[#This Row],[VALOR]],"NO DISPONIBLE","DISPONIBLE")</f>
        <v>#N/A</v>
      </c>
      <c r="M1069" s="9">
        <f>COUNTIF(Tabla267[[#This Row],[VALOR RESTANTE]],0)</f>
        <v>0</v>
      </c>
    </row>
    <row r="1070" spans="2:13" hidden="1" x14ac:dyDescent="0.2">
      <c r="B1070" s="31">
        <v>1061</v>
      </c>
      <c r="H1070" t="s">
        <v>506</v>
      </c>
      <c r="I1070" t="s">
        <v>506</v>
      </c>
      <c r="J1070">
        <f t="shared" si="16"/>
        <v>105000</v>
      </c>
      <c r="K1070" t="e">
        <f>VLOOKUP(B1070,'REGISTRO ABONOS'!$B$8:$BC$10039,54,0)</f>
        <v>#N/A</v>
      </c>
      <c r="L1070" t="e">
        <f>IF(Tabla267[[#This Row],[VALOR RESTANTE]]&lt;Tabla267[[#This Row],[VALOR]],"NO DISPONIBLE","DISPONIBLE")</f>
        <v>#N/A</v>
      </c>
      <c r="M1070" s="9">
        <f>COUNTIF(Tabla267[[#This Row],[VALOR RESTANTE]],0)</f>
        <v>0</v>
      </c>
    </row>
    <row r="1071" spans="2:13" hidden="1" x14ac:dyDescent="0.2">
      <c r="B1071" s="31">
        <v>1062</v>
      </c>
      <c r="J1071">
        <f t="shared" si="16"/>
        <v>105000</v>
      </c>
      <c r="K1071" t="e">
        <f>VLOOKUP(B1071,'REGISTRO ABONOS'!$B$8:$BC$10039,54,0)</f>
        <v>#N/A</v>
      </c>
      <c r="L1071" t="e">
        <f>IF(Tabla267[[#This Row],[VALOR RESTANTE]]&lt;Tabla267[[#This Row],[VALOR]],"NO DISPONIBLE","DISPONIBLE")</f>
        <v>#N/A</v>
      </c>
      <c r="M1071" s="9">
        <f>COUNTIF(Tabla267[[#This Row],[VALOR RESTANTE]],0)</f>
        <v>0</v>
      </c>
    </row>
    <row r="1072" spans="2:13" hidden="1" x14ac:dyDescent="0.2">
      <c r="B1072" s="31">
        <v>1063</v>
      </c>
      <c r="J1072">
        <f t="shared" si="16"/>
        <v>105000</v>
      </c>
      <c r="K1072" t="e">
        <f>VLOOKUP(B1072,'REGISTRO ABONOS'!$B$8:$BC$10039,54,0)</f>
        <v>#N/A</v>
      </c>
      <c r="L1072" t="e">
        <f>IF(Tabla267[[#This Row],[VALOR RESTANTE]]&lt;Tabla267[[#This Row],[VALOR]],"NO DISPONIBLE","DISPONIBLE")</f>
        <v>#N/A</v>
      </c>
      <c r="M1072" s="9">
        <f>COUNTIF(Tabla267[[#This Row],[VALOR RESTANTE]],0)</f>
        <v>0</v>
      </c>
    </row>
    <row r="1073" spans="2:13" hidden="1" x14ac:dyDescent="0.2">
      <c r="B1073" s="31">
        <v>1064</v>
      </c>
      <c r="J1073">
        <f t="shared" si="16"/>
        <v>105000</v>
      </c>
      <c r="K1073" t="e">
        <f>VLOOKUP(B1073,'REGISTRO ABONOS'!$B$8:$BC$10039,54,0)</f>
        <v>#N/A</v>
      </c>
      <c r="L1073" t="e">
        <f>IF(Tabla267[[#This Row],[VALOR RESTANTE]]&lt;Tabla267[[#This Row],[VALOR]],"NO DISPONIBLE","DISPONIBLE")</f>
        <v>#N/A</v>
      </c>
      <c r="M1073" s="9">
        <f>COUNTIF(Tabla267[[#This Row],[VALOR RESTANTE]],0)</f>
        <v>0</v>
      </c>
    </row>
    <row r="1074" spans="2:13" hidden="1" x14ac:dyDescent="0.2">
      <c r="B1074" s="31">
        <v>1065</v>
      </c>
      <c r="J1074">
        <f t="shared" si="16"/>
        <v>105000</v>
      </c>
      <c r="K1074" t="e">
        <f>VLOOKUP(B1074,'REGISTRO ABONOS'!$B$8:$BC$10039,54,0)</f>
        <v>#N/A</v>
      </c>
      <c r="L1074" t="e">
        <f>IF(Tabla267[[#This Row],[VALOR RESTANTE]]&lt;Tabla267[[#This Row],[VALOR]],"NO DISPONIBLE","DISPONIBLE")</f>
        <v>#N/A</v>
      </c>
      <c r="M1074" s="9">
        <f>COUNTIF(Tabla267[[#This Row],[VALOR RESTANTE]],0)</f>
        <v>0</v>
      </c>
    </row>
    <row r="1075" spans="2:13" hidden="1" x14ac:dyDescent="0.2">
      <c r="B1075" s="31">
        <v>1066</v>
      </c>
      <c r="J1075">
        <f t="shared" si="16"/>
        <v>105000</v>
      </c>
      <c r="K1075" t="e">
        <f>VLOOKUP(B1075,'REGISTRO ABONOS'!$B$8:$BC$10039,54,0)</f>
        <v>#N/A</v>
      </c>
      <c r="L1075" t="e">
        <f>IF(Tabla267[[#This Row],[VALOR RESTANTE]]&lt;Tabla267[[#This Row],[VALOR]],"NO DISPONIBLE","DISPONIBLE")</f>
        <v>#N/A</v>
      </c>
      <c r="M1075" s="9">
        <f>COUNTIF(Tabla267[[#This Row],[VALOR RESTANTE]],0)</f>
        <v>0</v>
      </c>
    </row>
    <row r="1076" spans="2:13" hidden="1" x14ac:dyDescent="0.2">
      <c r="B1076" s="31">
        <v>1067</v>
      </c>
      <c r="H1076" t="s">
        <v>486</v>
      </c>
      <c r="I1076" t="s">
        <v>486</v>
      </c>
      <c r="J1076">
        <f t="shared" si="16"/>
        <v>105000</v>
      </c>
      <c r="K1076" t="e">
        <f>VLOOKUP(B1076,'REGISTRO ABONOS'!$B$8:$BC$10039,54,0)</f>
        <v>#N/A</v>
      </c>
      <c r="L1076" t="e">
        <f>IF(Tabla267[[#This Row],[VALOR RESTANTE]]&lt;Tabla267[[#This Row],[VALOR]],"NO DISPONIBLE","DISPONIBLE")</f>
        <v>#N/A</v>
      </c>
      <c r="M1076" s="9">
        <f>COUNTIF(Tabla267[[#This Row],[VALOR RESTANTE]],0)</f>
        <v>0</v>
      </c>
    </row>
    <row r="1077" spans="2:13" hidden="1" x14ac:dyDescent="0.2">
      <c r="B1077" s="31">
        <v>1068</v>
      </c>
      <c r="J1077">
        <f t="shared" si="16"/>
        <v>105000</v>
      </c>
      <c r="K1077" t="e">
        <f>VLOOKUP(B1077,'REGISTRO ABONOS'!$B$8:$BC$10039,54,0)</f>
        <v>#N/A</v>
      </c>
      <c r="L1077" t="e">
        <f>IF(Tabla267[[#This Row],[VALOR RESTANTE]]&lt;Tabla267[[#This Row],[VALOR]],"NO DISPONIBLE","DISPONIBLE")</f>
        <v>#N/A</v>
      </c>
      <c r="M1077" s="9">
        <f>COUNTIF(Tabla267[[#This Row],[VALOR RESTANTE]],0)</f>
        <v>0</v>
      </c>
    </row>
    <row r="1078" spans="2:13" hidden="1" x14ac:dyDescent="0.2">
      <c r="B1078" s="31">
        <v>1069</v>
      </c>
      <c r="J1078">
        <f t="shared" si="16"/>
        <v>105000</v>
      </c>
      <c r="K1078" t="e">
        <f>VLOOKUP(B1078,'REGISTRO ABONOS'!$B$8:$BC$10039,54,0)</f>
        <v>#N/A</v>
      </c>
      <c r="L1078" t="e">
        <f>IF(Tabla267[[#This Row],[VALOR RESTANTE]]&lt;Tabla267[[#This Row],[VALOR]],"NO DISPONIBLE","DISPONIBLE")</f>
        <v>#N/A</v>
      </c>
      <c r="M1078" s="9">
        <f>COUNTIF(Tabla267[[#This Row],[VALOR RESTANTE]],0)</f>
        <v>0</v>
      </c>
    </row>
    <row r="1079" spans="2:13" hidden="1" x14ac:dyDescent="0.2">
      <c r="B1079" s="31">
        <v>1070</v>
      </c>
      <c r="J1079">
        <f t="shared" si="16"/>
        <v>105000</v>
      </c>
      <c r="K1079" t="e">
        <f>VLOOKUP(B1079,'REGISTRO ABONOS'!$B$8:$BC$10039,54,0)</f>
        <v>#N/A</v>
      </c>
      <c r="L1079" t="e">
        <f>IF(Tabla267[[#This Row],[VALOR RESTANTE]]&lt;Tabla267[[#This Row],[VALOR]],"NO DISPONIBLE","DISPONIBLE")</f>
        <v>#N/A</v>
      </c>
      <c r="M1079" s="9">
        <f>COUNTIF(Tabla267[[#This Row],[VALOR RESTANTE]],0)</f>
        <v>0</v>
      </c>
    </row>
    <row r="1080" spans="2:13" hidden="1" x14ac:dyDescent="0.2">
      <c r="B1080" s="31">
        <v>1071</v>
      </c>
      <c r="J1080">
        <f t="shared" si="16"/>
        <v>105000</v>
      </c>
      <c r="K1080" t="e">
        <f>VLOOKUP(B1080,'REGISTRO ABONOS'!$B$8:$BC$10039,54,0)</f>
        <v>#N/A</v>
      </c>
      <c r="L1080" t="e">
        <f>IF(Tabla267[[#This Row],[VALOR RESTANTE]]&lt;Tabla267[[#This Row],[VALOR]],"NO DISPONIBLE","DISPONIBLE")</f>
        <v>#N/A</v>
      </c>
      <c r="M1080" s="9">
        <f>COUNTIF(Tabla267[[#This Row],[VALOR RESTANTE]],0)</f>
        <v>0</v>
      </c>
    </row>
    <row r="1081" spans="2:13" hidden="1" x14ac:dyDescent="0.2">
      <c r="B1081" s="31">
        <v>1072</v>
      </c>
      <c r="J1081">
        <f t="shared" si="16"/>
        <v>105000</v>
      </c>
      <c r="K1081" t="e">
        <f>VLOOKUP(B1081,'REGISTRO ABONOS'!$B$8:$BC$10039,54,0)</f>
        <v>#N/A</v>
      </c>
      <c r="L1081" t="e">
        <f>IF(Tabla267[[#This Row],[VALOR RESTANTE]]&lt;Tabla267[[#This Row],[VALOR]],"NO DISPONIBLE","DISPONIBLE")</f>
        <v>#N/A</v>
      </c>
      <c r="M1081" s="9">
        <f>COUNTIF(Tabla267[[#This Row],[VALOR RESTANTE]],0)</f>
        <v>0</v>
      </c>
    </row>
    <row r="1082" spans="2:13" hidden="1" x14ac:dyDescent="0.2">
      <c r="B1082" s="31">
        <v>1073</v>
      </c>
      <c r="J1082">
        <f t="shared" si="16"/>
        <v>105000</v>
      </c>
      <c r="K1082" t="e">
        <f>VLOOKUP(B1082,'REGISTRO ABONOS'!$B$8:$BC$10039,54,0)</f>
        <v>#N/A</v>
      </c>
      <c r="L1082" t="e">
        <f>IF(Tabla267[[#This Row],[VALOR RESTANTE]]&lt;Tabla267[[#This Row],[VALOR]],"NO DISPONIBLE","DISPONIBLE")</f>
        <v>#N/A</v>
      </c>
      <c r="M1082" s="9">
        <f>COUNTIF(Tabla267[[#This Row],[VALOR RESTANTE]],0)</f>
        <v>0</v>
      </c>
    </row>
    <row r="1083" spans="2:13" hidden="1" x14ac:dyDescent="0.2">
      <c r="B1083" s="31">
        <v>1074</v>
      </c>
      <c r="J1083">
        <f t="shared" si="16"/>
        <v>105000</v>
      </c>
      <c r="K1083" t="e">
        <f>VLOOKUP(B1083,'REGISTRO ABONOS'!$B$8:$BC$10039,54,0)</f>
        <v>#N/A</v>
      </c>
      <c r="L1083" t="e">
        <f>IF(Tabla267[[#This Row],[VALOR RESTANTE]]&lt;Tabla267[[#This Row],[VALOR]],"NO DISPONIBLE","DISPONIBLE")</f>
        <v>#N/A</v>
      </c>
      <c r="M1083" s="9">
        <f>COUNTIF(Tabla267[[#This Row],[VALOR RESTANTE]],0)</f>
        <v>0</v>
      </c>
    </row>
    <row r="1084" spans="2:13" hidden="1" x14ac:dyDescent="0.2">
      <c r="B1084" s="31">
        <v>1075</v>
      </c>
      <c r="J1084">
        <f t="shared" si="16"/>
        <v>105000</v>
      </c>
      <c r="K1084" t="e">
        <f>VLOOKUP(B1084,'REGISTRO ABONOS'!$B$8:$BC$10039,54,0)</f>
        <v>#N/A</v>
      </c>
      <c r="L1084" t="e">
        <f>IF(Tabla267[[#This Row],[VALOR RESTANTE]]&lt;Tabla267[[#This Row],[VALOR]],"NO DISPONIBLE","DISPONIBLE")</f>
        <v>#N/A</v>
      </c>
      <c r="M1084" s="9">
        <f>COUNTIF(Tabla267[[#This Row],[VALOR RESTANTE]],0)</f>
        <v>0</v>
      </c>
    </row>
    <row r="1085" spans="2:13" hidden="1" x14ac:dyDescent="0.2">
      <c r="B1085" s="31">
        <v>1076</v>
      </c>
      <c r="J1085">
        <f t="shared" si="16"/>
        <v>105000</v>
      </c>
      <c r="K1085" t="e">
        <f>VLOOKUP(B1085,'REGISTRO ABONOS'!$B$8:$BC$10039,54,0)</f>
        <v>#N/A</v>
      </c>
      <c r="L1085" t="e">
        <f>IF(Tabla267[[#This Row],[VALOR RESTANTE]]&lt;Tabla267[[#This Row],[VALOR]],"NO DISPONIBLE","DISPONIBLE")</f>
        <v>#N/A</v>
      </c>
      <c r="M1085" s="9">
        <f>COUNTIF(Tabla267[[#This Row],[VALOR RESTANTE]],0)</f>
        <v>0</v>
      </c>
    </row>
    <row r="1086" spans="2:13" hidden="1" x14ac:dyDescent="0.2">
      <c r="B1086" s="31">
        <v>1077</v>
      </c>
      <c r="J1086">
        <f t="shared" si="16"/>
        <v>105000</v>
      </c>
      <c r="K1086" t="e">
        <f>VLOOKUP(B1086,'REGISTRO ABONOS'!$B$8:$BC$10039,54,0)</f>
        <v>#N/A</v>
      </c>
      <c r="L1086" t="e">
        <f>IF(Tabla267[[#This Row],[VALOR RESTANTE]]&lt;Tabla267[[#This Row],[VALOR]],"NO DISPONIBLE","DISPONIBLE")</f>
        <v>#N/A</v>
      </c>
      <c r="M1086" s="9">
        <f>COUNTIF(Tabla267[[#This Row],[VALOR RESTANTE]],0)</f>
        <v>0</v>
      </c>
    </row>
    <row r="1087" spans="2:13" hidden="1" x14ac:dyDescent="0.2">
      <c r="B1087" s="31">
        <v>1078</v>
      </c>
      <c r="H1087" t="s">
        <v>515</v>
      </c>
      <c r="I1087" t="s">
        <v>515</v>
      </c>
      <c r="J1087">
        <f t="shared" si="16"/>
        <v>105000</v>
      </c>
      <c r="K1087" t="e">
        <f>VLOOKUP(B1087,'REGISTRO ABONOS'!$B$8:$BC$10039,54,0)</f>
        <v>#N/A</v>
      </c>
      <c r="L1087" t="e">
        <f>IF(Tabla267[[#This Row],[VALOR RESTANTE]]&lt;Tabla267[[#This Row],[VALOR]],"NO DISPONIBLE","DISPONIBLE")</f>
        <v>#N/A</v>
      </c>
      <c r="M1087" s="9">
        <f>COUNTIF(Tabla267[[#This Row],[VALOR RESTANTE]],0)</f>
        <v>0</v>
      </c>
    </row>
    <row r="1088" spans="2:13" hidden="1" x14ac:dyDescent="0.2">
      <c r="B1088" s="31">
        <v>1079</v>
      </c>
      <c r="J1088">
        <f t="shared" si="16"/>
        <v>105000</v>
      </c>
      <c r="K1088" t="e">
        <f>VLOOKUP(B1088,'REGISTRO ABONOS'!$B$8:$BC$10039,54,0)</f>
        <v>#N/A</v>
      </c>
      <c r="L1088" t="e">
        <f>IF(Tabla267[[#This Row],[VALOR RESTANTE]]&lt;Tabla267[[#This Row],[VALOR]],"NO DISPONIBLE","DISPONIBLE")</f>
        <v>#N/A</v>
      </c>
      <c r="M1088" s="9">
        <f>COUNTIF(Tabla267[[#This Row],[VALOR RESTANTE]],0)</f>
        <v>0</v>
      </c>
    </row>
    <row r="1089" spans="2:13" hidden="1" x14ac:dyDescent="0.2">
      <c r="B1089" s="31">
        <v>1080</v>
      </c>
      <c r="J1089">
        <f t="shared" si="16"/>
        <v>105000</v>
      </c>
      <c r="K1089" t="e">
        <f>VLOOKUP(B1089,'REGISTRO ABONOS'!$B$8:$BC$10039,54,0)</f>
        <v>#N/A</v>
      </c>
      <c r="L1089" t="e">
        <f>IF(Tabla267[[#This Row],[VALOR RESTANTE]]&lt;Tabla267[[#This Row],[VALOR]],"NO DISPONIBLE","DISPONIBLE")</f>
        <v>#N/A</v>
      </c>
      <c r="M1089" s="9">
        <f>COUNTIF(Tabla267[[#This Row],[VALOR RESTANTE]],0)</f>
        <v>0</v>
      </c>
    </row>
    <row r="1090" spans="2:13" hidden="1" x14ac:dyDescent="0.2">
      <c r="B1090" s="31">
        <v>1081</v>
      </c>
      <c r="H1090" t="s">
        <v>282</v>
      </c>
      <c r="I1090" t="s">
        <v>282</v>
      </c>
      <c r="J1090">
        <f t="shared" si="16"/>
        <v>105000</v>
      </c>
      <c r="K1090" t="e">
        <f>VLOOKUP(B1090,'REGISTRO ABONOS'!$B$8:$BC$10039,54,0)</f>
        <v>#N/A</v>
      </c>
      <c r="L1090" t="e">
        <f>IF(Tabla267[[#This Row],[VALOR RESTANTE]]&lt;Tabla267[[#This Row],[VALOR]],"NO DISPONIBLE","DISPONIBLE")</f>
        <v>#N/A</v>
      </c>
      <c r="M1090" s="9">
        <f>COUNTIF(Tabla267[[#This Row],[VALOR RESTANTE]],0)</f>
        <v>0</v>
      </c>
    </row>
    <row r="1091" spans="2:13" hidden="1" x14ac:dyDescent="0.2">
      <c r="B1091" s="31">
        <v>1082</v>
      </c>
      <c r="C1091" s="10">
        <v>43554</v>
      </c>
      <c r="D1091" t="s">
        <v>462</v>
      </c>
      <c r="H1091" t="s">
        <v>462</v>
      </c>
      <c r="I1091" t="s">
        <v>477</v>
      </c>
      <c r="J1091">
        <f t="shared" si="16"/>
        <v>105000</v>
      </c>
      <c r="K1091" t="e">
        <f>VLOOKUP(B1091,'REGISTRO ABONOS'!$B$8:$BC$10039,54,0)</f>
        <v>#N/A</v>
      </c>
      <c r="L1091" t="e">
        <f>IF(Tabla267[[#This Row],[VALOR RESTANTE]]&lt;Tabla267[[#This Row],[VALOR]],"NO DISPONIBLE","DISPONIBLE")</f>
        <v>#N/A</v>
      </c>
      <c r="M1091" s="9">
        <f>COUNTIF(Tabla267[[#This Row],[VALOR RESTANTE]],0)</f>
        <v>0</v>
      </c>
    </row>
    <row r="1092" spans="2:13" hidden="1" x14ac:dyDescent="0.2">
      <c r="B1092" s="31">
        <v>1083</v>
      </c>
      <c r="J1092">
        <f t="shared" si="16"/>
        <v>105000</v>
      </c>
      <c r="K1092" t="e">
        <f>VLOOKUP(B1092,'REGISTRO ABONOS'!$B$8:$BC$10039,54,0)</f>
        <v>#N/A</v>
      </c>
      <c r="L1092" t="e">
        <f>IF(Tabla267[[#This Row],[VALOR RESTANTE]]&lt;Tabla267[[#This Row],[VALOR]],"NO DISPONIBLE","DISPONIBLE")</f>
        <v>#N/A</v>
      </c>
      <c r="M1092" s="9">
        <f>COUNTIF(Tabla267[[#This Row],[VALOR RESTANTE]],0)</f>
        <v>0</v>
      </c>
    </row>
    <row r="1093" spans="2:13" hidden="1" x14ac:dyDescent="0.2">
      <c r="B1093" s="31">
        <v>1084</v>
      </c>
      <c r="J1093">
        <f t="shared" si="16"/>
        <v>105000</v>
      </c>
      <c r="K1093" t="e">
        <f>VLOOKUP(B1093,'REGISTRO ABONOS'!$B$8:$BC$10039,54,0)</f>
        <v>#N/A</v>
      </c>
      <c r="L1093" t="e">
        <f>IF(Tabla267[[#This Row],[VALOR RESTANTE]]&lt;Tabla267[[#This Row],[VALOR]],"NO DISPONIBLE","DISPONIBLE")</f>
        <v>#N/A</v>
      </c>
      <c r="M1093" s="9">
        <f>COUNTIF(Tabla267[[#This Row],[VALOR RESTANTE]],0)</f>
        <v>0</v>
      </c>
    </row>
    <row r="1094" spans="2:13" hidden="1" x14ac:dyDescent="0.2">
      <c r="B1094" s="31">
        <v>1085</v>
      </c>
      <c r="J1094">
        <f t="shared" si="16"/>
        <v>105000</v>
      </c>
      <c r="K1094" t="e">
        <f>VLOOKUP(B1094,'REGISTRO ABONOS'!$B$8:$BC$10039,54,0)</f>
        <v>#N/A</v>
      </c>
      <c r="L1094" t="e">
        <f>IF(Tabla267[[#This Row],[VALOR RESTANTE]]&lt;Tabla267[[#This Row],[VALOR]],"NO DISPONIBLE","DISPONIBLE")</f>
        <v>#N/A</v>
      </c>
      <c r="M1094" s="9">
        <f>COUNTIF(Tabla267[[#This Row],[VALOR RESTANTE]],0)</f>
        <v>0</v>
      </c>
    </row>
    <row r="1095" spans="2:13" hidden="1" x14ac:dyDescent="0.2">
      <c r="B1095" s="31">
        <v>1086</v>
      </c>
      <c r="J1095">
        <f t="shared" si="16"/>
        <v>105000</v>
      </c>
      <c r="K1095" t="e">
        <f>VLOOKUP(B1095,'REGISTRO ABONOS'!$B$8:$BC$10039,54,0)</f>
        <v>#N/A</v>
      </c>
      <c r="L1095" t="e">
        <f>IF(Tabla267[[#This Row],[VALOR RESTANTE]]&lt;Tabla267[[#This Row],[VALOR]],"NO DISPONIBLE","DISPONIBLE")</f>
        <v>#N/A</v>
      </c>
      <c r="M1095" s="9">
        <f>COUNTIF(Tabla267[[#This Row],[VALOR RESTANTE]],0)</f>
        <v>0</v>
      </c>
    </row>
    <row r="1096" spans="2:13" hidden="1" x14ac:dyDescent="0.2">
      <c r="B1096" s="31">
        <v>1087</v>
      </c>
      <c r="J1096">
        <f t="shared" si="16"/>
        <v>105000</v>
      </c>
      <c r="K1096" t="e">
        <f>VLOOKUP(B1096,'REGISTRO ABONOS'!$B$8:$BC$10039,54,0)</f>
        <v>#N/A</v>
      </c>
      <c r="L1096" t="e">
        <f>IF(Tabla267[[#This Row],[VALOR RESTANTE]]&lt;Tabla267[[#This Row],[VALOR]],"NO DISPONIBLE","DISPONIBLE")</f>
        <v>#N/A</v>
      </c>
      <c r="M1096" s="9">
        <f>COUNTIF(Tabla267[[#This Row],[VALOR RESTANTE]],0)</f>
        <v>0</v>
      </c>
    </row>
    <row r="1097" spans="2:13" hidden="1" x14ac:dyDescent="0.2">
      <c r="B1097" s="31">
        <v>1088</v>
      </c>
      <c r="J1097">
        <f t="shared" si="16"/>
        <v>105000</v>
      </c>
      <c r="K1097" t="e">
        <f>VLOOKUP(B1097,'REGISTRO ABONOS'!$B$8:$BC$10039,54,0)</f>
        <v>#N/A</v>
      </c>
      <c r="L1097" t="e">
        <f>IF(Tabla267[[#This Row],[VALOR RESTANTE]]&lt;Tabla267[[#This Row],[VALOR]],"NO DISPONIBLE","DISPONIBLE")</f>
        <v>#N/A</v>
      </c>
      <c r="M1097" s="9">
        <f>COUNTIF(Tabla267[[#This Row],[VALOR RESTANTE]],0)</f>
        <v>0</v>
      </c>
    </row>
    <row r="1098" spans="2:13" hidden="1" x14ac:dyDescent="0.2">
      <c r="B1098" s="31">
        <v>1089</v>
      </c>
      <c r="J1098">
        <f t="shared" si="16"/>
        <v>105000</v>
      </c>
      <c r="K1098" t="e">
        <f>VLOOKUP(B1098,'REGISTRO ABONOS'!$B$8:$BC$10039,54,0)</f>
        <v>#N/A</v>
      </c>
      <c r="L1098" t="e">
        <f>IF(Tabla267[[#This Row],[VALOR RESTANTE]]&lt;Tabla267[[#This Row],[VALOR]],"NO DISPONIBLE","DISPONIBLE")</f>
        <v>#N/A</v>
      </c>
      <c r="M1098" s="9">
        <f>COUNTIF(Tabla267[[#This Row],[VALOR RESTANTE]],0)</f>
        <v>0</v>
      </c>
    </row>
    <row r="1099" spans="2:13" hidden="1" x14ac:dyDescent="0.2">
      <c r="B1099" s="31">
        <v>1090</v>
      </c>
      <c r="H1099" t="s">
        <v>486</v>
      </c>
      <c r="I1099" t="s">
        <v>486</v>
      </c>
      <c r="J1099">
        <f t="shared" si="16"/>
        <v>105000</v>
      </c>
      <c r="K1099" t="e">
        <f>VLOOKUP(B1099,'REGISTRO ABONOS'!$B$8:$BC$10039,54,0)</f>
        <v>#N/A</v>
      </c>
      <c r="L1099" t="e">
        <f>IF(Tabla267[[#This Row],[VALOR RESTANTE]]&lt;Tabla267[[#This Row],[VALOR]],"NO DISPONIBLE","DISPONIBLE")</f>
        <v>#N/A</v>
      </c>
      <c r="M1099" s="9">
        <f>COUNTIF(Tabla267[[#This Row],[VALOR RESTANTE]],0)</f>
        <v>0</v>
      </c>
    </row>
    <row r="1100" spans="2:13" hidden="1" x14ac:dyDescent="0.2">
      <c r="B1100" s="31">
        <v>1091</v>
      </c>
      <c r="J1100">
        <f t="shared" ref="J1100:J1163" si="17">IF(C1100&gt;43607,130000,105000)</f>
        <v>105000</v>
      </c>
      <c r="K1100" t="e">
        <f>VLOOKUP(B1100,'REGISTRO ABONOS'!$B$8:$BC$10039,54,0)</f>
        <v>#N/A</v>
      </c>
      <c r="L1100" t="e">
        <f>IF(Tabla267[[#This Row],[VALOR RESTANTE]]&lt;Tabla267[[#This Row],[VALOR]],"NO DISPONIBLE","DISPONIBLE")</f>
        <v>#N/A</v>
      </c>
      <c r="M1100" s="9">
        <f>COUNTIF(Tabla267[[#This Row],[VALOR RESTANTE]],0)</f>
        <v>0</v>
      </c>
    </row>
    <row r="1101" spans="2:13" hidden="1" x14ac:dyDescent="0.2">
      <c r="B1101" s="31">
        <v>1092</v>
      </c>
      <c r="H1101" t="s">
        <v>504</v>
      </c>
      <c r="I1101" t="s">
        <v>504</v>
      </c>
      <c r="J1101">
        <f t="shared" si="17"/>
        <v>105000</v>
      </c>
      <c r="K1101" t="e">
        <f>VLOOKUP(B1101,'REGISTRO ABONOS'!$B$8:$BC$10039,54,0)</f>
        <v>#N/A</v>
      </c>
      <c r="L1101" t="e">
        <f>IF(Tabla267[[#This Row],[VALOR RESTANTE]]&lt;Tabla267[[#This Row],[VALOR]],"NO DISPONIBLE","DISPONIBLE")</f>
        <v>#N/A</v>
      </c>
      <c r="M1101" s="9">
        <f>COUNTIF(Tabla267[[#This Row],[VALOR RESTANTE]],0)</f>
        <v>0</v>
      </c>
    </row>
    <row r="1102" spans="2:13" hidden="1" x14ac:dyDescent="0.2">
      <c r="B1102" s="31">
        <v>1093</v>
      </c>
      <c r="H1102" t="s">
        <v>504</v>
      </c>
      <c r="I1102" t="s">
        <v>504</v>
      </c>
      <c r="J1102">
        <f t="shared" si="17"/>
        <v>105000</v>
      </c>
      <c r="K1102" t="e">
        <f>VLOOKUP(B1102,'REGISTRO ABONOS'!$B$8:$BC$10039,54,0)</f>
        <v>#N/A</v>
      </c>
      <c r="L1102" t="e">
        <f>IF(Tabla267[[#This Row],[VALOR RESTANTE]]&lt;Tabla267[[#This Row],[VALOR]],"NO DISPONIBLE","DISPONIBLE")</f>
        <v>#N/A</v>
      </c>
      <c r="M1102" s="9">
        <f>COUNTIF(Tabla267[[#This Row],[VALOR RESTANTE]],0)</f>
        <v>0</v>
      </c>
    </row>
    <row r="1103" spans="2:13" hidden="1" x14ac:dyDescent="0.2">
      <c r="B1103" s="31">
        <v>1094</v>
      </c>
      <c r="J1103">
        <f t="shared" si="17"/>
        <v>105000</v>
      </c>
      <c r="K1103" t="e">
        <f>VLOOKUP(B1103,'REGISTRO ABONOS'!$B$8:$BC$10039,54,0)</f>
        <v>#N/A</v>
      </c>
      <c r="L1103" t="e">
        <f>IF(Tabla267[[#This Row],[VALOR RESTANTE]]&lt;Tabla267[[#This Row],[VALOR]],"NO DISPONIBLE","DISPONIBLE")</f>
        <v>#N/A</v>
      </c>
      <c r="M1103" s="9">
        <f>COUNTIF(Tabla267[[#This Row],[VALOR RESTANTE]],0)</f>
        <v>0</v>
      </c>
    </row>
    <row r="1104" spans="2:13" hidden="1" x14ac:dyDescent="0.2">
      <c r="B1104" s="31">
        <v>1095</v>
      </c>
      <c r="J1104">
        <f t="shared" si="17"/>
        <v>105000</v>
      </c>
      <c r="K1104" t="e">
        <f>VLOOKUP(B1104,'REGISTRO ABONOS'!$B$8:$BC$10039,54,0)</f>
        <v>#N/A</v>
      </c>
      <c r="L1104" t="e">
        <f>IF(Tabla267[[#This Row],[VALOR RESTANTE]]&lt;Tabla267[[#This Row],[VALOR]],"NO DISPONIBLE","DISPONIBLE")</f>
        <v>#N/A</v>
      </c>
      <c r="M1104" s="9">
        <f>COUNTIF(Tabla267[[#This Row],[VALOR RESTANTE]],0)</f>
        <v>0</v>
      </c>
    </row>
    <row r="1105" spans="2:13" hidden="1" x14ac:dyDescent="0.2">
      <c r="B1105" s="31">
        <v>1096</v>
      </c>
      <c r="J1105">
        <f t="shared" si="17"/>
        <v>105000</v>
      </c>
      <c r="K1105" t="e">
        <f>VLOOKUP(B1105,'REGISTRO ABONOS'!$B$8:$BC$10039,54,0)</f>
        <v>#N/A</v>
      </c>
      <c r="L1105" t="e">
        <f>IF(Tabla267[[#This Row],[VALOR RESTANTE]]&lt;Tabla267[[#This Row],[VALOR]],"NO DISPONIBLE","DISPONIBLE")</f>
        <v>#N/A</v>
      </c>
      <c r="M1105" s="9">
        <f>COUNTIF(Tabla267[[#This Row],[VALOR RESTANTE]],0)</f>
        <v>0</v>
      </c>
    </row>
    <row r="1106" spans="2:13" hidden="1" x14ac:dyDescent="0.2">
      <c r="B1106" s="31">
        <v>1097</v>
      </c>
      <c r="J1106">
        <f t="shared" si="17"/>
        <v>105000</v>
      </c>
      <c r="K1106" t="e">
        <f>VLOOKUP(B1106,'REGISTRO ABONOS'!$B$8:$BC$10039,54,0)</f>
        <v>#N/A</v>
      </c>
      <c r="L1106" t="e">
        <f>IF(Tabla267[[#This Row],[VALOR RESTANTE]]&lt;Tabla267[[#This Row],[VALOR]],"NO DISPONIBLE","DISPONIBLE")</f>
        <v>#N/A</v>
      </c>
      <c r="M1106" s="9">
        <f>COUNTIF(Tabla267[[#This Row],[VALOR RESTANTE]],0)</f>
        <v>0</v>
      </c>
    </row>
    <row r="1107" spans="2:13" hidden="1" x14ac:dyDescent="0.2">
      <c r="B1107" s="31">
        <v>1098</v>
      </c>
      <c r="J1107">
        <f t="shared" si="17"/>
        <v>105000</v>
      </c>
      <c r="K1107" t="e">
        <f>VLOOKUP(B1107,'REGISTRO ABONOS'!$B$8:$BC$10039,54,0)</f>
        <v>#N/A</v>
      </c>
      <c r="L1107" t="e">
        <f>IF(Tabla267[[#This Row],[VALOR RESTANTE]]&lt;Tabla267[[#This Row],[VALOR]],"NO DISPONIBLE","DISPONIBLE")</f>
        <v>#N/A</v>
      </c>
      <c r="M1107" s="9">
        <f>COUNTIF(Tabla267[[#This Row],[VALOR RESTANTE]],0)</f>
        <v>0</v>
      </c>
    </row>
    <row r="1108" spans="2:13" hidden="1" x14ac:dyDescent="0.2">
      <c r="B1108" s="31">
        <v>1099</v>
      </c>
      <c r="J1108">
        <f t="shared" si="17"/>
        <v>105000</v>
      </c>
      <c r="K1108" t="e">
        <f>VLOOKUP(B1108,'REGISTRO ABONOS'!$B$8:$BC$10039,54,0)</f>
        <v>#N/A</v>
      </c>
      <c r="L1108" t="e">
        <f>IF(Tabla267[[#This Row],[VALOR RESTANTE]]&lt;Tabla267[[#This Row],[VALOR]],"NO DISPONIBLE","DISPONIBLE")</f>
        <v>#N/A</v>
      </c>
      <c r="M1108" s="9">
        <f>COUNTIF(Tabla267[[#This Row],[VALOR RESTANTE]],0)</f>
        <v>0</v>
      </c>
    </row>
    <row r="1109" spans="2:13" hidden="1" x14ac:dyDescent="0.2">
      <c r="B1109" s="31">
        <v>1100</v>
      </c>
      <c r="J1109">
        <f t="shared" si="17"/>
        <v>105000</v>
      </c>
      <c r="K1109" t="e">
        <f>VLOOKUP(B1109,'REGISTRO ABONOS'!$B$8:$BC$10039,54,0)</f>
        <v>#N/A</v>
      </c>
      <c r="L1109" t="e">
        <f>IF(Tabla267[[#This Row],[VALOR RESTANTE]]&lt;Tabla267[[#This Row],[VALOR]],"NO DISPONIBLE","DISPONIBLE")</f>
        <v>#N/A</v>
      </c>
      <c r="M1109" s="9">
        <f>COUNTIF(Tabla267[[#This Row],[VALOR RESTANTE]],0)</f>
        <v>0</v>
      </c>
    </row>
    <row r="1110" spans="2:13" hidden="1" x14ac:dyDescent="0.2">
      <c r="B1110" s="31">
        <v>1101</v>
      </c>
      <c r="H1110" t="s">
        <v>504</v>
      </c>
      <c r="I1110" t="s">
        <v>504</v>
      </c>
      <c r="J1110">
        <f t="shared" si="17"/>
        <v>105000</v>
      </c>
      <c r="K1110" t="e">
        <f>VLOOKUP(B1110,'REGISTRO ABONOS'!$B$8:$BC$10039,54,0)</f>
        <v>#N/A</v>
      </c>
      <c r="L1110" t="e">
        <f>IF(Tabla267[[#This Row],[VALOR RESTANTE]]&lt;Tabla267[[#This Row],[VALOR]],"NO DISPONIBLE","DISPONIBLE")</f>
        <v>#N/A</v>
      </c>
      <c r="M1110" s="9">
        <f>COUNTIF(Tabla267[[#This Row],[VALOR RESTANTE]],0)</f>
        <v>0</v>
      </c>
    </row>
    <row r="1111" spans="2:13" hidden="1" x14ac:dyDescent="0.2">
      <c r="B1111" s="31">
        <v>1102</v>
      </c>
      <c r="H1111" t="s">
        <v>483</v>
      </c>
      <c r="I1111" t="s">
        <v>483</v>
      </c>
      <c r="J1111">
        <f t="shared" si="17"/>
        <v>105000</v>
      </c>
      <c r="K1111" t="e">
        <f>VLOOKUP(B1111,'REGISTRO ABONOS'!$B$8:$BC$10039,54,0)</f>
        <v>#N/A</v>
      </c>
      <c r="L1111" t="e">
        <f>IF(Tabla267[[#This Row],[VALOR RESTANTE]]&lt;Tabla267[[#This Row],[VALOR]],"NO DISPONIBLE","DISPONIBLE")</f>
        <v>#N/A</v>
      </c>
      <c r="M1111" s="9">
        <f>COUNTIF(Tabla267[[#This Row],[VALOR RESTANTE]],0)</f>
        <v>0</v>
      </c>
    </row>
    <row r="1112" spans="2:13" hidden="1" x14ac:dyDescent="0.2">
      <c r="B1112" s="31">
        <v>1103</v>
      </c>
      <c r="J1112">
        <f t="shared" si="17"/>
        <v>105000</v>
      </c>
      <c r="K1112" t="e">
        <f>VLOOKUP(B1112,'REGISTRO ABONOS'!$B$8:$BC$10039,54,0)</f>
        <v>#N/A</v>
      </c>
      <c r="L1112" t="e">
        <f>IF(Tabla267[[#This Row],[VALOR RESTANTE]]&lt;Tabla267[[#This Row],[VALOR]],"NO DISPONIBLE","DISPONIBLE")</f>
        <v>#N/A</v>
      </c>
      <c r="M1112" s="9">
        <f>COUNTIF(Tabla267[[#This Row],[VALOR RESTANTE]],0)</f>
        <v>0</v>
      </c>
    </row>
    <row r="1113" spans="2:13" hidden="1" x14ac:dyDescent="0.2">
      <c r="B1113" s="31">
        <v>1104</v>
      </c>
      <c r="H1113" t="s">
        <v>494</v>
      </c>
      <c r="I1113" t="s">
        <v>494</v>
      </c>
      <c r="J1113">
        <f t="shared" si="17"/>
        <v>105000</v>
      </c>
      <c r="K1113" t="e">
        <f>VLOOKUP(B1113,'REGISTRO ABONOS'!$B$8:$BC$10039,54,0)</f>
        <v>#N/A</v>
      </c>
      <c r="L1113" t="e">
        <f>IF(Tabla267[[#This Row],[VALOR RESTANTE]]&lt;Tabla267[[#This Row],[VALOR]],"NO DISPONIBLE","DISPONIBLE")</f>
        <v>#N/A</v>
      </c>
      <c r="M1113" s="9">
        <f>COUNTIF(Tabla267[[#This Row],[VALOR RESTANTE]],0)</f>
        <v>0</v>
      </c>
    </row>
    <row r="1114" spans="2:13" hidden="1" x14ac:dyDescent="0.2">
      <c r="B1114" s="31">
        <v>1105</v>
      </c>
      <c r="J1114">
        <f t="shared" si="17"/>
        <v>105000</v>
      </c>
      <c r="K1114" t="e">
        <f>VLOOKUP(B1114,'REGISTRO ABONOS'!$B$8:$BC$10039,54,0)</f>
        <v>#N/A</v>
      </c>
      <c r="L1114" t="e">
        <f>IF(Tabla267[[#This Row],[VALOR RESTANTE]]&lt;Tabla267[[#This Row],[VALOR]],"NO DISPONIBLE","DISPONIBLE")</f>
        <v>#N/A</v>
      </c>
      <c r="M1114" s="9">
        <f>COUNTIF(Tabla267[[#This Row],[VALOR RESTANTE]],0)</f>
        <v>0</v>
      </c>
    </row>
    <row r="1115" spans="2:13" hidden="1" x14ac:dyDescent="0.2">
      <c r="B1115" s="31">
        <v>1106</v>
      </c>
      <c r="J1115">
        <f t="shared" si="17"/>
        <v>105000</v>
      </c>
      <c r="K1115" t="e">
        <f>VLOOKUP(B1115,'REGISTRO ABONOS'!$B$8:$BC$10039,54,0)</f>
        <v>#N/A</v>
      </c>
      <c r="L1115" t="e">
        <f>IF(Tabla267[[#This Row],[VALOR RESTANTE]]&lt;Tabla267[[#This Row],[VALOR]],"NO DISPONIBLE","DISPONIBLE")</f>
        <v>#N/A</v>
      </c>
      <c r="M1115" s="9">
        <f>COUNTIF(Tabla267[[#This Row],[VALOR RESTANTE]],0)</f>
        <v>0</v>
      </c>
    </row>
    <row r="1116" spans="2:13" hidden="1" x14ac:dyDescent="0.2">
      <c r="B1116" s="31">
        <v>1107</v>
      </c>
      <c r="J1116">
        <f t="shared" si="17"/>
        <v>105000</v>
      </c>
      <c r="K1116" t="e">
        <f>VLOOKUP(B1116,'REGISTRO ABONOS'!$B$8:$BC$10039,54,0)</f>
        <v>#N/A</v>
      </c>
      <c r="L1116" t="e">
        <f>IF(Tabla267[[#This Row],[VALOR RESTANTE]]&lt;Tabla267[[#This Row],[VALOR]],"NO DISPONIBLE","DISPONIBLE")</f>
        <v>#N/A</v>
      </c>
      <c r="M1116" s="9">
        <f>COUNTIF(Tabla267[[#This Row],[VALOR RESTANTE]],0)</f>
        <v>0</v>
      </c>
    </row>
    <row r="1117" spans="2:13" hidden="1" x14ac:dyDescent="0.2">
      <c r="B1117" s="31">
        <v>1108</v>
      </c>
      <c r="J1117">
        <f t="shared" si="17"/>
        <v>105000</v>
      </c>
      <c r="K1117" t="e">
        <f>VLOOKUP(B1117,'REGISTRO ABONOS'!$B$8:$BC$10039,54,0)</f>
        <v>#N/A</v>
      </c>
      <c r="L1117" t="e">
        <f>IF(Tabla267[[#This Row],[VALOR RESTANTE]]&lt;Tabla267[[#This Row],[VALOR]],"NO DISPONIBLE","DISPONIBLE")</f>
        <v>#N/A</v>
      </c>
      <c r="M1117" s="9">
        <f>COUNTIF(Tabla267[[#This Row],[VALOR RESTANTE]],0)</f>
        <v>0</v>
      </c>
    </row>
    <row r="1118" spans="2:13" hidden="1" x14ac:dyDescent="0.2">
      <c r="B1118" s="31">
        <v>1109</v>
      </c>
      <c r="J1118">
        <f t="shared" si="17"/>
        <v>105000</v>
      </c>
      <c r="K1118" t="e">
        <f>VLOOKUP(B1118,'REGISTRO ABONOS'!$B$8:$BC$10039,54,0)</f>
        <v>#N/A</v>
      </c>
      <c r="L1118" t="e">
        <f>IF(Tabla267[[#This Row],[VALOR RESTANTE]]&lt;Tabla267[[#This Row],[VALOR]],"NO DISPONIBLE","DISPONIBLE")</f>
        <v>#N/A</v>
      </c>
      <c r="M1118" s="9">
        <f>COUNTIF(Tabla267[[#This Row],[VALOR RESTANTE]],0)</f>
        <v>0</v>
      </c>
    </row>
    <row r="1119" spans="2:13" hidden="1" x14ac:dyDescent="0.2">
      <c r="B1119" s="31">
        <v>1110</v>
      </c>
      <c r="J1119">
        <f t="shared" si="17"/>
        <v>105000</v>
      </c>
      <c r="K1119" t="e">
        <f>VLOOKUP(B1119,'REGISTRO ABONOS'!$B$8:$BC$10039,54,0)</f>
        <v>#N/A</v>
      </c>
      <c r="L1119" t="e">
        <f>IF(Tabla267[[#This Row],[VALOR RESTANTE]]&lt;Tabla267[[#This Row],[VALOR]],"NO DISPONIBLE","DISPONIBLE")</f>
        <v>#N/A</v>
      </c>
      <c r="M1119" s="9">
        <f>COUNTIF(Tabla267[[#This Row],[VALOR RESTANTE]],0)</f>
        <v>0</v>
      </c>
    </row>
    <row r="1120" spans="2:13" hidden="1" x14ac:dyDescent="0.2">
      <c r="B1120" s="31">
        <v>1111</v>
      </c>
      <c r="C1120" s="10">
        <v>43567</v>
      </c>
      <c r="D1120" t="s">
        <v>362</v>
      </c>
      <c r="I1120" t="s">
        <v>65</v>
      </c>
      <c r="J1120">
        <f t="shared" si="17"/>
        <v>105000</v>
      </c>
      <c r="K1120" t="e">
        <f>VLOOKUP(B1120,'REGISTRO ABONOS'!$B$8:$BC$10039,54,0)</f>
        <v>#N/A</v>
      </c>
      <c r="L1120" t="e">
        <f>IF(Tabla267[[#This Row],[VALOR RESTANTE]]&lt;Tabla267[[#This Row],[VALOR]],"NO DISPONIBLE","DISPONIBLE")</f>
        <v>#N/A</v>
      </c>
      <c r="M1120" s="9">
        <f>COUNTIF(Tabla267[[#This Row],[VALOR RESTANTE]],0)</f>
        <v>0</v>
      </c>
    </row>
    <row r="1121" spans="2:13" hidden="1" x14ac:dyDescent="0.2">
      <c r="B1121" s="31">
        <v>1112</v>
      </c>
      <c r="J1121">
        <f t="shared" si="17"/>
        <v>105000</v>
      </c>
      <c r="K1121" t="e">
        <f>VLOOKUP(B1121,'REGISTRO ABONOS'!$B$8:$BC$10039,54,0)</f>
        <v>#N/A</v>
      </c>
      <c r="L1121" t="e">
        <f>IF(Tabla267[[#This Row],[VALOR RESTANTE]]&lt;Tabla267[[#This Row],[VALOR]],"NO DISPONIBLE","DISPONIBLE")</f>
        <v>#N/A</v>
      </c>
      <c r="M1121" s="9">
        <f>COUNTIF(Tabla267[[#This Row],[VALOR RESTANTE]],0)</f>
        <v>0</v>
      </c>
    </row>
    <row r="1122" spans="2:13" hidden="1" x14ac:dyDescent="0.2">
      <c r="B1122" s="31">
        <v>1113</v>
      </c>
      <c r="J1122">
        <f t="shared" si="17"/>
        <v>105000</v>
      </c>
      <c r="K1122" t="e">
        <f>VLOOKUP(B1122,'REGISTRO ABONOS'!$B$8:$BC$10039,54,0)</f>
        <v>#N/A</v>
      </c>
      <c r="L1122" t="e">
        <f>IF(Tabla267[[#This Row],[VALOR RESTANTE]]&lt;Tabla267[[#This Row],[VALOR]],"NO DISPONIBLE","DISPONIBLE")</f>
        <v>#N/A</v>
      </c>
      <c r="M1122" s="9">
        <f>COUNTIF(Tabla267[[#This Row],[VALOR RESTANTE]],0)</f>
        <v>0</v>
      </c>
    </row>
    <row r="1123" spans="2:13" hidden="1" x14ac:dyDescent="0.2">
      <c r="B1123" s="31">
        <v>1114</v>
      </c>
      <c r="J1123">
        <f t="shared" si="17"/>
        <v>105000</v>
      </c>
      <c r="K1123" t="e">
        <f>VLOOKUP(B1123,'REGISTRO ABONOS'!$B$8:$BC$10039,54,0)</f>
        <v>#N/A</v>
      </c>
      <c r="L1123" t="e">
        <f>IF(Tabla267[[#This Row],[VALOR RESTANTE]]&lt;Tabla267[[#This Row],[VALOR]],"NO DISPONIBLE","DISPONIBLE")</f>
        <v>#N/A</v>
      </c>
      <c r="M1123" s="9">
        <f>COUNTIF(Tabla267[[#This Row],[VALOR RESTANTE]],0)</f>
        <v>0</v>
      </c>
    </row>
    <row r="1124" spans="2:13" hidden="1" x14ac:dyDescent="0.2">
      <c r="B1124" s="31">
        <v>1115</v>
      </c>
      <c r="H1124" t="s">
        <v>530</v>
      </c>
      <c r="I1124" t="s">
        <v>530</v>
      </c>
      <c r="J1124">
        <f t="shared" si="17"/>
        <v>105000</v>
      </c>
      <c r="K1124" t="e">
        <f>VLOOKUP(B1124,'REGISTRO ABONOS'!$B$8:$BC$10039,54,0)</f>
        <v>#N/A</v>
      </c>
      <c r="L1124" t="e">
        <f>IF(Tabla267[[#This Row],[VALOR RESTANTE]]&lt;Tabla267[[#This Row],[VALOR]],"NO DISPONIBLE","DISPONIBLE")</f>
        <v>#N/A</v>
      </c>
      <c r="M1124" s="9">
        <f>COUNTIF(Tabla267[[#This Row],[VALOR RESTANTE]],0)</f>
        <v>0</v>
      </c>
    </row>
    <row r="1125" spans="2:13" hidden="1" x14ac:dyDescent="0.2">
      <c r="B1125" s="31">
        <v>1116</v>
      </c>
      <c r="H1125" t="s">
        <v>282</v>
      </c>
      <c r="I1125" t="s">
        <v>282</v>
      </c>
      <c r="J1125">
        <f t="shared" si="17"/>
        <v>105000</v>
      </c>
      <c r="K1125" t="e">
        <f>VLOOKUP(B1125,'REGISTRO ABONOS'!$B$8:$BC$10039,54,0)</f>
        <v>#N/A</v>
      </c>
      <c r="L1125" t="e">
        <f>IF(Tabla267[[#This Row],[VALOR RESTANTE]]&lt;Tabla267[[#This Row],[VALOR]],"NO DISPONIBLE","DISPONIBLE")</f>
        <v>#N/A</v>
      </c>
      <c r="M1125" s="9">
        <f>COUNTIF(Tabla267[[#This Row],[VALOR RESTANTE]],0)</f>
        <v>0</v>
      </c>
    </row>
    <row r="1126" spans="2:13" hidden="1" x14ac:dyDescent="0.2">
      <c r="B1126" s="31">
        <v>1117</v>
      </c>
      <c r="H1126" t="s">
        <v>531</v>
      </c>
      <c r="I1126" t="s">
        <v>531</v>
      </c>
      <c r="J1126">
        <f t="shared" si="17"/>
        <v>105000</v>
      </c>
      <c r="K1126" t="e">
        <f>VLOOKUP(B1126,'REGISTRO ABONOS'!$B$8:$BC$10039,54,0)</f>
        <v>#N/A</v>
      </c>
      <c r="L1126" t="e">
        <f>IF(Tabla267[[#This Row],[VALOR RESTANTE]]&lt;Tabla267[[#This Row],[VALOR]],"NO DISPONIBLE","DISPONIBLE")</f>
        <v>#N/A</v>
      </c>
      <c r="M1126" s="9">
        <f>COUNTIF(Tabla267[[#This Row],[VALOR RESTANTE]],0)</f>
        <v>0</v>
      </c>
    </row>
    <row r="1127" spans="2:13" hidden="1" x14ac:dyDescent="0.2">
      <c r="B1127" s="31">
        <v>1118</v>
      </c>
      <c r="H1127" t="s">
        <v>515</v>
      </c>
      <c r="I1127" t="s">
        <v>515</v>
      </c>
      <c r="J1127">
        <f t="shared" si="17"/>
        <v>105000</v>
      </c>
      <c r="K1127" t="e">
        <f>VLOOKUP(B1127,'REGISTRO ABONOS'!$B$8:$BC$10039,54,0)</f>
        <v>#N/A</v>
      </c>
      <c r="L1127" t="e">
        <f>IF(Tabla267[[#This Row],[VALOR RESTANTE]]&lt;Tabla267[[#This Row],[VALOR]],"NO DISPONIBLE","DISPONIBLE")</f>
        <v>#N/A</v>
      </c>
      <c r="M1127" s="9">
        <f>COUNTIF(Tabla267[[#This Row],[VALOR RESTANTE]],0)</f>
        <v>0</v>
      </c>
    </row>
    <row r="1128" spans="2:13" hidden="1" x14ac:dyDescent="0.2">
      <c r="B1128" s="31">
        <v>1119</v>
      </c>
      <c r="H1128" t="s">
        <v>486</v>
      </c>
      <c r="I1128" t="s">
        <v>486</v>
      </c>
      <c r="J1128">
        <f t="shared" si="17"/>
        <v>105000</v>
      </c>
      <c r="K1128" t="e">
        <f>VLOOKUP(B1128,'REGISTRO ABONOS'!$B$8:$BC$10039,54,0)</f>
        <v>#N/A</v>
      </c>
      <c r="L1128" t="e">
        <f>IF(Tabla267[[#This Row],[VALOR RESTANTE]]&lt;Tabla267[[#This Row],[VALOR]],"NO DISPONIBLE","DISPONIBLE")</f>
        <v>#N/A</v>
      </c>
      <c r="M1128" s="9">
        <f>COUNTIF(Tabla267[[#This Row],[VALOR RESTANTE]],0)</f>
        <v>0</v>
      </c>
    </row>
    <row r="1129" spans="2:13" hidden="1" x14ac:dyDescent="0.2">
      <c r="B1129" s="31">
        <v>1120</v>
      </c>
      <c r="J1129">
        <f t="shared" si="17"/>
        <v>105000</v>
      </c>
      <c r="K1129" t="e">
        <f>VLOOKUP(B1129,'REGISTRO ABONOS'!$B$8:$BC$10039,54,0)</f>
        <v>#N/A</v>
      </c>
      <c r="L1129" t="e">
        <f>IF(Tabla267[[#This Row],[VALOR RESTANTE]]&lt;Tabla267[[#This Row],[VALOR]],"NO DISPONIBLE","DISPONIBLE")</f>
        <v>#N/A</v>
      </c>
      <c r="M1129" s="9">
        <f>COUNTIF(Tabla267[[#This Row],[VALOR RESTANTE]],0)</f>
        <v>0</v>
      </c>
    </row>
    <row r="1130" spans="2:13" hidden="1" x14ac:dyDescent="0.2">
      <c r="B1130" s="31">
        <v>1121</v>
      </c>
      <c r="H1130" t="s">
        <v>504</v>
      </c>
      <c r="I1130" t="s">
        <v>504</v>
      </c>
      <c r="J1130">
        <f t="shared" si="17"/>
        <v>105000</v>
      </c>
      <c r="K1130" t="e">
        <f>VLOOKUP(B1130,'REGISTRO ABONOS'!$B$8:$BC$10039,54,0)</f>
        <v>#N/A</v>
      </c>
      <c r="L1130" t="e">
        <f>IF(Tabla267[[#This Row],[VALOR RESTANTE]]&lt;Tabla267[[#This Row],[VALOR]],"NO DISPONIBLE","DISPONIBLE")</f>
        <v>#N/A</v>
      </c>
      <c r="M1130" s="9">
        <f>COUNTIF(Tabla267[[#This Row],[VALOR RESTANTE]],0)</f>
        <v>0</v>
      </c>
    </row>
    <row r="1131" spans="2:13" hidden="1" x14ac:dyDescent="0.2">
      <c r="B1131" s="31">
        <v>1122</v>
      </c>
      <c r="J1131">
        <f t="shared" si="17"/>
        <v>105000</v>
      </c>
      <c r="K1131" t="e">
        <f>VLOOKUP(B1131,'REGISTRO ABONOS'!$B$8:$BC$10039,54,0)</f>
        <v>#N/A</v>
      </c>
      <c r="L1131" t="e">
        <f>IF(Tabla267[[#This Row],[VALOR RESTANTE]]&lt;Tabla267[[#This Row],[VALOR]],"NO DISPONIBLE","DISPONIBLE")</f>
        <v>#N/A</v>
      </c>
      <c r="M1131" s="9">
        <f>COUNTIF(Tabla267[[#This Row],[VALOR RESTANTE]],0)</f>
        <v>0</v>
      </c>
    </row>
    <row r="1132" spans="2:13" hidden="1" x14ac:dyDescent="0.2">
      <c r="B1132" s="31">
        <v>1123</v>
      </c>
      <c r="H1132" t="s">
        <v>282</v>
      </c>
      <c r="I1132" t="s">
        <v>282</v>
      </c>
      <c r="J1132">
        <f t="shared" si="17"/>
        <v>105000</v>
      </c>
      <c r="K1132" t="e">
        <f>VLOOKUP(B1132,'REGISTRO ABONOS'!$B$8:$BC$10039,54,0)</f>
        <v>#N/A</v>
      </c>
      <c r="L1132" t="e">
        <f>IF(Tabla267[[#This Row],[VALOR RESTANTE]]&lt;Tabla267[[#This Row],[VALOR]],"NO DISPONIBLE","DISPONIBLE")</f>
        <v>#N/A</v>
      </c>
      <c r="M1132" s="9">
        <f>COUNTIF(Tabla267[[#This Row],[VALOR RESTANTE]],0)</f>
        <v>0</v>
      </c>
    </row>
    <row r="1133" spans="2:13" hidden="1" x14ac:dyDescent="0.2">
      <c r="B1133" s="31">
        <v>1124</v>
      </c>
      <c r="J1133">
        <f t="shared" si="17"/>
        <v>105000</v>
      </c>
      <c r="K1133" t="e">
        <f>VLOOKUP(B1133,'REGISTRO ABONOS'!$B$8:$BC$10039,54,0)</f>
        <v>#N/A</v>
      </c>
      <c r="L1133" t="e">
        <f>IF(Tabla267[[#This Row],[VALOR RESTANTE]]&lt;Tabla267[[#This Row],[VALOR]],"NO DISPONIBLE","DISPONIBLE")</f>
        <v>#N/A</v>
      </c>
      <c r="M1133" s="9">
        <f>COUNTIF(Tabla267[[#This Row],[VALOR RESTANTE]],0)</f>
        <v>0</v>
      </c>
    </row>
    <row r="1134" spans="2:13" hidden="1" x14ac:dyDescent="0.2">
      <c r="B1134" s="31">
        <v>1125</v>
      </c>
      <c r="J1134">
        <f t="shared" si="17"/>
        <v>105000</v>
      </c>
      <c r="K1134" t="e">
        <f>VLOOKUP(B1134,'REGISTRO ABONOS'!$B$8:$BC$10039,54,0)</f>
        <v>#N/A</v>
      </c>
      <c r="L1134" t="e">
        <f>IF(Tabla267[[#This Row],[VALOR RESTANTE]]&lt;Tabla267[[#This Row],[VALOR]],"NO DISPONIBLE","DISPONIBLE")</f>
        <v>#N/A</v>
      </c>
      <c r="M1134" s="9">
        <f>COUNTIF(Tabla267[[#This Row],[VALOR RESTANTE]],0)</f>
        <v>0</v>
      </c>
    </row>
    <row r="1135" spans="2:13" hidden="1" x14ac:dyDescent="0.2">
      <c r="B1135" s="31">
        <v>1126</v>
      </c>
      <c r="J1135">
        <f t="shared" si="17"/>
        <v>105000</v>
      </c>
      <c r="K1135" t="e">
        <f>VLOOKUP(B1135,'REGISTRO ABONOS'!$B$8:$BC$10039,54,0)</f>
        <v>#N/A</v>
      </c>
      <c r="L1135" t="e">
        <f>IF(Tabla267[[#This Row],[VALOR RESTANTE]]&lt;Tabla267[[#This Row],[VALOR]],"NO DISPONIBLE","DISPONIBLE")</f>
        <v>#N/A</v>
      </c>
      <c r="M1135" s="9">
        <f>COUNTIF(Tabla267[[#This Row],[VALOR RESTANTE]],0)</f>
        <v>0</v>
      </c>
    </row>
    <row r="1136" spans="2:13" hidden="1" x14ac:dyDescent="0.2">
      <c r="B1136" s="31">
        <v>1127</v>
      </c>
      <c r="H1136" t="s">
        <v>515</v>
      </c>
      <c r="I1136" t="s">
        <v>515</v>
      </c>
      <c r="J1136">
        <f t="shared" si="17"/>
        <v>105000</v>
      </c>
      <c r="K1136" t="e">
        <f>VLOOKUP(B1136,'REGISTRO ABONOS'!$B$8:$BC$10039,54,0)</f>
        <v>#N/A</v>
      </c>
      <c r="L1136" t="e">
        <f>IF(Tabla267[[#This Row],[VALOR RESTANTE]]&lt;Tabla267[[#This Row],[VALOR]],"NO DISPONIBLE","DISPONIBLE")</f>
        <v>#N/A</v>
      </c>
      <c r="M1136" s="9">
        <f>COUNTIF(Tabla267[[#This Row],[VALOR RESTANTE]],0)</f>
        <v>0</v>
      </c>
    </row>
    <row r="1137" spans="2:13" hidden="1" x14ac:dyDescent="0.2">
      <c r="B1137" s="31">
        <v>1128</v>
      </c>
      <c r="J1137">
        <f t="shared" si="17"/>
        <v>105000</v>
      </c>
      <c r="K1137" t="e">
        <f>VLOOKUP(B1137,'REGISTRO ABONOS'!$B$8:$BC$10039,54,0)</f>
        <v>#N/A</v>
      </c>
      <c r="L1137" t="e">
        <f>IF(Tabla267[[#This Row],[VALOR RESTANTE]]&lt;Tabla267[[#This Row],[VALOR]],"NO DISPONIBLE","DISPONIBLE")</f>
        <v>#N/A</v>
      </c>
      <c r="M1137" s="9">
        <f>COUNTIF(Tabla267[[#This Row],[VALOR RESTANTE]],0)</f>
        <v>0</v>
      </c>
    </row>
    <row r="1138" spans="2:13" hidden="1" x14ac:dyDescent="0.2">
      <c r="B1138" s="31">
        <v>1129</v>
      </c>
      <c r="J1138">
        <f t="shared" si="17"/>
        <v>105000</v>
      </c>
      <c r="K1138" t="e">
        <f>VLOOKUP(B1138,'REGISTRO ABONOS'!$B$8:$BC$10039,54,0)</f>
        <v>#N/A</v>
      </c>
      <c r="L1138" t="e">
        <f>IF(Tabla267[[#This Row],[VALOR RESTANTE]]&lt;Tabla267[[#This Row],[VALOR]],"NO DISPONIBLE","DISPONIBLE")</f>
        <v>#N/A</v>
      </c>
      <c r="M1138" s="9">
        <f>COUNTIF(Tabla267[[#This Row],[VALOR RESTANTE]],0)</f>
        <v>0</v>
      </c>
    </row>
    <row r="1139" spans="2:13" hidden="1" x14ac:dyDescent="0.2">
      <c r="B1139" s="31">
        <v>1130</v>
      </c>
      <c r="H1139" t="s">
        <v>530</v>
      </c>
      <c r="I1139" t="s">
        <v>530</v>
      </c>
      <c r="J1139">
        <f t="shared" si="17"/>
        <v>105000</v>
      </c>
      <c r="K1139" t="e">
        <f>VLOOKUP(B1139,'REGISTRO ABONOS'!$B$8:$BC$10039,54,0)</f>
        <v>#N/A</v>
      </c>
      <c r="L1139" t="e">
        <f>IF(Tabla267[[#This Row],[VALOR RESTANTE]]&lt;Tabla267[[#This Row],[VALOR]],"NO DISPONIBLE","DISPONIBLE")</f>
        <v>#N/A</v>
      </c>
      <c r="M1139" s="9">
        <f>COUNTIF(Tabla267[[#This Row],[VALOR RESTANTE]],0)</f>
        <v>0</v>
      </c>
    </row>
    <row r="1140" spans="2:13" hidden="1" x14ac:dyDescent="0.2">
      <c r="B1140" s="31">
        <v>1131</v>
      </c>
      <c r="H1140" t="s">
        <v>89</v>
      </c>
      <c r="I1140" t="s">
        <v>89</v>
      </c>
      <c r="J1140">
        <f t="shared" si="17"/>
        <v>105000</v>
      </c>
      <c r="K1140" t="e">
        <f>VLOOKUP(B1140,'REGISTRO ABONOS'!$B$8:$BC$10039,54,0)</f>
        <v>#N/A</v>
      </c>
      <c r="L1140" t="e">
        <f>IF(Tabla267[[#This Row],[VALOR RESTANTE]]&lt;Tabla267[[#This Row],[VALOR]],"NO DISPONIBLE","DISPONIBLE")</f>
        <v>#N/A</v>
      </c>
      <c r="M1140" s="9">
        <f>COUNTIF(Tabla267[[#This Row],[VALOR RESTANTE]],0)</f>
        <v>0</v>
      </c>
    </row>
    <row r="1141" spans="2:13" hidden="1" x14ac:dyDescent="0.2">
      <c r="B1141" s="31">
        <v>1132</v>
      </c>
      <c r="H1141" t="s">
        <v>89</v>
      </c>
      <c r="I1141" t="s">
        <v>89</v>
      </c>
      <c r="J1141">
        <f t="shared" si="17"/>
        <v>105000</v>
      </c>
      <c r="K1141" t="e">
        <f>VLOOKUP(B1141,'REGISTRO ABONOS'!$B$8:$BC$10039,54,0)</f>
        <v>#N/A</v>
      </c>
      <c r="L1141" t="e">
        <f>IF(Tabla267[[#This Row],[VALOR RESTANTE]]&lt;Tabla267[[#This Row],[VALOR]],"NO DISPONIBLE","DISPONIBLE")</f>
        <v>#N/A</v>
      </c>
      <c r="M1141" s="9">
        <f>COUNTIF(Tabla267[[#This Row],[VALOR RESTANTE]],0)</f>
        <v>0</v>
      </c>
    </row>
    <row r="1142" spans="2:13" hidden="1" x14ac:dyDescent="0.2">
      <c r="B1142" s="31">
        <v>1133</v>
      </c>
      <c r="J1142">
        <f t="shared" si="17"/>
        <v>105000</v>
      </c>
      <c r="K1142" t="e">
        <f>VLOOKUP(B1142,'REGISTRO ABONOS'!$B$8:$BC$10039,54,0)</f>
        <v>#N/A</v>
      </c>
      <c r="L1142" t="e">
        <f>IF(Tabla267[[#This Row],[VALOR RESTANTE]]&lt;Tabla267[[#This Row],[VALOR]],"NO DISPONIBLE","DISPONIBLE")</f>
        <v>#N/A</v>
      </c>
      <c r="M1142" s="9">
        <f>COUNTIF(Tabla267[[#This Row],[VALOR RESTANTE]],0)</f>
        <v>0</v>
      </c>
    </row>
    <row r="1143" spans="2:13" hidden="1" x14ac:dyDescent="0.2">
      <c r="B1143" s="31">
        <v>1134</v>
      </c>
      <c r="J1143">
        <f t="shared" si="17"/>
        <v>105000</v>
      </c>
      <c r="K1143" t="e">
        <f>VLOOKUP(B1143,'REGISTRO ABONOS'!$B$8:$BC$10039,54,0)</f>
        <v>#N/A</v>
      </c>
      <c r="L1143" t="e">
        <f>IF(Tabla267[[#This Row],[VALOR RESTANTE]]&lt;Tabla267[[#This Row],[VALOR]],"NO DISPONIBLE","DISPONIBLE")</f>
        <v>#N/A</v>
      </c>
      <c r="M1143" s="9">
        <f>COUNTIF(Tabla267[[#This Row],[VALOR RESTANTE]],0)</f>
        <v>0</v>
      </c>
    </row>
    <row r="1144" spans="2:13" hidden="1" x14ac:dyDescent="0.2">
      <c r="B1144" s="31">
        <v>1135</v>
      </c>
      <c r="J1144">
        <f t="shared" si="17"/>
        <v>105000</v>
      </c>
      <c r="K1144" t="e">
        <f>VLOOKUP(B1144,'REGISTRO ABONOS'!$B$8:$BC$10039,54,0)</f>
        <v>#N/A</v>
      </c>
      <c r="L1144" t="e">
        <f>IF(Tabla267[[#This Row],[VALOR RESTANTE]]&lt;Tabla267[[#This Row],[VALOR]],"NO DISPONIBLE","DISPONIBLE")</f>
        <v>#N/A</v>
      </c>
      <c r="M1144" s="9">
        <f>COUNTIF(Tabla267[[#This Row],[VALOR RESTANTE]],0)</f>
        <v>0</v>
      </c>
    </row>
    <row r="1145" spans="2:13" hidden="1" x14ac:dyDescent="0.2">
      <c r="B1145" s="31">
        <v>1136</v>
      </c>
      <c r="J1145">
        <f t="shared" si="17"/>
        <v>105000</v>
      </c>
      <c r="K1145" t="e">
        <f>VLOOKUP(B1145,'REGISTRO ABONOS'!$B$8:$BC$10039,54,0)</f>
        <v>#N/A</v>
      </c>
      <c r="L1145" t="e">
        <f>IF(Tabla267[[#This Row],[VALOR RESTANTE]]&lt;Tabla267[[#This Row],[VALOR]],"NO DISPONIBLE","DISPONIBLE")</f>
        <v>#N/A</v>
      </c>
      <c r="M1145" s="9">
        <f>COUNTIF(Tabla267[[#This Row],[VALOR RESTANTE]],0)</f>
        <v>0</v>
      </c>
    </row>
    <row r="1146" spans="2:13" hidden="1" x14ac:dyDescent="0.2">
      <c r="B1146" s="31">
        <v>1137</v>
      </c>
      <c r="H1146" t="s">
        <v>512</v>
      </c>
      <c r="I1146" t="s">
        <v>512</v>
      </c>
      <c r="J1146">
        <f t="shared" si="17"/>
        <v>105000</v>
      </c>
      <c r="K1146" t="e">
        <f>VLOOKUP(B1146,'REGISTRO ABONOS'!$B$8:$BC$10039,54,0)</f>
        <v>#N/A</v>
      </c>
      <c r="L1146" t="e">
        <f>IF(Tabla267[[#This Row],[VALOR RESTANTE]]&lt;Tabla267[[#This Row],[VALOR]],"NO DISPONIBLE","DISPONIBLE")</f>
        <v>#N/A</v>
      </c>
      <c r="M1146" s="9">
        <f>COUNTIF(Tabla267[[#This Row],[VALOR RESTANTE]],0)</f>
        <v>0</v>
      </c>
    </row>
    <row r="1147" spans="2:13" hidden="1" x14ac:dyDescent="0.2">
      <c r="B1147" s="31">
        <v>1138</v>
      </c>
      <c r="H1147" t="s">
        <v>487</v>
      </c>
      <c r="I1147" t="s">
        <v>487</v>
      </c>
      <c r="J1147">
        <f t="shared" si="17"/>
        <v>105000</v>
      </c>
      <c r="K1147" t="e">
        <f>VLOOKUP(B1147,'REGISTRO ABONOS'!$B$8:$BC$10039,54,0)</f>
        <v>#N/A</v>
      </c>
      <c r="L1147" t="e">
        <f>IF(Tabla267[[#This Row],[VALOR RESTANTE]]&lt;Tabla267[[#This Row],[VALOR]],"NO DISPONIBLE","DISPONIBLE")</f>
        <v>#N/A</v>
      </c>
      <c r="M1147" s="9">
        <f>COUNTIF(Tabla267[[#This Row],[VALOR RESTANTE]],0)</f>
        <v>0</v>
      </c>
    </row>
    <row r="1148" spans="2:13" hidden="1" x14ac:dyDescent="0.2">
      <c r="B1148" s="31">
        <v>1139</v>
      </c>
      <c r="J1148">
        <f t="shared" si="17"/>
        <v>105000</v>
      </c>
      <c r="K1148" t="e">
        <f>VLOOKUP(B1148,'REGISTRO ABONOS'!$B$8:$BC$10039,54,0)</f>
        <v>#N/A</v>
      </c>
      <c r="L1148" t="e">
        <f>IF(Tabla267[[#This Row],[VALOR RESTANTE]]&lt;Tabla267[[#This Row],[VALOR]],"NO DISPONIBLE","DISPONIBLE")</f>
        <v>#N/A</v>
      </c>
      <c r="M1148" s="9">
        <f>COUNTIF(Tabla267[[#This Row],[VALOR RESTANTE]],0)</f>
        <v>0</v>
      </c>
    </row>
    <row r="1149" spans="2:13" hidden="1" x14ac:dyDescent="0.2">
      <c r="B1149" s="31">
        <v>1140</v>
      </c>
      <c r="H1149" t="s">
        <v>530</v>
      </c>
      <c r="I1149" t="s">
        <v>530</v>
      </c>
      <c r="J1149">
        <f t="shared" si="17"/>
        <v>105000</v>
      </c>
      <c r="K1149" t="e">
        <f>VLOOKUP(B1149,'REGISTRO ABONOS'!$B$8:$BC$10039,54,0)</f>
        <v>#N/A</v>
      </c>
      <c r="L1149" t="e">
        <f>IF(Tabla267[[#This Row],[VALOR RESTANTE]]&lt;Tabla267[[#This Row],[VALOR]],"NO DISPONIBLE","DISPONIBLE")</f>
        <v>#N/A</v>
      </c>
      <c r="M1149" s="9">
        <f>COUNTIF(Tabla267[[#This Row],[VALOR RESTANTE]],0)</f>
        <v>0</v>
      </c>
    </row>
    <row r="1150" spans="2:13" hidden="1" x14ac:dyDescent="0.2">
      <c r="B1150" s="31">
        <v>1141</v>
      </c>
      <c r="J1150">
        <f t="shared" si="17"/>
        <v>105000</v>
      </c>
      <c r="K1150" t="e">
        <f>VLOOKUP(B1150,'REGISTRO ABONOS'!$B$8:$BC$10039,54,0)</f>
        <v>#N/A</v>
      </c>
      <c r="L1150" t="e">
        <f>IF(Tabla267[[#This Row],[VALOR RESTANTE]]&lt;Tabla267[[#This Row],[VALOR]],"NO DISPONIBLE","DISPONIBLE")</f>
        <v>#N/A</v>
      </c>
      <c r="M1150" s="9">
        <f>COUNTIF(Tabla267[[#This Row],[VALOR RESTANTE]],0)</f>
        <v>0</v>
      </c>
    </row>
    <row r="1151" spans="2:13" hidden="1" x14ac:dyDescent="0.2">
      <c r="B1151" s="31">
        <v>1142</v>
      </c>
      <c r="H1151" t="s">
        <v>345</v>
      </c>
      <c r="I1151" t="s">
        <v>345</v>
      </c>
      <c r="J1151">
        <f t="shared" si="17"/>
        <v>105000</v>
      </c>
      <c r="K1151" t="e">
        <f>VLOOKUP(B1151,'REGISTRO ABONOS'!$B$8:$BC$10039,54,0)</f>
        <v>#N/A</v>
      </c>
      <c r="L1151" t="e">
        <f>IF(Tabla267[[#This Row],[VALOR RESTANTE]]&lt;Tabla267[[#This Row],[VALOR]],"NO DISPONIBLE","DISPONIBLE")</f>
        <v>#N/A</v>
      </c>
      <c r="M1151" s="9">
        <f>COUNTIF(Tabla267[[#This Row],[VALOR RESTANTE]],0)</f>
        <v>0</v>
      </c>
    </row>
    <row r="1152" spans="2:13" hidden="1" x14ac:dyDescent="0.2">
      <c r="B1152" s="31">
        <v>1143</v>
      </c>
      <c r="J1152">
        <f t="shared" si="17"/>
        <v>105000</v>
      </c>
      <c r="K1152" t="e">
        <f>VLOOKUP(B1152,'REGISTRO ABONOS'!$B$8:$BC$10039,54,0)</f>
        <v>#N/A</v>
      </c>
      <c r="L1152" t="e">
        <f>IF(Tabla267[[#This Row],[VALOR RESTANTE]]&lt;Tabla267[[#This Row],[VALOR]],"NO DISPONIBLE","DISPONIBLE")</f>
        <v>#N/A</v>
      </c>
      <c r="M1152" s="9">
        <f>COUNTIF(Tabla267[[#This Row],[VALOR RESTANTE]],0)</f>
        <v>0</v>
      </c>
    </row>
    <row r="1153" spans="2:13" hidden="1" x14ac:dyDescent="0.2">
      <c r="B1153" s="31">
        <v>1144</v>
      </c>
      <c r="H1153" t="s">
        <v>282</v>
      </c>
      <c r="I1153" t="s">
        <v>282</v>
      </c>
      <c r="J1153">
        <f t="shared" si="17"/>
        <v>105000</v>
      </c>
      <c r="K1153" t="e">
        <f>VLOOKUP(B1153,'REGISTRO ABONOS'!$B$8:$BC$10039,54,0)</f>
        <v>#N/A</v>
      </c>
      <c r="L1153" t="e">
        <f>IF(Tabla267[[#This Row],[VALOR RESTANTE]]&lt;Tabla267[[#This Row],[VALOR]],"NO DISPONIBLE","DISPONIBLE")</f>
        <v>#N/A</v>
      </c>
      <c r="M1153" s="9">
        <f>COUNTIF(Tabla267[[#This Row],[VALOR RESTANTE]],0)</f>
        <v>0</v>
      </c>
    </row>
    <row r="1154" spans="2:13" hidden="1" x14ac:dyDescent="0.2">
      <c r="B1154" s="31">
        <v>1145</v>
      </c>
      <c r="H1154" t="s">
        <v>504</v>
      </c>
      <c r="I1154" t="s">
        <v>504</v>
      </c>
      <c r="J1154">
        <f t="shared" si="17"/>
        <v>105000</v>
      </c>
      <c r="K1154" t="e">
        <f>VLOOKUP(B1154,'REGISTRO ABONOS'!$B$8:$BC$10039,54,0)</f>
        <v>#N/A</v>
      </c>
      <c r="L1154" t="e">
        <f>IF(Tabla267[[#This Row],[VALOR RESTANTE]]&lt;Tabla267[[#This Row],[VALOR]],"NO DISPONIBLE","DISPONIBLE")</f>
        <v>#N/A</v>
      </c>
      <c r="M1154" s="9">
        <f>COUNTIF(Tabla267[[#This Row],[VALOR RESTANTE]],0)</f>
        <v>0</v>
      </c>
    </row>
    <row r="1155" spans="2:13" hidden="1" x14ac:dyDescent="0.2">
      <c r="B1155" s="31">
        <v>1146</v>
      </c>
      <c r="J1155">
        <f t="shared" si="17"/>
        <v>105000</v>
      </c>
      <c r="K1155" t="e">
        <f>VLOOKUP(B1155,'REGISTRO ABONOS'!$B$8:$BC$10039,54,0)</f>
        <v>#N/A</v>
      </c>
      <c r="L1155" t="e">
        <f>IF(Tabla267[[#This Row],[VALOR RESTANTE]]&lt;Tabla267[[#This Row],[VALOR]],"NO DISPONIBLE","DISPONIBLE")</f>
        <v>#N/A</v>
      </c>
      <c r="M1155" s="9">
        <f>COUNTIF(Tabla267[[#This Row],[VALOR RESTANTE]],0)</f>
        <v>0</v>
      </c>
    </row>
    <row r="1156" spans="2:13" hidden="1" x14ac:dyDescent="0.2">
      <c r="B1156" s="31">
        <v>1147</v>
      </c>
      <c r="J1156">
        <f t="shared" si="17"/>
        <v>105000</v>
      </c>
      <c r="K1156" t="e">
        <f>VLOOKUP(B1156,'REGISTRO ABONOS'!$B$8:$BC$10039,54,0)</f>
        <v>#N/A</v>
      </c>
      <c r="L1156" t="e">
        <f>IF(Tabla267[[#This Row],[VALOR RESTANTE]]&lt;Tabla267[[#This Row],[VALOR]],"NO DISPONIBLE","DISPONIBLE")</f>
        <v>#N/A</v>
      </c>
      <c r="M1156" s="9">
        <f>COUNTIF(Tabla267[[#This Row],[VALOR RESTANTE]],0)</f>
        <v>0</v>
      </c>
    </row>
    <row r="1157" spans="2:13" hidden="1" x14ac:dyDescent="0.2">
      <c r="B1157" s="31">
        <v>1148</v>
      </c>
      <c r="H1157" t="s">
        <v>504</v>
      </c>
      <c r="I1157" t="s">
        <v>504</v>
      </c>
      <c r="J1157">
        <f t="shared" si="17"/>
        <v>105000</v>
      </c>
      <c r="K1157" t="e">
        <f>VLOOKUP(B1157,'REGISTRO ABONOS'!$B$8:$BC$10039,54,0)</f>
        <v>#N/A</v>
      </c>
      <c r="L1157" t="e">
        <f>IF(Tabla267[[#This Row],[VALOR RESTANTE]]&lt;Tabla267[[#This Row],[VALOR]],"NO DISPONIBLE","DISPONIBLE")</f>
        <v>#N/A</v>
      </c>
      <c r="M1157" s="9">
        <f>COUNTIF(Tabla267[[#This Row],[VALOR RESTANTE]],0)</f>
        <v>0</v>
      </c>
    </row>
    <row r="1158" spans="2:13" hidden="1" x14ac:dyDescent="0.2">
      <c r="B1158" s="31">
        <v>1149</v>
      </c>
      <c r="J1158">
        <f t="shared" si="17"/>
        <v>105000</v>
      </c>
      <c r="K1158" t="e">
        <f>VLOOKUP(B1158,'REGISTRO ABONOS'!$B$8:$BC$10039,54,0)</f>
        <v>#N/A</v>
      </c>
      <c r="L1158" t="e">
        <f>IF(Tabla267[[#This Row],[VALOR RESTANTE]]&lt;Tabla267[[#This Row],[VALOR]],"NO DISPONIBLE","DISPONIBLE")</f>
        <v>#N/A</v>
      </c>
      <c r="M1158" s="9">
        <f>COUNTIF(Tabla267[[#This Row],[VALOR RESTANTE]],0)</f>
        <v>0</v>
      </c>
    </row>
    <row r="1159" spans="2:13" hidden="1" x14ac:dyDescent="0.2">
      <c r="B1159" s="31">
        <v>1150</v>
      </c>
      <c r="J1159">
        <f t="shared" si="17"/>
        <v>105000</v>
      </c>
      <c r="K1159" t="e">
        <f>VLOOKUP(B1159,'REGISTRO ABONOS'!$B$8:$BC$10039,54,0)</f>
        <v>#N/A</v>
      </c>
      <c r="L1159" t="e">
        <f>IF(Tabla267[[#This Row],[VALOR RESTANTE]]&lt;Tabla267[[#This Row],[VALOR]],"NO DISPONIBLE","DISPONIBLE")</f>
        <v>#N/A</v>
      </c>
      <c r="M1159" s="9">
        <f>COUNTIF(Tabla267[[#This Row],[VALOR RESTANTE]],0)</f>
        <v>0</v>
      </c>
    </row>
    <row r="1160" spans="2:13" hidden="1" x14ac:dyDescent="0.2">
      <c r="B1160" s="31">
        <v>1151</v>
      </c>
      <c r="J1160">
        <f t="shared" si="17"/>
        <v>105000</v>
      </c>
      <c r="K1160" t="e">
        <f>VLOOKUP(B1160,'REGISTRO ABONOS'!$B$8:$BC$10039,54,0)</f>
        <v>#N/A</v>
      </c>
      <c r="L1160" t="e">
        <f>IF(Tabla267[[#This Row],[VALOR RESTANTE]]&lt;Tabla267[[#This Row],[VALOR]],"NO DISPONIBLE","DISPONIBLE")</f>
        <v>#N/A</v>
      </c>
      <c r="M1160" s="9">
        <f>COUNTIF(Tabla267[[#This Row],[VALOR RESTANTE]],0)</f>
        <v>0</v>
      </c>
    </row>
    <row r="1161" spans="2:13" hidden="1" x14ac:dyDescent="0.2">
      <c r="B1161" s="31">
        <v>1152</v>
      </c>
      <c r="H1161" t="s">
        <v>282</v>
      </c>
      <c r="I1161" t="s">
        <v>282</v>
      </c>
      <c r="J1161">
        <f t="shared" si="17"/>
        <v>105000</v>
      </c>
      <c r="K1161" t="e">
        <f>VLOOKUP(B1161,'REGISTRO ABONOS'!$B$8:$BC$10039,54,0)</f>
        <v>#N/A</v>
      </c>
      <c r="L1161" t="e">
        <f>IF(Tabla267[[#This Row],[VALOR RESTANTE]]&lt;Tabla267[[#This Row],[VALOR]],"NO DISPONIBLE","DISPONIBLE")</f>
        <v>#N/A</v>
      </c>
      <c r="M1161" s="9">
        <f>COUNTIF(Tabla267[[#This Row],[VALOR RESTANTE]],0)</f>
        <v>0</v>
      </c>
    </row>
    <row r="1162" spans="2:13" hidden="1" x14ac:dyDescent="0.2">
      <c r="B1162" s="31">
        <v>1153</v>
      </c>
      <c r="J1162">
        <f t="shared" si="17"/>
        <v>105000</v>
      </c>
      <c r="K1162" t="e">
        <f>VLOOKUP(B1162,'REGISTRO ABONOS'!$B$8:$BC$10039,54,0)</f>
        <v>#N/A</v>
      </c>
      <c r="L1162" t="e">
        <f>IF(Tabla267[[#This Row],[VALOR RESTANTE]]&lt;Tabla267[[#This Row],[VALOR]],"NO DISPONIBLE","DISPONIBLE")</f>
        <v>#N/A</v>
      </c>
      <c r="M1162" s="9">
        <f>COUNTIF(Tabla267[[#This Row],[VALOR RESTANTE]],0)</f>
        <v>0</v>
      </c>
    </row>
    <row r="1163" spans="2:13" hidden="1" x14ac:dyDescent="0.2">
      <c r="B1163" s="31">
        <v>1154</v>
      </c>
      <c r="J1163">
        <f t="shared" si="17"/>
        <v>105000</v>
      </c>
      <c r="K1163" t="e">
        <f>VLOOKUP(B1163,'REGISTRO ABONOS'!$B$8:$BC$10039,54,0)</f>
        <v>#N/A</v>
      </c>
      <c r="L1163" t="e">
        <f>IF(Tabla267[[#This Row],[VALOR RESTANTE]]&lt;Tabla267[[#This Row],[VALOR]],"NO DISPONIBLE","DISPONIBLE")</f>
        <v>#N/A</v>
      </c>
      <c r="M1163" s="9">
        <f>COUNTIF(Tabla267[[#This Row],[VALOR RESTANTE]],0)</f>
        <v>0</v>
      </c>
    </row>
    <row r="1164" spans="2:13" hidden="1" x14ac:dyDescent="0.2">
      <c r="B1164" s="31">
        <v>1155</v>
      </c>
      <c r="J1164">
        <f t="shared" ref="J1164:J1227" si="18">IF(C1164&gt;43607,130000,105000)</f>
        <v>105000</v>
      </c>
      <c r="K1164" t="e">
        <f>VLOOKUP(B1164,'REGISTRO ABONOS'!$B$8:$BC$10039,54,0)</f>
        <v>#N/A</v>
      </c>
      <c r="L1164" t="e">
        <f>IF(Tabla267[[#This Row],[VALOR RESTANTE]]&lt;Tabla267[[#This Row],[VALOR]],"NO DISPONIBLE","DISPONIBLE")</f>
        <v>#N/A</v>
      </c>
      <c r="M1164" s="9">
        <f>COUNTIF(Tabla267[[#This Row],[VALOR RESTANTE]],0)</f>
        <v>0</v>
      </c>
    </row>
    <row r="1165" spans="2:13" hidden="1" x14ac:dyDescent="0.2">
      <c r="B1165" s="31">
        <v>1156</v>
      </c>
      <c r="J1165">
        <f t="shared" si="18"/>
        <v>105000</v>
      </c>
      <c r="K1165" t="e">
        <f>VLOOKUP(B1165,'REGISTRO ABONOS'!$B$8:$BC$10039,54,0)</f>
        <v>#N/A</v>
      </c>
      <c r="L1165" t="e">
        <f>IF(Tabla267[[#This Row],[VALOR RESTANTE]]&lt;Tabla267[[#This Row],[VALOR]],"NO DISPONIBLE","DISPONIBLE")</f>
        <v>#N/A</v>
      </c>
      <c r="M1165" s="9">
        <f>COUNTIF(Tabla267[[#This Row],[VALOR RESTANTE]],0)</f>
        <v>0</v>
      </c>
    </row>
    <row r="1166" spans="2:13" hidden="1" x14ac:dyDescent="0.2">
      <c r="B1166" s="31">
        <v>1157</v>
      </c>
      <c r="H1166" t="s">
        <v>515</v>
      </c>
      <c r="I1166" t="s">
        <v>515</v>
      </c>
      <c r="J1166">
        <f t="shared" si="18"/>
        <v>105000</v>
      </c>
      <c r="K1166" t="e">
        <f>VLOOKUP(B1166,'REGISTRO ABONOS'!$B$8:$BC$10039,54,0)</f>
        <v>#N/A</v>
      </c>
      <c r="L1166" t="e">
        <f>IF(Tabla267[[#This Row],[VALOR RESTANTE]]&lt;Tabla267[[#This Row],[VALOR]],"NO DISPONIBLE","DISPONIBLE")</f>
        <v>#N/A</v>
      </c>
      <c r="M1166" s="9">
        <f>COUNTIF(Tabla267[[#This Row],[VALOR RESTANTE]],0)</f>
        <v>0</v>
      </c>
    </row>
    <row r="1167" spans="2:13" hidden="1" x14ac:dyDescent="0.2">
      <c r="B1167" s="31">
        <v>1158</v>
      </c>
      <c r="J1167">
        <f t="shared" si="18"/>
        <v>105000</v>
      </c>
      <c r="K1167" t="e">
        <f>VLOOKUP(B1167,'REGISTRO ABONOS'!$B$8:$BC$10039,54,0)</f>
        <v>#N/A</v>
      </c>
      <c r="L1167" t="e">
        <f>IF(Tabla267[[#This Row],[VALOR RESTANTE]]&lt;Tabla267[[#This Row],[VALOR]],"NO DISPONIBLE","DISPONIBLE")</f>
        <v>#N/A</v>
      </c>
      <c r="M1167" s="9">
        <f>COUNTIF(Tabla267[[#This Row],[VALOR RESTANTE]],0)</f>
        <v>0</v>
      </c>
    </row>
    <row r="1168" spans="2:13" hidden="1" x14ac:dyDescent="0.2">
      <c r="B1168" s="31">
        <v>1159</v>
      </c>
      <c r="J1168">
        <f t="shared" si="18"/>
        <v>105000</v>
      </c>
      <c r="K1168" t="e">
        <f>VLOOKUP(B1168,'REGISTRO ABONOS'!$B$8:$BC$10039,54,0)</f>
        <v>#N/A</v>
      </c>
      <c r="L1168" t="e">
        <f>IF(Tabla267[[#This Row],[VALOR RESTANTE]]&lt;Tabla267[[#This Row],[VALOR]],"NO DISPONIBLE","DISPONIBLE")</f>
        <v>#N/A</v>
      </c>
      <c r="M1168" s="9">
        <f>COUNTIF(Tabla267[[#This Row],[VALOR RESTANTE]],0)</f>
        <v>0</v>
      </c>
    </row>
    <row r="1169" spans="2:13" hidden="1" x14ac:dyDescent="0.2">
      <c r="B1169" s="31">
        <v>1160</v>
      </c>
      <c r="J1169">
        <f t="shared" si="18"/>
        <v>105000</v>
      </c>
      <c r="K1169" t="e">
        <f>VLOOKUP(B1169,'REGISTRO ABONOS'!$B$8:$BC$10039,54,0)</f>
        <v>#N/A</v>
      </c>
      <c r="L1169" t="e">
        <f>IF(Tabla267[[#This Row],[VALOR RESTANTE]]&lt;Tabla267[[#This Row],[VALOR]],"NO DISPONIBLE","DISPONIBLE")</f>
        <v>#N/A</v>
      </c>
      <c r="M1169" s="9">
        <f>COUNTIF(Tabla267[[#This Row],[VALOR RESTANTE]],0)</f>
        <v>0</v>
      </c>
    </row>
    <row r="1170" spans="2:13" hidden="1" x14ac:dyDescent="0.2">
      <c r="B1170" s="31">
        <v>1161</v>
      </c>
      <c r="J1170">
        <f t="shared" si="18"/>
        <v>105000</v>
      </c>
      <c r="K1170" t="e">
        <f>VLOOKUP(B1170,'REGISTRO ABONOS'!$B$8:$BC$10039,54,0)</f>
        <v>#N/A</v>
      </c>
      <c r="L1170" t="e">
        <f>IF(Tabla267[[#This Row],[VALOR RESTANTE]]&lt;Tabla267[[#This Row],[VALOR]],"NO DISPONIBLE","DISPONIBLE")</f>
        <v>#N/A</v>
      </c>
      <c r="M1170" s="9">
        <f>COUNTIF(Tabla267[[#This Row],[VALOR RESTANTE]],0)</f>
        <v>0</v>
      </c>
    </row>
    <row r="1171" spans="2:13" hidden="1" x14ac:dyDescent="0.2">
      <c r="B1171" s="31">
        <v>1162</v>
      </c>
      <c r="J1171">
        <f t="shared" si="18"/>
        <v>105000</v>
      </c>
      <c r="K1171" t="e">
        <f>VLOOKUP(B1171,'REGISTRO ABONOS'!$B$8:$BC$10039,54,0)</f>
        <v>#N/A</v>
      </c>
      <c r="L1171" t="e">
        <f>IF(Tabla267[[#This Row],[VALOR RESTANTE]]&lt;Tabla267[[#This Row],[VALOR]],"NO DISPONIBLE","DISPONIBLE")</f>
        <v>#N/A</v>
      </c>
      <c r="M1171" s="9">
        <f>COUNTIF(Tabla267[[#This Row],[VALOR RESTANTE]],0)</f>
        <v>0</v>
      </c>
    </row>
    <row r="1172" spans="2:13" hidden="1" x14ac:dyDescent="0.2">
      <c r="B1172" s="31">
        <v>1163</v>
      </c>
      <c r="J1172">
        <f t="shared" si="18"/>
        <v>105000</v>
      </c>
      <c r="K1172" t="e">
        <f>VLOOKUP(B1172,'REGISTRO ABONOS'!$B$8:$BC$10039,54,0)</f>
        <v>#N/A</v>
      </c>
      <c r="L1172" t="e">
        <f>IF(Tabla267[[#This Row],[VALOR RESTANTE]]&lt;Tabla267[[#This Row],[VALOR]],"NO DISPONIBLE","DISPONIBLE")</f>
        <v>#N/A</v>
      </c>
      <c r="M1172" s="9">
        <f>COUNTIF(Tabla267[[#This Row],[VALOR RESTANTE]],0)</f>
        <v>0</v>
      </c>
    </row>
    <row r="1173" spans="2:13" hidden="1" x14ac:dyDescent="0.2">
      <c r="B1173" s="31">
        <v>1164</v>
      </c>
      <c r="J1173">
        <f t="shared" si="18"/>
        <v>105000</v>
      </c>
      <c r="K1173" t="e">
        <f>VLOOKUP(B1173,'REGISTRO ABONOS'!$B$8:$BC$10039,54,0)</f>
        <v>#N/A</v>
      </c>
      <c r="L1173" t="e">
        <f>IF(Tabla267[[#This Row],[VALOR RESTANTE]]&lt;Tabla267[[#This Row],[VALOR]],"NO DISPONIBLE","DISPONIBLE")</f>
        <v>#N/A</v>
      </c>
      <c r="M1173" s="9">
        <f>COUNTIF(Tabla267[[#This Row],[VALOR RESTANTE]],0)</f>
        <v>0</v>
      </c>
    </row>
    <row r="1174" spans="2:13" hidden="1" x14ac:dyDescent="0.2">
      <c r="B1174" s="31">
        <v>1165</v>
      </c>
      <c r="J1174">
        <f t="shared" si="18"/>
        <v>105000</v>
      </c>
      <c r="K1174" t="e">
        <f>VLOOKUP(B1174,'REGISTRO ABONOS'!$B$8:$BC$10039,54,0)</f>
        <v>#N/A</v>
      </c>
      <c r="L1174" t="e">
        <f>IF(Tabla267[[#This Row],[VALOR RESTANTE]]&lt;Tabla267[[#This Row],[VALOR]],"NO DISPONIBLE","DISPONIBLE")</f>
        <v>#N/A</v>
      </c>
      <c r="M1174" s="9">
        <f>COUNTIF(Tabla267[[#This Row],[VALOR RESTANTE]],0)</f>
        <v>0</v>
      </c>
    </row>
    <row r="1175" spans="2:13" hidden="1" x14ac:dyDescent="0.2">
      <c r="B1175" s="31">
        <v>1166</v>
      </c>
      <c r="J1175">
        <f t="shared" si="18"/>
        <v>105000</v>
      </c>
      <c r="K1175" t="e">
        <f>VLOOKUP(B1175,'REGISTRO ABONOS'!$B$8:$BC$10039,54,0)</f>
        <v>#N/A</v>
      </c>
      <c r="L1175" t="e">
        <f>IF(Tabla267[[#This Row],[VALOR RESTANTE]]&lt;Tabla267[[#This Row],[VALOR]],"NO DISPONIBLE","DISPONIBLE")</f>
        <v>#N/A</v>
      </c>
      <c r="M1175" s="9">
        <f>COUNTIF(Tabla267[[#This Row],[VALOR RESTANTE]],0)</f>
        <v>0</v>
      </c>
    </row>
    <row r="1176" spans="2:13" hidden="1" x14ac:dyDescent="0.2">
      <c r="B1176" s="31">
        <v>1167</v>
      </c>
      <c r="J1176">
        <f t="shared" si="18"/>
        <v>105000</v>
      </c>
      <c r="K1176" t="e">
        <f>VLOOKUP(B1176,'REGISTRO ABONOS'!$B$8:$BC$10039,54,0)</f>
        <v>#N/A</v>
      </c>
      <c r="L1176" t="e">
        <f>IF(Tabla267[[#This Row],[VALOR RESTANTE]]&lt;Tabla267[[#This Row],[VALOR]],"NO DISPONIBLE","DISPONIBLE")</f>
        <v>#N/A</v>
      </c>
      <c r="M1176" s="9">
        <f>COUNTIF(Tabla267[[#This Row],[VALOR RESTANTE]],0)</f>
        <v>0</v>
      </c>
    </row>
    <row r="1177" spans="2:13" hidden="1" x14ac:dyDescent="0.2">
      <c r="B1177" s="31">
        <v>1168</v>
      </c>
      <c r="J1177">
        <f t="shared" si="18"/>
        <v>105000</v>
      </c>
      <c r="K1177" t="e">
        <f>VLOOKUP(B1177,'REGISTRO ABONOS'!$B$8:$BC$10039,54,0)</f>
        <v>#N/A</v>
      </c>
      <c r="L1177" t="e">
        <f>IF(Tabla267[[#This Row],[VALOR RESTANTE]]&lt;Tabla267[[#This Row],[VALOR]],"NO DISPONIBLE","DISPONIBLE")</f>
        <v>#N/A</v>
      </c>
      <c r="M1177" s="9">
        <f>COUNTIF(Tabla267[[#This Row],[VALOR RESTANTE]],0)</f>
        <v>0</v>
      </c>
    </row>
    <row r="1178" spans="2:13" hidden="1" x14ac:dyDescent="0.2">
      <c r="B1178" s="31">
        <v>1169</v>
      </c>
      <c r="J1178">
        <f t="shared" si="18"/>
        <v>105000</v>
      </c>
      <c r="K1178" t="e">
        <f>VLOOKUP(B1178,'REGISTRO ABONOS'!$B$8:$BC$10039,54,0)</f>
        <v>#N/A</v>
      </c>
      <c r="L1178" t="e">
        <f>IF(Tabla267[[#This Row],[VALOR RESTANTE]]&lt;Tabla267[[#This Row],[VALOR]],"NO DISPONIBLE","DISPONIBLE")</f>
        <v>#N/A</v>
      </c>
      <c r="M1178" s="9">
        <f>COUNTIF(Tabla267[[#This Row],[VALOR RESTANTE]],0)</f>
        <v>0</v>
      </c>
    </row>
    <row r="1179" spans="2:13" hidden="1" x14ac:dyDescent="0.2">
      <c r="B1179" s="31">
        <v>1170</v>
      </c>
      <c r="J1179">
        <f t="shared" si="18"/>
        <v>105000</v>
      </c>
      <c r="K1179" t="e">
        <f>VLOOKUP(B1179,'REGISTRO ABONOS'!$B$8:$BC$10039,54,0)</f>
        <v>#N/A</v>
      </c>
      <c r="L1179" t="e">
        <f>IF(Tabla267[[#This Row],[VALOR RESTANTE]]&lt;Tabla267[[#This Row],[VALOR]],"NO DISPONIBLE","DISPONIBLE")</f>
        <v>#N/A</v>
      </c>
      <c r="M1179" s="9">
        <f>COUNTIF(Tabla267[[#This Row],[VALOR RESTANTE]],0)</f>
        <v>0</v>
      </c>
    </row>
    <row r="1180" spans="2:13" hidden="1" x14ac:dyDescent="0.2">
      <c r="B1180" s="31">
        <v>1171</v>
      </c>
      <c r="J1180">
        <f t="shared" si="18"/>
        <v>105000</v>
      </c>
      <c r="K1180" t="e">
        <f>VLOOKUP(B1180,'REGISTRO ABONOS'!$B$8:$BC$10039,54,0)</f>
        <v>#N/A</v>
      </c>
      <c r="L1180" t="e">
        <f>IF(Tabla267[[#This Row],[VALOR RESTANTE]]&lt;Tabla267[[#This Row],[VALOR]],"NO DISPONIBLE","DISPONIBLE")</f>
        <v>#N/A</v>
      </c>
      <c r="M1180" s="9">
        <f>COUNTIF(Tabla267[[#This Row],[VALOR RESTANTE]],0)</f>
        <v>0</v>
      </c>
    </row>
    <row r="1181" spans="2:13" hidden="1" x14ac:dyDescent="0.2">
      <c r="B1181" s="31">
        <v>1172</v>
      </c>
      <c r="H1181" t="s">
        <v>486</v>
      </c>
      <c r="I1181" t="s">
        <v>486</v>
      </c>
      <c r="J1181">
        <f t="shared" si="18"/>
        <v>105000</v>
      </c>
      <c r="K1181" t="e">
        <f>VLOOKUP(B1181,'REGISTRO ABONOS'!$B$8:$BC$10039,54,0)</f>
        <v>#N/A</v>
      </c>
      <c r="L1181" t="e">
        <f>IF(Tabla267[[#This Row],[VALOR RESTANTE]]&lt;Tabla267[[#This Row],[VALOR]],"NO DISPONIBLE","DISPONIBLE")</f>
        <v>#N/A</v>
      </c>
      <c r="M1181" s="9">
        <f>COUNTIF(Tabla267[[#This Row],[VALOR RESTANTE]],0)</f>
        <v>0</v>
      </c>
    </row>
    <row r="1182" spans="2:13" hidden="1" x14ac:dyDescent="0.2">
      <c r="B1182" s="31">
        <v>1173</v>
      </c>
      <c r="J1182">
        <f t="shared" si="18"/>
        <v>105000</v>
      </c>
      <c r="K1182" t="e">
        <f>VLOOKUP(B1182,'REGISTRO ABONOS'!$B$8:$BC$10039,54,0)</f>
        <v>#N/A</v>
      </c>
      <c r="L1182" t="e">
        <f>IF(Tabla267[[#This Row],[VALOR RESTANTE]]&lt;Tabla267[[#This Row],[VALOR]],"NO DISPONIBLE","DISPONIBLE")</f>
        <v>#N/A</v>
      </c>
      <c r="M1182" s="9">
        <f>COUNTIF(Tabla267[[#This Row],[VALOR RESTANTE]],0)</f>
        <v>0</v>
      </c>
    </row>
    <row r="1183" spans="2:13" hidden="1" x14ac:dyDescent="0.2">
      <c r="B1183" s="31">
        <v>1174</v>
      </c>
      <c r="J1183">
        <f t="shared" si="18"/>
        <v>105000</v>
      </c>
      <c r="K1183" t="e">
        <f>VLOOKUP(B1183,'REGISTRO ABONOS'!$B$8:$BC$10039,54,0)</f>
        <v>#N/A</v>
      </c>
      <c r="L1183" t="e">
        <f>IF(Tabla267[[#This Row],[VALOR RESTANTE]]&lt;Tabla267[[#This Row],[VALOR]],"NO DISPONIBLE","DISPONIBLE")</f>
        <v>#N/A</v>
      </c>
      <c r="M1183" s="9">
        <f>COUNTIF(Tabla267[[#This Row],[VALOR RESTANTE]],0)</f>
        <v>0</v>
      </c>
    </row>
    <row r="1184" spans="2:13" hidden="1" x14ac:dyDescent="0.2">
      <c r="B1184" s="31">
        <v>1175</v>
      </c>
      <c r="J1184">
        <f t="shared" si="18"/>
        <v>105000</v>
      </c>
      <c r="K1184" t="e">
        <f>VLOOKUP(B1184,'REGISTRO ABONOS'!$B$8:$BC$10039,54,0)</f>
        <v>#N/A</v>
      </c>
      <c r="L1184" t="e">
        <f>IF(Tabla267[[#This Row],[VALOR RESTANTE]]&lt;Tabla267[[#This Row],[VALOR]],"NO DISPONIBLE","DISPONIBLE")</f>
        <v>#N/A</v>
      </c>
      <c r="M1184" s="9">
        <f>COUNTIF(Tabla267[[#This Row],[VALOR RESTANTE]],0)</f>
        <v>0</v>
      </c>
    </row>
    <row r="1185" spans="2:13" hidden="1" x14ac:dyDescent="0.2">
      <c r="B1185" s="31">
        <v>1176</v>
      </c>
      <c r="J1185">
        <f t="shared" si="18"/>
        <v>105000</v>
      </c>
      <c r="K1185" t="e">
        <f>VLOOKUP(B1185,'REGISTRO ABONOS'!$B$8:$BC$10039,54,0)</f>
        <v>#N/A</v>
      </c>
      <c r="L1185" t="e">
        <f>IF(Tabla267[[#This Row],[VALOR RESTANTE]]&lt;Tabla267[[#This Row],[VALOR]],"NO DISPONIBLE","DISPONIBLE")</f>
        <v>#N/A</v>
      </c>
      <c r="M1185" s="9">
        <f>COUNTIF(Tabla267[[#This Row],[VALOR RESTANTE]],0)</f>
        <v>0</v>
      </c>
    </row>
    <row r="1186" spans="2:13" hidden="1" x14ac:dyDescent="0.2">
      <c r="B1186" s="31">
        <v>1177</v>
      </c>
      <c r="J1186">
        <f t="shared" si="18"/>
        <v>105000</v>
      </c>
      <c r="K1186" t="e">
        <f>VLOOKUP(B1186,'REGISTRO ABONOS'!$B$8:$BC$10039,54,0)</f>
        <v>#N/A</v>
      </c>
      <c r="L1186" t="e">
        <f>IF(Tabla267[[#This Row],[VALOR RESTANTE]]&lt;Tabla267[[#This Row],[VALOR]],"NO DISPONIBLE","DISPONIBLE")</f>
        <v>#N/A</v>
      </c>
      <c r="M1186" s="9">
        <f>COUNTIF(Tabla267[[#This Row],[VALOR RESTANTE]],0)</f>
        <v>0</v>
      </c>
    </row>
    <row r="1187" spans="2:13" hidden="1" x14ac:dyDescent="0.2">
      <c r="B1187" s="31">
        <v>1178</v>
      </c>
      <c r="J1187">
        <f t="shared" si="18"/>
        <v>105000</v>
      </c>
      <c r="K1187" t="e">
        <f>VLOOKUP(B1187,'REGISTRO ABONOS'!$B$8:$BC$10039,54,0)</f>
        <v>#N/A</v>
      </c>
      <c r="L1187" t="e">
        <f>IF(Tabla267[[#This Row],[VALOR RESTANTE]]&lt;Tabla267[[#This Row],[VALOR]],"NO DISPONIBLE","DISPONIBLE")</f>
        <v>#N/A</v>
      </c>
      <c r="M1187" s="9">
        <f>COUNTIF(Tabla267[[#This Row],[VALOR RESTANTE]],0)</f>
        <v>0</v>
      </c>
    </row>
    <row r="1188" spans="2:13" hidden="1" x14ac:dyDescent="0.2">
      <c r="B1188" s="31">
        <v>1179</v>
      </c>
      <c r="J1188">
        <f t="shared" si="18"/>
        <v>105000</v>
      </c>
      <c r="K1188" t="e">
        <f>VLOOKUP(B1188,'REGISTRO ABONOS'!$B$8:$BC$10039,54,0)</f>
        <v>#N/A</v>
      </c>
      <c r="L1188" t="e">
        <f>IF(Tabla267[[#This Row],[VALOR RESTANTE]]&lt;Tabla267[[#This Row],[VALOR]],"NO DISPONIBLE","DISPONIBLE")</f>
        <v>#N/A</v>
      </c>
      <c r="M1188" s="9">
        <f>COUNTIF(Tabla267[[#This Row],[VALOR RESTANTE]],0)</f>
        <v>0</v>
      </c>
    </row>
    <row r="1189" spans="2:13" hidden="1" x14ac:dyDescent="0.2">
      <c r="B1189" s="31">
        <v>1180</v>
      </c>
      <c r="J1189">
        <f t="shared" si="18"/>
        <v>105000</v>
      </c>
      <c r="K1189" t="e">
        <f>VLOOKUP(B1189,'REGISTRO ABONOS'!$B$8:$BC$10039,54,0)</f>
        <v>#N/A</v>
      </c>
      <c r="L1189" t="e">
        <f>IF(Tabla267[[#This Row],[VALOR RESTANTE]]&lt;Tabla267[[#This Row],[VALOR]],"NO DISPONIBLE","DISPONIBLE")</f>
        <v>#N/A</v>
      </c>
      <c r="M1189" s="9">
        <f>COUNTIF(Tabla267[[#This Row],[VALOR RESTANTE]],0)</f>
        <v>0</v>
      </c>
    </row>
    <row r="1190" spans="2:13" hidden="1" x14ac:dyDescent="0.2">
      <c r="B1190" s="31">
        <v>1181</v>
      </c>
      <c r="J1190">
        <f t="shared" si="18"/>
        <v>105000</v>
      </c>
      <c r="K1190" t="e">
        <f>VLOOKUP(B1190,'REGISTRO ABONOS'!$B$8:$BC$10039,54,0)</f>
        <v>#N/A</v>
      </c>
      <c r="L1190" t="e">
        <f>IF(Tabla267[[#This Row],[VALOR RESTANTE]]&lt;Tabla267[[#This Row],[VALOR]],"NO DISPONIBLE","DISPONIBLE")</f>
        <v>#N/A</v>
      </c>
      <c r="M1190" s="9">
        <f>COUNTIF(Tabla267[[#This Row],[VALOR RESTANTE]],0)</f>
        <v>0</v>
      </c>
    </row>
    <row r="1191" spans="2:13" hidden="1" x14ac:dyDescent="0.2">
      <c r="B1191" s="31">
        <v>1182</v>
      </c>
      <c r="J1191">
        <f t="shared" si="18"/>
        <v>105000</v>
      </c>
      <c r="K1191" t="e">
        <f>VLOOKUP(B1191,'REGISTRO ABONOS'!$B$8:$BC$10039,54,0)</f>
        <v>#N/A</v>
      </c>
      <c r="L1191" t="e">
        <f>IF(Tabla267[[#This Row],[VALOR RESTANTE]]&lt;Tabla267[[#This Row],[VALOR]],"NO DISPONIBLE","DISPONIBLE")</f>
        <v>#N/A</v>
      </c>
      <c r="M1191" s="9">
        <f>COUNTIF(Tabla267[[#This Row],[VALOR RESTANTE]],0)</f>
        <v>0</v>
      </c>
    </row>
    <row r="1192" spans="2:13" hidden="1" x14ac:dyDescent="0.2">
      <c r="B1192" s="31">
        <v>1183</v>
      </c>
      <c r="H1192" t="s">
        <v>282</v>
      </c>
      <c r="I1192" t="s">
        <v>282</v>
      </c>
      <c r="J1192">
        <f t="shared" si="18"/>
        <v>105000</v>
      </c>
      <c r="K1192" t="e">
        <f>VLOOKUP(B1192,'REGISTRO ABONOS'!$B$8:$BC$10039,54,0)</f>
        <v>#N/A</v>
      </c>
      <c r="L1192" t="e">
        <f>IF(Tabla267[[#This Row],[VALOR RESTANTE]]&lt;Tabla267[[#This Row],[VALOR]],"NO DISPONIBLE","DISPONIBLE")</f>
        <v>#N/A</v>
      </c>
      <c r="M1192" s="9">
        <f>COUNTIF(Tabla267[[#This Row],[VALOR RESTANTE]],0)</f>
        <v>0</v>
      </c>
    </row>
    <row r="1193" spans="2:13" hidden="1" x14ac:dyDescent="0.2">
      <c r="B1193" s="31">
        <v>1184</v>
      </c>
      <c r="J1193">
        <f t="shared" si="18"/>
        <v>105000</v>
      </c>
      <c r="K1193" t="e">
        <f>VLOOKUP(B1193,'REGISTRO ABONOS'!$B$8:$BC$10039,54,0)</f>
        <v>#N/A</v>
      </c>
      <c r="L1193" t="e">
        <f>IF(Tabla267[[#This Row],[VALOR RESTANTE]]&lt;Tabla267[[#This Row],[VALOR]],"NO DISPONIBLE","DISPONIBLE")</f>
        <v>#N/A</v>
      </c>
      <c r="M1193" s="9">
        <f>COUNTIF(Tabla267[[#This Row],[VALOR RESTANTE]],0)</f>
        <v>0</v>
      </c>
    </row>
    <row r="1194" spans="2:13" hidden="1" x14ac:dyDescent="0.2">
      <c r="B1194" s="31">
        <v>1185</v>
      </c>
      <c r="J1194">
        <f t="shared" si="18"/>
        <v>105000</v>
      </c>
      <c r="K1194" t="e">
        <f>VLOOKUP(B1194,'REGISTRO ABONOS'!$B$8:$BC$10039,54,0)</f>
        <v>#N/A</v>
      </c>
      <c r="L1194" t="e">
        <f>IF(Tabla267[[#This Row],[VALOR RESTANTE]]&lt;Tabla267[[#This Row],[VALOR]],"NO DISPONIBLE","DISPONIBLE")</f>
        <v>#N/A</v>
      </c>
      <c r="M1194" s="9">
        <f>COUNTIF(Tabla267[[#This Row],[VALOR RESTANTE]],0)</f>
        <v>0</v>
      </c>
    </row>
    <row r="1195" spans="2:13" hidden="1" x14ac:dyDescent="0.2">
      <c r="B1195" s="31">
        <v>1186</v>
      </c>
      <c r="J1195">
        <f t="shared" si="18"/>
        <v>105000</v>
      </c>
      <c r="K1195" t="e">
        <f>VLOOKUP(B1195,'REGISTRO ABONOS'!$B$8:$BC$10039,54,0)</f>
        <v>#N/A</v>
      </c>
      <c r="L1195" t="e">
        <f>IF(Tabla267[[#This Row],[VALOR RESTANTE]]&lt;Tabla267[[#This Row],[VALOR]],"NO DISPONIBLE","DISPONIBLE")</f>
        <v>#N/A</v>
      </c>
      <c r="M1195" s="9">
        <f>COUNTIF(Tabla267[[#This Row],[VALOR RESTANTE]],0)</f>
        <v>0</v>
      </c>
    </row>
    <row r="1196" spans="2:13" hidden="1" x14ac:dyDescent="0.2">
      <c r="B1196" s="31">
        <v>1187</v>
      </c>
      <c r="J1196">
        <f t="shared" si="18"/>
        <v>105000</v>
      </c>
      <c r="K1196" t="e">
        <f>VLOOKUP(B1196,'REGISTRO ABONOS'!$B$8:$BC$10039,54,0)</f>
        <v>#N/A</v>
      </c>
      <c r="L1196" t="e">
        <f>IF(Tabla267[[#This Row],[VALOR RESTANTE]]&lt;Tabla267[[#This Row],[VALOR]],"NO DISPONIBLE","DISPONIBLE")</f>
        <v>#N/A</v>
      </c>
      <c r="M1196" s="9">
        <f>COUNTIF(Tabla267[[#This Row],[VALOR RESTANTE]],0)</f>
        <v>0</v>
      </c>
    </row>
    <row r="1197" spans="2:13" hidden="1" x14ac:dyDescent="0.2">
      <c r="B1197" s="31">
        <v>1188</v>
      </c>
      <c r="J1197">
        <f t="shared" si="18"/>
        <v>105000</v>
      </c>
      <c r="K1197" t="e">
        <f>VLOOKUP(B1197,'REGISTRO ABONOS'!$B$8:$BC$10039,54,0)</f>
        <v>#N/A</v>
      </c>
      <c r="L1197" t="e">
        <f>IF(Tabla267[[#This Row],[VALOR RESTANTE]]&lt;Tabla267[[#This Row],[VALOR]],"NO DISPONIBLE","DISPONIBLE")</f>
        <v>#N/A</v>
      </c>
      <c r="M1197" s="9">
        <f>COUNTIF(Tabla267[[#This Row],[VALOR RESTANTE]],0)</f>
        <v>0</v>
      </c>
    </row>
    <row r="1198" spans="2:13" hidden="1" x14ac:dyDescent="0.2">
      <c r="B1198" s="31">
        <v>1189</v>
      </c>
      <c r="J1198">
        <f t="shared" si="18"/>
        <v>105000</v>
      </c>
      <c r="K1198" t="e">
        <f>VLOOKUP(B1198,'REGISTRO ABONOS'!$B$8:$BC$10039,54,0)</f>
        <v>#N/A</v>
      </c>
      <c r="L1198" t="e">
        <f>IF(Tabla267[[#This Row],[VALOR RESTANTE]]&lt;Tabla267[[#This Row],[VALOR]],"NO DISPONIBLE","DISPONIBLE")</f>
        <v>#N/A</v>
      </c>
      <c r="M1198" s="9">
        <f>COUNTIF(Tabla267[[#This Row],[VALOR RESTANTE]],0)</f>
        <v>0</v>
      </c>
    </row>
    <row r="1199" spans="2:13" hidden="1" x14ac:dyDescent="0.2">
      <c r="B1199" s="31">
        <v>1190</v>
      </c>
      <c r="J1199">
        <f t="shared" si="18"/>
        <v>105000</v>
      </c>
      <c r="K1199" t="e">
        <f>VLOOKUP(B1199,'REGISTRO ABONOS'!$B$8:$BC$10039,54,0)</f>
        <v>#N/A</v>
      </c>
      <c r="L1199" t="e">
        <f>IF(Tabla267[[#This Row],[VALOR RESTANTE]]&lt;Tabla267[[#This Row],[VALOR]],"NO DISPONIBLE","DISPONIBLE")</f>
        <v>#N/A</v>
      </c>
      <c r="M1199" s="9">
        <f>COUNTIF(Tabla267[[#This Row],[VALOR RESTANTE]],0)</f>
        <v>0</v>
      </c>
    </row>
    <row r="1200" spans="2:13" hidden="1" x14ac:dyDescent="0.2">
      <c r="B1200" s="31">
        <v>1191</v>
      </c>
      <c r="J1200">
        <f t="shared" si="18"/>
        <v>105000</v>
      </c>
      <c r="K1200" t="e">
        <f>VLOOKUP(B1200,'REGISTRO ABONOS'!$B$8:$BC$10039,54,0)</f>
        <v>#N/A</v>
      </c>
      <c r="L1200" t="e">
        <f>IF(Tabla267[[#This Row],[VALOR RESTANTE]]&lt;Tabla267[[#This Row],[VALOR]],"NO DISPONIBLE","DISPONIBLE")</f>
        <v>#N/A</v>
      </c>
      <c r="M1200" s="9">
        <f>COUNTIF(Tabla267[[#This Row],[VALOR RESTANTE]],0)</f>
        <v>0</v>
      </c>
    </row>
    <row r="1201" spans="2:13" hidden="1" x14ac:dyDescent="0.2">
      <c r="B1201" s="31">
        <v>1192</v>
      </c>
      <c r="C1201" s="10">
        <v>43561</v>
      </c>
      <c r="D1201" t="s">
        <v>73</v>
      </c>
      <c r="E1201" t="s">
        <v>78</v>
      </c>
      <c r="F1201">
        <v>3165615618</v>
      </c>
      <c r="G1201">
        <v>16740212</v>
      </c>
      <c r="H1201" t="s">
        <v>73</v>
      </c>
      <c r="I1201" t="s">
        <v>65</v>
      </c>
      <c r="J1201">
        <f t="shared" si="18"/>
        <v>105000</v>
      </c>
      <c r="K1201">
        <f>VLOOKUP(B1201,'REGISTRO ABONOS'!$B$8:$BC$10039,54,0)</f>
        <v>0</v>
      </c>
      <c r="L1201" t="str">
        <f>IF(Tabla267[[#This Row],[VALOR RESTANTE]]&lt;Tabla267[[#This Row],[VALOR]],"NO DISPONIBLE","DISPONIBLE")</f>
        <v>NO DISPONIBLE</v>
      </c>
      <c r="M1201" s="9">
        <f>COUNTIF(Tabla267[[#This Row],[VALOR RESTANTE]],0)</f>
        <v>1</v>
      </c>
    </row>
    <row r="1202" spans="2:13" hidden="1" x14ac:dyDescent="0.2">
      <c r="B1202" s="31">
        <v>1193</v>
      </c>
      <c r="H1202" t="s">
        <v>282</v>
      </c>
      <c r="I1202" t="s">
        <v>282</v>
      </c>
      <c r="J1202">
        <f t="shared" si="18"/>
        <v>105000</v>
      </c>
      <c r="K1202" t="e">
        <f>VLOOKUP(B1202,'REGISTRO ABONOS'!$B$8:$BC$10039,54,0)</f>
        <v>#N/A</v>
      </c>
      <c r="L1202" t="e">
        <f>IF(Tabla267[[#This Row],[VALOR RESTANTE]]&lt;Tabla267[[#This Row],[VALOR]],"NO DISPONIBLE","DISPONIBLE")</f>
        <v>#N/A</v>
      </c>
      <c r="M1202" s="9">
        <f>COUNTIF(Tabla267[[#This Row],[VALOR RESTANTE]],0)</f>
        <v>0</v>
      </c>
    </row>
    <row r="1203" spans="2:13" hidden="1" x14ac:dyDescent="0.2">
      <c r="B1203" s="31">
        <v>1194</v>
      </c>
      <c r="H1203" t="s">
        <v>515</v>
      </c>
      <c r="I1203" t="s">
        <v>515</v>
      </c>
      <c r="J1203">
        <f t="shared" si="18"/>
        <v>105000</v>
      </c>
      <c r="K1203" t="e">
        <f>VLOOKUP(B1203,'REGISTRO ABONOS'!$B$8:$BC$10039,54,0)</f>
        <v>#N/A</v>
      </c>
      <c r="L1203" t="e">
        <f>IF(Tabla267[[#This Row],[VALOR RESTANTE]]&lt;Tabla267[[#This Row],[VALOR]],"NO DISPONIBLE","DISPONIBLE")</f>
        <v>#N/A</v>
      </c>
      <c r="M1203" s="9">
        <f>COUNTIF(Tabla267[[#This Row],[VALOR RESTANTE]],0)</f>
        <v>0</v>
      </c>
    </row>
    <row r="1204" spans="2:13" hidden="1" x14ac:dyDescent="0.2">
      <c r="B1204" s="31">
        <v>1195</v>
      </c>
      <c r="H1204" t="s">
        <v>345</v>
      </c>
      <c r="I1204" t="s">
        <v>345</v>
      </c>
      <c r="J1204">
        <f t="shared" si="18"/>
        <v>105000</v>
      </c>
      <c r="K1204" t="e">
        <f>VLOOKUP(B1204,'REGISTRO ABONOS'!$B$8:$BC$10039,54,0)</f>
        <v>#N/A</v>
      </c>
      <c r="L1204" t="e">
        <f>IF(Tabla267[[#This Row],[VALOR RESTANTE]]&lt;Tabla267[[#This Row],[VALOR]],"NO DISPONIBLE","DISPONIBLE")</f>
        <v>#N/A</v>
      </c>
      <c r="M1204" s="9">
        <f>COUNTIF(Tabla267[[#This Row],[VALOR RESTANTE]],0)</f>
        <v>0</v>
      </c>
    </row>
    <row r="1205" spans="2:13" hidden="1" x14ac:dyDescent="0.2">
      <c r="B1205" s="31">
        <v>1196</v>
      </c>
      <c r="J1205">
        <f t="shared" si="18"/>
        <v>105000</v>
      </c>
      <c r="K1205" t="e">
        <f>VLOOKUP(B1205,'REGISTRO ABONOS'!$B$8:$BC$10039,54,0)</f>
        <v>#N/A</v>
      </c>
      <c r="L1205" t="e">
        <f>IF(Tabla267[[#This Row],[VALOR RESTANTE]]&lt;Tabla267[[#This Row],[VALOR]],"NO DISPONIBLE","DISPONIBLE")</f>
        <v>#N/A</v>
      </c>
      <c r="M1205" s="9">
        <f>COUNTIF(Tabla267[[#This Row],[VALOR RESTANTE]],0)</f>
        <v>0</v>
      </c>
    </row>
    <row r="1206" spans="2:13" hidden="1" x14ac:dyDescent="0.2">
      <c r="B1206" s="31">
        <v>1197</v>
      </c>
      <c r="J1206">
        <f t="shared" si="18"/>
        <v>105000</v>
      </c>
      <c r="K1206" t="e">
        <f>VLOOKUP(B1206,'REGISTRO ABONOS'!$B$8:$BC$10039,54,0)</f>
        <v>#N/A</v>
      </c>
      <c r="L1206" t="e">
        <f>IF(Tabla267[[#This Row],[VALOR RESTANTE]]&lt;Tabla267[[#This Row],[VALOR]],"NO DISPONIBLE","DISPONIBLE")</f>
        <v>#N/A</v>
      </c>
      <c r="M1206" s="9">
        <f>COUNTIF(Tabla267[[#This Row],[VALOR RESTANTE]],0)</f>
        <v>0</v>
      </c>
    </row>
    <row r="1207" spans="2:13" hidden="1" x14ac:dyDescent="0.2">
      <c r="B1207" s="31">
        <v>1198</v>
      </c>
      <c r="J1207">
        <f t="shared" si="18"/>
        <v>105000</v>
      </c>
      <c r="K1207" t="e">
        <f>VLOOKUP(B1207,'REGISTRO ABONOS'!$B$8:$BC$10039,54,0)</f>
        <v>#N/A</v>
      </c>
      <c r="L1207" t="e">
        <f>IF(Tabla267[[#This Row],[VALOR RESTANTE]]&lt;Tabla267[[#This Row],[VALOR]],"NO DISPONIBLE","DISPONIBLE")</f>
        <v>#N/A</v>
      </c>
      <c r="M1207" s="9">
        <f>COUNTIF(Tabla267[[#This Row],[VALOR RESTANTE]],0)</f>
        <v>0</v>
      </c>
    </row>
    <row r="1208" spans="2:13" hidden="1" x14ac:dyDescent="0.2">
      <c r="B1208" s="31">
        <v>1199</v>
      </c>
      <c r="J1208">
        <f t="shared" si="18"/>
        <v>105000</v>
      </c>
      <c r="K1208" t="e">
        <f>VLOOKUP(B1208,'REGISTRO ABONOS'!$B$8:$BC$10039,54,0)</f>
        <v>#N/A</v>
      </c>
      <c r="L1208" t="e">
        <f>IF(Tabla267[[#This Row],[VALOR RESTANTE]]&lt;Tabla267[[#This Row],[VALOR]],"NO DISPONIBLE","DISPONIBLE")</f>
        <v>#N/A</v>
      </c>
      <c r="M1208" s="9">
        <f>COUNTIF(Tabla267[[#This Row],[VALOR RESTANTE]],0)</f>
        <v>0</v>
      </c>
    </row>
    <row r="1209" spans="2:13" hidden="1" x14ac:dyDescent="0.2">
      <c r="B1209" s="31">
        <v>1200</v>
      </c>
      <c r="J1209">
        <f t="shared" si="18"/>
        <v>105000</v>
      </c>
      <c r="K1209" t="e">
        <f>VLOOKUP(B1209,'REGISTRO ABONOS'!$B$8:$BC$10039,54,0)</f>
        <v>#N/A</v>
      </c>
      <c r="L1209" t="e">
        <f>IF(Tabla267[[#This Row],[VALOR RESTANTE]]&lt;Tabla267[[#This Row],[VALOR]],"NO DISPONIBLE","DISPONIBLE")</f>
        <v>#N/A</v>
      </c>
      <c r="M1209" s="9">
        <f>COUNTIF(Tabla267[[#This Row],[VALOR RESTANTE]],0)</f>
        <v>0</v>
      </c>
    </row>
    <row r="1210" spans="2:13" hidden="1" x14ac:dyDescent="0.2">
      <c r="B1210" s="31">
        <v>1201</v>
      </c>
      <c r="H1210" t="s">
        <v>479</v>
      </c>
      <c r="I1210" t="s">
        <v>479</v>
      </c>
      <c r="J1210">
        <f t="shared" si="18"/>
        <v>105000</v>
      </c>
      <c r="K1210" t="e">
        <f>VLOOKUP(B1210,'REGISTRO ABONOS'!$B$8:$BC$10039,54,0)</f>
        <v>#N/A</v>
      </c>
      <c r="L1210" t="e">
        <f>IF(Tabla267[[#This Row],[VALOR RESTANTE]]&lt;Tabla267[[#This Row],[VALOR]],"NO DISPONIBLE","DISPONIBLE")</f>
        <v>#N/A</v>
      </c>
      <c r="M1210" s="9">
        <f>COUNTIF(Tabla267[[#This Row],[VALOR RESTANTE]],0)</f>
        <v>0</v>
      </c>
    </row>
    <row r="1211" spans="2:13" hidden="1" x14ac:dyDescent="0.2">
      <c r="B1211" s="31">
        <v>1202</v>
      </c>
      <c r="H1211" t="s">
        <v>336</v>
      </c>
      <c r="I1211" t="s">
        <v>336</v>
      </c>
      <c r="J1211">
        <f t="shared" si="18"/>
        <v>105000</v>
      </c>
      <c r="K1211" t="e">
        <f>VLOOKUP(B1211,'REGISTRO ABONOS'!$B$8:$BC$10039,54,0)</f>
        <v>#N/A</v>
      </c>
      <c r="L1211" t="e">
        <f>IF(Tabla267[[#This Row],[VALOR RESTANTE]]&lt;Tabla267[[#This Row],[VALOR]],"NO DISPONIBLE","DISPONIBLE")</f>
        <v>#N/A</v>
      </c>
      <c r="M1211" s="9">
        <f>COUNTIF(Tabla267[[#This Row],[VALOR RESTANTE]],0)</f>
        <v>0</v>
      </c>
    </row>
    <row r="1212" spans="2:13" hidden="1" x14ac:dyDescent="0.2">
      <c r="B1212" s="31">
        <v>1203</v>
      </c>
      <c r="H1212" t="s">
        <v>341</v>
      </c>
      <c r="I1212" t="s">
        <v>341</v>
      </c>
      <c r="J1212">
        <f t="shared" si="18"/>
        <v>105000</v>
      </c>
      <c r="K1212" t="e">
        <f>VLOOKUP(B1212,'REGISTRO ABONOS'!$B$8:$BC$10039,54,0)</f>
        <v>#N/A</v>
      </c>
      <c r="L1212" t="e">
        <f>IF(Tabla267[[#This Row],[VALOR RESTANTE]]&lt;Tabla267[[#This Row],[VALOR]],"NO DISPONIBLE","DISPONIBLE")</f>
        <v>#N/A</v>
      </c>
      <c r="M1212" s="9">
        <f>COUNTIF(Tabla267[[#This Row],[VALOR RESTANTE]],0)</f>
        <v>0</v>
      </c>
    </row>
    <row r="1213" spans="2:13" hidden="1" x14ac:dyDescent="0.2">
      <c r="B1213" s="31">
        <v>1204</v>
      </c>
      <c r="J1213">
        <f t="shared" si="18"/>
        <v>105000</v>
      </c>
      <c r="K1213" t="e">
        <f>VLOOKUP(B1213,'REGISTRO ABONOS'!$B$8:$BC$10039,54,0)</f>
        <v>#N/A</v>
      </c>
      <c r="L1213" t="e">
        <f>IF(Tabla267[[#This Row],[VALOR RESTANTE]]&lt;Tabla267[[#This Row],[VALOR]],"NO DISPONIBLE","DISPONIBLE")</f>
        <v>#N/A</v>
      </c>
      <c r="M1213" s="9">
        <f>COUNTIF(Tabla267[[#This Row],[VALOR RESTANTE]],0)</f>
        <v>0</v>
      </c>
    </row>
    <row r="1214" spans="2:13" hidden="1" x14ac:dyDescent="0.2">
      <c r="B1214" s="31">
        <v>1205</v>
      </c>
      <c r="H1214" t="s">
        <v>282</v>
      </c>
      <c r="I1214" t="s">
        <v>282</v>
      </c>
      <c r="J1214">
        <f t="shared" si="18"/>
        <v>105000</v>
      </c>
      <c r="K1214" t="e">
        <f>VLOOKUP(B1214,'REGISTRO ABONOS'!$B$8:$BC$10039,54,0)</f>
        <v>#N/A</v>
      </c>
      <c r="L1214" t="e">
        <f>IF(Tabla267[[#This Row],[VALOR RESTANTE]]&lt;Tabla267[[#This Row],[VALOR]],"NO DISPONIBLE","DISPONIBLE")</f>
        <v>#N/A</v>
      </c>
      <c r="M1214" s="9">
        <f>COUNTIF(Tabla267[[#This Row],[VALOR RESTANTE]],0)</f>
        <v>0</v>
      </c>
    </row>
    <row r="1215" spans="2:13" hidden="1" x14ac:dyDescent="0.2">
      <c r="B1215" s="31">
        <v>1206</v>
      </c>
      <c r="J1215">
        <f t="shared" si="18"/>
        <v>105000</v>
      </c>
      <c r="K1215" t="e">
        <f>VLOOKUP(B1215,'REGISTRO ABONOS'!$B$8:$BC$10039,54,0)</f>
        <v>#N/A</v>
      </c>
      <c r="L1215" t="e">
        <f>IF(Tabla267[[#This Row],[VALOR RESTANTE]]&lt;Tabla267[[#This Row],[VALOR]],"NO DISPONIBLE","DISPONIBLE")</f>
        <v>#N/A</v>
      </c>
      <c r="M1215" s="9">
        <f>COUNTIF(Tabla267[[#This Row],[VALOR RESTANTE]],0)</f>
        <v>0</v>
      </c>
    </row>
    <row r="1216" spans="2:13" hidden="1" x14ac:dyDescent="0.2">
      <c r="B1216" s="31">
        <v>1207</v>
      </c>
      <c r="J1216">
        <f t="shared" si="18"/>
        <v>105000</v>
      </c>
      <c r="K1216" t="e">
        <f>VLOOKUP(B1216,'REGISTRO ABONOS'!$B$8:$BC$10039,54,0)</f>
        <v>#N/A</v>
      </c>
      <c r="L1216" t="e">
        <f>IF(Tabla267[[#This Row],[VALOR RESTANTE]]&lt;Tabla267[[#This Row],[VALOR]],"NO DISPONIBLE","DISPONIBLE")</f>
        <v>#N/A</v>
      </c>
      <c r="M1216" s="9">
        <f>COUNTIF(Tabla267[[#This Row],[VALOR RESTANTE]],0)</f>
        <v>0</v>
      </c>
    </row>
    <row r="1217" spans="2:13" hidden="1" x14ac:dyDescent="0.2">
      <c r="B1217" s="31">
        <v>1208</v>
      </c>
      <c r="J1217">
        <f t="shared" si="18"/>
        <v>105000</v>
      </c>
      <c r="K1217" t="e">
        <f>VLOOKUP(B1217,'REGISTRO ABONOS'!$B$8:$BC$10039,54,0)</f>
        <v>#N/A</v>
      </c>
      <c r="L1217" t="e">
        <f>IF(Tabla267[[#This Row],[VALOR RESTANTE]]&lt;Tabla267[[#This Row],[VALOR]],"NO DISPONIBLE","DISPONIBLE")</f>
        <v>#N/A</v>
      </c>
      <c r="M1217" s="9">
        <f>COUNTIF(Tabla267[[#This Row],[VALOR RESTANTE]],0)</f>
        <v>0</v>
      </c>
    </row>
    <row r="1218" spans="2:13" hidden="1" x14ac:dyDescent="0.2">
      <c r="B1218" s="31">
        <v>1209</v>
      </c>
      <c r="J1218">
        <f t="shared" si="18"/>
        <v>105000</v>
      </c>
      <c r="K1218" t="e">
        <f>VLOOKUP(B1218,'REGISTRO ABONOS'!$B$8:$BC$10039,54,0)</f>
        <v>#N/A</v>
      </c>
      <c r="L1218" t="e">
        <f>IF(Tabla267[[#This Row],[VALOR RESTANTE]]&lt;Tabla267[[#This Row],[VALOR]],"NO DISPONIBLE","DISPONIBLE")</f>
        <v>#N/A</v>
      </c>
      <c r="M1218" s="9">
        <f>COUNTIF(Tabla267[[#This Row],[VALOR RESTANTE]],0)</f>
        <v>0</v>
      </c>
    </row>
    <row r="1219" spans="2:13" hidden="1" x14ac:dyDescent="0.2">
      <c r="B1219" s="31">
        <v>1210</v>
      </c>
      <c r="J1219">
        <f t="shared" si="18"/>
        <v>105000</v>
      </c>
      <c r="K1219" t="e">
        <f>VLOOKUP(B1219,'REGISTRO ABONOS'!$B$8:$BC$10039,54,0)</f>
        <v>#N/A</v>
      </c>
      <c r="L1219" t="e">
        <f>IF(Tabla267[[#This Row],[VALOR RESTANTE]]&lt;Tabla267[[#This Row],[VALOR]],"NO DISPONIBLE","DISPONIBLE")</f>
        <v>#N/A</v>
      </c>
      <c r="M1219" s="9">
        <f>COUNTIF(Tabla267[[#This Row],[VALOR RESTANTE]],0)</f>
        <v>0</v>
      </c>
    </row>
    <row r="1220" spans="2:13" hidden="1" x14ac:dyDescent="0.2">
      <c r="B1220" s="31">
        <v>1211</v>
      </c>
      <c r="J1220">
        <f t="shared" si="18"/>
        <v>105000</v>
      </c>
      <c r="K1220" t="e">
        <f>VLOOKUP(B1220,'REGISTRO ABONOS'!$B$8:$BC$10039,54,0)</f>
        <v>#N/A</v>
      </c>
      <c r="L1220" t="e">
        <f>IF(Tabla267[[#This Row],[VALOR RESTANTE]]&lt;Tabla267[[#This Row],[VALOR]],"NO DISPONIBLE","DISPONIBLE")</f>
        <v>#N/A</v>
      </c>
      <c r="M1220" s="9">
        <f>COUNTIF(Tabla267[[#This Row],[VALOR RESTANTE]],0)</f>
        <v>0</v>
      </c>
    </row>
    <row r="1221" spans="2:13" hidden="1" x14ac:dyDescent="0.2">
      <c r="B1221" s="31">
        <v>1212</v>
      </c>
      <c r="H1221" t="s">
        <v>479</v>
      </c>
      <c r="I1221" t="s">
        <v>479</v>
      </c>
      <c r="J1221">
        <f t="shared" si="18"/>
        <v>105000</v>
      </c>
      <c r="K1221" t="e">
        <f>VLOOKUP(B1221,'REGISTRO ABONOS'!$B$8:$BC$10039,54,0)</f>
        <v>#N/A</v>
      </c>
      <c r="L1221" t="e">
        <f>IF(Tabla267[[#This Row],[VALOR RESTANTE]]&lt;Tabla267[[#This Row],[VALOR]],"NO DISPONIBLE","DISPONIBLE")</f>
        <v>#N/A</v>
      </c>
      <c r="M1221" s="9">
        <f>COUNTIF(Tabla267[[#This Row],[VALOR RESTANTE]],0)</f>
        <v>0</v>
      </c>
    </row>
    <row r="1222" spans="2:13" hidden="1" x14ac:dyDescent="0.2">
      <c r="B1222" s="31">
        <v>1213</v>
      </c>
      <c r="J1222">
        <f t="shared" si="18"/>
        <v>105000</v>
      </c>
      <c r="K1222" t="e">
        <f>VLOOKUP(B1222,'REGISTRO ABONOS'!$B$8:$BC$10039,54,0)</f>
        <v>#N/A</v>
      </c>
      <c r="L1222" t="e">
        <f>IF(Tabla267[[#This Row],[VALOR RESTANTE]]&lt;Tabla267[[#This Row],[VALOR]],"NO DISPONIBLE","DISPONIBLE")</f>
        <v>#N/A</v>
      </c>
      <c r="M1222" s="9">
        <f>COUNTIF(Tabla267[[#This Row],[VALOR RESTANTE]],0)</f>
        <v>0</v>
      </c>
    </row>
    <row r="1223" spans="2:13" hidden="1" x14ac:dyDescent="0.2">
      <c r="B1223" s="31">
        <v>1214</v>
      </c>
      <c r="H1223" t="s">
        <v>336</v>
      </c>
      <c r="I1223" t="s">
        <v>336</v>
      </c>
      <c r="J1223">
        <f t="shared" si="18"/>
        <v>105000</v>
      </c>
      <c r="K1223" t="e">
        <f>VLOOKUP(B1223,'REGISTRO ABONOS'!$B$8:$BC$10039,54,0)</f>
        <v>#N/A</v>
      </c>
      <c r="L1223" t="e">
        <f>IF(Tabla267[[#This Row],[VALOR RESTANTE]]&lt;Tabla267[[#This Row],[VALOR]],"NO DISPONIBLE","DISPONIBLE")</f>
        <v>#N/A</v>
      </c>
      <c r="M1223" s="9">
        <f>COUNTIF(Tabla267[[#This Row],[VALOR RESTANTE]],0)</f>
        <v>0</v>
      </c>
    </row>
    <row r="1224" spans="2:13" hidden="1" x14ac:dyDescent="0.2">
      <c r="B1224" s="31">
        <v>1215</v>
      </c>
      <c r="H1224" t="s">
        <v>486</v>
      </c>
      <c r="I1224" t="s">
        <v>486</v>
      </c>
      <c r="J1224">
        <f t="shared" si="18"/>
        <v>105000</v>
      </c>
      <c r="K1224" t="e">
        <f>VLOOKUP(B1224,'REGISTRO ABONOS'!$B$8:$BC$10039,54,0)</f>
        <v>#N/A</v>
      </c>
      <c r="L1224" t="e">
        <f>IF(Tabla267[[#This Row],[VALOR RESTANTE]]&lt;Tabla267[[#This Row],[VALOR]],"NO DISPONIBLE","DISPONIBLE")</f>
        <v>#N/A</v>
      </c>
      <c r="M1224" s="9">
        <f>COUNTIF(Tabla267[[#This Row],[VALOR RESTANTE]],0)</f>
        <v>0</v>
      </c>
    </row>
    <row r="1225" spans="2:13" hidden="1" x14ac:dyDescent="0.2">
      <c r="B1225" s="31">
        <v>1216</v>
      </c>
      <c r="H1225" t="s">
        <v>89</v>
      </c>
      <c r="I1225" t="s">
        <v>89</v>
      </c>
      <c r="J1225">
        <f t="shared" si="18"/>
        <v>105000</v>
      </c>
      <c r="K1225" t="e">
        <f>VLOOKUP(B1225,'REGISTRO ABONOS'!$B$8:$BC$10039,54,0)</f>
        <v>#N/A</v>
      </c>
      <c r="L1225" t="e">
        <f>IF(Tabla267[[#This Row],[VALOR RESTANTE]]&lt;Tabla267[[#This Row],[VALOR]],"NO DISPONIBLE","DISPONIBLE")</f>
        <v>#N/A</v>
      </c>
      <c r="M1225" s="9">
        <f>COUNTIF(Tabla267[[#This Row],[VALOR RESTANTE]],0)</f>
        <v>0</v>
      </c>
    </row>
    <row r="1226" spans="2:13" hidden="1" x14ac:dyDescent="0.2">
      <c r="B1226" s="31">
        <v>1217</v>
      </c>
      <c r="H1226" t="s">
        <v>531</v>
      </c>
      <c r="I1226" t="s">
        <v>531</v>
      </c>
      <c r="J1226">
        <f t="shared" si="18"/>
        <v>105000</v>
      </c>
      <c r="K1226" t="e">
        <f>VLOOKUP(B1226,'REGISTRO ABONOS'!$B$8:$BC$10039,54,0)</f>
        <v>#N/A</v>
      </c>
      <c r="L1226" t="e">
        <f>IF(Tabla267[[#This Row],[VALOR RESTANTE]]&lt;Tabla267[[#This Row],[VALOR]],"NO DISPONIBLE","DISPONIBLE")</f>
        <v>#N/A</v>
      </c>
      <c r="M1226" s="9">
        <f>COUNTIF(Tabla267[[#This Row],[VALOR RESTANTE]],0)</f>
        <v>0</v>
      </c>
    </row>
    <row r="1227" spans="2:13" hidden="1" x14ac:dyDescent="0.2">
      <c r="B1227" s="31">
        <v>1218</v>
      </c>
      <c r="J1227">
        <f t="shared" si="18"/>
        <v>105000</v>
      </c>
      <c r="K1227" t="e">
        <f>VLOOKUP(B1227,'REGISTRO ABONOS'!$B$8:$BC$10039,54,0)</f>
        <v>#N/A</v>
      </c>
      <c r="L1227" t="e">
        <f>IF(Tabla267[[#This Row],[VALOR RESTANTE]]&lt;Tabla267[[#This Row],[VALOR]],"NO DISPONIBLE","DISPONIBLE")</f>
        <v>#N/A</v>
      </c>
      <c r="M1227" s="9">
        <f>COUNTIF(Tabla267[[#This Row],[VALOR RESTANTE]],0)</f>
        <v>0</v>
      </c>
    </row>
    <row r="1228" spans="2:13" hidden="1" x14ac:dyDescent="0.2">
      <c r="B1228" s="31">
        <v>1219</v>
      </c>
      <c r="J1228">
        <f t="shared" ref="J1228:J1291" si="19">IF(C1228&gt;43607,130000,105000)</f>
        <v>105000</v>
      </c>
      <c r="K1228" t="e">
        <f>VLOOKUP(B1228,'REGISTRO ABONOS'!$B$8:$BC$10039,54,0)</f>
        <v>#N/A</v>
      </c>
      <c r="L1228" t="e">
        <f>IF(Tabla267[[#This Row],[VALOR RESTANTE]]&lt;Tabla267[[#This Row],[VALOR]],"NO DISPONIBLE","DISPONIBLE")</f>
        <v>#N/A</v>
      </c>
      <c r="M1228" s="9">
        <f>COUNTIF(Tabla267[[#This Row],[VALOR RESTANTE]],0)</f>
        <v>0</v>
      </c>
    </row>
    <row r="1229" spans="2:13" hidden="1" x14ac:dyDescent="0.2">
      <c r="B1229" s="31">
        <v>1220</v>
      </c>
      <c r="J1229">
        <f t="shared" si="19"/>
        <v>105000</v>
      </c>
      <c r="K1229" t="e">
        <f>VLOOKUP(B1229,'REGISTRO ABONOS'!$B$8:$BC$10039,54,0)</f>
        <v>#N/A</v>
      </c>
      <c r="L1229" t="e">
        <f>IF(Tabla267[[#This Row],[VALOR RESTANTE]]&lt;Tabla267[[#This Row],[VALOR]],"NO DISPONIBLE","DISPONIBLE")</f>
        <v>#N/A</v>
      </c>
      <c r="M1229" s="9">
        <f>COUNTIF(Tabla267[[#This Row],[VALOR RESTANTE]],0)</f>
        <v>0</v>
      </c>
    </row>
    <row r="1230" spans="2:13" hidden="1" x14ac:dyDescent="0.2">
      <c r="B1230" s="31">
        <v>1221</v>
      </c>
      <c r="H1230" t="s">
        <v>531</v>
      </c>
      <c r="I1230" t="s">
        <v>531</v>
      </c>
      <c r="J1230">
        <f t="shared" si="19"/>
        <v>105000</v>
      </c>
      <c r="K1230" t="e">
        <f>VLOOKUP(B1230,'REGISTRO ABONOS'!$B$8:$BC$10039,54,0)</f>
        <v>#N/A</v>
      </c>
      <c r="L1230" t="e">
        <f>IF(Tabla267[[#This Row],[VALOR RESTANTE]]&lt;Tabla267[[#This Row],[VALOR]],"NO DISPONIBLE","DISPONIBLE")</f>
        <v>#N/A</v>
      </c>
      <c r="M1230" s="9">
        <f>COUNTIF(Tabla267[[#This Row],[VALOR RESTANTE]],0)</f>
        <v>0</v>
      </c>
    </row>
    <row r="1231" spans="2:13" hidden="1" x14ac:dyDescent="0.2">
      <c r="B1231" s="31">
        <v>1222</v>
      </c>
      <c r="H1231" t="s">
        <v>489</v>
      </c>
      <c r="I1231" t="s">
        <v>489</v>
      </c>
      <c r="J1231">
        <f t="shared" si="19"/>
        <v>105000</v>
      </c>
      <c r="K1231" t="e">
        <f>VLOOKUP(B1231,'REGISTRO ABONOS'!$B$8:$BC$10039,54,0)</f>
        <v>#N/A</v>
      </c>
      <c r="L1231" t="e">
        <f>IF(Tabla267[[#This Row],[VALOR RESTANTE]]&lt;Tabla267[[#This Row],[VALOR]],"NO DISPONIBLE","DISPONIBLE")</f>
        <v>#N/A</v>
      </c>
      <c r="M1231" s="9">
        <f>COUNTIF(Tabla267[[#This Row],[VALOR RESTANTE]],0)</f>
        <v>0</v>
      </c>
    </row>
    <row r="1232" spans="2:13" hidden="1" x14ac:dyDescent="0.2">
      <c r="B1232" s="31">
        <v>1223</v>
      </c>
      <c r="J1232">
        <f t="shared" si="19"/>
        <v>105000</v>
      </c>
      <c r="K1232" t="e">
        <f>VLOOKUP(B1232,'REGISTRO ABONOS'!$B$8:$BC$10039,54,0)</f>
        <v>#N/A</v>
      </c>
      <c r="L1232" t="e">
        <f>IF(Tabla267[[#This Row],[VALOR RESTANTE]]&lt;Tabla267[[#This Row],[VALOR]],"NO DISPONIBLE","DISPONIBLE")</f>
        <v>#N/A</v>
      </c>
      <c r="M1232" s="9">
        <f>COUNTIF(Tabla267[[#This Row],[VALOR RESTANTE]],0)</f>
        <v>0</v>
      </c>
    </row>
    <row r="1233" spans="2:13" hidden="1" x14ac:dyDescent="0.2">
      <c r="B1233" s="31">
        <v>1224</v>
      </c>
      <c r="J1233">
        <f t="shared" si="19"/>
        <v>105000</v>
      </c>
      <c r="K1233" t="e">
        <f>VLOOKUP(B1233,'REGISTRO ABONOS'!$B$8:$BC$10039,54,0)</f>
        <v>#N/A</v>
      </c>
      <c r="L1233" t="e">
        <f>IF(Tabla267[[#This Row],[VALOR RESTANTE]]&lt;Tabla267[[#This Row],[VALOR]],"NO DISPONIBLE","DISPONIBLE")</f>
        <v>#N/A</v>
      </c>
      <c r="M1233" s="9">
        <f>COUNTIF(Tabla267[[#This Row],[VALOR RESTANTE]],0)</f>
        <v>0</v>
      </c>
    </row>
    <row r="1234" spans="2:13" hidden="1" x14ac:dyDescent="0.2">
      <c r="B1234" s="31">
        <v>1225</v>
      </c>
      <c r="H1234" t="s">
        <v>487</v>
      </c>
      <c r="I1234" t="s">
        <v>487</v>
      </c>
      <c r="J1234">
        <f t="shared" si="19"/>
        <v>105000</v>
      </c>
      <c r="K1234" t="e">
        <f>VLOOKUP(B1234,'REGISTRO ABONOS'!$B$8:$BC$10039,54,0)</f>
        <v>#N/A</v>
      </c>
      <c r="L1234" t="e">
        <f>IF(Tabla267[[#This Row],[VALOR RESTANTE]]&lt;Tabla267[[#This Row],[VALOR]],"NO DISPONIBLE","DISPONIBLE")</f>
        <v>#N/A</v>
      </c>
      <c r="M1234" s="9">
        <f>COUNTIF(Tabla267[[#This Row],[VALOR RESTANTE]],0)</f>
        <v>0</v>
      </c>
    </row>
    <row r="1235" spans="2:13" hidden="1" x14ac:dyDescent="0.2">
      <c r="B1235" s="31">
        <v>1226</v>
      </c>
      <c r="J1235">
        <f t="shared" si="19"/>
        <v>105000</v>
      </c>
      <c r="K1235" t="e">
        <f>VLOOKUP(B1235,'REGISTRO ABONOS'!$B$8:$BC$10039,54,0)</f>
        <v>#N/A</v>
      </c>
      <c r="L1235" t="e">
        <f>IF(Tabla267[[#This Row],[VALOR RESTANTE]]&lt;Tabla267[[#This Row],[VALOR]],"NO DISPONIBLE","DISPONIBLE")</f>
        <v>#N/A</v>
      </c>
      <c r="M1235" s="9">
        <f>COUNTIF(Tabla267[[#This Row],[VALOR RESTANTE]],0)</f>
        <v>0</v>
      </c>
    </row>
    <row r="1236" spans="2:13" hidden="1" x14ac:dyDescent="0.2">
      <c r="B1236" s="31">
        <v>1227</v>
      </c>
      <c r="H1236" t="s">
        <v>493</v>
      </c>
      <c r="I1236" t="s">
        <v>493</v>
      </c>
      <c r="J1236">
        <f t="shared" si="19"/>
        <v>105000</v>
      </c>
      <c r="K1236" t="e">
        <f>VLOOKUP(B1236,'REGISTRO ABONOS'!$B$8:$BC$10039,54,0)</f>
        <v>#N/A</v>
      </c>
      <c r="L1236" t="e">
        <f>IF(Tabla267[[#This Row],[VALOR RESTANTE]]&lt;Tabla267[[#This Row],[VALOR]],"NO DISPONIBLE","DISPONIBLE")</f>
        <v>#N/A</v>
      </c>
      <c r="M1236" s="9">
        <f>COUNTIF(Tabla267[[#This Row],[VALOR RESTANTE]],0)</f>
        <v>0</v>
      </c>
    </row>
    <row r="1237" spans="2:13" hidden="1" x14ac:dyDescent="0.2">
      <c r="B1237" s="31">
        <v>1228</v>
      </c>
      <c r="H1237" t="s">
        <v>89</v>
      </c>
      <c r="I1237" t="s">
        <v>89</v>
      </c>
      <c r="J1237">
        <f t="shared" si="19"/>
        <v>105000</v>
      </c>
      <c r="K1237" t="e">
        <f>VLOOKUP(B1237,'REGISTRO ABONOS'!$B$8:$BC$10039,54,0)</f>
        <v>#N/A</v>
      </c>
      <c r="L1237" t="e">
        <f>IF(Tabla267[[#This Row],[VALOR RESTANTE]]&lt;Tabla267[[#This Row],[VALOR]],"NO DISPONIBLE","DISPONIBLE")</f>
        <v>#N/A</v>
      </c>
      <c r="M1237" s="9">
        <f>COUNTIF(Tabla267[[#This Row],[VALOR RESTANTE]],0)</f>
        <v>0</v>
      </c>
    </row>
    <row r="1238" spans="2:13" hidden="1" x14ac:dyDescent="0.2">
      <c r="B1238" s="31">
        <v>1229</v>
      </c>
      <c r="J1238">
        <f t="shared" si="19"/>
        <v>105000</v>
      </c>
      <c r="K1238" t="e">
        <f>VLOOKUP(B1238,'REGISTRO ABONOS'!$B$8:$BC$10039,54,0)</f>
        <v>#N/A</v>
      </c>
      <c r="L1238" t="e">
        <f>IF(Tabla267[[#This Row],[VALOR RESTANTE]]&lt;Tabla267[[#This Row],[VALOR]],"NO DISPONIBLE","DISPONIBLE")</f>
        <v>#N/A</v>
      </c>
      <c r="M1238" s="9">
        <f>COUNTIF(Tabla267[[#This Row],[VALOR RESTANTE]],0)</f>
        <v>0</v>
      </c>
    </row>
    <row r="1239" spans="2:13" hidden="1" x14ac:dyDescent="0.2">
      <c r="B1239" s="31">
        <v>1230</v>
      </c>
      <c r="H1239" t="s">
        <v>383</v>
      </c>
      <c r="I1239" t="s">
        <v>383</v>
      </c>
      <c r="J1239">
        <f t="shared" si="19"/>
        <v>105000</v>
      </c>
      <c r="K1239" t="e">
        <f>VLOOKUP(B1239,'REGISTRO ABONOS'!$B$8:$BC$10039,54,0)</f>
        <v>#N/A</v>
      </c>
      <c r="L1239" t="e">
        <f>IF(Tabla267[[#This Row],[VALOR RESTANTE]]&lt;Tabla267[[#This Row],[VALOR]],"NO DISPONIBLE","DISPONIBLE")</f>
        <v>#N/A</v>
      </c>
      <c r="M1239" s="9">
        <f>COUNTIF(Tabla267[[#This Row],[VALOR RESTANTE]],0)</f>
        <v>0</v>
      </c>
    </row>
    <row r="1240" spans="2:13" hidden="1" x14ac:dyDescent="0.2">
      <c r="B1240" s="31">
        <v>1231</v>
      </c>
      <c r="H1240" t="s">
        <v>477</v>
      </c>
      <c r="I1240" t="s">
        <v>477</v>
      </c>
      <c r="J1240">
        <f t="shared" si="19"/>
        <v>105000</v>
      </c>
      <c r="K1240" t="e">
        <f>VLOOKUP(B1240,'REGISTRO ABONOS'!$B$8:$BC$10039,54,0)</f>
        <v>#N/A</v>
      </c>
      <c r="L1240" t="e">
        <f>IF(Tabla267[[#This Row],[VALOR RESTANTE]]&lt;Tabla267[[#This Row],[VALOR]],"NO DISPONIBLE","DISPONIBLE")</f>
        <v>#N/A</v>
      </c>
      <c r="M1240" s="9">
        <f>COUNTIF(Tabla267[[#This Row],[VALOR RESTANTE]],0)</f>
        <v>0</v>
      </c>
    </row>
    <row r="1241" spans="2:13" hidden="1" x14ac:dyDescent="0.2">
      <c r="B1241" s="31">
        <v>1232</v>
      </c>
      <c r="J1241">
        <f t="shared" si="19"/>
        <v>105000</v>
      </c>
      <c r="K1241" t="e">
        <f>VLOOKUP(B1241,'REGISTRO ABONOS'!$B$8:$BC$10039,54,0)</f>
        <v>#N/A</v>
      </c>
      <c r="L1241" t="e">
        <f>IF(Tabla267[[#This Row],[VALOR RESTANTE]]&lt;Tabla267[[#This Row],[VALOR]],"NO DISPONIBLE","DISPONIBLE")</f>
        <v>#N/A</v>
      </c>
      <c r="M1241" s="9">
        <f>COUNTIF(Tabla267[[#This Row],[VALOR RESTANTE]],0)</f>
        <v>0</v>
      </c>
    </row>
    <row r="1242" spans="2:13" hidden="1" x14ac:dyDescent="0.2">
      <c r="B1242" s="31">
        <v>1233</v>
      </c>
      <c r="J1242">
        <f t="shared" si="19"/>
        <v>105000</v>
      </c>
      <c r="K1242" t="e">
        <f>VLOOKUP(B1242,'REGISTRO ABONOS'!$B$8:$BC$10039,54,0)</f>
        <v>#N/A</v>
      </c>
      <c r="L1242" t="e">
        <f>IF(Tabla267[[#This Row],[VALOR RESTANTE]]&lt;Tabla267[[#This Row],[VALOR]],"NO DISPONIBLE","DISPONIBLE")</f>
        <v>#N/A</v>
      </c>
      <c r="M1242" s="9">
        <f>COUNTIF(Tabla267[[#This Row],[VALOR RESTANTE]],0)</f>
        <v>0</v>
      </c>
    </row>
    <row r="1243" spans="2:13" hidden="1" x14ac:dyDescent="0.2">
      <c r="B1243" s="31">
        <v>1234</v>
      </c>
      <c r="H1243" t="s">
        <v>89</v>
      </c>
      <c r="I1243" t="s">
        <v>89</v>
      </c>
      <c r="J1243">
        <f t="shared" si="19"/>
        <v>105000</v>
      </c>
      <c r="K1243" t="e">
        <f>VLOOKUP(B1243,'REGISTRO ABONOS'!$B$8:$BC$10039,54,0)</f>
        <v>#N/A</v>
      </c>
      <c r="L1243" t="e">
        <f>IF(Tabla267[[#This Row],[VALOR RESTANTE]]&lt;Tabla267[[#This Row],[VALOR]],"NO DISPONIBLE","DISPONIBLE")</f>
        <v>#N/A</v>
      </c>
      <c r="M1243" s="9">
        <f>COUNTIF(Tabla267[[#This Row],[VALOR RESTANTE]],0)</f>
        <v>0</v>
      </c>
    </row>
    <row r="1244" spans="2:13" hidden="1" x14ac:dyDescent="0.2">
      <c r="B1244" s="31">
        <v>1235</v>
      </c>
      <c r="J1244">
        <f t="shared" si="19"/>
        <v>105000</v>
      </c>
      <c r="K1244" t="e">
        <f>VLOOKUP(B1244,'REGISTRO ABONOS'!$B$8:$BC$10039,54,0)</f>
        <v>#N/A</v>
      </c>
      <c r="L1244" t="e">
        <f>IF(Tabla267[[#This Row],[VALOR RESTANTE]]&lt;Tabla267[[#This Row],[VALOR]],"NO DISPONIBLE","DISPONIBLE")</f>
        <v>#N/A</v>
      </c>
      <c r="M1244" s="9">
        <f>COUNTIF(Tabla267[[#This Row],[VALOR RESTANTE]],0)</f>
        <v>0</v>
      </c>
    </row>
    <row r="1245" spans="2:13" hidden="1" x14ac:dyDescent="0.2">
      <c r="B1245" s="31">
        <v>1236</v>
      </c>
      <c r="J1245">
        <f t="shared" si="19"/>
        <v>105000</v>
      </c>
      <c r="K1245" t="e">
        <f>VLOOKUP(B1245,'REGISTRO ABONOS'!$B$8:$BC$10039,54,0)</f>
        <v>#N/A</v>
      </c>
      <c r="L1245" t="e">
        <f>IF(Tabla267[[#This Row],[VALOR RESTANTE]]&lt;Tabla267[[#This Row],[VALOR]],"NO DISPONIBLE","DISPONIBLE")</f>
        <v>#N/A</v>
      </c>
      <c r="M1245" s="9">
        <f>COUNTIF(Tabla267[[#This Row],[VALOR RESTANTE]],0)</f>
        <v>0</v>
      </c>
    </row>
    <row r="1246" spans="2:13" hidden="1" x14ac:dyDescent="0.2">
      <c r="B1246" s="31">
        <v>1237</v>
      </c>
      <c r="H1246" t="s">
        <v>492</v>
      </c>
      <c r="I1246" t="s">
        <v>492</v>
      </c>
      <c r="J1246">
        <f t="shared" si="19"/>
        <v>105000</v>
      </c>
      <c r="K1246" t="e">
        <f>VLOOKUP(B1246,'REGISTRO ABONOS'!$B$8:$BC$10039,54,0)</f>
        <v>#N/A</v>
      </c>
      <c r="L1246" t="e">
        <f>IF(Tabla267[[#This Row],[VALOR RESTANTE]]&lt;Tabla267[[#This Row],[VALOR]],"NO DISPONIBLE","DISPONIBLE")</f>
        <v>#N/A</v>
      </c>
      <c r="M1246" s="9">
        <f>COUNTIF(Tabla267[[#This Row],[VALOR RESTANTE]],0)</f>
        <v>0</v>
      </c>
    </row>
    <row r="1247" spans="2:13" hidden="1" x14ac:dyDescent="0.2">
      <c r="B1247" s="31">
        <v>1238</v>
      </c>
      <c r="J1247">
        <f t="shared" si="19"/>
        <v>105000</v>
      </c>
      <c r="K1247" t="e">
        <f>VLOOKUP(B1247,'REGISTRO ABONOS'!$B$8:$BC$10039,54,0)</f>
        <v>#N/A</v>
      </c>
      <c r="L1247" t="e">
        <f>IF(Tabla267[[#This Row],[VALOR RESTANTE]]&lt;Tabla267[[#This Row],[VALOR]],"NO DISPONIBLE","DISPONIBLE")</f>
        <v>#N/A</v>
      </c>
      <c r="M1247" s="9">
        <f>COUNTIF(Tabla267[[#This Row],[VALOR RESTANTE]],0)</f>
        <v>0</v>
      </c>
    </row>
    <row r="1248" spans="2:13" hidden="1" x14ac:dyDescent="0.2">
      <c r="B1248" s="31">
        <v>1239</v>
      </c>
      <c r="J1248">
        <f t="shared" si="19"/>
        <v>105000</v>
      </c>
      <c r="K1248" t="e">
        <f>VLOOKUP(B1248,'REGISTRO ABONOS'!$B$8:$BC$10039,54,0)</f>
        <v>#N/A</v>
      </c>
      <c r="L1248" t="e">
        <f>IF(Tabla267[[#This Row],[VALOR RESTANTE]]&lt;Tabla267[[#This Row],[VALOR]],"NO DISPONIBLE","DISPONIBLE")</f>
        <v>#N/A</v>
      </c>
      <c r="M1248" s="9">
        <f>COUNTIF(Tabla267[[#This Row],[VALOR RESTANTE]],0)</f>
        <v>0</v>
      </c>
    </row>
    <row r="1249" spans="2:13" hidden="1" x14ac:dyDescent="0.2">
      <c r="B1249" s="31">
        <v>1240</v>
      </c>
      <c r="H1249" t="s">
        <v>531</v>
      </c>
      <c r="I1249" t="s">
        <v>531</v>
      </c>
      <c r="J1249">
        <f t="shared" si="19"/>
        <v>105000</v>
      </c>
      <c r="K1249" t="e">
        <f>VLOOKUP(B1249,'REGISTRO ABONOS'!$B$8:$BC$10039,54,0)</f>
        <v>#N/A</v>
      </c>
      <c r="L1249" t="e">
        <f>IF(Tabla267[[#This Row],[VALOR RESTANTE]]&lt;Tabla267[[#This Row],[VALOR]],"NO DISPONIBLE","DISPONIBLE")</f>
        <v>#N/A</v>
      </c>
      <c r="M1249" s="9">
        <f>COUNTIF(Tabla267[[#This Row],[VALOR RESTANTE]],0)</f>
        <v>0</v>
      </c>
    </row>
    <row r="1250" spans="2:13" hidden="1" x14ac:dyDescent="0.2">
      <c r="B1250" s="31">
        <v>1241</v>
      </c>
      <c r="H1250" t="s">
        <v>282</v>
      </c>
      <c r="I1250" t="s">
        <v>282</v>
      </c>
      <c r="J1250">
        <f t="shared" si="19"/>
        <v>105000</v>
      </c>
      <c r="K1250" t="e">
        <f>VLOOKUP(B1250,'REGISTRO ABONOS'!$B$8:$BC$10039,54,0)</f>
        <v>#N/A</v>
      </c>
      <c r="L1250" t="e">
        <f>IF(Tabla267[[#This Row],[VALOR RESTANTE]]&lt;Tabla267[[#This Row],[VALOR]],"NO DISPONIBLE","DISPONIBLE")</f>
        <v>#N/A</v>
      </c>
      <c r="M1250" s="9">
        <f>COUNTIF(Tabla267[[#This Row],[VALOR RESTANTE]],0)</f>
        <v>0</v>
      </c>
    </row>
    <row r="1251" spans="2:13" hidden="1" x14ac:dyDescent="0.2">
      <c r="B1251" s="31">
        <v>1242</v>
      </c>
      <c r="J1251">
        <f t="shared" si="19"/>
        <v>105000</v>
      </c>
      <c r="K1251" t="e">
        <f>VLOOKUP(B1251,'REGISTRO ABONOS'!$B$8:$BC$10039,54,0)</f>
        <v>#N/A</v>
      </c>
      <c r="L1251" t="e">
        <f>IF(Tabla267[[#This Row],[VALOR RESTANTE]]&lt;Tabla267[[#This Row],[VALOR]],"NO DISPONIBLE","DISPONIBLE")</f>
        <v>#N/A</v>
      </c>
      <c r="M1251" s="9">
        <f>COUNTIF(Tabla267[[#This Row],[VALOR RESTANTE]],0)</f>
        <v>0</v>
      </c>
    </row>
    <row r="1252" spans="2:13" hidden="1" x14ac:dyDescent="0.2">
      <c r="B1252" s="31">
        <v>1243</v>
      </c>
      <c r="J1252">
        <f t="shared" si="19"/>
        <v>105000</v>
      </c>
      <c r="K1252" t="e">
        <f>VLOOKUP(B1252,'REGISTRO ABONOS'!$B$8:$BC$10039,54,0)</f>
        <v>#N/A</v>
      </c>
      <c r="L1252" t="e">
        <f>IF(Tabla267[[#This Row],[VALOR RESTANTE]]&lt;Tabla267[[#This Row],[VALOR]],"NO DISPONIBLE","DISPONIBLE")</f>
        <v>#N/A</v>
      </c>
      <c r="M1252" s="9">
        <f>COUNTIF(Tabla267[[#This Row],[VALOR RESTANTE]],0)</f>
        <v>0</v>
      </c>
    </row>
    <row r="1253" spans="2:13" hidden="1" x14ac:dyDescent="0.2">
      <c r="B1253" s="31">
        <v>1244</v>
      </c>
      <c r="J1253">
        <f t="shared" si="19"/>
        <v>105000</v>
      </c>
      <c r="K1253" t="e">
        <f>VLOOKUP(B1253,'REGISTRO ABONOS'!$B$8:$BC$10039,54,0)</f>
        <v>#N/A</v>
      </c>
      <c r="L1253" t="e">
        <f>IF(Tabla267[[#This Row],[VALOR RESTANTE]]&lt;Tabla267[[#This Row],[VALOR]],"NO DISPONIBLE","DISPONIBLE")</f>
        <v>#N/A</v>
      </c>
      <c r="M1253" s="9">
        <f>COUNTIF(Tabla267[[#This Row],[VALOR RESTANTE]],0)</f>
        <v>0</v>
      </c>
    </row>
    <row r="1254" spans="2:13" hidden="1" x14ac:dyDescent="0.2">
      <c r="B1254" s="31">
        <v>1245</v>
      </c>
      <c r="C1254" s="10">
        <v>43561</v>
      </c>
      <c r="D1254" t="s">
        <v>156</v>
      </c>
      <c r="H1254" t="s">
        <v>156</v>
      </c>
      <c r="I1254" t="s">
        <v>65</v>
      </c>
      <c r="J1254">
        <f t="shared" si="19"/>
        <v>105000</v>
      </c>
      <c r="K1254" t="e">
        <f>VLOOKUP(B1254,'REGISTRO ABONOS'!$B$8:$BC$10039,54,0)</f>
        <v>#N/A</v>
      </c>
      <c r="L1254" t="e">
        <f>IF(Tabla267[[#This Row],[VALOR RESTANTE]]&lt;Tabla267[[#This Row],[VALOR]],"NO DISPONIBLE","DISPONIBLE")</f>
        <v>#N/A</v>
      </c>
      <c r="M1254" s="9">
        <f>COUNTIF(Tabla267[[#This Row],[VALOR RESTANTE]],0)</f>
        <v>0</v>
      </c>
    </row>
    <row r="1255" spans="2:13" hidden="1" x14ac:dyDescent="0.2">
      <c r="B1255" s="31">
        <v>1246</v>
      </c>
      <c r="J1255">
        <f t="shared" si="19"/>
        <v>105000</v>
      </c>
      <c r="K1255" t="e">
        <f>VLOOKUP(B1255,'REGISTRO ABONOS'!$B$8:$BC$10039,54,0)</f>
        <v>#N/A</v>
      </c>
      <c r="L1255" t="e">
        <f>IF(Tabla267[[#This Row],[VALOR RESTANTE]]&lt;Tabla267[[#This Row],[VALOR]],"NO DISPONIBLE","DISPONIBLE")</f>
        <v>#N/A</v>
      </c>
      <c r="M1255" s="9">
        <f>COUNTIF(Tabla267[[#This Row],[VALOR RESTANTE]],0)</f>
        <v>0</v>
      </c>
    </row>
    <row r="1256" spans="2:13" hidden="1" x14ac:dyDescent="0.2">
      <c r="B1256" s="31">
        <v>1247</v>
      </c>
      <c r="H1256" t="s">
        <v>486</v>
      </c>
      <c r="I1256" t="s">
        <v>486</v>
      </c>
      <c r="J1256">
        <f t="shared" si="19"/>
        <v>105000</v>
      </c>
      <c r="K1256" t="e">
        <f>VLOOKUP(B1256,'REGISTRO ABONOS'!$B$8:$BC$10039,54,0)</f>
        <v>#N/A</v>
      </c>
      <c r="L1256" t="e">
        <f>IF(Tabla267[[#This Row],[VALOR RESTANTE]]&lt;Tabla267[[#This Row],[VALOR]],"NO DISPONIBLE","DISPONIBLE")</f>
        <v>#N/A</v>
      </c>
      <c r="M1256" s="9">
        <f>COUNTIF(Tabla267[[#This Row],[VALOR RESTANTE]],0)</f>
        <v>0</v>
      </c>
    </row>
    <row r="1257" spans="2:13" hidden="1" x14ac:dyDescent="0.2">
      <c r="B1257" s="31">
        <v>1248</v>
      </c>
      <c r="H1257" t="s">
        <v>477</v>
      </c>
      <c r="I1257" t="s">
        <v>477</v>
      </c>
      <c r="J1257">
        <f t="shared" si="19"/>
        <v>105000</v>
      </c>
      <c r="K1257" t="e">
        <f>VLOOKUP(B1257,'REGISTRO ABONOS'!$B$8:$BC$10039,54,0)</f>
        <v>#N/A</v>
      </c>
      <c r="L1257" t="e">
        <f>IF(Tabla267[[#This Row],[VALOR RESTANTE]]&lt;Tabla267[[#This Row],[VALOR]],"NO DISPONIBLE","DISPONIBLE")</f>
        <v>#N/A</v>
      </c>
      <c r="M1257" s="9">
        <f>COUNTIF(Tabla267[[#This Row],[VALOR RESTANTE]],0)</f>
        <v>0</v>
      </c>
    </row>
    <row r="1258" spans="2:13" hidden="1" x14ac:dyDescent="0.2">
      <c r="B1258" s="31">
        <v>1249</v>
      </c>
      <c r="H1258" t="s">
        <v>89</v>
      </c>
      <c r="I1258" t="s">
        <v>89</v>
      </c>
      <c r="J1258">
        <f t="shared" si="19"/>
        <v>105000</v>
      </c>
      <c r="K1258" t="e">
        <f>VLOOKUP(B1258,'REGISTRO ABONOS'!$B$8:$BC$10039,54,0)</f>
        <v>#N/A</v>
      </c>
      <c r="L1258" t="e">
        <f>IF(Tabla267[[#This Row],[VALOR RESTANTE]]&lt;Tabla267[[#This Row],[VALOR]],"NO DISPONIBLE","DISPONIBLE")</f>
        <v>#N/A</v>
      </c>
      <c r="M1258" s="9">
        <f>COUNTIF(Tabla267[[#This Row],[VALOR RESTANTE]],0)</f>
        <v>0</v>
      </c>
    </row>
    <row r="1259" spans="2:13" hidden="1" x14ac:dyDescent="0.2">
      <c r="B1259" s="31">
        <v>1250</v>
      </c>
      <c r="H1259" t="s">
        <v>479</v>
      </c>
      <c r="I1259" t="s">
        <v>479</v>
      </c>
      <c r="J1259">
        <f t="shared" si="19"/>
        <v>105000</v>
      </c>
      <c r="K1259" t="e">
        <f>VLOOKUP(B1259,'REGISTRO ABONOS'!$B$8:$BC$10039,54,0)</f>
        <v>#N/A</v>
      </c>
      <c r="L1259" t="e">
        <f>IF(Tabla267[[#This Row],[VALOR RESTANTE]]&lt;Tabla267[[#This Row],[VALOR]],"NO DISPONIBLE","DISPONIBLE")</f>
        <v>#N/A</v>
      </c>
      <c r="M1259" s="9">
        <f>COUNTIF(Tabla267[[#This Row],[VALOR RESTANTE]],0)</f>
        <v>0</v>
      </c>
    </row>
    <row r="1260" spans="2:13" hidden="1" x14ac:dyDescent="0.2">
      <c r="B1260" s="31">
        <v>1251</v>
      </c>
      <c r="H1260" t="s">
        <v>336</v>
      </c>
      <c r="I1260" t="s">
        <v>336</v>
      </c>
      <c r="J1260">
        <f t="shared" si="19"/>
        <v>105000</v>
      </c>
      <c r="K1260" t="e">
        <f>VLOOKUP(B1260,'REGISTRO ABONOS'!$B$8:$BC$10039,54,0)</f>
        <v>#N/A</v>
      </c>
      <c r="L1260" t="e">
        <f>IF(Tabla267[[#This Row],[VALOR RESTANTE]]&lt;Tabla267[[#This Row],[VALOR]],"NO DISPONIBLE","DISPONIBLE")</f>
        <v>#N/A</v>
      </c>
      <c r="M1260" s="9">
        <f>COUNTIF(Tabla267[[#This Row],[VALOR RESTANTE]],0)</f>
        <v>0</v>
      </c>
    </row>
    <row r="1261" spans="2:13" hidden="1" x14ac:dyDescent="0.2">
      <c r="B1261" s="31">
        <v>1252</v>
      </c>
      <c r="J1261">
        <f t="shared" si="19"/>
        <v>105000</v>
      </c>
      <c r="K1261" t="e">
        <f>VLOOKUP(B1261,'REGISTRO ABONOS'!$B$8:$BC$10039,54,0)</f>
        <v>#N/A</v>
      </c>
      <c r="L1261" t="e">
        <f>IF(Tabla267[[#This Row],[VALOR RESTANTE]]&lt;Tabla267[[#This Row],[VALOR]],"NO DISPONIBLE","DISPONIBLE")</f>
        <v>#N/A</v>
      </c>
      <c r="M1261" s="9">
        <f>COUNTIF(Tabla267[[#This Row],[VALOR RESTANTE]],0)</f>
        <v>0</v>
      </c>
    </row>
    <row r="1262" spans="2:13" hidden="1" x14ac:dyDescent="0.2">
      <c r="B1262" s="31">
        <v>1253</v>
      </c>
      <c r="J1262">
        <f t="shared" si="19"/>
        <v>105000</v>
      </c>
      <c r="K1262" t="e">
        <f>VLOOKUP(B1262,'REGISTRO ABONOS'!$B$8:$BC$10039,54,0)</f>
        <v>#N/A</v>
      </c>
      <c r="L1262" t="e">
        <f>IF(Tabla267[[#This Row],[VALOR RESTANTE]]&lt;Tabla267[[#This Row],[VALOR]],"NO DISPONIBLE","DISPONIBLE")</f>
        <v>#N/A</v>
      </c>
      <c r="M1262" s="9">
        <f>COUNTIF(Tabla267[[#This Row],[VALOR RESTANTE]],0)</f>
        <v>0</v>
      </c>
    </row>
    <row r="1263" spans="2:13" hidden="1" x14ac:dyDescent="0.2">
      <c r="B1263" s="31">
        <v>1254</v>
      </c>
      <c r="H1263" t="s">
        <v>486</v>
      </c>
      <c r="I1263" t="s">
        <v>486</v>
      </c>
      <c r="J1263">
        <f t="shared" si="19"/>
        <v>105000</v>
      </c>
      <c r="K1263" t="e">
        <f>VLOOKUP(B1263,'REGISTRO ABONOS'!$B$8:$BC$10039,54,0)</f>
        <v>#N/A</v>
      </c>
      <c r="L1263" t="e">
        <f>IF(Tabla267[[#This Row],[VALOR RESTANTE]]&lt;Tabla267[[#This Row],[VALOR]],"NO DISPONIBLE","DISPONIBLE")</f>
        <v>#N/A</v>
      </c>
      <c r="M1263" s="9">
        <f>COUNTIF(Tabla267[[#This Row],[VALOR RESTANTE]],0)</f>
        <v>0</v>
      </c>
    </row>
    <row r="1264" spans="2:13" hidden="1" x14ac:dyDescent="0.2">
      <c r="B1264" s="31">
        <v>1255</v>
      </c>
      <c r="J1264">
        <f t="shared" si="19"/>
        <v>105000</v>
      </c>
      <c r="K1264" t="e">
        <f>VLOOKUP(B1264,'REGISTRO ABONOS'!$B$8:$BC$10039,54,0)</f>
        <v>#N/A</v>
      </c>
      <c r="L1264" t="e">
        <f>IF(Tabla267[[#This Row],[VALOR RESTANTE]]&lt;Tabla267[[#This Row],[VALOR]],"NO DISPONIBLE","DISPONIBLE")</f>
        <v>#N/A</v>
      </c>
      <c r="M1264" s="9">
        <f>COUNTIF(Tabla267[[#This Row],[VALOR RESTANTE]],0)</f>
        <v>0</v>
      </c>
    </row>
    <row r="1265" spans="2:13" hidden="1" x14ac:dyDescent="0.2">
      <c r="B1265" s="31">
        <v>1256</v>
      </c>
      <c r="J1265">
        <f t="shared" si="19"/>
        <v>105000</v>
      </c>
      <c r="K1265" t="e">
        <f>VLOOKUP(B1265,'REGISTRO ABONOS'!$B$8:$BC$10039,54,0)</f>
        <v>#N/A</v>
      </c>
      <c r="L1265" t="e">
        <f>IF(Tabla267[[#This Row],[VALOR RESTANTE]]&lt;Tabla267[[#This Row],[VALOR]],"NO DISPONIBLE","DISPONIBLE")</f>
        <v>#N/A</v>
      </c>
      <c r="M1265" s="9">
        <f>COUNTIF(Tabla267[[#This Row],[VALOR RESTANTE]],0)</f>
        <v>0</v>
      </c>
    </row>
    <row r="1266" spans="2:13" hidden="1" x14ac:dyDescent="0.2">
      <c r="B1266" s="31">
        <v>1257</v>
      </c>
      <c r="J1266">
        <f t="shared" si="19"/>
        <v>105000</v>
      </c>
      <c r="K1266" t="e">
        <f>VLOOKUP(B1266,'REGISTRO ABONOS'!$B$8:$BC$10039,54,0)</f>
        <v>#N/A</v>
      </c>
      <c r="L1266" t="e">
        <f>IF(Tabla267[[#This Row],[VALOR RESTANTE]]&lt;Tabla267[[#This Row],[VALOR]],"NO DISPONIBLE","DISPONIBLE")</f>
        <v>#N/A</v>
      </c>
      <c r="M1266" s="9">
        <f>COUNTIF(Tabla267[[#This Row],[VALOR RESTANTE]],0)</f>
        <v>0</v>
      </c>
    </row>
    <row r="1267" spans="2:13" hidden="1" x14ac:dyDescent="0.2">
      <c r="B1267" s="31">
        <v>1258</v>
      </c>
      <c r="J1267">
        <f t="shared" si="19"/>
        <v>105000</v>
      </c>
      <c r="K1267" t="e">
        <f>VLOOKUP(B1267,'REGISTRO ABONOS'!$B$8:$BC$10039,54,0)</f>
        <v>#N/A</v>
      </c>
      <c r="L1267" t="e">
        <f>IF(Tabla267[[#This Row],[VALOR RESTANTE]]&lt;Tabla267[[#This Row],[VALOR]],"NO DISPONIBLE","DISPONIBLE")</f>
        <v>#N/A</v>
      </c>
      <c r="M1267" s="9">
        <f>COUNTIF(Tabla267[[#This Row],[VALOR RESTANTE]],0)</f>
        <v>0</v>
      </c>
    </row>
    <row r="1268" spans="2:13" hidden="1" x14ac:dyDescent="0.2">
      <c r="B1268" s="31">
        <v>1259</v>
      </c>
      <c r="J1268">
        <f t="shared" si="19"/>
        <v>105000</v>
      </c>
      <c r="K1268" t="e">
        <f>VLOOKUP(B1268,'REGISTRO ABONOS'!$B$8:$BC$10039,54,0)</f>
        <v>#N/A</v>
      </c>
      <c r="L1268" t="e">
        <f>IF(Tabla267[[#This Row],[VALOR RESTANTE]]&lt;Tabla267[[#This Row],[VALOR]],"NO DISPONIBLE","DISPONIBLE")</f>
        <v>#N/A</v>
      </c>
      <c r="M1268" s="9">
        <f>COUNTIF(Tabla267[[#This Row],[VALOR RESTANTE]],0)</f>
        <v>0</v>
      </c>
    </row>
    <row r="1269" spans="2:13" hidden="1" x14ac:dyDescent="0.2">
      <c r="B1269" s="31">
        <v>1260</v>
      </c>
      <c r="J1269">
        <f t="shared" si="19"/>
        <v>105000</v>
      </c>
      <c r="K1269" t="e">
        <f>VLOOKUP(B1269,'REGISTRO ABONOS'!$B$8:$BC$10039,54,0)</f>
        <v>#N/A</v>
      </c>
      <c r="L1269" t="e">
        <f>IF(Tabla267[[#This Row],[VALOR RESTANTE]]&lt;Tabla267[[#This Row],[VALOR]],"NO DISPONIBLE","DISPONIBLE")</f>
        <v>#N/A</v>
      </c>
      <c r="M1269" s="9">
        <f>COUNTIF(Tabla267[[#This Row],[VALOR RESTANTE]],0)</f>
        <v>0</v>
      </c>
    </row>
    <row r="1270" spans="2:13" hidden="1" x14ac:dyDescent="0.2">
      <c r="B1270" s="31">
        <v>1261</v>
      </c>
      <c r="H1270" t="s">
        <v>89</v>
      </c>
      <c r="I1270" t="s">
        <v>89</v>
      </c>
      <c r="J1270">
        <f t="shared" si="19"/>
        <v>105000</v>
      </c>
      <c r="K1270" t="e">
        <f>VLOOKUP(B1270,'REGISTRO ABONOS'!$B$8:$BC$10039,54,0)</f>
        <v>#N/A</v>
      </c>
      <c r="L1270" t="e">
        <f>IF(Tabla267[[#This Row],[VALOR RESTANTE]]&lt;Tabla267[[#This Row],[VALOR]],"NO DISPONIBLE","DISPONIBLE")</f>
        <v>#N/A</v>
      </c>
      <c r="M1270" s="9">
        <f>COUNTIF(Tabla267[[#This Row],[VALOR RESTANTE]],0)</f>
        <v>0</v>
      </c>
    </row>
    <row r="1271" spans="2:13" hidden="1" x14ac:dyDescent="0.2">
      <c r="B1271" s="31">
        <v>1262</v>
      </c>
      <c r="J1271">
        <f t="shared" si="19"/>
        <v>105000</v>
      </c>
      <c r="K1271" t="e">
        <f>VLOOKUP(B1271,'REGISTRO ABONOS'!$B$8:$BC$10039,54,0)</f>
        <v>#N/A</v>
      </c>
      <c r="L1271" t="e">
        <f>IF(Tabla267[[#This Row],[VALOR RESTANTE]]&lt;Tabla267[[#This Row],[VALOR]],"NO DISPONIBLE","DISPONIBLE")</f>
        <v>#N/A</v>
      </c>
      <c r="M1271" s="9">
        <f>COUNTIF(Tabla267[[#This Row],[VALOR RESTANTE]],0)</f>
        <v>0</v>
      </c>
    </row>
    <row r="1272" spans="2:13" hidden="1" x14ac:dyDescent="0.2">
      <c r="B1272" s="31">
        <v>1263</v>
      </c>
      <c r="J1272">
        <f t="shared" si="19"/>
        <v>105000</v>
      </c>
      <c r="K1272" t="e">
        <f>VLOOKUP(B1272,'REGISTRO ABONOS'!$B$8:$BC$10039,54,0)</f>
        <v>#N/A</v>
      </c>
      <c r="L1272" t="e">
        <f>IF(Tabla267[[#This Row],[VALOR RESTANTE]]&lt;Tabla267[[#This Row],[VALOR]],"NO DISPONIBLE","DISPONIBLE")</f>
        <v>#N/A</v>
      </c>
      <c r="M1272" s="9">
        <f>COUNTIF(Tabla267[[#This Row],[VALOR RESTANTE]],0)</f>
        <v>0</v>
      </c>
    </row>
    <row r="1273" spans="2:13" hidden="1" x14ac:dyDescent="0.2">
      <c r="B1273" s="31">
        <v>1264</v>
      </c>
      <c r="J1273">
        <f t="shared" si="19"/>
        <v>105000</v>
      </c>
      <c r="K1273" t="e">
        <f>VLOOKUP(B1273,'REGISTRO ABONOS'!$B$8:$BC$10039,54,0)</f>
        <v>#N/A</v>
      </c>
      <c r="L1273" t="e">
        <f>IF(Tabla267[[#This Row],[VALOR RESTANTE]]&lt;Tabla267[[#This Row],[VALOR]],"NO DISPONIBLE","DISPONIBLE")</f>
        <v>#N/A</v>
      </c>
      <c r="M1273" s="9">
        <f>COUNTIF(Tabla267[[#This Row],[VALOR RESTANTE]],0)</f>
        <v>0</v>
      </c>
    </row>
    <row r="1274" spans="2:13" hidden="1" x14ac:dyDescent="0.2">
      <c r="B1274" s="31">
        <v>1265</v>
      </c>
      <c r="J1274">
        <f t="shared" si="19"/>
        <v>105000</v>
      </c>
      <c r="K1274" t="e">
        <f>VLOOKUP(B1274,'REGISTRO ABONOS'!$B$8:$BC$10039,54,0)</f>
        <v>#N/A</v>
      </c>
      <c r="L1274" t="e">
        <f>IF(Tabla267[[#This Row],[VALOR RESTANTE]]&lt;Tabla267[[#This Row],[VALOR]],"NO DISPONIBLE","DISPONIBLE")</f>
        <v>#N/A</v>
      </c>
      <c r="M1274" s="9">
        <f>COUNTIF(Tabla267[[#This Row],[VALOR RESTANTE]],0)</f>
        <v>0</v>
      </c>
    </row>
    <row r="1275" spans="2:13" hidden="1" x14ac:dyDescent="0.2">
      <c r="B1275" s="31">
        <v>1266</v>
      </c>
      <c r="J1275">
        <f t="shared" si="19"/>
        <v>105000</v>
      </c>
      <c r="K1275" t="e">
        <f>VLOOKUP(B1275,'REGISTRO ABONOS'!$B$8:$BC$10039,54,0)</f>
        <v>#N/A</v>
      </c>
      <c r="L1275" t="e">
        <f>IF(Tabla267[[#This Row],[VALOR RESTANTE]]&lt;Tabla267[[#This Row],[VALOR]],"NO DISPONIBLE","DISPONIBLE")</f>
        <v>#N/A</v>
      </c>
      <c r="M1275" s="9">
        <f>COUNTIF(Tabla267[[#This Row],[VALOR RESTANTE]],0)</f>
        <v>0</v>
      </c>
    </row>
    <row r="1276" spans="2:13" hidden="1" x14ac:dyDescent="0.2">
      <c r="B1276" s="31">
        <v>1267</v>
      </c>
      <c r="J1276">
        <f t="shared" si="19"/>
        <v>105000</v>
      </c>
      <c r="K1276" t="e">
        <f>VLOOKUP(B1276,'REGISTRO ABONOS'!$B$8:$BC$10039,54,0)</f>
        <v>#N/A</v>
      </c>
      <c r="L1276" t="e">
        <f>IF(Tabla267[[#This Row],[VALOR RESTANTE]]&lt;Tabla267[[#This Row],[VALOR]],"NO DISPONIBLE","DISPONIBLE")</f>
        <v>#N/A</v>
      </c>
      <c r="M1276" s="9">
        <f>COUNTIF(Tabla267[[#This Row],[VALOR RESTANTE]],0)</f>
        <v>0</v>
      </c>
    </row>
    <row r="1277" spans="2:13" hidden="1" x14ac:dyDescent="0.2">
      <c r="B1277" s="31">
        <v>1268</v>
      </c>
      <c r="J1277">
        <f t="shared" si="19"/>
        <v>105000</v>
      </c>
      <c r="K1277" t="e">
        <f>VLOOKUP(B1277,'REGISTRO ABONOS'!$B$8:$BC$10039,54,0)</f>
        <v>#N/A</v>
      </c>
      <c r="L1277" t="e">
        <f>IF(Tabla267[[#This Row],[VALOR RESTANTE]]&lt;Tabla267[[#This Row],[VALOR]],"NO DISPONIBLE","DISPONIBLE")</f>
        <v>#N/A</v>
      </c>
      <c r="M1277" s="9">
        <f>COUNTIF(Tabla267[[#This Row],[VALOR RESTANTE]],0)</f>
        <v>0</v>
      </c>
    </row>
    <row r="1278" spans="2:13" hidden="1" x14ac:dyDescent="0.2">
      <c r="B1278" s="31">
        <v>1269</v>
      </c>
      <c r="J1278">
        <f t="shared" si="19"/>
        <v>105000</v>
      </c>
      <c r="K1278" t="e">
        <f>VLOOKUP(B1278,'REGISTRO ABONOS'!$B$8:$BC$10039,54,0)</f>
        <v>#N/A</v>
      </c>
      <c r="L1278" t="e">
        <f>IF(Tabla267[[#This Row],[VALOR RESTANTE]]&lt;Tabla267[[#This Row],[VALOR]],"NO DISPONIBLE","DISPONIBLE")</f>
        <v>#N/A</v>
      </c>
      <c r="M1278" s="9">
        <f>COUNTIF(Tabla267[[#This Row],[VALOR RESTANTE]],0)</f>
        <v>0</v>
      </c>
    </row>
    <row r="1279" spans="2:13" hidden="1" x14ac:dyDescent="0.2">
      <c r="B1279" s="31">
        <v>1270</v>
      </c>
      <c r="J1279">
        <f t="shared" si="19"/>
        <v>105000</v>
      </c>
      <c r="K1279" t="e">
        <f>VLOOKUP(B1279,'REGISTRO ABONOS'!$B$8:$BC$10039,54,0)</f>
        <v>#N/A</v>
      </c>
      <c r="L1279" t="e">
        <f>IF(Tabla267[[#This Row],[VALOR RESTANTE]]&lt;Tabla267[[#This Row],[VALOR]],"NO DISPONIBLE","DISPONIBLE")</f>
        <v>#N/A</v>
      </c>
      <c r="M1279" s="9">
        <f>COUNTIF(Tabla267[[#This Row],[VALOR RESTANTE]],0)</f>
        <v>0</v>
      </c>
    </row>
    <row r="1280" spans="2:13" hidden="1" x14ac:dyDescent="0.2">
      <c r="B1280" s="31">
        <v>1271</v>
      </c>
      <c r="J1280">
        <f t="shared" si="19"/>
        <v>105000</v>
      </c>
      <c r="K1280" t="e">
        <f>VLOOKUP(B1280,'REGISTRO ABONOS'!$B$8:$BC$10039,54,0)</f>
        <v>#N/A</v>
      </c>
      <c r="L1280" t="e">
        <f>IF(Tabla267[[#This Row],[VALOR RESTANTE]]&lt;Tabla267[[#This Row],[VALOR]],"NO DISPONIBLE","DISPONIBLE")</f>
        <v>#N/A</v>
      </c>
      <c r="M1280" s="9">
        <f>COUNTIF(Tabla267[[#This Row],[VALOR RESTANTE]],0)</f>
        <v>0</v>
      </c>
    </row>
    <row r="1281" spans="2:13" hidden="1" x14ac:dyDescent="0.2">
      <c r="B1281" s="31">
        <v>1272</v>
      </c>
      <c r="J1281">
        <f t="shared" si="19"/>
        <v>105000</v>
      </c>
      <c r="K1281" t="e">
        <f>VLOOKUP(B1281,'REGISTRO ABONOS'!$B$8:$BC$10039,54,0)</f>
        <v>#N/A</v>
      </c>
      <c r="L1281" t="e">
        <f>IF(Tabla267[[#This Row],[VALOR RESTANTE]]&lt;Tabla267[[#This Row],[VALOR]],"NO DISPONIBLE","DISPONIBLE")</f>
        <v>#N/A</v>
      </c>
      <c r="M1281" s="9">
        <f>COUNTIF(Tabla267[[#This Row],[VALOR RESTANTE]],0)</f>
        <v>0</v>
      </c>
    </row>
    <row r="1282" spans="2:13" hidden="1" x14ac:dyDescent="0.2">
      <c r="B1282" s="31">
        <v>1273</v>
      </c>
      <c r="J1282">
        <f t="shared" si="19"/>
        <v>105000</v>
      </c>
      <c r="K1282" t="e">
        <f>VLOOKUP(B1282,'REGISTRO ABONOS'!$B$8:$BC$10039,54,0)</f>
        <v>#N/A</v>
      </c>
      <c r="L1282" t="e">
        <f>IF(Tabla267[[#This Row],[VALOR RESTANTE]]&lt;Tabla267[[#This Row],[VALOR]],"NO DISPONIBLE","DISPONIBLE")</f>
        <v>#N/A</v>
      </c>
      <c r="M1282" s="9">
        <f>COUNTIF(Tabla267[[#This Row],[VALOR RESTANTE]],0)</f>
        <v>0</v>
      </c>
    </row>
    <row r="1283" spans="2:13" hidden="1" x14ac:dyDescent="0.2">
      <c r="B1283" s="31">
        <v>1274</v>
      </c>
      <c r="J1283">
        <f t="shared" si="19"/>
        <v>105000</v>
      </c>
      <c r="K1283" t="e">
        <f>VLOOKUP(B1283,'REGISTRO ABONOS'!$B$8:$BC$10039,54,0)</f>
        <v>#N/A</v>
      </c>
      <c r="L1283" t="e">
        <f>IF(Tabla267[[#This Row],[VALOR RESTANTE]]&lt;Tabla267[[#This Row],[VALOR]],"NO DISPONIBLE","DISPONIBLE")</f>
        <v>#N/A</v>
      </c>
      <c r="M1283" s="9">
        <f>COUNTIF(Tabla267[[#This Row],[VALOR RESTANTE]],0)</f>
        <v>0</v>
      </c>
    </row>
    <row r="1284" spans="2:13" hidden="1" x14ac:dyDescent="0.2">
      <c r="B1284" s="31">
        <v>1275</v>
      </c>
      <c r="H1284" t="s">
        <v>492</v>
      </c>
      <c r="I1284" t="s">
        <v>492</v>
      </c>
      <c r="J1284">
        <f t="shared" si="19"/>
        <v>105000</v>
      </c>
      <c r="K1284" t="e">
        <f>VLOOKUP(B1284,'REGISTRO ABONOS'!$B$8:$BC$10039,54,0)</f>
        <v>#N/A</v>
      </c>
      <c r="L1284" t="e">
        <f>IF(Tabla267[[#This Row],[VALOR RESTANTE]]&lt;Tabla267[[#This Row],[VALOR]],"NO DISPONIBLE","DISPONIBLE")</f>
        <v>#N/A</v>
      </c>
      <c r="M1284" s="9">
        <f>COUNTIF(Tabla267[[#This Row],[VALOR RESTANTE]],0)</f>
        <v>0</v>
      </c>
    </row>
    <row r="1285" spans="2:13" hidden="1" x14ac:dyDescent="0.2">
      <c r="B1285" s="31">
        <v>1276</v>
      </c>
      <c r="H1285" t="s">
        <v>486</v>
      </c>
      <c r="I1285" t="s">
        <v>486</v>
      </c>
      <c r="J1285">
        <f t="shared" si="19"/>
        <v>105000</v>
      </c>
      <c r="K1285" t="e">
        <f>VLOOKUP(B1285,'REGISTRO ABONOS'!$B$8:$BC$10039,54,0)</f>
        <v>#N/A</v>
      </c>
      <c r="L1285" t="e">
        <f>IF(Tabla267[[#This Row],[VALOR RESTANTE]]&lt;Tabla267[[#This Row],[VALOR]],"NO DISPONIBLE","DISPONIBLE")</f>
        <v>#N/A</v>
      </c>
      <c r="M1285" s="9">
        <f>COUNTIF(Tabla267[[#This Row],[VALOR RESTANTE]],0)</f>
        <v>0</v>
      </c>
    </row>
    <row r="1286" spans="2:13" hidden="1" x14ac:dyDescent="0.2">
      <c r="B1286" s="31">
        <v>1277</v>
      </c>
      <c r="J1286">
        <f t="shared" si="19"/>
        <v>105000</v>
      </c>
      <c r="K1286" t="e">
        <f>VLOOKUP(B1286,'REGISTRO ABONOS'!$B$8:$BC$10039,54,0)</f>
        <v>#N/A</v>
      </c>
      <c r="L1286" t="e">
        <f>IF(Tabla267[[#This Row],[VALOR RESTANTE]]&lt;Tabla267[[#This Row],[VALOR]],"NO DISPONIBLE","DISPONIBLE")</f>
        <v>#N/A</v>
      </c>
      <c r="M1286" s="9">
        <f>COUNTIF(Tabla267[[#This Row],[VALOR RESTANTE]],0)</f>
        <v>0</v>
      </c>
    </row>
    <row r="1287" spans="2:13" hidden="1" x14ac:dyDescent="0.2">
      <c r="B1287" s="31">
        <v>1278</v>
      </c>
      <c r="J1287">
        <f t="shared" si="19"/>
        <v>105000</v>
      </c>
      <c r="K1287" t="e">
        <f>VLOOKUP(B1287,'REGISTRO ABONOS'!$B$8:$BC$10039,54,0)</f>
        <v>#N/A</v>
      </c>
      <c r="L1287" t="e">
        <f>IF(Tabla267[[#This Row],[VALOR RESTANTE]]&lt;Tabla267[[#This Row],[VALOR]],"NO DISPONIBLE","DISPONIBLE")</f>
        <v>#N/A</v>
      </c>
      <c r="M1287" s="9">
        <f>COUNTIF(Tabla267[[#This Row],[VALOR RESTANTE]],0)</f>
        <v>0</v>
      </c>
    </row>
    <row r="1288" spans="2:13" hidden="1" x14ac:dyDescent="0.2">
      <c r="B1288" s="31">
        <v>1279</v>
      </c>
      <c r="H1288" t="s">
        <v>486</v>
      </c>
      <c r="I1288" t="s">
        <v>486</v>
      </c>
      <c r="J1288">
        <f t="shared" si="19"/>
        <v>105000</v>
      </c>
      <c r="K1288" t="e">
        <f>VLOOKUP(B1288,'REGISTRO ABONOS'!$B$8:$BC$10039,54,0)</f>
        <v>#N/A</v>
      </c>
      <c r="L1288" t="e">
        <f>IF(Tabla267[[#This Row],[VALOR RESTANTE]]&lt;Tabla267[[#This Row],[VALOR]],"NO DISPONIBLE","DISPONIBLE")</f>
        <v>#N/A</v>
      </c>
      <c r="M1288" s="9">
        <f>COUNTIF(Tabla267[[#This Row],[VALOR RESTANTE]],0)</f>
        <v>0</v>
      </c>
    </row>
    <row r="1289" spans="2:13" hidden="1" x14ac:dyDescent="0.2">
      <c r="B1289" s="31">
        <v>1280</v>
      </c>
      <c r="H1289" t="s">
        <v>485</v>
      </c>
      <c r="I1289" t="s">
        <v>485</v>
      </c>
      <c r="J1289">
        <f t="shared" si="19"/>
        <v>105000</v>
      </c>
      <c r="K1289" t="e">
        <f>VLOOKUP(B1289,'REGISTRO ABONOS'!$B$8:$BC$10039,54,0)</f>
        <v>#N/A</v>
      </c>
      <c r="L1289" t="e">
        <f>IF(Tabla267[[#This Row],[VALOR RESTANTE]]&lt;Tabla267[[#This Row],[VALOR]],"NO DISPONIBLE","DISPONIBLE")</f>
        <v>#N/A</v>
      </c>
      <c r="M1289" s="9">
        <f>COUNTIF(Tabla267[[#This Row],[VALOR RESTANTE]],0)</f>
        <v>0</v>
      </c>
    </row>
    <row r="1290" spans="2:13" hidden="1" x14ac:dyDescent="0.2">
      <c r="B1290" s="31">
        <v>1281</v>
      </c>
      <c r="J1290">
        <f t="shared" si="19"/>
        <v>105000</v>
      </c>
      <c r="K1290" t="e">
        <f>VLOOKUP(B1290,'REGISTRO ABONOS'!$B$8:$BC$10039,54,0)</f>
        <v>#N/A</v>
      </c>
      <c r="L1290" t="e">
        <f>IF(Tabla267[[#This Row],[VALOR RESTANTE]]&lt;Tabla267[[#This Row],[VALOR]],"NO DISPONIBLE","DISPONIBLE")</f>
        <v>#N/A</v>
      </c>
      <c r="M1290" s="9">
        <f>COUNTIF(Tabla267[[#This Row],[VALOR RESTANTE]],0)</f>
        <v>0</v>
      </c>
    </row>
    <row r="1291" spans="2:13" hidden="1" x14ac:dyDescent="0.2">
      <c r="B1291" s="31">
        <v>1282</v>
      </c>
      <c r="C1291" s="10">
        <v>43558</v>
      </c>
      <c r="D1291" t="s">
        <v>322</v>
      </c>
      <c r="H1291" t="s">
        <v>322</v>
      </c>
      <c r="I1291" t="s">
        <v>89</v>
      </c>
      <c r="J1291">
        <f t="shared" si="19"/>
        <v>105000</v>
      </c>
      <c r="K1291">
        <f>VLOOKUP(B1291,'REGISTRO ABONOS'!$B$8:$BC$10039,54,0)</f>
        <v>0</v>
      </c>
      <c r="L1291" t="str">
        <f>IF(Tabla267[[#This Row],[VALOR RESTANTE]]&lt;Tabla267[[#This Row],[VALOR]],"NO DISPONIBLE","DISPONIBLE")</f>
        <v>NO DISPONIBLE</v>
      </c>
      <c r="M1291" s="9">
        <f>COUNTIF(Tabla267[[#This Row],[VALOR RESTANTE]],0)</f>
        <v>1</v>
      </c>
    </row>
    <row r="1292" spans="2:13" hidden="1" x14ac:dyDescent="0.2">
      <c r="B1292" s="31">
        <v>1283</v>
      </c>
      <c r="H1292" t="s">
        <v>477</v>
      </c>
      <c r="I1292" t="s">
        <v>477</v>
      </c>
      <c r="J1292">
        <f t="shared" ref="J1292:J1355" si="20">IF(C1292&gt;43607,130000,105000)</f>
        <v>105000</v>
      </c>
      <c r="K1292" t="e">
        <f>VLOOKUP(B1292,'REGISTRO ABONOS'!$B$8:$BC$10039,54,0)</f>
        <v>#N/A</v>
      </c>
      <c r="L1292" t="e">
        <f>IF(Tabla267[[#This Row],[VALOR RESTANTE]]&lt;Tabla267[[#This Row],[VALOR]],"NO DISPONIBLE","DISPONIBLE")</f>
        <v>#N/A</v>
      </c>
      <c r="M1292" s="9">
        <f>COUNTIF(Tabla267[[#This Row],[VALOR RESTANTE]],0)</f>
        <v>0</v>
      </c>
    </row>
    <row r="1293" spans="2:13" hidden="1" x14ac:dyDescent="0.2">
      <c r="B1293" s="31">
        <v>1284</v>
      </c>
      <c r="J1293">
        <f t="shared" si="20"/>
        <v>105000</v>
      </c>
      <c r="K1293" t="e">
        <f>VLOOKUP(B1293,'REGISTRO ABONOS'!$B$8:$BC$10039,54,0)</f>
        <v>#N/A</v>
      </c>
      <c r="L1293" t="e">
        <f>IF(Tabla267[[#This Row],[VALOR RESTANTE]]&lt;Tabla267[[#This Row],[VALOR]],"NO DISPONIBLE","DISPONIBLE")</f>
        <v>#N/A</v>
      </c>
      <c r="M1293" s="9">
        <f>COUNTIF(Tabla267[[#This Row],[VALOR RESTANTE]],0)</f>
        <v>0</v>
      </c>
    </row>
    <row r="1294" spans="2:13" hidden="1" x14ac:dyDescent="0.2">
      <c r="B1294" s="31">
        <v>1285</v>
      </c>
      <c r="J1294">
        <f t="shared" si="20"/>
        <v>105000</v>
      </c>
      <c r="K1294" t="e">
        <f>VLOOKUP(B1294,'REGISTRO ABONOS'!$B$8:$BC$10039,54,0)</f>
        <v>#N/A</v>
      </c>
      <c r="L1294" t="e">
        <f>IF(Tabla267[[#This Row],[VALOR RESTANTE]]&lt;Tabla267[[#This Row],[VALOR]],"NO DISPONIBLE","DISPONIBLE")</f>
        <v>#N/A</v>
      </c>
      <c r="M1294" s="9">
        <f>COUNTIF(Tabla267[[#This Row],[VALOR RESTANTE]],0)</f>
        <v>0</v>
      </c>
    </row>
    <row r="1295" spans="2:13" hidden="1" x14ac:dyDescent="0.2">
      <c r="B1295" s="31">
        <v>1286</v>
      </c>
      <c r="J1295">
        <f t="shared" si="20"/>
        <v>105000</v>
      </c>
      <c r="K1295" t="e">
        <f>VLOOKUP(B1295,'REGISTRO ABONOS'!$B$8:$BC$10039,54,0)</f>
        <v>#N/A</v>
      </c>
      <c r="L1295" t="e">
        <f>IF(Tabla267[[#This Row],[VALOR RESTANTE]]&lt;Tabla267[[#This Row],[VALOR]],"NO DISPONIBLE","DISPONIBLE")</f>
        <v>#N/A</v>
      </c>
      <c r="M1295" s="9">
        <f>COUNTIF(Tabla267[[#This Row],[VALOR RESTANTE]],0)</f>
        <v>0</v>
      </c>
    </row>
    <row r="1296" spans="2:13" hidden="1" x14ac:dyDescent="0.2">
      <c r="B1296" s="31">
        <v>1287</v>
      </c>
      <c r="H1296" t="s">
        <v>515</v>
      </c>
      <c r="I1296" t="s">
        <v>515</v>
      </c>
      <c r="J1296">
        <f t="shared" si="20"/>
        <v>105000</v>
      </c>
      <c r="K1296" t="e">
        <f>VLOOKUP(B1296,'REGISTRO ABONOS'!$B$8:$BC$10039,54,0)</f>
        <v>#N/A</v>
      </c>
      <c r="L1296" t="e">
        <f>IF(Tabla267[[#This Row],[VALOR RESTANTE]]&lt;Tabla267[[#This Row],[VALOR]],"NO DISPONIBLE","DISPONIBLE")</f>
        <v>#N/A</v>
      </c>
      <c r="M1296" s="9">
        <f>COUNTIF(Tabla267[[#This Row],[VALOR RESTANTE]],0)</f>
        <v>0</v>
      </c>
    </row>
    <row r="1297" spans="2:13" hidden="1" x14ac:dyDescent="0.2">
      <c r="B1297" s="31">
        <v>1288</v>
      </c>
      <c r="J1297">
        <f t="shared" si="20"/>
        <v>105000</v>
      </c>
      <c r="K1297" t="e">
        <f>VLOOKUP(B1297,'REGISTRO ABONOS'!$B$8:$BC$10039,54,0)</f>
        <v>#N/A</v>
      </c>
      <c r="L1297" t="e">
        <f>IF(Tabla267[[#This Row],[VALOR RESTANTE]]&lt;Tabla267[[#This Row],[VALOR]],"NO DISPONIBLE","DISPONIBLE")</f>
        <v>#N/A</v>
      </c>
      <c r="M1297" s="9">
        <f>COUNTIF(Tabla267[[#This Row],[VALOR RESTANTE]],0)</f>
        <v>0</v>
      </c>
    </row>
    <row r="1298" spans="2:13" hidden="1" x14ac:dyDescent="0.2">
      <c r="B1298" s="31">
        <v>1289</v>
      </c>
      <c r="J1298">
        <f t="shared" si="20"/>
        <v>105000</v>
      </c>
      <c r="K1298" t="e">
        <f>VLOOKUP(B1298,'REGISTRO ABONOS'!$B$8:$BC$10039,54,0)</f>
        <v>#N/A</v>
      </c>
      <c r="L1298" t="e">
        <f>IF(Tabla267[[#This Row],[VALOR RESTANTE]]&lt;Tabla267[[#This Row],[VALOR]],"NO DISPONIBLE","DISPONIBLE")</f>
        <v>#N/A</v>
      </c>
      <c r="M1298" s="9">
        <f>COUNTIF(Tabla267[[#This Row],[VALOR RESTANTE]],0)</f>
        <v>0</v>
      </c>
    </row>
    <row r="1299" spans="2:13" hidden="1" x14ac:dyDescent="0.2">
      <c r="B1299" s="31">
        <v>1290</v>
      </c>
      <c r="J1299">
        <f t="shared" si="20"/>
        <v>105000</v>
      </c>
      <c r="K1299" t="e">
        <f>VLOOKUP(B1299,'REGISTRO ABONOS'!$B$8:$BC$10039,54,0)</f>
        <v>#N/A</v>
      </c>
      <c r="L1299" t="e">
        <f>IF(Tabla267[[#This Row],[VALOR RESTANTE]]&lt;Tabla267[[#This Row],[VALOR]],"NO DISPONIBLE","DISPONIBLE")</f>
        <v>#N/A</v>
      </c>
      <c r="M1299" s="9">
        <f>COUNTIF(Tabla267[[#This Row],[VALOR RESTANTE]],0)</f>
        <v>0</v>
      </c>
    </row>
    <row r="1300" spans="2:13" hidden="1" x14ac:dyDescent="0.2">
      <c r="B1300" s="31">
        <v>1291</v>
      </c>
      <c r="J1300">
        <f t="shared" si="20"/>
        <v>105000</v>
      </c>
      <c r="K1300" t="e">
        <f>VLOOKUP(B1300,'REGISTRO ABONOS'!$B$8:$BC$10039,54,0)</f>
        <v>#N/A</v>
      </c>
      <c r="L1300" t="e">
        <f>IF(Tabla267[[#This Row],[VALOR RESTANTE]]&lt;Tabla267[[#This Row],[VALOR]],"NO DISPONIBLE","DISPONIBLE")</f>
        <v>#N/A</v>
      </c>
      <c r="M1300" s="9">
        <f>COUNTIF(Tabla267[[#This Row],[VALOR RESTANTE]],0)</f>
        <v>0</v>
      </c>
    </row>
    <row r="1301" spans="2:13" hidden="1" x14ac:dyDescent="0.2">
      <c r="B1301" s="31">
        <v>1292</v>
      </c>
      <c r="J1301">
        <f t="shared" si="20"/>
        <v>105000</v>
      </c>
      <c r="K1301" t="e">
        <f>VLOOKUP(B1301,'REGISTRO ABONOS'!$B$8:$BC$10039,54,0)</f>
        <v>#N/A</v>
      </c>
      <c r="L1301" t="e">
        <f>IF(Tabla267[[#This Row],[VALOR RESTANTE]]&lt;Tabla267[[#This Row],[VALOR]],"NO DISPONIBLE","DISPONIBLE")</f>
        <v>#N/A</v>
      </c>
      <c r="M1301" s="9">
        <f>COUNTIF(Tabla267[[#This Row],[VALOR RESTANTE]],0)</f>
        <v>0</v>
      </c>
    </row>
    <row r="1302" spans="2:13" hidden="1" x14ac:dyDescent="0.2">
      <c r="B1302" s="31">
        <v>1293</v>
      </c>
      <c r="J1302">
        <f t="shared" si="20"/>
        <v>105000</v>
      </c>
      <c r="K1302" t="e">
        <f>VLOOKUP(B1302,'REGISTRO ABONOS'!$B$8:$BC$10039,54,0)</f>
        <v>#N/A</v>
      </c>
      <c r="L1302" t="e">
        <f>IF(Tabla267[[#This Row],[VALOR RESTANTE]]&lt;Tabla267[[#This Row],[VALOR]],"NO DISPONIBLE","DISPONIBLE")</f>
        <v>#N/A</v>
      </c>
      <c r="M1302" s="9">
        <f>COUNTIF(Tabla267[[#This Row],[VALOR RESTANTE]],0)</f>
        <v>0</v>
      </c>
    </row>
    <row r="1303" spans="2:13" hidden="1" x14ac:dyDescent="0.2">
      <c r="B1303" s="31">
        <v>1294</v>
      </c>
      <c r="J1303">
        <f t="shared" si="20"/>
        <v>105000</v>
      </c>
      <c r="K1303" t="e">
        <f>VLOOKUP(B1303,'REGISTRO ABONOS'!$B$8:$BC$10039,54,0)</f>
        <v>#N/A</v>
      </c>
      <c r="L1303" t="e">
        <f>IF(Tabla267[[#This Row],[VALOR RESTANTE]]&lt;Tabla267[[#This Row],[VALOR]],"NO DISPONIBLE","DISPONIBLE")</f>
        <v>#N/A</v>
      </c>
      <c r="M1303" s="9">
        <f>COUNTIF(Tabla267[[#This Row],[VALOR RESTANTE]],0)</f>
        <v>0</v>
      </c>
    </row>
    <row r="1304" spans="2:13" hidden="1" x14ac:dyDescent="0.2">
      <c r="B1304" s="31">
        <v>1295</v>
      </c>
      <c r="H1304" t="s">
        <v>532</v>
      </c>
      <c r="I1304" t="s">
        <v>532</v>
      </c>
      <c r="J1304">
        <f t="shared" si="20"/>
        <v>105000</v>
      </c>
      <c r="K1304" t="e">
        <f>VLOOKUP(B1304,'REGISTRO ABONOS'!$B$8:$BC$10039,54,0)</f>
        <v>#N/A</v>
      </c>
      <c r="L1304" t="e">
        <f>IF(Tabla267[[#This Row],[VALOR RESTANTE]]&lt;Tabla267[[#This Row],[VALOR]],"NO DISPONIBLE","DISPONIBLE")</f>
        <v>#N/A</v>
      </c>
      <c r="M1304" s="9">
        <f>COUNTIF(Tabla267[[#This Row],[VALOR RESTANTE]],0)</f>
        <v>0</v>
      </c>
    </row>
    <row r="1305" spans="2:13" hidden="1" x14ac:dyDescent="0.2">
      <c r="B1305" s="31">
        <v>1296</v>
      </c>
      <c r="J1305">
        <f t="shared" si="20"/>
        <v>105000</v>
      </c>
      <c r="K1305" t="e">
        <f>VLOOKUP(B1305,'REGISTRO ABONOS'!$B$8:$BC$10039,54,0)</f>
        <v>#N/A</v>
      </c>
      <c r="L1305" t="e">
        <f>IF(Tabla267[[#This Row],[VALOR RESTANTE]]&lt;Tabla267[[#This Row],[VALOR]],"NO DISPONIBLE","DISPONIBLE")</f>
        <v>#N/A</v>
      </c>
      <c r="M1305" s="9">
        <f>COUNTIF(Tabla267[[#This Row],[VALOR RESTANTE]],0)</f>
        <v>0</v>
      </c>
    </row>
    <row r="1306" spans="2:13" hidden="1" x14ac:dyDescent="0.2">
      <c r="B1306" s="31">
        <v>1297</v>
      </c>
      <c r="H1306" t="s">
        <v>477</v>
      </c>
      <c r="I1306" t="s">
        <v>477</v>
      </c>
      <c r="J1306">
        <f t="shared" si="20"/>
        <v>105000</v>
      </c>
      <c r="K1306" t="e">
        <f>VLOOKUP(B1306,'REGISTRO ABONOS'!$B$8:$BC$10039,54,0)</f>
        <v>#N/A</v>
      </c>
      <c r="L1306" t="e">
        <f>IF(Tabla267[[#This Row],[VALOR RESTANTE]]&lt;Tabla267[[#This Row],[VALOR]],"NO DISPONIBLE","DISPONIBLE")</f>
        <v>#N/A</v>
      </c>
      <c r="M1306" s="9">
        <f>COUNTIF(Tabla267[[#This Row],[VALOR RESTANTE]],0)</f>
        <v>0</v>
      </c>
    </row>
    <row r="1307" spans="2:13" hidden="1" x14ac:dyDescent="0.2">
      <c r="B1307" s="31">
        <v>1298</v>
      </c>
      <c r="J1307">
        <f t="shared" si="20"/>
        <v>105000</v>
      </c>
      <c r="K1307" t="e">
        <f>VLOOKUP(B1307,'REGISTRO ABONOS'!$B$8:$BC$10039,54,0)</f>
        <v>#N/A</v>
      </c>
      <c r="L1307" t="e">
        <f>IF(Tabla267[[#This Row],[VALOR RESTANTE]]&lt;Tabla267[[#This Row],[VALOR]],"NO DISPONIBLE","DISPONIBLE")</f>
        <v>#N/A</v>
      </c>
      <c r="M1307" s="9">
        <f>COUNTIF(Tabla267[[#This Row],[VALOR RESTANTE]],0)</f>
        <v>0</v>
      </c>
    </row>
    <row r="1308" spans="2:13" hidden="1" x14ac:dyDescent="0.2">
      <c r="B1308" s="31">
        <v>1299</v>
      </c>
      <c r="J1308">
        <f t="shared" si="20"/>
        <v>105000</v>
      </c>
      <c r="K1308" t="e">
        <f>VLOOKUP(B1308,'REGISTRO ABONOS'!$B$8:$BC$10039,54,0)</f>
        <v>#N/A</v>
      </c>
      <c r="L1308" t="e">
        <f>IF(Tabla267[[#This Row],[VALOR RESTANTE]]&lt;Tabla267[[#This Row],[VALOR]],"NO DISPONIBLE","DISPONIBLE")</f>
        <v>#N/A</v>
      </c>
      <c r="M1308" s="9">
        <f>COUNTIF(Tabla267[[#This Row],[VALOR RESTANTE]],0)</f>
        <v>0</v>
      </c>
    </row>
    <row r="1309" spans="2:13" hidden="1" x14ac:dyDescent="0.2">
      <c r="B1309" s="31">
        <v>1300</v>
      </c>
      <c r="J1309">
        <f t="shared" si="20"/>
        <v>105000</v>
      </c>
      <c r="K1309" t="e">
        <f>VLOOKUP(B1309,'REGISTRO ABONOS'!$B$8:$BC$10039,54,0)</f>
        <v>#N/A</v>
      </c>
      <c r="L1309" t="e">
        <f>IF(Tabla267[[#This Row],[VALOR RESTANTE]]&lt;Tabla267[[#This Row],[VALOR]],"NO DISPONIBLE","DISPONIBLE")</f>
        <v>#N/A</v>
      </c>
      <c r="M1309" s="9">
        <f>COUNTIF(Tabla267[[#This Row],[VALOR RESTANTE]],0)</f>
        <v>0</v>
      </c>
    </row>
    <row r="1310" spans="2:13" hidden="1" x14ac:dyDescent="0.2">
      <c r="B1310" s="31">
        <v>1301</v>
      </c>
      <c r="H1310" t="s">
        <v>502</v>
      </c>
      <c r="I1310" t="s">
        <v>502</v>
      </c>
      <c r="J1310">
        <f t="shared" si="20"/>
        <v>105000</v>
      </c>
      <c r="K1310" t="e">
        <f>VLOOKUP(B1310,'REGISTRO ABONOS'!$B$8:$BC$10039,54,0)</f>
        <v>#N/A</v>
      </c>
      <c r="L1310" t="e">
        <f>IF(Tabla267[[#This Row],[VALOR RESTANTE]]&lt;Tabla267[[#This Row],[VALOR]],"NO DISPONIBLE","DISPONIBLE")</f>
        <v>#N/A</v>
      </c>
      <c r="M1310" s="9">
        <f>COUNTIF(Tabla267[[#This Row],[VALOR RESTANTE]],0)</f>
        <v>0</v>
      </c>
    </row>
    <row r="1311" spans="2:13" hidden="1" x14ac:dyDescent="0.2">
      <c r="B1311" s="31">
        <v>1302</v>
      </c>
      <c r="J1311">
        <f t="shared" si="20"/>
        <v>105000</v>
      </c>
      <c r="K1311" t="e">
        <f>VLOOKUP(B1311,'REGISTRO ABONOS'!$B$8:$BC$10039,54,0)</f>
        <v>#N/A</v>
      </c>
      <c r="L1311" t="e">
        <f>IF(Tabla267[[#This Row],[VALOR RESTANTE]]&lt;Tabla267[[#This Row],[VALOR]],"NO DISPONIBLE","DISPONIBLE")</f>
        <v>#N/A</v>
      </c>
      <c r="M1311" s="9">
        <f>COUNTIF(Tabla267[[#This Row],[VALOR RESTANTE]],0)</f>
        <v>0</v>
      </c>
    </row>
    <row r="1312" spans="2:13" hidden="1" x14ac:dyDescent="0.2">
      <c r="B1312" s="31">
        <v>1303</v>
      </c>
      <c r="H1312" t="s">
        <v>282</v>
      </c>
      <c r="I1312" t="s">
        <v>282</v>
      </c>
      <c r="J1312">
        <f t="shared" si="20"/>
        <v>105000</v>
      </c>
      <c r="K1312" t="e">
        <f>VLOOKUP(B1312,'REGISTRO ABONOS'!$B$8:$BC$10039,54,0)</f>
        <v>#N/A</v>
      </c>
      <c r="L1312" t="e">
        <f>IF(Tabla267[[#This Row],[VALOR RESTANTE]]&lt;Tabla267[[#This Row],[VALOR]],"NO DISPONIBLE","DISPONIBLE")</f>
        <v>#N/A</v>
      </c>
      <c r="M1312" s="9">
        <f>COUNTIF(Tabla267[[#This Row],[VALOR RESTANTE]],0)</f>
        <v>0</v>
      </c>
    </row>
    <row r="1313" spans="2:13" hidden="1" x14ac:dyDescent="0.2">
      <c r="B1313" s="31">
        <v>1304</v>
      </c>
      <c r="H1313" t="s">
        <v>533</v>
      </c>
      <c r="I1313" t="s">
        <v>533</v>
      </c>
      <c r="J1313">
        <f t="shared" si="20"/>
        <v>105000</v>
      </c>
      <c r="K1313" t="e">
        <f>VLOOKUP(B1313,'REGISTRO ABONOS'!$B$8:$BC$10039,54,0)</f>
        <v>#N/A</v>
      </c>
      <c r="L1313" t="e">
        <f>IF(Tabla267[[#This Row],[VALOR RESTANTE]]&lt;Tabla267[[#This Row],[VALOR]],"NO DISPONIBLE","DISPONIBLE")</f>
        <v>#N/A</v>
      </c>
      <c r="M1313" s="9">
        <f>COUNTIF(Tabla267[[#This Row],[VALOR RESTANTE]],0)</f>
        <v>0</v>
      </c>
    </row>
    <row r="1314" spans="2:13" hidden="1" x14ac:dyDescent="0.2">
      <c r="B1314" s="31">
        <v>1305</v>
      </c>
      <c r="J1314">
        <f t="shared" si="20"/>
        <v>105000</v>
      </c>
      <c r="K1314" t="e">
        <f>VLOOKUP(B1314,'REGISTRO ABONOS'!$B$8:$BC$10039,54,0)</f>
        <v>#N/A</v>
      </c>
      <c r="L1314" t="e">
        <f>IF(Tabla267[[#This Row],[VALOR RESTANTE]]&lt;Tabla267[[#This Row],[VALOR]],"NO DISPONIBLE","DISPONIBLE")</f>
        <v>#N/A</v>
      </c>
      <c r="M1314" s="9">
        <f>COUNTIF(Tabla267[[#This Row],[VALOR RESTANTE]],0)</f>
        <v>0</v>
      </c>
    </row>
    <row r="1315" spans="2:13" hidden="1" x14ac:dyDescent="0.2">
      <c r="B1315" s="31">
        <v>1306</v>
      </c>
      <c r="H1315" t="s">
        <v>515</v>
      </c>
      <c r="I1315" t="s">
        <v>515</v>
      </c>
      <c r="J1315">
        <f t="shared" si="20"/>
        <v>105000</v>
      </c>
      <c r="K1315" t="e">
        <f>VLOOKUP(B1315,'REGISTRO ABONOS'!$B$8:$BC$10039,54,0)</f>
        <v>#N/A</v>
      </c>
      <c r="L1315" t="e">
        <f>IF(Tabla267[[#This Row],[VALOR RESTANTE]]&lt;Tabla267[[#This Row],[VALOR]],"NO DISPONIBLE","DISPONIBLE")</f>
        <v>#N/A</v>
      </c>
      <c r="M1315" s="9">
        <f>COUNTIF(Tabla267[[#This Row],[VALOR RESTANTE]],0)</f>
        <v>0</v>
      </c>
    </row>
    <row r="1316" spans="2:13" hidden="1" x14ac:dyDescent="0.2">
      <c r="B1316" s="31">
        <v>1307</v>
      </c>
      <c r="J1316">
        <f t="shared" si="20"/>
        <v>105000</v>
      </c>
      <c r="K1316" t="e">
        <f>VLOOKUP(B1316,'REGISTRO ABONOS'!$B$8:$BC$10039,54,0)</f>
        <v>#N/A</v>
      </c>
      <c r="L1316" t="e">
        <f>IF(Tabla267[[#This Row],[VALOR RESTANTE]]&lt;Tabla267[[#This Row],[VALOR]],"NO DISPONIBLE","DISPONIBLE")</f>
        <v>#N/A</v>
      </c>
      <c r="M1316" s="9">
        <f>COUNTIF(Tabla267[[#This Row],[VALOR RESTANTE]],0)</f>
        <v>0</v>
      </c>
    </row>
    <row r="1317" spans="2:13" hidden="1" x14ac:dyDescent="0.2">
      <c r="B1317" s="31">
        <v>1308</v>
      </c>
      <c r="H1317" t="s">
        <v>504</v>
      </c>
      <c r="I1317" t="s">
        <v>504</v>
      </c>
      <c r="J1317">
        <f t="shared" si="20"/>
        <v>105000</v>
      </c>
      <c r="K1317" t="e">
        <f>VLOOKUP(B1317,'REGISTRO ABONOS'!$B$8:$BC$10039,54,0)</f>
        <v>#N/A</v>
      </c>
      <c r="L1317" t="e">
        <f>IF(Tabla267[[#This Row],[VALOR RESTANTE]]&lt;Tabla267[[#This Row],[VALOR]],"NO DISPONIBLE","DISPONIBLE")</f>
        <v>#N/A</v>
      </c>
      <c r="M1317" s="9">
        <f>COUNTIF(Tabla267[[#This Row],[VALOR RESTANTE]],0)</f>
        <v>0</v>
      </c>
    </row>
    <row r="1318" spans="2:13" hidden="1" x14ac:dyDescent="0.2">
      <c r="B1318" s="31">
        <v>1309</v>
      </c>
      <c r="J1318">
        <f t="shared" si="20"/>
        <v>105000</v>
      </c>
      <c r="K1318" t="e">
        <f>VLOOKUP(B1318,'REGISTRO ABONOS'!$B$8:$BC$10039,54,0)</f>
        <v>#N/A</v>
      </c>
      <c r="L1318" t="e">
        <f>IF(Tabla267[[#This Row],[VALOR RESTANTE]]&lt;Tabla267[[#This Row],[VALOR]],"NO DISPONIBLE","DISPONIBLE")</f>
        <v>#N/A</v>
      </c>
      <c r="M1318" s="9">
        <f>COUNTIF(Tabla267[[#This Row],[VALOR RESTANTE]],0)</f>
        <v>0</v>
      </c>
    </row>
    <row r="1319" spans="2:13" hidden="1" x14ac:dyDescent="0.2">
      <c r="B1319" s="31">
        <v>1310</v>
      </c>
      <c r="J1319">
        <f t="shared" si="20"/>
        <v>105000</v>
      </c>
      <c r="K1319" t="e">
        <f>VLOOKUP(B1319,'REGISTRO ABONOS'!$B$8:$BC$10039,54,0)</f>
        <v>#N/A</v>
      </c>
      <c r="L1319" t="e">
        <f>IF(Tabla267[[#This Row],[VALOR RESTANTE]]&lt;Tabla267[[#This Row],[VALOR]],"NO DISPONIBLE","DISPONIBLE")</f>
        <v>#N/A</v>
      </c>
      <c r="M1319" s="9">
        <f>COUNTIF(Tabla267[[#This Row],[VALOR RESTANTE]],0)</f>
        <v>0</v>
      </c>
    </row>
    <row r="1320" spans="2:13" hidden="1" x14ac:dyDescent="0.2">
      <c r="B1320" s="31">
        <v>1311</v>
      </c>
      <c r="H1320" t="s">
        <v>89</v>
      </c>
      <c r="I1320" t="s">
        <v>89</v>
      </c>
      <c r="J1320">
        <f t="shared" si="20"/>
        <v>105000</v>
      </c>
      <c r="K1320" t="e">
        <f>VLOOKUP(B1320,'REGISTRO ABONOS'!$B$8:$BC$10039,54,0)</f>
        <v>#N/A</v>
      </c>
      <c r="L1320" t="e">
        <f>IF(Tabla267[[#This Row],[VALOR RESTANTE]]&lt;Tabla267[[#This Row],[VALOR]],"NO DISPONIBLE","DISPONIBLE")</f>
        <v>#N/A</v>
      </c>
      <c r="M1320" s="9">
        <f>COUNTIF(Tabla267[[#This Row],[VALOR RESTANTE]],0)</f>
        <v>0</v>
      </c>
    </row>
    <row r="1321" spans="2:13" hidden="1" x14ac:dyDescent="0.2">
      <c r="B1321" s="31">
        <v>1312</v>
      </c>
      <c r="J1321">
        <f t="shared" si="20"/>
        <v>105000</v>
      </c>
      <c r="K1321" t="e">
        <f>VLOOKUP(B1321,'REGISTRO ABONOS'!$B$8:$BC$10039,54,0)</f>
        <v>#N/A</v>
      </c>
      <c r="L1321" t="e">
        <f>IF(Tabla267[[#This Row],[VALOR RESTANTE]]&lt;Tabla267[[#This Row],[VALOR]],"NO DISPONIBLE","DISPONIBLE")</f>
        <v>#N/A</v>
      </c>
      <c r="M1321" s="9">
        <f>COUNTIF(Tabla267[[#This Row],[VALOR RESTANTE]],0)</f>
        <v>0</v>
      </c>
    </row>
    <row r="1322" spans="2:13" hidden="1" x14ac:dyDescent="0.2">
      <c r="B1322" s="31">
        <v>1313</v>
      </c>
      <c r="J1322">
        <f t="shared" si="20"/>
        <v>105000</v>
      </c>
      <c r="K1322" t="e">
        <f>VLOOKUP(B1322,'REGISTRO ABONOS'!$B$8:$BC$10039,54,0)</f>
        <v>#N/A</v>
      </c>
      <c r="L1322" t="e">
        <f>IF(Tabla267[[#This Row],[VALOR RESTANTE]]&lt;Tabla267[[#This Row],[VALOR]],"NO DISPONIBLE","DISPONIBLE")</f>
        <v>#N/A</v>
      </c>
      <c r="M1322" s="9">
        <f>COUNTIF(Tabla267[[#This Row],[VALOR RESTANTE]],0)</f>
        <v>0</v>
      </c>
    </row>
    <row r="1323" spans="2:13" hidden="1" x14ac:dyDescent="0.2">
      <c r="B1323" s="31">
        <v>1314</v>
      </c>
      <c r="J1323">
        <f t="shared" si="20"/>
        <v>105000</v>
      </c>
      <c r="K1323" t="e">
        <f>VLOOKUP(B1323,'REGISTRO ABONOS'!$B$8:$BC$10039,54,0)</f>
        <v>#N/A</v>
      </c>
      <c r="L1323" t="e">
        <f>IF(Tabla267[[#This Row],[VALOR RESTANTE]]&lt;Tabla267[[#This Row],[VALOR]],"NO DISPONIBLE","DISPONIBLE")</f>
        <v>#N/A</v>
      </c>
      <c r="M1323" s="9">
        <f>COUNTIF(Tabla267[[#This Row],[VALOR RESTANTE]],0)</f>
        <v>0</v>
      </c>
    </row>
    <row r="1324" spans="2:13" hidden="1" x14ac:dyDescent="0.2">
      <c r="B1324" s="31">
        <v>1315</v>
      </c>
      <c r="J1324">
        <f t="shared" si="20"/>
        <v>105000</v>
      </c>
      <c r="K1324" t="e">
        <f>VLOOKUP(B1324,'REGISTRO ABONOS'!$B$8:$BC$10039,54,0)</f>
        <v>#N/A</v>
      </c>
      <c r="L1324" t="e">
        <f>IF(Tabla267[[#This Row],[VALOR RESTANTE]]&lt;Tabla267[[#This Row],[VALOR]],"NO DISPONIBLE","DISPONIBLE")</f>
        <v>#N/A</v>
      </c>
      <c r="M1324" s="9">
        <f>COUNTIF(Tabla267[[#This Row],[VALOR RESTANTE]],0)</f>
        <v>0</v>
      </c>
    </row>
    <row r="1325" spans="2:13" hidden="1" x14ac:dyDescent="0.2">
      <c r="B1325" s="31">
        <v>1316</v>
      </c>
      <c r="H1325" t="s">
        <v>502</v>
      </c>
      <c r="I1325" t="s">
        <v>502</v>
      </c>
      <c r="J1325">
        <f t="shared" si="20"/>
        <v>105000</v>
      </c>
      <c r="K1325" t="e">
        <f>VLOOKUP(B1325,'REGISTRO ABONOS'!$B$8:$BC$10039,54,0)</f>
        <v>#N/A</v>
      </c>
      <c r="L1325" t="e">
        <f>IF(Tabla267[[#This Row],[VALOR RESTANTE]]&lt;Tabla267[[#This Row],[VALOR]],"NO DISPONIBLE","DISPONIBLE")</f>
        <v>#N/A</v>
      </c>
      <c r="M1325" s="9">
        <f>COUNTIF(Tabla267[[#This Row],[VALOR RESTANTE]],0)</f>
        <v>0</v>
      </c>
    </row>
    <row r="1326" spans="2:13" hidden="1" x14ac:dyDescent="0.2">
      <c r="B1326" s="31">
        <v>1317</v>
      </c>
      <c r="C1326" s="10">
        <v>43565</v>
      </c>
      <c r="D1326" t="s">
        <v>364</v>
      </c>
      <c r="I1326" t="s">
        <v>65</v>
      </c>
      <c r="J1326">
        <f t="shared" si="20"/>
        <v>105000</v>
      </c>
      <c r="K1326" t="e">
        <f>VLOOKUP(B1326,'REGISTRO ABONOS'!$B$8:$BC$10039,54,0)</f>
        <v>#N/A</v>
      </c>
      <c r="L1326" t="e">
        <f>IF(Tabla267[[#This Row],[VALOR RESTANTE]]&lt;Tabla267[[#This Row],[VALOR]],"NO DISPONIBLE","DISPONIBLE")</f>
        <v>#N/A</v>
      </c>
      <c r="M1326" s="9">
        <f>COUNTIF(Tabla267[[#This Row],[VALOR RESTANTE]],0)</f>
        <v>0</v>
      </c>
    </row>
    <row r="1327" spans="2:13" hidden="1" x14ac:dyDescent="0.2">
      <c r="B1327" s="31">
        <v>1318</v>
      </c>
      <c r="J1327">
        <f t="shared" si="20"/>
        <v>105000</v>
      </c>
      <c r="K1327" t="e">
        <f>VLOOKUP(B1327,'REGISTRO ABONOS'!$B$8:$BC$10039,54,0)</f>
        <v>#N/A</v>
      </c>
      <c r="L1327" t="e">
        <f>IF(Tabla267[[#This Row],[VALOR RESTANTE]]&lt;Tabla267[[#This Row],[VALOR]],"NO DISPONIBLE","DISPONIBLE")</f>
        <v>#N/A</v>
      </c>
      <c r="M1327" s="9">
        <f>COUNTIF(Tabla267[[#This Row],[VALOR RESTANTE]],0)</f>
        <v>0</v>
      </c>
    </row>
    <row r="1328" spans="2:13" hidden="1" x14ac:dyDescent="0.2">
      <c r="B1328" s="31">
        <v>1319</v>
      </c>
      <c r="I1328" t="s">
        <v>515</v>
      </c>
      <c r="J1328">
        <f t="shared" si="20"/>
        <v>105000</v>
      </c>
      <c r="K1328" t="e">
        <f>VLOOKUP(B1328,'REGISTRO ABONOS'!$B$8:$BC$10039,54,0)</f>
        <v>#N/A</v>
      </c>
      <c r="L1328" t="e">
        <f>IF(Tabla267[[#This Row],[VALOR RESTANTE]]&lt;Tabla267[[#This Row],[VALOR]],"NO DISPONIBLE","DISPONIBLE")</f>
        <v>#N/A</v>
      </c>
      <c r="M1328" s="9">
        <f>COUNTIF(Tabla267[[#This Row],[VALOR RESTANTE]],0)</f>
        <v>0</v>
      </c>
    </row>
    <row r="1329" spans="2:13" hidden="1" x14ac:dyDescent="0.2">
      <c r="B1329" s="31">
        <v>1320</v>
      </c>
      <c r="I1329" t="s">
        <v>533</v>
      </c>
      <c r="J1329">
        <f t="shared" si="20"/>
        <v>105000</v>
      </c>
      <c r="K1329" t="e">
        <f>VLOOKUP(B1329,'REGISTRO ABONOS'!$B$8:$BC$10039,54,0)</f>
        <v>#N/A</v>
      </c>
      <c r="L1329" t="e">
        <f>IF(Tabla267[[#This Row],[VALOR RESTANTE]]&lt;Tabla267[[#This Row],[VALOR]],"NO DISPONIBLE","DISPONIBLE")</f>
        <v>#N/A</v>
      </c>
      <c r="M1329" s="9">
        <f>COUNTIF(Tabla267[[#This Row],[VALOR RESTANTE]],0)</f>
        <v>0</v>
      </c>
    </row>
    <row r="1330" spans="2:13" hidden="1" x14ac:dyDescent="0.2">
      <c r="B1330" s="31">
        <v>1321</v>
      </c>
      <c r="I1330" t="s">
        <v>533</v>
      </c>
      <c r="J1330">
        <f t="shared" si="20"/>
        <v>105000</v>
      </c>
      <c r="K1330" t="e">
        <f>VLOOKUP(B1330,'REGISTRO ABONOS'!$B$8:$BC$10039,54,0)</f>
        <v>#N/A</v>
      </c>
      <c r="L1330" t="e">
        <f>IF(Tabla267[[#This Row],[VALOR RESTANTE]]&lt;Tabla267[[#This Row],[VALOR]],"NO DISPONIBLE","DISPONIBLE")</f>
        <v>#N/A</v>
      </c>
      <c r="M1330" s="9">
        <f>COUNTIF(Tabla267[[#This Row],[VALOR RESTANTE]],0)</f>
        <v>0</v>
      </c>
    </row>
    <row r="1331" spans="2:13" hidden="1" x14ac:dyDescent="0.2">
      <c r="B1331" s="31">
        <v>1322</v>
      </c>
      <c r="I1331" t="s">
        <v>486</v>
      </c>
      <c r="J1331">
        <f t="shared" si="20"/>
        <v>105000</v>
      </c>
      <c r="K1331" t="e">
        <f>VLOOKUP(B1331,'REGISTRO ABONOS'!$B$8:$BC$10039,54,0)</f>
        <v>#N/A</v>
      </c>
      <c r="L1331" t="e">
        <f>IF(Tabla267[[#This Row],[VALOR RESTANTE]]&lt;Tabla267[[#This Row],[VALOR]],"NO DISPONIBLE","DISPONIBLE")</f>
        <v>#N/A</v>
      </c>
      <c r="M1331" s="9">
        <f>COUNTIF(Tabla267[[#This Row],[VALOR RESTANTE]],0)</f>
        <v>0</v>
      </c>
    </row>
    <row r="1332" spans="2:13" hidden="1" x14ac:dyDescent="0.2">
      <c r="B1332" s="31">
        <v>1323</v>
      </c>
      <c r="J1332">
        <f t="shared" si="20"/>
        <v>105000</v>
      </c>
      <c r="K1332" t="e">
        <f>VLOOKUP(B1332,'REGISTRO ABONOS'!$B$8:$BC$10039,54,0)</f>
        <v>#N/A</v>
      </c>
      <c r="L1332" t="e">
        <f>IF(Tabla267[[#This Row],[VALOR RESTANTE]]&lt;Tabla267[[#This Row],[VALOR]],"NO DISPONIBLE","DISPONIBLE")</f>
        <v>#N/A</v>
      </c>
      <c r="M1332" s="9">
        <f>COUNTIF(Tabla267[[#This Row],[VALOR RESTANTE]],0)</f>
        <v>0</v>
      </c>
    </row>
    <row r="1333" spans="2:13" hidden="1" x14ac:dyDescent="0.2">
      <c r="B1333" s="31">
        <v>1324</v>
      </c>
      <c r="J1333">
        <f t="shared" si="20"/>
        <v>105000</v>
      </c>
      <c r="K1333" t="e">
        <f>VLOOKUP(B1333,'REGISTRO ABONOS'!$B$8:$BC$10039,54,0)</f>
        <v>#N/A</v>
      </c>
      <c r="L1333" t="e">
        <f>IF(Tabla267[[#This Row],[VALOR RESTANTE]]&lt;Tabla267[[#This Row],[VALOR]],"NO DISPONIBLE","DISPONIBLE")</f>
        <v>#N/A</v>
      </c>
      <c r="M1333" s="9">
        <f>COUNTIF(Tabla267[[#This Row],[VALOR RESTANTE]],0)</f>
        <v>0</v>
      </c>
    </row>
    <row r="1334" spans="2:13" hidden="1" x14ac:dyDescent="0.2">
      <c r="B1334" s="31">
        <v>1325</v>
      </c>
      <c r="I1334" t="s">
        <v>486</v>
      </c>
      <c r="J1334">
        <f t="shared" si="20"/>
        <v>105000</v>
      </c>
      <c r="K1334" t="e">
        <f>VLOOKUP(B1334,'REGISTRO ABONOS'!$B$8:$BC$10039,54,0)</f>
        <v>#N/A</v>
      </c>
      <c r="L1334" t="e">
        <f>IF(Tabla267[[#This Row],[VALOR RESTANTE]]&lt;Tabla267[[#This Row],[VALOR]],"NO DISPONIBLE","DISPONIBLE")</f>
        <v>#N/A</v>
      </c>
      <c r="M1334" s="9">
        <f>COUNTIF(Tabla267[[#This Row],[VALOR RESTANTE]],0)</f>
        <v>0</v>
      </c>
    </row>
    <row r="1335" spans="2:13" hidden="1" x14ac:dyDescent="0.2">
      <c r="B1335" s="31">
        <v>1326</v>
      </c>
      <c r="I1335" t="s">
        <v>490</v>
      </c>
      <c r="J1335">
        <f t="shared" si="20"/>
        <v>105000</v>
      </c>
      <c r="K1335" t="e">
        <f>VLOOKUP(B1335,'REGISTRO ABONOS'!$B$8:$BC$10039,54,0)</f>
        <v>#N/A</v>
      </c>
      <c r="L1335" t="e">
        <f>IF(Tabla267[[#This Row],[VALOR RESTANTE]]&lt;Tabla267[[#This Row],[VALOR]],"NO DISPONIBLE","DISPONIBLE")</f>
        <v>#N/A</v>
      </c>
      <c r="M1335" s="9">
        <f>COUNTIF(Tabla267[[#This Row],[VALOR RESTANTE]],0)</f>
        <v>0</v>
      </c>
    </row>
    <row r="1336" spans="2:13" hidden="1" x14ac:dyDescent="0.2">
      <c r="B1336" s="31">
        <v>1327</v>
      </c>
      <c r="I1336" t="s">
        <v>341</v>
      </c>
      <c r="J1336">
        <f t="shared" si="20"/>
        <v>105000</v>
      </c>
      <c r="K1336" t="e">
        <f>VLOOKUP(B1336,'REGISTRO ABONOS'!$B$8:$BC$10039,54,0)</f>
        <v>#N/A</v>
      </c>
      <c r="L1336" t="e">
        <f>IF(Tabla267[[#This Row],[VALOR RESTANTE]]&lt;Tabla267[[#This Row],[VALOR]],"NO DISPONIBLE","DISPONIBLE")</f>
        <v>#N/A</v>
      </c>
      <c r="M1336" s="9">
        <f>COUNTIF(Tabla267[[#This Row],[VALOR RESTANTE]],0)</f>
        <v>0</v>
      </c>
    </row>
    <row r="1337" spans="2:13" hidden="1" x14ac:dyDescent="0.2">
      <c r="B1337" s="31">
        <v>1328</v>
      </c>
      <c r="I1337" t="s">
        <v>517</v>
      </c>
      <c r="J1337">
        <f t="shared" si="20"/>
        <v>105000</v>
      </c>
      <c r="K1337" t="e">
        <f>VLOOKUP(B1337,'REGISTRO ABONOS'!$B$8:$BC$10039,54,0)</f>
        <v>#N/A</v>
      </c>
      <c r="L1337" t="e">
        <f>IF(Tabla267[[#This Row],[VALOR RESTANTE]]&lt;Tabla267[[#This Row],[VALOR]],"NO DISPONIBLE","DISPONIBLE")</f>
        <v>#N/A</v>
      </c>
      <c r="M1337" s="9">
        <f>COUNTIF(Tabla267[[#This Row],[VALOR RESTANTE]],0)</f>
        <v>0</v>
      </c>
    </row>
    <row r="1338" spans="2:13" hidden="1" x14ac:dyDescent="0.2">
      <c r="B1338" s="31">
        <v>1329</v>
      </c>
      <c r="I1338" t="s">
        <v>512</v>
      </c>
      <c r="J1338">
        <f t="shared" si="20"/>
        <v>105000</v>
      </c>
      <c r="K1338" t="e">
        <f>VLOOKUP(B1338,'REGISTRO ABONOS'!$B$8:$BC$10039,54,0)</f>
        <v>#N/A</v>
      </c>
      <c r="L1338" t="e">
        <f>IF(Tabla267[[#This Row],[VALOR RESTANTE]]&lt;Tabla267[[#This Row],[VALOR]],"NO DISPONIBLE","DISPONIBLE")</f>
        <v>#N/A</v>
      </c>
      <c r="M1338" s="9">
        <f>COUNTIF(Tabla267[[#This Row],[VALOR RESTANTE]],0)</f>
        <v>0</v>
      </c>
    </row>
    <row r="1339" spans="2:13" hidden="1" x14ac:dyDescent="0.2">
      <c r="B1339" s="31">
        <v>1330</v>
      </c>
      <c r="J1339">
        <f t="shared" si="20"/>
        <v>105000</v>
      </c>
      <c r="K1339" t="e">
        <f>VLOOKUP(B1339,'REGISTRO ABONOS'!$B$8:$BC$10039,54,0)</f>
        <v>#N/A</v>
      </c>
      <c r="L1339" t="e">
        <f>IF(Tabla267[[#This Row],[VALOR RESTANTE]]&lt;Tabla267[[#This Row],[VALOR]],"NO DISPONIBLE","DISPONIBLE")</f>
        <v>#N/A</v>
      </c>
      <c r="M1339" s="9">
        <f>COUNTIF(Tabla267[[#This Row],[VALOR RESTANTE]],0)</f>
        <v>0</v>
      </c>
    </row>
    <row r="1340" spans="2:13" hidden="1" x14ac:dyDescent="0.2">
      <c r="B1340" s="31">
        <v>1331</v>
      </c>
      <c r="J1340">
        <f t="shared" si="20"/>
        <v>105000</v>
      </c>
      <c r="K1340" t="e">
        <f>VLOOKUP(B1340,'REGISTRO ABONOS'!$B$8:$BC$10039,54,0)</f>
        <v>#N/A</v>
      </c>
      <c r="L1340" t="e">
        <f>IF(Tabla267[[#This Row],[VALOR RESTANTE]]&lt;Tabla267[[#This Row],[VALOR]],"NO DISPONIBLE","DISPONIBLE")</f>
        <v>#N/A</v>
      </c>
      <c r="M1340" s="9">
        <f>COUNTIF(Tabla267[[#This Row],[VALOR RESTANTE]],0)</f>
        <v>0</v>
      </c>
    </row>
    <row r="1341" spans="2:13" hidden="1" x14ac:dyDescent="0.2">
      <c r="B1341" s="31">
        <v>1332</v>
      </c>
      <c r="J1341">
        <f t="shared" si="20"/>
        <v>105000</v>
      </c>
      <c r="K1341" t="e">
        <f>VLOOKUP(B1341,'REGISTRO ABONOS'!$B$8:$BC$10039,54,0)</f>
        <v>#N/A</v>
      </c>
      <c r="L1341" t="e">
        <f>IF(Tabla267[[#This Row],[VALOR RESTANTE]]&lt;Tabla267[[#This Row],[VALOR]],"NO DISPONIBLE","DISPONIBLE")</f>
        <v>#N/A</v>
      </c>
      <c r="M1341" s="9">
        <f>COUNTIF(Tabla267[[#This Row],[VALOR RESTANTE]],0)</f>
        <v>0</v>
      </c>
    </row>
    <row r="1342" spans="2:13" hidden="1" x14ac:dyDescent="0.2">
      <c r="B1342" s="31">
        <v>1333</v>
      </c>
      <c r="J1342">
        <f t="shared" si="20"/>
        <v>105000</v>
      </c>
      <c r="K1342" t="e">
        <f>VLOOKUP(B1342,'REGISTRO ABONOS'!$B$8:$BC$10039,54,0)</f>
        <v>#N/A</v>
      </c>
      <c r="L1342" t="e">
        <f>IF(Tabla267[[#This Row],[VALOR RESTANTE]]&lt;Tabla267[[#This Row],[VALOR]],"NO DISPONIBLE","DISPONIBLE")</f>
        <v>#N/A</v>
      </c>
      <c r="M1342" s="9">
        <f>COUNTIF(Tabla267[[#This Row],[VALOR RESTANTE]],0)</f>
        <v>0</v>
      </c>
    </row>
    <row r="1343" spans="2:13" hidden="1" x14ac:dyDescent="0.2">
      <c r="B1343" s="31">
        <v>1334</v>
      </c>
      <c r="J1343">
        <f t="shared" si="20"/>
        <v>105000</v>
      </c>
      <c r="K1343" t="e">
        <f>VLOOKUP(B1343,'REGISTRO ABONOS'!$B$8:$BC$10039,54,0)</f>
        <v>#N/A</v>
      </c>
      <c r="L1343" t="e">
        <f>IF(Tabla267[[#This Row],[VALOR RESTANTE]]&lt;Tabla267[[#This Row],[VALOR]],"NO DISPONIBLE","DISPONIBLE")</f>
        <v>#N/A</v>
      </c>
      <c r="M1343" s="9">
        <f>COUNTIF(Tabla267[[#This Row],[VALOR RESTANTE]],0)</f>
        <v>0</v>
      </c>
    </row>
    <row r="1344" spans="2:13" hidden="1" x14ac:dyDescent="0.2">
      <c r="B1344" s="31">
        <v>1335</v>
      </c>
      <c r="I1344" t="s">
        <v>490</v>
      </c>
      <c r="J1344">
        <f t="shared" si="20"/>
        <v>105000</v>
      </c>
      <c r="K1344" t="e">
        <f>VLOOKUP(B1344,'REGISTRO ABONOS'!$B$8:$BC$10039,54,0)</f>
        <v>#N/A</v>
      </c>
      <c r="L1344" t="e">
        <f>IF(Tabla267[[#This Row],[VALOR RESTANTE]]&lt;Tabla267[[#This Row],[VALOR]],"NO DISPONIBLE","DISPONIBLE")</f>
        <v>#N/A</v>
      </c>
      <c r="M1344" s="9">
        <f>COUNTIF(Tabla267[[#This Row],[VALOR RESTANTE]],0)</f>
        <v>0</v>
      </c>
    </row>
    <row r="1345" spans="2:13" hidden="1" x14ac:dyDescent="0.2">
      <c r="B1345" s="31">
        <v>1336</v>
      </c>
      <c r="I1345" t="s">
        <v>485</v>
      </c>
      <c r="J1345">
        <f t="shared" si="20"/>
        <v>105000</v>
      </c>
      <c r="K1345" t="e">
        <f>VLOOKUP(B1345,'REGISTRO ABONOS'!$B$8:$BC$10039,54,0)</f>
        <v>#N/A</v>
      </c>
      <c r="L1345" t="e">
        <f>IF(Tabla267[[#This Row],[VALOR RESTANTE]]&lt;Tabla267[[#This Row],[VALOR]],"NO DISPONIBLE","DISPONIBLE")</f>
        <v>#N/A</v>
      </c>
      <c r="M1345" s="9">
        <f>COUNTIF(Tabla267[[#This Row],[VALOR RESTANTE]],0)</f>
        <v>0</v>
      </c>
    </row>
    <row r="1346" spans="2:13" hidden="1" x14ac:dyDescent="0.2">
      <c r="B1346" s="31">
        <v>1337</v>
      </c>
      <c r="J1346">
        <f t="shared" si="20"/>
        <v>105000</v>
      </c>
      <c r="K1346" t="e">
        <f>VLOOKUP(B1346,'REGISTRO ABONOS'!$B$8:$BC$10039,54,0)</f>
        <v>#N/A</v>
      </c>
      <c r="L1346" t="e">
        <f>IF(Tabla267[[#This Row],[VALOR RESTANTE]]&lt;Tabla267[[#This Row],[VALOR]],"NO DISPONIBLE","DISPONIBLE")</f>
        <v>#N/A</v>
      </c>
      <c r="M1346" s="9">
        <f>COUNTIF(Tabla267[[#This Row],[VALOR RESTANTE]],0)</f>
        <v>0</v>
      </c>
    </row>
    <row r="1347" spans="2:13" hidden="1" x14ac:dyDescent="0.2">
      <c r="B1347" s="31">
        <v>1338</v>
      </c>
      <c r="I1347" t="s">
        <v>490</v>
      </c>
      <c r="J1347">
        <f t="shared" si="20"/>
        <v>105000</v>
      </c>
      <c r="K1347" t="e">
        <f>VLOOKUP(B1347,'REGISTRO ABONOS'!$B$8:$BC$10039,54,0)</f>
        <v>#N/A</v>
      </c>
      <c r="L1347" t="e">
        <f>IF(Tabla267[[#This Row],[VALOR RESTANTE]]&lt;Tabla267[[#This Row],[VALOR]],"NO DISPONIBLE","DISPONIBLE")</f>
        <v>#N/A</v>
      </c>
      <c r="M1347" s="9">
        <f>COUNTIF(Tabla267[[#This Row],[VALOR RESTANTE]],0)</f>
        <v>0</v>
      </c>
    </row>
    <row r="1348" spans="2:13" hidden="1" x14ac:dyDescent="0.2">
      <c r="B1348" s="31">
        <v>1339</v>
      </c>
      <c r="C1348" s="10">
        <v>43569</v>
      </c>
      <c r="D1348" t="s">
        <v>349</v>
      </c>
      <c r="I1348" t="s">
        <v>345</v>
      </c>
      <c r="J1348">
        <f t="shared" si="20"/>
        <v>105000</v>
      </c>
      <c r="K1348" t="e">
        <f>VLOOKUP(B1348,'REGISTRO ABONOS'!$B$8:$BC$10039,54,0)</f>
        <v>#N/A</v>
      </c>
      <c r="L1348" t="e">
        <f>IF(Tabla267[[#This Row],[VALOR RESTANTE]]&lt;Tabla267[[#This Row],[VALOR]],"NO DISPONIBLE","DISPONIBLE")</f>
        <v>#N/A</v>
      </c>
      <c r="M1348" s="9">
        <f>COUNTIF(Tabla267[[#This Row],[VALOR RESTANTE]],0)</f>
        <v>0</v>
      </c>
    </row>
    <row r="1349" spans="2:13" hidden="1" x14ac:dyDescent="0.2">
      <c r="B1349" s="31">
        <v>1340</v>
      </c>
      <c r="I1349" t="s">
        <v>515</v>
      </c>
      <c r="J1349">
        <f t="shared" si="20"/>
        <v>105000</v>
      </c>
      <c r="K1349" t="e">
        <f>VLOOKUP(B1349,'REGISTRO ABONOS'!$B$8:$BC$10039,54,0)</f>
        <v>#N/A</v>
      </c>
      <c r="L1349" t="e">
        <f>IF(Tabla267[[#This Row],[VALOR RESTANTE]]&lt;Tabla267[[#This Row],[VALOR]],"NO DISPONIBLE","DISPONIBLE")</f>
        <v>#N/A</v>
      </c>
      <c r="M1349" s="9">
        <f>COUNTIF(Tabla267[[#This Row],[VALOR RESTANTE]],0)</f>
        <v>0</v>
      </c>
    </row>
    <row r="1350" spans="2:13" hidden="1" x14ac:dyDescent="0.2">
      <c r="B1350" s="31">
        <v>1341</v>
      </c>
      <c r="J1350">
        <f t="shared" si="20"/>
        <v>105000</v>
      </c>
      <c r="K1350" t="e">
        <f>VLOOKUP(B1350,'REGISTRO ABONOS'!$B$8:$BC$10039,54,0)</f>
        <v>#N/A</v>
      </c>
      <c r="L1350" t="e">
        <f>IF(Tabla267[[#This Row],[VALOR RESTANTE]]&lt;Tabla267[[#This Row],[VALOR]],"NO DISPONIBLE","DISPONIBLE")</f>
        <v>#N/A</v>
      </c>
      <c r="M1350" s="9">
        <f>COUNTIF(Tabla267[[#This Row],[VALOR RESTANTE]],0)</f>
        <v>0</v>
      </c>
    </row>
    <row r="1351" spans="2:13" hidden="1" x14ac:dyDescent="0.2">
      <c r="B1351" s="31">
        <v>1342</v>
      </c>
      <c r="I1351" t="s">
        <v>89</v>
      </c>
      <c r="J1351">
        <f t="shared" si="20"/>
        <v>105000</v>
      </c>
      <c r="K1351" t="e">
        <f>VLOOKUP(B1351,'REGISTRO ABONOS'!$B$8:$BC$10039,54,0)</f>
        <v>#N/A</v>
      </c>
      <c r="L1351" t="e">
        <f>IF(Tabla267[[#This Row],[VALOR RESTANTE]]&lt;Tabla267[[#This Row],[VALOR]],"NO DISPONIBLE","DISPONIBLE")</f>
        <v>#N/A</v>
      </c>
      <c r="M1351" s="9">
        <f>COUNTIF(Tabla267[[#This Row],[VALOR RESTANTE]],0)</f>
        <v>0</v>
      </c>
    </row>
    <row r="1352" spans="2:13" hidden="1" x14ac:dyDescent="0.2">
      <c r="B1352" s="31">
        <v>1343</v>
      </c>
      <c r="I1352" t="s">
        <v>518</v>
      </c>
      <c r="J1352">
        <f t="shared" si="20"/>
        <v>105000</v>
      </c>
      <c r="K1352" t="e">
        <f>VLOOKUP(B1352,'REGISTRO ABONOS'!$B$8:$BC$10039,54,0)</f>
        <v>#N/A</v>
      </c>
      <c r="L1352" t="e">
        <f>IF(Tabla267[[#This Row],[VALOR RESTANTE]]&lt;Tabla267[[#This Row],[VALOR]],"NO DISPONIBLE","DISPONIBLE")</f>
        <v>#N/A</v>
      </c>
      <c r="M1352" s="9">
        <f>COUNTIF(Tabla267[[#This Row],[VALOR RESTANTE]],0)</f>
        <v>0</v>
      </c>
    </row>
    <row r="1353" spans="2:13" hidden="1" x14ac:dyDescent="0.2">
      <c r="B1353" s="31">
        <v>1344</v>
      </c>
      <c r="J1353">
        <f t="shared" si="20"/>
        <v>105000</v>
      </c>
      <c r="K1353" t="e">
        <f>VLOOKUP(B1353,'REGISTRO ABONOS'!$B$8:$BC$10039,54,0)</f>
        <v>#N/A</v>
      </c>
      <c r="L1353" t="e">
        <f>IF(Tabla267[[#This Row],[VALOR RESTANTE]]&lt;Tabla267[[#This Row],[VALOR]],"NO DISPONIBLE","DISPONIBLE")</f>
        <v>#N/A</v>
      </c>
      <c r="M1353" s="9">
        <f>COUNTIF(Tabla267[[#This Row],[VALOR RESTANTE]],0)</f>
        <v>0</v>
      </c>
    </row>
    <row r="1354" spans="2:13" hidden="1" x14ac:dyDescent="0.2">
      <c r="B1354" s="31">
        <v>1345</v>
      </c>
      <c r="I1354" t="s">
        <v>504</v>
      </c>
      <c r="J1354">
        <f t="shared" si="20"/>
        <v>105000</v>
      </c>
      <c r="K1354" t="e">
        <f>VLOOKUP(B1354,'REGISTRO ABONOS'!$B$8:$BC$10039,54,0)</f>
        <v>#N/A</v>
      </c>
      <c r="L1354" t="e">
        <f>IF(Tabla267[[#This Row],[VALOR RESTANTE]]&lt;Tabla267[[#This Row],[VALOR]],"NO DISPONIBLE","DISPONIBLE")</f>
        <v>#N/A</v>
      </c>
      <c r="M1354" s="9">
        <f>COUNTIF(Tabla267[[#This Row],[VALOR RESTANTE]],0)</f>
        <v>0</v>
      </c>
    </row>
    <row r="1355" spans="2:13" hidden="1" x14ac:dyDescent="0.2">
      <c r="B1355" s="31">
        <v>1346</v>
      </c>
      <c r="C1355" s="10">
        <v>43560</v>
      </c>
      <c r="D1355" t="s">
        <v>211</v>
      </c>
      <c r="H1355" t="s">
        <v>211</v>
      </c>
      <c r="I1355" t="s">
        <v>211</v>
      </c>
      <c r="J1355">
        <f t="shared" si="20"/>
        <v>105000</v>
      </c>
      <c r="K1355" t="e">
        <f>VLOOKUP(B1355,'REGISTRO ABONOS'!$B$8:$BC$10039,54,0)</f>
        <v>#N/A</v>
      </c>
      <c r="L1355" t="e">
        <f>IF(Tabla267[[#This Row],[VALOR RESTANTE]]&lt;Tabla267[[#This Row],[VALOR]],"NO DISPONIBLE","DISPONIBLE")</f>
        <v>#N/A</v>
      </c>
      <c r="M1355" s="9">
        <f>COUNTIF(Tabla267[[#This Row],[VALOR RESTANTE]],0)</f>
        <v>0</v>
      </c>
    </row>
    <row r="1356" spans="2:13" hidden="1" x14ac:dyDescent="0.2">
      <c r="B1356" s="31">
        <v>1347</v>
      </c>
      <c r="C1356" s="10">
        <v>43557</v>
      </c>
      <c r="D1356" t="s">
        <v>114</v>
      </c>
      <c r="H1356" t="s">
        <v>114</v>
      </c>
      <c r="I1356" t="s">
        <v>107</v>
      </c>
      <c r="J1356">
        <f t="shared" ref="J1356:J1419" si="21">IF(C1356&gt;43607,130000,105000)</f>
        <v>105000</v>
      </c>
      <c r="K1356" t="e">
        <f>VLOOKUP(B1356,'REGISTRO ABONOS'!$B$8:$BC$10039,54,0)</f>
        <v>#N/A</v>
      </c>
      <c r="L1356" t="e">
        <f>IF(Tabla267[[#This Row],[VALOR RESTANTE]]&lt;Tabla267[[#This Row],[VALOR]],"NO DISPONIBLE","DISPONIBLE")</f>
        <v>#N/A</v>
      </c>
      <c r="M1356" s="9">
        <f>COUNTIF(Tabla267[[#This Row],[VALOR RESTANTE]],0)</f>
        <v>0</v>
      </c>
    </row>
    <row r="1357" spans="2:13" hidden="1" x14ac:dyDescent="0.2">
      <c r="B1357" s="31">
        <v>1348</v>
      </c>
      <c r="J1357">
        <f t="shared" si="21"/>
        <v>105000</v>
      </c>
      <c r="K1357" t="e">
        <f>VLOOKUP(B1357,'REGISTRO ABONOS'!$B$8:$BC$10039,54,0)</f>
        <v>#N/A</v>
      </c>
      <c r="L1357" t="e">
        <f>IF(Tabla267[[#This Row],[VALOR RESTANTE]]&lt;Tabla267[[#This Row],[VALOR]],"NO DISPONIBLE","DISPONIBLE")</f>
        <v>#N/A</v>
      </c>
      <c r="M1357" s="9">
        <f>COUNTIF(Tabla267[[#This Row],[VALOR RESTANTE]],0)</f>
        <v>0</v>
      </c>
    </row>
    <row r="1358" spans="2:13" hidden="1" x14ac:dyDescent="0.2">
      <c r="B1358" s="31">
        <v>1349</v>
      </c>
      <c r="H1358" t="s">
        <v>485</v>
      </c>
      <c r="I1358" t="s">
        <v>485</v>
      </c>
      <c r="J1358">
        <f t="shared" si="21"/>
        <v>105000</v>
      </c>
      <c r="K1358" t="e">
        <f>VLOOKUP(B1358,'REGISTRO ABONOS'!$B$8:$BC$10039,54,0)</f>
        <v>#N/A</v>
      </c>
      <c r="L1358" t="e">
        <f>IF(Tabla267[[#This Row],[VALOR RESTANTE]]&lt;Tabla267[[#This Row],[VALOR]],"NO DISPONIBLE","DISPONIBLE")</f>
        <v>#N/A</v>
      </c>
      <c r="M1358" s="9">
        <f>COUNTIF(Tabla267[[#This Row],[VALOR RESTANTE]],0)</f>
        <v>0</v>
      </c>
    </row>
    <row r="1359" spans="2:13" hidden="1" x14ac:dyDescent="0.2">
      <c r="B1359" s="31">
        <v>1350</v>
      </c>
      <c r="H1359" t="s">
        <v>502</v>
      </c>
      <c r="I1359" t="s">
        <v>502</v>
      </c>
      <c r="J1359">
        <f t="shared" si="21"/>
        <v>105000</v>
      </c>
      <c r="K1359" t="e">
        <f>VLOOKUP(B1359,'REGISTRO ABONOS'!$B$8:$BC$10039,54,0)</f>
        <v>#N/A</v>
      </c>
      <c r="L1359" t="e">
        <f>IF(Tabla267[[#This Row],[VALOR RESTANTE]]&lt;Tabla267[[#This Row],[VALOR]],"NO DISPONIBLE","DISPONIBLE")</f>
        <v>#N/A</v>
      </c>
      <c r="M1359" s="9">
        <f>COUNTIF(Tabla267[[#This Row],[VALOR RESTANTE]],0)</f>
        <v>0</v>
      </c>
    </row>
    <row r="1360" spans="2:13" hidden="1" x14ac:dyDescent="0.2">
      <c r="B1360" s="31">
        <v>1351</v>
      </c>
      <c r="H1360" t="s">
        <v>477</v>
      </c>
      <c r="I1360" t="s">
        <v>477</v>
      </c>
      <c r="J1360">
        <f t="shared" si="21"/>
        <v>105000</v>
      </c>
      <c r="K1360" t="e">
        <f>VLOOKUP(B1360,'REGISTRO ABONOS'!$B$8:$BC$10039,54,0)</f>
        <v>#N/A</v>
      </c>
      <c r="L1360" t="e">
        <f>IF(Tabla267[[#This Row],[VALOR RESTANTE]]&lt;Tabla267[[#This Row],[VALOR]],"NO DISPONIBLE","DISPONIBLE")</f>
        <v>#N/A</v>
      </c>
      <c r="M1360" s="9">
        <f>COUNTIF(Tabla267[[#This Row],[VALOR RESTANTE]],0)</f>
        <v>0</v>
      </c>
    </row>
    <row r="1361" spans="2:13" hidden="1" x14ac:dyDescent="0.2">
      <c r="B1361" s="31">
        <v>1352</v>
      </c>
      <c r="H1361" t="s">
        <v>477</v>
      </c>
      <c r="I1361" t="s">
        <v>477</v>
      </c>
      <c r="J1361">
        <f t="shared" si="21"/>
        <v>105000</v>
      </c>
      <c r="K1361" t="e">
        <f>VLOOKUP(B1361,'REGISTRO ABONOS'!$B$8:$BC$10039,54,0)</f>
        <v>#N/A</v>
      </c>
      <c r="L1361" t="e">
        <f>IF(Tabla267[[#This Row],[VALOR RESTANTE]]&lt;Tabla267[[#This Row],[VALOR]],"NO DISPONIBLE","DISPONIBLE")</f>
        <v>#N/A</v>
      </c>
      <c r="M1361" s="9">
        <f>COUNTIF(Tabla267[[#This Row],[VALOR RESTANTE]],0)</f>
        <v>0</v>
      </c>
    </row>
    <row r="1362" spans="2:13" hidden="1" x14ac:dyDescent="0.2">
      <c r="B1362" s="31">
        <v>1353</v>
      </c>
      <c r="J1362">
        <f t="shared" si="21"/>
        <v>105000</v>
      </c>
      <c r="K1362" t="e">
        <f>VLOOKUP(B1362,'REGISTRO ABONOS'!$B$8:$BC$10039,54,0)</f>
        <v>#N/A</v>
      </c>
      <c r="L1362" t="e">
        <f>IF(Tabla267[[#This Row],[VALOR RESTANTE]]&lt;Tabla267[[#This Row],[VALOR]],"NO DISPONIBLE","DISPONIBLE")</f>
        <v>#N/A</v>
      </c>
      <c r="M1362" s="9">
        <f>COUNTIF(Tabla267[[#This Row],[VALOR RESTANTE]],0)</f>
        <v>0</v>
      </c>
    </row>
    <row r="1363" spans="2:13" hidden="1" x14ac:dyDescent="0.2">
      <c r="B1363" s="31">
        <v>1354</v>
      </c>
      <c r="H1363" t="s">
        <v>520</v>
      </c>
      <c r="I1363" t="s">
        <v>520</v>
      </c>
      <c r="J1363">
        <f t="shared" si="21"/>
        <v>105000</v>
      </c>
      <c r="K1363" t="e">
        <f>VLOOKUP(B1363,'REGISTRO ABONOS'!$B$8:$BC$10039,54,0)</f>
        <v>#N/A</v>
      </c>
      <c r="L1363" t="e">
        <f>IF(Tabla267[[#This Row],[VALOR RESTANTE]]&lt;Tabla267[[#This Row],[VALOR]],"NO DISPONIBLE","DISPONIBLE")</f>
        <v>#N/A</v>
      </c>
      <c r="M1363" s="9">
        <f>COUNTIF(Tabla267[[#This Row],[VALOR RESTANTE]],0)</f>
        <v>0</v>
      </c>
    </row>
    <row r="1364" spans="2:13" hidden="1" x14ac:dyDescent="0.2">
      <c r="B1364" s="31">
        <v>1355</v>
      </c>
      <c r="H1364" t="s">
        <v>504</v>
      </c>
      <c r="I1364" t="s">
        <v>504</v>
      </c>
      <c r="J1364">
        <f t="shared" si="21"/>
        <v>105000</v>
      </c>
      <c r="K1364" t="e">
        <f>VLOOKUP(B1364,'REGISTRO ABONOS'!$B$8:$BC$10039,54,0)</f>
        <v>#N/A</v>
      </c>
      <c r="L1364" t="e">
        <f>IF(Tabla267[[#This Row],[VALOR RESTANTE]]&lt;Tabla267[[#This Row],[VALOR]],"NO DISPONIBLE","DISPONIBLE")</f>
        <v>#N/A</v>
      </c>
      <c r="M1364" s="9">
        <f>COUNTIF(Tabla267[[#This Row],[VALOR RESTANTE]],0)</f>
        <v>0</v>
      </c>
    </row>
    <row r="1365" spans="2:13" hidden="1" x14ac:dyDescent="0.2">
      <c r="B1365" s="31">
        <v>1356</v>
      </c>
      <c r="J1365">
        <f t="shared" si="21"/>
        <v>105000</v>
      </c>
      <c r="K1365" t="e">
        <f>VLOOKUP(B1365,'REGISTRO ABONOS'!$B$8:$BC$10039,54,0)</f>
        <v>#N/A</v>
      </c>
      <c r="L1365" t="e">
        <f>IF(Tabla267[[#This Row],[VALOR RESTANTE]]&lt;Tabla267[[#This Row],[VALOR]],"NO DISPONIBLE","DISPONIBLE")</f>
        <v>#N/A</v>
      </c>
      <c r="M1365" s="9">
        <f>COUNTIF(Tabla267[[#This Row],[VALOR RESTANTE]],0)</f>
        <v>0</v>
      </c>
    </row>
    <row r="1366" spans="2:13" hidden="1" x14ac:dyDescent="0.2">
      <c r="B1366" s="31">
        <v>1357</v>
      </c>
      <c r="H1366" t="s">
        <v>484</v>
      </c>
      <c r="I1366" t="s">
        <v>484</v>
      </c>
      <c r="J1366">
        <f t="shared" si="21"/>
        <v>105000</v>
      </c>
      <c r="K1366" t="e">
        <f>VLOOKUP(B1366,'REGISTRO ABONOS'!$B$8:$BC$10039,54,0)</f>
        <v>#N/A</v>
      </c>
      <c r="L1366" t="e">
        <f>IF(Tabla267[[#This Row],[VALOR RESTANTE]]&lt;Tabla267[[#This Row],[VALOR]],"NO DISPONIBLE","DISPONIBLE")</f>
        <v>#N/A</v>
      </c>
      <c r="M1366" s="9">
        <f>COUNTIF(Tabla267[[#This Row],[VALOR RESTANTE]],0)</f>
        <v>0</v>
      </c>
    </row>
    <row r="1367" spans="2:13" hidden="1" x14ac:dyDescent="0.2">
      <c r="B1367" s="31">
        <v>1358</v>
      </c>
      <c r="H1367" t="s">
        <v>499</v>
      </c>
      <c r="I1367" t="s">
        <v>499</v>
      </c>
      <c r="J1367">
        <f t="shared" si="21"/>
        <v>105000</v>
      </c>
      <c r="K1367" t="e">
        <f>VLOOKUP(B1367,'REGISTRO ABONOS'!$B$8:$BC$10039,54,0)</f>
        <v>#N/A</v>
      </c>
      <c r="L1367" t="e">
        <f>IF(Tabla267[[#This Row],[VALOR RESTANTE]]&lt;Tabla267[[#This Row],[VALOR]],"NO DISPONIBLE","DISPONIBLE")</f>
        <v>#N/A</v>
      </c>
      <c r="M1367" s="9">
        <f>COUNTIF(Tabla267[[#This Row],[VALOR RESTANTE]],0)</f>
        <v>0</v>
      </c>
    </row>
    <row r="1368" spans="2:13" hidden="1" x14ac:dyDescent="0.2">
      <c r="B1368" s="31">
        <v>1359</v>
      </c>
      <c r="H1368" t="s">
        <v>483</v>
      </c>
      <c r="I1368" t="s">
        <v>483</v>
      </c>
      <c r="J1368">
        <f t="shared" si="21"/>
        <v>105000</v>
      </c>
      <c r="K1368" t="e">
        <f>VLOOKUP(B1368,'REGISTRO ABONOS'!$B$8:$BC$10039,54,0)</f>
        <v>#N/A</v>
      </c>
      <c r="L1368" t="e">
        <f>IF(Tabla267[[#This Row],[VALOR RESTANTE]]&lt;Tabla267[[#This Row],[VALOR]],"NO DISPONIBLE","DISPONIBLE")</f>
        <v>#N/A</v>
      </c>
      <c r="M1368" s="9">
        <f>COUNTIF(Tabla267[[#This Row],[VALOR RESTANTE]],0)</f>
        <v>0</v>
      </c>
    </row>
    <row r="1369" spans="2:13" hidden="1" x14ac:dyDescent="0.2">
      <c r="B1369" s="31">
        <v>1360</v>
      </c>
      <c r="H1369" t="s">
        <v>485</v>
      </c>
      <c r="I1369" t="s">
        <v>485</v>
      </c>
      <c r="J1369">
        <f t="shared" si="21"/>
        <v>105000</v>
      </c>
      <c r="K1369" t="e">
        <f>VLOOKUP(B1369,'REGISTRO ABONOS'!$B$8:$BC$10039,54,0)</f>
        <v>#N/A</v>
      </c>
      <c r="L1369" t="e">
        <f>IF(Tabla267[[#This Row],[VALOR RESTANTE]]&lt;Tabla267[[#This Row],[VALOR]],"NO DISPONIBLE","DISPONIBLE")</f>
        <v>#N/A</v>
      </c>
      <c r="M1369" s="9">
        <f>COUNTIF(Tabla267[[#This Row],[VALOR RESTANTE]],0)</f>
        <v>0</v>
      </c>
    </row>
    <row r="1370" spans="2:13" hidden="1" x14ac:dyDescent="0.2">
      <c r="B1370" s="31">
        <v>1361</v>
      </c>
      <c r="H1370" t="s">
        <v>485</v>
      </c>
      <c r="I1370" t="s">
        <v>485</v>
      </c>
      <c r="J1370">
        <f t="shared" si="21"/>
        <v>105000</v>
      </c>
      <c r="K1370" t="e">
        <f>VLOOKUP(B1370,'REGISTRO ABONOS'!$B$8:$BC$10039,54,0)</f>
        <v>#N/A</v>
      </c>
      <c r="L1370" t="e">
        <f>IF(Tabla267[[#This Row],[VALOR RESTANTE]]&lt;Tabla267[[#This Row],[VALOR]],"NO DISPONIBLE","DISPONIBLE")</f>
        <v>#N/A</v>
      </c>
      <c r="M1370" s="9">
        <f>COUNTIF(Tabla267[[#This Row],[VALOR RESTANTE]],0)</f>
        <v>0</v>
      </c>
    </row>
    <row r="1371" spans="2:13" hidden="1" x14ac:dyDescent="0.2">
      <c r="B1371" s="31">
        <v>1362</v>
      </c>
      <c r="H1371" t="s">
        <v>485</v>
      </c>
      <c r="I1371" t="s">
        <v>485</v>
      </c>
      <c r="J1371">
        <f t="shared" si="21"/>
        <v>105000</v>
      </c>
      <c r="K1371" t="e">
        <f>VLOOKUP(B1371,'REGISTRO ABONOS'!$B$8:$BC$10039,54,0)</f>
        <v>#N/A</v>
      </c>
      <c r="L1371" t="e">
        <f>IF(Tabla267[[#This Row],[VALOR RESTANTE]]&lt;Tabla267[[#This Row],[VALOR]],"NO DISPONIBLE","DISPONIBLE")</f>
        <v>#N/A</v>
      </c>
      <c r="M1371" s="9">
        <f>COUNTIF(Tabla267[[#This Row],[VALOR RESTANTE]],0)</f>
        <v>0</v>
      </c>
    </row>
    <row r="1372" spans="2:13" hidden="1" x14ac:dyDescent="0.2">
      <c r="B1372" s="31">
        <v>1363</v>
      </c>
      <c r="H1372" t="s">
        <v>485</v>
      </c>
      <c r="I1372" t="s">
        <v>485</v>
      </c>
      <c r="J1372">
        <f t="shared" si="21"/>
        <v>105000</v>
      </c>
      <c r="K1372" t="e">
        <f>VLOOKUP(B1372,'REGISTRO ABONOS'!$B$8:$BC$10039,54,0)</f>
        <v>#N/A</v>
      </c>
      <c r="L1372" t="e">
        <f>IF(Tabla267[[#This Row],[VALOR RESTANTE]]&lt;Tabla267[[#This Row],[VALOR]],"NO DISPONIBLE","DISPONIBLE")</f>
        <v>#N/A</v>
      </c>
      <c r="M1372" s="9">
        <f>COUNTIF(Tabla267[[#This Row],[VALOR RESTANTE]],0)</f>
        <v>0</v>
      </c>
    </row>
    <row r="1373" spans="2:13" hidden="1" x14ac:dyDescent="0.2">
      <c r="B1373" s="31">
        <v>1364</v>
      </c>
      <c r="H1373" t="s">
        <v>485</v>
      </c>
      <c r="I1373" t="s">
        <v>485</v>
      </c>
      <c r="J1373">
        <f t="shared" si="21"/>
        <v>105000</v>
      </c>
      <c r="K1373" t="e">
        <f>VLOOKUP(B1373,'REGISTRO ABONOS'!$B$8:$BC$10039,54,0)</f>
        <v>#N/A</v>
      </c>
      <c r="L1373" t="e">
        <f>IF(Tabla267[[#This Row],[VALOR RESTANTE]]&lt;Tabla267[[#This Row],[VALOR]],"NO DISPONIBLE","DISPONIBLE")</f>
        <v>#N/A</v>
      </c>
      <c r="M1373" s="9">
        <f>COUNTIF(Tabla267[[#This Row],[VALOR RESTANTE]],0)</f>
        <v>0</v>
      </c>
    </row>
    <row r="1374" spans="2:13" hidden="1" x14ac:dyDescent="0.2">
      <c r="B1374" s="31">
        <v>1365</v>
      </c>
      <c r="H1374" t="s">
        <v>499</v>
      </c>
      <c r="I1374" t="s">
        <v>499</v>
      </c>
      <c r="J1374">
        <f t="shared" si="21"/>
        <v>105000</v>
      </c>
      <c r="K1374" t="e">
        <f>VLOOKUP(B1374,'REGISTRO ABONOS'!$B$8:$BC$10039,54,0)</f>
        <v>#N/A</v>
      </c>
      <c r="L1374" t="e">
        <f>IF(Tabla267[[#This Row],[VALOR RESTANTE]]&lt;Tabla267[[#This Row],[VALOR]],"NO DISPONIBLE","DISPONIBLE")</f>
        <v>#N/A</v>
      </c>
      <c r="M1374" s="9">
        <f>COUNTIF(Tabla267[[#This Row],[VALOR RESTANTE]],0)</f>
        <v>0</v>
      </c>
    </row>
    <row r="1375" spans="2:13" hidden="1" x14ac:dyDescent="0.2">
      <c r="B1375" s="31">
        <v>1366</v>
      </c>
      <c r="H1375" t="s">
        <v>520</v>
      </c>
      <c r="I1375" t="s">
        <v>520</v>
      </c>
      <c r="J1375">
        <f t="shared" si="21"/>
        <v>105000</v>
      </c>
      <c r="K1375" t="e">
        <f>VLOOKUP(B1375,'REGISTRO ABONOS'!$B$8:$BC$10039,54,0)</f>
        <v>#N/A</v>
      </c>
      <c r="L1375" t="e">
        <f>IF(Tabla267[[#This Row],[VALOR RESTANTE]]&lt;Tabla267[[#This Row],[VALOR]],"NO DISPONIBLE","DISPONIBLE")</f>
        <v>#N/A</v>
      </c>
      <c r="M1375" s="9">
        <f>COUNTIF(Tabla267[[#This Row],[VALOR RESTANTE]],0)</f>
        <v>0</v>
      </c>
    </row>
    <row r="1376" spans="2:13" hidden="1" x14ac:dyDescent="0.2">
      <c r="B1376" s="31">
        <v>1367</v>
      </c>
      <c r="J1376">
        <f t="shared" si="21"/>
        <v>105000</v>
      </c>
      <c r="K1376" t="e">
        <f>VLOOKUP(B1376,'REGISTRO ABONOS'!$B$8:$BC$10039,54,0)</f>
        <v>#N/A</v>
      </c>
      <c r="L1376" t="e">
        <f>IF(Tabla267[[#This Row],[VALOR RESTANTE]]&lt;Tabla267[[#This Row],[VALOR]],"NO DISPONIBLE","DISPONIBLE")</f>
        <v>#N/A</v>
      </c>
      <c r="M1376" s="9">
        <f>COUNTIF(Tabla267[[#This Row],[VALOR RESTANTE]],0)</f>
        <v>0</v>
      </c>
    </row>
    <row r="1377" spans="2:13" hidden="1" x14ac:dyDescent="0.2">
      <c r="B1377" s="31">
        <v>1368</v>
      </c>
      <c r="J1377">
        <f t="shared" si="21"/>
        <v>105000</v>
      </c>
      <c r="K1377" t="e">
        <f>VLOOKUP(B1377,'REGISTRO ABONOS'!$B$8:$BC$10039,54,0)</f>
        <v>#N/A</v>
      </c>
      <c r="L1377" t="e">
        <f>IF(Tabla267[[#This Row],[VALOR RESTANTE]]&lt;Tabla267[[#This Row],[VALOR]],"NO DISPONIBLE","DISPONIBLE")</f>
        <v>#N/A</v>
      </c>
      <c r="M1377" s="9">
        <f>COUNTIF(Tabla267[[#This Row],[VALOR RESTANTE]],0)</f>
        <v>0</v>
      </c>
    </row>
    <row r="1378" spans="2:13" hidden="1" x14ac:dyDescent="0.2">
      <c r="B1378" s="31">
        <v>1369</v>
      </c>
      <c r="H1378" t="s">
        <v>451</v>
      </c>
      <c r="I1378" t="s">
        <v>451</v>
      </c>
      <c r="J1378">
        <f t="shared" si="21"/>
        <v>105000</v>
      </c>
      <c r="K1378" t="e">
        <f>VLOOKUP(B1378,'REGISTRO ABONOS'!$B$8:$BC$10039,54,0)</f>
        <v>#N/A</v>
      </c>
      <c r="L1378" t="e">
        <f>IF(Tabla267[[#This Row],[VALOR RESTANTE]]&lt;Tabla267[[#This Row],[VALOR]],"NO DISPONIBLE","DISPONIBLE")</f>
        <v>#N/A</v>
      </c>
      <c r="M1378" s="9">
        <f>COUNTIF(Tabla267[[#This Row],[VALOR RESTANTE]],0)</f>
        <v>0</v>
      </c>
    </row>
    <row r="1379" spans="2:13" hidden="1" x14ac:dyDescent="0.2">
      <c r="B1379" s="31">
        <v>1370</v>
      </c>
      <c r="J1379">
        <f t="shared" si="21"/>
        <v>105000</v>
      </c>
      <c r="K1379" t="e">
        <f>VLOOKUP(B1379,'REGISTRO ABONOS'!$B$8:$BC$10039,54,0)</f>
        <v>#N/A</v>
      </c>
      <c r="L1379" t="e">
        <f>IF(Tabla267[[#This Row],[VALOR RESTANTE]]&lt;Tabla267[[#This Row],[VALOR]],"NO DISPONIBLE","DISPONIBLE")</f>
        <v>#N/A</v>
      </c>
      <c r="M1379" s="9">
        <f>COUNTIF(Tabla267[[#This Row],[VALOR RESTANTE]],0)</f>
        <v>0</v>
      </c>
    </row>
    <row r="1380" spans="2:13" hidden="1" x14ac:dyDescent="0.2">
      <c r="B1380" s="31">
        <v>1371</v>
      </c>
      <c r="H1380" t="s">
        <v>477</v>
      </c>
      <c r="I1380" t="s">
        <v>477</v>
      </c>
      <c r="J1380">
        <f t="shared" si="21"/>
        <v>105000</v>
      </c>
      <c r="K1380" t="e">
        <f>VLOOKUP(B1380,'REGISTRO ABONOS'!$B$8:$BC$10039,54,0)</f>
        <v>#N/A</v>
      </c>
      <c r="L1380" t="e">
        <f>IF(Tabla267[[#This Row],[VALOR RESTANTE]]&lt;Tabla267[[#This Row],[VALOR]],"NO DISPONIBLE","DISPONIBLE")</f>
        <v>#N/A</v>
      </c>
      <c r="M1380" s="9">
        <f>COUNTIF(Tabla267[[#This Row],[VALOR RESTANTE]],0)</f>
        <v>0</v>
      </c>
    </row>
    <row r="1381" spans="2:13" hidden="1" x14ac:dyDescent="0.2">
      <c r="B1381" s="31">
        <v>1372</v>
      </c>
      <c r="J1381">
        <f t="shared" si="21"/>
        <v>105000</v>
      </c>
      <c r="K1381" t="e">
        <f>VLOOKUP(B1381,'REGISTRO ABONOS'!$B$8:$BC$10039,54,0)</f>
        <v>#N/A</v>
      </c>
      <c r="L1381" t="e">
        <f>IF(Tabla267[[#This Row],[VALOR RESTANTE]]&lt;Tabla267[[#This Row],[VALOR]],"NO DISPONIBLE","DISPONIBLE")</f>
        <v>#N/A</v>
      </c>
      <c r="M1381" s="9">
        <f>COUNTIF(Tabla267[[#This Row],[VALOR RESTANTE]],0)</f>
        <v>0</v>
      </c>
    </row>
    <row r="1382" spans="2:13" hidden="1" x14ac:dyDescent="0.2">
      <c r="B1382" s="31">
        <v>1373</v>
      </c>
      <c r="H1382" t="s">
        <v>506</v>
      </c>
      <c r="I1382" t="s">
        <v>506</v>
      </c>
      <c r="J1382">
        <f t="shared" si="21"/>
        <v>105000</v>
      </c>
      <c r="K1382" t="e">
        <f>VLOOKUP(B1382,'REGISTRO ABONOS'!$B$8:$BC$10039,54,0)</f>
        <v>#N/A</v>
      </c>
      <c r="L1382" t="e">
        <f>IF(Tabla267[[#This Row],[VALOR RESTANTE]]&lt;Tabla267[[#This Row],[VALOR]],"NO DISPONIBLE","DISPONIBLE")</f>
        <v>#N/A</v>
      </c>
      <c r="M1382" s="9">
        <f>COUNTIF(Tabla267[[#This Row],[VALOR RESTANTE]],0)</f>
        <v>0</v>
      </c>
    </row>
    <row r="1383" spans="2:13" hidden="1" x14ac:dyDescent="0.2">
      <c r="B1383" s="31">
        <v>1374</v>
      </c>
      <c r="J1383">
        <f t="shared" si="21"/>
        <v>105000</v>
      </c>
      <c r="K1383" t="e">
        <f>VLOOKUP(B1383,'REGISTRO ABONOS'!$B$8:$BC$10039,54,0)</f>
        <v>#N/A</v>
      </c>
      <c r="L1383" t="e">
        <f>IF(Tabla267[[#This Row],[VALOR RESTANTE]]&lt;Tabla267[[#This Row],[VALOR]],"NO DISPONIBLE","DISPONIBLE")</f>
        <v>#N/A</v>
      </c>
      <c r="M1383" s="9">
        <f>COUNTIF(Tabla267[[#This Row],[VALOR RESTANTE]],0)</f>
        <v>0</v>
      </c>
    </row>
    <row r="1384" spans="2:13" hidden="1" x14ac:dyDescent="0.2">
      <c r="B1384" s="31">
        <v>1375</v>
      </c>
      <c r="J1384">
        <f t="shared" si="21"/>
        <v>105000</v>
      </c>
      <c r="K1384" t="e">
        <f>VLOOKUP(B1384,'REGISTRO ABONOS'!$B$8:$BC$10039,54,0)</f>
        <v>#N/A</v>
      </c>
      <c r="L1384" t="e">
        <f>IF(Tabla267[[#This Row],[VALOR RESTANTE]]&lt;Tabla267[[#This Row],[VALOR]],"NO DISPONIBLE","DISPONIBLE")</f>
        <v>#N/A</v>
      </c>
      <c r="M1384" s="9">
        <f>COUNTIF(Tabla267[[#This Row],[VALOR RESTANTE]],0)</f>
        <v>0</v>
      </c>
    </row>
    <row r="1385" spans="2:13" hidden="1" x14ac:dyDescent="0.2">
      <c r="B1385" s="31">
        <v>1376</v>
      </c>
      <c r="J1385">
        <f t="shared" si="21"/>
        <v>105000</v>
      </c>
      <c r="K1385" t="e">
        <f>VLOOKUP(B1385,'REGISTRO ABONOS'!$B$8:$BC$10039,54,0)</f>
        <v>#N/A</v>
      </c>
      <c r="L1385" t="e">
        <f>IF(Tabla267[[#This Row],[VALOR RESTANTE]]&lt;Tabla267[[#This Row],[VALOR]],"NO DISPONIBLE","DISPONIBLE")</f>
        <v>#N/A</v>
      </c>
      <c r="M1385" s="9">
        <f>COUNTIF(Tabla267[[#This Row],[VALOR RESTANTE]],0)</f>
        <v>0</v>
      </c>
    </row>
    <row r="1386" spans="2:13" hidden="1" x14ac:dyDescent="0.2">
      <c r="B1386" s="31">
        <v>1377</v>
      </c>
      <c r="J1386">
        <f t="shared" si="21"/>
        <v>105000</v>
      </c>
      <c r="K1386" t="e">
        <f>VLOOKUP(B1386,'REGISTRO ABONOS'!$B$8:$BC$10039,54,0)</f>
        <v>#N/A</v>
      </c>
      <c r="L1386" t="e">
        <f>IF(Tabla267[[#This Row],[VALOR RESTANTE]]&lt;Tabla267[[#This Row],[VALOR]],"NO DISPONIBLE","DISPONIBLE")</f>
        <v>#N/A</v>
      </c>
      <c r="M1386" s="9">
        <f>COUNTIF(Tabla267[[#This Row],[VALOR RESTANTE]],0)</f>
        <v>0</v>
      </c>
    </row>
    <row r="1387" spans="2:13" hidden="1" x14ac:dyDescent="0.2">
      <c r="B1387" s="31">
        <v>1378</v>
      </c>
      <c r="J1387">
        <f t="shared" si="21"/>
        <v>105000</v>
      </c>
      <c r="K1387" t="e">
        <f>VLOOKUP(B1387,'REGISTRO ABONOS'!$B$8:$BC$10039,54,0)</f>
        <v>#N/A</v>
      </c>
      <c r="L1387" t="e">
        <f>IF(Tabla267[[#This Row],[VALOR RESTANTE]]&lt;Tabla267[[#This Row],[VALOR]],"NO DISPONIBLE","DISPONIBLE")</f>
        <v>#N/A</v>
      </c>
      <c r="M1387" s="9">
        <f>COUNTIF(Tabla267[[#This Row],[VALOR RESTANTE]],0)</f>
        <v>0</v>
      </c>
    </row>
    <row r="1388" spans="2:13" hidden="1" x14ac:dyDescent="0.2">
      <c r="B1388" s="31">
        <v>1379</v>
      </c>
      <c r="J1388">
        <f t="shared" si="21"/>
        <v>105000</v>
      </c>
      <c r="K1388" t="e">
        <f>VLOOKUP(B1388,'REGISTRO ABONOS'!$B$8:$BC$10039,54,0)</f>
        <v>#N/A</v>
      </c>
      <c r="L1388" t="e">
        <f>IF(Tabla267[[#This Row],[VALOR RESTANTE]]&lt;Tabla267[[#This Row],[VALOR]],"NO DISPONIBLE","DISPONIBLE")</f>
        <v>#N/A</v>
      </c>
      <c r="M1388" s="9">
        <f>COUNTIF(Tabla267[[#This Row],[VALOR RESTANTE]],0)</f>
        <v>0</v>
      </c>
    </row>
    <row r="1389" spans="2:13" hidden="1" x14ac:dyDescent="0.2">
      <c r="B1389" s="31">
        <v>1380</v>
      </c>
      <c r="J1389">
        <f t="shared" si="21"/>
        <v>105000</v>
      </c>
      <c r="K1389" t="e">
        <f>VLOOKUP(B1389,'REGISTRO ABONOS'!$B$8:$BC$10039,54,0)</f>
        <v>#N/A</v>
      </c>
      <c r="L1389" t="e">
        <f>IF(Tabla267[[#This Row],[VALOR RESTANTE]]&lt;Tabla267[[#This Row],[VALOR]],"NO DISPONIBLE","DISPONIBLE")</f>
        <v>#N/A</v>
      </c>
      <c r="M1389" s="9">
        <f>COUNTIF(Tabla267[[#This Row],[VALOR RESTANTE]],0)</f>
        <v>0</v>
      </c>
    </row>
    <row r="1390" spans="2:13" hidden="1" x14ac:dyDescent="0.2">
      <c r="B1390" s="31">
        <v>1381</v>
      </c>
      <c r="J1390">
        <f t="shared" si="21"/>
        <v>105000</v>
      </c>
      <c r="K1390" t="e">
        <f>VLOOKUP(B1390,'REGISTRO ABONOS'!$B$8:$BC$10039,54,0)</f>
        <v>#N/A</v>
      </c>
      <c r="L1390" t="e">
        <f>IF(Tabla267[[#This Row],[VALOR RESTANTE]]&lt;Tabla267[[#This Row],[VALOR]],"NO DISPONIBLE","DISPONIBLE")</f>
        <v>#N/A</v>
      </c>
      <c r="M1390" s="9">
        <f>COUNTIF(Tabla267[[#This Row],[VALOR RESTANTE]],0)</f>
        <v>0</v>
      </c>
    </row>
    <row r="1391" spans="2:13" hidden="1" x14ac:dyDescent="0.2">
      <c r="B1391" s="31">
        <v>1382</v>
      </c>
      <c r="J1391">
        <f t="shared" si="21"/>
        <v>105000</v>
      </c>
      <c r="K1391" t="e">
        <f>VLOOKUP(B1391,'REGISTRO ABONOS'!$B$8:$BC$10039,54,0)</f>
        <v>#N/A</v>
      </c>
      <c r="L1391" t="e">
        <f>IF(Tabla267[[#This Row],[VALOR RESTANTE]]&lt;Tabla267[[#This Row],[VALOR]],"NO DISPONIBLE","DISPONIBLE")</f>
        <v>#N/A</v>
      </c>
      <c r="M1391" s="9">
        <f>COUNTIF(Tabla267[[#This Row],[VALOR RESTANTE]],0)</f>
        <v>0</v>
      </c>
    </row>
    <row r="1392" spans="2:13" hidden="1" x14ac:dyDescent="0.2">
      <c r="B1392" s="31">
        <v>1383</v>
      </c>
      <c r="C1392" s="10">
        <v>43561</v>
      </c>
      <c r="D1392" t="s">
        <v>141</v>
      </c>
      <c r="H1392" t="s">
        <v>141</v>
      </c>
      <c r="I1392" t="s">
        <v>65</v>
      </c>
      <c r="J1392">
        <f t="shared" si="21"/>
        <v>105000</v>
      </c>
      <c r="K1392" t="e">
        <f>VLOOKUP(B1392,'REGISTRO ABONOS'!$B$8:$BC$10039,54,0)</f>
        <v>#N/A</v>
      </c>
      <c r="L1392" t="e">
        <f>IF(Tabla267[[#This Row],[VALOR RESTANTE]]&lt;Tabla267[[#This Row],[VALOR]],"NO DISPONIBLE","DISPONIBLE")</f>
        <v>#N/A</v>
      </c>
      <c r="M1392" s="9">
        <f>COUNTIF(Tabla267[[#This Row],[VALOR RESTANTE]],0)</f>
        <v>0</v>
      </c>
    </row>
    <row r="1393" spans="2:13" hidden="1" x14ac:dyDescent="0.2">
      <c r="B1393" s="31">
        <v>1384</v>
      </c>
      <c r="J1393">
        <f t="shared" si="21"/>
        <v>105000</v>
      </c>
      <c r="K1393" t="e">
        <f>VLOOKUP(B1393,'REGISTRO ABONOS'!$B$8:$BC$10039,54,0)</f>
        <v>#N/A</v>
      </c>
      <c r="L1393" t="e">
        <f>IF(Tabla267[[#This Row],[VALOR RESTANTE]]&lt;Tabla267[[#This Row],[VALOR]],"NO DISPONIBLE","DISPONIBLE")</f>
        <v>#N/A</v>
      </c>
      <c r="M1393" s="9">
        <f>COUNTIF(Tabla267[[#This Row],[VALOR RESTANTE]],0)</f>
        <v>0</v>
      </c>
    </row>
    <row r="1394" spans="2:13" hidden="1" x14ac:dyDescent="0.2">
      <c r="B1394" s="31">
        <v>1385</v>
      </c>
      <c r="J1394">
        <f t="shared" si="21"/>
        <v>105000</v>
      </c>
      <c r="K1394" t="e">
        <f>VLOOKUP(B1394,'REGISTRO ABONOS'!$B$8:$BC$10039,54,0)</f>
        <v>#N/A</v>
      </c>
      <c r="L1394" t="e">
        <f>IF(Tabla267[[#This Row],[VALOR RESTANTE]]&lt;Tabla267[[#This Row],[VALOR]],"NO DISPONIBLE","DISPONIBLE")</f>
        <v>#N/A</v>
      </c>
      <c r="M1394" s="9">
        <f>COUNTIF(Tabla267[[#This Row],[VALOR RESTANTE]],0)</f>
        <v>0</v>
      </c>
    </row>
    <row r="1395" spans="2:13" hidden="1" x14ac:dyDescent="0.2">
      <c r="B1395" s="31">
        <v>1386</v>
      </c>
      <c r="J1395">
        <f t="shared" si="21"/>
        <v>105000</v>
      </c>
      <c r="K1395" t="e">
        <f>VLOOKUP(B1395,'REGISTRO ABONOS'!$B$8:$BC$10039,54,0)</f>
        <v>#N/A</v>
      </c>
      <c r="L1395" t="e">
        <f>IF(Tabla267[[#This Row],[VALOR RESTANTE]]&lt;Tabla267[[#This Row],[VALOR]],"NO DISPONIBLE","DISPONIBLE")</f>
        <v>#N/A</v>
      </c>
      <c r="M1395" s="9">
        <f>COUNTIF(Tabla267[[#This Row],[VALOR RESTANTE]],0)</f>
        <v>0</v>
      </c>
    </row>
    <row r="1396" spans="2:13" hidden="1" x14ac:dyDescent="0.2">
      <c r="B1396" s="31">
        <v>1387</v>
      </c>
      <c r="H1396" t="s">
        <v>477</v>
      </c>
      <c r="I1396" t="s">
        <v>477</v>
      </c>
      <c r="J1396">
        <f t="shared" si="21"/>
        <v>105000</v>
      </c>
      <c r="K1396" t="e">
        <f>VLOOKUP(B1396,'REGISTRO ABONOS'!$B$8:$BC$10039,54,0)</f>
        <v>#N/A</v>
      </c>
      <c r="L1396" t="e">
        <f>IF(Tabla267[[#This Row],[VALOR RESTANTE]]&lt;Tabla267[[#This Row],[VALOR]],"NO DISPONIBLE","DISPONIBLE")</f>
        <v>#N/A</v>
      </c>
      <c r="M1396" s="9">
        <f>COUNTIF(Tabla267[[#This Row],[VALOR RESTANTE]],0)</f>
        <v>0</v>
      </c>
    </row>
    <row r="1397" spans="2:13" hidden="1" x14ac:dyDescent="0.2">
      <c r="B1397" s="31">
        <v>1388</v>
      </c>
      <c r="H1397" t="s">
        <v>520</v>
      </c>
      <c r="I1397" t="s">
        <v>520</v>
      </c>
      <c r="J1397">
        <f t="shared" si="21"/>
        <v>105000</v>
      </c>
      <c r="K1397" t="e">
        <f>VLOOKUP(B1397,'REGISTRO ABONOS'!$B$8:$BC$10039,54,0)</f>
        <v>#N/A</v>
      </c>
      <c r="L1397" t="e">
        <f>IF(Tabla267[[#This Row],[VALOR RESTANTE]]&lt;Tabla267[[#This Row],[VALOR]],"NO DISPONIBLE","DISPONIBLE")</f>
        <v>#N/A</v>
      </c>
      <c r="M1397" s="9">
        <f>COUNTIF(Tabla267[[#This Row],[VALOR RESTANTE]],0)</f>
        <v>0</v>
      </c>
    </row>
    <row r="1398" spans="2:13" hidden="1" x14ac:dyDescent="0.2">
      <c r="B1398" s="31">
        <v>1389</v>
      </c>
      <c r="H1398" t="s">
        <v>499</v>
      </c>
      <c r="I1398" t="s">
        <v>499</v>
      </c>
      <c r="J1398">
        <f t="shared" si="21"/>
        <v>105000</v>
      </c>
      <c r="K1398" t="e">
        <f>VLOOKUP(B1398,'REGISTRO ABONOS'!$B$8:$BC$10039,54,0)</f>
        <v>#N/A</v>
      </c>
      <c r="L1398" t="e">
        <f>IF(Tabla267[[#This Row],[VALOR RESTANTE]]&lt;Tabla267[[#This Row],[VALOR]],"NO DISPONIBLE","DISPONIBLE")</f>
        <v>#N/A</v>
      </c>
      <c r="M1398" s="9">
        <f>COUNTIF(Tabla267[[#This Row],[VALOR RESTANTE]],0)</f>
        <v>0</v>
      </c>
    </row>
    <row r="1399" spans="2:13" hidden="1" x14ac:dyDescent="0.2">
      <c r="B1399" s="31">
        <v>1390</v>
      </c>
      <c r="J1399">
        <f t="shared" si="21"/>
        <v>105000</v>
      </c>
      <c r="K1399" t="e">
        <f>VLOOKUP(B1399,'REGISTRO ABONOS'!$B$8:$BC$10039,54,0)</f>
        <v>#N/A</v>
      </c>
      <c r="L1399" t="e">
        <f>IF(Tabla267[[#This Row],[VALOR RESTANTE]]&lt;Tabla267[[#This Row],[VALOR]],"NO DISPONIBLE","DISPONIBLE")</f>
        <v>#N/A</v>
      </c>
      <c r="M1399" s="9">
        <f>COUNTIF(Tabla267[[#This Row],[VALOR RESTANTE]],0)</f>
        <v>0</v>
      </c>
    </row>
    <row r="1400" spans="2:13" hidden="1" x14ac:dyDescent="0.2">
      <c r="B1400" s="31">
        <v>1391</v>
      </c>
      <c r="J1400">
        <f t="shared" si="21"/>
        <v>105000</v>
      </c>
      <c r="K1400" t="e">
        <f>VLOOKUP(B1400,'REGISTRO ABONOS'!$B$8:$BC$10039,54,0)</f>
        <v>#N/A</v>
      </c>
      <c r="L1400" t="e">
        <f>IF(Tabla267[[#This Row],[VALOR RESTANTE]]&lt;Tabla267[[#This Row],[VALOR]],"NO DISPONIBLE","DISPONIBLE")</f>
        <v>#N/A</v>
      </c>
      <c r="M1400" s="9">
        <f>COUNTIF(Tabla267[[#This Row],[VALOR RESTANTE]],0)</f>
        <v>0</v>
      </c>
    </row>
    <row r="1401" spans="2:13" hidden="1" x14ac:dyDescent="0.2">
      <c r="B1401" s="31">
        <v>1392</v>
      </c>
      <c r="H1401" t="s">
        <v>504</v>
      </c>
      <c r="I1401" t="s">
        <v>504</v>
      </c>
      <c r="J1401">
        <f t="shared" si="21"/>
        <v>105000</v>
      </c>
      <c r="K1401" t="e">
        <f>VLOOKUP(B1401,'REGISTRO ABONOS'!$B$8:$BC$10039,54,0)</f>
        <v>#N/A</v>
      </c>
      <c r="L1401" t="e">
        <f>IF(Tabla267[[#This Row],[VALOR RESTANTE]]&lt;Tabla267[[#This Row],[VALOR]],"NO DISPONIBLE","DISPONIBLE")</f>
        <v>#N/A</v>
      </c>
      <c r="M1401" s="9">
        <f>COUNTIF(Tabla267[[#This Row],[VALOR RESTANTE]],0)</f>
        <v>0</v>
      </c>
    </row>
    <row r="1402" spans="2:13" hidden="1" x14ac:dyDescent="0.2">
      <c r="B1402" s="31">
        <v>1393</v>
      </c>
      <c r="J1402">
        <f t="shared" si="21"/>
        <v>105000</v>
      </c>
      <c r="K1402" t="e">
        <f>VLOOKUP(B1402,'REGISTRO ABONOS'!$B$8:$BC$10039,54,0)</f>
        <v>#N/A</v>
      </c>
      <c r="L1402" t="e">
        <f>IF(Tabla267[[#This Row],[VALOR RESTANTE]]&lt;Tabla267[[#This Row],[VALOR]],"NO DISPONIBLE","DISPONIBLE")</f>
        <v>#N/A</v>
      </c>
      <c r="M1402" s="9">
        <f>COUNTIF(Tabla267[[#This Row],[VALOR RESTANTE]],0)</f>
        <v>0</v>
      </c>
    </row>
    <row r="1403" spans="2:13" hidden="1" x14ac:dyDescent="0.2">
      <c r="B1403" s="31">
        <v>1394</v>
      </c>
      <c r="J1403">
        <f t="shared" si="21"/>
        <v>105000</v>
      </c>
      <c r="K1403" t="e">
        <f>VLOOKUP(B1403,'REGISTRO ABONOS'!$B$8:$BC$10039,54,0)</f>
        <v>#N/A</v>
      </c>
      <c r="L1403" t="e">
        <f>IF(Tabla267[[#This Row],[VALOR RESTANTE]]&lt;Tabla267[[#This Row],[VALOR]],"NO DISPONIBLE","DISPONIBLE")</f>
        <v>#N/A</v>
      </c>
      <c r="M1403" s="9">
        <f>COUNTIF(Tabla267[[#This Row],[VALOR RESTANTE]],0)</f>
        <v>0</v>
      </c>
    </row>
    <row r="1404" spans="2:13" hidden="1" x14ac:dyDescent="0.2">
      <c r="B1404" s="31">
        <v>1395</v>
      </c>
      <c r="J1404">
        <f t="shared" si="21"/>
        <v>105000</v>
      </c>
      <c r="K1404" t="e">
        <f>VLOOKUP(B1404,'REGISTRO ABONOS'!$B$8:$BC$10039,54,0)</f>
        <v>#N/A</v>
      </c>
      <c r="L1404" t="e">
        <f>IF(Tabla267[[#This Row],[VALOR RESTANTE]]&lt;Tabla267[[#This Row],[VALOR]],"NO DISPONIBLE","DISPONIBLE")</f>
        <v>#N/A</v>
      </c>
      <c r="M1404" s="9">
        <f>COUNTIF(Tabla267[[#This Row],[VALOR RESTANTE]],0)</f>
        <v>0</v>
      </c>
    </row>
    <row r="1405" spans="2:13" hidden="1" x14ac:dyDescent="0.2">
      <c r="B1405" s="31">
        <v>1396</v>
      </c>
      <c r="J1405">
        <f t="shared" si="21"/>
        <v>105000</v>
      </c>
      <c r="K1405" t="e">
        <f>VLOOKUP(B1405,'REGISTRO ABONOS'!$B$8:$BC$10039,54,0)</f>
        <v>#N/A</v>
      </c>
      <c r="L1405" t="e">
        <f>IF(Tabla267[[#This Row],[VALOR RESTANTE]]&lt;Tabla267[[#This Row],[VALOR]],"NO DISPONIBLE","DISPONIBLE")</f>
        <v>#N/A</v>
      </c>
      <c r="M1405" s="9">
        <f>COUNTIF(Tabla267[[#This Row],[VALOR RESTANTE]],0)</f>
        <v>0</v>
      </c>
    </row>
    <row r="1406" spans="2:13" hidden="1" x14ac:dyDescent="0.2">
      <c r="B1406" s="31">
        <v>1397</v>
      </c>
      <c r="J1406">
        <f t="shared" si="21"/>
        <v>105000</v>
      </c>
      <c r="K1406" t="e">
        <f>VLOOKUP(B1406,'REGISTRO ABONOS'!$B$8:$BC$10039,54,0)</f>
        <v>#N/A</v>
      </c>
      <c r="L1406" t="e">
        <f>IF(Tabla267[[#This Row],[VALOR RESTANTE]]&lt;Tabla267[[#This Row],[VALOR]],"NO DISPONIBLE","DISPONIBLE")</f>
        <v>#N/A</v>
      </c>
      <c r="M1406" s="9">
        <f>COUNTIF(Tabla267[[#This Row],[VALOR RESTANTE]],0)</f>
        <v>0</v>
      </c>
    </row>
    <row r="1407" spans="2:13" hidden="1" x14ac:dyDescent="0.2">
      <c r="B1407" s="31">
        <v>1398</v>
      </c>
      <c r="J1407">
        <f t="shared" si="21"/>
        <v>105000</v>
      </c>
      <c r="K1407" t="e">
        <f>VLOOKUP(B1407,'REGISTRO ABONOS'!$B$8:$BC$10039,54,0)</f>
        <v>#N/A</v>
      </c>
      <c r="L1407" t="e">
        <f>IF(Tabla267[[#This Row],[VALOR RESTANTE]]&lt;Tabla267[[#This Row],[VALOR]],"NO DISPONIBLE","DISPONIBLE")</f>
        <v>#N/A</v>
      </c>
      <c r="M1407" s="9">
        <f>COUNTIF(Tabla267[[#This Row],[VALOR RESTANTE]],0)</f>
        <v>0</v>
      </c>
    </row>
    <row r="1408" spans="2:13" hidden="1" x14ac:dyDescent="0.2">
      <c r="B1408" s="31">
        <v>1399</v>
      </c>
      <c r="J1408">
        <f t="shared" si="21"/>
        <v>105000</v>
      </c>
      <c r="K1408" t="e">
        <f>VLOOKUP(B1408,'REGISTRO ABONOS'!$B$8:$BC$10039,54,0)</f>
        <v>#N/A</v>
      </c>
      <c r="L1408" t="e">
        <f>IF(Tabla267[[#This Row],[VALOR RESTANTE]]&lt;Tabla267[[#This Row],[VALOR]],"NO DISPONIBLE","DISPONIBLE")</f>
        <v>#N/A</v>
      </c>
      <c r="M1408" s="9">
        <f>COUNTIF(Tabla267[[#This Row],[VALOR RESTANTE]],0)</f>
        <v>0</v>
      </c>
    </row>
    <row r="1409" spans="2:13" hidden="1" x14ac:dyDescent="0.2">
      <c r="B1409" s="31">
        <v>1400</v>
      </c>
      <c r="J1409">
        <f t="shared" si="21"/>
        <v>105000</v>
      </c>
      <c r="K1409" t="e">
        <f>VLOOKUP(B1409,'REGISTRO ABONOS'!$B$8:$BC$10039,54,0)</f>
        <v>#N/A</v>
      </c>
      <c r="L1409" t="e">
        <f>IF(Tabla267[[#This Row],[VALOR RESTANTE]]&lt;Tabla267[[#This Row],[VALOR]],"NO DISPONIBLE","DISPONIBLE")</f>
        <v>#N/A</v>
      </c>
      <c r="M1409" s="9">
        <f>COUNTIF(Tabla267[[#This Row],[VALOR RESTANTE]],0)</f>
        <v>0</v>
      </c>
    </row>
    <row r="1410" spans="2:13" hidden="1" x14ac:dyDescent="0.2">
      <c r="B1410" s="31">
        <v>1401</v>
      </c>
      <c r="H1410" t="s">
        <v>519</v>
      </c>
      <c r="I1410" t="s">
        <v>519</v>
      </c>
      <c r="J1410">
        <f t="shared" si="21"/>
        <v>105000</v>
      </c>
      <c r="K1410" t="e">
        <f>VLOOKUP(B1410,'REGISTRO ABONOS'!$B$8:$BC$10039,54,0)</f>
        <v>#N/A</v>
      </c>
      <c r="L1410" t="e">
        <f>IF(Tabla267[[#This Row],[VALOR RESTANTE]]&lt;Tabla267[[#This Row],[VALOR]],"NO DISPONIBLE","DISPONIBLE")</f>
        <v>#N/A</v>
      </c>
      <c r="M1410" s="9">
        <f>COUNTIF(Tabla267[[#This Row],[VALOR RESTANTE]],0)</f>
        <v>0</v>
      </c>
    </row>
    <row r="1411" spans="2:13" hidden="1" x14ac:dyDescent="0.2">
      <c r="B1411" s="31">
        <v>1402</v>
      </c>
      <c r="H1411" t="s">
        <v>524</v>
      </c>
      <c r="I1411" t="s">
        <v>524</v>
      </c>
      <c r="J1411">
        <f t="shared" si="21"/>
        <v>105000</v>
      </c>
      <c r="K1411" t="e">
        <f>VLOOKUP(B1411,'REGISTRO ABONOS'!$B$8:$BC$10039,54,0)</f>
        <v>#N/A</v>
      </c>
      <c r="L1411" t="e">
        <f>IF(Tabla267[[#This Row],[VALOR RESTANTE]]&lt;Tabla267[[#This Row],[VALOR]],"NO DISPONIBLE","DISPONIBLE")</f>
        <v>#N/A</v>
      </c>
      <c r="M1411" s="9">
        <f>COUNTIF(Tabla267[[#This Row],[VALOR RESTANTE]],0)</f>
        <v>0</v>
      </c>
    </row>
    <row r="1412" spans="2:13" hidden="1" x14ac:dyDescent="0.2">
      <c r="B1412" s="31">
        <v>1403</v>
      </c>
      <c r="J1412">
        <f t="shared" si="21"/>
        <v>105000</v>
      </c>
      <c r="K1412" t="e">
        <f>VLOOKUP(B1412,'REGISTRO ABONOS'!$B$8:$BC$10039,54,0)</f>
        <v>#N/A</v>
      </c>
      <c r="L1412" t="e">
        <f>IF(Tabla267[[#This Row],[VALOR RESTANTE]]&lt;Tabla267[[#This Row],[VALOR]],"NO DISPONIBLE","DISPONIBLE")</f>
        <v>#N/A</v>
      </c>
      <c r="M1412" s="9">
        <f>COUNTIF(Tabla267[[#This Row],[VALOR RESTANTE]],0)</f>
        <v>0</v>
      </c>
    </row>
    <row r="1413" spans="2:13" hidden="1" x14ac:dyDescent="0.2">
      <c r="B1413" s="31">
        <v>1404</v>
      </c>
      <c r="J1413">
        <f t="shared" si="21"/>
        <v>105000</v>
      </c>
      <c r="K1413" t="e">
        <f>VLOOKUP(B1413,'REGISTRO ABONOS'!$B$8:$BC$10039,54,0)</f>
        <v>#N/A</v>
      </c>
      <c r="L1413" t="e">
        <f>IF(Tabla267[[#This Row],[VALOR RESTANTE]]&lt;Tabla267[[#This Row],[VALOR]],"NO DISPONIBLE","DISPONIBLE")</f>
        <v>#N/A</v>
      </c>
      <c r="M1413" s="9">
        <f>COUNTIF(Tabla267[[#This Row],[VALOR RESTANTE]],0)</f>
        <v>0</v>
      </c>
    </row>
    <row r="1414" spans="2:13" hidden="1" x14ac:dyDescent="0.2">
      <c r="B1414" s="31">
        <v>1405</v>
      </c>
      <c r="J1414">
        <f t="shared" si="21"/>
        <v>105000</v>
      </c>
      <c r="K1414" t="e">
        <f>VLOOKUP(B1414,'REGISTRO ABONOS'!$B$8:$BC$10039,54,0)</f>
        <v>#N/A</v>
      </c>
      <c r="L1414" t="e">
        <f>IF(Tabla267[[#This Row],[VALOR RESTANTE]]&lt;Tabla267[[#This Row],[VALOR]],"NO DISPONIBLE","DISPONIBLE")</f>
        <v>#N/A</v>
      </c>
      <c r="M1414" s="9">
        <f>COUNTIF(Tabla267[[#This Row],[VALOR RESTANTE]],0)</f>
        <v>0</v>
      </c>
    </row>
    <row r="1415" spans="2:13" hidden="1" x14ac:dyDescent="0.2">
      <c r="B1415" s="31">
        <v>1406</v>
      </c>
      <c r="J1415">
        <f t="shared" si="21"/>
        <v>105000</v>
      </c>
      <c r="K1415" t="e">
        <f>VLOOKUP(B1415,'REGISTRO ABONOS'!$B$8:$BC$10039,54,0)</f>
        <v>#N/A</v>
      </c>
      <c r="L1415" t="e">
        <f>IF(Tabla267[[#This Row],[VALOR RESTANTE]]&lt;Tabla267[[#This Row],[VALOR]],"NO DISPONIBLE","DISPONIBLE")</f>
        <v>#N/A</v>
      </c>
      <c r="M1415" s="9">
        <f>COUNTIF(Tabla267[[#This Row],[VALOR RESTANTE]],0)</f>
        <v>0</v>
      </c>
    </row>
    <row r="1416" spans="2:13" hidden="1" x14ac:dyDescent="0.2">
      <c r="B1416" s="31">
        <v>1407</v>
      </c>
      <c r="J1416">
        <f t="shared" si="21"/>
        <v>105000</v>
      </c>
      <c r="K1416" t="e">
        <f>VLOOKUP(B1416,'REGISTRO ABONOS'!$B$8:$BC$10039,54,0)</f>
        <v>#N/A</v>
      </c>
      <c r="L1416" t="e">
        <f>IF(Tabla267[[#This Row],[VALOR RESTANTE]]&lt;Tabla267[[#This Row],[VALOR]],"NO DISPONIBLE","DISPONIBLE")</f>
        <v>#N/A</v>
      </c>
      <c r="M1416" s="9">
        <f>COUNTIF(Tabla267[[#This Row],[VALOR RESTANTE]],0)</f>
        <v>0</v>
      </c>
    </row>
    <row r="1417" spans="2:13" hidden="1" x14ac:dyDescent="0.2">
      <c r="B1417" s="31">
        <v>1408</v>
      </c>
      <c r="J1417">
        <f t="shared" si="21"/>
        <v>105000</v>
      </c>
      <c r="K1417" t="e">
        <f>VLOOKUP(B1417,'REGISTRO ABONOS'!$B$8:$BC$10039,54,0)</f>
        <v>#N/A</v>
      </c>
      <c r="L1417" t="e">
        <f>IF(Tabla267[[#This Row],[VALOR RESTANTE]]&lt;Tabla267[[#This Row],[VALOR]],"NO DISPONIBLE","DISPONIBLE")</f>
        <v>#N/A</v>
      </c>
      <c r="M1417" s="9">
        <f>COUNTIF(Tabla267[[#This Row],[VALOR RESTANTE]],0)</f>
        <v>0</v>
      </c>
    </row>
    <row r="1418" spans="2:13" hidden="1" x14ac:dyDescent="0.2">
      <c r="B1418" s="31">
        <v>1409</v>
      </c>
      <c r="J1418">
        <f t="shared" si="21"/>
        <v>105000</v>
      </c>
      <c r="K1418" t="e">
        <f>VLOOKUP(B1418,'REGISTRO ABONOS'!$B$8:$BC$10039,54,0)</f>
        <v>#N/A</v>
      </c>
      <c r="L1418" t="e">
        <f>IF(Tabla267[[#This Row],[VALOR RESTANTE]]&lt;Tabla267[[#This Row],[VALOR]],"NO DISPONIBLE","DISPONIBLE")</f>
        <v>#N/A</v>
      </c>
      <c r="M1418" s="9">
        <f>COUNTIF(Tabla267[[#This Row],[VALOR RESTANTE]],0)</f>
        <v>0</v>
      </c>
    </row>
    <row r="1419" spans="2:13" hidden="1" x14ac:dyDescent="0.2">
      <c r="B1419" s="31">
        <v>1410</v>
      </c>
      <c r="J1419">
        <f t="shared" si="21"/>
        <v>105000</v>
      </c>
      <c r="K1419" t="e">
        <f>VLOOKUP(B1419,'REGISTRO ABONOS'!$B$8:$BC$10039,54,0)</f>
        <v>#N/A</v>
      </c>
      <c r="L1419" t="e">
        <f>IF(Tabla267[[#This Row],[VALOR RESTANTE]]&lt;Tabla267[[#This Row],[VALOR]],"NO DISPONIBLE","DISPONIBLE")</f>
        <v>#N/A</v>
      </c>
      <c r="M1419" s="9">
        <f>COUNTIF(Tabla267[[#This Row],[VALOR RESTANTE]],0)</f>
        <v>0</v>
      </c>
    </row>
    <row r="1420" spans="2:13" hidden="1" x14ac:dyDescent="0.2">
      <c r="B1420" s="31">
        <v>1411</v>
      </c>
      <c r="C1420" s="10">
        <v>43564</v>
      </c>
      <c r="D1420" t="s">
        <v>233</v>
      </c>
      <c r="I1420" t="s">
        <v>229</v>
      </c>
      <c r="J1420">
        <f t="shared" ref="J1420:J1483" si="22">IF(C1420&gt;43607,130000,105000)</f>
        <v>105000</v>
      </c>
      <c r="K1420" t="e">
        <f>VLOOKUP(B1420,'REGISTRO ABONOS'!$B$8:$BC$10039,54,0)</f>
        <v>#N/A</v>
      </c>
      <c r="L1420" t="e">
        <f>IF(Tabla267[[#This Row],[VALOR RESTANTE]]&lt;Tabla267[[#This Row],[VALOR]],"NO DISPONIBLE","DISPONIBLE")</f>
        <v>#N/A</v>
      </c>
      <c r="M1420" s="9">
        <f>COUNTIF(Tabla267[[#This Row],[VALOR RESTANTE]],0)</f>
        <v>0</v>
      </c>
    </row>
    <row r="1421" spans="2:13" hidden="1" x14ac:dyDescent="0.2">
      <c r="B1421" s="31">
        <v>1412</v>
      </c>
      <c r="J1421">
        <f t="shared" si="22"/>
        <v>105000</v>
      </c>
      <c r="K1421" t="e">
        <f>VLOOKUP(B1421,'REGISTRO ABONOS'!$B$8:$BC$10039,54,0)</f>
        <v>#N/A</v>
      </c>
      <c r="L1421" t="e">
        <f>IF(Tabla267[[#This Row],[VALOR RESTANTE]]&lt;Tabla267[[#This Row],[VALOR]],"NO DISPONIBLE","DISPONIBLE")</f>
        <v>#N/A</v>
      </c>
      <c r="M1421" s="9">
        <f>COUNTIF(Tabla267[[#This Row],[VALOR RESTANTE]],0)</f>
        <v>0</v>
      </c>
    </row>
    <row r="1422" spans="2:13" hidden="1" x14ac:dyDescent="0.2">
      <c r="B1422" s="31">
        <v>1413</v>
      </c>
      <c r="J1422">
        <f t="shared" si="22"/>
        <v>105000</v>
      </c>
      <c r="K1422" t="e">
        <f>VLOOKUP(B1422,'REGISTRO ABONOS'!$B$8:$BC$10039,54,0)</f>
        <v>#N/A</v>
      </c>
      <c r="L1422" t="e">
        <f>IF(Tabla267[[#This Row],[VALOR RESTANTE]]&lt;Tabla267[[#This Row],[VALOR]],"NO DISPONIBLE","DISPONIBLE")</f>
        <v>#N/A</v>
      </c>
      <c r="M1422" s="9">
        <f>COUNTIF(Tabla267[[#This Row],[VALOR RESTANTE]],0)</f>
        <v>0</v>
      </c>
    </row>
    <row r="1423" spans="2:13" hidden="1" x14ac:dyDescent="0.2">
      <c r="B1423" s="31">
        <v>1414</v>
      </c>
      <c r="H1423" t="s">
        <v>485</v>
      </c>
      <c r="I1423" t="s">
        <v>485</v>
      </c>
      <c r="J1423">
        <f t="shared" si="22"/>
        <v>105000</v>
      </c>
      <c r="K1423" t="e">
        <f>VLOOKUP(B1423,'REGISTRO ABONOS'!$B$8:$BC$10039,54,0)</f>
        <v>#N/A</v>
      </c>
      <c r="L1423" t="e">
        <f>IF(Tabla267[[#This Row],[VALOR RESTANTE]]&lt;Tabla267[[#This Row],[VALOR]],"NO DISPONIBLE","DISPONIBLE")</f>
        <v>#N/A</v>
      </c>
      <c r="M1423" s="9">
        <f>COUNTIF(Tabla267[[#This Row],[VALOR RESTANTE]],0)</f>
        <v>0</v>
      </c>
    </row>
    <row r="1424" spans="2:13" hidden="1" x14ac:dyDescent="0.2">
      <c r="B1424" s="31">
        <v>1415</v>
      </c>
      <c r="H1424" t="s">
        <v>487</v>
      </c>
      <c r="I1424" t="s">
        <v>487</v>
      </c>
      <c r="J1424">
        <f t="shared" si="22"/>
        <v>105000</v>
      </c>
      <c r="K1424" t="e">
        <f>VLOOKUP(B1424,'REGISTRO ABONOS'!$B$8:$BC$10039,54,0)</f>
        <v>#N/A</v>
      </c>
      <c r="L1424" t="e">
        <f>IF(Tabla267[[#This Row],[VALOR RESTANTE]]&lt;Tabla267[[#This Row],[VALOR]],"NO DISPONIBLE","DISPONIBLE")</f>
        <v>#N/A</v>
      </c>
      <c r="M1424" s="9">
        <f>COUNTIF(Tabla267[[#This Row],[VALOR RESTANTE]],0)</f>
        <v>0</v>
      </c>
    </row>
    <row r="1425" spans="2:13" hidden="1" x14ac:dyDescent="0.2">
      <c r="B1425" s="31">
        <v>1416</v>
      </c>
      <c r="H1425" t="s">
        <v>478</v>
      </c>
      <c r="I1425" t="s">
        <v>478</v>
      </c>
      <c r="J1425">
        <f t="shared" si="22"/>
        <v>105000</v>
      </c>
      <c r="K1425" t="e">
        <f>VLOOKUP(B1425,'REGISTRO ABONOS'!$B$8:$BC$10039,54,0)</f>
        <v>#N/A</v>
      </c>
      <c r="L1425" t="e">
        <f>IF(Tabla267[[#This Row],[VALOR RESTANTE]]&lt;Tabla267[[#This Row],[VALOR]],"NO DISPONIBLE","DISPONIBLE")</f>
        <v>#N/A</v>
      </c>
      <c r="M1425" s="9">
        <f>COUNTIF(Tabla267[[#This Row],[VALOR RESTANTE]],0)</f>
        <v>0</v>
      </c>
    </row>
    <row r="1426" spans="2:13" hidden="1" x14ac:dyDescent="0.2">
      <c r="B1426" s="31">
        <v>1417</v>
      </c>
      <c r="H1426" t="s">
        <v>345</v>
      </c>
      <c r="I1426" t="s">
        <v>345</v>
      </c>
      <c r="J1426">
        <f t="shared" si="22"/>
        <v>105000</v>
      </c>
      <c r="K1426" t="e">
        <f>VLOOKUP(B1426,'REGISTRO ABONOS'!$B$8:$BC$10039,54,0)</f>
        <v>#N/A</v>
      </c>
      <c r="L1426" t="e">
        <f>IF(Tabla267[[#This Row],[VALOR RESTANTE]]&lt;Tabla267[[#This Row],[VALOR]],"NO DISPONIBLE","DISPONIBLE")</f>
        <v>#N/A</v>
      </c>
      <c r="M1426" s="9">
        <f>COUNTIF(Tabla267[[#This Row],[VALOR RESTANTE]],0)</f>
        <v>0</v>
      </c>
    </row>
    <row r="1427" spans="2:13" hidden="1" x14ac:dyDescent="0.2">
      <c r="B1427" s="31">
        <v>1418</v>
      </c>
      <c r="J1427">
        <f t="shared" si="22"/>
        <v>105000</v>
      </c>
      <c r="K1427" t="e">
        <f>VLOOKUP(B1427,'REGISTRO ABONOS'!$B$8:$BC$10039,54,0)</f>
        <v>#N/A</v>
      </c>
      <c r="L1427" t="e">
        <f>IF(Tabla267[[#This Row],[VALOR RESTANTE]]&lt;Tabla267[[#This Row],[VALOR]],"NO DISPONIBLE","DISPONIBLE")</f>
        <v>#N/A</v>
      </c>
      <c r="M1427" s="9">
        <f>COUNTIF(Tabla267[[#This Row],[VALOR RESTANTE]],0)</f>
        <v>0</v>
      </c>
    </row>
    <row r="1428" spans="2:13" hidden="1" x14ac:dyDescent="0.2">
      <c r="B1428" s="31">
        <v>1419</v>
      </c>
      <c r="H1428" t="s">
        <v>341</v>
      </c>
      <c r="I1428" t="s">
        <v>341</v>
      </c>
      <c r="J1428">
        <f t="shared" si="22"/>
        <v>105000</v>
      </c>
      <c r="K1428" t="e">
        <f>VLOOKUP(B1428,'REGISTRO ABONOS'!$B$8:$BC$10039,54,0)</f>
        <v>#N/A</v>
      </c>
      <c r="L1428" t="e">
        <f>IF(Tabla267[[#This Row],[VALOR RESTANTE]]&lt;Tabla267[[#This Row],[VALOR]],"NO DISPONIBLE","DISPONIBLE")</f>
        <v>#N/A</v>
      </c>
      <c r="M1428" s="9">
        <f>COUNTIF(Tabla267[[#This Row],[VALOR RESTANTE]],0)</f>
        <v>0</v>
      </c>
    </row>
    <row r="1429" spans="2:13" hidden="1" x14ac:dyDescent="0.2">
      <c r="B1429" s="31">
        <v>1420</v>
      </c>
      <c r="H1429" t="s">
        <v>486</v>
      </c>
      <c r="I1429" t="s">
        <v>486</v>
      </c>
      <c r="J1429">
        <f t="shared" si="22"/>
        <v>105000</v>
      </c>
      <c r="K1429" t="e">
        <f>VLOOKUP(B1429,'REGISTRO ABONOS'!$B$8:$BC$10039,54,0)</f>
        <v>#N/A</v>
      </c>
      <c r="L1429" t="e">
        <f>IF(Tabla267[[#This Row],[VALOR RESTANTE]]&lt;Tabla267[[#This Row],[VALOR]],"NO DISPONIBLE","DISPONIBLE")</f>
        <v>#N/A</v>
      </c>
      <c r="M1429" s="9">
        <f>COUNTIF(Tabla267[[#This Row],[VALOR RESTANTE]],0)</f>
        <v>0</v>
      </c>
    </row>
    <row r="1430" spans="2:13" hidden="1" x14ac:dyDescent="0.2">
      <c r="B1430" s="31">
        <v>1421</v>
      </c>
      <c r="J1430">
        <f t="shared" si="22"/>
        <v>105000</v>
      </c>
      <c r="K1430" t="e">
        <f>VLOOKUP(B1430,'REGISTRO ABONOS'!$B$8:$BC$10039,54,0)</f>
        <v>#N/A</v>
      </c>
      <c r="L1430" t="e">
        <f>IF(Tabla267[[#This Row],[VALOR RESTANTE]]&lt;Tabla267[[#This Row],[VALOR]],"NO DISPONIBLE","DISPONIBLE")</f>
        <v>#N/A</v>
      </c>
      <c r="M1430" s="9">
        <f>COUNTIF(Tabla267[[#This Row],[VALOR RESTANTE]],0)</f>
        <v>0</v>
      </c>
    </row>
    <row r="1431" spans="2:13" hidden="1" x14ac:dyDescent="0.2">
      <c r="B1431" s="31">
        <v>1422</v>
      </c>
      <c r="J1431">
        <f t="shared" si="22"/>
        <v>105000</v>
      </c>
      <c r="K1431" t="e">
        <f>VLOOKUP(B1431,'REGISTRO ABONOS'!$B$8:$BC$10039,54,0)</f>
        <v>#N/A</v>
      </c>
      <c r="L1431" t="e">
        <f>IF(Tabla267[[#This Row],[VALOR RESTANTE]]&lt;Tabla267[[#This Row],[VALOR]],"NO DISPONIBLE","DISPONIBLE")</f>
        <v>#N/A</v>
      </c>
      <c r="M1431" s="9">
        <f>COUNTIF(Tabla267[[#This Row],[VALOR RESTANTE]],0)</f>
        <v>0</v>
      </c>
    </row>
    <row r="1432" spans="2:13" hidden="1" x14ac:dyDescent="0.2">
      <c r="B1432" s="31">
        <v>1423</v>
      </c>
      <c r="J1432">
        <f t="shared" si="22"/>
        <v>105000</v>
      </c>
      <c r="K1432" t="e">
        <f>VLOOKUP(B1432,'REGISTRO ABONOS'!$B$8:$BC$10039,54,0)</f>
        <v>#N/A</v>
      </c>
      <c r="L1432" t="e">
        <f>IF(Tabla267[[#This Row],[VALOR RESTANTE]]&lt;Tabla267[[#This Row],[VALOR]],"NO DISPONIBLE","DISPONIBLE")</f>
        <v>#N/A</v>
      </c>
      <c r="M1432" s="9">
        <f>COUNTIF(Tabla267[[#This Row],[VALOR RESTANTE]],0)</f>
        <v>0</v>
      </c>
    </row>
    <row r="1433" spans="2:13" hidden="1" x14ac:dyDescent="0.2">
      <c r="B1433" s="31">
        <v>1424</v>
      </c>
      <c r="H1433" t="s">
        <v>485</v>
      </c>
      <c r="I1433" t="s">
        <v>485</v>
      </c>
      <c r="J1433">
        <f t="shared" si="22"/>
        <v>105000</v>
      </c>
      <c r="K1433" t="e">
        <f>VLOOKUP(B1433,'REGISTRO ABONOS'!$B$8:$BC$10039,54,0)</f>
        <v>#N/A</v>
      </c>
      <c r="L1433" t="e">
        <f>IF(Tabla267[[#This Row],[VALOR RESTANTE]]&lt;Tabla267[[#This Row],[VALOR]],"NO DISPONIBLE","DISPONIBLE")</f>
        <v>#N/A</v>
      </c>
      <c r="M1433" s="9">
        <f>COUNTIF(Tabla267[[#This Row],[VALOR RESTANTE]],0)</f>
        <v>0</v>
      </c>
    </row>
    <row r="1434" spans="2:13" hidden="1" x14ac:dyDescent="0.2">
      <c r="B1434" s="31">
        <v>1425</v>
      </c>
      <c r="H1434" t="s">
        <v>524</v>
      </c>
      <c r="I1434" t="s">
        <v>524</v>
      </c>
      <c r="J1434">
        <f t="shared" si="22"/>
        <v>105000</v>
      </c>
      <c r="K1434" t="e">
        <f>VLOOKUP(B1434,'REGISTRO ABONOS'!$B$8:$BC$10039,54,0)</f>
        <v>#N/A</v>
      </c>
      <c r="L1434" t="e">
        <f>IF(Tabla267[[#This Row],[VALOR RESTANTE]]&lt;Tabla267[[#This Row],[VALOR]],"NO DISPONIBLE","DISPONIBLE")</f>
        <v>#N/A</v>
      </c>
      <c r="M1434" s="9">
        <f>COUNTIF(Tabla267[[#This Row],[VALOR RESTANTE]],0)</f>
        <v>0</v>
      </c>
    </row>
    <row r="1435" spans="2:13" hidden="1" x14ac:dyDescent="0.2">
      <c r="B1435" s="31">
        <v>1426</v>
      </c>
      <c r="H1435" t="s">
        <v>486</v>
      </c>
      <c r="I1435" t="s">
        <v>486</v>
      </c>
      <c r="J1435">
        <f t="shared" si="22"/>
        <v>105000</v>
      </c>
      <c r="K1435" t="e">
        <f>VLOOKUP(B1435,'REGISTRO ABONOS'!$B$8:$BC$10039,54,0)</f>
        <v>#N/A</v>
      </c>
      <c r="L1435" t="e">
        <f>IF(Tabla267[[#This Row],[VALOR RESTANTE]]&lt;Tabla267[[#This Row],[VALOR]],"NO DISPONIBLE","DISPONIBLE")</f>
        <v>#N/A</v>
      </c>
      <c r="M1435" s="9">
        <f>COUNTIF(Tabla267[[#This Row],[VALOR RESTANTE]],0)</f>
        <v>0</v>
      </c>
    </row>
    <row r="1436" spans="2:13" hidden="1" x14ac:dyDescent="0.2">
      <c r="B1436" s="31">
        <v>1427</v>
      </c>
      <c r="J1436">
        <f t="shared" si="22"/>
        <v>105000</v>
      </c>
      <c r="K1436" t="e">
        <f>VLOOKUP(B1436,'REGISTRO ABONOS'!$B$8:$BC$10039,54,0)</f>
        <v>#N/A</v>
      </c>
      <c r="L1436" t="e">
        <f>IF(Tabla267[[#This Row],[VALOR RESTANTE]]&lt;Tabla267[[#This Row],[VALOR]],"NO DISPONIBLE","DISPONIBLE")</f>
        <v>#N/A</v>
      </c>
      <c r="M1436" s="9">
        <f>COUNTIF(Tabla267[[#This Row],[VALOR RESTANTE]],0)</f>
        <v>0</v>
      </c>
    </row>
    <row r="1437" spans="2:13" hidden="1" x14ac:dyDescent="0.2">
      <c r="B1437" s="31">
        <v>1428</v>
      </c>
      <c r="H1437" t="s">
        <v>493</v>
      </c>
      <c r="I1437" t="s">
        <v>493</v>
      </c>
      <c r="J1437">
        <f t="shared" si="22"/>
        <v>105000</v>
      </c>
      <c r="K1437" t="e">
        <f>VLOOKUP(B1437,'REGISTRO ABONOS'!$B$8:$BC$10039,54,0)</f>
        <v>#N/A</v>
      </c>
      <c r="L1437" t="e">
        <f>IF(Tabla267[[#This Row],[VALOR RESTANTE]]&lt;Tabla267[[#This Row],[VALOR]],"NO DISPONIBLE","DISPONIBLE")</f>
        <v>#N/A</v>
      </c>
      <c r="M1437" s="9">
        <f>COUNTIF(Tabla267[[#This Row],[VALOR RESTANTE]],0)</f>
        <v>0</v>
      </c>
    </row>
    <row r="1438" spans="2:13" hidden="1" x14ac:dyDescent="0.2">
      <c r="B1438" s="31">
        <v>1429</v>
      </c>
      <c r="H1438" t="s">
        <v>486</v>
      </c>
      <c r="I1438" t="s">
        <v>486</v>
      </c>
      <c r="J1438">
        <f t="shared" si="22"/>
        <v>105000</v>
      </c>
      <c r="K1438" t="e">
        <f>VLOOKUP(B1438,'REGISTRO ABONOS'!$B$8:$BC$10039,54,0)</f>
        <v>#N/A</v>
      </c>
      <c r="L1438" t="e">
        <f>IF(Tabla267[[#This Row],[VALOR RESTANTE]]&lt;Tabla267[[#This Row],[VALOR]],"NO DISPONIBLE","DISPONIBLE")</f>
        <v>#N/A</v>
      </c>
      <c r="M1438" s="9">
        <f>COUNTIF(Tabla267[[#This Row],[VALOR RESTANTE]],0)</f>
        <v>0</v>
      </c>
    </row>
    <row r="1439" spans="2:13" hidden="1" x14ac:dyDescent="0.2">
      <c r="B1439" s="31">
        <v>1430</v>
      </c>
      <c r="H1439" t="s">
        <v>519</v>
      </c>
      <c r="I1439" t="s">
        <v>519</v>
      </c>
      <c r="J1439">
        <f t="shared" si="22"/>
        <v>105000</v>
      </c>
      <c r="K1439" t="e">
        <f>VLOOKUP(B1439,'REGISTRO ABONOS'!$B$8:$BC$10039,54,0)</f>
        <v>#N/A</v>
      </c>
      <c r="L1439" t="e">
        <f>IF(Tabla267[[#This Row],[VALOR RESTANTE]]&lt;Tabla267[[#This Row],[VALOR]],"NO DISPONIBLE","DISPONIBLE")</f>
        <v>#N/A</v>
      </c>
      <c r="M1439" s="9">
        <f>COUNTIF(Tabla267[[#This Row],[VALOR RESTANTE]],0)</f>
        <v>0</v>
      </c>
    </row>
    <row r="1440" spans="2:13" hidden="1" x14ac:dyDescent="0.2">
      <c r="B1440" s="31">
        <v>1431</v>
      </c>
      <c r="H1440" t="s">
        <v>492</v>
      </c>
      <c r="I1440" t="s">
        <v>492</v>
      </c>
      <c r="J1440">
        <f t="shared" si="22"/>
        <v>105000</v>
      </c>
      <c r="K1440" t="e">
        <f>VLOOKUP(B1440,'REGISTRO ABONOS'!$B$8:$BC$10039,54,0)</f>
        <v>#N/A</v>
      </c>
      <c r="L1440" t="e">
        <f>IF(Tabla267[[#This Row],[VALOR RESTANTE]]&lt;Tabla267[[#This Row],[VALOR]],"NO DISPONIBLE","DISPONIBLE")</f>
        <v>#N/A</v>
      </c>
      <c r="M1440" s="9">
        <f>COUNTIF(Tabla267[[#This Row],[VALOR RESTANTE]],0)</f>
        <v>0</v>
      </c>
    </row>
    <row r="1441" spans="2:13" hidden="1" x14ac:dyDescent="0.2">
      <c r="B1441" s="31">
        <v>1432</v>
      </c>
      <c r="J1441">
        <f t="shared" si="22"/>
        <v>105000</v>
      </c>
      <c r="K1441" t="e">
        <f>VLOOKUP(B1441,'REGISTRO ABONOS'!$B$8:$BC$10039,54,0)</f>
        <v>#N/A</v>
      </c>
      <c r="L1441" t="e">
        <f>IF(Tabla267[[#This Row],[VALOR RESTANTE]]&lt;Tabla267[[#This Row],[VALOR]],"NO DISPONIBLE","DISPONIBLE")</f>
        <v>#N/A</v>
      </c>
      <c r="M1441" s="9">
        <f>COUNTIF(Tabla267[[#This Row],[VALOR RESTANTE]],0)</f>
        <v>0</v>
      </c>
    </row>
    <row r="1442" spans="2:13" hidden="1" x14ac:dyDescent="0.2">
      <c r="B1442" s="31">
        <v>1433</v>
      </c>
      <c r="J1442">
        <f t="shared" si="22"/>
        <v>105000</v>
      </c>
      <c r="K1442" t="e">
        <f>VLOOKUP(B1442,'REGISTRO ABONOS'!$B$8:$BC$10039,54,0)</f>
        <v>#N/A</v>
      </c>
      <c r="L1442" t="e">
        <f>IF(Tabla267[[#This Row],[VALOR RESTANTE]]&lt;Tabla267[[#This Row],[VALOR]],"NO DISPONIBLE","DISPONIBLE")</f>
        <v>#N/A</v>
      </c>
      <c r="M1442" s="9">
        <f>COUNTIF(Tabla267[[#This Row],[VALOR RESTANTE]],0)</f>
        <v>0</v>
      </c>
    </row>
    <row r="1443" spans="2:13" hidden="1" x14ac:dyDescent="0.2">
      <c r="B1443" s="31">
        <v>1434</v>
      </c>
      <c r="J1443">
        <f t="shared" si="22"/>
        <v>105000</v>
      </c>
      <c r="K1443" t="e">
        <f>VLOOKUP(B1443,'REGISTRO ABONOS'!$B$8:$BC$10039,54,0)</f>
        <v>#N/A</v>
      </c>
      <c r="L1443" t="e">
        <f>IF(Tabla267[[#This Row],[VALOR RESTANTE]]&lt;Tabla267[[#This Row],[VALOR]],"NO DISPONIBLE","DISPONIBLE")</f>
        <v>#N/A</v>
      </c>
      <c r="M1443" s="9">
        <f>COUNTIF(Tabla267[[#This Row],[VALOR RESTANTE]],0)</f>
        <v>0</v>
      </c>
    </row>
    <row r="1444" spans="2:13" hidden="1" x14ac:dyDescent="0.2">
      <c r="B1444" s="31">
        <v>1435</v>
      </c>
      <c r="H1444" t="s">
        <v>534</v>
      </c>
      <c r="I1444" t="s">
        <v>534</v>
      </c>
      <c r="J1444">
        <f t="shared" si="22"/>
        <v>105000</v>
      </c>
      <c r="K1444" t="e">
        <f>VLOOKUP(B1444,'REGISTRO ABONOS'!$B$8:$BC$10039,54,0)</f>
        <v>#N/A</v>
      </c>
      <c r="L1444" t="e">
        <f>IF(Tabla267[[#This Row],[VALOR RESTANTE]]&lt;Tabla267[[#This Row],[VALOR]],"NO DISPONIBLE","DISPONIBLE")</f>
        <v>#N/A</v>
      </c>
      <c r="M1444" s="9">
        <f>COUNTIF(Tabla267[[#This Row],[VALOR RESTANTE]],0)</f>
        <v>0</v>
      </c>
    </row>
    <row r="1445" spans="2:13" hidden="1" x14ac:dyDescent="0.2">
      <c r="B1445" s="31">
        <v>1436</v>
      </c>
      <c r="J1445">
        <f t="shared" si="22"/>
        <v>105000</v>
      </c>
      <c r="K1445" t="e">
        <f>VLOOKUP(B1445,'REGISTRO ABONOS'!$B$8:$BC$10039,54,0)</f>
        <v>#N/A</v>
      </c>
      <c r="L1445" t="e">
        <f>IF(Tabla267[[#This Row],[VALOR RESTANTE]]&lt;Tabla267[[#This Row],[VALOR]],"NO DISPONIBLE","DISPONIBLE")</f>
        <v>#N/A</v>
      </c>
      <c r="M1445" s="9">
        <f>COUNTIF(Tabla267[[#This Row],[VALOR RESTANTE]],0)</f>
        <v>0</v>
      </c>
    </row>
    <row r="1446" spans="2:13" hidden="1" x14ac:dyDescent="0.2">
      <c r="B1446" s="31">
        <v>1437</v>
      </c>
      <c r="H1446" t="s">
        <v>534</v>
      </c>
      <c r="I1446" t="s">
        <v>534</v>
      </c>
      <c r="J1446">
        <f t="shared" si="22"/>
        <v>105000</v>
      </c>
      <c r="K1446" t="e">
        <f>VLOOKUP(B1446,'REGISTRO ABONOS'!$B$8:$BC$10039,54,0)</f>
        <v>#N/A</v>
      </c>
      <c r="L1446" t="e">
        <f>IF(Tabla267[[#This Row],[VALOR RESTANTE]]&lt;Tabla267[[#This Row],[VALOR]],"NO DISPONIBLE","DISPONIBLE")</f>
        <v>#N/A</v>
      </c>
      <c r="M1446" s="9">
        <f>COUNTIF(Tabla267[[#This Row],[VALOR RESTANTE]],0)</f>
        <v>0</v>
      </c>
    </row>
    <row r="1447" spans="2:13" hidden="1" x14ac:dyDescent="0.2">
      <c r="B1447" s="31">
        <v>1438</v>
      </c>
      <c r="J1447">
        <f t="shared" si="22"/>
        <v>105000</v>
      </c>
      <c r="K1447" t="e">
        <f>VLOOKUP(B1447,'REGISTRO ABONOS'!$B$8:$BC$10039,54,0)</f>
        <v>#N/A</v>
      </c>
      <c r="L1447" t="e">
        <f>IF(Tabla267[[#This Row],[VALOR RESTANTE]]&lt;Tabla267[[#This Row],[VALOR]],"NO DISPONIBLE","DISPONIBLE")</f>
        <v>#N/A</v>
      </c>
      <c r="M1447" s="9">
        <f>COUNTIF(Tabla267[[#This Row],[VALOR RESTANTE]],0)</f>
        <v>0</v>
      </c>
    </row>
    <row r="1448" spans="2:13" hidden="1" x14ac:dyDescent="0.2">
      <c r="B1448" s="31">
        <v>1439</v>
      </c>
      <c r="H1448" t="s">
        <v>487</v>
      </c>
      <c r="I1448" t="s">
        <v>487</v>
      </c>
      <c r="J1448">
        <f t="shared" si="22"/>
        <v>105000</v>
      </c>
      <c r="K1448" t="e">
        <f>VLOOKUP(B1448,'REGISTRO ABONOS'!$B$8:$BC$10039,54,0)</f>
        <v>#N/A</v>
      </c>
      <c r="L1448" t="e">
        <f>IF(Tabla267[[#This Row],[VALOR RESTANTE]]&lt;Tabla267[[#This Row],[VALOR]],"NO DISPONIBLE","DISPONIBLE")</f>
        <v>#N/A</v>
      </c>
      <c r="M1448" s="9">
        <f>COUNTIF(Tabla267[[#This Row],[VALOR RESTANTE]],0)</f>
        <v>0</v>
      </c>
    </row>
    <row r="1449" spans="2:13" hidden="1" x14ac:dyDescent="0.2">
      <c r="B1449" s="31">
        <v>1440</v>
      </c>
      <c r="J1449">
        <f t="shared" si="22"/>
        <v>105000</v>
      </c>
      <c r="K1449" t="e">
        <f>VLOOKUP(B1449,'REGISTRO ABONOS'!$B$8:$BC$10039,54,0)</f>
        <v>#N/A</v>
      </c>
      <c r="L1449" t="e">
        <f>IF(Tabla267[[#This Row],[VALOR RESTANTE]]&lt;Tabla267[[#This Row],[VALOR]],"NO DISPONIBLE","DISPONIBLE")</f>
        <v>#N/A</v>
      </c>
      <c r="M1449" s="9">
        <f>COUNTIF(Tabla267[[#This Row],[VALOR RESTANTE]],0)</f>
        <v>0</v>
      </c>
    </row>
    <row r="1450" spans="2:13" hidden="1" x14ac:dyDescent="0.2">
      <c r="B1450" s="31">
        <v>1441</v>
      </c>
      <c r="J1450">
        <f t="shared" si="22"/>
        <v>105000</v>
      </c>
      <c r="K1450" t="e">
        <f>VLOOKUP(B1450,'REGISTRO ABONOS'!$B$8:$BC$10039,54,0)</f>
        <v>#N/A</v>
      </c>
      <c r="L1450" t="e">
        <f>IF(Tabla267[[#This Row],[VALOR RESTANTE]]&lt;Tabla267[[#This Row],[VALOR]],"NO DISPONIBLE","DISPONIBLE")</f>
        <v>#N/A</v>
      </c>
      <c r="M1450" s="9">
        <f>COUNTIF(Tabla267[[#This Row],[VALOR RESTANTE]],0)</f>
        <v>0</v>
      </c>
    </row>
    <row r="1451" spans="2:13" hidden="1" x14ac:dyDescent="0.2">
      <c r="B1451" s="31">
        <v>1442</v>
      </c>
      <c r="J1451">
        <f t="shared" si="22"/>
        <v>105000</v>
      </c>
      <c r="K1451" t="e">
        <f>VLOOKUP(B1451,'REGISTRO ABONOS'!$B$8:$BC$10039,54,0)</f>
        <v>#N/A</v>
      </c>
      <c r="L1451" t="e">
        <f>IF(Tabla267[[#This Row],[VALOR RESTANTE]]&lt;Tabla267[[#This Row],[VALOR]],"NO DISPONIBLE","DISPONIBLE")</f>
        <v>#N/A</v>
      </c>
      <c r="M1451" s="9">
        <f>COUNTIF(Tabla267[[#This Row],[VALOR RESTANTE]],0)</f>
        <v>0</v>
      </c>
    </row>
    <row r="1452" spans="2:13" hidden="1" x14ac:dyDescent="0.2">
      <c r="B1452" s="31">
        <v>1443</v>
      </c>
      <c r="J1452">
        <f t="shared" si="22"/>
        <v>105000</v>
      </c>
      <c r="K1452" t="e">
        <f>VLOOKUP(B1452,'REGISTRO ABONOS'!$B$8:$BC$10039,54,0)</f>
        <v>#N/A</v>
      </c>
      <c r="L1452" t="e">
        <f>IF(Tabla267[[#This Row],[VALOR RESTANTE]]&lt;Tabla267[[#This Row],[VALOR]],"NO DISPONIBLE","DISPONIBLE")</f>
        <v>#N/A</v>
      </c>
      <c r="M1452" s="9">
        <f>COUNTIF(Tabla267[[#This Row],[VALOR RESTANTE]],0)</f>
        <v>0</v>
      </c>
    </row>
    <row r="1453" spans="2:13" hidden="1" x14ac:dyDescent="0.2">
      <c r="B1453" s="31">
        <v>1444</v>
      </c>
      <c r="J1453">
        <f t="shared" si="22"/>
        <v>105000</v>
      </c>
      <c r="K1453" t="e">
        <f>VLOOKUP(B1453,'REGISTRO ABONOS'!$B$8:$BC$10039,54,0)</f>
        <v>#N/A</v>
      </c>
      <c r="L1453" t="e">
        <f>IF(Tabla267[[#This Row],[VALOR RESTANTE]]&lt;Tabla267[[#This Row],[VALOR]],"NO DISPONIBLE","DISPONIBLE")</f>
        <v>#N/A</v>
      </c>
      <c r="M1453" s="9">
        <f>COUNTIF(Tabla267[[#This Row],[VALOR RESTANTE]],0)</f>
        <v>0</v>
      </c>
    </row>
    <row r="1454" spans="2:13" hidden="1" x14ac:dyDescent="0.2">
      <c r="B1454" s="31">
        <v>1445</v>
      </c>
      <c r="J1454">
        <f t="shared" si="22"/>
        <v>105000</v>
      </c>
      <c r="K1454" t="e">
        <f>VLOOKUP(B1454,'REGISTRO ABONOS'!$B$8:$BC$10039,54,0)</f>
        <v>#N/A</v>
      </c>
      <c r="L1454" t="e">
        <f>IF(Tabla267[[#This Row],[VALOR RESTANTE]]&lt;Tabla267[[#This Row],[VALOR]],"NO DISPONIBLE","DISPONIBLE")</f>
        <v>#N/A</v>
      </c>
      <c r="M1454" s="9">
        <f>COUNTIF(Tabla267[[#This Row],[VALOR RESTANTE]],0)</f>
        <v>0</v>
      </c>
    </row>
    <row r="1455" spans="2:13" hidden="1" x14ac:dyDescent="0.2">
      <c r="B1455" s="31">
        <v>1446</v>
      </c>
      <c r="J1455">
        <f t="shared" si="22"/>
        <v>105000</v>
      </c>
      <c r="K1455" t="e">
        <f>VLOOKUP(B1455,'REGISTRO ABONOS'!$B$8:$BC$10039,54,0)</f>
        <v>#N/A</v>
      </c>
      <c r="L1455" t="e">
        <f>IF(Tabla267[[#This Row],[VALOR RESTANTE]]&lt;Tabla267[[#This Row],[VALOR]],"NO DISPONIBLE","DISPONIBLE")</f>
        <v>#N/A</v>
      </c>
      <c r="M1455" s="9">
        <f>COUNTIF(Tabla267[[#This Row],[VALOR RESTANTE]],0)</f>
        <v>0</v>
      </c>
    </row>
    <row r="1456" spans="2:13" hidden="1" x14ac:dyDescent="0.2">
      <c r="B1456" s="31">
        <v>1447</v>
      </c>
      <c r="H1456" t="s">
        <v>486</v>
      </c>
      <c r="I1456" t="s">
        <v>486</v>
      </c>
      <c r="J1456">
        <f t="shared" si="22"/>
        <v>105000</v>
      </c>
      <c r="K1456" t="e">
        <f>VLOOKUP(B1456,'REGISTRO ABONOS'!$B$8:$BC$10039,54,0)</f>
        <v>#N/A</v>
      </c>
      <c r="L1456" t="e">
        <f>IF(Tabla267[[#This Row],[VALOR RESTANTE]]&lt;Tabla267[[#This Row],[VALOR]],"NO DISPONIBLE","DISPONIBLE")</f>
        <v>#N/A</v>
      </c>
      <c r="M1456" s="9">
        <f>COUNTIF(Tabla267[[#This Row],[VALOR RESTANTE]],0)</f>
        <v>0</v>
      </c>
    </row>
    <row r="1457" spans="2:13" hidden="1" x14ac:dyDescent="0.2">
      <c r="B1457" s="31">
        <v>1448</v>
      </c>
      <c r="H1457" t="s">
        <v>411</v>
      </c>
      <c r="I1457" t="s">
        <v>411</v>
      </c>
      <c r="J1457">
        <f t="shared" si="22"/>
        <v>105000</v>
      </c>
      <c r="K1457" t="e">
        <f>VLOOKUP(B1457,'REGISTRO ABONOS'!$B$8:$BC$10039,54,0)</f>
        <v>#N/A</v>
      </c>
      <c r="L1457" t="e">
        <f>IF(Tabla267[[#This Row],[VALOR RESTANTE]]&lt;Tabla267[[#This Row],[VALOR]],"NO DISPONIBLE","DISPONIBLE")</f>
        <v>#N/A</v>
      </c>
      <c r="M1457" s="9">
        <f>COUNTIF(Tabla267[[#This Row],[VALOR RESTANTE]],0)</f>
        <v>0</v>
      </c>
    </row>
    <row r="1458" spans="2:13" hidden="1" x14ac:dyDescent="0.2">
      <c r="B1458" s="31">
        <v>1449</v>
      </c>
      <c r="H1458" t="s">
        <v>519</v>
      </c>
      <c r="I1458" t="s">
        <v>519</v>
      </c>
      <c r="J1458">
        <f t="shared" si="22"/>
        <v>105000</v>
      </c>
      <c r="K1458" t="e">
        <f>VLOOKUP(B1458,'REGISTRO ABONOS'!$B$8:$BC$10039,54,0)</f>
        <v>#N/A</v>
      </c>
      <c r="L1458" t="e">
        <f>IF(Tabla267[[#This Row],[VALOR RESTANTE]]&lt;Tabla267[[#This Row],[VALOR]],"NO DISPONIBLE","DISPONIBLE")</f>
        <v>#N/A</v>
      </c>
      <c r="M1458" s="9">
        <f>COUNTIF(Tabla267[[#This Row],[VALOR RESTANTE]],0)</f>
        <v>0</v>
      </c>
    </row>
    <row r="1459" spans="2:13" hidden="1" x14ac:dyDescent="0.2">
      <c r="B1459" s="31">
        <v>1450</v>
      </c>
      <c r="H1459" t="s">
        <v>89</v>
      </c>
      <c r="I1459" t="s">
        <v>89</v>
      </c>
      <c r="J1459">
        <f t="shared" si="22"/>
        <v>105000</v>
      </c>
      <c r="K1459" t="e">
        <f>VLOOKUP(B1459,'REGISTRO ABONOS'!$B$8:$BC$10039,54,0)</f>
        <v>#N/A</v>
      </c>
      <c r="L1459" t="e">
        <f>IF(Tabla267[[#This Row],[VALOR RESTANTE]]&lt;Tabla267[[#This Row],[VALOR]],"NO DISPONIBLE","DISPONIBLE")</f>
        <v>#N/A</v>
      </c>
      <c r="M1459" s="9">
        <f>COUNTIF(Tabla267[[#This Row],[VALOR RESTANTE]],0)</f>
        <v>0</v>
      </c>
    </row>
    <row r="1460" spans="2:13" hidden="1" x14ac:dyDescent="0.2">
      <c r="B1460" s="31">
        <v>1451</v>
      </c>
      <c r="H1460" t="s">
        <v>502</v>
      </c>
      <c r="I1460" t="s">
        <v>502</v>
      </c>
      <c r="J1460">
        <f t="shared" si="22"/>
        <v>105000</v>
      </c>
      <c r="K1460" t="e">
        <f>VLOOKUP(B1460,'REGISTRO ABONOS'!$B$8:$BC$10039,54,0)</f>
        <v>#N/A</v>
      </c>
      <c r="L1460" t="e">
        <f>IF(Tabla267[[#This Row],[VALOR RESTANTE]]&lt;Tabla267[[#This Row],[VALOR]],"NO DISPONIBLE","DISPONIBLE")</f>
        <v>#N/A</v>
      </c>
      <c r="M1460" s="9">
        <f>COUNTIF(Tabla267[[#This Row],[VALOR RESTANTE]],0)</f>
        <v>0</v>
      </c>
    </row>
    <row r="1461" spans="2:13" hidden="1" x14ac:dyDescent="0.2">
      <c r="B1461" s="31">
        <v>1452</v>
      </c>
      <c r="J1461">
        <f t="shared" si="22"/>
        <v>105000</v>
      </c>
      <c r="K1461" t="e">
        <f>VLOOKUP(B1461,'REGISTRO ABONOS'!$B$8:$BC$10039,54,0)</f>
        <v>#N/A</v>
      </c>
      <c r="L1461" t="e">
        <f>IF(Tabla267[[#This Row],[VALOR RESTANTE]]&lt;Tabla267[[#This Row],[VALOR]],"NO DISPONIBLE","DISPONIBLE")</f>
        <v>#N/A</v>
      </c>
      <c r="M1461" s="9">
        <f>COUNTIF(Tabla267[[#This Row],[VALOR RESTANTE]],0)</f>
        <v>0</v>
      </c>
    </row>
    <row r="1462" spans="2:13" hidden="1" x14ac:dyDescent="0.2">
      <c r="B1462" s="31">
        <v>1453</v>
      </c>
      <c r="J1462">
        <f t="shared" si="22"/>
        <v>105000</v>
      </c>
      <c r="K1462" t="e">
        <f>VLOOKUP(B1462,'REGISTRO ABONOS'!$B$8:$BC$10039,54,0)</f>
        <v>#N/A</v>
      </c>
      <c r="L1462" t="e">
        <f>IF(Tabla267[[#This Row],[VALOR RESTANTE]]&lt;Tabla267[[#This Row],[VALOR]],"NO DISPONIBLE","DISPONIBLE")</f>
        <v>#N/A</v>
      </c>
      <c r="M1462" s="9">
        <f>COUNTIF(Tabla267[[#This Row],[VALOR RESTANTE]],0)</f>
        <v>0</v>
      </c>
    </row>
    <row r="1463" spans="2:13" hidden="1" x14ac:dyDescent="0.2">
      <c r="B1463" s="31">
        <v>1454</v>
      </c>
      <c r="J1463">
        <f t="shared" si="22"/>
        <v>105000</v>
      </c>
      <c r="K1463" t="e">
        <f>VLOOKUP(B1463,'REGISTRO ABONOS'!$B$8:$BC$10039,54,0)</f>
        <v>#N/A</v>
      </c>
      <c r="L1463" t="e">
        <f>IF(Tabla267[[#This Row],[VALOR RESTANTE]]&lt;Tabla267[[#This Row],[VALOR]],"NO DISPONIBLE","DISPONIBLE")</f>
        <v>#N/A</v>
      </c>
      <c r="M1463" s="9">
        <f>COUNTIF(Tabla267[[#This Row],[VALOR RESTANTE]],0)</f>
        <v>0</v>
      </c>
    </row>
    <row r="1464" spans="2:13" hidden="1" x14ac:dyDescent="0.2">
      <c r="B1464" s="31">
        <v>1455</v>
      </c>
      <c r="J1464">
        <f t="shared" si="22"/>
        <v>105000</v>
      </c>
      <c r="K1464" t="e">
        <f>VLOOKUP(B1464,'REGISTRO ABONOS'!$B$8:$BC$10039,54,0)</f>
        <v>#N/A</v>
      </c>
      <c r="L1464" t="e">
        <f>IF(Tabla267[[#This Row],[VALOR RESTANTE]]&lt;Tabla267[[#This Row],[VALOR]],"NO DISPONIBLE","DISPONIBLE")</f>
        <v>#N/A</v>
      </c>
      <c r="M1464" s="9">
        <f>COUNTIF(Tabla267[[#This Row],[VALOR RESTANTE]],0)</f>
        <v>0</v>
      </c>
    </row>
    <row r="1465" spans="2:13" hidden="1" x14ac:dyDescent="0.2">
      <c r="B1465" s="31">
        <v>1456</v>
      </c>
      <c r="J1465">
        <f t="shared" si="22"/>
        <v>105000</v>
      </c>
      <c r="K1465" t="e">
        <f>VLOOKUP(B1465,'REGISTRO ABONOS'!$B$8:$BC$10039,54,0)</f>
        <v>#N/A</v>
      </c>
      <c r="L1465" t="e">
        <f>IF(Tabla267[[#This Row],[VALOR RESTANTE]]&lt;Tabla267[[#This Row],[VALOR]],"NO DISPONIBLE","DISPONIBLE")</f>
        <v>#N/A</v>
      </c>
      <c r="M1465" s="9">
        <f>COUNTIF(Tabla267[[#This Row],[VALOR RESTANTE]],0)</f>
        <v>0</v>
      </c>
    </row>
    <row r="1466" spans="2:13" hidden="1" x14ac:dyDescent="0.2">
      <c r="B1466" s="31">
        <v>1457</v>
      </c>
      <c r="H1466" t="s">
        <v>282</v>
      </c>
      <c r="I1466" t="s">
        <v>282</v>
      </c>
      <c r="J1466">
        <f t="shared" si="22"/>
        <v>105000</v>
      </c>
      <c r="K1466" t="e">
        <f>VLOOKUP(B1466,'REGISTRO ABONOS'!$B$8:$BC$10039,54,0)</f>
        <v>#N/A</v>
      </c>
      <c r="L1466" t="e">
        <f>IF(Tabla267[[#This Row],[VALOR RESTANTE]]&lt;Tabla267[[#This Row],[VALOR]],"NO DISPONIBLE","DISPONIBLE")</f>
        <v>#N/A</v>
      </c>
      <c r="M1466" s="9">
        <f>COUNTIF(Tabla267[[#This Row],[VALOR RESTANTE]],0)</f>
        <v>0</v>
      </c>
    </row>
    <row r="1467" spans="2:13" hidden="1" x14ac:dyDescent="0.2">
      <c r="B1467" s="31">
        <v>1458</v>
      </c>
      <c r="H1467" t="s">
        <v>504</v>
      </c>
      <c r="I1467" t="s">
        <v>504</v>
      </c>
      <c r="J1467">
        <f t="shared" si="22"/>
        <v>105000</v>
      </c>
      <c r="K1467" t="e">
        <f>VLOOKUP(B1467,'REGISTRO ABONOS'!$B$8:$BC$10039,54,0)</f>
        <v>#N/A</v>
      </c>
      <c r="L1467" t="e">
        <f>IF(Tabla267[[#This Row],[VALOR RESTANTE]]&lt;Tabla267[[#This Row],[VALOR]],"NO DISPONIBLE","DISPONIBLE")</f>
        <v>#N/A</v>
      </c>
      <c r="M1467" s="9">
        <f>COUNTIF(Tabla267[[#This Row],[VALOR RESTANTE]],0)</f>
        <v>0</v>
      </c>
    </row>
    <row r="1468" spans="2:13" hidden="1" x14ac:dyDescent="0.2">
      <c r="B1468" s="31">
        <v>1459</v>
      </c>
      <c r="H1468" t="s">
        <v>486</v>
      </c>
      <c r="I1468" t="s">
        <v>486</v>
      </c>
      <c r="J1468">
        <f t="shared" si="22"/>
        <v>105000</v>
      </c>
      <c r="K1468" t="e">
        <f>VLOOKUP(B1468,'REGISTRO ABONOS'!$B$8:$BC$10039,54,0)</f>
        <v>#N/A</v>
      </c>
      <c r="L1468" t="e">
        <f>IF(Tabla267[[#This Row],[VALOR RESTANTE]]&lt;Tabla267[[#This Row],[VALOR]],"NO DISPONIBLE","DISPONIBLE")</f>
        <v>#N/A</v>
      </c>
      <c r="M1468" s="9">
        <f>COUNTIF(Tabla267[[#This Row],[VALOR RESTANTE]],0)</f>
        <v>0</v>
      </c>
    </row>
    <row r="1469" spans="2:13" hidden="1" x14ac:dyDescent="0.2">
      <c r="B1469" s="31">
        <v>1460</v>
      </c>
      <c r="J1469">
        <f t="shared" si="22"/>
        <v>105000</v>
      </c>
      <c r="K1469" t="e">
        <f>VLOOKUP(B1469,'REGISTRO ABONOS'!$B$8:$BC$10039,54,0)</f>
        <v>#N/A</v>
      </c>
      <c r="L1469" t="e">
        <f>IF(Tabla267[[#This Row],[VALOR RESTANTE]]&lt;Tabla267[[#This Row],[VALOR]],"NO DISPONIBLE","DISPONIBLE")</f>
        <v>#N/A</v>
      </c>
      <c r="M1469" s="9">
        <f>COUNTIF(Tabla267[[#This Row],[VALOR RESTANTE]],0)</f>
        <v>0</v>
      </c>
    </row>
    <row r="1470" spans="2:13" hidden="1" x14ac:dyDescent="0.2">
      <c r="B1470" s="31">
        <v>1461</v>
      </c>
      <c r="J1470">
        <f t="shared" si="22"/>
        <v>105000</v>
      </c>
      <c r="K1470" t="e">
        <f>VLOOKUP(B1470,'REGISTRO ABONOS'!$B$8:$BC$10039,54,0)</f>
        <v>#N/A</v>
      </c>
      <c r="L1470" t="e">
        <f>IF(Tabla267[[#This Row],[VALOR RESTANTE]]&lt;Tabla267[[#This Row],[VALOR]],"NO DISPONIBLE","DISPONIBLE")</f>
        <v>#N/A</v>
      </c>
      <c r="M1470" s="9">
        <f>COUNTIF(Tabla267[[#This Row],[VALOR RESTANTE]],0)</f>
        <v>0</v>
      </c>
    </row>
    <row r="1471" spans="2:13" hidden="1" x14ac:dyDescent="0.2">
      <c r="B1471" s="31">
        <v>1462</v>
      </c>
      <c r="H1471" t="s">
        <v>502</v>
      </c>
      <c r="I1471" t="s">
        <v>502</v>
      </c>
      <c r="J1471">
        <f t="shared" si="22"/>
        <v>105000</v>
      </c>
      <c r="K1471" t="e">
        <f>VLOOKUP(B1471,'REGISTRO ABONOS'!$B$8:$BC$10039,54,0)</f>
        <v>#N/A</v>
      </c>
      <c r="L1471" t="e">
        <f>IF(Tabla267[[#This Row],[VALOR RESTANTE]]&lt;Tabla267[[#This Row],[VALOR]],"NO DISPONIBLE","DISPONIBLE")</f>
        <v>#N/A</v>
      </c>
      <c r="M1471" s="9">
        <f>COUNTIF(Tabla267[[#This Row],[VALOR RESTANTE]],0)</f>
        <v>0</v>
      </c>
    </row>
    <row r="1472" spans="2:13" hidden="1" x14ac:dyDescent="0.2">
      <c r="B1472" s="31">
        <v>1463</v>
      </c>
      <c r="J1472">
        <f t="shared" si="22"/>
        <v>105000</v>
      </c>
      <c r="K1472" t="e">
        <f>VLOOKUP(B1472,'REGISTRO ABONOS'!$B$8:$BC$10039,54,0)</f>
        <v>#N/A</v>
      </c>
      <c r="L1472" t="e">
        <f>IF(Tabla267[[#This Row],[VALOR RESTANTE]]&lt;Tabla267[[#This Row],[VALOR]],"NO DISPONIBLE","DISPONIBLE")</f>
        <v>#N/A</v>
      </c>
      <c r="M1472" s="9">
        <f>COUNTIF(Tabla267[[#This Row],[VALOR RESTANTE]],0)</f>
        <v>0</v>
      </c>
    </row>
    <row r="1473" spans="2:13" hidden="1" x14ac:dyDescent="0.2">
      <c r="B1473" s="31">
        <v>1464</v>
      </c>
      <c r="J1473">
        <f t="shared" si="22"/>
        <v>105000</v>
      </c>
      <c r="K1473" t="e">
        <f>VLOOKUP(B1473,'REGISTRO ABONOS'!$B$8:$BC$10039,54,0)</f>
        <v>#N/A</v>
      </c>
      <c r="L1473" t="e">
        <f>IF(Tabla267[[#This Row],[VALOR RESTANTE]]&lt;Tabla267[[#This Row],[VALOR]],"NO DISPONIBLE","DISPONIBLE")</f>
        <v>#N/A</v>
      </c>
      <c r="M1473" s="9">
        <f>COUNTIF(Tabla267[[#This Row],[VALOR RESTANTE]],0)</f>
        <v>0</v>
      </c>
    </row>
    <row r="1474" spans="2:13" hidden="1" x14ac:dyDescent="0.2">
      <c r="B1474" s="31">
        <v>1465</v>
      </c>
      <c r="J1474">
        <f t="shared" si="22"/>
        <v>105000</v>
      </c>
      <c r="K1474" t="e">
        <f>VLOOKUP(B1474,'REGISTRO ABONOS'!$B$8:$BC$10039,54,0)</f>
        <v>#N/A</v>
      </c>
      <c r="L1474" t="e">
        <f>IF(Tabla267[[#This Row],[VALOR RESTANTE]]&lt;Tabla267[[#This Row],[VALOR]],"NO DISPONIBLE","DISPONIBLE")</f>
        <v>#N/A</v>
      </c>
      <c r="M1474" s="9">
        <f>COUNTIF(Tabla267[[#This Row],[VALOR RESTANTE]],0)</f>
        <v>0</v>
      </c>
    </row>
    <row r="1475" spans="2:13" hidden="1" x14ac:dyDescent="0.2">
      <c r="B1475" s="31">
        <v>1466</v>
      </c>
      <c r="J1475">
        <f t="shared" si="22"/>
        <v>105000</v>
      </c>
      <c r="K1475" t="e">
        <f>VLOOKUP(B1475,'REGISTRO ABONOS'!$B$8:$BC$10039,54,0)</f>
        <v>#N/A</v>
      </c>
      <c r="L1475" t="e">
        <f>IF(Tabla267[[#This Row],[VALOR RESTANTE]]&lt;Tabla267[[#This Row],[VALOR]],"NO DISPONIBLE","DISPONIBLE")</f>
        <v>#N/A</v>
      </c>
      <c r="M1475" s="9">
        <f>COUNTIF(Tabla267[[#This Row],[VALOR RESTANTE]],0)</f>
        <v>0</v>
      </c>
    </row>
    <row r="1476" spans="2:13" hidden="1" x14ac:dyDescent="0.2">
      <c r="B1476" s="31">
        <v>1467</v>
      </c>
      <c r="H1476" t="s">
        <v>65</v>
      </c>
      <c r="I1476" t="s">
        <v>65</v>
      </c>
      <c r="J1476">
        <f t="shared" si="22"/>
        <v>105000</v>
      </c>
      <c r="K1476" t="e">
        <f>VLOOKUP(B1476,'REGISTRO ABONOS'!$B$8:$BC$10039,54,0)</f>
        <v>#N/A</v>
      </c>
      <c r="L1476" t="e">
        <f>IF(Tabla267[[#This Row],[VALOR RESTANTE]]&lt;Tabla267[[#This Row],[VALOR]],"NO DISPONIBLE","DISPONIBLE")</f>
        <v>#N/A</v>
      </c>
      <c r="M1476" s="9">
        <f>COUNTIF(Tabla267[[#This Row],[VALOR RESTANTE]],0)</f>
        <v>0</v>
      </c>
    </row>
    <row r="1477" spans="2:13" hidden="1" x14ac:dyDescent="0.2">
      <c r="B1477" s="31">
        <v>1468</v>
      </c>
      <c r="H1477" t="s">
        <v>506</v>
      </c>
      <c r="I1477" t="s">
        <v>506</v>
      </c>
      <c r="J1477">
        <f t="shared" si="22"/>
        <v>105000</v>
      </c>
      <c r="K1477" t="e">
        <f>VLOOKUP(B1477,'REGISTRO ABONOS'!$B$8:$BC$10039,54,0)</f>
        <v>#N/A</v>
      </c>
      <c r="L1477" t="e">
        <f>IF(Tabla267[[#This Row],[VALOR RESTANTE]]&lt;Tabla267[[#This Row],[VALOR]],"NO DISPONIBLE","DISPONIBLE")</f>
        <v>#N/A</v>
      </c>
      <c r="M1477" s="9">
        <f>COUNTIF(Tabla267[[#This Row],[VALOR RESTANTE]],0)</f>
        <v>0</v>
      </c>
    </row>
    <row r="1478" spans="2:13" hidden="1" x14ac:dyDescent="0.2">
      <c r="B1478" s="31">
        <v>1469</v>
      </c>
      <c r="J1478">
        <f t="shared" si="22"/>
        <v>105000</v>
      </c>
      <c r="K1478" t="e">
        <f>VLOOKUP(B1478,'REGISTRO ABONOS'!$B$8:$BC$10039,54,0)</f>
        <v>#N/A</v>
      </c>
      <c r="L1478" t="e">
        <f>IF(Tabla267[[#This Row],[VALOR RESTANTE]]&lt;Tabla267[[#This Row],[VALOR]],"NO DISPONIBLE","DISPONIBLE")</f>
        <v>#N/A</v>
      </c>
      <c r="M1478" s="9">
        <f>COUNTIF(Tabla267[[#This Row],[VALOR RESTANTE]],0)</f>
        <v>0</v>
      </c>
    </row>
    <row r="1479" spans="2:13" hidden="1" x14ac:dyDescent="0.2">
      <c r="B1479" s="31">
        <v>1470</v>
      </c>
      <c r="H1479" t="s">
        <v>504</v>
      </c>
      <c r="I1479" t="s">
        <v>504</v>
      </c>
      <c r="J1479">
        <f t="shared" si="22"/>
        <v>105000</v>
      </c>
      <c r="K1479" t="e">
        <f>VLOOKUP(B1479,'REGISTRO ABONOS'!$B$8:$BC$10039,54,0)</f>
        <v>#N/A</v>
      </c>
      <c r="L1479" t="e">
        <f>IF(Tabla267[[#This Row],[VALOR RESTANTE]]&lt;Tabla267[[#This Row],[VALOR]],"NO DISPONIBLE","DISPONIBLE")</f>
        <v>#N/A</v>
      </c>
      <c r="M1479" s="9">
        <f>COUNTIF(Tabla267[[#This Row],[VALOR RESTANTE]],0)</f>
        <v>0</v>
      </c>
    </row>
    <row r="1480" spans="2:13" hidden="1" x14ac:dyDescent="0.2">
      <c r="B1480" s="31">
        <v>1471</v>
      </c>
      <c r="J1480">
        <f t="shared" si="22"/>
        <v>105000</v>
      </c>
      <c r="K1480" t="e">
        <f>VLOOKUP(B1480,'REGISTRO ABONOS'!$B$8:$BC$10039,54,0)</f>
        <v>#N/A</v>
      </c>
      <c r="L1480" t="e">
        <f>IF(Tabla267[[#This Row],[VALOR RESTANTE]]&lt;Tabla267[[#This Row],[VALOR]],"NO DISPONIBLE","DISPONIBLE")</f>
        <v>#N/A</v>
      </c>
      <c r="M1480" s="9">
        <f>COUNTIF(Tabla267[[#This Row],[VALOR RESTANTE]],0)</f>
        <v>0</v>
      </c>
    </row>
    <row r="1481" spans="2:13" hidden="1" x14ac:dyDescent="0.2">
      <c r="B1481" s="31">
        <v>1472</v>
      </c>
      <c r="J1481">
        <f t="shared" si="22"/>
        <v>105000</v>
      </c>
      <c r="K1481" t="e">
        <f>VLOOKUP(B1481,'REGISTRO ABONOS'!$B$8:$BC$10039,54,0)</f>
        <v>#N/A</v>
      </c>
      <c r="L1481" t="e">
        <f>IF(Tabla267[[#This Row],[VALOR RESTANTE]]&lt;Tabla267[[#This Row],[VALOR]],"NO DISPONIBLE","DISPONIBLE")</f>
        <v>#N/A</v>
      </c>
      <c r="M1481" s="9">
        <f>COUNTIF(Tabla267[[#This Row],[VALOR RESTANTE]],0)</f>
        <v>0</v>
      </c>
    </row>
    <row r="1482" spans="2:13" hidden="1" x14ac:dyDescent="0.2">
      <c r="B1482" s="31">
        <v>1473</v>
      </c>
      <c r="J1482">
        <f t="shared" si="22"/>
        <v>105000</v>
      </c>
      <c r="K1482" t="e">
        <f>VLOOKUP(B1482,'REGISTRO ABONOS'!$B$8:$BC$10039,54,0)</f>
        <v>#N/A</v>
      </c>
      <c r="L1482" t="e">
        <f>IF(Tabla267[[#This Row],[VALOR RESTANTE]]&lt;Tabla267[[#This Row],[VALOR]],"NO DISPONIBLE","DISPONIBLE")</f>
        <v>#N/A</v>
      </c>
      <c r="M1482" s="9">
        <f>COUNTIF(Tabla267[[#This Row],[VALOR RESTANTE]],0)</f>
        <v>0</v>
      </c>
    </row>
    <row r="1483" spans="2:13" hidden="1" x14ac:dyDescent="0.2">
      <c r="B1483" s="31">
        <v>1474</v>
      </c>
      <c r="H1483" t="s">
        <v>504</v>
      </c>
      <c r="I1483" t="s">
        <v>504</v>
      </c>
      <c r="J1483">
        <f t="shared" si="22"/>
        <v>105000</v>
      </c>
      <c r="K1483" t="e">
        <f>VLOOKUP(B1483,'REGISTRO ABONOS'!$B$8:$BC$10039,54,0)</f>
        <v>#N/A</v>
      </c>
      <c r="L1483" t="e">
        <f>IF(Tabla267[[#This Row],[VALOR RESTANTE]]&lt;Tabla267[[#This Row],[VALOR]],"NO DISPONIBLE","DISPONIBLE")</f>
        <v>#N/A</v>
      </c>
      <c r="M1483" s="9">
        <f>COUNTIF(Tabla267[[#This Row],[VALOR RESTANTE]],0)</f>
        <v>0</v>
      </c>
    </row>
    <row r="1484" spans="2:13" hidden="1" x14ac:dyDescent="0.2">
      <c r="B1484" s="31">
        <v>1475</v>
      </c>
      <c r="H1484" t="s">
        <v>504</v>
      </c>
      <c r="I1484" t="s">
        <v>504</v>
      </c>
      <c r="J1484">
        <f t="shared" ref="J1484:J1547" si="23">IF(C1484&gt;43607,130000,105000)</f>
        <v>105000</v>
      </c>
      <c r="K1484" t="e">
        <f>VLOOKUP(B1484,'REGISTRO ABONOS'!$B$8:$BC$10039,54,0)</f>
        <v>#N/A</v>
      </c>
      <c r="L1484" t="e">
        <f>IF(Tabla267[[#This Row],[VALOR RESTANTE]]&lt;Tabla267[[#This Row],[VALOR]],"NO DISPONIBLE","DISPONIBLE")</f>
        <v>#N/A</v>
      </c>
      <c r="M1484" s="9">
        <f>COUNTIF(Tabla267[[#This Row],[VALOR RESTANTE]],0)</f>
        <v>0</v>
      </c>
    </row>
    <row r="1485" spans="2:13" hidden="1" x14ac:dyDescent="0.2">
      <c r="B1485" s="31">
        <v>1476</v>
      </c>
      <c r="J1485">
        <f t="shared" si="23"/>
        <v>105000</v>
      </c>
      <c r="K1485" t="e">
        <f>VLOOKUP(B1485,'REGISTRO ABONOS'!$B$8:$BC$10039,54,0)</f>
        <v>#N/A</v>
      </c>
      <c r="L1485" t="e">
        <f>IF(Tabla267[[#This Row],[VALOR RESTANTE]]&lt;Tabla267[[#This Row],[VALOR]],"NO DISPONIBLE","DISPONIBLE")</f>
        <v>#N/A</v>
      </c>
      <c r="M1485" s="9">
        <f>COUNTIF(Tabla267[[#This Row],[VALOR RESTANTE]],0)</f>
        <v>0</v>
      </c>
    </row>
    <row r="1486" spans="2:13" hidden="1" x14ac:dyDescent="0.2">
      <c r="B1486" s="31">
        <v>1477</v>
      </c>
      <c r="J1486">
        <f t="shared" si="23"/>
        <v>105000</v>
      </c>
      <c r="K1486" t="e">
        <f>VLOOKUP(B1486,'REGISTRO ABONOS'!$B$8:$BC$10039,54,0)</f>
        <v>#N/A</v>
      </c>
      <c r="L1486" t="e">
        <f>IF(Tabla267[[#This Row],[VALOR RESTANTE]]&lt;Tabla267[[#This Row],[VALOR]],"NO DISPONIBLE","DISPONIBLE")</f>
        <v>#N/A</v>
      </c>
      <c r="M1486" s="9">
        <f>COUNTIF(Tabla267[[#This Row],[VALOR RESTANTE]],0)</f>
        <v>0</v>
      </c>
    </row>
    <row r="1487" spans="2:13" hidden="1" x14ac:dyDescent="0.2">
      <c r="B1487" s="31">
        <v>1478</v>
      </c>
      <c r="H1487" t="s">
        <v>282</v>
      </c>
      <c r="I1487" t="s">
        <v>282</v>
      </c>
      <c r="J1487">
        <f t="shared" si="23"/>
        <v>105000</v>
      </c>
      <c r="K1487" t="e">
        <f>VLOOKUP(B1487,'REGISTRO ABONOS'!$B$8:$BC$10039,54,0)</f>
        <v>#N/A</v>
      </c>
      <c r="L1487" t="e">
        <f>IF(Tabla267[[#This Row],[VALOR RESTANTE]]&lt;Tabla267[[#This Row],[VALOR]],"NO DISPONIBLE","DISPONIBLE")</f>
        <v>#N/A</v>
      </c>
      <c r="M1487" s="9">
        <f>COUNTIF(Tabla267[[#This Row],[VALOR RESTANTE]],0)</f>
        <v>0</v>
      </c>
    </row>
    <row r="1488" spans="2:13" hidden="1" x14ac:dyDescent="0.2">
      <c r="B1488" s="31">
        <v>1479</v>
      </c>
      <c r="H1488" t="s">
        <v>533</v>
      </c>
      <c r="I1488" t="s">
        <v>533</v>
      </c>
      <c r="J1488">
        <f t="shared" si="23"/>
        <v>105000</v>
      </c>
      <c r="K1488" t="e">
        <f>VLOOKUP(B1488,'REGISTRO ABONOS'!$B$8:$BC$10039,54,0)</f>
        <v>#N/A</v>
      </c>
      <c r="L1488" t="e">
        <f>IF(Tabla267[[#This Row],[VALOR RESTANTE]]&lt;Tabla267[[#This Row],[VALOR]],"NO DISPONIBLE","DISPONIBLE")</f>
        <v>#N/A</v>
      </c>
      <c r="M1488" s="9">
        <f>COUNTIF(Tabla267[[#This Row],[VALOR RESTANTE]],0)</f>
        <v>0</v>
      </c>
    </row>
    <row r="1489" spans="2:13" hidden="1" x14ac:dyDescent="0.2">
      <c r="B1489" s="31">
        <v>1480</v>
      </c>
      <c r="J1489">
        <f t="shared" si="23"/>
        <v>105000</v>
      </c>
      <c r="K1489" t="e">
        <f>VLOOKUP(B1489,'REGISTRO ABONOS'!$B$8:$BC$10039,54,0)</f>
        <v>#N/A</v>
      </c>
      <c r="L1489" t="e">
        <f>IF(Tabla267[[#This Row],[VALOR RESTANTE]]&lt;Tabla267[[#This Row],[VALOR]],"NO DISPONIBLE","DISPONIBLE")</f>
        <v>#N/A</v>
      </c>
      <c r="M1489" s="9">
        <f>COUNTIF(Tabla267[[#This Row],[VALOR RESTANTE]],0)</f>
        <v>0</v>
      </c>
    </row>
    <row r="1490" spans="2:13" hidden="1" x14ac:dyDescent="0.2">
      <c r="B1490" s="31">
        <v>1481</v>
      </c>
      <c r="J1490">
        <f t="shared" si="23"/>
        <v>105000</v>
      </c>
      <c r="K1490" t="e">
        <f>VLOOKUP(B1490,'REGISTRO ABONOS'!$B$8:$BC$10039,54,0)</f>
        <v>#N/A</v>
      </c>
      <c r="L1490" t="e">
        <f>IF(Tabla267[[#This Row],[VALOR RESTANTE]]&lt;Tabla267[[#This Row],[VALOR]],"NO DISPONIBLE","DISPONIBLE")</f>
        <v>#N/A</v>
      </c>
      <c r="M1490" s="9">
        <f>COUNTIF(Tabla267[[#This Row],[VALOR RESTANTE]],0)</f>
        <v>0</v>
      </c>
    </row>
    <row r="1491" spans="2:13" hidden="1" x14ac:dyDescent="0.2">
      <c r="B1491" s="31">
        <v>1482</v>
      </c>
      <c r="J1491">
        <f t="shared" si="23"/>
        <v>105000</v>
      </c>
      <c r="K1491" t="e">
        <f>VLOOKUP(B1491,'REGISTRO ABONOS'!$B$8:$BC$10039,54,0)</f>
        <v>#N/A</v>
      </c>
      <c r="L1491" t="e">
        <f>IF(Tabla267[[#This Row],[VALOR RESTANTE]]&lt;Tabla267[[#This Row],[VALOR]],"NO DISPONIBLE","DISPONIBLE")</f>
        <v>#N/A</v>
      </c>
      <c r="M1491" s="9">
        <f>COUNTIF(Tabla267[[#This Row],[VALOR RESTANTE]],0)</f>
        <v>0</v>
      </c>
    </row>
    <row r="1492" spans="2:13" hidden="1" x14ac:dyDescent="0.2">
      <c r="B1492" s="31">
        <v>1483</v>
      </c>
      <c r="H1492" t="s">
        <v>282</v>
      </c>
      <c r="I1492" t="s">
        <v>282</v>
      </c>
      <c r="J1492">
        <f t="shared" si="23"/>
        <v>105000</v>
      </c>
      <c r="K1492" t="e">
        <f>VLOOKUP(B1492,'REGISTRO ABONOS'!$B$8:$BC$10039,54,0)</f>
        <v>#N/A</v>
      </c>
      <c r="L1492" t="e">
        <f>IF(Tabla267[[#This Row],[VALOR RESTANTE]]&lt;Tabla267[[#This Row],[VALOR]],"NO DISPONIBLE","DISPONIBLE")</f>
        <v>#N/A</v>
      </c>
      <c r="M1492" s="9">
        <f>COUNTIF(Tabla267[[#This Row],[VALOR RESTANTE]],0)</f>
        <v>0</v>
      </c>
    </row>
    <row r="1493" spans="2:13" hidden="1" x14ac:dyDescent="0.2">
      <c r="B1493" s="31">
        <v>1484</v>
      </c>
      <c r="J1493">
        <f t="shared" si="23"/>
        <v>105000</v>
      </c>
      <c r="K1493" t="e">
        <f>VLOOKUP(B1493,'REGISTRO ABONOS'!$B$8:$BC$10039,54,0)</f>
        <v>#N/A</v>
      </c>
      <c r="L1493" t="e">
        <f>IF(Tabla267[[#This Row],[VALOR RESTANTE]]&lt;Tabla267[[#This Row],[VALOR]],"NO DISPONIBLE","DISPONIBLE")</f>
        <v>#N/A</v>
      </c>
      <c r="M1493" s="9">
        <f>COUNTIF(Tabla267[[#This Row],[VALOR RESTANTE]],0)</f>
        <v>0</v>
      </c>
    </row>
    <row r="1494" spans="2:13" hidden="1" x14ac:dyDescent="0.2">
      <c r="B1494" s="31">
        <v>1485</v>
      </c>
      <c r="J1494">
        <f t="shared" si="23"/>
        <v>105000</v>
      </c>
      <c r="K1494" t="e">
        <f>VLOOKUP(B1494,'REGISTRO ABONOS'!$B$8:$BC$10039,54,0)</f>
        <v>#N/A</v>
      </c>
      <c r="L1494" t="e">
        <f>IF(Tabla267[[#This Row],[VALOR RESTANTE]]&lt;Tabla267[[#This Row],[VALOR]],"NO DISPONIBLE","DISPONIBLE")</f>
        <v>#N/A</v>
      </c>
      <c r="M1494" s="9">
        <f>COUNTIF(Tabla267[[#This Row],[VALOR RESTANTE]],0)</f>
        <v>0</v>
      </c>
    </row>
    <row r="1495" spans="2:13" hidden="1" x14ac:dyDescent="0.2">
      <c r="B1495" s="31">
        <v>1486</v>
      </c>
      <c r="J1495">
        <f t="shared" si="23"/>
        <v>105000</v>
      </c>
      <c r="K1495" t="e">
        <f>VLOOKUP(B1495,'REGISTRO ABONOS'!$B$8:$BC$10039,54,0)</f>
        <v>#N/A</v>
      </c>
      <c r="L1495" t="e">
        <f>IF(Tabla267[[#This Row],[VALOR RESTANTE]]&lt;Tabla267[[#This Row],[VALOR]],"NO DISPONIBLE","DISPONIBLE")</f>
        <v>#N/A</v>
      </c>
      <c r="M1495" s="9">
        <f>COUNTIF(Tabla267[[#This Row],[VALOR RESTANTE]],0)</f>
        <v>0</v>
      </c>
    </row>
    <row r="1496" spans="2:13" hidden="1" x14ac:dyDescent="0.2">
      <c r="B1496" s="31">
        <v>1487</v>
      </c>
      <c r="J1496">
        <f t="shared" si="23"/>
        <v>105000</v>
      </c>
      <c r="K1496" t="e">
        <f>VLOOKUP(B1496,'REGISTRO ABONOS'!$B$8:$BC$10039,54,0)</f>
        <v>#N/A</v>
      </c>
      <c r="L1496" t="e">
        <f>IF(Tabla267[[#This Row],[VALOR RESTANTE]]&lt;Tabla267[[#This Row],[VALOR]],"NO DISPONIBLE","DISPONIBLE")</f>
        <v>#N/A</v>
      </c>
      <c r="M1496" s="9">
        <f>COUNTIF(Tabla267[[#This Row],[VALOR RESTANTE]],0)</f>
        <v>0</v>
      </c>
    </row>
    <row r="1497" spans="2:13" hidden="1" x14ac:dyDescent="0.2">
      <c r="B1497" s="31">
        <v>1488</v>
      </c>
      <c r="J1497">
        <f t="shared" si="23"/>
        <v>105000</v>
      </c>
      <c r="K1497" t="e">
        <f>VLOOKUP(B1497,'REGISTRO ABONOS'!$B$8:$BC$10039,54,0)</f>
        <v>#N/A</v>
      </c>
      <c r="L1497" t="e">
        <f>IF(Tabla267[[#This Row],[VALOR RESTANTE]]&lt;Tabla267[[#This Row],[VALOR]],"NO DISPONIBLE","DISPONIBLE")</f>
        <v>#N/A</v>
      </c>
      <c r="M1497" s="9">
        <f>COUNTIF(Tabla267[[#This Row],[VALOR RESTANTE]],0)</f>
        <v>0</v>
      </c>
    </row>
    <row r="1498" spans="2:13" hidden="1" x14ac:dyDescent="0.2">
      <c r="B1498" s="31">
        <v>1489</v>
      </c>
      <c r="J1498">
        <f t="shared" si="23"/>
        <v>105000</v>
      </c>
      <c r="K1498" t="e">
        <f>VLOOKUP(B1498,'REGISTRO ABONOS'!$B$8:$BC$10039,54,0)</f>
        <v>#N/A</v>
      </c>
      <c r="L1498" t="e">
        <f>IF(Tabla267[[#This Row],[VALOR RESTANTE]]&lt;Tabla267[[#This Row],[VALOR]],"NO DISPONIBLE","DISPONIBLE")</f>
        <v>#N/A</v>
      </c>
      <c r="M1498" s="9">
        <f>COUNTIF(Tabla267[[#This Row],[VALOR RESTANTE]],0)</f>
        <v>0</v>
      </c>
    </row>
    <row r="1499" spans="2:13" hidden="1" x14ac:dyDescent="0.2">
      <c r="B1499" s="31">
        <v>1490</v>
      </c>
      <c r="H1499" t="s">
        <v>502</v>
      </c>
      <c r="I1499" t="s">
        <v>502</v>
      </c>
      <c r="J1499">
        <f t="shared" si="23"/>
        <v>105000</v>
      </c>
      <c r="K1499" t="e">
        <f>VLOOKUP(B1499,'REGISTRO ABONOS'!$B$8:$BC$10039,54,0)</f>
        <v>#N/A</v>
      </c>
      <c r="L1499" t="e">
        <f>IF(Tabla267[[#This Row],[VALOR RESTANTE]]&lt;Tabla267[[#This Row],[VALOR]],"NO DISPONIBLE","DISPONIBLE")</f>
        <v>#N/A</v>
      </c>
      <c r="M1499" s="9">
        <f>COUNTIF(Tabla267[[#This Row],[VALOR RESTANTE]],0)</f>
        <v>0</v>
      </c>
    </row>
    <row r="1500" spans="2:13" hidden="1" x14ac:dyDescent="0.2">
      <c r="B1500" s="31">
        <v>1491</v>
      </c>
      <c r="J1500">
        <f t="shared" si="23"/>
        <v>105000</v>
      </c>
      <c r="K1500" t="e">
        <f>VLOOKUP(B1500,'REGISTRO ABONOS'!$B$8:$BC$10039,54,0)</f>
        <v>#N/A</v>
      </c>
      <c r="L1500" t="e">
        <f>IF(Tabla267[[#This Row],[VALOR RESTANTE]]&lt;Tabla267[[#This Row],[VALOR]],"NO DISPONIBLE","DISPONIBLE")</f>
        <v>#N/A</v>
      </c>
      <c r="M1500" s="9">
        <f>COUNTIF(Tabla267[[#This Row],[VALOR RESTANTE]],0)</f>
        <v>0</v>
      </c>
    </row>
    <row r="1501" spans="2:13" hidden="1" x14ac:dyDescent="0.2">
      <c r="B1501" s="31">
        <v>1492</v>
      </c>
      <c r="J1501">
        <f t="shared" si="23"/>
        <v>105000</v>
      </c>
      <c r="K1501" t="e">
        <f>VLOOKUP(B1501,'REGISTRO ABONOS'!$B$8:$BC$10039,54,0)</f>
        <v>#N/A</v>
      </c>
      <c r="L1501" t="e">
        <f>IF(Tabla267[[#This Row],[VALOR RESTANTE]]&lt;Tabla267[[#This Row],[VALOR]],"NO DISPONIBLE","DISPONIBLE")</f>
        <v>#N/A</v>
      </c>
      <c r="M1501" s="9">
        <f>COUNTIF(Tabla267[[#This Row],[VALOR RESTANTE]],0)</f>
        <v>0</v>
      </c>
    </row>
    <row r="1502" spans="2:13" hidden="1" x14ac:dyDescent="0.2">
      <c r="B1502" s="31">
        <v>1493</v>
      </c>
      <c r="J1502">
        <f t="shared" si="23"/>
        <v>105000</v>
      </c>
      <c r="K1502" t="e">
        <f>VLOOKUP(B1502,'REGISTRO ABONOS'!$B$8:$BC$10039,54,0)</f>
        <v>#N/A</v>
      </c>
      <c r="L1502" t="e">
        <f>IF(Tabla267[[#This Row],[VALOR RESTANTE]]&lt;Tabla267[[#This Row],[VALOR]],"NO DISPONIBLE","DISPONIBLE")</f>
        <v>#N/A</v>
      </c>
      <c r="M1502" s="9">
        <f>COUNTIF(Tabla267[[#This Row],[VALOR RESTANTE]],0)</f>
        <v>0</v>
      </c>
    </row>
    <row r="1503" spans="2:13" hidden="1" x14ac:dyDescent="0.2">
      <c r="B1503" s="31">
        <v>1494</v>
      </c>
      <c r="J1503">
        <f t="shared" si="23"/>
        <v>105000</v>
      </c>
      <c r="K1503" t="e">
        <f>VLOOKUP(B1503,'REGISTRO ABONOS'!$B$8:$BC$10039,54,0)</f>
        <v>#N/A</v>
      </c>
      <c r="L1503" t="e">
        <f>IF(Tabla267[[#This Row],[VALOR RESTANTE]]&lt;Tabla267[[#This Row],[VALOR]],"NO DISPONIBLE","DISPONIBLE")</f>
        <v>#N/A</v>
      </c>
      <c r="M1503" s="9">
        <f>COUNTIF(Tabla267[[#This Row],[VALOR RESTANTE]],0)</f>
        <v>0</v>
      </c>
    </row>
    <row r="1504" spans="2:13" hidden="1" x14ac:dyDescent="0.2">
      <c r="B1504" s="31">
        <v>1495</v>
      </c>
      <c r="J1504">
        <f t="shared" si="23"/>
        <v>105000</v>
      </c>
      <c r="K1504" t="e">
        <f>VLOOKUP(B1504,'REGISTRO ABONOS'!$B$8:$BC$10039,54,0)</f>
        <v>#N/A</v>
      </c>
      <c r="L1504" t="e">
        <f>IF(Tabla267[[#This Row],[VALOR RESTANTE]]&lt;Tabla267[[#This Row],[VALOR]],"NO DISPONIBLE","DISPONIBLE")</f>
        <v>#N/A</v>
      </c>
      <c r="M1504" s="9">
        <f>COUNTIF(Tabla267[[#This Row],[VALOR RESTANTE]],0)</f>
        <v>0</v>
      </c>
    </row>
    <row r="1505" spans="2:13" hidden="1" x14ac:dyDescent="0.2">
      <c r="B1505" s="31">
        <v>1496</v>
      </c>
      <c r="J1505">
        <f t="shared" si="23"/>
        <v>105000</v>
      </c>
      <c r="K1505" t="e">
        <f>VLOOKUP(B1505,'REGISTRO ABONOS'!$B$8:$BC$10039,54,0)</f>
        <v>#N/A</v>
      </c>
      <c r="L1505" t="e">
        <f>IF(Tabla267[[#This Row],[VALOR RESTANTE]]&lt;Tabla267[[#This Row],[VALOR]],"NO DISPONIBLE","DISPONIBLE")</f>
        <v>#N/A</v>
      </c>
      <c r="M1505" s="9">
        <f>COUNTIF(Tabla267[[#This Row],[VALOR RESTANTE]],0)</f>
        <v>0</v>
      </c>
    </row>
    <row r="1506" spans="2:13" hidden="1" x14ac:dyDescent="0.2">
      <c r="B1506" s="31">
        <v>1497</v>
      </c>
      <c r="J1506">
        <f t="shared" si="23"/>
        <v>105000</v>
      </c>
      <c r="K1506" t="e">
        <f>VLOOKUP(B1506,'REGISTRO ABONOS'!$B$8:$BC$10039,54,0)</f>
        <v>#N/A</v>
      </c>
      <c r="L1506" t="e">
        <f>IF(Tabla267[[#This Row],[VALOR RESTANTE]]&lt;Tabla267[[#This Row],[VALOR]],"NO DISPONIBLE","DISPONIBLE")</f>
        <v>#N/A</v>
      </c>
      <c r="M1506" s="9">
        <f>COUNTIF(Tabla267[[#This Row],[VALOR RESTANTE]],0)</f>
        <v>0</v>
      </c>
    </row>
    <row r="1507" spans="2:13" hidden="1" x14ac:dyDescent="0.2">
      <c r="B1507" s="31">
        <v>1498</v>
      </c>
      <c r="H1507" t="s">
        <v>504</v>
      </c>
      <c r="I1507" t="s">
        <v>504</v>
      </c>
      <c r="J1507">
        <f t="shared" si="23"/>
        <v>105000</v>
      </c>
      <c r="K1507" t="e">
        <f>VLOOKUP(B1507,'REGISTRO ABONOS'!$B$8:$BC$10039,54,0)</f>
        <v>#N/A</v>
      </c>
      <c r="L1507" t="e">
        <f>IF(Tabla267[[#This Row],[VALOR RESTANTE]]&lt;Tabla267[[#This Row],[VALOR]],"NO DISPONIBLE","DISPONIBLE")</f>
        <v>#N/A</v>
      </c>
      <c r="M1507" s="9">
        <f>COUNTIF(Tabla267[[#This Row],[VALOR RESTANTE]],0)</f>
        <v>0</v>
      </c>
    </row>
    <row r="1508" spans="2:13" hidden="1" x14ac:dyDescent="0.2">
      <c r="B1508" s="31">
        <v>1499</v>
      </c>
      <c r="J1508">
        <f t="shared" si="23"/>
        <v>105000</v>
      </c>
      <c r="K1508" t="e">
        <f>VLOOKUP(B1508,'REGISTRO ABONOS'!$B$8:$BC$10039,54,0)</f>
        <v>#N/A</v>
      </c>
      <c r="L1508" t="e">
        <f>IF(Tabla267[[#This Row],[VALOR RESTANTE]]&lt;Tabla267[[#This Row],[VALOR]],"NO DISPONIBLE","DISPONIBLE")</f>
        <v>#N/A</v>
      </c>
      <c r="M1508" s="9">
        <f>COUNTIF(Tabla267[[#This Row],[VALOR RESTANTE]],0)</f>
        <v>0</v>
      </c>
    </row>
    <row r="1509" spans="2:13" hidden="1" x14ac:dyDescent="0.2">
      <c r="B1509" s="31">
        <v>1500</v>
      </c>
      <c r="H1509" t="s">
        <v>527</v>
      </c>
      <c r="I1509" t="s">
        <v>527</v>
      </c>
      <c r="J1509">
        <f t="shared" si="23"/>
        <v>105000</v>
      </c>
      <c r="K1509" t="e">
        <f>VLOOKUP(B1509,'REGISTRO ABONOS'!$B$8:$BC$10039,54,0)</f>
        <v>#N/A</v>
      </c>
      <c r="L1509" t="e">
        <f>IF(Tabla267[[#This Row],[VALOR RESTANTE]]&lt;Tabla267[[#This Row],[VALOR]],"NO DISPONIBLE","DISPONIBLE")</f>
        <v>#N/A</v>
      </c>
      <c r="M1509" s="9">
        <f>COUNTIF(Tabla267[[#This Row],[VALOR RESTANTE]],0)</f>
        <v>0</v>
      </c>
    </row>
    <row r="1510" spans="2:13" hidden="1" x14ac:dyDescent="0.2">
      <c r="B1510" s="31">
        <v>1501</v>
      </c>
      <c r="J1510">
        <f t="shared" si="23"/>
        <v>105000</v>
      </c>
      <c r="K1510" t="e">
        <f>VLOOKUP(B1510,'REGISTRO ABONOS'!$B$8:$BC$10039,54,0)</f>
        <v>#N/A</v>
      </c>
      <c r="L1510" t="e">
        <f>IF(Tabla267[[#This Row],[VALOR RESTANTE]]&lt;Tabla267[[#This Row],[VALOR]],"NO DISPONIBLE","DISPONIBLE")</f>
        <v>#N/A</v>
      </c>
      <c r="M1510" s="9">
        <f>COUNTIF(Tabla267[[#This Row],[VALOR RESTANTE]],0)</f>
        <v>0</v>
      </c>
    </row>
    <row r="1511" spans="2:13" hidden="1" x14ac:dyDescent="0.2">
      <c r="B1511" s="31">
        <v>1502</v>
      </c>
      <c r="J1511">
        <f t="shared" si="23"/>
        <v>105000</v>
      </c>
      <c r="K1511" t="e">
        <f>VLOOKUP(B1511,'REGISTRO ABONOS'!$B$8:$BC$10039,54,0)</f>
        <v>#N/A</v>
      </c>
      <c r="L1511" t="e">
        <f>IF(Tabla267[[#This Row],[VALOR RESTANTE]]&lt;Tabla267[[#This Row],[VALOR]],"NO DISPONIBLE","DISPONIBLE")</f>
        <v>#N/A</v>
      </c>
      <c r="M1511" s="9">
        <f>COUNTIF(Tabla267[[#This Row],[VALOR RESTANTE]],0)</f>
        <v>0</v>
      </c>
    </row>
    <row r="1512" spans="2:13" hidden="1" x14ac:dyDescent="0.2">
      <c r="B1512" s="31">
        <v>1503</v>
      </c>
      <c r="J1512">
        <f t="shared" si="23"/>
        <v>105000</v>
      </c>
      <c r="K1512" t="e">
        <f>VLOOKUP(B1512,'REGISTRO ABONOS'!$B$8:$BC$10039,54,0)</f>
        <v>#N/A</v>
      </c>
      <c r="L1512" t="e">
        <f>IF(Tabla267[[#This Row],[VALOR RESTANTE]]&lt;Tabla267[[#This Row],[VALOR]],"NO DISPONIBLE","DISPONIBLE")</f>
        <v>#N/A</v>
      </c>
      <c r="M1512" s="9">
        <f>COUNTIF(Tabla267[[#This Row],[VALOR RESTANTE]],0)</f>
        <v>0</v>
      </c>
    </row>
    <row r="1513" spans="2:13" hidden="1" x14ac:dyDescent="0.2">
      <c r="B1513" s="31">
        <v>1504</v>
      </c>
      <c r="J1513">
        <f t="shared" si="23"/>
        <v>105000</v>
      </c>
      <c r="K1513" t="e">
        <f>VLOOKUP(B1513,'REGISTRO ABONOS'!$B$8:$BC$10039,54,0)</f>
        <v>#N/A</v>
      </c>
      <c r="L1513" t="e">
        <f>IF(Tabla267[[#This Row],[VALOR RESTANTE]]&lt;Tabla267[[#This Row],[VALOR]],"NO DISPONIBLE","DISPONIBLE")</f>
        <v>#N/A</v>
      </c>
      <c r="M1513" s="9">
        <f>COUNTIF(Tabla267[[#This Row],[VALOR RESTANTE]],0)</f>
        <v>0</v>
      </c>
    </row>
    <row r="1514" spans="2:13" hidden="1" x14ac:dyDescent="0.2">
      <c r="B1514" s="31">
        <v>1505</v>
      </c>
      <c r="J1514">
        <f t="shared" si="23"/>
        <v>105000</v>
      </c>
      <c r="K1514" t="e">
        <f>VLOOKUP(B1514,'REGISTRO ABONOS'!$B$8:$BC$10039,54,0)</f>
        <v>#N/A</v>
      </c>
      <c r="L1514" t="e">
        <f>IF(Tabla267[[#This Row],[VALOR RESTANTE]]&lt;Tabla267[[#This Row],[VALOR]],"NO DISPONIBLE","DISPONIBLE")</f>
        <v>#N/A</v>
      </c>
      <c r="M1514" s="9">
        <f>COUNTIF(Tabla267[[#This Row],[VALOR RESTANTE]],0)</f>
        <v>0</v>
      </c>
    </row>
    <row r="1515" spans="2:13" hidden="1" x14ac:dyDescent="0.2">
      <c r="B1515" s="31">
        <v>1506</v>
      </c>
      <c r="J1515">
        <f t="shared" si="23"/>
        <v>105000</v>
      </c>
      <c r="K1515" t="e">
        <f>VLOOKUP(B1515,'REGISTRO ABONOS'!$B$8:$BC$10039,54,0)</f>
        <v>#N/A</v>
      </c>
      <c r="L1515" t="e">
        <f>IF(Tabla267[[#This Row],[VALOR RESTANTE]]&lt;Tabla267[[#This Row],[VALOR]],"NO DISPONIBLE","DISPONIBLE")</f>
        <v>#N/A</v>
      </c>
      <c r="M1515" s="9">
        <f>COUNTIF(Tabla267[[#This Row],[VALOR RESTANTE]],0)</f>
        <v>0</v>
      </c>
    </row>
    <row r="1516" spans="2:13" hidden="1" x14ac:dyDescent="0.2">
      <c r="B1516" s="31">
        <v>1507</v>
      </c>
      <c r="J1516">
        <f t="shared" si="23"/>
        <v>105000</v>
      </c>
      <c r="K1516" t="e">
        <f>VLOOKUP(B1516,'REGISTRO ABONOS'!$B$8:$BC$10039,54,0)</f>
        <v>#N/A</v>
      </c>
      <c r="L1516" t="e">
        <f>IF(Tabla267[[#This Row],[VALOR RESTANTE]]&lt;Tabla267[[#This Row],[VALOR]],"NO DISPONIBLE","DISPONIBLE")</f>
        <v>#N/A</v>
      </c>
      <c r="M1516" s="9">
        <f>COUNTIF(Tabla267[[#This Row],[VALOR RESTANTE]],0)</f>
        <v>0</v>
      </c>
    </row>
    <row r="1517" spans="2:13" hidden="1" x14ac:dyDescent="0.2">
      <c r="B1517" s="31">
        <v>1508</v>
      </c>
      <c r="H1517" t="s">
        <v>486</v>
      </c>
      <c r="I1517" t="s">
        <v>486</v>
      </c>
      <c r="J1517">
        <f t="shared" si="23"/>
        <v>105000</v>
      </c>
      <c r="K1517" t="e">
        <f>VLOOKUP(B1517,'REGISTRO ABONOS'!$B$8:$BC$10039,54,0)</f>
        <v>#N/A</v>
      </c>
      <c r="L1517" t="e">
        <f>IF(Tabla267[[#This Row],[VALOR RESTANTE]]&lt;Tabla267[[#This Row],[VALOR]],"NO DISPONIBLE","DISPONIBLE")</f>
        <v>#N/A</v>
      </c>
      <c r="M1517" s="9">
        <f>COUNTIF(Tabla267[[#This Row],[VALOR RESTANTE]],0)</f>
        <v>0</v>
      </c>
    </row>
    <row r="1518" spans="2:13" hidden="1" x14ac:dyDescent="0.2">
      <c r="B1518" s="31">
        <v>1509</v>
      </c>
      <c r="J1518">
        <f t="shared" si="23"/>
        <v>105000</v>
      </c>
      <c r="K1518" t="e">
        <f>VLOOKUP(B1518,'REGISTRO ABONOS'!$B$8:$BC$10039,54,0)</f>
        <v>#N/A</v>
      </c>
      <c r="L1518" t="e">
        <f>IF(Tabla267[[#This Row],[VALOR RESTANTE]]&lt;Tabla267[[#This Row],[VALOR]],"NO DISPONIBLE","DISPONIBLE")</f>
        <v>#N/A</v>
      </c>
      <c r="M1518" s="9">
        <f>COUNTIF(Tabla267[[#This Row],[VALOR RESTANTE]],0)</f>
        <v>0</v>
      </c>
    </row>
    <row r="1519" spans="2:13" hidden="1" x14ac:dyDescent="0.2">
      <c r="B1519" s="31">
        <v>1510</v>
      </c>
      <c r="J1519">
        <f t="shared" si="23"/>
        <v>105000</v>
      </c>
      <c r="K1519" t="e">
        <f>VLOOKUP(B1519,'REGISTRO ABONOS'!$B$8:$BC$10039,54,0)</f>
        <v>#N/A</v>
      </c>
      <c r="L1519" t="e">
        <f>IF(Tabla267[[#This Row],[VALOR RESTANTE]]&lt;Tabla267[[#This Row],[VALOR]],"NO DISPONIBLE","DISPONIBLE")</f>
        <v>#N/A</v>
      </c>
      <c r="M1519" s="9">
        <f>COUNTIF(Tabla267[[#This Row],[VALOR RESTANTE]],0)</f>
        <v>0</v>
      </c>
    </row>
    <row r="1520" spans="2:13" hidden="1" x14ac:dyDescent="0.2">
      <c r="B1520" s="31">
        <v>1511</v>
      </c>
      <c r="J1520">
        <f t="shared" si="23"/>
        <v>105000</v>
      </c>
      <c r="K1520" t="e">
        <f>VLOOKUP(B1520,'REGISTRO ABONOS'!$B$8:$BC$10039,54,0)</f>
        <v>#N/A</v>
      </c>
      <c r="L1520" t="e">
        <f>IF(Tabla267[[#This Row],[VALOR RESTANTE]]&lt;Tabla267[[#This Row],[VALOR]],"NO DISPONIBLE","DISPONIBLE")</f>
        <v>#N/A</v>
      </c>
      <c r="M1520" s="9">
        <f>COUNTIF(Tabla267[[#This Row],[VALOR RESTANTE]],0)</f>
        <v>0</v>
      </c>
    </row>
    <row r="1521" spans="2:13" hidden="1" x14ac:dyDescent="0.2">
      <c r="B1521" s="31">
        <v>1512</v>
      </c>
      <c r="H1521" t="s">
        <v>515</v>
      </c>
      <c r="I1521" t="s">
        <v>515</v>
      </c>
      <c r="J1521">
        <f t="shared" si="23"/>
        <v>105000</v>
      </c>
      <c r="K1521" t="e">
        <f>VLOOKUP(B1521,'REGISTRO ABONOS'!$B$8:$BC$10039,54,0)</f>
        <v>#N/A</v>
      </c>
      <c r="L1521" t="e">
        <f>IF(Tabla267[[#This Row],[VALOR RESTANTE]]&lt;Tabla267[[#This Row],[VALOR]],"NO DISPONIBLE","DISPONIBLE")</f>
        <v>#N/A</v>
      </c>
      <c r="M1521" s="9">
        <f>COUNTIF(Tabla267[[#This Row],[VALOR RESTANTE]],0)</f>
        <v>0</v>
      </c>
    </row>
    <row r="1522" spans="2:13" hidden="1" x14ac:dyDescent="0.2">
      <c r="B1522" s="31">
        <v>1513</v>
      </c>
      <c r="H1522" t="s">
        <v>493</v>
      </c>
      <c r="I1522" t="s">
        <v>493</v>
      </c>
      <c r="J1522">
        <f t="shared" si="23"/>
        <v>105000</v>
      </c>
      <c r="K1522" t="e">
        <f>VLOOKUP(B1522,'REGISTRO ABONOS'!$B$8:$BC$10039,54,0)</f>
        <v>#N/A</v>
      </c>
      <c r="L1522" t="e">
        <f>IF(Tabla267[[#This Row],[VALOR RESTANTE]]&lt;Tabla267[[#This Row],[VALOR]],"NO DISPONIBLE","DISPONIBLE")</f>
        <v>#N/A</v>
      </c>
      <c r="M1522" s="9">
        <f>COUNTIF(Tabla267[[#This Row],[VALOR RESTANTE]],0)</f>
        <v>0</v>
      </c>
    </row>
    <row r="1523" spans="2:13" hidden="1" x14ac:dyDescent="0.2">
      <c r="B1523" s="31">
        <v>1514</v>
      </c>
      <c r="J1523">
        <f t="shared" si="23"/>
        <v>105000</v>
      </c>
      <c r="K1523" t="e">
        <f>VLOOKUP(B1523,'REGISTRO ABONOS'!$B$8:$BC$10039,54,0)</f>
        <v>#N/A</v>
      </c>
      <c r="L1523" t="e">
        <f>IF(Tabla267[[#This Row],[VALOR RESTANTE]]&lt;Tabla267[[#This Row],[VALOR]],"NO DISPONIBLE","DISPONIBLE")</f>
        <v>#N/A</v>
      </c>
      <c r="M1523" s="9">
        <f>COUNTIF(Tabla267[[#This Row],[VALOR RESTANTE]],0)</f>
        <v>0</v>
      </c>
    </row>
    <row r="1524" spans="2:13" hidden="1" x14ac:dyDescent="0.2">
      <c r="B1524" s="31">
        <v>1515</v>
      </c>
      <c r="J1524">
        <f t="shared" si="23"/>
        <v>105000</v>
      </c>
      <c r="K1524" t="e">
        <f>VLOOKUP(B1524,'REGISTRO ABONOS'!$B$8:$BC$10039,54,0)</f>
        <v>#N/A</v>
      </c>
      <c r="L1524" t="e">
        <f>IF(Tabla267[[#This Row],[VALOR RESTANTE]]&lt;Tabla267[[#This Row],[VALOR]],"NO DISPONIBLE","DISPONIBLE")</f>
        <v>#N/A</v>
      </c>
      <c r="M1524" s="9">
        <f>COUNTIF(Tabla267[[#This Row],[VALOR RESTANTE]],0)</f>
        <v>0</v>
      </c>
    </row>
    <row r="1525" spans="2:13" hidden="1" x14ac:dyDescent="0.2">
      <c r="B1525" s="31">
        <v>1516</v>
      </c>
      <c r="J1525">
        <f t="shared" si="23"/>
        <v>105000</v>
      </c>
      <c r="K1525" t="e">
        <f>VLOOKUP(B1525,'REGISTRO ABONOS'!$B$8:$BC$10039,54,0)</f>
        <v>#N/A</v>
      </c>
      <c r="L1525" t="e">
        <f>IF(Tabla267[[#This Row],[VALOR RESTANTE]]&lt;Tabla267[[#This Row],[VALOR]],"NO DISPONIBLE","DISPONIBLE")</f>
        <v>#N/A</v>
      </c>
      <c r="M1525" s="9">
        <f>COUNTIF(Tabla267[[#This Row],[VALOR RESTANTE]],0)</f>
        <v>0</v>
      </c>
    </row>
    <row r="1526" spans="2:13" hidden="1" x14ac:dyDescent="0.2">
      <c r="B1526" s="31">
        <v>1517</v>
      </c>
      <c r="J1526">
        <f t="shared" si="23"/>
        <v>105000</v>
      </c>
      <c r="K1526" t="e">
        <f>VLOOKUP(B1526,'REGISTRO ABONOS'!$B$8:$BC$10039,54,0)</f>
        <v>#N/A</v>
      </c>
      <c r="L1526" t="e">
        <f>IF(Tabla267[[#This Row],[VALOR RESTANTE]]&lt;Tabla267[[#This Row],[VALOR]],"NO DISPONIBLE","DISPONIBLE")</f>
        <v>#N/A</v>
      </c>
      <c r="M1526" s="9">
        <f>COUNTIF(Tabla267[[#This Row],[VALOR RESTANTE]],0)</f>
        <v>0</v>
      </c>
    </row>
    <row r="1527" spans="2:13" hidden="1" x14ac:dyDescent="0.2">
      <c r="B1527" s="31">
        <v>1518</v>
      </c>
      <c r="J1527">
        <f t="shared" si="23"/>
        <v>105000</v>
      </c>
      <c r="K1527" t="e">
        <f>VLOOKUP(B1527,'REGISTRO ABONOS'!$B$8:$BC$10039,54,0)</f>
        <v>#N/A</v>
      </c>
      <c r="L1527" t="e">
        <f>IF(Tabla267[[#This Row],[VALOR RESTANTE]]&lt;Tabla267[[#This Row],[VALOR]],"NO DISPONIBLE","DISPONIBLE")</f>
        <v>#N/A</v>
      </c>
      <c r="M1527" s="9">
        <f>COUNTIF(Tabla267[[#This Row],[VALOR RESTANTE]],0)</f>
        <v>0</v>
      </c>
    </row>
    <row r="1528" spans="2:13" hidden="1" x14ac:dyDescent="0.2">
      <c r="B1528" s="31">
        <v>1519</v>
      </c>
      <c r="J1528">
        <f t="shared" si="23"/>
        <v>105000</v>
      </c>
      <c r="K1528" t="e">
        <f>VLOOKUP(B1528,'REGISTRO ABONOS'!$B$8:$BC$10039,54,0)</f>
        <v>#N/A</v>
      </c>
      <c r="L1528" t="e">
        <f>IF(Tabla267[[#This Row],[VALOR RESTANTE]]&lt;Tabla267[[#This Row],[VALOR]],"NO DISPONIBLE","DISPONIBLE")</f>
        <v>#N/A</v>
      </c>
      <c r="M1528" s="9">
        <f>COUNTIF(Tabla267[[#This Row],[VALOR RESTANTE]],0)</f>
        <v>0</v>
      </c>
    </row>
    <row r="1529" spans="2:13" hidden="1" x14ac:dyDescent="0.2">
      <c r="B1529" s="31">
        <v>1520</v>
      </c>
      <c r="H1529" t="s">
        <v>486</v>
      </c>
      <c r="I1529" t="s">
        <v>486</v>
      </c>
      <c r="J1529">
        <f t="shared" si="23"/>
        <v>105000</v>
      </c>
      <c r="K1529" t="e">
        <f>VLOOKUP(B1529,'REGISTRO ABONOS'!$B$8:$BC$10039,54,0)</f>
        <v>#N/A</v>
      </c>
      <c r="L1529" t="e">
        <f>IF(Tabla267[[#This Row],[VALOR RESTANTE]]&lt;Tabla267[[#This Row],[VALOR]],"NO DISPONIBLE","DISPONIBLE")</f>
        <v>#N/A</v>
      </c>
      <c r="M1529" s="9">
        <f>COUNTIF(Tabla267[[#This Row],[VALOR RESTANTE]],0)</f>
        <v>0</v>
      </c>
    </row>
    <row r="1530" spans="2:13" hidden="1" x14ac:dyDescent="0.2">
      <c r="B1530" s="31">
        <v>1521</v>
      </c>
      <c r="H1530" t="s">
        <v>89</v>
      </c>
      <c r="I1530" t="s">
        <v>89</v>
      </c>
      <c r="J1530">
        <f t="shared" si="23"/>
        <v>105000</v>
      </c>
      <c r="K1530" t="e">
        <f>VLOOKUP(B1530,'REGISTRO ABONOS'!$B$8:$BC$10039,54,0)</f>
        <v>#N/A</v>
      </c>
      <c r="L1530" t="e">
        <f>IF(Tabla267[[#This Row],[VALOR RESTANTE]]&lt;Tabla267[[#This Row],[VALOR]],"NO DISPONIBLE","DISPONIBLE")</f>
        <v>#N/A</v>
      </c>
      <c r="M1530" s="9">
        <f>COUNTIF(Tabla267[[#This Row],[VALOR RESTANTE]],0)</f>
        <v>0</v>
      </c>
    </row>
    <row r="1531" spans="2:13" hidden="1" x14ac:dyDescent="0.2">
      <c r="B1531" s="31">
        <v>1522</v>
      </c>
      <c r="J1531">
        <f t="shared" si="23"/>
        <v>105000</v>
      </c>
      <c r="K1531" t="e">
        <f>VLOOKUP(B1531,'REGISTRO ABONOS'!$B$8:$BC$10039,54,0)</f>
        <v>#N/A</v>
      </c>
      <c r="L1531" t="e">
        <f>IF(Tabla267[[#This Row],[VALOR RESTANTE]]&lt;Tabla267[[#This Row],[VALOR]],"NO DISPONIBLE","DISPONIBLE")</f>
        <v>#N/A</v>
      </c>
      <c r="M1531" s="9">
        <f>COUNTIF(Tabla267[[#This Row],[VALOR RESTANTE]],0)</f>
        <v>0</v>
      </c>
    </row>
    <row r="1532" spans="2:13" hidden="1" x14ac:dyDescent="0.2">
      <c r="B1532" s="31">
        <v>1523</v>
      </c>
      <c r="J1532">
        <f t="shared" si="23"/>
        <v>105000</v>
      </c>
      <c r="K1532" t="e">
        <f>VLOOKUP(B1532,'REGISTRO ABONOS'!$B$8:$BC$10039,54,0)</f>
        <v>#N/A</v>
      </c>
      <c r="L1532" t="e">
        <f>IF(Tabla267[[#This Row],[VALOR RESTANTE]]&lt;Tabla267[[#This Row],[VALOR]],"NO DISPONIBLE","DISPONIBLE")</f>
        <v>#N/A</v>
      </c>
      <c r="M1532" s="9">
        <f>COUNTIF(Tabla267[[#This Row],[VALOR RESTANTE]],0)</f>
        <v>0</v>
      </c>
    </row>
    <row r="1533" spans="2:13" hidden="1" x14ac:dyDescent="0.2">
      <c r="B1533" s="31">
        <v>1524</v>
      </c>
      <c r="H1533" t="s">
        <v>486</v>
      </c>
      <c r="I1533" t="s">
        <v>486</v>
      </c>
      <c r="J1533">
        <f t="shared" si="23"/>
        <v>105000</v>
      </c>
      <c r="K1533" t="e">
        <f>VLOOKUP(B1533,'REGISTRO ABONOS'!$B$8:$BC$10039,54,0)</f>
        <v>#N/A</v>
      </c>
      <c r="L1533" t="e">
        <f>IF(Tabla267[[#This Row],[VALOR RESTANTE]]&lt;Tabla267[[#This Row],[VALOR]],"NO DISPONIBLE","DISPONIBLE")</f>
        <v>#N/A</v>
      </c>
      <c r="M1533" s="9">
        <f>COUNTIF(Tabla267[[#This Row],[VALOR RESTANTE]],0)</f>
        <v>0</v>
      </c>
    </row>
    <row r="1534" spans="2:13" hidden="1" x14ac:dyDescent="0.2">
      <c r="B1534" s="31">
        <v>1525</v>
      </c>
      <c r="J1534">
        <f t="shared" si="23"/>
        <v>105000</v>
      </c>
      <c r="K1534" t="e">
        <f>VLOOKUP(B1534,'REGISTRO ABONOS'!$B$8:$BC$10039,54,0)</f>
        <v>#N/A</v>
      </c>
      <c r="L1534" t="e">
        <f>IF(Tabla267[[#This Row],[VALOR RESTANTE]]&lt;Tabla267[[#This Row],[VALOR]],"NO DISPONIBLE","DISPONIBLE")</f>
        <v>#N/A</v>
      </c>
      <c r="M1534" s="9">
        <f>COUNTIF(Tabla267[[#This Row],[VALOR RESTANTE]],0)</f>
        <v>0</v>
      </c>
    </row>
    <row r="1535" spans="2:13" hidden="1" x14ac:dyDescent="0.2">
      <c r="B1535" s="31">
        <v>1526</v>
      </c>
      <c r="J1535">
        <f t="shared" si="23"/>
        <v>105000</v>
      </c>
      <c r="K1535" t="e">
        <f>VLOOKUP(B1535,'REGISTRO ABONOS'!$B$8:$BC$10039,54,0)</f>
        <v>#N/A</v>
      </c>
      <c r="L1535" t="e">
        <f>IF(Tabla267[[#This Row],[VALOR RESTANTE]]&lt;Tabla267[[#This Row],[VALOR]],"NO DISPONIBLE","DISPONIBLE")</f>
        <v>#N/A</v>
      </c>
      <c r="M1535" s="9">
        <f>COUNTIF(Tabla267[[#This Row],[VALOR RESTANTE]],0)</f>
        <v>0</v>
      </c>
    </row>
    <row r="1536" spans="2:13" hidden="1" x14ac:dyDescent="0.2">
      <c r="B1536" s="31">
        <v>1527</v>
      </c>
      <c r="H1536" t="s">
        <v>503</v>
      </c>
      <c r="I1536" t="s">
        <v>503</v>
      </c>
      <c r="J1536">
        <f t="shared" si="23"/>
        <v>105000</v>
      </c>
      <c r="K1536" t="e">
        <f>VLOOKUP(B1536,'REGISTRO ABONOS'!$B$8:$BC$10039,54,0)</f>
        <v>#N/A</v>
      </c>
      <c r="L1536" t="e">
        <f>IF(Tabla267[[#This Row],[VALOR RESTANTE]]&lt;Tabla267[[#This Row],[VALOR]],"NO DISPONIBLE","DISPONIBLE")</f>
        <v>#N/A</v>
      </c>
      <c r="M1536" s="9">
        <f>COUNTIF(Tabla267[[#This Row],[VALOR RESTANTE]],0)</f>
        <v>0</v>
      </c>
    </row>
    <row r="1537" spans="2:13" hidden="1" x14ac:dyDescent="0.2">
      <c r="B1537" s="31">
        <v>1528</v>
      </c>
      <c r="J1537">
        <f t="shared" si="23"/>
        <v>105000</v>
      </c>
      <c r="K1537" t="e">
        <f>VLOOKUP(B1537,'REGISTRO ABONOS'!$B$8:$BC$10039,54,0)</f>
        <v>#N/A</v>
      </c>
      <c r="L1537" t="e">
        <f>IF(Tabla267[[#This Row],[VALOR RESTANTE]]&lt;Tabla267[[#This Row],[VALOR]],"NO DISPONIBLE","DISPONIBLE")</f>
        <v>#N/A</v>
      </c>
      <c r="M1537" s="9">
        <f>COUNTIF(Tabla267[[#This Row],[VALOR RESTANTE]],0)</f>
        <v>0</v>
      </c>
    </row>
    <row r="1538" spans="2:13" hidden="1" x14ac:dyDescent="0.2">
      <c r="B1538" s="31">
        <v>1529</v>
      </c>
      <c r="H1538" t="s">
        <v>486</v>
      </c>
      <c r="I1538" t="s">
        <v>486</v>
      </c>
      <c r="J1538">
        <f t="shared" si="23"/>
        <v>105000</v>
      </c>
      <c r="K1538" t="e">
        <f>VLOOKUP(B1538,'REGISTRO ABONOS'!$B$8:$BC$10039,54,0)</f>
        <v>#N/A</v>
      </c>
      <c r="L1538" t="e">
        <f>IF(Tabla267[[#This Row],[VALOR RESTANTE]]&lt;Tabla267[[#This Row],[VALOR]],"NO DISPONIBLE","DISPONIBLE")</f>
        <v>#N/A</v>
      </c>
      <c r="M1538" s="9">
        <f>COUNTIF(Tabla267[[#This Row],[VALOR RESTANTE]],0)</f>
        <v>0</v>
      </c>
    </row>
    <row r="1539" spans="2:13" hidden="1" x14ac:dyDescent="0.2">
      <c r="B1539" s="31">
        <v>1530</v>
      </c>
      <c r="J1539">
        <f t="shared" si="23"/>
        <v>105000</v>
      </c>
      <c r="K1539" t="e">
        <f>VLOOKUP(B1539,'REGISTRO ABONOS'!$B$8:$BC$10039,54,0)</f>
        <v>#N/A</v>
      </c>
      <c r="L1539" t="e">
        <f>IF(Tabla267[[#This Row],[VALOR RESTANTE]]&lt;Tabla267[[#This Row],[VALOR]],"NO DISPONIBLE","DISPONIBLE")</f>
        <v>#N/A</v>
      </c>
      <c r="M1539" s="9">
        <f>COUNTIF(Tabla267[[#This Row],[VALOR RESTANTE]],0)</f>
        <v>0</v>
      </c>
    </row>
    <row r="1540" spans="2:13" hidden="1" x14ac:dyDescent="0.2">
      <c r="B1540" s="31">
        <v>1531</v>
      </c>
      <c r="J1540">
        <f t="shared" si="23"/>
        <v>105000</v>
      </c>
      <c r="K1540" t="e">
        <f>VLOOKUP(B1540,'REGISTRO ABONOS'!$B$8:$BC$10039,54,0)</f>
        <v>#N/A</v>
      </c>
      <c r="L1540" t="e">
        <f>IF(Tabla267[[#This Row],[VALOR RESTANTE]]&lt;Tabla267[[#This Row],[VALOR]],"NO DISPONIBLE","DISPONIBLE")</f>
        <v>#N/A</v>
      </c>
      <c r="M1540" s="9">
        <f>COUNTIF(Tabla267[[#This Row],[VALOR RESTANTE]],0)</f>
        <v>0</v>
      </c>
    </row>
    <row r="1541" spans="2:13" hidden="1" x14ac:dyDescent="0.2">
      <c r="B1541" s="31">
        <v>1532</v>
      </c>
      <c r="H1541" t="s">
        <v>486</v>
      </c>
      <c r="I1541" t="s">
        <v>486</v>
      </c>
      <c r="J1541">
        <f t="shared" si="23"/>
        <v>105000</v>
      </c>
      <c r="K1541" t="e">
        <f>VLOOKUP(B1541,'REGISTRO ABONOS'!$B$8:$BC$10039,54,0)</f>
        <v>#N/A</v>
      </c>
      <c r="L1541" t="e">
        <f>IF(Tabla267[[#This Row],[VALOR RESTANTE]]&lt;Tabla267[[#This Row],[VALOR]],"NO DISPONIBLE","DISPONIBLE")</f>
        <v>#N/A</v>
      </c>
      <c r="M1541" s="9">
        <f>COUNTIF(Tabla267[[#This Row],[VALOR RESTANTE]],0)</f>
        <v>0</v>
      </c>
    </row>
    <row r="1542" spans="2:13" hidden="1" x14ac:dyDescent="0.2">
      <c r="B1542" s="31">
        <v>1533</v>
      </c>
      <c r="J1542">
        <f t="shared" si="23"/>
        <v>105000</v>
      </c>
      <c r="K1542" t="e">
        <f>VLOOKUP(B1542,'REGISTRO ABONOS'!$B$8:$BC$10039,54,0)</f>
        <v>#N/A</v>
      </c>
      <c r="L1542" t="e">
        <f>IF(Tabla267[[#This Row],[VALOR RESTANTE]]&lt;Tabla267[[#This Row],[VALOR]],"NO DISPONIBLE","DISPONIBLE")</f>
        <v>#N/A</v>
      </c>
      <c r="M1542" s="9">
        <f>COUNTIF(Tabla267[[#This Row],[VALOR RESTANTE]],0)</f>
        <v>0</v>
      </c>
    </row>
    <row r="1543" spans="2:13" hidden="1" x14ac:dyDescent="0.2">
      <c r="B1543" s="31">
        <v>1534</v>
      </c>
      <c r="H1543" t="s">
        <v>345</v>
      </c>
      <c r="I1543" t="s">
        <v>345</v>
      </c>
      <c r="J1543">
        <f t="shared" si="23"/>
        <v>105000</v>
      </c>
      <c r="K1543" t="e">
        <f>VLOOKUP(B1543,'REGISTRO ABONOS'!$B$8:$BC$10039,54,0)</f>
        <v>#N/A</v>
      </c>
      <c r="L1543" t="e">
        <f>IF(Tabla267[[#This Row],[VALOR RESTANTE]]&lt;Tabla267[[#This Row],[VALOR]],"NO DISPONIBLE","DISPONIBLE")</f>
        <v>#N/A</v>
      </c>
      <c r="M1543" s="9">
        <f>COUNTIF(Tabla267[[#This Row],[VALOR RESTANTE]],0)</f>
        <v>0</v>
      </c>
    </row>
    <row r="1544" spans="2:13" hidden="1" x14ac:dyDescent="0.2">
      <c r="B1544" s="31">
        <v>1535</v>
      </c>
      <c r="H1544" t="s">
        <v>485</v>
      </c>
      <c r="I1544" t="s">
        <v>485</v>
      </c>
      <c r="J1544">
        <f t="shared" si="23"/>
        <v>105000</v>
      </c>
      <c r="K1544" t="e">
        <f>VLOOKUP(B1544,'REGISTRO ABONOS'!$B$8:$BC$10039,54,0)</f>
        <v>#N/A</v>
      </c>
      <c r="L1544" t="e">
        <f>IF(Tabla267[[#This Row],[VALOR RESTANTE]]&lt;Tabla267[[#This Row],[VALOR]],"NO DISPONIBLE","DISPONIBLE")</f>
        <v>#N/A</v>
      </c>
      <c r="M1544" s="9">
        <f>COUNTIF(Tabla267[[#This Row],[VALOR RESTANTE]],0)</f>
        <v>0</v>
      </c>
    </row>
    <row r="1545" spans="2:13" hidden="1" x14ac:dyDescent="0.2">
      <c r="B1545" s="31">
        <v>1536</v>
      </c>
      <c r="H1545" t="s">
        <v>485</v>
      </c>
      <c r="I1545" t="s">
        <v>485</v>
      </c>
      <c r="J1545">
        <f t="shared" si="23"/>
        <v>105000</v>
      </c>
      <c r="K1545" t="e">
        <f>VLOOKUP(B1545,'REGISTRO ABONOS'!$B$8:$BC$10039,54,0)</f>
        <v>#N/A</v>
      </c>
      <c r="L1545" t="e">
        <f>IF(Tabla267[[#This Row],[VALOR RESTANTE]]&lt;Tabla267[[#This Row],[VALOR]],"NO DISPONIBLE","DISPONIBLE")</f>
        <v>#N/A</v>
      </c>
      <c r="M1545" s="9">
        <f>COUNTIF(Tabla267[[#This Row],[VALOR RESTANTE]],0)</f>
        <v>0</v>
      </c>
    </row>
    <row r="1546" spans="2:13" hidden="1" x14ac:dyDescent="0.2">
      <c r="B1546" s="31">
        <v>1537</v>
      </c>
      <c r="H1546" t="s">
        <v>525</v>
      </c>
      <c r="I1546" t="s">
        <v>525</v>
      </c>
      <c r="J1546">
        <f t="shared" si="23"/>
        <v>105000</v>
      </c>
      <c r="K1546" t="e">
        <f>VLOOKUP(B1546,'REGISTRO ABONOS'!$B$8:$BC$10039,54,0)</f>
        <v>#N/A</v>
      </c>
      <c r="L1546" t="e">
        <f>IF(Tabla267[[#This Row],[VALOR RESTANTE]]&lt;Tabla267[[#This Row],[VALOR]],"NO DISPONIBLE","DISPONIBLE")</f>
        <v>#N/A</v>
      </c>
      <c r="M1546" s="9">
        <f>COUNTIF(Tabla267[[#This Row],[VALOR RESTANTE]],0)</f>
        <v>0</v>
      </c>
    </row>
    <row r="1547" spans="2:13" hidden="1" x14ac:dyDescent="0.2">
      <c r="B1547" s="31">
        <v>1538</v>
      </c>
      <c r="J1547">
        <f t="shared" si="23"/>
        <v>105000</v>
      </c>
      <c r="K1547" t="e">
        <f>VLOOKUP(B1547,'REGISTRO ABONOS'!$B$8:$BC$10039,54,0)</f>
        <v>#N/A</v>
      </c>
      <c r="L1547" t="e">
        <f>IF(Tabla267[[#This Row],[VALOR RESTANTE]]&lt;Tabla267[[#This Row],[VALOR]],"NO DISPONIBLE","DISPONIBLE")</f>
        <v>#N/A</v>
      </c>
      <c r="M1547" s="9">
        <f>COUNTIF(Tabla267[[#This Row],[VALOR RESTANTE]],0)</f>
        <v>0</v>
      </c>
    </row>
    <row r="1548" spans="2:13" hidden="1" x14ac:dyDescent="0.2">
      <c r="B1548" s="31">
        <v>1539</v>
      </c>
      <c r="H1548" t="s">
        <v>515</v>
      </c>
      <c r="I1548" t="s">
        <v>515</v>
      </c>
      <c r="J1548">
        <f t="shared" ref="J1548:J1611" si="24">IF(C1548&gt;43607,130000,105000)</f>
        <v>105000</v>
      </c>
      <c r="K1548" t="e">
        <f>VLOOKUP(B1548,'REGISTRO ABONOS'!$B$8:$BC$10039,54,0)</f>
        <v>#N/A</v>
      </c>
      <c r="L1548" t="e">
        <f>IF(Tabla267[[#This Row],[VALOR RESTANTE]]&lt;Tabla267[[#This Row],[VALOR]],"NO DISPONIBLE","DISPONIBLE")</f>
        <v>#N/A</v>
      </c>
      <c r="M1548" s="9">
        <f>COUNTIF(Tabla267[[#This Row],[VALOR RESTANTE]],0)</f>
        <v>0</v>
      </c>
    </row>
    <row r="1549" spans="2:13" hidden="1" x14ac:dyDescent="0.2">
      <c r="B1549" s="31">
        <v>1540</v>
      </c>
      <c r="I1549" t="s">
        <v>486</v>
      </c>
      <c r="J1549">
        <f t="shared" si="24"/>
        <v>105000</v>
      </c>
      <c r="K1549" t="e">
        <f>VLOOKUP(B1549,'REGISTRO ABONOS'!$B$8:$BC$10039,54,0)</f>
        <v>#N/A</v>
      </c>
      <c r="L1549" t="e">
        <f>IF(Tabla267[[#This Row],[VALOR RESTANTE]]&lt;Tabla267[[#This Row],[VALOR]],"NO DISPONIBLE","DISPONIBLE")</f>
        <v>#N/A</v>
      </c>
      <c r="M1549" s="9">
        <f>COUNTIF(Tabla267[[#This Row],[VALOR RESTANTE]],0)</f>
        <v>0</v>
      </c>
    </row>
    <row r="1550" spans="2:13" hidden="1" x14ac:dyDescent="0.2">
      <c r="B1550" s="31">
        <v>1541</v>
      </c>
      <c r="J1550">
        <f t="shared" si="24"/>
        <v>105000</v>
      </c>
      <c r="K1550" t="e">
        <f>VLOOKUP(B1550,'REGISTRO ABONOS'!$B$8:$BC$10039,54,0)</f>
        <v>#N/A</v>
      </c>
      <c r="L1550" t="e">
        <f>IF(Tabla267[[#This Row],[VALOR RESTANTE]]&lt;Tabla267[[#This Row],[VALOR]],"NO DISPONIBLE","DISPONIBLE")</f>
        <v>#N/A</v>
      </c>
      <c r="M1550" s="9">
        <f>COUNTIF(Tabla267[[#This Row],[VALOR RESTANTE]],0)</f>
        <v>0</v>
      </c>
    </row>
    <row r="1551" spans="2:13" hidden="1" x14ac:dyDescent="0.2">
      <c r="B1551" s="31">
        <v>1542</v>
      </c>
      <c r="I1551" t="s">
        <v>502</v>
      </c>
      <c r="J1551">
        <f t="shared" si="24"/>
        <v>105000</v>
      </c>
      <c r="K1551" t="e">
        <f>VLOOKUP(B1551,'REGISTRO ABONOS'!$B$8:$BC$10039,54,0)</f>
        <v>#N/A</v>
      </c>
      <c r="L1551" t="e">
        <f>IF(Tabla267[[#This Row],[VALOR RESTANTE]]&lt;Tabla267[[#This Row],[VALOR]],"NO DISPONIBLE","DISPONIBLE")</f>
        <v>#N/A</v>
      </c>
      <c r="M1551" s="9">
        <f>COUNTIF(Tabla267[[#This Row],[VALOR RESTANTE]],0)</f>
        <v>0</v>
      </c>
    </row>
    <row r="1552" spans="2:13" hidden="1" x14ac:dyDescent="0.2">
      <c r="B1552" s="31">
        <v>1543</v>
      </c>
      <c r="H1552" t="s">
        <v>515</v>
      </c>
      <c r="I1552" t="s">
        <v>345</v>
      </c>
      <c r="J1552">
        <f t="shared" si="24"/>
        <v>105000</v>
      </c>
      <c r="K1552" t="e">
        <f>VLOOKUP(B1552,'REGISTRO ABONOS'!$B$8:$BC$10039,54,0)</f>
        <v>#N/A</v>
      </c>
      <c r="L1552" t="e">
        <f>IF(Tabla267[[#This Row],[VALOR RESTANTE]]&lt;Tabla267[[#This Row],[VALOR]],"NO DISPONIBLE","DISPONIBLE")</f>
        <v>#N/A</v>
      </c>
      <c r="M1552" s="9">
        <f>COUNTIF(Tabla267[[#This Row],[VALOR RESTANTE]],0)</f>
        <v>0</v>
      </c>
    </row>
    <row r="1553" spans="2:13" hidden="1" x14ac:dyDescent="0.2">
      <c r="B1553" s="31">
        <v>1544</v>
      </c>
      <c r="J1553">
        <f t="shared" si="24"/>
        <v>105000</v>
      </c>
      <c r="K1553" t="e">
        <f>VLOOKUP(B1553,'REGISTRO ABONOS'!$B$8:$BC$10039,54,0)</f>
        <v>#N/A</v>
      </c>
      <c r="L1553" t="e">
        <f>IF(Tabla267[[#This Row],[VALOR RESTANTE]]&lt;Tabla267[[#This Row],[VALOR]],"NO DISPONIBLE","DISPONIBLE")</f>
        <v>#N/A</v>
      </c>
      <c r="M1553" s="9">
        <f>COUNTIF(Tabla267[[#This Row],[VALOR RESTANTE]],0)</f>
        <v>0</v>
      </c>
    </row>
    <row r="1554" spans="2:13" hidden="1" x14ac:dyDescent="0.2">
      <c r="B1554" s="31">
        <v>1545</v>
      </c>
      <c r="J1554">
        <f t="shared" si="24"/>
        <v>105000</v>
      </c>
      <c r="K1554" t="e">
        <f>VLOOKUP(B1554,'REGISTRO ABONOS'!$B$8:$BC$10039,54,0)</f>
        <v>#N/A</v>
      </c>
      <c r="L1554" t="e">
        <f>IF(Tabla267[[#This Row],[VALOR RESTANTE]]&lt;Tabla267[[#This Row],[VALOR]],"NO DISPONIBLE","DISPONIBLE")</f>
        <v>#N/A</v>
      </c>
      <c r="M1554" s="9">
        <f>COUNTIF(Tabla267[[#This Row],[VALOR RESTANTE]],0)</f>
        <v>0</v>
      </c>
    </row>
    <row r="1555" spans="2:13" hidden="1" x14ac:dyDescent="0.2">
      <c r="B1555" s="31">
        <v>1546</v>
      </c>
      <c r="J1555">
        <f t="shared" si="24"/>
        <v>105000</v>
      </c>
      <c r="K1555" t="e">
        <f>VLOOKUP(B1555,'REGISTRO ABONOS'!$B$8:$BC$10039,54,0)</f>
        <v>#N/A</v>
      </c>
      <c r="L1555" t="e">
        <f>IF(Tabla267[[#This Row],[VALOR RESTANTE]]&lt;Tabla267[[#This Row],[VALOR]],"NO DISPONIBLE","DISPONIBLE")</f>
        <v>#N/A</v>
      </c>
      <c r="M1555" s="9">
        <f>COUNTIF(Tabla267[[#This Row],[VALOR RESTANTE]],0)</f>
        <v>0</v>
      </c>
    </row>
    <row r="1556" spans="2:13" hidden="1" x14ac:dyDescent="0.2">
      <c r="B1556" s="31">
        <v>1547</v>
      </c>
      <c r="J1556">
        <f t="shared" si="24"/>
        <v>105000</v>
      </c>
      <c r="K1556" t="e">
        <f>VLOOKUP(B1556,'REGISTRO ABONOS'!$B$8:$BC$10039,54,0)</f>
        <v>#N/A</v>
      </c>
      <c r="L1556" t="e">
        <f>IF(Tabla267[[#This Row],[VALOR RESTANTE]]&lt;Tabla267[[#This Row],[VALOR]],"NO DISPONIBLE","DISPONIBLE")</f>
        <v>#N/A</v>
      </c>
      <c r="M1556" s="9">
        <f>COUNTIF(Tabla267[[#This Row],[VALOR RESTANTE]],0)</f>
        <v>0</v>
      </c>
    </row>
    <row r="1557" spans="2:13" hidden="1" x14ac:dyDescent="0.2">
      <c r="B1557" s="31">
        <v>1548</v>
      </c>
      <c r="H1557" t="s">
        <v>515</v>
      </c>
      <c r="I1557" t="s">
        <v>515</v>
      </c>
      <c r="J1557">
        <f t="shared" si="24"/>
        <v>105000</v>
      </c>
      <c r="K1557" t="e">
        <f>VLOOKUP(B1557,'REGISTRO ABONOS'!$B$8:$BC$10039,54,0)</f>
        <v>#N/A</v>
      </c>
      <c r="L1557" t="e">
        <f>IF(Tabla267[[#This Row],[VALOR RESTANTE]]&lt;Tabla267[[#This Row],[VALOR]],"NO DISPONIBLE","DISPONIBLE")</f>
        <v>#N/A</v>
      </c>
      <c r="M1557" s="9">
        <f>COUNTIF(Tabla267[[#This Row],[VALOR RESTANTE]],0)</f>
        <v>0</v>
      </c>
    </row>
    <row r="1558" spans="2:13" hidden="1" x14ac:dyDescent="0.2">
      <c r="B1558" s="31">
        <v>1549</v>
      </c>
      <c r="H1558" t="s">
        <v>486</v>
      </c>
      <c r="I1558" t="s">
        <v>486</v>
      </c>
      <c r="J1558">
        <f t="shared" si="24"/>
        <v>105000</v>
      </c>
      <c r="K1558" t="e">
        <f>VLOOKUP(B1558,'REGISTRO ABONOS'!$B$8:$BC$10039,54,0)</f>
        <v>#N/A</v>
      </c>
      <c r="L1558" t="e">
        <f>IF(Tabla267[[#This Row],[VALOR RESTANTE]]&lt;Tabla267[[#This Row],[VALOR]],"NO DISPONIBLE","DISPONIBLE")</f>
        <v>#N/A</v>
      </c>
      <c r="M1558" s="9">
        <f>COUNTIF(Tabla267[[#This Row],[VALOR RESTANTE]],0)</f>
        <v>0</v>
      </c>
    </row>
    <row r="1559" spans="2:13" hidden="1" x14ac:dyDescent="0.2">
      <c r="B1559" s="31">
        <v>1550</v>
      </c>
      <c r="J1559">
        <f t="shared" si="24"/>
        <v>105000</v>
      </c>
      <c r="K1559" t="e">
        <f>VLOOKUP(B1559,'REGISTRO ABONOS'!$B$8:$BC$10039,54,0)</f>
        <v>#N/A</v>
      </c>
      <c r="L1559" t="e">
        <f>IF(Tabla267[[#This Row],[VALOR RESTANTE]]&lt;Tabla267[[#This Row],[VALOR]],"NO DISPONIBLE","DISPONIBLE")</f>
        <v>#N/A</v>
      </c>
      <c r="M1559" s="9">
        <f>COUNTIF(Tabla267[[#This Row],[VALOR RESTANTE]],0)</f>
        <v>0</v>
      </c>
    </row>
    <row r="1560" spans="2:13" hidden="1" x14ac:dyDescent="0.2">
      <c r="B1560" s="31">
        <v>1551</v>
      </c>
      <c r="J1560">
        <f t="shared" si="24"/>
        <v>105000</v>
      </c>
      <c r="K1560" t="e">
        <f>VLOOKUP(B1560,'REGISTRO ABONOS'!$B$8:$BC$10039,54,0)</f>
        <v>#N/A</v>
      </c>
      <c r="L1560" t="e">
        <f>IF(Tabla267[[#This Row],[VALOR RESTANTE]]&lt;Tabla267[[#This Row],[VALOR]],"NO DISPONIBLE","DISPONIBLE")</f>
        <v>#N/A</v>
      </c>
      <c r="M1560" s="9">
        <f>COUNTIF(Tabla267[[#This Row],[VALOR RESTANTE]],0)</f>
        <v>0</v>
      </c>
    </row>
    <row r="1561" spans="2:13" hidden="1" x14ac:dyDescent="0.2">
      <c r="B1561" s="31">
        <v>1552</v>
      </c>
      <c r="J1561">
        <f t="shared" si="24"/>
        <v>105000</v>
      </c>
      <c r="K1561" t="e">
        <f>VLOOKUP(B1561,'REGISTRO ABONOS'!$B$8:$BC$10039,54,0)</f>
        <v>#N/A</v>
      </c>
      <c r="L1561" t="e">
        <f>IF(Tabla267[[#This Row],[VALOR RESTANTE]]&lt;Tabla267[[#This Row],[VALOR]],"NO DISPONIBLE","DISPONIBLE")</f>
        <v>#N/A</v>
      </c>
      <c r="M1561" s="9">
        <f>COUNTIF(Tabla267[[#This Row],[VALOR RESTANTE]],0)</f>
        <v>0</v>
      </c>
    </row>
    <row r="1562" spans="2:13" hidden="1" x14ac:dyDescent="0.2">
      <c r="B1562" s="31">
        <v>1553</v>
      </c>
      <c r="I1562" t="s">
        <v>542</v>
      </c>
      <c r="J1562">
        <f t="shared" si="24"/>
        <v>105000</v>
      </c>
      <c r="K1562" t="e">
        <f>VLOOKUP(B1562,'REGISTRO ABONOS'!$B$8:$BC$10039,54,0)</f>
        <v>#N/A</v>
      </c>
      <c r="L1562" t="e">
        <f>IF(Tabla267[[#This Row],[VALOR RESTANTE]]&lt;Tabla267[[#This Row],[VALOR]],"NO DISPONIBLE","DISPONIBLE")</f>
        <v>#N/A</v>
      </c>
      <c r="M1562" s="9">
        <f>COUNTIF(Tabla267[[#This Row],[VALOR RESTANTE]],0)</f>
        <v>0</v>
      </c>
    </row>
    <row r="1563" spans="2:13" hidden="1" x14ac:dyDescent="0.2">
      <c r="B1563" s="31">
        <v>1554</v>
      </c>
      <c r="J1563">
        <f t="shared" si="24"/>
        <v>105000</v>
      </c>
      <c r="K1563" t="e">
        <f>VLOOKUP(B1563,'REGISTRO ABONOS'!$B$8:$BC$10039,54,0)</f>
        <v>#N/A</v>
      </c>
      <c r="L1563" t="e">
        <f>IF(Tabla267[[#This Row],[VALOR RESTANTE]]&lt;Tabla267[[#This Row],[VALOR]],"NO DISPONIBLE","DISPONIBLE")</f>
        <v>#N/A</v>
      </c>
      <c r="M1563" s="9">
        <f>COUNTIF(Tabla267[[#This Row],[VALOR RESTANTE]],0)</f>
        <v>0</v>
      </c>
    </row>
    <row r="1564" spans="2:13" hidden="1" x14ac:dyDescent="0.2">
      <c r="B1564" s="31">
        <v>1555</v>
      </c>
      <c r="J1564">
        <f t="shared" si="24"/>
        <v>105000</v>
      </c>
      <c r="K1564" t="e">
        <f>VLOOKUP(B1564,'REGISTRO ABONOS'!$B$8:$BC$10039,54,0)</f>
        <v>#N/A</v>
      </c>
      <c r="L1564" t="e">
        <f>IF(Tabla267[[#This Row],[VALOR RESTANTE]]&lt;Tabla267[[#This Row],[VALOR]],"NO DISPONIBLE","DISPONIBLE")</f>
        <v>#N/A</v>
      </c>
      <c r="M1564" s="9">
        <f>COUNTIF(Tabla267[[#This Row],[VALOR RESTANTE]],0)</f>
        <v>0</v>
      </c>
    </row>
    <row r="1565" spans="2:13" hidden="1" x14ac:dyDescent="0.2">
      <c r="B1565" s="31">
        <v>1556</v>
      </c>
      <c r="J1565">
        <f t="shared" si="24"/>
        <v>105000</v>
      </c>
      <c r="K1565" t="e">
        <f>VLOOKUP(B1565,'REGISTRO ABONOS'!$B$8:$BC$10039,54,0)</f>
        <v>#N/A</v>
      </c>
      <c r="L1565" t="e">
        <f>IF(Tabla267[[#This Row],[VALOR RESTANTE]]&lt;Tabla267[[#This Row],[VALOR]],"NO DISPONIBLE","DISPONIBLE")</f>
        <v>#N/A</v>
      </c>
      <c r="M1565" s="9">
        <f>COUNTIF(Tabla267[[#This Row],[VALOR RESTANTE]],0)</f>
        <v>0</v>
      </c>
    </row>
    <row r="1566" spans="2:13" hidden="1" x14ac:dyDescent="0.2">
      <c r="B1566" s="31">
        <v>1557</v>
      </c>
      <c r="J1566">
        <f t="shared" si="24"/>
        <v>105000</v>
      </c>
      <c r="K1566" t="e">
        <f>VLOOKUP(B1566,'REGISTRO ABONOS'!$B$8:$BC$10039,54,0)</f>
        <v>#N/A</v>
      </c>
      <c r="L1566" t="e">
        <f>IF(Tabla267[[#This Row],[VALOR RESTANTE]]&lt;Tabla267[[#This Row],[VALOR]],"NO DISPONIBLE","DISPONIBLE")</f>
        <v>#N/A</v>
      </c>
      <c r="M1566" s="9">
        <f>COUNTIF(Tabla267[[#This Row],[VALOR RESTANTE]],0)</f>
        <v>0</v>
      </c>
    </row>
    <row r="1567" spans="2:13" hidden="1" x14ac:dyDescent="0.2">
      <c r="B1567" s="31">
        <v>1558</v>
      </c>
      <c r="J1567">
        <f t="shared" si="24"/>
        <v>105000</v>
      </c>
      <c r="K1567" t="e">
        <f>VLOOKUP(B1567,'REGISTRO ABONOS'!$B$8:$BC$10039,54,0)</f>
        <v>#N/A</v>
      </c>
      <c r="L1567" t="e">
        <f>IF(Tabla267[[#This Row],[VALOR RESTANTE]]&lt;Tabla267[[#This Row],[VALOR]],"NO DISPONIBLE","DISPONIBLE")</f>
        <v>#N/A</v>
      </c>
      <c r="M1567" s="9">
        <f>COUNTIF(Tabla267[[#This Row],[VALOR RESTANTE]],0)</f>
        <v>0</v>
      </c>
    </row>
    <row r="1568" spans="2:13" hidden="1" x14ac:dyDescent="0.2">
      <c r="B1568" s="31">
        <v>1559</v>
      </c>
      <c r="J1568">
        <f t="shared" si="24"/>
        <v>105000</v>
      </c>
      <c r="K1568" t="e">
        <f>VLOOKUP(B1568,'REGISTRO ABONOS'!$B$8:$BC$10039,54,0)</f>
        <v>#N/A</v>
      </c>
      <c r="L1568" t="e">
        <f>IF(Tabla267[[#This Row],[VALOR RESTANTE]]&lt;Tabla267[[#This Row],[VALOR]],"NO DISPONIBLE","DISPONIBLE")</f>
        <v>#N/A</v>
      </c>
      <c r="M1568" s="9">
        <f>COUNTIF(Tabla267[[#This Row],[VALOR RESTANTE]],0)</f>
        <v>0</v>
      </c>
    </row>
    <row r="1569" spans="2:13" hidden="1" x14ac:dyDescent="0.2">
      <c r="B1569" s="31">
        <v>1560</v>
      </c>
      <c r="J1569">
        <f t="shared" si="24"/>
        <v>105000</v>
      </c>
      <c r="K1569" t="e">
        <f>VLOOKUP(B1569,'REGISTRO ABONOS'!$B$8:$BC$10039,54,0)</f>
        <v>#N/A</v>
      </c>
      <c r="L1569" t="e">
        <f>IF(Tabla267[[#This Row],[VALOR RESTANTE]]&lt;Tabla267[[#This Row],[VALOR]],"NO DISPONIBLE","DISPONIBLE")</f>
        <v>#N/A</v>
      </c>
      <c r="M1569" s="9">
        <f>COUNTIF(Tabla267[[#This Row],[VALOR RESTANTE]],0)</f>
        <v>0</v>
      </c>
    </row>
    <row r="1570" spans="2:13" hidden="1" x14ac:dyDescent="0.2">
      <c r="B1570" s="31">
        <v>1561</v>
      </c>
      <c r="J1570">
        <f t="shared" si="24"/>
        <v>105000</v>
      </c>
      <c r="K1570" t="e">
        <f>VLOOKUP(B1570,'REGISTRO ABONOS'!$B$8:$BC$10039,54,0)</f>
        <v>#N/A</v>
      </c>
      <c r="L1570" t="e">
        <f>IF(Tabla267[[#This Row],[VALOR RESTANTE]]&lt;Tabla267[[#This Row],[VALOR]],"NO DISPONIBLE","DISPONIBLE")</f>
        <v>#N/A</v>
      </c>
      <c r="M1570" s="9">
        <f>COUNTIF(Tabla267[[#This Row],[VALOR RESTANTE]],0)</f>
        <v>0</v>
      </c>
    </row>
    <row r="1571" spans="2:13" hidden="1" x14ac:dyDescent="0.2">
      <c r="B1571" s="31">
        <v>1562</v>
      </c>
      <c r="J1571">
        <f t="shared" si="24"/>
        <v>105000</v>
      </c>
      <c r="K1571" t="e">
        <f>VLOOKUP(B1571,'REGISTRO ABONOS'!$B$8:$BC$10039,54,0)</f>
        <v>#N/A</v>
      </c>
      <c r="L1571" t="e">
        <f>IF(Tabla267[[#This Row],[VALOR RESTANTE]]&lt;Tabla267[[#This Row],[VALOR]],"NO DISPONIBLE","DISPONIBLE")</f>
        <v>#N/A</v>
      </c>
      <c r="M1571" s="9">
        <f>COUNTIF(Tabla267[[#This Row],[VALOR RESTANTE]],0)</f>
        <v>0</v>
      </c>
    </row>
    <row r="1572" spans="2:13" hidden="1" x14ac:dyDescent="0.2">
      <c r="B1572" s="31">
        <v>1563</v>
      </c>
      <c r="J1572">
        <f t="shared" si="24"/>
        <v>105000</v>
      </c>
      <c r="K1572" t="e">
        <f>VLOOKUP(B1572,'REGISTRO ABONOS'!$B$8:$BC$10039,54,0)</f>
        <v>#N/A</v>
      </c>
      <c r="L1572" t="e">
        <f>IF(Tabla267[[#This Row],[VALOR RESTANTE]]&lt;Tabla267[[#This Row],[VALOR]],"NO DISPONIBLE","DISPONIBLE")</f>
        <v>#N/A</v>
      </c>
      <c r="M1572" s="9">
        <f>COUNTIF(Tabla267[[#This Row],[VALOR RESTANTE]],0)</f>
        <v>0</v>
      </c>
    </row>
    <row r="1573" spans="2:13" hidden="1" x14ac:dyDescent="0.2">
      <c r="B1573" s="31">
        <v>1564</v>
      </c>
      <c r="J1573">
        <f t="shared" si="24"/>
        <v>105000</v>
      </c>
      <c r="K1573" t="e">
        <f>VLOOKUP(B1573,'REGISTRO ABONOS'!$B$8:$BC$10039,54,0)</f>
        <v>#N/A</v>
      </c>
      <c r="L1573" t="e">
        <f>IF(Tabla267[[#This Row],[VALOR RESTANTE]]&lt;Tabla267[[#This Row],[VALOR]],"NO DISPONIBLE","DISPONIBLE")</f>
        <v>#N/A</v>
      </c>
      <c r="M1573" s="9">
        <f>COUNTIF(Tabla267[[#This Row],[VALOR RESTANTE]],0)</f>
        <v>0</v>
      </c>
    </row>
    <row r="1574" spans="2:13" hidden="1" x14ac:dyDescent="0.2">
      <c r="B1574" s="31">
        <v>1565</v>
      </c>
      <c r="I1574" t="s">
        <v>65</v>
      </c>
      <c r="J1574">
        <f t="shared" si="24"/>
        <v>105000</v>
      </c>
      <c r="K1574" t="e">
        <f>VLOOKUP(B1574,'REGISTRO ABONOS'!$B$8:$BC$10039,54,0)</f>
        <v>#N/A</v>
      </c>
      <c r="L1574" t="e">
        <f>IF(Tabla267[[#This Row],[VALOR RESTANTE]]&lt;Tabla267[[#This Row],[VALOR]],"NO DISPONIBLE","DISPONIBLE")</f>
        <v>#N/A</v>
      </c>
      <c r="M1574" s="9">
        <f>COUNTIF(Tabla267[[#This Row],[VALOR RESTANTE]],0)</f>
        <v>0</v>
      </c>
    </row>
    <row r="1575" spans="2:13" hidden="1" x14ac:dyDescent="0.2">
      <c r="B1575" s="31">
        <v>1566</v>
      </c>
      <c r="J1575">
        <f t="shared" si="24"/>
        <v>105000</v>
      </c>
      <c r="K1575" t="e">
        <f>VLOOKUP(B1575,'REGISTRO ABONOS'!$B$8:$BC$10039,54,0)</f>
        <v>#N/A</v>
      </c>
      <c r="L1575" t="e">
        <f>IF(Tabla267[[#This Row],[VALOR RESTANTE]]&lt;Tabla267[[#This Row],[VALOR]],"NO DISPONIBLE","DISPONIBLE")</f>
        <v>#N/A</v>
      </c>
      <c r="M1575" s="9">
        <f>COUNTIF(Tabla267[[#This Row],[VALOR RESTANTE]],0)</f>
        <v>0</v>
      </c>
    </row>
    <row r="1576" spans="2:13" hidden="1" x14ac:dyDescent="0.2">
      <c r="B1576" s="31">
        <v>1567</v>
      </c>
      <c r="J1576">
        <f t="shared" si="24"/>
        <v>105000</v>
      </c>
      <c r="K1576" t="e">
        <f>VLOOKUP(B1576,'REGISTRO ABONOS'!$B$8:$BC$10039,54,0)</f>
        <v>#N/A</v>
      </c>
      <c r="L1576" t="e">
        <f>IF(Tabla267[[#This Row],[VALOR RESTANTE]]&lt;Tabla267[[#This Row],[VALOR]],"NO DISPONIBLE","DISPONIBLE")</f>
        <v>#N/A</v>
      </c>
      <c r="M1576" s="9">
        <f>COUNTIF(Tabla267[[#This Row],[VALOR RESTANTE]],0)</f>
        <v>0</v>
      </c>
    </row>
    <row r="1577" spans="2:13" hidden="1" x14ac:dyDescent="0.2">
      <c r="B1577" s="31">
        <v>1568</v>
      </c>
      <c r="J1577">
        <f t="shared" si="24"/>
        <v>105000</v>
      </c>
      <c r="K1577" t="e">
        <f>VLOOKUP(B1577,'REGISTRO ABONOS'!$B$8:$BC$10039,54,0)</f>
        <v>#N/A</v>
      </c>
      <c r="L1577" t="e">
        <f>IF(Tabla267[[#This Row],[VALOR RESTANTE]]&lt;Tabla267[[#This Row],[VALOR]],"NO DISPONIBLE","DISPONIBLE")</f>
        <v>#N/A</v>
      </c>
      <c r="M1577" s="9">
        <f>COUNTIF(Tabla267[[#This Row],[VALOR RESTANTE]],0)</f>
        <v>0</v>
      </c>
    </row>
    <row r="1578" spans="2:13" hidden="1" x14ac:dyDescent="0.2">
      <c r="B1578" s="31">
        <v>1569</v>
      </c>
      <c r="J1578">
        <f t="shared" si="24"/>
        <v>105000</v>
      </c>
      <c r="K1578" t="e">
        <f>VLOOKUP(B1578,'REGISTRO ABONOS'!$B$8:$BC$10039,54,0)</f>
        <v>#N/A</v>
      </c>
      <c r="L1578" t="e">
        <f>IF(Tabla267[[#This Row],[VALOR RESTANTE]]&lt;Tabla267[[#This Row],[VALOR]],"NO DISPONIBLE","DISPONIBLE")</f>
        <v>#N/A</v>
      </c>
      <c r="M1578" s="9">
        <f>COUNTIF(Tabla267[[#This Row],[VALOR RESTANTE]],0)</f>
        <v>0</v>
      </c>
    </row>
    <row r="1579" spans="2:13" hidden="1" x14ac:dyDescent="0.2">
      <c r="B1579" s="31">
        <v>1570</v>
      </c>
      <c r="J1579">
        <f t="shared" si="24"/>
        <v>105000</v>
      </c>
      <c r="K1579" t="e">
        <f>VLOOKUP(B1579,'REGISTRO ABONOS'!$B$8:$BC$10039,54,0)</f>
        <v>#N/A</v>
      </c>
      <c r="L1579" t="e">
        <f>IF(Tabla267[[#This Row],[VALOR RESTANTE]]&lt;Tabla267[[#This Row],[VALOR]],"NO DISPONIBLE","DISPONIBLE")</f>
        <v>#N/A</v>
      </c>
      <c r="M1579" s="9">
        <f>COUNTIF(Tabla267[[#This Row],[VALOR RESTANTE]],0)</f>
        <v>0</v>
      </c>
    </row>
    <row r="1580" spans="2:13" hidden="1" x14ac:dyDescent="0.2">
      <c r="B1580" s="31">
        <v>1571</v>
      </c>
      <c r="J1580">
        <f t="shared" si="24"/>
        <v>105000</v>
      </c>
      <c r="K1580" t="e">
        <f>VLOOKUP(B1580,'REGISTRO ABONOS'!$B$8:$BC$10039,54,0)</f>
        <v>#N/A</v>
      </c>
      <c r="L1580" t="e">
        <f>IF(Tabla267[[#This Row],[VALOR RESTANTE]]&lt;Tabla267[[#This Row],[VALOR]],"NO DISPONIBLE","DISPONIBLE")</f>
        <v>#N/A</v>
      </c>
      <c r="M1580" s="9">
        <f>COUNTIF(Tabla267[[#This Row],[VALOR RESTANTE]],0)</f>
        <v>0</v>
      </c>
    </row>
    <row r="1581" spans="2:13" hidden="1" x14ac:dyDescent="0.2">
      <c r="B1581" s="31">
        <v>1572</v>
      </c>
      <c r="J1581">
        <f t="shared" si="24"/>
        <v>105000</v>
      </c>
      <c r="K1581" t="e">
        <f>VLOOKUP(B1581,'REGISTRO ABONOS'!$B$8:$BC$10039,54,0)</f>
        <v>#N/A</v>
      </c>
      <c r="L1581" t="e">
        <f>IF(Tabla267[[#This Row],[VALOR RESTANTE]]&lt;Tabla267[[#This Row],[VALOR]],"NO DISPONIBLE","DISPONIBLE")</f>
        <v>#N/A</v>
      </c>
      <c r="M1581" s="9">
        <f>COUNTIF(Tabla267[[#This Row],[VALOR RESTANTE]],0)</f>
        <v>0</v>
      </c>
    </row>
    <row r="1582" spans="2:13" hidden="1" x14ac:dyDescent="0.2">
      <c r="B1582" s="31">
        <v>1573</v>
      </c>
      <c r="J1582">
        <f t="shared" si="24"/>
        <v>105000</v>
      </c>
      <c r="K1582" t="e">
        <f>VLOOKUP(B1582,'REGISTRO ABONOS'!$B$8:$BC$10039,54,0)</f>
        <v>#N/A</v>
      </c>
      <c r="L1582" t="e">
        <f>IF(Tabla267[[#This Row],[VALOR RESTANTE]]&lt;Tabla267[[#This Row],[VALOR]],"NO DISPONIBLE","DISPONIBLE")</f>
        <v>#N/A</v>
      </c>
      <c r="M1582" s="9">
        <f>COUNTIF(Tabla267[[#This Row],[VALOR RESTANTE]],0)</f>
        <v>0</v>
      </c>
    </row>
    <row r="1583" spans="2:13" hidden="1" x14ac:dyDescent="0.2">
      <c r="B1583" s="31">
        <v>1574</v>
      </c>
      <c r="C1583" s="10">
        <v>43558</v>
      </c>
      <c r="D1583" t="s">
        <v>135</v>
      </c>
      <c r="H1583" t="s">
        <v>131</v>
      </c>
      <c r="I1583" t="s">
        <v>65</v>
      </c>
      <c r="J1583">
        <f t="shared" si="24"/>
        <v>105000</v>
      </c>
      <c r="K1583" t="e">
        <f>VLOOKUP(B1583,'REGISTRO ABONOS'!$B$8:$BC$10039,54,0)</f>
        <v>#N/A</v>
      </c>
      <c r="L1583" t="e">
        <f>IF(Tabla267[[#This Row],[VALOR RESTANTE]]&lt;Tabla267[[#This Row],[VALOR]],"NO DISPONIBLE","DISPONIBLE")</f>
        <v>#N/A</v>
      </c>
      <c r="M1583" s="9">
        <f>COUNTIF(Tabla267[[#This Row],[VALOR RESTANTE]],0)</f>
        <v>0</v>
      </c>
    </row>
    <row r="1584" spans="2:13" hidden="1" x14ac:dyDescent="0.2">
      <c r="B1584" s="31">
        <v>1575</v>
      </c>
      <c r="J1584">
        <f t="shared" si="24"/>
        <v>105000</v>
      </c>
      <c r="K1584" t="e">
        <f>VLOOKUP(B1584,'REGISTRO ABONOS'!$B$8:$BC$10039,54,0)</f>
        <v>#N/A</v>
      </c>
      <c r="L1584" t="e">
        <f>IF(Tabla267[[#This Row],[VALOR RESTANTE]]&lt;Tabla267[[#This Row],[VALOR]],"NO DISPONIBLE","DISPONIBLE")</f>
        <v>#N/A</v>
      </c>
      <c r="M1584" s="9">
        <f>COUNTIF(Tabla267[[#This Row],[VALOR RESTANTE]],0)</f>
        <v>0</v>
      </c>
    </row>
    <row r="1585" spans="2:13" hidden="1" x14ac:dyDescent="0.2">
      <c r="B1585" s="31">
        <v>1576</v>
      </c>
      <c r="I1585" t="s">
        <v>542</v>
      </c>
      <c r="J1585">
        <f t="shared" si="24"/>
        <v>105000</v>
      </c>
      <c r="K1585" t="e">
        <f>VLOOKUP(B1585,'REGISTRO ABONOS'!$B$8:$BC$10039,54,0)</f>
        <v>#N/A</v>
      </c>
      <c r="L1585" t="e">
        <f>IF(Tabla267[[#This Row],[VALOR RESTANTE]]&lt;Tabla267[[#This Row],[VALOR]],"NO DISPONIBLE","DISPONIBLE")</f>
        <v>#N/A</v>
      </c>
      <c r="M1585" s="9">
        <f>COUNTIF(Tabla267[[#This Row],[VALOR RESTANTE]],0)</f>
        <v>0</v>
      </c>
    </row>
    <row r="1586" spans="2:13" hidden="1" x14ac:dyDescent="0.2">
      <c r="B1586" s="31">
        <v>1577</v>
      </c>
      <c r="J1586">
        <f t="shared" si="24"/>
        <v>105000</v>
      </c>
      <c r="K1586" t="e">
        <f>VLOOKUP(B1586,'REGISTRO ABONOS'!$B$8:$BC$10039,54,0)</f>
        <v>#N/A</v>
      </c>
      <c r="L1586" t="e">
        <f>IF(Tabla267[[#This Row],[VALOR RESTANTE]]&lt;Tabla267[[#This Row],[VALOR]],"NO DISPONIBLE","DISPONIBLE")</f>
        <v>#N/A</v>
      </c>
      <c r="M1586" s="9">
        <f>COUNTIF(Tabla267[[#This Row],[VALOR RESTANTE]],0)</f>
        <v>0</v>
      </c>
    </row>
    <row r="1587" spans="2:13" hidden="1" x14ac:dyDescent="0.2">
      <c r="B1587" s="31">
        <v>1578</v>
      </c>
      <c r="J1587">
        <f t="shared" si="24"/>
        <v>105000</v>
      </c>
      <c r="K1587" t="e">
        <f>VLOOKUP(B1587,'REGISTRO ABONOS'!$B$8:$BC$10039,54,0)</f>
        <v>#N/A</v>
      </c>
      <c r="L1587" t="e">
        <f>IF(Tabla267[[#This Row],[VALOR RESTANTE]]&lt;Tabla267[[#This Row],[VALOR]],"NO DISPONIBLE","DISPONIBLE")</f>
        <v>#N/A</v>
      </c>
      <c r="M1587" s="9">
        <f>COUNTIF(Tabla267[[#This Row],[VALOR RESTANTE]],0)</f>
        <v>0</v>
      </c>
    </row>
    <row r="1588" spans="2:13" hidden="1" x14ac:dyDescent="0.2">
      <c r="B1588" s="31">
        <v>1579</v>
      </c>
      <c r="J1588">
        <f t="shared" si="24"/>
        <v>105000</v>
      </c>
      <c r="K1588" t="e">
        <f>VLOOKUP(B1588,'REGISTRO ABONOS'!$B$8:$BC$10039,54,0)</f>
        <v>#N/A</v>
      </c>
      <c r="L1588" t="e">
        <f>IF(Tabla267[[#This Row],[VALOR RESTANTE]]&lt;Tabla267[[#This Row],[VALOR]],"NO DISPONIBLE","DISPONIBLE")</f>
        <v>#N/A</v>
      </c>
      <c r="M1588" s="9">
        <f>COUNTIF(Tabla267[[#This Row],[VALOR RESTANTE]],0)</f>
        <v>0</v>
      </c>
    </row>
    <row r="1589" spans="2:13" hidden="1" x14ac:dyDescent="0.2">
      <c r="B1589" s="31">
        <v>1580</v>
      </c>
      <c r="J1589">
        <f t="shared" si="24"/>
        <v>105000</v>
      </c>
      <c r="K1589" t="e">
        <f>VLOOKUP(B1589,'REGISTRO ABONOS'!$B$8:$BC$10039,54,0)</f>
        <v>#N/A</v>
      </c>
      <c r="L1589" t="e">
        <f>IF(Tabla267[[#This Row],[VALOR RESTANTE]]&lt;Tabla267[[#This Row],[VALOR]],"NO DISPONIBLE","DISPONIBLE")</f>
        <v>#N/A</v>
      </c>
      <c r="M1589" s="9">
        <f>COUNTIF(Tabla267[[#This Row],[VALOR RESTANTE]],0)</f>
        <v>0</v>
      </c>
    </row>
    <row r="1590" spans="2:13" hidden="1" x14ac:dyDescent="0.2">
      <c r="B1590" s="31">
        <v>1581</v>
      </c>
      <c r="J1590">
        <f t="shared" si="24"/>
        <v>105000</v>
      </c>
      <c r="K1590" t="e">
        <f>VLOOKUP(B1590,'REGISTRO ABONOS'!$B$8:$BC$10039,54,0)</f>
        <v>#N/A</v>
      </c>
      <c r="L1590" t="e">
        <f>IF(Tabla267[[#This Row],[VALOR RESTANTE]]&lt;Tabla267[[#This Row],[VALOR]],"NO DISPONIBLE","DISPONIBLE")</f>
        <v>#N/A</v>
      </c>
      <c r="M1590" s="9">
        <f>COUNTIF(Tabla267[[#This Row],[VALOR RESTANTE]],0)</f>
        <v>0</v>
      </c>
    </row>
    <row r="1591" spans="2:13" hidden="1" x14ac:dyDescent="0.2">
      <c r="B1591" s="31">
        <v>1582</v>
      </c>
      <c r="J1591">
        <f t="shared" si="24"/>
        <v>105000</v>
      </c>
      <c r="K1591" t="e">
        <f>VLOOKUP(B1591,'REGISTRO ABONOS'!$B$8:$BC$10039,54,0)</f>
        <v>#N/A</v>
      </c>
      <c r="L1591" t="e">
        <f>IF(Tabla267[[#This Row],[VALOR RESTANTE]]&lt;Tabla267[[#This Row],[VALOR]],"NO DISPONIBLE","DISPONIBLE")</f>
        <v>#N/A</v>
      </c>
      <c r="M1591" s="9">
        <f>COUNTIF(Tabla267[[#This Row],[VALOR RESTANTE]],0)</f>
        <v>0</v>
      </c>
    </row>
    <row r="1592" spans="2:13" hidden="1" x14ac:dyDescent="0.2">
      <c r="B1592" s="31">
        <v>1583</v>
      </c>
      <c r="J1592">
        <f t="shared" si="24"/>
        <v>105000</v>
      </c>
      <c r="K1592" t="e">
        <f>VLOOKUP(B1592,'REGISTRO ABONOS'!$B$8:$BC$10039,54,0)</f>
        <v>#N/A</v>
      </c>
      <c r="L1592" t="e">
        <f>IF(Tabla267[[#This Row],[VALOR RESTANTE]]&lt;Tabla267[[#This Row],[VALOR]],"NO DISPONIBLE","DISPONIBLE")</f>
        <v>#N/A</v>
      </c>
      <c r="M1592" s="9">
        <f>COUNTIF(Tabla267[[#This Row],[VALOR RESTANTE]],0)</f>
        <v>0</v>
      </c>
    </row>
    <row r="1593" spans="2:13" hidden="1" x14ac:dyDescent="0.2">
      <c r="B1593" s="31">
        <v>1584</v>
      </c>
      <c r="J1593">
        <f t="shared" si="24"/>
        <v>105000</v>
      </c>
      <c r="K1593" t="e">
        <f>VLOOKUP(B1593,'REGISTRO ABONOS'!$B$8:$BC$10039,54,0)</f>
        <v>#N/A</v>
      </c>
      <c r="L1593" t="e">
        <f>IF(Tabla267[[#This Row],[VALOR RESTANTE]]&lt;Tabla267[[#This Row],[VALOR]],"NO DISPONIBLE","DISPONIBLE")</f>
        <v>#N/A</v>
      </c>
      <c r="M1593" s="9">
        <f>COUNTIF(Tabla267[[#This Row],[VALOR RESTANTE]],0)</f>
        <v>0</v>
      </c>
    </row>
    <row r="1594" spans="2:13" hidden="1" x14ac:dyDescent="0.2">
      <c r="B1594" s="31">
        <v>1585</v>
      </c>
      <c r="J1594">
        <f t="shared" si="24"/>
        <v>105000</v>
      </c>
      <c r="K1594" t="e">
        <f>VLOOKUP(B1594,'REGISTRO ABONOS'!$B$8:$BC$10039,54,0)</f>
        <v>#N/A</v>
      </c>
      <c r="L1594" t="e">
        <f>IF(Tabla267[[#This Row],[VALOR RESTANTE]]&lt;Tabla267[[#This Row],[VALOR]],"NO DISPONIBLE","DISPONIBLE")</f>
        <v>#N/A</v>
      </c>
      <c r="M1594" s="9">
        <f>COUNTIF(Tabla267[[#This Row],[VALOR RESTANTE]],0)</f>
        <v>0</v>
      </c>
    </row>
    <row r="1595" spans="2:13" hidden="1" x14ac:dyDescent="0.2">
      <c r="B1595" s="31">
        <v>1586</v>
      </c>
      <c r="I1595" t="s">
        <v>485</v>
      </c>
      <c r="J1595">
        <f t="shared" si="24"/>
        <v>105000</v>
      </c>
      <c r="K1595" t="e">
        <f>VLOOKUP(B1595,'REGISTRO ABONOS'!$B$8:$BC$10039,54,0)</f>
        <v>#N/A</v>
      </c>
      <c r="L1595" t="e">
        <f>IF(Tabla267[[#This Row],[VALOR RESTANTE]]&lt;Tabla267[[#This Row],[VALOR]],"NO DISPONIBLE","DISPONIBLE")</f>
        <v>#N/A</v>
      </c>
      <c r="M1595" s="9">
        <f>COUNTIF(Tabla267[[#This Row],[VALOR RESTANTE]],0)</f>
        <v>0</v>
      </c>
    </row>
    <row r="1596" spans="2:13" hidden="1" x14ac:dyDescent="0.2">
      <c r="B1596" s="31">
        <v>1587</v>
      </c>
      <c r="I1596" t="s">
        <v>542</v>
      </c>
      <c r="J1596">
        <f t="shared" si="24"/>
        <v>105000</v>
      </c>
      <c r="K1596" t="e">
        <f>VLOOKUP(B1596,'REGISTRO ABONOS'!$B$8:$BC$10039,54,0)</f>
        <v>#N/A</v>
      </c>
      <c r="L1596" t="e">
        <f>IF(Tabla267[[#This Row],[VALOR RESTANTE]]&lt;Tabla267[[#This Row],[VALOR]],"NO DISPONIBLE","DISPONIBLE")</f>
        <v>#N/A</v>
      </c>
      <c r="M1596" s="9">
        <f>COUNTIF(Tabla267[[#This Row],[VALOR RESTANTE]],0)</f>
        <v>0</v>
      </c>
    </row>
    <row r="1597" spans="2:13" hidden="1" x14ac:dyDescent="0.2">
      <c r="B1597" s="31">
        <v>1588</v>
      </c>
      <c r="J1597">
        <f t="shared" si="24"/>
        <v>105000</v>
      </c>
      <c r="K1597" t="e">
        <f>VLOOKUP(B1597,'REGISTRO ABONOS'!$B$8:$BC$10039,54,0)</f>
        <v>#N/A</v>
      </c>
      <c r="L1597" t="e">
        <f>IF(Tabla267[[#This Row],[VALOR RESTANTE]]&lt;Tabla267[[#This Row],[VALOR]],"NO DISPONIBLE","DISPONIBLE")</f>
        <v>#N/A</v>
      </c>
      <c r="M1597" s="9">
        <f>COUNTIF(Tabla267[[#This Row],[VALOR RESTANTE]],0)</f>
        <v>0</v>
      </c>
    </row>
    <row r="1598" spans="2:13" hidden="1" x14ac:dyDescent="0.2">
      <c r="B1598" s="31">
        <v>1589</v>
      </c>
      <c r="J1598">
        <f t="shared" si="24"/>
        <v>105000</v>
      </c>
      <c r="K1598" t="e">
        <f>VLOOKUP(B1598,'REGISTRO ABONOS'!$B$8:$BC$10039,54,0)</f>
        <v>#N/A</v>
      </c>
      <c r="L1598" t="e">
        <f>IF(Tabla267[[#This Row],[VALOR RESTANTE]]&lt;Tabla267[[#This Row],[VALOR]],"NO DISPONIBLE","DISPONIBLE")</f>
        <v>#N/A</v>
      </c>
      <c r="M1598" s="9">
        <f>COUNTIF(Tabla267[[#This Row],[VALOR RESTANTE]],0)</f>
        <v>0</v>
      </c>
    </row>
    <row r="1599" spans="2:13" hidden="1" x14ac:dyDescent="0.2">
      <c r="B1599" s="31">
        <v>1590</v>
      </c>
      <c r="J1599">
        <f t="shared" si="24"/>
        <v>105000</v>
      </c>
      <c r="K1599" t="e">
        <f>VLOOKUP(B1599,'REGISTRO ABONOS'!$B$8:$BC$10039,54,0)</f>
        <v>#N/A</v>
      </c>
      <c r="L1599" t="e">
        <f>IF(Tabla267[[#This Row],[VALOR RESTANTE]]&lt;Tabla267[[#This Row],[VALOR]],"NO DISPONIBLE","DISPONIBLE")</f>
        <v>#N/A</v>
      </c>
      <c r="M1599" s="9">
        <f>COUNTIF(Tabla267[[#This Row],[VALOR RESTANTE]],0)</f>
        <v>0</v>
      </c>
    </row>
    <row r="1600" spans="2:13" hidden="1" x14ac:dyDescent="0.2">
      <c r="B1600" s="31">
        <v>1591</v>
      </c>
      <c r="I1600" t="s">
        <v>502</v>
      </c>
      <c r="J1600">
        <f t="shared" si="24"/>
        <v>105000</v>
      </c>
      <c r="K1600" t="e">
        <f>VLOOKUP(B1600,'REGISTRO ABONOS'!$B$8:$BC$10039,54,0)</f>
        <v>#N/A</v>
      </c>
      <c r="L1600" t="e">
        <f>IF(Tabla267[[#This Row],[VALOR RESTANTE]]&lt;Tabla267[[#This Row],[VALOR]],"NO DISPONIBLE","DISPONIBLE")</f>
        <v>#N/A</v>
      </c>
      <c r="M1600" s="9">
        <f>COUNTIF(Tabla267[[#This Row],[VALOR RESTANTE]],0)</f>
        <v>0</v>
      </c>
    </row>
    <row r="1601" spans="2:13" hidden="1" x14ac:dyDescent="0.2">
      <c r="B1601" s="31">
        <v>1592</v>
      </c>
      <c r="I1601" t="s">
        <v>534</v>
      </c>
      <c r="J1601">
        <f t="shared" si="24"/>
        <v>105000</v>
      </c>
      <c r="K1601" t="e">
        <f>VLOOKUP(B1601,'REGISTRO ABONOS'!$B$8:$BC$10039,54,0)</f>
        <v>#N/A</v>
      </c>
      <c r="L1601" t="e">
        <f>IF(Tabla267[[#This Row],[VALOR RESTANTE]]&lt;Tabla267[[#This Row],[VALOR]],"NO DISPONIBLE","DISPONIBLE")</f>
        <v>#N/A</v>
      </c>
      <c r="M1601" s="9">
        <f>COUNTIF(Tabla267[[#This Row],[VALOR RESTANTE]],0)</f>
        <v>0</v>
      </c>
    </row>
    <row r="1602" spans="2:13" hidden="1" x14ac:dyDescent="0.2">
      <c r="B1602" s="31">
        <v>1593</v>
      </c>
      <c r="I1602" t="s">
        <v>534</v>
      </c>
      <c r="J1602">
        <f t="shared" si="24"/>
        <v>105000</v>
      </c>
      <c r="K1602" t="e">
        <f>VLOOKUP(B1602,'REGISTRO ABONOS'!$B$8:$BC$10039,54,0)</f>
        <v>#N/A</v>
      </c>
      <c r="L1602" t="e">
        <f>IF(Tabla267[[#This Row],[VALOR RESTANTE]]&lt;Tabla267[[#This Row],[VALOR]],"NO DISPONIBLE","DISPONIBLE")</f>
        <v>#N/A</v>
      </c>
      <c r="M1602" s="9">
        <f>COUNTIF(Tabla267[[#This Row],[VALOR RESTANTE]],0)</f>
        <v>0</v>
      </c>
    </row>
    <row r="1603" spans="2:13" hidden="1" x14ac:dyDescent="0.2">
      <c r="B1603" s="31">
        <v>1594</v>
      </c>
      <c r="I1603" t="s">
        <v>534</v>
      </c>
      <c r="J1603">
        <f t="shared" si="24"/>
        <v>105000</v>
      </c>
      <c r="K1603" t="e">
        <f>VLOOKUP(B1603,'REGISTRO ABONOS'!$B$8:$BC$10039,54,0)</f>
        <v>#N/A</v>
      </c>
      <c r="L1603" t="e">
        <f>IF(Tabla267[[#This Row],[VALOR RESTANTE]]&lt;Tabla267[[#This Row],[VALOR]],"NO DISPONIBLE","DISPONIBLE")</f>
        <v>#N/A</v>
      </c>
      <c r="M1603" s="9">
        <f>COUNTIF(Tabla267[[#This Row],[VALOR RESTANTE]],0)</f>
        <v>0</v>
      </c>
    </row>
    <row r="1604" spans="2:13" hidden="1" x14ac:dyDescent="0.2">
      <c r="B1604" s="31">
        <v>1595</v>
      </c>
      <c r="J1604">
        <f t="shared" si="24"/>
        <v>105000</v>
      </c>
      <c r="K1604" t="e">
        <f>VLOOKUP(B1604,'REGISTRO ABONOS'!$B$8:$BC$10039,54,0)</f>
        <v>#N/A</v>
      </c>
      <c r="L1604" t="e">
        <f>IF(Tabla267[[#This Row],[VALOR RESTANTE]]&lt;Tabla267[[#This Row],[VALOR]],"NO DISPONIBLE","DISPONIBLE")</f>
        <v>#N/A</v>
      </c>
      <c r="M1604" s="9">
        <f>COUNTIF(Tabla267[[#This Row],[VALOR RESTANTE]],0)</f>
        <v>0</v>
      </c>
    </row>
    <row r="1605" spans="2:13" hidden="1" x14ac:dyDescent="0.2">
      <c r="B1605" s="31">
        <v>1596</v>
      </c>
      <c r="J1605">
        <f t="shared" si="24"/>
        <v>105000</v>
      </c>
      <c r="K1605" t="e">
        <f>VLOOKUP(B1605,'REGISTRO ABONOS'!$B$8:$BC$10039,54,0)</f>
        <v>#N/A</v>
      </c>
      <c r="L1605" t="e">
        <f>IF(Tabla267[[#This Row],[VALOR RESTANTE]]&lt;Tabla267[[#This Row],[VALOR]],"NO DISPONIBLE","DISPONIBLE")</f>
        <v>#N/A</v>
      </c>
      <c r="M1605" s="9">
        <f>COUNTIF(Tabla267[[#This Row],[VALOR RESTANTE]],0)</f>
        <v>0</v>
      </c>
    </row>
    <row r="1606" spans="2:13" hidden="1" x14ac:dyDescent="0.2">
      <c r="B1606" s="31">
        <v>1597</v>
      </c>
      <c r="I1606" t="s">
        <v>502</v>
      </c>
      <c r="J1606">
        <f t="shared" si="24"/>
        <v>105000</v>
      </c>
      <c r="K1606" t="e">
        <f>VLOOKUP(B1606,'REGISTRO ABONOS'!$B$8:$BC$10039,54,0)</f>
        <v>#N/A</v>
      </c>
      <c r="L1606" t="e">
        <f>IF(Tabla267[[#This Row],[VALOR RESTANTE]]&lt;Tabla267[[#This Row],[VALOR]],"NO DISPONIBLE","DISPONIBLE")</f>
        <v>#N/A</v>
      </c>
      <c r="M1606" s="9">
        <f>COUNTIF(Tabla267[[#This Row],[VALOR RESTANTE]],0)</f>
        <v>0</v>
      </c>
    </row>
    <row r="1607" spans="2:13" hidden="1" x14ac:dyDescent="0.2">
      <c r="B1607" s="31">
        <v>1598</v>
      </c>
      <c r="I1607" t="s">
        <v>499</v>
      </c>
      <c r="J1607">
        <f t="shared" si="24"/>
        <v>105000</v>
      </c>
      <c r="K1607" t="e">
        <f>VLOOKUP(B1607,'REGISTRO ABONOS'!$B$8:$BC$10039,54,0)</f>
        <v>#N/A</v>
      </c>
      <c r="L1607" t="e">
        <f>IF(Tabla267[[#This Row],[VALOR RESTANTE]]&lt;Tabla267[[#This Row],[VALOR]],"NO DISPONIBLE","DISPONIBLE")</f>
        <v>#N/A</v>
      </c>
      <c r="M1607" s="9">
        <f>COUNTIF(Tabla267[[#This Row],[VALOR RESTANTE]],0)</f>
        <v>0</v>
      </c>
    </row>
    <row r="1608" spans="2:13" hidden="1" x14ac:dyDescent="0.2">
      <c r="B1608" s="31">
        <v>1599</v>
      </c>
      <c r="J1608">
        <f t="shared" si="24"/>
        <v>105000</v>
      </c>
      <c r="K1608" t="e">
        <f>VLOOKUP(B1608,'REGISTRO ABONOS'!$B$8:$BC$10039,54,0)</f>
        <v>#N/A</v>
      </c>
      <c r="L1608" t="e">
        <f>IF(Tabla267[[#This Row],[VALOR RESTANTE]]&lt;Tabla267[[#This Row],[VALOR]],"NO DISPONIBLE","DISPONIBLE")</f>
        <v>#N/A</v>
      </c>
      <c r="M1608" s="9">
        <f>COUNTIF(Tabla267[[#This Row],[VALOR RESTANTE]],0)</f>
        <v>0</v>
      </c>
    </row>
    <row r="1609" spans="2:13" hidden="1" x14ac:dyDescent="0.2">
      <c r="B1609" s="31">
        <v>1600</v>
      </c>
      <c r="J1609">
        <f t="shared" si="24"/>
        <v>105000</v>
      </c>
      <c r="K1609" t="e">
        <f>VLOOKUP(B1609,'REGISTRO ABONOS'!$B$8:$BC$10039,54,0)</f>
        <v>#N/A</v>
      </c>
      <c r="L1609" t="e">
        <f>IF(Tabla267[[#This Row],[VALOR RESTANTE]]&lt;Tabla267[[#This Row],[VALOR]],"NO DISPONIBLE","DISPONIBLE")</f>
        <v>#N/A</v>
      </c>
      <c r="M1609" s="9">
        <f>COUNTIF(Tabla267[[#This Row],[VALOR RESTANTE]],0)</f>
        <v>0</v>
      </c>
    </row>
    <row r="1610" spans="2:13" hidden="1" x14ac:dyDescent="0.2">
      <c r="B1610" s="31">
        <v>1601</v>
      </c>
      <c r="I1610" t="s">
        <v>89</v>
      </c>
      <c r="J1610">
        <f t="shared" si="24"/>
        <v>105000</v>
      </c>
      <c r="K1610" t="e">
        <f>VLOOKUP(B1610,'REGISTRO ABONOS'!$B$8:$BC$10039,54,0)</f>
        <v>#N/A</v>
      </c>
      <c r="L1610" t="e">
        <f>IF(Tabla267[[#This Row],[VALOR RESTANTE]]&lt;Tabla267[[#This Row],[VALOR]],"NO DISPONIBLE","DISPONIBLE")</f>
        <v>#N/A</v>
      </c>
      <c r="M1610" s="9">
        <f>COUNTIF(Tabla267[[#This Row],[VALOR RESTANTE]],0)</f>
        <v>0</v>
      </c>
    </row>
    <row r="1611" spans="2:13" hidden="1" x14ac:dyDescent="0.2">
      <c r="B1611" s="31">
        <v>1602</v>
      </c>
      <c r="I1611" t="s">
        <v>487</v>
      </c>
      <c r="J1611">
        <f t="shared" si="24"/>
        <v>105000</v>
      </c>
      <c r="K1611" t="e">
        <f>VLOOKUP(B1611,'REGISTRO ABONOS'!$B$8:$BC$10039,54,0)</f>
        <v>#N/A</v>
      </c>
      <c r="L1611" t="e">
        <f>IF(Tabla267[[#This Row],[VALOR RESTANTE]]&lt;Tabla267[[#This Row],[VALOR]],"NO DISPONIBLE","DISPONIBLE")</f>
        <v>#N/A</v>
      </c>
      <c r="M1611" s="9">
        <f>COUNTIF(Tabla267[[#This Row],[VALOR RESTANTE]],0)</f>
        <v>0</v>
      </c>
    </row>
    <row r="1612" spans="2:13" hidden="1" x14ac:dyDescent="0.2">
      <c r="B1612" s="31">
        <v>1603</v>
      </c>
      <c r="J1612">
        <f t="shared" ref="J1612:J1675" si="25">IF(C1612&gt;43607,130000,105000)</f>
        <v>105000</v>
      </c>
      <c r="K1612" t="e">
        <f>VLOOKUP(B1612,'REGISTRO ABONOS'!$B$8:$BC$10039,54,0)</f>
        <v>#N/A</v>
      </c>
      <c r="L1612" t="e">
        <f>IF(Tabla267[[#This Row],[VALOR RESTANTE]]&lt;Tabla267[[#This Row],[VALOR]],"NO DISPONIBLE","DISPONIBLE")</f>
        <v>#N/A</v>
      </c>
      <c r="M1612" s="9">
        <f>COUNTIF(Tabla267[[#This Row],[VALOR RESTANTE]],0)</f>
        <v>0</v>
      </c>
    </row>
    <row r="1613" spans="2:13" hidden="1" x14ac:dyDescent="0.2">
      <c r="B1613" s="31">
        <v>1604</v>
      </c>
      <c r="J1613">
        <f t="shared" si="25"/>
        <v>105000</v>
      </c>
      <c r="K1613" t="e">
        <f>VLOOKUP(B1613,'REGISTRO ABONOS'!$B$8:$BC$10039,54,0)</f>
        <v>#N/A</v>
      </c>
      <c r="L1613" t="e">
        <f>IF(Tabla267[[#This Row],[VALOR RESTANTE]]&lt;Tabla267[[#This Row],[VALOR]],"NO DISPONIBLE","DISPONIBLE")</f>
        <v>#N/A</v>
      </c>
      <c r="M1613" s="9">
        <f>COUNTIF(Tabla267[[#This Row],[VALOR RESTANTE]],0)</f>
        <v>0</v>
      </c>
    </row>
    <row r="1614" spans="2:13" hidden="1" x14ac:dyDescent="0.2">
      <c r="B1614" s="31">
        <v>1605</v>
      </c>
      <c r="I1614" t="s">
        <v>558</v>
      </c>
      <c r="J1614">
        <f t="shared" si="25"/>
        <v>105000</v>
      </c>
      <c r="K1614" t="e">
        <f>VLOOKUP(B1614,'REGISTRO ABONOS'!$B$8:$BC$10039,54,0)</f>
        <v>#N/A</v>
      </c>
      <c r="L1614" t="e">
        <f>IF(Tabla267[[#This Row],[VALOR RESTANTE]]&lt;Tabla267[[#This Row],[VALOR]],"NO DISPONIBLE","DISPONIBLE")</f>
        <v>#N/A</v>
      </c>
      <c r="M1614" s="9">
        <f>COUNTIF(Tabla267[[#This Row],[VALOR RESTANTE]],0)</f>
        <v>0</v>
      </c>
    </row>
    <row r="1615" spans="2:13" hidden="1" x14ac:dyDescent="0.2">
      <c r="B1615" s="31">
        <v>1606</v>
      </c>
      <c r="J1615">
        <f t="shared" si="25"/>
        <v>105000</v>
      </c>
      <c r="K1615" t="e">
        <f>VLOOKUP(B1615,'REGISTRO ABONOS'!$B$8:$BC$10039,54,0)</f>
        <v>#N/A</v>
      </c>
      <c r="L1615" t="e">
        <f>IF(Tabla267[[#This Row],[VALOR RESTANTE]]&lt;Tabla267[[#This Row],[VALOR]],"NO DISPONIBLE","DISPONIBLE")</f>
        <v>#N/A</v>
      </c>
      <c r="M1615" s="9">
        <f>COUNTIF(Tabla267[[#This Row],[VALOR RESTANTE]],0)</f>
        <v>0</v>
      </c>
    </row>
    <row r="1616" spans="2:13" hidden="1" x14ac:dyDescent="0.2">
      <c r="B1616" s="31">
        <v>1607</v>
      </c>
      <c r="I1616" t="s">
        <v>503</v>
      </c>
      <c r="J1616">
        <f t="shared" si="25"/>
        <v>105000</v>
      </c>
      <c r="K1616" t="e">
        <f>VLOOKUP(B1616,'REGISTRO ABONOS'!$B$8:$BC$10039,54,0)</f>
        <v>#N/A</v>
      </c>
      <c r="L1616" t="e">
        <f>IF(Tabla267[[#This Row],[VALOR RESTANTE]]&lt;Tabla267[[#This Row],[VALOR]],"NO DISPONIBLE","DISPONIBLE")</f>
        <v>#N/A</v>
      </c>
      <c r="M1616" s="9">
        <f>COUNTIF(Tabla267[[#This Row],[VALOR RESTANTE]],0)</f>
        <v>0</v>
      </c>
    </row>
    <row r="1617" spans="2:13" hidden="1" x14ac:dyDescent="0.2">
      <c r="B1617" s="31">
        <v>1608</v>
      </c>
      <c r="I1617" t="s">
        <v>345</v>
      </c>
      <c r="J1617">
        <f t="shared" si="25"/>
        <v>105000</v>
      </c>
      <c r="K1617" t="e">
        <f>VLOOKUP(B1617,'REGISTRO ABONOS'!$B$8:$BC$10039,54,0)</f>
        <v>#N/A</v>
      </c>
      <c r="L1617" t="e">
        <f>IF(Tabla267[[#This Row],[VALOR RESTANTE]]&lt;Tabla267[[#This Row],[VALOR]],"NO DISPONIBLE","DISPONIBLE")</f>
        <v>#N/A</v>
      </c>
      <c r="M1617" s="9">
        <f>COUNTIF(Tabla267[[#This Row],[VALOR RESTANTE]],0)</f>
        <v>0</v>
      </c>
    </row>
    <row r="1618" spans="2:13" hidden="1" x14ac:dyDescent="0.2">
      <c r="B1618" s="31">
        <v>1609</v>
      </c>
      <c r="I1618" t="s">
        <v>475</v>
      </c>
      <c r="J1618">
        <f t="shared" si="25"/>
        <v>105000</v>
      </c>
      <c r="K1618" t="e">
        <f>VLOOKUP(B1618,'REGISTRO ABONOS'!$B$8:$BC$10039,54,0)</f>
        <v>#N/A</v>
      </c>
      <c r="L1618" t="e">
        <f>IF(Tabla267[[#This Row],[VALOR RESTANTE]]&lt;Tabla267[[#This Row],[VALOR]],"NO DISPONIBLE","DISPONIBLE")</f>
        <v>#N/A</v>
      </c>
      <c r="M1618" s="9">
        <f>COUNTIF(Tabla267[[#This Row],[VALOR RESTANTE]],0)</f>
        <v>0</v>
      </c>
    </row>
    <row r="1619" spans="2:13" hidden="1" x14ac:dyDescent="0.2">
      <c r="B1619" s="31">
        <v>1610</v>
      </c>
      <c r="C1619" s="10">
        <v>43563</v>
      </c>
      <c r="D1619" t="s">
        <v>90</v>
      </c>
      <c r="H1619" t="s">
        <v>90</v>
      </c>
      <c r="I1619" t="s">
        <v>89</v>
      </c>
      <c r="J1619">
        <f t="shared" si="25"/>
        <v>105000</v>
      </c>
      <c r="K1619" t="e">
        <f>VLOOKUP(B1619,'REGISTRO ABONOS'!$B$8:$BC$10039,54,0)</f>
        <v>#N/A</v>
      </c>
      <c r="L1619" t="e">
        <f>IF(Tabla267[[#This Row],[VALOR RESTANTE]]&lt;Tabla267[[#This Row],[VALOR]],"NO DISPONIBLE","DISPONIBLE")</f>
        <v>#N/A</v>
      </c>
      <c r="M1619" s="9">
        <f>COUNTIF(Tabla267[[#This Row],[VALOR RESTANTE]],0)</f>
        <v>0</v>
      </c>
    </row>
    <row r="1620" spans="2:13" hidden="1" x14ac:dyDescent="0.2">
      <c r="B1620" s="31">
        <v>1611</v>
      </c>
      <c r="I1620" t="s">
        <v>499</v>
      </c>
      <c r="J1620">
        <f t="shared" si="25"/>
        <v>105000</v>
      </c>
      <c r="K1620" t="e">
        <f>VLOOKUP(B1620,'REGISTRO ABONOS'!$B$8:$BC$10039,54,0)</f>
        <v>#N/A</v>
      </c>
      <c r="L1620" t="e">
        <f>IF(Tabla267[[#This Row],[VALOR RESTANTE]]&lt;Tabla267[[#This Row],[VALOR]],"NO DISPONIBLE","DISPONIBLE")</f>
        <v>#N/A</v>
      </c>
      <c r="M1620" s="9">
        <f>COUNTIF(Tabla267[[#This Row],[VALOR RESTANTE]],0)</f>
        <v>0</v>
      </c>
    </row>
    <row r="1621" spans="2:13" hidden="1" x14ac:dyDescent="0.2">
      <c r="B1621" s="31">
        <v>1612</v>
      </c>
      <c r="H1621" t="s">
        <v>534</v>
      </c>
      <c r="I1621" t="s">
        <v>534</v>
      </c>
      <c r="J1621">
        <f t="shared" si="25"/>
        <v>105000</v>
      </c>
      <c r="K1621" t="e">
        <f>VLOOKUP(B1621,'REGISTRO ABONOS'!$B$8:$BC$10039,54,0)</f>
        <v>#N/A</v>
      </c>
      <c r="L1621" t="e">
        <f>IF(Tabla267[[#This Row],[VALOR RESTANTE]]&lt;Tabla267[[#This Row],[VALOR]],"NO DISPONIBLE","DISPONIBLE")</f>
        <v>#N/A</v>
      </c>
      <c r="M1621" s="9">
        <f>COUNTIF(Tabla267[[#This Row],[VALOR RESTANTE]],0)</f>
        <v>0</v>
      </c>
    </row>
    <row r="1622" spans="2:13" hidden="1" x14ac:dyDescent="0.2">
      <c r="B1622" s="31">
        <v>1613</v>
      </c>
      <c r="J1622">
        <f t="shared" si="25"/>
        <v>105000</v>
      </c>
      <c r="K1622" t="e">
        <f>VLOOKUP(B1622,'REGISTRO ABONOS'!$B$8:$BC$10039,54,0)</f>
        <v>#N/A</v>
      </c>
      <c r="L1622" t="e">
        <f>IF(Tabla267[[#This Row],[VALOR RESTANTE]]&lt;Tabla267[[#This Row],[VALOR]],"NO DISPONIBLE","DISPONIBLE")</f>
        <v>#N/A</v>
      </c>
      <c r="M1622" s="9">
        <f>COUNTIF(Tabla267[[#This Row],[VALOR RESTANTE]],0)</f>
        <v>0</v>
      </c>
    </row>
    <row r="1623" spans="2:13" hidden="1" x14ac:dyDescent="0.2">
      <c r="B1623" s="31">
        <v>1614</v>
      </c>
      <c r="J1623">
        <f t="shared" si="25"/>
        <v>105000</v>
      </c>
      <c r="K1623" t="e">
        <f>VLOOKUP(B1623,'REGISTRO ABONOS'!$B$8:$BC$10039,54,0)</f>
        <v>#N/A</v>
      </c>
      <c r="L1623" t="e">
        <f>IF(Tabla267[[#This Row],[VALOR RESTANTE]]&lt;Tabla267[[#This Row],[VALOR]],"NO DISPONIBLE","DISPONIBLE")</f>
        <v>#N/A</v>
      </c>
      <c r="M1623" s="9">
        <f>COUNTIF(Tabla267[[#This Row],[VALOR RESTANTE]],0)</f>
        <v>0</v>
      </c>
    </row>
    <row r="1624" spans="2:13" hidden="1" x14ac:dyDescent="0.2">
      <c r="B1624" s="31">
        <v>1615</v>
      </c>
      <c r="H1624" t="s">
        <v>487</v>
      </c>
      <c r="I1624" t="s">
        <v>487</v>
      </c>
      <c r="J1624">
        <f t="shared" si="25"/>
        <v>105000</v>
      </c>
      <c r="K1624" t="e">
        <f>VLOOKUP(B1624,'REGISTRO ABONOS'!$B$8:$BC$10039,54,0)</f>
        <v>#N/A</v>
      </c>
      <c r="L1624" t="e">
        <f>IF(Tabla267[[#This Row],[VALOR RESTANTE]]&lt;Tabla267[[#This Row],[VALOR]],"NO DISPONIBLE","DISPONIBLE")</f>
        <v>#N/A</v>
      </c>
      <c r="M1624" s="9">
        <f>COUNTIF(Tabla267[[#This Row],[VALOR RESTANTE]],0)</f>
        <v>0</v>
      </c>
    </row>
    <row r="1625" spans="2:13" hidden="1" x14ac:dyDescent="0.2">
      <c r="B1625" s="31">
        <v>1616</v>
      </c>
      <c r="H1625" t="s">
        <v>486</v>
      </c>
      <c r="I1625" t="s">
        <v>486</v>
      </c>
      <c r="J1625">
        <f t="shared" si="25"/>
        <v>105000</v>
      </c>
      <c r="K1625" t="e">
        <f>VLOOKUP(B1625,'REGISTRO ABONOS'!$B$8:$BC$10039,54,0)</f>
        <v>#N/A</v>
      </c>
      <c r="L1625" t="e">
        <f>IF(Tabla267[[#This Row],[VALOR RESTANTE]]&lt;Tabla267[[#This Row],[VALOR]],"NO DISPONIBLE","DISPONIBLE")</f>
        <v>#N/A</v>
      </c>
      <c r="M1625" s="9">
        <f>COUNTIF(Tabla267[[#This Row],[VALOR RESTANTE]],0)</f>
        <v>0</v>
      </c>
    </row>
    <row r="1626" spans="2:13" hidden="1" x14ac:dyDescent="0.2">
      <c r="B1626" s="31">
        <v>1617</v>
      </c>
      <c r="J1626">
        <f t="shared" si="25"/>
        <v>105000</v>
      </c>
      <c r="K1626" t="e">
        <f>VLOOKUP(B1626,'REGISTRO ABONOS'!$B$8:$BC$10039,54,0)</f>
        <v>#N/A</v>
      </c>
      <c r="L1626" t="e">
        <f>IF(Tabla267[[#This Row],[VALOR RESTANTE]]&lt;Tabla267[[#This Row],[VALOR]],"NO DISPONIBLE","DISPONIBLE")</f>
        <v>#N/A</v>
      </c>
      <c r="M1626" s="9">
        <f>COUNTIF(Tabla267[[#This Row],[VALOR RESTANTE]],0)</f>
        <v>0</v>
      </c>
    </row>
    <row r="1627" spans="2:13" hidden="1" x14ac:dyDescent="0.2">
      <c r="B1627" s="31">
        <v>1618</v>
      </c>
      <c r="J1627">
        <f t="shared" si="25"/>
        <v>105000</v>
      </c>
      <c r="K1627" t="e">
        <f>VLOOKUP(B1627,'REGISTRO ABONOS'!$B$8:$BC$10039,54,0)</f>
        <v>#N/A</v>
      </c>
      <c r="L1627" t="e">
        <f>IF(Tabla267[[#This Row],[VALOR RESTANTE]]&lt;Tabla267[[#This Row],[VALOR]],"NO DISPONIBLE","DISPONIBLE")</f>
        <v>#N/A</v>
      </c>
      <c r="M1627" s="9">
        <f>COUNTIF(Tabla267[[#This Row],[VALOR RESTANTE]],0)</f>
        <v>0</v>
      </c>
    </row>
    <row r="1628" spans="2:13" hidden="1" x14ac:dyDescent="0.2">
      <c r="B1628" s="31">
        <v>1619</v>
      </c>
      <c r="H1628" t="s">
        <v>341</v>
      </c>
      <c r="I1628" t="s">
        <v>341</v>
      </c>
      <c r="J1628">
        <f t="shared" si="25"/>
        <v>105000</v>
      </c>
      <c r="K1628" t="e">
        <f>VLOOKUP(B1628,'REGISTRO ABONOS'!$B$8:$BC$10039,54,0)</f>
        <v>#N/A</v>
      </c>
      <c r="L1628" t="e">
        <f>IF(Tabla267[[#This Row],[VALOR RESTANTE]]&lt;Tabla267[[#This Row],[VALOR]],"NO DISPONIBLE","DISPONIBLE")</f>
        <v>#N/A</v>
      </c>
      <c r="M1628" s="9">
        <f>COUNTIF(Tabla267[[#This Row],[VALOR RESTANTE]],0)</f>
        <v>0</v>
      </c>
    </row>
    <row r="1629" spans="2:13" hidden="1" x14ac:dyDescent="0.2">
      <c r="B1629" s="31">
        <v>1620</v>
      </c>
      <c r="H1629" t="s">
        <v>502</v>
      </c>
      <c r="I1629" t="s">
        <v>502</v>
      </c>
      <c r="J1629">
        <f t="shared" si="25"/>
        <v>105000</v>
      </c>
      <c r="K1629" t="e">
        <f>VLOOKUP(B1629,'REGISTRO ABONOS'!$B$8:$BC$10039,54,0)</f>
        <v>#N/A</v>
      </c>
      <c r="L1629" t="e">
        <f>IF(Tabla267[[#This Row],[VALOR RESTANTE]]&lt;Tabla267[[#This Row],[VALOR]],"NO DISPONIBLE","DISPONIBLE")</f>
        <v>#N/A</v>
      </c>
      <c r="M1629" s="9">
        <f>COUNTIF(Tabla267[[#This Row],[VALOR RESTANTE]],0)</f>
        <v>0</v>
      </c>
    </row>
    <row r="1630" spans="2:13" hidden="1" x14ac:dyDescent="0.2">
      <c r="B1630" s="31">
        <v>1621</v>
      </c>
      <c r="J1630">
        <f t="shared" si="25"/>
        <v>105000</v>
      </c>
      <c r="K1630" t="e">
        <f>VLOOKUP(B1630,'REGISTRO ABONOS'!$B$8:$BC$10039,54,0)</f>
        <v>#N/A</v>
      </c>
      <c r="L1630" t="e">
        <f>IF(Tabla267[[#This Row],[VALOR RESTANTE]]&lt;Tabla267[[#This Row],[VALOR]],"NO DISPONIBLE","DISPONIBLE")</f>
        <v>#N/A</v>
      </c>
      <c r="M1630" s="9">
        <f>COUNTIF(Tabla267[[#This Row],[VALOR RESTANTE]],0)</f>
        <v>0</v>
      </c>
    </row>
    <row r="1631" spans="2:13" hidden="1" x14ac:dyDescent="0.2">
      <c r="B1631" s="31">
        <v>1622</v>
      </c>
      <c r="J1631">
        <f t="shared" si="25"/>
        <v>105000</v>
      </c>
      <c r="K1631" t="e">
        <f>VLOOKUP(B1631,'REGISTRO ABONOS'!$B$8:$BC$10039,54,0)</f>
        <v>#N/A</v>
      </c>
      <c r="L1631" t="e">
        <f>IF(Tabla267[[#This Row],[VALOR RESTANTE]]&lt;Tabla267[[#This Row],[VALOR]],"NO DISPONIBLE","DISPONIBLE")</f>
        <v>#N/A</v>
      </c>
      <c r="M1631" s="9">
        <f>COUNTIF(Tabla267[[#This Row],[VALOR RESTANTE]],0)</f>
        <v>0</v>
      </c>
    </row>
    <row r="1632" spans="2:13" hidden="1" x14ac:dyDescent="0.2">
      <c r="B1632" s="31">
        <v>1623</v>
      </c>
      <c r="H1632" t="s">
        <v>515</v>
      </c>
      <c r="I1632" t="s">
        <v>515</v>
      </c>
      <c r="J1632">
        <f t="shared" si="25"/>
        <v>105000</v>
      </c>
      <c r="K1632" t="e">
        <f>VLOOKUP(B1632,'REGISTRO ABONOS'!$B$8:$BC$10039,54,0)</f>
        <v>#N/A</v>
      </c>
      <c r="L1632" t="e">
        <f>IF(Tabla267[[#This Row],[VALOR RESTANTE]]&lt;Tabla267[[#This Row],[VALOR]],"NO DISPONIBLE","DISPONIBLE")</f>
        <v>#N/A</v>
      </c>
      <c r="M1632" s="9">
        <f>COUNTIF(Tabla267[[#This Row],[VALOR RESTANTE]],0)</f>
        <v>0</v>
      </c>
    </row>
    <row r="1633" spans="2:13" hidden="1" x14ac:dyDescent="0.2">
      <c r="B1633" s="31">
        <v>1624</v>
      </c>
      <c r="J1633">
        <f t="shared" si="25"/>
        <v>105000</v>
      </c>
      <c r="K1633" t="e">
        <f>VLOOKUP(B1633,'REGISTRO ABONOS'!$B$8:$BC$10039,54,0)</f>
        <v>#N/A</v>
      </c>
      <c r="L1633" t="e">
        <f>IF(Tabla267[[#This Row],[VALOR RESTANTE]]&lt;Tabla267[[#This Row],[VALOR]],"NO DISPONIBLE","DISPONIBLE")</f>
        <v>#N/A</v>
      </c>
      <c r="M1633" s="9">
        <f>COUNTIF(Tabla267[[#This Row],[VALOR RESTANTE]],0)</f>
        <v>0</v>
      </c>
    </row>
    <row r="1634" spans="2:13" hidden="1" x14ac:dyDescent="0.2">
      <c r="B1634" s="31">
        <v>1625</v>
      </c>
      <c r="H1634" t="s">
        <v>486</v>
      </c>
      <c r="I1634" t="s">
        <v>486</v>
      </c>
      <c r="J1634">
        <f t="shared" si="25"/>
        <v>105000</v>
      </c>
      <c r="K1634" t="e">
        <f>VLOOKUP(B1634,'REGISTRO ABONOS'!$B$8:$BC$10039,54,0)</f>
        <v>#N/A</v>
      </c>
      <c r="L1634" t="e">
        <f>IF(Tabla267[[#This Row],[VALOR RESTANTE]]&lt;Tabla267[[#This Row],[VALOR]],"NO DISPONIBLE","DISPONIBLE")</f>
        <v>#N/A</v>
      </c>
      <c r="M1634" s="9">
        <f>COUNTIF(Tabla267[[#This Row],[VALOR RESTANTE]],0)</f>
        <v>0</v>
      </c>
    </row>
    <row r="1635" spans="2:13" hidden="1" x14ac:dyDescent="0.2">
      <c r="B1635" s="31">
        <v>1626</v>
      </c>
      <c r="H1635" t="s">
        <v>65</v>
      </c>
      <c r="I1635" t="s">
        <v>65</v>
      </c>
      <c r="J1635">
        <f t="shared" si="25"/>
        <v>105000</v>
      </c>
      <c r="K1635" t="e">
        <f>VLOOKUP(B1635,'REGISTRO ABONOS'!$B$8:$BC$10039,54,0)</f>
        <v>#N/A</v>
      </c>
      <c r="L1635" t="e">
        <f>IF(Tabla267[[#This Row],[VALOR RESTANTE]]&lt;Tabla267[[#This Row],[VALOR]],"NO DISPONIBLE","DISPONIBLE")</f>
        <v>#N/A</v>
      </c>
      <c r="M1635" s="9">
        <f>COUNTIF(Tabla267[[#This Row],[VALOR RESTANTE]],0)</f>
        <v>0</v>
      </c>
    </row>
    <row r="1636" spans="2:13" hidden="1" x14ac:dyDescent="0.2">
      <c r="B1636" s="31">
        <v>1627</v>
      </c>
      <c r="J1636">
        <f t="shared" si="25"/>
        <v>105000</v>
      </c>
      <c r="K1636" t="e">
        <f>VLOOKUP(B1636,'REGISTRO ABONOS'!$B$8:$BC$10039,54,0)</f>
        <v>#N/A</v>
      </c>
      <c r="L1636" t="e">
        <f>IF(Tabla267[[#This Row],[VALOR RESTANTE]]&lt;Tabla267[[#This Row],[VALOR]],"NO DISPONIBLE","DISPONIBLE")</f>
        <v>#N/A</v>
      </c>
      <c r="M1636" s="9">
        <f>COUNTIF(Tabla267[[#This Row],[VALOR RESTANTE]],0)</f>
        <v>0</v>
      </c>
    </row>
    <row r="1637" spans="2:13" hidden="1" x14ac:dyDescent="0.2">
      <c r="B1637" s="31">
        <v>1628</v>
      </c>
      <c r="J1637">
        <f t="shared" si="25"/>
        <v>105000</v>
      </c>
      <c r="K1637" t="e">
        <f>VLOOKUP(B1637,'REGISTRO ABONOS'!$B$8:$BC$10039,54,0)</f>
        <v>#N/A</v>
      </c>
      <c r="L1637" t="e">
        <f>IF(Tabla267[[#This Row],[VALOR RESTANTE]]&lt;Tabla267[[#This Row],[VALOR]],"NO DISPONIBLE","DISPONIBLE")</f>
        <v>#N/A</v>
      </c>
      <c r="M1637" s="9">
        <f>COUNTIF(Tabla267[[#This Row],[VALOR RESTANTE]],0)</f>
        <v>0</v>
      </c>
    </row>
    <row r="1638" spans="2:13" hidden="1" x14ac:dyDescent="0.2">
      <c r="B1638" s="31">
        <v>1629</v>
      </c>
      <c r="J1638">
        <f t="shared" si="25"/>
        <v>105000</v>
      </c>
      <c r="K1638" t="e">
        <f>VLOOKUP(B1638,'REGISTRO ABONOS'!$B$8:$BC$10039,54,0)</f>
        <v>#N/A</v>
      </c>
      <c r="L1638" t="e">
        <f>IF(Tabla267[[#This Row],[VALOR RESTANTE]]&lt;Tabla267[[#This Row],[VALOR]],"NO DISPONIBLE","DISPONIBLE")</f>
        <v>#N/A</v>
      </c>
      <c r="M1638" s="9">
        <f>COUNTIF(Tabla267[[#This Row],[VALOR RESTANTE]],0)</f>
        <v>0</v>
      </c>
    </row>
    <row r="1639" spans="2:13" hidden="1" x14ac:dyDescent="0.2">
      <c r="B1639" s="31">
        <v>1630</v>
      </c>
      <c r="J1639">
        <f t="shared" si="25"/>
        <v>105000</v>
      </c>
      <c r="K1639" t="e">
        <f>VLOOKUP(B1639,'REGISTRO ABONOS'!$B$8:$BC$10039,54,0)</f>
        <v>#N/A</v>
      </c>
      <c r="L1639" t="e">
        <f>IF(Tabla267[[#This Row],[VALOR RESTANTE]]&lt;Tabla267[[#This Row],[VALOR]],"NO DISPONIBLE","DISPONIBLE")</f>
        <v>#N/A</v>
      </c>
      <c r="M1639" s="9">
        <f>COUNTIF(Tabla267[[#This Row],[VALOR RESTANTE]],0)</f>
        <v>0</v>
      </c>
    </row>
    <row r="1640" spans="2:13" hidden="1" x14ac:dyDescent="0.2">
      <c r="B1640" s="31">
        <v>1631</v>
      </c>
      <c r="H1640" t="s">
        <v>515</v>
      </c>
      <c r="I1640" t="s">
        <v>515</v>
      </c>
      <c r="J1640">
        <f t="shared" si="25"/>
        <v>105000</v>
      </c>
      <c r="K1640" t="e">
        <f>VLOOKUP(B1640,'REGISTRO ABONOS'!$B$8:$BC$10039,54,0)</f>
        <v>#N/A</v>
      </c>
      <c r="L1640" t="e">
        <f>IF(Tabla267[[#This Row],[VALOR RESTANTE]]&lt;Tabla267[[#This Row],[VALOR]],"NO DISPONIBLE","DISPONIBLE")</f>
        <v>#N/A</v>
      </c>
      <c r="M1640" s="9">
        <f>COUNTIF(Tabla267[[#This Row],[VALOR RESTANTE]],0)</f>
        <v>0</v>
      </c>
    </row>
    <row r="1641" spans="2:13" hidden="1" x14ac:dyDescent="0.2">
      <c r="B1641" s="31">
        <v>1632</v>
      </c>
      <c r="H1641" t="s">
        <v>475</v>
      </c>
      <c r="I1641" t="s">
        <v>475</v>
      </c>
      <c r="J1641">
        <f t="shared" si="25"/>
        <v>105000</v>
      </c>
      <c r="K1641" t="e">
        <f>VLOOKUP(B1641,'REGISTRO ABONOS'!$B$8:$BC$10039,54,0)</f>
        <v>#N/A</v>
      </c>
      <c r="L1641" t="e">
        <f>IF(Tabla267[[#This Row],[VALOR RESTANTE]]&lt;Tabla267[[#This Row],[VALOR]],"NO DISPONIBLE","DISPONIBLE")</f>
        <v>#N/A</v>
      </c>
      <c r="M1641" s="9">
        <f>COUNTIF(Tabla267[[#This Row],[VALOR RESTANTE]],0)</f>
        <v>0</v>
      </c>
    </row>
    <row r="1642" spans="2:13" hidden="1" x14ac:dyDescent="0.2">
      <c r="B1642" s="31">
        <v>1633</v>
      </c>
      <c r="H1642" t="s">
        <v>558</v>
      </c>
      <c r="I1642" t="s">
        <v>558</v>
      </c>
      <c r="J1642">
        <f t="shared" si="25"/>
        <v>105000</v>
      </c>
      <c r="K1642" t="e">
        <f>VLOOKUP(B1642,'REGISTRO ABONOS'!$B$8:$BC$10039,54,0)</f>
        <v>#N/A</v>
      </c>
      <c r="L1642" t="e">
        <f>IF(Tabla267[[#This Row],[VALOR RESTANTE]]&lt;Tabla267[[#This Row],[VALOR]],"NO DISPONIBLE","DISPONIBLE")</f>
        <v>#N/A</v>
      </c>
      <c r="M1642" s="9">
        <f>COUNTIF(Tabla267[[#This Row],[VALOR RESTANTE]],0)</f>
        <v>0</v>
      </c>
    </row>
    <row r="1643" spans="2:13" hidden="1" x14ac:dyDescent="0.2">
      <c r="B1643" s="31">
        <v>1634</v>
      </c>
      <c r="J1643">
        <f t="shared" si="25"/>
        <v>105000</v>
      </c>
      <c r="K1643" t="e">
        <f>VLOOKUP(B1643,'REGISTRO ABONOS'!$B$8:$BC$10039,54,0)</f>
        <v>#N/A</v>
      </c>
      <c r="L1643" t="e">
        <f>IF(Tabla267[[#This Row],[VALOR RESTANTE]]&lt;Tabla267[[#This Row],[VALOR]],"NO DISPONIBLE","DISPONIBLE")</f>
        <v>#N/A</v>
      </c>
      <c r="M1643" s="9">
        <f>COUNTIF(Tabla267[[#This Row],[VALOR RESTANTE]],0)</f>
        <v>0</v>
      </c>
    </row>
    <row r="1644" spans="2:13" hidden="1" x14ac:dyDescent="0.2">
      <c r="B1644" s="31">
        <v>1635</v>
      </c>
      <c r="C1644" s="10">
        <v>43559</v>
      </c>
      <c r="D1644" t="s">
        <v>65</v>
      </c>
      <c r="H1644" t="s">
        <v>65</v>
      </c>
      <c r="I1644" t="s">
        <v>65</v>
      </c>
      <c r="J1644">
        <f t="shared" si="25"/>
        <v>105000</v>
      </c>
      <c r="K1644">
        <f>VLOOKUP(B1644,'REGISTRO ABONOS'!$B$8:$BC$10039,54,0)</f>
        <v>50000</v>
      </c>
      <c r="L1644" t="str">
        <f>IF(Tabla267[[#This Row],[VALOR RESTANTE]]&lt;Tabla267[[#This Row],[VALOR]],"NO DISPONIBLE","DISPONIBLE")</f>
        <v>NO DISPONIBLE</v>
      </c>
      <c r="M1644" s="9">
        <f>COUNTIF(Tabla267[[#This Row],[VALOR RESTANTE]],0)</f>
        <v>0</v>
      </c>
    </row>
    <row r="1645" spans="2:13" hidden="1" x14ac:dyDescent="0.2">
      <c r="B1645" s="31">
        <v>1636</v>
      </c>
      <c r="J1645">
        <f t="shared" si="25"/>
        <v>105000</v>
      </c>
      <c r="K1645" t="e">
        <f>VLOOKUP(B1645,'REGISTRO ABONOS'!$B$8:$BC$10039,54,0)</f>
        <v>#N/A</v>
      </c>
      <c r="L1645" t="e">
        <f>IF(Tabla267[[#This Row],[VALOR RESTANTE]]&lt;Tabla267[[#This Row],[VALOR]],"NO DISPONIBLE","DISPONIBLE")</f>
        <v>#N/A</v>
      </c>
      <c r="M1645" s="9">
        <f>COUNTIF(Tabla267[[#This Row],[VALOR RESTANTE]],0)</f>
        <v>0</v>
      </c>
    </row>
    <row r="1646" spans="2:13" hidden="1" x14ac:dyDescent="0.2">
      <c r="B1646" s="31">
        <v>1637</v>
      </c>
      <c r="J1646">
        <f t="shared" si="25"/>
        <v>105000</v>
      </c>
      <c r="K1646" t="e">
        <f>VLOOKUP(B1646,'REGISTRO ABONOS'!$B$8:$BC$10039,54,0)</f>
        <v>#N/A</v>
      </c>
      <c r="L1646" t="e">
        <f>IF(Tabla267[[#This Row],[VALOR RESTANTE]]&lt;Tabla267[[#This Row],[VALOR]],"NO DISPONIBLE","DISPONIBLE")</f>
        <v>#N/A</v>
      </c>
      <c r="M1646" s="9">
        <f>COUNTIF(Tabla267[[#This Row],[VALOR RESTANTE]],0)</f>
        <v>0</v>
      </c>
    </row>
    <row r="1647" spans="2:13" hidden="1" x14ac:dyDescent="0.2">
      <c r="B1647" s="31">
        <v>1638</v>
      </c>
      <c r="J1647">
        <f t="shared" si="25"/>
        <v>105000</v>
      </c>
      <c r="K1647" t="e">
        <f>VLOOKUP(B1647,'REGISTRO ABONOS'!$B$8:$BC$10039,54,0)</f>
        <v>#N/A</v>
      </c>
      <c r="L1647" t="e">
        <f>IF(Tabla267[[#This Row],[VALOR RESTANTE]]&lt;Tabla267[[#This Row],[VALOR]],"NO DISPONIBLE","DISPONIBLE")</f>
        <v>#N/A</v>
      </c>
      <c r="M1647" s="9">
        <f>COUNTIF(Tabla267[[#This Row],[VALOR RESTANTE]],0)</f>
        <v>0</v>
      </c>
    </row>
    <row r="1648" spans="2:13" hidden="1" x14ac:dyDescent="0.2">
      <c r="B1648" s="31">
        <v>1639</v>
      </c>
      <c r="J1648">
        <f t="shared" si="25"/>
        <v>105000</v>
      </c>
      <c r="K1648" t="e">
        <f>VLOOKUP(B1648,'REGISTRO ABONOS'!$B$8:$BC$10039,54,0)</f>
        <v>#N/A</v>
      </c>
      <c r="L1648" t="e">
        <f>IF(Tabla267[[#This Row],[VALOR RESTANTE]]&lt;Tabla267[[#This Row],[VALOR]],"NO DISPONIBLE","DISPONIBLE")</f>
        <v>#N/A</v>
      </c>
      <c r="M1648" s="9">
        <f>COUNTIF(Tabla267[[#This Row],[VALOR RESTANTE]],0)</f>
        <v>0</v>
      </c>
    </row>
    <row r="1649" spans="2:13" hidden="1" x14ac:dyDescent="0.2">
      <c r="B1649" s="31">
        <v>1640</v>
      </c>
      <c r="J1649">
        <f t="shared" si="25"/>
        <v>105000</v>
      </c>
      <c r="K1649" t="e">
        <f>VLOOKUP(B1649,'REGISTRO ABONOS'!$B$8:$BC$10039,54,0)</f>
        <v>#N/A</v>
      </c>
      <c r="L1649" t="e">
        <f>IF(Tabla267[[#This Row],[VALOR RESTANTE]]&lt;Tabla267[[#This Row],[VALOR]],"NO DISPONIBLE","DISPONIBLE")</f>
        <v>#N/A</v>
      </c>
      <c r="M1649" s="9">
        <f>COUNTIF(Tabla267[[#This Row],[VALOR RESTANTE]],0)</f>
        <v>0</v>
      </c>
    </row>
    <row r="1650" spans="2:13" hidden="1" x14ac:dyDescent="0.2">
      <c r="B1650" s="31">
        <v>1641</v>
      </c>
      <c r="H1650" t="s">
        <v>502</v>
      </c>
      <c r="I1650" t="s">
        <v>502</v>
      </c>
      <c r="J1650">
        <f t="shared" si="25"/>
        <v>105000</v>
      </c>
      <c r="K1650" t="e">
        <f>VLOOKUP(B1650,'REGISTRO ABONOS'!$B$8:$BC$10039,54,0)</f>
        <v>#N/A</v>
      </c>
      <c r="L1650" t="e">
        <f>IF(Tabla267[[#This Row],[VALOR RESTANTE]]&lt;Tabla267[[#This Row],[VALOR]],"NO DISPONIBLE","DISPONIBLE")</f>
        <v>#N/A</v>
      </c>
      <c r="M1650" s="9">
        <f>COUNTIF(Tabla267[[#This Row],[VALOR RESTANTE]],0)</f>
        <v>0</v>
      </c>
    </row>
    <row r="1651" spans="2:13" hidden="1" x14ac:dyDescent="0.2">
      <c r="B1651" s="31">
        <v>1642</v>
      </c>
      <c r="H1651" t="s">
        <v>533</v>
      </c>
      <c r="I1651" t="s">
        <v>533</v>
      </c>
      <c r="J1651">
        <f t="shared" si="25"/>
        <v>105000</v>
      </c>
      <c r="K1651" t="e">
        <f>VLOOKUP(B1651,'REGISTRO ABONOS'!$B$8:$BC$10039,54,0)</f>
        <v>#N/A</v>
      </c>
      <c r="L1651" t="e">
        <f>IF(Tabla267[[#This Row],[VALOR RESTANTE]]&lt;Tabla267[[#This Row],[VALOR]],"NO DISPONIBLE","DISPONIBLE")</f>
        <v>#N/A</v>
      </c>
      <c r="M1651" s="9">
        <f>COUNTIF(Tabla267[[#This Row],[VALOR RESTANTE]],0)</f>
        <v>0</v>
      </c>
    </row>
    <row r="1652" spans="2:13" hidden="1" x14ac:dyDescent="0.2">
      <c r="B1652" s="31">
        <v>1643</v>
      </c>
      <c r="H1652" t="s">
        <v>486</v>
      </c>
      <c r="I1652" t="s">
        <v>486</v>
      </c>
      <c r="J1652">
        <f t="shared" si="25"/>
        <v>105000</v>
      </c>
      <c r="K1652" t="e">
        <f>VLOOKUP(B1652,'REGISTRO ABONOS'!$B$8:$BC$10039,54,0)</f>
        <v>#N/A</v>
      </c>
      <c r="L1652" t="e">
        <f>IF(Tabla267[[#This Row],[VALOR RESTANTE]]&lt;Tabla267[[#This Row],[VALOR]],"NO DISPONIBLE","DISPONIBLE")</f>
        <v>#N/A</v>
      </c>
      <c r="M1652" s="9">
        <f>COUNTIF(Tabla267[[#This Row],[VALOR RESTANTE]],0)</f>
        <v>0</v>
      </c>
    </row>
    <row r="1653" spans="2:13" hidden="1" x14ac:dyDescent="0.2">
      <c r="B1653" s="31">
        <v>1644</v>
      </c>
      <c r="H1653" t="s">
        <v>477</v>
      </c>
      <c r="I1653" t="s">
        <v>477</v>
      </c>
      <c r="J1653">
        <f t="shared" si="25"/>
        <v>105000</v>
      </c>
      <c r="K1653" t="e">
        <f>VLOOKUP(B1653,'REGISTRO ABONOS'!$B$8:$BC$10039,54,0)</f>
        <v>#N/A</v>
      </c>
      <c r="L1653" t="e">
        <f>IF(Tabla267[[#This Row],[VALOR RESTANTE]]&lt;Tabla267[[#This Row],[VALOR]],"NO DISPONIBLE","DISPONIBLE")</f>
        <v>#N/A</v>
      </c>
      <c r="M1653" s="9">
        <f>COUNTIF(Tabla267[[#This Row],[VALOR RESTANTE]],0)</f>
        <v>0</v>
      </c>
    </row>
    <row r="1654" spans="2:13" hidden="1" x14ac:dyDescent="0.2">
      <c r="B1654" s="31">
        <v>1645</v>
      </c>
      <c r="J1654">
        <f t="shared" si="25"/>
        <v>105000</v>
      </c>
      <c r="K1654" t="e">
        <f>VLOOKUP(B1654,'REGISTRO ABONOS'!$B$8:$BC$10039,54,0)</f>
        <v>#N/A</v>
      </c>
      <c r="L1654" t="e">
        <f>IF(Tabla267[[#This Row],[VALOR RESTANTE]]&lt;Tabla267[[#This Row],[VALOR]],"NO DISPONIBLE","DISPONIBLE")</f>
        <v>#N/A</v>
      </c>
      <c r="M1654" s="9">
        <f>COUNTIF(Tabla267[[#This Row],[VALOR RESTANTE]],0)</f>
        <v>0</v>
      </c>
    </row>
    <row r="1655" spans="2:13" hidden="1" x14ac:dyDescent="0.2">
      <c r="B1655" s="31">
        <v>1646</v>
      </c>
      <c r="J1655">
        <f t="shared" si="25"/>
        <v>105000</v>
      </c>
      <c r="K1655" t="e">
        <f>VLOOKUP(B1655,'REGISTRO ABONOS'!$B$8:$BC$10039,54,0)</f>
        <v>#N/A</v>
      </c>
      <c r="L1655" t="e">
        <f>IF(Tabla267[[#This Row],[VALOR RESTANTE]]&lt;Tabla267[[#This Row],[VALOR]],"NO DISPONIBLE","DISPONIBLE")</f>
        <v>#N/A</v>
      </c>
      <c r="M1655" s="9">
        <f>COUNTIF(Tabla267[[#This Row],[VALOR RESTANTE]],0)</f>
        <v>0</v>
      </c>
    </row>
    <row r="1656" spans="2:13" hidden="1" x14ac:dyDescent="0.2">
      <c r="B1656" s="31">
        <v>1647</v>
      </c>
      <c r="J1656">
        <f t="shared" si="25"/>
        <v>105000</v>
      </c>
      <c r="K1656" t="e">
        <f>VLOOKUP(B1656,'REGISTRO ABONOS'!$B$8:$BC$10039,54,0)</f>
        <v>#N/A</v>
      </c>
      <c r="L1656" t="e">
        <f>IF(Tabla267[[#This Row],[VALOR RESTANTE]]&lt;Tabla267[[#This Row],[VALOR]],"NO DISPONIBLE","DISPONIBLE")</f>
        <v>#N/A</v>
      </c>
      <c r="M1656" s="9">
        <f>COUNTIF(Tabla267[[#This Row],[VALOR RESTANTE]],0)</f>
        <v>0</v>
      </c>
    </row>
    <row r="1657" spans="2:13" hidden="1" x14ac:dyDescent="0.2">
      <c r="B1657" s="31">
        <v>1648</v>
      </c>
      <c r="J1657">
        <f t="shared" si="25"/>
        <v>105000</v>
      </c>
      <c r="K1657" t="e">
        <f>VLOOKUP(B1657,'REGISTRO ABONOS'!$B$8:$BC$10039,54,0)</f>
        <v>#N/A</v>
      </c>
      <c r="L1657" t="e">
        <f>IF(Tabla267[[#This Row],[VALOR RESTANTE]]&lt;Tabla267[[#This Row],[VALOR]],"NO DISPONIBLE","DISPONIBLE")</f>
        <v>#N/A</v>
      </c>
      <c r="M1657" s="9">
        <f>COUNTIF(Tabla267[[#This Row],[VALOR RESTANTE]],0)</f>
        <v>0</v>
      </c>
    </row>
    <row r="1658" spans="2:13" hidden="1" x14ac:dyDescent="0.2">
      <c r="B1658" s="31">
        <v>1649</v>
      </c>
      <c r="J1658">
        <f t="shared" si="25"/>
        <v>105000</v>
      </c>
      <c r="K1658" t="e">
        <f>VLOOKUP(B1658,'REGISTRO ABONOS'!$B$8:$BC$10039,54,0)</f>
        <v>#N/A</v>
      </c>
      <c r="L1658" t="e">
        <f>IF(Tabla267[[#This Row],[VALOR RESTANTE]]&lt;Tabla267[[#This Row],[VALOR]],"NO DISPONIBLE","DISPONIBLE")</f>
        <v>#N/A</v>
      </c>
      <c r="M1658" s="9">
        <f>COUNTIF(Tabla267[[#This Row],[VALOR RESTANTE]],0)</f>
        <v>0</v>
      </c>
    </row>
    <row r="1659" spans="2:13" hidden="1" x14ac:dyDescent="0.2">
      <c r="B1659" s="31">
        <v>1650</v>
      </c>
      <c r="J1659">
        <f t="shared" si="25"/>
        <v>105000</v>
      </c>
      <c r="K1659" t="e">
        <f>VLOOKUP(B1659,'REGISTRO ABONOS'!$B$8:$BC$10039,54,0)</f>
        <v>#N/A</v>
      </c>
      <c r="L1659" t="e">
        <f>IF(Tabla267[[#This Row],[VALOR RESTANTE]]&lt;Tabla267[[#This Row],[VALOR]],"NO DISPONIBLE","DISPONIBLE")</f>
        <v>#N/A</v>
      </c>
      <c r="M1659" s="9">
        <f>COUNTIF(Tabla267[[#This Row],[VALOR RESTANTE]],0)</f>
        <v>0</v>
      </c>
    </row>
    <row r="1660" spans="2:13" hidden="1" x14ac:dyDescent="0.2">
      <c r="B1660" s="31">
        <v>1651</v>
      </c>
      <c r="H1660" t="s">
        <v>533</v>
      </c>
      <c r="I1660" t="s">
        <v>533</v>
      </c>
      <c r="J1660">
        <f t="shared" si="25"/>
        <v>105000</v>
      </c>
      <c r="K1660" t="e">
        <f>VLOOKUP(B1660,'REGISTRO ABONOS'!$B$8:$BC$10039,54,0)</f>
        <v>#N/A</v>
      </c>
      <c r="L1660" t="e">
        <f>IF(Tabla267[[#This Row],[VALOR RESTANTE]]&lt;Tabla267[[#This Row],[VALOR]],"NO DISPONIBLE","DISPONIBLE")</f>
        <v>#N/A</v>
      </c>
      <c r="M1660" s="9">
        <f>COUNTIF(Tabla267[[#This Row],[VALOR RESTANTE]],0)</f>
        <v>0</v>
      </c>
    </row>
    <row r="1661" spans="2:13" hidden="1" x14ac:dyDescent="0.2">
      <c r="B1661" s="31">
        <v>1652</v>
      </c>
      <c r="J1661">
        <f t="shared" si="25"/>
        <v>105000</v>
      </c>
      <c r="K1661" t="e">
        <f>VLOOKUP(B1661,'REGISTRO ABONOS'!$B$8:$BC$10039,54,0)</f>
        <v>#N/A</v>
      </c>
      <c r="L1661" t="e">
        <f>IF(Tabla267[[#This Row],[VALOR RESTANTE]]&lt;Tabla267[[#This Row],[VALOR]],"NO DISPONIBLE","DISPONIBLE")</f>
        <v>#N/A</v>
      </c>
      <c r="M1661" s="9">
        <f>COUNTIF(Tabla267[[#This Row],[VALOR RESTANTE]],0)</f>
        <v>0</v>
      </c>
    </row>
    <row r="1662" spans="2:13" hidden="1" x14ac:dyDescent="0.2">
      <c r="B1662" s="31">
        <v>1653</v>
      </c>
      <c r="J1662">
        <f t="shared" si="25"/>
        <v>105000</v>
      </c>
      <c r="K1662" t="e">
        <f>VLOOKUP(B1662,'REGISTRO ABONOS'!$B$8:$BC$10039,54,0)</f>
        <v>#N/A</v>
      </c>
      <c r="L1662" t="e">
        <f>IF(Tabla267[[#This Row],[VALOR RESTANTE]]&lt;Tabla267[[#This Row],[VALOR]],"NO DISPONIBLE","DISPONIBLE")</f>
        <v>#N/A</v>
      </c>
      <c r="M1662" s="9">
        <f>COUNTIF(Tabla267[[#This Row],[VALOR RESTANTE]],0)</f>
        <v>0</v>
      </c>
    </row>
    <row r="1663" spans="2:13" hidden="1" x14ac:dyDescent="0.2">
      <c r="B1663" s="31">
        <v>1654</v>
      </c>
      <c r="J1663">
        <f t="shared" si="25"/>
        <v>105000</v>
      </c>
      <c r="K1663" t="e">
        <f>VLOOKUP(B1663,'REGISTRO ABONOS'!$B$8:$BC$10039,54,0)</f>
        <v>#N/A</v>
      </c>
      <c r="L1663" t="e">
        <f>IF(Tabla267[[#This Row],[VALOR RESTANTE]]&lt;Tabla267[[#This Row],[VALOR]],"NO DISPONIBLE","DISPONIBLE")</f>
        <v>#N/A</v>
      </c>
      <c r="M1663" s="9">
        <f>COUNTIF(Tabla267[[#This Row],[VALOR RESTANTE]],0)</f>
        <v>0</v>
      </c>
    </row>
    <row r="1664" spans="2:13" hidden="1" x14ac:dyDescent="0.2">
      <c r="B1664" s="31">
        <v>1655</v>
      </c>
      <c r="J1664">
        <f t="shared" si="25"/>
        <v>105000</v>
      </c>
      <c r="K1664" t="e">
        <f>VLOOKUP(B1664,'REGISTRO ABONOS'!$B$8:$BC$10039,54,0)</f>
        <v>#N/A</v>
      </c>
      <c r="L1664" t="e">
        <f>IF(Tabla267[[#This Row],[VALOR RESTANTE]]&lt;Tabla267[[#This Row],[VALOR]],"NO DISPONIBLE","DISPONIBLE")</f>
        <v>#N/A</v>
      </c>
      <c r="M1664" s="9">
        <f>COUNTIF(Tabla267[[#This Row],[VALOR RESTANTE]],0)</f>
        <v>0</v>
      </c>
    </row>
    <row r="1665" spans="2:13" hidden="1" x14ac:dyDescent="0.2">
      <c r="B1665" s="31">
        <v>1656</v>
      </c>
      <c r="J1665">
        <f t="shared" si="25"/>
        <v>105000</v>
      </c>
      <c r="K1665" t="e">
        <f>VLOOKUP(B1665,'REGISTRO ABONOS'!$B$8:$BC$10039,54,0)</f>
        <v>#N/A</v>
      </c>
      <c r="L1665" t="e">
        <f>IF(Tabla267[[#This Row],[VALOR RESTANTE]]&lt;Tabla267[[#This Row],[VALOR]],"NO DISPONIBLE","DISPONIBLE")</f>
        <v>#N/A</v>
      </c>
      <c r="M1665" s="9">
        <f>COUNTIF(Tabla267[[#This Row],[VALOR RESTANTE]],0)</f>
        <v>0</v>
      </c>
    </row>
    <row r="1666" spans="2:13" hidden="1" x14ac:dyDescent="0.2">
      <c r="B1666" s="31">
        <v>1657</v>
      </c>
      <c r="J1666">
        <f t="shared" si="25"/>
        <v>105000</v>
      </c>
      <c r="K1666" t="e">
        <f>VLOOKUP(B1666,'REGISTRO ABONOS'!$B$8:$BC$10039,54,0)</f>
        <v>#N/A</v>
      </c>
      <c r="L1666" t="e">
        <f>IF(Tabla267[[#This Row],[VALOR RESTANTE]]&lt;Tabla267[[#This Row],[VALOR]],"NO DISPONIBLE","DISPONIBLE")</f>
        <v>#N/A</v>
      </c>
      <c r="M1666" s="9">
        <f>COUNTIF(Tabla267[[#This Row],[VALOR RESTANTE]],0)</f>
        <v>0</v>
      </c>
    </row>
    <row r="1667" spans="2:13" hidden="1" x14ac:dyDescent="0.2">
      <c r="B1667" s="31">
        <v>1658</v>
      </c>
      <c r="J1667">
        <f t="shared" si="25"/>
        <v>105000</v>
      </c>
      <c r="K1667" t="e">
        <f>VLOOKUP(B1667,'REGISTRO ABONOS'!$B$8:$BC$10039,54,0)</f>
        <v>#N/A</v>
      </c>
      <c r="L1667" t="e">
        <f>IF(Tabla267[[#This Row],[VALOR RESTANTE]]&lt;Tabla267[[#This Row],[VALOR]],"NO DISPONIBLE","DISPONIBLE")</f>
        <v>#N/A</v>
      </c>
      <c r="M1667" s="9">
        <f>COUNTIF(Tabla267[[#This Row],[VALOR RESTANTE]],0)</f>
        <v>0</v>
      </c>
    </row>
    <row r="1668" spans="2:13" hidden="1" x14ac:dyDescent="0.2">
      <c r="B1668" s="31">
        <v>1659</v>
      </c>
      <c r="J1668">
        <f t="shared" si="25"/>
        <v>105000</v>
      </c>
      <c r="K1668" t="e">
        <f>VLOOKUP(B1668,'REGISTRO ABONOS'!$B$8:$BC$10039,54,0)</f>
        <v>#N/A</v>
      </c>
      <c r="L1668" t="e">
        <f>IF(Tabla267[[#This Row],[VALOR RESTANTE]]&lt;Tabla267[[#This Row],[VALOR]],"NO DISPONIBLE","DISPONIBLE")</f>
        <v>#N/A</v>
      </c>
      <c r="M1668" s="9">
        <f>COUNTIF(Tabla267[[#This Row],[VALOR RESTANTE]],0)</f>
        <v>0</v>
      </c>
    </row>
    <row r="1669" spans="2:13" hidden="1" x14ac:dyDescent="0.2">
      <c r="B1669" s="31">
        <v>1660</v>
      </c>
      <c r="J1669">
        <f t="shared" si="25"/>
        <v>105000</v>
      </c>
      <c r="K1669" t="e">
        <f>VLOOKUP(B1669,'REGISTRO ABONOS'!$B$8:$BC$10039,54,0)</f>
        <v>#N/A</v>
      </c>
      <c r="L1669" t="e">
        <f>IF(Tabla267[[#This Row],[VALOR RESTANTE]]&lt;Tabla267[[#This Row],[VALOR]],"NO DISPONIBLE","DISPONIBLE")</f>
        <v>#N/A</v>
      </c>
      <c r="M1669" s="9">
        <f>COUNTIF(Tabla267[[#This Row],[VALOR RESTANTE]],0)</f>
        <v>0</v>
      </c>
    </row>
    <row r="1670" spans="2:13" hidden="1" x14ac:dyDescent="0.2">
      <c r="B1670" s="31">
        <v>1661</v>
      </c>
      <c r="J1670">
        <f t="shared" si="25"/>
        <v>105000</v>
      </c>
      <c r="K1670" t="e">
        <f>VLOOKUP(B1670,'REGISTRO ABONOS'!$B$8:$BC$10039,54,0)</f>
        <v>#N/A</v>
      </c>
      <c r="L1670" t="e">
        <f>IF(Tabla267[[#This Row],[VALOR RESTANTE]]&lt;Tabla267[[#This Row],[VALOR]],"NO DISPONIBLE","DISPONIBLE")</f>
        <v>#N/A</v>
      </c>
      <c r="M1670" s="9">
        <f>COUNTIF(Tabla267[[#This Row],[VALOR RESTANTE]],0)</f>
        <v>0</v>
      </c>
    </row>
    <row r="1671" spans="2:13" hidden="1" x14ac:dyDescent="0.2">
      <c r="B1671" s="31">
        <v>1662</v>
      </c>
      <c r="J1671">
        <f t="shared" si="25"/>
        <v>105000</v>
      </c>
      <c r="K1671" t="e">
        <f>VLOOKUP(B1671,'REGISTRO ABONOS'!$B$8:$BC$10039,54,0)</f>
        <v>#N/A</v>
      </c>
      <c r="L1671" t="e">
        <f>IF(Tabla267[[#This Row],[VALOR RESTANTE]]&lt;Tabla267[[#This Row],[VALOR]],"NO DISPONIBLE","DISPONIBLE")</f>
        <v>#N/A</v>
      </c>
      <c r="M1671" s="9">
        <f>COUNTIF(Tabla267[[#This Row],[VALOR RESTANTE]],0)</f>
        <v>0</v>
      </c>
    </row>
    <row r="1672" spans="2:13" hidden="1" x14ac:dyDescent="0.2">
      <c r="B1672" s="31">
        <v>1663</v>
      </c>
      <c r="J1672">
        <f t="shared" si="25"/>
        <v>105000</v>
      </c>
      <c r="K1672" t="e">
        <f>VLOOKUP(B1672,'REGISTRO ABONOS'!$B$8:$BC$10039,54,0)</f>
        <v>#N/A</v>
      </c>
      <c r="L1672" t="e">
        <f>IF(Tabla267[[#This Row],[VALOR RESTANTE]]&lt;Tabla267[[#This Row],[VALOR]],"NO DISPONIBLE","DISPONIBLE")</f>
        <v>#N/A</v>
      </c>
      <c r="M1672" s="9">
        <f>COUNTIF(Tabla267[[#This Row],[VALOR RESTANTE]],0)</f>
        <v>0</v>
      </c>
    </row>
    <row r="1673" spans="2:13" hidden="1" x14ac:dyDescent="0.2">
      <c r="B1673" s="31">
        <v>1664</v>
      </c>
      <c r="J1673">
        <f t="shared" si="25"/>
        <v>105000</v>
      </c>
      <c r="K1673" t="e">
        <f>VLOOKUP(B1673,'REGISTRO ABONOS'!$B$8:$BC$10039,54,0)</f>
        <v>#N/A</v>
      </c>
      <c r="L1673" t="e">
        <f>IF(Tabla267[[#This Row],[VALOR RESTANTE]]&lt;Tabla267[[#This Row],[VALOR]],"NO DISPONIBLE","DISPONIBLE")</f>
        <v>#N/A</v>
      </c>
      <c r="M1673" s="9">
        <f>COUNTIF(Tabla267[[#This Row],[VALOR RESTANTE]],0)</f>
        <v>0</v>
      </c>
    </row>
    <row r="1674" spans="2:13" hidden="1" x14ac:dyDescent="0.2">
      <c r="B1674" s="31">
        <v>1665</v>
      </c>
      <c r="H1674" t="s">
        <v>499</v>
      </c>
      <c r="I1674" t="s">
        <v>499</v>
      </c>
      <c r="J1674">
        <f t="shared" si="25"/>
        <v>105000</v>
      </c>
      <c r="K1674" t="e">
        <f>VLOOKUP(B1674,'REGISTRO ABONOS'!$B$8:$BC$10039,54,0)</f>
        <v>#N/A</v>
      </c>
      <c r="L1674" t="e">
        <f>IF(Tabla267[[#This Row],[VALOR RESTANTE]]&lt;Tabla267[[#This Row],[VALOR]],"NO DISPONIBLE","DISPONIBLE")</f>
        <v>#N/A</v>
      </c>
      <c r="M1674" s="9">
        <f>COUNTIF(Tabla267[[#This Row],[VALOR RESTANTE]],0)</f>
        <v>0</v>
      </c>
    </row>
    <row r="1675" spans="2:13" hidden="1" x14ac:dyDescent="0.2">
      <c r="B1675" s="31">
        <v>1666</v>
      </c>
      <c r="J1675">
        <f t="shared" si="25"/>
        <v>105000</v>
      </c>
      <c r="K1675" t="e">
        <f>VLOOKUP(B1675,'REGISTRO ABONOS'!$B$8:$BC$10039,54,0)</f>
        <v>#N/A</v>
      </c>
      <c r="L1675" t="e">
        <f>IF(Tabla267[[#This Row],[VALOR RESTANTE]]&lt;Tabla267[[#This Row],[VALOR]],"NO DISPONIBLE","DISPONIBLE")</f>
        <v>#N/A</v>
      </c>
      <c r="M1675" s="9">
        <f>COUNTIF(Tabla267[[#This Row],[VALOR RESTANTE]],0)</f>
        <v>0</v>
      </c>
    </row>
    <row r="1676" spans="2:13" hidden="1" x14ac:dyDescent="0.2">
      <c r="B1676" s="31">
        <v>1667</v>
      </c>
      <c r="H1676" t="s">
        <v>499</v>
      </c>
      <c r="I1676" t="s">
        <v>499</v>
      </c>
      <c r="J1676">
        <f t="shared" ref="J1676:J1739" si="26">IF(C1676&gt;43607,130000,105000)</f>
        <v>105000</v>
      </c>
      <c r="K1676" t="e">
        <f>VLOOKUP(B1676,'REGISTRO ABONOS'!$B$8:$BC$10039,54,0)</f>
        <v>#N/A</v>
      </c>
      <c r="L1676" t="e">
        <f>IF(Tabla267[[#This Row],[VALOR RESTANTE]]&lt;Tabla267[[#This Row],[VALOR]],"NO DISPONIBLE","DISPONIBLE")</f>
        <v>#N/A</v>
      </c>
      <c r="M1676" s="9">
        <f>COUNTIF(Tabla267[[#This Row],[VALOR RESTANTE]],0)</f>
        <v>0</v>
      </c>
    </row>
    <row r="1677" spans="2:13" hidden="1" x14ac:dyDescent="0.2">
      <c r="B1677" s="31">
        <v>1668</v>
      </c>
      <c r="J1677">
        <f t="shared" si="26"/>
        <v>105000</v>
      </c>
      <c r="K1677" t="e">
        <f>VLOOKUP(B1677,'REGISTRO ABONOS'!$B$8:$BC$10039,54,0)</f>
        <v>#N/A</v>
      </c>
      <c r="L1677" t="e">
        <f>IF(Tabla267[[#This Row],[VALOR RESTANTE]]&lt;Tabla267[[#This Row],[VALOR]],"NO DISPONIBLE","DISPONIBLE")</f>
        <v>#N/A</v>
      </c>
      <c r="M1677" s="9">
        <f>COUNTIF(Tabla267[[#This Row],[VALOR RESTANTE]],0)</f>
        <v>0</v>
      </c>
    </row>
    <row r="1678" spans="2:13" hidden="1" x14ac:dyDescent="0.2">
      <c r="B1678" s="31">
        <v>1669</v>
      </c>
      <c r="J1678">
        <f t="shared" si="26"/>
        <v>105000</v>
      </c>
      <c r="K1678" t="e">
        <f>VLOOKUP(B1678,'REGISTRO ABONOS'!$B$8:$BC$10039,54,0)</f>
        <v>#N/A</v>
      </c>
      <c r="L1678" t="e">
        <f>IF(Tabla267[[#This Row],[VALOR RESTANTE]]&lt;Tabla267[[#This Row],[VALOR]],"NO DISPONIBLE","DISPONIBLE")</f>
        <v>#N/A</v>
      </c>
      <c r="M1678" s="9">
        <f>COUNTIF(Tabla267[[#This Row],[VALOR RESTANTE]],0)</f>
        <v>0</v>
      </c>
    </row>
    <row r="1679" spans="2:13" hidden="1" x14ac:dyDescent="0.2">
      <c r="B1679" s="31">
        <v>1670</v>
      </c>
      <c r="J1679">
        <f t="shared" si="26"/>
        <v>105000</v>
      </c>
      <c r="K1679" t="e">
        <f>VLOOKUP(B1679,'REGISTRO ABONOS'!$B$8:$BC$10039,54,0)</f>
        <v>#N/A</v>
      </c>
      <c r="L1679" t="e">
        <f>IF(Tabla267[[#This Row],[VALOR RESTANTE]]&lt;Tabla267[[#This Row],[VALOR]],"NO DISPONIBLE","DISPONIBLE")</f>
        <v>#N/A</v>
      </c>
      <c r="M1679" s="9">
        <f>COUNTIF(Tabla267[[#This Row],[VALOR RESTANTE]],0)</f>
        <v>0</v>
      </c>
    </row>
    <row r="1680" spans="2:13" hidden="1" x14ac:dyDescent="0.2">
      <c r="B1680" s="31">
        <v>1671</v>
      </c>
      <c r="H1680" t="s">
        <v>486</v>
      </c>
      <c r="I1680" t="s">
        <v>486</v>
      </c>
      <c r="J1680">
        <f t="shared" si="26"/>
        <v>105000</v>
      </c>
      <c r="K1680" t="e">
        <f>VLOOKUP(B1680,'REGISTRO ABONOS'!$B$8:$BC$10039,54,0)</f>
        <v>#N/A</v>
      </c>
      <c r="L1680" t="e">
        <f>IF(Tabla267[[#This Row],[VALOR RESTANTE]]&lt;Tabla267[[#This Row],[VALOR]],"NO DISPONIBLE","DISPONIBLE")</f>
        <v>#N/A</v>
      </c>
      <c r="M1680" s="9">
        <f>COUNTIF(Tabla267[[#This Row],[VALOR RESTANTE]],0)</f>
        <v>0</v>
      </c>
    </row>
    <row r="1681" spans="2:13" hidden="1" x14ac:dyDescent="0.2">
      <c r="B1681" s="31">
        <v>1672</v>
      </c>
      <c r="H1681" t="s">
        <v>336</v>
      </c>
      <c r="I1681" t="s">
        <v>336</v>
      </c>
      <c r="J1681">
        <f t="shared" si="26"/>
        <v>105000</v>
      </c>
      <c r="K1681" t="e">
        <f>VLOOKUP(B1681,'REGISTRO ABONOS'!$B$8:$BC$10039,54,0)</f>
        <v>#N/A</v>
      </c>
      <c r="L1681" t="e">
        <f>IF(Tabla267[[#This Row],[VALOR RESTANTE]]&lt;Tabla267[[#This Row],[VALOR]],"NO DISPONIBLE","DISPONIBLE")</f>
        <v>#N/A</v>
      </c>
      <c r="M1681" s="9">
        <f>COUNTIF(Tabla267[[#This Row],[VALOR RESTANTE]],0)</f>
        <v>0</v>
      </c>
    </row>
    <row r="1682" spans="2:13" hidden="1" x14ac:dyDescent="0.2">
      <c r="B1682" s="31">
        <v>1673</v>
      </c>
      <c r="J1682">
        <f t="shared" si="26"/>
        <v>105000</v>
      </c>
      <c r="K1682" t="e">
        <f>VLOOKUP(B1682,'REGISTRO ABONOS'!$B$8:$BC$10039,54,0)</f>
        <v>#N/A</v>
      </c>
      <c r="L1682" t="e">
        <f>IF(Tabla267[[#This Row],[VALOR RESTANTE]]&lt;Tabla267[[#This Row],[VALOR]],"NO DISPONIBLE","DISPONIBLE")</f>
        <v>#N/A</v>
      </c>
      <c r="M1682" s="9">
        <f>COUNTIF(Tabla267[[#This Row],[VALOR RESTANTE]],0)</f>
        <v>0</v>
      </c>
    </row>
    <row r="1683" spans="2:13" hidden="1" x14ac:dyDescent="0.2">
      <c r="B1683" s="31">
        <v>1674</v>
      </c>
      <c r="H1683" t="s">
        <v>505</v>
      </c>
      <c r="I1683" t="s">
        <v>505</v>
      </c>
      <c r="J1683">
        <f t="shared" si="26"/>
        <v>105000</v>
      </c>
      <c r="K1683" t="e">
        <f>VLOOKUP(B1683,'REGISTRO ABONOS'!$B$8:$BC$10039,54,0)</f>
        <v>#N/A</v>
      </c>
      <c r="L1683" t="e">
        <f>IF(Tabla267[[#This Row],[VALOR RESTANTE]]&lt;Tabla267[[#This Row],[VALOR]],"NO DISPONIBLE","DISPONIBLE")</f>
        <v>#N/A</v>
      </c>
      <c r="M1683" s="9">
        <f>COUNTIF(Tabla267[[#This Row],[VALOR RESTANTE]],0)</f>
        <v>0</v>
      </c>
    </row>
    <row r="1684" spans="2:13" hidden="1" x14ac:dyDescent="0.2">
      <c r="B1684" s="31">
        <v>1675</v>
      </c>
      <c r="J1684">
        <f t="shared" si="26"/>
        <v>105000</v>
      </c>
      <c r="K1684" t="e">
        <f>VLOOKUP(B1684,'REGISTRO ABONOS'!$B$8:$BC$10039,54,0)</f>
        <v>#N/A</v>
      </c>
      <c r="L1684" t="e">
        <f>IF(Tabla267[[#This Row],[VALOR RESTANTE]]&lt;Tabla267[[#This Row],[VALOR]],"NO DISPONIBLE","DISPONIBLE")</f>
        <v>#N/A</v>
      </c>
      <c r="M1684" s="9">
        <f>COUNTIF(Tabla267[[#This Row],[VALOR RESTANTE]],0)</f>
        <v>0</v>
      </c>
    </row>
    <row r="1685" spans="2:13" hidden="1" x14ac:dyDescent="0.2">
      <c r="B1685" s="31">
        <v>1676</v>
      </c>
      <c r="J1685">
        <f t="shared" si="26"/>
        <v>105000</v>
      </c>
      <c r="K1685" t="e">
        <f>VLOOKUP(B1685,'REGISTRO ABONOS'!$B$8:$BC$10039,54,0)</f>
        <v>#N/A</v>
      </c>
      <c r="L1685" t="e">
        <f>IF(Tabla267[[#This Row],[VALOR RESTANTE]]&lt;Tabla267[[#This Row],[VALOR]],"NO DISPONIBLE","DISPONIBLE")</f>
        <v>#N/A</v>
      </c>
      <c r="M1685" s="9">
        <f>COUNTIF(Tabla267[[#This Row],[VALOR RESTANTE]],0)</f>
        <v>0</v>
      </c>
    </row>
    <row r="1686" spans="2:13" hidden="1" x14ac:dyDescent="0.2">
      <c r="B1686" s="31">
        <v>1677</v>
      </c>
      <c r="J1686">
        <f t="shared" si="26"/>
        <v>105000</v>
      </c>
      <c r="K1686" t="e">
        <f>VLOOKUP(B1686,'REGISTRO ABONOS'!$B$8:$BC$10039,54,0)</f>
        <v>#N/A</v>
      </c>
      <c r="L1686" t="e">
        <f>IF(Tabla267[[#This Row],[VALOR RESTANTE]]&lt;Tabla267[[#This Row],[VALOR]],"NO DISPONIBLE","DISPONIBLE")</f>
        <v>#N/A</v>
      </c>
      <c r="M1686" s="9">
        <f>COUNTIF(Tabla267[[#This Row],[VALOR RESTANTE]],0)</f>
        <v>0</v>
      </c>
    </row>
    <row r="1687" spans="2:13" hidden="1" x14ac:dyDescent="0.2">
      <c r="B1687" s="31">
        <v>1678</v>
      </c>
      <c r="H1687" t="s">
        <v>499</v>
      </c>
      <c r="I1687" t="s">
        <v>499</v>
      </c>
      <c r="J1687">
        <f t="shared" si="26"/>
        <v>105000</v>
      </c>
      <c r="K1687" t="e">
        <f>VLOOKUP(B1687,'REGISTRO ABONOS'!$B$8:$BC$10039,54,0)</f>
        <v>#N/A</v>
      </c>
      <c r="L1687" t="e">
        <f>IF(Tabla267[[#This Row],[VALOR RESTANTE]]&lt;Tabla267[[#This Row],[VALOR]],"NO DISPONIBLE","DISPONIBLE")</f>
        <v>#N/A</v>
      </c>
      <c r="M1687" s="9">
        <f>COUNTIF(Tabla267[[#This Row],[VALOR RESTANTE]],0)</f>
        <v>0</v>
      </c>
    </row>
    <row r="1688" spans="2:13" hidden="1" x14ac:dyDescent="0.2">
      <c r="B1688" s="31">
        <v>1679</v>
      </c>
      <c r="J1688">
        <f t="shared" si="26"/>
        <v>105000</v>
      </c>
      <c r="K1688" t="e">
        <f>VLOOKUP(B1688,'REGISTRO ABONOS'!$B$8:$BC$10039,54,0)</f>
        <v>#N/A</v>
      </c>
      <c r="L1688" t="e">
        <f>IF(Tabla267[[#This Row],[VALOR RESTANTE]]&lt;Tabla267[[#This Row],[VALOR]],"NO DISPONIBLE","DISPONIBLE")</f>
        <v>#N/A</v>
      </c>
      <c r="M1688" s="9">
        <f>COUNTIF(Tabla267[[#This Row],[VALOR RESTANTE]],0)</f>
        <v>0</v>
      </c>
    </row>
    <row r="1689" spans="2:13" hidden="1" x14ac:dyDescent="0.2">
      <c r="B1689" s="31">
        <v>1680</v>
      </c>
      <c r="J1689">
        <f t="shared" si="26"/>
        <v>105000</v>
      </c>
      <c r="K1689" t="e">
        <f>VLOOKUP(B1689,'REGISTRO ABONOS'!$B$8:$BC$10039,54,0)</f>
        <v>#N/A</v>
      </c>
      <c r="L1689" t="e">
        <f>IF(Tabla267[[#This Row],[VALOR RESTANTE]]&lt;Tabla267[[#This Row],[VALOR]],"NO DISPONIBLE","DISPONIBLE")</f>
        <v>#N/A</v>
      </c>
      <c r="M1689" s="9">
        <f>COUNTIF(Tabla267[[#This Row],[VALOR RESTANTE]],0)</f>
        <v>0</v>
      </c>
    </row>
    <row r="1690" spans="2:13" hidden="1" x14ac:dyDescent="0.2">
      <c r="B1690" s="31">
        <v>1681</v>
      </c>
      <c r="J1690">
        <f t="shared" si="26"/>
        <v>105000</v>
      </c>
      <c r="K1690" t="e">
        <f>VLOOKUP(B1690,'REGISTRO ABONOS'!$B$8:$BC$10039,54,0)</f>
        <v>#N/A</v>
      </c>
      <c r="L1690" t="e">
        <f>IF(Tabla267[[#This Row],[VALOR RESTANTE]]&lt;Tabla267[[#This Row],[VALOR]],"NO DISPONIBLE","DISPONIBLE")</f>
        <v>#N/A</v>
      </c>
      <c r="M1690" s="9">
        <f>COUNTIF(Tabla267[[#This Row],[VALOR RESTANTE]],0)</f>
        <v>0</v>
      </c>
    </row>
    <row r="1691" spans="2:13" hidden="1" x14ac:dyDescent="0.2">
      <c r="B1691" s="31">
        <v>1682</v>
      </c>
      <c r="J1691">
        <f t="shared" si="26"/>
        <v>105000</v>
      </c>
      <c r="K1691" t="e">
        <f>VLOOKUP(B1691,'REGISTRO ABONOS'!$B$8:$BC$10039,54,0)</f>
        <v>#N/A</v>
      </c>
      <c r="L1691" t="e">
        <f>IF(Tabla267[[#This Row],[VALOR RESTANTE]]&lt;Tabla267[[#This Row],[VALOR]],"NO DISPONIBLE","DISPONIBLE")</f>
        <v>#N/A</v>
      </c>
      <c r="M1691" s="9">
        <f>COUNTIF(Tabla267[[#This Row],[VALOR RESTANTE]],0)</f>
        <v>0</v>
      </c>
    </row>
    <row r="1692" spans="2:13" hidden="1" x14ac:dyDescent="0.2">
      <c r="B1692" s="31">
        <v>1683</v>
      </c>
      <c r="J1692">
        <f t="shared" si="26"/>
        <v>105000</v>
      </c>
      <c r="K1692" t="e">
        <f>VLOOKUP(B1692,'REGISTRO ABONOS'!$B$8:$BC$10039,54,0)</f>
        <v>#N/A</v>
      </c>
      <c r="L1692" t="e">
        <f>IF(Tabla267[[#This Row],[VALOR RESTANTE]]&lt;Tabla267[[#This Row],[VALOR]],"NO DISPONIBLE","DISPONIBLE")</f>
        <v>#N/A</v>
      </c>
      <c r="M1692" s="9">
        <f>COUNTIF(Tabla267[[#This Row],[VALOR RESTANTE]],0)</f>
        <v>0</v>
      </c>
    </row>
    <row r="1693" spans="2:13" hidden="1" x14ac:dyDescent="0.2">
      <c r="B1693" s="31">
        <v>1684</v>
      </c>
      <c r="H1693" t="s">
        <v>505</v>
      </c>
      <c r="I1693" t="s">
        <v>505</v>
      </c>
      <c r="J1693">
        <f t="shared" si="26"/>
        <v>105000</v>
      </c>
      <c r="K1693" t="e">
        <f>VLOOKUP(B1693,'REGISTRO ABONOS'!$B$8:$BC$10039,54,0)</f>
        <v>#N/A</v>
      </c>
      <c r="L1693" t="e">
        <f>IF(Tabla267[[#This Row],[VALOR RESTANTE]]&lt;Tabla267[[#This Row],[VALOR]],"NO DISPONIBLE","DISPONIBLE")</f>
        <v>#N/A</v>
      </c>
      <c r="M1693" s="9">
        <f>COUNTIF(Tabla267[[#This Row],[VALOR RESTANTE]],0)</f>
        <v>0</v>
      </c>
    </row>
    <row r="1694" spans="2:13" hidden="1" x14ac:dyDescent="0.2">
      <c r="B1694" s="31">
        <v>1685</v>
      </c>
      <c r="H1694" t="s">
        <v>505</v>
      </c>
      <c r="I1694" t="s">
        <v>505</v>
      </c>
      <c r="J1694">
        <f t="shared" si="26"/>
        <v>105000</v>
      </c>
      <c r="K1694" t="e">
        <f>VLOOKUP(B1694,'REGISTRO ABONOS'!$B$8:$BC$10039,54,0)</f>
        <v>#N/A</v>
      </c>
      <c r="L1694" t="e">
        <f>IF(Tabla267[[#This Row],[VALOR RESTANTE]]&lt;Tabla267[[#This Row],[VALOR]],"NO DISPONIBLE","DISPONIBLE")</f>
        <v>#N/A</v>
      </c>
      <c r="M1694" s="9">
        <f>COUNTIF(Tabla267[[#This Row],[VALOR RESTANTE]],0)</f>
        <v>0</v>
      </c>
    </row>
    <row r="1695" spans="2:13" hidden="1" x14ac:dyDescent="0.2">
      <c r="B1695" s="31">
        <v>1686</v>
      </c>
      <c r="J1695">
        <f t="shared" si="26"/>
        <v>105000</v>
      </c>
      <c r="K1695" t="e">
        <f>VLOOKUP(B1695,'REGISTRO ABONOS'!$B$8:$BC$10039,54,0)</f>
        <v>#N/A</v>
      </c>
      <c r="L1695" t="e">
        <f>IF(Tabla267[[#This Row],[VALOR RESTANTE]]&lt;Tabla267[[#This Row],[VALOR]],"NO DISPONIBLE","DISPONIBLE")</f>
        <v>#N/A</v>
      </c>
      <c r="M1695" s="9">
        <f>COUNTIF(Tabla267[[#This Row],[VALOR RESTANTE]],0)</f>
        <v>0</v>
      </c>
    </row>
    <row r="1696" spans="2:13" hidden="1" x14ac:dyDescent="0.2">
      <c r="B1696" s="31">
        <v>1687</v>
      </c>
      <c r="J1696">
        <f t="shared" si="26"/>
        <v>105000</v>
      </c>
      <c r="K1696" t="e">
        <f>VLOOKUP(B1696,'REGISTRO ABONOS'!$B$8:$BC$10039,54,0)</f>
        <v>#N/A</v>
      </c>
      <c r="L1696" t="e">
        <f>IF(Tabla267[[#This Row],[VALOR RESTANTE]]&lt;Tabla267[[#This Row],[VALOR]],"NO DISPONIBLE","DISPONIBLE")</f>
        <v>#N/A</v>
      </c>
      <c r="M1696" s="9">
        <f>COUNTIF(Tabla267[[#This Row],[VALOR RESTANTE]],0)</f>
        <v>0</v>
      </c>
    </row>
    <row r="1697" spans="2:13" hidden="1" x14ac:dyDescent="0.2">
      <c r="B1697" s="31">
        <v>1688</v>
      </c>
      <c r="J1697">
        <f t="shared" si="26"/>
        <v>105000</v>
      </c>
      <c r="K1697" t="e">
        <f>VLOOKUP(B1697,'REGISTRO ABONOS'!$B$8:$BC$10039,54,0)</f>
        <v>#N/A</v>
      </c>
      <c r="L1697" t="e">
        <f>IF(Tabla267[[#This Row],[VALOR RESTANTE]]&lt;Tabla267[[#This Row],[VALOR]],"NO DISPONIBLE","DISPONIBLE")</f>
        <v>#N/A</v>
      </c>
      <c r="M1697" s="9">
        <f>COUNTIF(Tabla267[[#This Row],[VALOR RESTANTE]],0)</f>
        <v>0</v>
      </c>
    </row>
    <row r="1698" spans="2:13" hidden="1" x14ac:dyDescent="0.2">
      <c r="B1698" s="31">
        <v>1689</v>
      </c>
      <c r="H1698" t="s">
        <v>499</v>
      </c>
      <c r="I1698" t="s">
        <v>499</v>
      </c>
      <c r="J1698">
        <f t="shared" si="26"/>
        <v>105000</v>
      </c>
      <c r="K1698" t="e">
        <f>VLOOKUP(B1698,'REGISTRO ABONOS'!$B$8:$BC$10039,54,0)</f>
        <v>#N/A</v>
      </c>
      <c r="L1698" t="e">
        <f>IF(Tabla267[[#This Row],[VALOR RESTANTE]]&lt;Tabla267[[#This Row],[VALOR]],"NO DISPONIBLE","DISPONIBLE")</f>
        <v>#N/A</v>
      </c>
      <c r="M1698" s="9">
        <f>COUNTIF(Tabla267[[#This Row],[VALOR RESTANTE]],0)</f>
        <v>0</v>
      </c>
    </row>
    <row r="1699" spans="2:13" hidden="1" x14ac:dyDescent="0.2">
      <c r="B1699" s="31">
        <v>1690</v>
      </c>
      <c r="H1699" t="s">
        <v>516</v>
      </c>
      <c r="I1699" t="s">
        <v>516</v>
      </c>
      <c r="J1699">
        <f t="shared" si="26"/>
        <v>105000</v>
      </c>
      <c r="K1699" t="e">
        <f>VLOOKUP(B1699,'REGISTRO ABONOS'!$B$8:$BC$10039,54,0)</f>
        <v>#N/A</v>
      </c>
      <c r="L1699" t="e">
        <f>IF(Tabla267[[#This Row],[VALOR RESTANTE]]&lt;Tabla267[[#This Row],[VALOR]],"NO DISPONIBLE","DISPONIBLE")</f>
        <v>#N/A</v>
      </c>
      <c r="M1699" s="9">
        <f>COUNTIF(Tabla267[[#This Row],[VALOR RESTANTE]],0)</f>
        <v>0</v>
      </c>
    </row>
    <row r="1700" spans="2:13" hidden="1" x14ac:dyDescent="0.2">
      <c r="B1700" s="31">
        <v>1691</v>
      </c>
      <c r="J1700">
        <f t="shared" si="26"/>
        <v>105000</v>
      </c>
      <c r="K1700" t="e">
        <f>VLOOKUP(B1700,'REGISTRO ABONOS'!$B$8:$BC$10039,54,0)</f>
        <v>#N/A</v>
      </c>
      <c r="L1700" t="e">
        <f>IF(Tabla267[[#This Row],[VALOR RESTANTE]]&lt;Tabla267[[#This Row],[VALOR]],"NO DISPONIBLE","DISPONIBLE")</f>
        <v>#N/A</v>
      </c>
      <c r="M1700" s="9">
        <f>COUNTIF(Tabla267[[#This Row],[VALOR RESTANTE]],0)</f>
        <v>0</v>
      </c>
    </row>
    <row r="1701" spans="2:13" hidden="1" x14ac:dyDescent="0.2">
      <c r="B1701" s="31">
        <v>1692</v>
      </c>
      <c r="J1701">
        <f t="shared" si="26"/>
        <v>105000</v>
      </c>
      <c r="K1701" t="e">
        <f>VLOOKUP(B1701,'REGISTRO ABONOS'!$B$8:$BC$10039,54,0)</f>
        <v>#N/A</v>
      </c>
      <c r="L1701" t="e">
        <f>IF(Tabla267[[#This Row],[VALOR RESTANTE]]&lt;Tabla267[[#This Row],[VALOR]],"NO DISPONIBLE","DISPONIBLE")</f>
        <v>#N/A</v>
      </c>
      <c r="M1701" s="9">
        <f>COUNTIF(Tabla267[[#This Row],[VALOR RESTANTE]],0)</f>
        <v>0</v>
      </c>
    </row>
    <row r="1702" spans="2:13" hidden="1" x14ac:dyDescent="0.2">
      <c r="B1702" s="31">
        <v>1693</v>
      </c>
      <c r="J1702">
        <f t="shared" si="26"/>
        <v>105000</v>
      </c>
      <c r="K1702" t="e">
        <f>VLOOKUP(B1702,'REGISTRO ABONOS'!$B$8:$BC$10039,54,0)</f>
        <v>#N/A</v>
      </c>
      <c r="L1702" t="e">
        <f>IF(Tabla267[[#This Row],[VALOR RESTANTE]]&lt;Tabla267[[#This Row],[VALOR]],"NO DISPONIBLE","DISPONIBLE")</f>
        <v>#N/A</v>
      </c>
      <c r="M1702" s="9">
        <f>COUNTIF(Tabla267[[#This Row],[VALOR RESTANTE]],0)</f>
        <v>0</v>
      </c>
    </row>
    <row r="1703" spans="2:13" hidden="1" x14ac:dyDescent="0.2">
      <c r="B1703" s="31">
        <v>1694</v>
      </c>
      <c r="J1703">
        <f t="shared" si="26"/>
        <v>105000</v>
      </c>
      <c r="K1703" t="e">
        <f>VLOOKUP(B1703,'REGISTRO ABONOS'!$B$8:$BC$10039,54,0)</f>
        <v>#N/A</v>
      </c>
      <c r="L1703" t="e">
        <f>IF(Tabla267[[#This Row],[VALOR RESTANTE]]&lt;Tabla267[[#This Row],[VALOR]],"NO DISPONIBLE","DISPONIBLE")</f>
        <v>#N/A</v>
      </c>
      <c r="M1703" s="9">
        <f>COUNTIF(Tabla267[[#This Row],[VALOR RESTANTE]],0)</f>
        <v>0</v>
      </c>
    </row>
    <row r="1704" spans="2:13" hidden="1" x14ac:dyDescent="0.2">
      <c r="B1704" s="31">
        <v>1695</v>
      </c>
      <c r="J1704">
        <f t="shared" si="26"/>
        <v>105000</v>
      </c>
      <c r="K1704" t="e">
        <f>VLOOKUP(B1704,'REGISTRO ABONOS'!$B$8:$BC$10039,54,0)</f>
        <v>#N/A</v>
      </c>
      <c r="L1704" t="e">
        <f>IF(Tabla267[[#This Row],[VALOR RESTANTE]]&lt;Tabla267[[#This Row],[VALOR]],"NO DISPONIBLE","DISPONIBLE")</f>
        <v>#N/A</v>
      </c>
      <c r="M1704" s="9">
        <f>COUNTIF(Tabla267[[#This Row],[VALOR RESTANTE]],0)</f>
        <v>0</v>
      </c>
    </row>
    <row r="1705" spans="2:13" hidden="1" x14ac:dyDescent="0.2">
      <c r="B1705" s="31">
        <v>1696</v>
      </c>
      <c r="J1705">
        <f t="shared" si="26"/>
        <v>105000</v>
      </c>
      <c r="K1705" t="e">
        <f>VLOOKUP(B1705,'REGISTRO ABONOS'!$B$8:$BC$10039,54,0)</f>
        <v>#N/A</v>
      </c>
      <c r="L1705" t="e">
        <f>IF(Tabla267[[#This Row],[VALOR RESTANTE]]&lt;Tabla267[[#This Row],[VALOR]],"NO DISPONIBLE","DISPONIBLE")</f>
        <v>#N/A</v>
      </c>
      <c r="M1705" s="9">
        <f>COUNTIF(Tabla267[[#This Row],[VALOR RESTANTE]],0)</f>
        <v>0</v>
      </c>
    </row>
    <row r="1706" spans="2:13" hidden="1" x14ac:dyDescent="0.2">
      <c r="B1706" s="31">
        <v>1697</v>
      </c>
      <c r="J1706">
        <f t="shared" si="26"/>
        <v>105000</v>
      </c>
      <c r="K1706" t="e">
        <f>VLOOKUP(B1706,'REGISTRO ABONOS'!$B$8:$BC$10039,54,0)</f>
        <v>#N/A</v>
      </c>
      <c r="L1706" t="e">
        <f>IF(Tabla267[[#This Row],[VALOR RESTANTE]]&lt;Tabla267[[#This Row],[VALOR]],"NO DISPONIBLE","DISPONIBLE")</f>
        <v>#N/A</v>
      </c>
      <c r="M1706" s="9">
        <f>COUNTIF(Tabla267[[#This Row],[VALOR RESTANTE]],0)</f>
        <v>0</v>
      </c>
    </row>
    <row r="1707" spans="2:13" hidden="1" x14ac:dyDescent="0.2">
      <c r="B1707" s="31">
        <v>1698</v>
      </c>
      <c r="J1707">
        <f t="shared" si="26"/>
        <v>105000</v>
      </c>
      <c r="K1707" t="e">
        <f>VLOOKUP(B1707,'REGISTRO ABONOS'!$B$8:$BC$10039,54,0)</f>
        <v>#N/A</v>
      </c>
      <c r="L1707" t="e">
        <f>IF(Tabla267[[#This Row],[VALOR RESTANTE]]&lt;Tabla267[[#This Row],[VALOR]],"NO DISPONIBLE","DISPONIBLE")</f>
        <v>#N/A</v>
      </c>
      <c r="M1707" s="9">
        <f>COUNTIF(Tabla267[[#This Row],[VALOR RESTANTE]],0)</f>
        <v>0</v>
      </c>
    </row>
    <row r="1708" spans="2:13" hidden="1" x14ac:dyDescent="0.2">
      <c r="B1708" s="31">
        <v>1699</v>
      </c>
      <c r="J1708">
        <f t="shared" si="26"/>
        <v>105000</v>
      </c>
      <c r="K1708" t="e">
        <f>VLOOKUP(B1708,'REGISTRO ABONOS'!$B$8:$BC$10039,54,0)</f>
        <v>#N/A</v>
      </c>
      <c r="L1708" t="e">
        <f>IF(Tabla267[[#This Row],[VALOR RESTANTE]]&lt;Tabla267[[#This Row],[VALOR]],"NO DISPONIBLE","DISPONIBLE")</f>
        <v>#N/A</v>
      </c>
      <c r="M1708" s="9">
        <f>COUNTIF(Tabla267[[#This Row],[VALOR RESTANTE]],0)</f>
        <v>0</v>
      </c>
    </row>
    <row r="1709" spans="2:13" hidden="1" x14ac:dyDescent="0.2">
      <c r="B1709" s="31">
        <v>1700</v>
      </c>
      <c r="H1709" t="s">
        <v>486</v>
      </c>
      <c r="I1709" t="s">
        <v>486</v>
      </c>
      <c r="J1709">
        <f t="shared" si="26"/>
        <v>105000</v>
      </c>
      <c r="K1709" t="e">
        <f>VLOOKUP(B1709,'REGISTRO ABONOS'!$B$8:$BC$10039,54,0)</f>
        <v>#N/A</v>
      </c>
      <c r="L1709" t="e">
        <f>IF(Tabla267[[#This Row],[VALOR RESTANTE]]&lt;Tabla267[[#This Row],[VALOR]],"NO DISPONIBLE","DISPONIBLE")</f>
        <v>#N/A</v>
      </c>
      <c r="M1709" s="9">
        <f>COUNTIF(Tabla267[[#This Row],[VALOR RESTANTE]],0)</f>
        <v>0</v>
      </c>
    </row>
    <row r="1710" spans="2:13" hidden="1" x14ac:dyDescent="0.2">
      <c r="B1710" s="31">
        <v>1701</v>
      </c>
      <c r="J1710">
        <f t="shared" si="26"/>
        <v>105000</v>
      </c>
      <c r="K1710" t="e">
        <f>VLOOKUP(B1710,'REGISTRO ABONOS'!$B$8:$BC$10039,54,0)</f>
        <v>#N/A</v>
      </c>
      <c r="L1710" t="e">
        <f>IF(Tabla267[[#This Row],[VALOR RESTANTE]]&lt;Tabla267[[#This Row],[VALOR]],"NO DISPONIBLE","DISPONIBLE")</f>
        <v>#N/A</v>
      </c>
      <c r="M1710" s="9">
        <f>COUNTIF(Tabla267[[#This Row],[VALOR RESTANTE]],0)</f>
        <v>0</v>
      </c>
    </row>
    <row r="1711" spans="2:13" hidden="1" x14ac:dyDescent="0.2">
      <c r="B1711" s="31">
        <v>1702</v>
      </c>
      <c r="H1711" t="s">
        <v>485</v>
      </c>
      <c r="I1711" t="s">
        <v>485</v>
      </c>
      <c r="J1711">
        <f t="shared" si="26"/>
        <v>105000</v>
      </c>
      <c r="K1711" t="e">
        <f>VLOOKUP(B1711,'REGISTRO ABONOS'!$B$8:$BC$10039,54,0)</f>
        <v>#N/A</v>
      </c>
      <c r="L1711" t="e">
        <f>IF(Tabla267[[#This Row],[VALOR RESTANTE]]&lt;Tabla267[[#This Row],[VALOR]],"NO DISPONIBLE","DISPONIBLE")</f>
        <v>#N/A</v>
      </c>
      <c r="M1711" s="9">
        <f>COUNTIF(Tabla267[[#This Row],[VALOR RESTANTE]],0)</f>
        <v>0</v>
      </c>
    </row>
    <row r="1712" spans="2:13" hidden="1" x14ac:dyDescent="0.2">
      <c r="B1712" s="31">
        <v>1703</v>
      </c>
      <c r="H1712" t="s">
        <v>559</v>
      </c>
      <c r="I1712" t="s">
        <v>559</v>
      </c>
      <c r="J1712">
        <f t="shared" si="26"/>
        <v>105000</v>
      </c>
      <c r="K1712" t="e">
        <f>VLOOKUP(B1712,'REGISTRO ABONOS'!$B$8:$BC$10039,54,0)</f>
        <v>#N/A</v>
      </c>
      <c r="L1712" t="e">
        <f>IF(Tabla267[[#This Row],[VALOR RESTANTE]]&lt;Tabla267[[#This Row],[VALOR]],"NO DISPONIBLE","DISPONIBLE")</f>
        <v>#N/A</v>
      </c>
      <c r="M1712" s="9">
        <f>COUNTIF(Tabla267[[#This Row],[VALOR RESTANTE]],0)</f>
        <v>0</v>
      </c>
    </row>
    <row r="1713" spans="2:13" hidden="1" x14ac:dyDescent="0.2">
      <c r="B1713" s="31">
        <v>1704</v>
      </c>
      <c r="J1713">
        <f t="shared" si="26"/>
        <v>105000</v>
      </c>
      <c r="K1713" t="e">
        <f>VLOOKUP(B1713,'REGISTRO ABONOS'!$B$8:$BC$10039,54,0)</f>
        <v>#N/A</v>
      </c>
      <c r="L1713" t="e">
        <f>IF(Tabla267[[#This Row],[VALOR RESTANTE]]&lt;Tabla267[[#This Row],[VALOR]],"NO DISPONIBLE","DISPONIBLE")</f>
        <v>#N/A</v>
      </c>
      <c r="M1713" s="9">
        <f>COUNTIF(Tabla267[[#This Row],[VALOR RESTANTE]],0)</f>
        <v>0</v>
      </c>
    </row>
    <row r="1714" spans="2:13" hidden="1" x14ac:dyDescent="0.2">
      <c r="B1714" s="31">
        <v>1705</v>
      </c>
      <c r="H1714" t="s">
        <v>345</v>
      </c>
      <c r="I1714" t="s">
        <v>345</v>
      </c>
      <c r="J1714">
        <f t="shared" si="26"/>
        <v>105000</v>
      </c>
      <c r="K1714" t="e">
        <f>VLOOKUP(B1714,'REGISTRO ABONOS'!$B$8:$BC$10039,54,0)</f>
        <v>#N/A</v>
      </c>
      <c r="L1714" t="e">
        <f>IF(Tabla267[[#This Row],[VALOR RESTANTE]]&lt;Tabla267[[#This Row],[VALOR]],"NO DISPONIBLE","DISPONIBLE")</f>
        <v>#N/A</v>
      </c>
      <c r="M1714" s="9">
        <f>COUNTIF(Tabla267[[#This Row],[VALOR RESTANTE]],0)</f>
        <v>0</v>
      </c>
    </row>
    <row r="1715" spans="2:13" hidden="1" x14ac:dyDescent="0.2">
      <c r="B1715" s="31">
        <v>1706</v>
      </c>
      <c r="J1715">
        <f t="shared" si="26"/>
        <v>105000</v>
      </c>
      <c r="K1715" t="e">
        <f>VLOOKUP(B1715,'REGISTRO ABONOS'!$B$8:$BC$10039,54,0)</f>
        <v>#N/A</v>
      </c>
      <c r="L1715" t="e">
        <f>IF(Tabla267[[#This Row],[VALOR RESTANTE]]&lt;Tabla267[[#This Row],[VALOR]],"NO DISPONIBLE","DISPONIBLE")</f>
        <v>#N/A</v>
      </c>
      <c r="M1715" s="9">
        <f>COUNTIF(Tabla267[[#This Row],[VALOR RESTANTE]],0)</f>
        <v>0</v>
      </c>
    </row>
    <row r="1716" spans="2:13" hidden="1" x14ac:dyDescent="0.2">
      <c r="B1716" s="31">
        <v>1707</v>
      </c>
      <c r="H1716" t="s">
        <v>341</v>
      </c>
      <c r="I1716" t="s">
        <v>341</v>
      </c>
      <c r="J1716">
        <f t="shared" si="26"/>
        <v>105000</v>
      </c>
      <c r="K1716" t="e">
        <f>VLOOKUP(B1716,'REGISTRO ABONOS'!$B$8:$BC$10039,54,0)</f>
        <v>#N/A</v>
      </c>
      <c r="L1716" t="e">
        <f>IF(Tabla267[[#This Row],[VALOR RESTANTE]]&lt;Tabla267[[#This Row],[VALOR]],"NO DISPONIBLE","DISPONIBLE")</f>
        <v>#N/A</v>
      </c>
      <c r="M1716" s="9">
        <f>COUNTIF(Tabla267[[#This Row],[VALOR RESTANTE]],0)</f>
        <v>0</v>
      </c>
    </row>
    <row r="1717" spans="2:13" hidden="1" x14ac:dyDescent="0.2">
      <c r="B1717" s="31">
        <v>1708</v>
      </c>
      <c r="H1717" t="s">
        <v>341</v>
      </c>
      <c r="I1717" t="s">
        <v>341</v>
      </c>
      <c r="J1717">
        <f t="shared" si="26"/>
        <v>105000</v>
      </c>
      <c r="K1717" t="e">
        <f>VLOOKUP(B1717,'REGISTRO ABONOS'!$B$8:$BC$10039,54,0)</f>
        <v>#N/A</v>
      </c>
      <c r="L1717" t="e">
        <f>IF(Tabla267[[#This Row],[VALOR RESTANTE]]&lt;Tabla267[[#This Row],[VALOR]],"NO DISPONIBLE","DISPONIBLE")</f>
        <v>#N/A</v>
      </c>
      <c r="M1717" s="9">
        <f>COUNTIF(Tabla267[[#This Row],[VALOR RESTANTE]],0)</f>
        <v>0</v>
      </c>
    </row>
    <row r="1718" spans="2:13" hidden="1" x14ac:dyDescent="0.2">
      <c r="B1718" s="31">
        <v>1709</v>
      </c>
      <c r="H1718" t="s">
        <v>515</v>
      </c>
      <c r="I1718" t="s">
        <v>515</v>
      </c>
      <c r="J1718">
        <f t="shared" si="26"/>
        <v>105000</v>
      </c>
      <c r="K1718" t="e">
        <f>VLOOKUP(B1718,'REGISTRO ABONOS'!$B$8:$BC$10039,54,0)</f>
        <v>#N/A</v>
      </c>
      <c r="L1718" t="e">
        <f>IF(Tabla267[[#This Row],[VALOR RESTANTE]]&lt;Tabla267[[#This Row],[VALOR]],"NO DISPONIBLE","DISPONIBLE")</f>
        <v>#N/A</v>
      </c>
      <c r="M1718" s="9">
        <f>COUNTIF(Tabla267[[#This Row],[VALOR RESTANTE]],0)</f>
        <v>0</v>
      </c>
    </row>
    <row r="1719" spans="2:13" hidden="1" x14ac:dyDescent="0.2">
      <c r="B1719" s="31">
        <v>1710</v>
      </c>
      <c r="H1719" t="s">
        <v>487</v>
      </c>
      <c r="I1719" t="s">
        <v>487</v>
      </c>
      <c r="J1719">
        <f t="shared" si="26"/>
        <v>105000</v>
      </c>
      <c r="K1719" t="e">
        <f>VLOOKUP(B1719,'REGISTRO ABONOS'!$B$8:$BC$10039,54,0)</f>
        <v>#N/A</v>
      </c>
      <c r="L1719" t="e">
        <f>IF(Tabla267[[#This Row],[VALOR RESTANTE]]&lt;Tabla267[[#This Row],[VALOR]],"NO DISPONIBLE","DISPONIBLE")</f>
        <v>#N/A</v>
      </c>
      <c r="M1719" s="9">
        <f>COUNTIF(Tabla267[[#This Row],[VALOR RESTANTE]],0)</f>
        <v>0</v>
      </c>
    </row>
    <row r="1720" spans="2:13" hidden="1" x14ac:dyDescent="0.2">
      <c r="B1720" s="31">
        <v>1711</v>
      </c>
      <c r="H1720" t="s">
        <v>531</v>
      </c>
      <c r="I1720" t="s">
        <v>531</v>
      </c>
      <c r="J1720">
        <f t="shared" si="26"/>
        <v>105000</v>
      </c>
      <c r="K1720" t="e">
        <f>VLOOKUP(B1720,'REGISTRO ABONOS'!$B$8:$BC$10039,54,0)</f>
        <v>#N/A</v>
      </c>
      <c r="L1720" t="e">
        <f>IF(Tabla267[[#This Row],[VALOR RESTANTE]]&lt;Tabla267[[#This Row],[VALOR]],"NO DISPONIBLE","DISPONIBLE")</f>
        <v>#N/A</v>
      </c>
      <c r="M1720" s="9">
        <f>COUNTIF(Tabla267[[#This Row],[VALOR RESTANTE]],0)</f>
        <v>0</v>
      </c>
    </row>
    <row r="1721" spans="2:13" hidden="1" x14ac:dyDescent="0.2">
      <c r="B1721" s="31">
        <v>1712</v>
      </c>
      <c r="J1721">
        <f t="shared" si="26"/>
        <v>105000</v>
      </c>
      <c r="K1721" t="e">
        <f>VLOOKUP(B1721,'REGISTRO ABONOS'!$B$8:$BC$10039,54,0)</f>
        <v>#N/A</v>
      </c>
      <c r="L1721" t="e">
        <f>IF(Tabla267[[#This Row],[VALOR RESTANTE]]&lt;Tabla267[[#This Row],[VALOR]],"NO DISPONIBLE","DISPONIBLE")</f>
        <v>#N/A</v>
      </c>
      <c r="M1721" s="9">
        <f>COUNTIF(Tabla267[[#This Row],[VALOR RESTANTE]],0)</f>
        <v>0</v>
      </c>
    </row>
    <row r="1722" spans="2:13" hidden="1" x14ac:dyDescent="0.2">
      <c r="B1722" s="31">
        <v>1713</v>
      </c>
      <c r="J1722">
        <f t="shared" si="26"/>
        <v>105000</v>
      </c>
      <c r="K1722" t="e">
        <f>VLOOKUP(B1722,'REGISTRO ABONOS'!$B$8:$BC$10039,54,0)</f>
        <v>#N/A</v>
      </c>
      <c r="L1722" t="e">
        <f>IF(Tabla267[[#This Row],[VALOR RESTANTE]]&lt;Tabla267[[#This Row],[VALOR]],"NO DISPONIBLE","DISPONIBLE")</f>
        <v>#N/A</v>
      </c>
      <c r="M1722" s="9">
        <f>COUNTIF(Tabla267[[#This Row],[VALOR RESTANTE]],0)</f>
        <v>0</v>
      </c>
    </row>
    <row r="1723" spans="2:13" hidden="1" x14ac:dyDescent="0.2">
      <c r="B1723" s="31">
        <v>1714</v>
      </c>
      <c r="J1723">
        <f t="shared" si="26"/>
        <v>105000</v>
      </c>
      <c r="K1723" t="e">
        <f>VLOOKUP(B1723,'REGISTRO ABONOS'!$B$8:$BC$10039,54,0)</f>
        <v>#N/A</v>
      </c>
      <c r="L1723" t="e">
        <f>IF(Tabla267[[#This Row],[VALOR RESTANTE]]&lt;Tabla267[[#This Row],[VALOR]],"NO DISPONIBLE","DISPONIBLE")</f>
        <v>#N/A</v>
      </c>
      <c r="M1723" s="9">
        <f>COUNTIF(Tabla267[[#This Row],[VALOR RESTANTE]],0)</f>
        <v>0</v>
      </c>
    </row>
    <row r="1724" spans="2:13" hidden="1" x14ac:dyDescent="0.2">
      <c r="B1724" s="31">
        <v>1715</v>
      </c>
      <c r="J1724">
        <f t="shared" si="26"/>
        <v>105000</v>
      </c>
      <c r="K1724" t="e">
        <f>VLOOKUP(B1724,'REGISTRO ABONOS'!$B$8:$BC$10039,54,0)</f>
        <v>#N/A</v>
      </c>
      <c r="L1724" t="e">
        <f>IF(Tabla267[[#This Row],[VALOR RESTANTE]]&lt;Tabla267[[#This Row],[VALOR]],"NO DISPONIBLE","DISPONIBLE")</f>
        <v>#N/A</v>
      </c>
      <c r="M1724" s="9">
        <f>COUNTIF(Tabla267[[#This Row],[VALOR RESTANTE]],0)</f>
        <v>0</v>
      </c>
    </row>
    <row r="1725" spans="2:13" hidden="1" x14ac:dyDescent="0.2">
      <c r="B1725" s="31">
        <v>1716</v>
      </c>
      <c r="J1725">
        <f t="shared" si="26"/>
        <v>105000</v>
      </c>
      <c r="K1725" t="e">
        <f>VLOOKUP(B1725,'REGISTRO ABONOS'!$B$8:$BC$10039,54,0)</f>
        <v>#N/A</v>
      </c>
      <c r="L1725" t="e">
        <f>IF(Tabla267[[#This Row],[VALOR RESTANTE]]&lt;Tabla267[[#This Row],[VALOR]],"NO DISPONIBLE","DISPONIBLE")</f>
        <v>#N/A</v>
      </c>
      <c r="M1725" s="9">
        <f>COUNTIF(Tabla267[[#This Row],[VALOR RESTANTE]],0)</f>
        <v>0</v>
      </c>
    </row>
    <row r="1726" spans="2:13" hidden="1" x14ac:dyDescent="0.2">
      <c r="B1726" s="31">
        <v>1717</v>
      </c>
      <c r="J1726">
        <f t="shared" si="26"/>
        <v>105000</v>
      </c>
      <c r="K1726" t="e">
        <f>VLOOKUP(B1726,'REGISTRO ABONOS'!$B$8:$BC$10039,54,0)</f>
        <v>#N/A</v>
      </c>
      <c r="L1726" t="e">
        <f>IF(Tabla267[[#This Row],[VALOR RESTANTE]]&lt;Tabla267[[#This Row],[VALOR]],"NO DISPONIBLE","DISPONIBLE")</f>
        <v>#N/A</v>
      </c>
      <c r="M1726" s="9">
        <f>COUNTIF(Tabla267[[#This Row],[VALOR RESTANTE]],0)</f>
        <v>0</v>
      </c>
    </row>
    <row r="1727" spans="2:13" hidden="1" x14ac:dyDescent="0.2">
      <c r="B1727" s="31">
        <v>1718</v>
      </c>
      <c r="J1727">
        <f t="shared" si="26"/>
        <v>105000</v>
      </c>
      <c r="K1727" t="e">
        <f>VLOOKUP(B1727,'REGISTRO ABONOS'!$B$8:$BC$10039,54,0)</f>
        <v>#N/A</v>
      </c>
      <c r="L1727" t="e">
        <f>IF(Tabla267[[#This Row],[VALOR RESTANTE]]&lt;Tabla267[[#This Row],[VALOR]],"NO DISPONIBLE","DISPONIBLE")</f>
        <v>#N/A</v>
      </c>
      <c r="M1727" s="9">
        <f>COUNTIF(Tabla267[[#This Row],[VALOR RESTANTE]],0)</f>
        <v>0</v>
      </c>
    </row>
    <row r="1728" spans="2:13" hidden="1" x14ac:dyDescent="0.2">
      <c r="B1728" s="31">
        <v>1719</v>
      </c>
      <c r="J1728">
        <f t="shared" si="26"/>
        <v>105000</v>
      </c>
      <c r="K1728" t="e">
        <f>VLOOKUP(B1728,'REGISTRO ABONOS'!$B$8:$BC$10039,54,0)</f>
        <v>#N/A</v>
      </c>
      <c r="L1728" t="e">
        <f>IF(Tabla267[[#This Row],[VALOR RESTANTE]]&lt;Tabla267[[#This Row],[VALOR]],"NO DISPONIBLE","DISPONIBLE")</f>
        <v>#N/A</v>
      </c>
      <c r="M1728" s="9">
        <f>COUNTIF(Tabla267[[#This Row],[VALOR RESTANTE]],0)</f>
        <v>0</v>
      </c>
    </row>
    <row r="1729" spans="2:13" hidden="1" x14ac:dyDescent="0.2">
      <c r="B1729" s="31">
        <v>1720</v>
      </c>
      <c r="C1729" s="10">
        <v>43560</v>
      </c>
      <c r="D1729" t="s">
        <v>223</v>
      </c>
      <c r="I1729" t="s">
        <v>211</v>
      </c>
      <c r="J1729">
        <f t="shared" si="26"/>
        <v>105000</v>
      </c>
      <c r="K1729" t="e">
        <f>VLOOKUP(B1729,'REGISTRO ABONOS'!$B$8:$BC$10039,54,0)</f>
        <v>#N/A</v>
      </c>
      <c r="L1729" t="e">
        <f>IF(Tabla267[[#This Row],[VALOR RESTANTE]]&lt;Tabla267[[#This Row],[VALOR]],"NO DISPONIBLE","DISPONIBLE")</f>
        <v>#N/A</v>
      </c>
      <c r="M1729" s="9">
        <f>COUNTIF(Tabla267[[#This Row],[VALOR RESTANTE]],0)</f>
        <v>0</v>
      </c>
    </row>
    <row r="1730" spans="2:13" hidden="1" x14ac:dyDescent="0.2">
      <c r="B1730" s="31">
        <v>1721</v>
      </c>
      <c r="I1730" t="s">
        <v>486</v>
      </c>
      <c r="J1730">
        <f t="shared" si="26"/>
        <v>105000</v>
      </c>
      <c r="K1730" t="e">
        <f>VLOOKUP(B1730,'REGISTRO ABONOS'!$B$8:$BC$10039,54,0)</f>
        <v>#N/A</v>
      </c>
      <c r="L1730" t="e">
        <f>IF(Tabla267[[#This Row],[VALOR RESTANTE]]&lt;Tabla267[[#This Row],[VALOR]],"NO DISPONIBLE","DISPONIBLE")</f>
        <v>#N/A</v>
      </c>
      <c r="M1730" s="9">
        <f>COUNTIF(Tabla267[[#This Row],[VALOR RESTANTE]],0)</f>
        <v>0</v>
      </c>
    </row>
    <row r="1731" spans="2:13" hidden="1" x14ac:dyDescent="0.2">
      <c r="B1731" s="31">
        <v>1722</v>
      </c>
      <c r="H1731" t="s">
        <v>531</v>
      </c>
      <c r="I1731" t="s">
        <v>531</v>
      </c>
      <c r="J1731">
        <f t="shared" si="26"/>
        <v>105000</v>
      </c>
      <c r="K1731" t="e">
        <f>VLOOKUP(B1731,'REGISTRO ABONOS'!$B$8:$BC$10039,54,0)</f>
        <v>#N/A</v>
      </c>
      <c r="L1731" t="e">
        <f>IF(Tabla267[[#This Row],[VALOR RESTANTE]]&lt;Tabla267[[#This Row],[VALOR]],"NO DISPONIBLE","DISPONIBLE")</f>
        <v>#N/A</v>
      </c>
      <c r="M1731" s="9">
        <f>COUNTIF(Tabla267[[#This Row],[VALOR RESTANTE]],0)</f>
        <v>0</v>
      </c>
    </row>
    <row r="1732" spans="2:13" hidden="1" x14ac:dyDescent="0.2">
      <c r="B1732" s="31">
        <v>1723</v>
      </c>
      <c r="J1732">
        <f t="shared" si="26"/>
        <v>105000</v>
      </c>
      <c r="K1732" t="e">
        <f>VLOOKUP(B1732,'REGISTRO ABONOS'!$B$8:$BC$10039,54,0)</f>
        <v>#N/A</v>
      </c>
      <c r="L1732" t="e">
        <f>IF(Tabla267[[#This Row],[VALOR RESTANTE]]&lt;Tabla267[[#This Row],[VALOR]],"NO DISPONIBLE","DISPONIBLE")</f>
        <v>#N/A</v>
      </c>
      <c r="M1732" s="9">
        <f>COUNTIF(Tabla267[[#This Row],[VALOR RESTANTE]],0)</f>
        <v>0</v>
      </c>
    </row>
    <row r="1733" spans="2:13" hidden="1" x14ac:dyDescent="0.2">
      <c r="B1733" s="31">
        <v>1724</v>
      </c>
      <c r="J1733">
        <f t="shared" si="26"/>
        <v>105000</v>
      </c>
      <c r="K1733" t="e">
        <f>VLOOKUP(B1733,'REGISTRO ABONOS'!$B$8:$BC$10039,54,0)</f>
        <v>#N/A</v>
      </c>
      <c r="L1733" t="e">
        <f>IF(Tabla267[[#This Row],[VALOR RESTANTE]]&lt;Tabla267[[#This Row],[VALOR]],"NO DISPONIBLE","DISPONIBLE")</f>
        <v>#N/A</v>
      </c>
      <c r="M1733" s="9">
        <f>COUNTIF(Tabla267[[#This Row],[VALOR RESTANTE]],0)</f>
        <v>0</v>
      </c>
    </row>
    <row r="1734" spans="2:13" hidden="1" x14ac:dyDescent="0.2">
      <c r="B1734" s="31">
        <v>1725</v>
      </c>
      <c r="J1734">
        <f t="shared" si="26"/>
        <v>105000</v>
      </c>
      <c r="K1734" t="e">
        <f>VLOOKUP(B1734,'REGISTRO ABONOS'!$B$8:$BC$10039,54,0)</f>
        <v>#N/A</v>
      </c>
      <c r="L1734" t="e">
        <f>IF(Tabla267[[#This Row],[VALOR RESTANTE]]&lt;Tabla267[[#This Row],[VALOR]],"NO DISPONIBLE","DISPONIBLE")</f>
        <v>#N/A</v>
      </c>
      <c r="M1734" s="9">
        <f>COUNTIF(Tabla267[[#This Row],[VALOR RESTANTE]],0)</f>
        <v>0</v>
      </c>
    </row>
    <row r="1735" spans="2:13" hidden="1" x14ac:dyDescent="0.2">
      <c r="B1735" s="31">
        <v>1726</v>
      </c>
      <c r="H1735" t="s">
        <v>65</v>
      </c>
      <c r="I1735" t="s">
        <v>65</v>
      </c>
      <c r="J1735">
        <f t="shared" si="26"/>
        <v>105000</v>
      </c>
      <c r="K1735" t="e">
        <f>VLOOKUP(B1735,'REGISTRO ABONOS'!$B$8:$BC$10039,54,0)</f>
        <v>#N/A</v>
      </c>
      <c r="L1735" t="e">
        <f>IF(Tabla267[[#This Row],[VALOR RESTANTE]]&lt;Tabla267[[#This Row],[VALOR]],"NO DISPONIBLE","DISPONIBLE")</f>
        <v>#N/A</v>
      </c>
      <c r="M1735" s="9">
        <f>COUNTIF(Tabla267[[#This Row],[VALOR RESTANTE]],0)</f>
        <v>0</v>
      </c>
    </row>
    <row r="1736" spans="2:13" hidden="1" x14ac:dyDescent="0.2">
      <c r="B1736" s="31">
        <v>1727</v>
      </c>
      <c r="J1736">
        <f t="shared" si="26"/>
        <v>105000</v>
      </c>
      <c r="K1736" t="e">
        <f>VLOOKUP(B1736,'REGISTRO ABONOS'!$B$8:$BC$10039,54,0)</f>
        <v>#N/A</v>
      </c>
      <c r="L1736" t="e">
        <f>IF(Tabla267[[#This Row],[VALOR RESTANTE]]&lt;Tabla267[[#This Row],[VALOR]],"NO DISPONIBLE","DISPONIBLE")</f>
        <v>#N/A</v>
      </c>
      <c r="M1736" s="9">
        <f>COUNTIF(Tabla267[[#This Row],[VALOR RESTANTE]],0)</f>
        <v>0</v>
      </c>
    </row>
    <row r="1737" spans="2:13" hidden="1" x14ac:dyDescent="0.2">
      <c r="B1737" s="31">
        <v>1728</v>
      </c>
      <c r="H1737" t="s">
        <v>500</v>
      </c>
      <c r="I1737" t="s">
        <v>500</v>
      </c>
      <c r="J1737">
        <f t="shared" si="26"/>
        <v>105000</v>
      </c>
      <c r="K1737" t="e">
        <f>VLOOKUP(B1737,'REGISTRO ABONOS'!$B$8:$BC$10039,54,0)</f>
        <v>#N/A</v>
      </c>
      <c r="L1737" t="e">
        <f>IF(Tabla267[[#This Row],[VALOR RESTANTE]]&lt;Tabla267[[#This Row],[VALOR]],"NO DISPONIBLE","DISPONIBLE")</f>
        <v>#N/A</v>
      </c>
      <c r="M1737" s="9">
        <f>COUNTIF(Tabla267[[#This Row],[VALOR RESTANTE]],0)</f>
        <v>0</v>
      </c>
    </row>
    <row r="1738" spans="2:13" hidden="1" x14ac:dyDescent="0.2">
      <c r="B1738" s="31">
        <v>1729</v>
      </c>
      <c r="H1738" t="s">
        <v>89</v>
      </c>
      <c r="I1738" t="s">
        <v>89</v>
      </c>
      <c r="J1738">
        <f t="shared" si="26"/>
        <v>105000</v>
      </c>
      <c r="K1738" t="e">
        <f>VLOOKUP(B1738,'REGISTRO ABONOS'!$B$8:$BC$10039,54,0)</f>
        <v>#N/A</v>
      </c>
      <c r="L1738" t="e">
        <f>IF(Tabla267[[#This Row],[VALOR RESTANTE]]&lt;Tabla267[[#This Row],[VALOR]],"NO DISPONIBLE","DISPONIBLE")</f>
        <v>#N/A</v>
      </c>
      <c r="M1738" s="9">
        <f>COUNTIF(Tabla267[[#This Row],[VALOR RESTANTE]],0)</f>
        <v>0</v>
      </c>
    </row>
    <row r="1739" spans="2:13" hidden="1" x14ac:dyDescent="0.2">
      <c r="B1739" s="31">
        <v>1730</v>
      </c>
      <c r="J1739">
        <f t="shared" si="26"/>
        <v>105000</v>
      </c>
      <c r="K1739" t="e">
        <f>VLOOKUP(B1739,'REGISTRO ABONOS'!$B$8:$BC$10039,54,0)</f>
        <v>#N/A</v>
      </c>
      <c r="L1739" t="e">
        <f>IF(Tabla267[[#This Row],[VALOR RESTANTE]]&lt;Tabla267[[#This Row],[VALOR]],"NO DISPONIBLE","DISPONIBLE")</f>
        <v>#N/A</v>
      </c>
      <c r="M1739" s="9">
        <f>COUNTIF(Tabla267[[#This Row],[VALOR RESTANTE]],0)</f>
        <v>0</v>
      </c>
    </row>
    <row r="1740" spans="2:13" hidden="1" x14ac:dyDescent="0.2">
      <c r="B1740" s="31">
        <v>1731</v>
      </c>
      <c r="J1740">
        <f t="shared" ref="J1740:J1803" si="27">IF(C1740&gt;43607,130000,105000)</f>
        <v>105000</v>
      </c>
      <c r="K1740" t="e">
        <f>VLOOKUP(B1740,'REGISTRO ABONOS'!$B$8:$BC$10039,54,0)</f>
        <v>#N/A</v>
      </c>
      <c r="L1740" t="e">
        <f>IF(Tabla267[[#This Row],[VALOR RESTANTE]]&lt;Tabla267[[#This Row],[VALOR]],"NO DISPONIBLE","DISPONIBLE")</f>
        <v>#N/A</v>
      </c>
      <c r="M1740" s="9">
        <f>COUNTIF(Tabla267[[#This Row],[VALOR RESTANTE]],0)</f>
        <v>0</v>
      </c>
    </row>
    <row r="1741" spans="2:13" hidden="1" x14ac:dyDescent="0.2">
      <c r="B1741" s="31">
        <v>1732</v>
      </c>
      <c r="J1741">
        <f t="shared" si="27"/>
        <v>105000</v>
      </c>
      <c r="K1741" t="e">
        <f>VLOOKUP(B1741,'REGISTRO ABONOS'!$B$8:$BC$10039,54,0)</f>
        <v>#N/A</v>
      </c>
      <c r="L1741" t="e">
        <f>IF(Tabla267[[#This Row],[VALOR RESTANTE]]&lt;Tabla267[[#This Row],[VALOR]],"NO DISPONIBLE","DISPONIBLE")</f>
        <v>#N/A</v>
      </c>
      <c r="M1741" s="9">
        <f>COUNTIF(Tabla267[[#This Row],[VALOR RESTANTE]],0)</f>
        <v>0</v>
      </c>
    </row>
    <row r="1742" spans="2:13" hidden="1" x14ac:dyDescent="0.2">
      <c r="B1742" s="31">
        <v>1733</v>
      </c>
      <c r="J1742">
        <f t="shared" si="27"/>
        <v>105000</v>
      </c>
      <c r="K1742" t="e">
        <f>VLOOKUP(B1742,'REGISTRO ABONOS'!$B$8:$BC$10039,54,0)</f>
        <v>#N/A</v>
      </c>
      <c r="L1742" t="e">
        <f>IF(Tabla267[[#This Row],[VALOR RESTANTE]]&lt;Tabla267[[#This Row],[VALOR]],"NO DISPONIBLE","DISPONIBLE")</f>
        <v>#N/A</v>
      </c>
      <c r="M1742" s="9">
        <f>COUNTIF(Tabla267[[#This Row],[VALOR RESTANTE]],0)</f>
        <v>0</v>
      </c>
    </row>
    <row r="1743" spans="2:13" hidden="1" x14ac:dyDescent="0.2">
      <c r="B1743" s="31">
        <v>1734</v>
      </c>
      <c r="J1743">
        <f t="shared" si="27"/>
        <v>105000</v>
      </c>
      <c r="K1743" t="e">
        <f>VLOOKUP(B1743,'REGISTRO ABONOS'!$B$8:$BC$10039,54,0)</f>
        <v>#N/A</v>
      </c>
      <c r="L1743" t="e">
        <f>IF(Tabla267[[#This Row],[VALOR RESTANTE]]&lt;Tabla267[[#This Row],[VALOR]],"NO DISPONIBLE","DISPONIBLE")</f>
        <v>#N/A</v>
      </c>
      <c r="M1743" s="9">
        <f>COUNTIF(Tabla267[[#This Row],[VALOR RESTANTE]],0)</f>
        <v>0</v>
      </c>
    </row>
    <row r="1744" spans="2:13" hidden="1" x14ac:dyDescent="0.2">
      <c r="B1744" s="31">
        <v>1735</v>
      </c>
      <c r="J1744">
        <f t="shared" si="27"/>
        <v>105000</v>
      </c>
      <c r="K1744" t="e">
        <f>VLOOKUP(B1744,'REGISTRO ABONOS'!$B$8:$BC$10039,54,0)</f>
        <v>#N/A</v>
      </c>
      <c r="L1744" t="e">
        <f>IF(Tabla267[[#This Row],[VALOR RESTANTE]]&lt;Tabla267[[#This Row],[VALOR]],"NO DISPONIBLE","DISPONIBLE")</f>
        <v>#N/A</v>
      </c>
      <c r="M1744" s="9">
        <f>COUNTIF(Tabla267[[#This Row],[VALOR RESTANTE]],0)</f>
        <v>0</v>
      </c>
    </row>
    <row r="1745" spans="2:13" hidden="1" x14ac:dyDescent="0.2">
      <c r="B1745" s="31">
        <v>1736</v>
      </c>
      <c r="J1745">
        <f t="shared" si="27"/>
        <v>105000</v>
      </c>
      <c r="K1745" t="e">
        <f>VLOOKUP(B1745,'REGISTRO ABONOS'!$B$8:$BC$10039,54,0)</f>
        <v>#N/A</v>
      </c>
      <c r="L1745" t="e">
        <f>IF(Tabla267[[#This Row],[VALOR RESTANTE]]&lt;Tabla267[[#This Row],[VALOR]],"NO DISPONIBLE","DISPONIBLE")</f>
        <v>#N/A</v>
      </c>
      <c r="M1745" s="9">
        <f>COUNTIF(Tabla267[[#This Row],[VALOR RESTANTE]],0)</f>
        <v>0</v>
      </c>
    </row>
    <row r="1746" spans="2:13" hidden="1" x14ac:dyDescent="0.2">
      <c r="B1746" s="31">
        <v>1737</v>
      </c>
      <c r="J1746">
        <f t="shared" si="27"/>
        <v>105000</v>
      </c>
      <c r="K1746" t="e">
        <f>VLOOKUP(B1746,'REGISTRO ABONOS'!$B$8:$BC$10039,54,0)</f>
        <v>#N/A</v>
      </c>
      <c r="L1746" t="e">
        <f>IF(Tabla267[[#This Row],[VALOR RESTANTE]]&lt;Tabla267[[#This Row],[VALOR]],"NO DISPONIBLE","DISPONIBLE")</f>
        <v>#N/A</v>
      </c>
      <c r="M1746" s="9">
        <f>COUNTIF(Tabla267[[#This Row],[VALOR RESTANTE]],0)</f>
        <v>0</v>
      </c>
    </row>
    <row r="1747" spans="2:13" hidden="1" x14ac:dyDescent="0.2">
      <c r="B1747" s="31">
        <v>1738</v>
      </c>
      <c r="J1747">
        <f t="shared" si="27"/>
        <v>105000</v>
      </c>
      <c r="K1747" t="e">
        <f>VLOOKUP(B1747,'REGISTRO ABONOS'!$B$8:$BC$10039,54,0)</f>
        <v>#N/A</v>
      </c>
      <c r="L1747" t="e">
        <f>IF(Tabla267[[#This Row],[VALOR RESTANTE]]&lt;Tabla267[[#This Row],[VALOR]],"NO DISPONIBLE","DISPONIBLE")</f>
        <v>#N/A</v>
      </c>
      <c r="M1747" s="9">
        <f>COUNTIF(Tabla267[[#This Row],[VALOR RESTANTE]],0)</f>
        <v>0</v>
      </c>
    </row>
    <row r="1748" spans="2:13" hidden="1" x14ac:dyDescent="0.2">
      <c r="B1748" s="31">
        <v>1739</v>
      </c>
      <c r="J1748">
        <f t="shared" si="27"/>
        <v>105000</v>
      </c>
      <c r="K1748" t="e">
        <f>VLOOKUP(B1748,'REGISTRO ABONOS'!$B$8:$BC$10039,54,0)</f>
        <v>#N/A</v>
      </c>
      <c r="L1748" t="e">
        <f>IF(Tabla267[[#This Row],[VALOR RESTANTE]]&lt;Tabla267[[#This Row],[VALOR]],"NO DISPONIBLE","DISPONIBLE")</f>
        <v>#N/A</v>
      </c>
      <c r="M1748" s="9">
        <f>COUNTIF(Tabla267[[#This Row],[VALOR RESTANTE]],0)</f>
        <v>0</v>
      </c>
    </row>
    <row r="1749" spans="2:13" hidden="1" x14ac:dyDescent="0.2">
      <c r="B1749" s="31">
        <v>1740</v>
      </c>
      <c r="J1749">
        <f t="shared" si="27"/>
        <v>105000</v>
      </c>
      <c r="K1749" t="e">
        <f>VLOOKUP(B1749,'REGISTRO ABONOS'!$B$8:$BC$10039,54,0)</f>
        <v>#N/A</v>
      </c>
      <c r="L1749" t="e">
        <f>IF(Tabla267[[#This Row],[VALOR RESTANTE]]&lt;Tabla267[[#This Row],[VALOR]],"NO DISPONIBLE","DISPONIBLE")</f>
        <v>#N/A</v>
      </c>
      <c r="M1749" s="9">
        <f>COUNTIF(Tabla267[[#This Row],[VALOR RESTANTE]],0)</f>
        <v>0</v>
      </c>
    </row>
    <row r="1750" spans="2:13" hidden="1" x14ac:dyDescent="0.2">
      <c r="B1750" s="31">
        <v>1741</v>
      </c>
      <c r="J1750">
        <f t="shared" si="27"/>
        <v>105000</v>
      </c>
      <c r="K1750" t="e">
        <f>VLOOKUP(B1750,'REGISTRO ABONOS'!$B$8:$BC$10039,54,0)</f>
        <v>#N/A</v>
      </c>
      <c r="L1750" t="e">
        <f>IF(Tabla267[[#This Row],[VALOR RESTANTE]]&lt;Tabla267[[#This Row],[VALOR]],"NO DISPONIBLE","DISPONIBLE")</f>
        <v>#N/A</v>
      </c>
      <c r="M1750" s="9">
        <f>COUNTIF(Tabla267[[#This Row],[VALOR RESTANTE]],0)</f>
        <v>0</v>
      </c>
    </row>
    <row r="1751" spans="2:13" hidden="1" x14ac:dyDescent="0.2">
      <c r="B1751" s="31">
        <v>1742</v>
      </c>
      <c r="J1751">
        <f t="shared" si="27"/>
        <v>105000</v>
      </c>
      <c r="K1751" t="e">
        <f>VLOOKUP(B1751,'REGISTRO ABONOS'!$B$8:$BC$10039,54,0)</f>
        <v>#N/A</v>
      </c>
      <c r="L1751" t="e">
        <f>IF(Tabla267[[#This Row],[VALOR RESTANTE]]&lt;Tabla267[[#This Row],[VALOR]],"NO DISPONIBLE","DISPONIBLE")</f>
        <v>#N/A</v>
      </c>
      <c r="M1751" s="9">
        <f>COUNTIF(Tabla267[[#This Row],[VALOR RESTANTE]],0)</f>
        <v>0</v>
      </c>
    </row>
    <row r="1752" spans="2:13" hidden="1" x14ac:dyDescent="0.2">
      <c r="B1752" s="31">
        <v>1743</v>
      </c>
      <c r="J1752">
        <f t="shared" si="27"/>
        <v>105000</v>
      </c>
      <c r="K1752" t="e">
        <f>VLOOKUP(B1752,'REGISTRO ABONOS'!$B$8:$BC$10039,54,0)</f>
        <v>#N/A</v>
      </c>
      <c r="L1752" t="e">
        <f>IF(Tabla267[[#This Row],[VALOR RESTANTE]]&lt;Tabla267[[#This Row],[VALOR]],"NO DISPONIBLE","DISPONIBLE")</f>
        <v>#N/A</v>
      </c>
      <c r="M1752" s="9">
        <f>COUNTIF(Tabla267[[#This Row],[VALOR RESTANTE]],0)</f>
        <v>0</v>
      </c>
    </row>
    <row r="1753" spans="2:13" hidden="1" x14ac:dyDescent="0.2">
      <c r="B1753" s="31">
        <v>1744</v>
      </c>
      <c r="H1753" t="s">
        <v>516</v>
      </c>
      <c r="I1753" t="s">
        <v>516</v>
      </c>
      <c r="J1753">
        <f t="shared" si="27"/>
        <v>105000</v>
      </c>
      <c r="K1753" t="e">
        <f>VLOOKUP(B1753,'REGISTRO ABONOS'!$B$8:$BC$10039,54,0)</f>
        <v>#N/A</v>
      </c>
      <c r="L1753" t="e">
        <f>IF(Tabla267[[#This Row],[VALOR RESTANTE]]&lt;Tabla267[[#This Row],[VALOR]],"NO DISPONIBLE","DISPONIBLE")</f>
        <v>#N/A</v>
      </c>
      <c r="M1753" s="9">
        <f>COUNTIF(Tabla267[[#This Row],[VALOR RESTANTE]],0)</f>
        <v>0</v>
      </c>
    </row>
    <row r="1754" spans="2:13" hidden="1" x14ac:dyDescent="0.2">
      <c r="B1754" s="31">
        <v>1745</v>
      </c>
      <c r="J1754">
        <f t="shared" si="27"/>
        <v>105000</v>
      </c>
      <c r="K1754" t="e">
        <f>VLOOKUP(B1754,'REGISTRO ABONOS'!$B$8:$BC$10039,54,0)</f>
        <v>#N/A</v>
      </c>
      <c r="L1754" t="e">
        <f>IF(Tabla267[[#This Row],[VALOR RESTANTE]]&lt;Tabla267[[#This Row],[VALOR]],"NO DISPONIBLE","DISPONIBLE")</f>
        <v>#N/A</v>
      </c>
      <c r="M1754" s="9">
        <f>COUNTIF(Tabla267[[#This Row],[VALOR RESTANTE]],0)</f>
        <v>0</v>
      </c>
    </row>
    <row r="1755" spans="2:13" hidden="1" x14ac:dyDescent="0.2">
      <c r="B1755" s="31">
        <v>1746</v>
      </c>
      <c r="J1755">
        <f t="shared" si="27"/>
        <v>105000</v>
      </c>
      <c r="K1755" t="e">
        <f>VLOOKUP(B1755,'REGISTRO ABONOS'!$B$8:$BC$10039,54,0)</f>
        <v>#N/A</v>
      </c>
      <c r="L1755" t="e">
        <f>IF(Tabla267[[#This Row],[VALOR RESTANTE]]&lt;Tabla267[[#This Row],[VALOR]],"NO DISPONIBLE","DISPONIBLE")</f>
        <v>#N/A</v>
      </c>
      <c r="M1755" s="9">
        <f>COUNTIF(Tabla267[[#This Row],[VALOR RESTANTE]],0)</f>
        <v>0</v>
      </c>
    </row>
    <row r="1756" spans="2:13" hidden="1" x14ac:dyDescent="0.2">
      <c r="B1756" s="31">
        <v>1747</v>
      </c>
      <c r="J1756">
        <f t="shared" si="27"/>
        <v>105000</v>
      </c>
      <c r="K1756" t="e">
        <f>VLOOKUP(B1756,'REGISTRO ABONOS'!$B$8:$BC$10039,54,0)</f>
        <v>#N/A</v>
      </c>
      <c r="L1756" t="e">
        <f>IF(Tabla267[[#This Row],[VALOR RESTANTE]]&lt;Tabla267[[#This Row],[VALOR]],"NO DISPONIBLE","DISPONIBLE")</f>
        <v>#N/A</v>
      </c>
      <c r="M1756" s="9">
        <f>COUNTIF(Tabla267[[#This Row],[VALOR RESTANTE]],0)</f>
        <v>0</v>
      </c>
    </row>
    <row r="1757" spans="2:13" hidden="1" x14ac:dyDescent="0.2">
      <c r="B1757" s="31">
        <v>1748</v>
      </c>
      <c r="J1757">
        <f t="shared" si="27"/>
        <v>105000</v>
      </c>
      <c r="K1757" t="e">
        <f>VLOOKUP(B1757,'REGISTRO ABONOS'!$B$8:$BC$10039,54,0)</f>
        <v>#N/A</v>
      </c>
      <c r="L1757" t="e">
        <f>IF(Tabla267[[#This Row],[VALOR RESTANTE]]&lt;Tabla267[[#This Row],[VALOR]],"NO DISPONIBLE","DISPONIBLE")</f>
        <v>#N/A</v>
      </c>
      <c r="M1757" s="9">
        <f>COUNTIF(Tabla267[[#This Row],[VALOR RESTANTE]],0)</f>
        <v>0</v>
      </c>
    </row>
    <row r="1758" spans="2:13" hidden="1" x14ac:dyDescent="0.2">
      <c r="B1758" s="31">
        <v>1749</v>
      </c>
      <c r="J1758">
        <f t="shared" si="27"/>
        <v>105000</v>
      </c>
      <c r="K1758" t="e">
        <f>VLOOKUP(B1758,'REGISTRO ABONOS'!$B$8:$BC$10039,54,0)</f>
        <v>#N/A</v>
      </c>
      <c r="L1758" t="e">
        <f>IF(Tabla267[[#This Row],[VALOR RESTANTE]]&lt;Tabla267[[#This Row],[VALOR]],"NO DISPONIBLE","DISPONIBLE")</f>
        <v>#N/A</v>
      </c>
      <c r="M1758" s="9">
        <f>COUNTIF(Tabla267[[#This Row],[VALOR RESTANTE]],0)</f>
        <v>0</v>
      </c>
    </row>
    <row r="1759" spans="2:13" hidden="1" x14ac:dyDescent="0.2">
      <c r="B1759" s="31">
        <v>1750</v>
      </c>
      <c r="J1759">
        <f t="shared" si="27"/>
        <v>105000</v>
      </c>
      <c r="K1759" t="e">
        <f>VLOOKUP(B1759,'REGISTRO ABONOS'!$B$8:$BC$10039,54,0)</f>
        <v>#N/A</v>
      </c>
      <c r="L1759" t="e">
        <f>IF(Tabla267[[#This Row],[VALOR RESTANTE]]&lt;Tabla267[[#This Row],[VALOR]],"NO DISPONIBLE","DISPONIBLE")</f>
        <v>#N/A</v>
      </c>
      <c r="M1759" s="9">
        <f>COUNTIF(Tabla267[[#This Row],[VALOR RESTANTE]],0)</f>
        <v>0</v>
      </c>
    </row>
    <row r="1760" spans="2:13" hidden="1" x14ac:dyDescent="0.2">
      <c r="B1760" s="31">
        <v>1751</v>
      </c>
      <c r="J1760">
        <f t="shared" si="27"/>
        <v>105000</v>
      </c>
      <c r="K1760" t="e">
        <f>VLOOKUP(B1760,'REGISTRO ABONOS'!$B$8:$BC$10039,54,0)</f>
        <v>#N/A</v>
      </c>
      <c r="L1760" t="e">
        <f>IF(Tabla267[[#This Row],[VALOR RESTANTE]]&lt;Tabla267[[#This Row],[VALOR]],"NO DISPONIBLE","DISPONIBLE")</f>
        <v>#N/A</v>
      </c>
      <c r="M1760" s="9">
        <f>COUNTIF(Tabla267[[#This Row],[VALOR RESTANTE]],0)</f>
        <v>0</v>
      </c>
    </row>
    <row r="1761" spans="2:13" hidden="1" x14ac:dyDescent="0.2">
      <c r="B1761" s="31">
        <v>1752</v>
      </c>
      <c r="H1761" t="s">
        <v>531</v>
      </c>
      <c r="I1761" t="s">
        <v>531</v>
      </c>
      <c r="J1761">
        <f t="shared" si="27"/>
        <v>105000</v>
      </c>
      <c r="K1761" t="e">
        <f>VLOOKUP(B1761,'REGISTRO ABONOS'!$B$8:$BC$10039,54,0)</f>
        <v>#N/A</v>
      </c>
      <c r="L1761" t="e">
        <f>IF(Tabla267[[#This Row],[VALOR RESTANTE]]&lt;Tabla267[[#This Row],[VALOR]],"NO DISPONIBLE","DISPONIBLE")</f>
        <v>#N/A</v>
      </c>
      <c r="M1761" s="9">
        <f>COUNTIF(Tabla267[[#This Row],[VALOR RESTANTE]],0)</f>
        <v>0</v>
      </c>
    </row>
    <row r="1762" spans="2:13" hidden="1" x14ac:dyDescent="0.2">
      <c r="B1762" s="31">
        <v>1753</v>
      </c>
      <c r="J1762">
        <f t="shared" si="27"/>
        <v>105000</v>
      </c>
      <c r="K1762" t="e">
        <f>VLOOKUP(B1762,'REGISTRO ABONOS'!$B$8:$BC$10039,54,0)</f>
        <v>#N/A</v>
      </c>
      <c r="L1762" t="e">
        <f>IF(Tabla267[[#This Row],[VALOR RESTANTE]]&lt;Tabla267[[#This Row],[VALOR]],"NO DISPONIBLE","DISPONIBLE")</f>
        <v>#N/A</v>
      </c>
      <c r="M1762" s="9">
        <f>COUNTIF(Tabla267[[#This Row],[VALOR RESTANTE]],0)</f>
        <v>0</v>
      </c>
    </row>
    <row r="1763" spans="2:13" hidden="1" x14ac:dyDescent="0.2">
      <c r="B1763" s="31">
        <v>1754</v>
      </c>
      <c r="H1763" t="s">
        <v>345</v>
      </c>
      <c r="I1763" t="s">
        <v>345</v>
      </c>
      <c r="J1763">
        <f t="shared" si="27"/>
        <v>105000</v>
      </c>
      <c r="K1763" t="e">
        <f>VLOOKUP(B1763,'REGISTRO ABONOS'!$B$8:$BC$10039,54,0)</f>
        <v>#N/A</v>
      </c>
      <c r="L1763" t="e">
        <f>IF(Tabla267[[#This Row],[VALOR RESTANTE]]&lt;Tabla267[[#This Row],[VALOR]],"NO DISPONIBLE","DISPONIBLE")</f>
        <v>#N/A</v>
      </c>
      <c r="M1763" s="9">
        <f>COUNTIF(Tabla267[[#This Row],[VALOR RESTANTE]],0)</f>
        <v>0</v>
      </c>
    </row>
    <row r="1764" spans="2:13" hidden="1" x14ac:dyDescent="0.2">
      <c r="B1764" s="31">
        <v>1755</v>
      </c>
      <c r="H1764" t="s">
        <v>487</v>
      </c>
      <c r="I1764" t="s">
        <v>487</v>
      </c>
      <c r="J1764">
        <f t="shared" si="27"/>
        <v>105000</v>
      </c>
      <c r="K1764" t="e">
        <f>VLOOKUP(B1764,'REGISTRO ABONOS'!$B$8:$BC$10039,54,0)</f>
        <v>#N/A</v>
      </c>
      <c r="L1764" t="e">
        <f>IF(Tabla267[[#This Row],[VALOR RESTANTE]]&lt;Tabla267[[#This Row],[VALOR]],"NO DISPONIBLE","DISPONIBLE")</f>
        <v>#N/A</v>
      </c>
      <c r="M1764" s="9">
        <f>COUNTIF(Tabla267[[#This Row],[VALOR RESTANTE]],0)</f>
        <v>0</v>
      </c>
    </row>
    <row r="1765" spans="2:13" hidden="1" x14ac:dyDescent="0.2">
      <c r="B1765" s="31">
        <v>1756</v>
      </c>
      <c r="J1765">
        <f t="shared" si="27"/>
        <v>105000</v>
      </c>
      <c r="K1765" t="e">
        <f>VLOOKUP(B1765,'REGISTRO ABONOS'!$B$8:$BC$10039,54,0)</f>
        <v>#N/A</v>
      </c>
      <c r="L1765" t="e">
        <f>IF(Tabla267[[#This Row],[VALOR RESTANTE]]&lt;Tabla267[[#This Row],[VALOR]],"NO DISPONIBLE","DISPONIBLE")</f>
        <v>#N/A</v>
      </c>
      <c r="M1765" s="9">
        <f>COUNTIF(Tabla267[[#This Row],[VALOR RESTANTE]],0)</f>
        <v>0</v>
      </c>
    </row>
    <row r="1766" spans="2:13" hidden="1" x14ac:dyDescent="0.2">
      <c r="B1766" s="31">
        <v>1757</v>
      </c>
      <c r="J1766">
        <f t="shared" si="27"/>
        <v>105000</v>
      </c>
      <c r="K1766" t="e">
        <f>VLOOKUP(B1766,'REGISTRO ABONOS'!$B$8:$BC$10039,54,0)</f>
        <v>#N/A</v>
      </c>
      <c r="L1766" t="e">
        <f>IF(Tabla267[[#This Row],[VALOR RESTANTE]]&lt;Tabla267[[#This Row],[VALOR]],"NO DISPONIBLE","DISPONIBLE")</f>
        <v>#N/A</v>
      </c>
      <c r="M1766" s="9">
        <f>COUNTIF(Tabla267[[#This Row],[VALOR RESTANTE]],0)</f>
        <v>0</v>
      </c>
    </row>
    <row r="1767" spans="2:13" hidden="1" x14ac:dyDescent="0.2">
      <c r="B1767" s="31">
        <v>1758</v>
      </c>
      <c r="J1767">
        <f t="shared" si="27"/>
        <v>105000</v>
      </c>
      <c r="K1767" t="e">
        <f>VLOOKUP(B1767,'REGISTRO ABONOS'!$B$8:$BC$10039,54,0)</f>
        <v>#N/A</v>
      </c>
      <c r="L1767" t="e">
        <f>IF(Tabla267[[#This Row],[VALOR RESTANTE]]&lt;Tabla267[[#This Row],[VALOR]],"NO DISPONIBLE","DISPONIBLE")</f>
        <v>#N/A</v>
      </c>
      <c r="M1767" s="9">
        <f>COUNTIF(Tabla267[[#This Row],[VALOR RESTANTE]],0)</f>
        <v>0</v>
      </c>
    </row>
    <row r="1768" spans="2:13" hidden="1" x14ac:dyDescent="0.2">
      <c r="B1768" s="31">
        <v>1759</v>
      </c>
      <c r="J1768">
        <f t="shared" si="27"/>
        <v>105000</v>
      </c>
      <c r="K1768" t="e">
        <f>VLOOKUP(B1768,'REGISTRO ABONOS'!$B$8:$BC$10039,54,0)</f>
        <v>#N/A</v>
      </c>
      <c r="L1768" t="e">
        <f>IF(Tabla267[[#This Row],[VALOR RESTANTE]]&lt;Tabla267[[#This Row],[VALOR]],"NO DISPONIBLE","DISPONIBLE")</f>
        <v>#N/A</v>
      </c>
      <c r="M1768" s="9">
        <f>COUNTIF(Tabla267[[#This Row],[VALOR RESTANTE]],0)</f>
        <v>0</v>
      </c>
    </row>
    <row r="1769" spans="2:13" hidden="1" x14ac:dyDescent="0.2">
      <c r="B1769" s="31">
        <v>1760</v>
      </c>
      <c r="J1769">
        <f t="shared" si="27"/>
        <v>105000</v>
      </c>
      <c r="K1769" t="e">
        <f>VLOOKUP(B1769,'REGISTRO ABONOS'!$B$8:$BC$10039,54,0)</f>
        <v>#N/A</v>
      </c>
      <c r="L1769" t="e">
        <f>IF(Tabla267[[#This Row],[VALOR RESTANTE]]&lt;Tabla267[[#This Row],[VALOR]],"NO DISPONIBLE","DISPONIBLE")</f>
        <v>#N/A</v>
      </c>
      <c r="M1769" s="9">
        <f>COUNTIF(Tabla267[[#This Row],[VALOR RESTANTE]],0)</f>
        <v>0</v>
      </c>
    </row>
    <row r="1770" spans="2:13" hidden="1" x14ac:dyDescent="0.2">
      <c r="B1770" s="31">
        <v>1761</v>
      </c>
      <c r="J1770">
        <f t="shared" si="27"/>
        <v>105000</v>
      </c>
      <c r="K1770" t="e">
        <f>VLOOKUP(B1770,'REGISTRO ABONOS'!$B$8:$BC$10039,54,0)</f>
        <v>#N/A</v>
      </c>
      <c r="L1770" t="e">
        <f>IF(Tabla267[[#This Row],[VALOR RESTANTE]]&lt;Tabla267[[#This Row],[VALOR]],"NO DISPONIBLE","DISPONIBLE")</f>
        <v>#N/A</v>
      </c>
      <c r="M1770" s="9">
        <f>COUNTIF(Tabla267[[#This Row],[VALOR RESTANTE]],0)</f>
        <v>0</v>
      </c>
    </row>
    <row r="1771" spans="2:13" hidden="1" x14ac:dyDescent="0.2">
      <c r="B1771" s="31">
        <v>1762</v>
      </c>
      <c r="J1771">
        <f t="shared" si="27"/>
        <v>105000</v>
      </c>
      <c r="K1771" t="e">
        <f>VLOOKUP(B1771,'REGISTRO ABONOS'!$B$8:$BC$10039,54,0)</f>
        <v>#N/A</v>
      </c>
      <c r="L1771" t="e">
        <f>IF(Tabla267[[#This Row],[VALOR RESTANTE]]&lt;Tabla267[[#This Row],[VALOR]],"NO DISPONIBLE","DISPONIBLE")</f>
        <v>#N/A</v>
      </c>
      <c r="M1771" s="9">
        <f>COUNTIF(Tabla267[[#This Row],[VALOR RESTANTE]],0)</f>
        <v>0</v>
      </c>
    </row>
    <row r="1772" spans="2:13" hidden="1" x14ac:dyDescent="0.2">
      <c r="B1772" s="31">
        <v>1763</v>
      </c>
      <c r="J1772">
        <f t="shared" si="27"/>
        <v>105000</v>
      </c>
      <c r="K1772" t="e">
        <f>VLOOKUP(B1772,'REGISTRO ABONOS'!$B$8:$BC$10039,54,0)</f>
        <v>#N/A</v>
      </c>
      <c r="L1772" t="e">
        <f>IF(Tabla267[[#This Row],[VALOR RESTANTE]]&lt;Tabla267[[#This Row],[VALOR]],"NO DISPONIBLE","DISPONIBLE")</f>
        <v>#N/A</v>
      </c>
      <c r="M1772" s="9">
        <f>COUNTIF(Tabla267[[#This Row],[VALOR RESTANTE]],0)</f>
        <v>0</v>
      </c>
    </row>
    <row r="1773" spans="2:13" hidden="1" x14ac:dyDescent="0.2">
      <c r="B1773" s="31">
        <v>1764</v>
      </c>
      <c r="J1773">
        <f t="shared" si="27"/>
        <v>105000</v>
      </c>
      <c r="K1773" t="e">
        <f>VLOOKUP(B1773,'REGISTRO ABONOS'!$B$8:$BC$10039,54,0)</f>
        <v>#N/A</v>
      </c>
      <c r="L1773" t="e">
        <f>IF(Tabla267[[#This Row],[VALOR RESTANTE]]&lt;Tabla267[[#This Row],[VALOR]],"NO DISPONIBLE","DISPONIBLE")</f>
        <v>#N/A</v>
      </c>
      <c r="M1773" s="9">
        <f>COUNTIF(Tabla267[[#This Row],[VALOR RESTANTE]],0)</f>
        <v>0</v>
      </c>
    </row>
    <row r="1774" spans="2:13" hidden="1" x14ac:dyDescent="0.2">
      <c r="B1774" s="31">
        <v>1765</v>
      </c>
      <c r="J1774">
        <f t="shared" si="27"/>
        <v>105000</v>
      </c>
      <c r="K1774" t="e">
        <f>VLOOKUP(B1774,'REGISTRO ABONOS'!$B$8:$BC$10039,54,0)</f>
        <v>#N/A</v>
      </c>
      <c r="L1774" t="e">
        <f>IF(Tabla267[[#This Row],[VALOR RESTANTE]]&lt;Tabla267[[#This Row],[VALOR]],"NO DISPONIBLE","DISPONIBLE")</f>
        <v>#N/A</v>
      </c>
      <c r="M1774" s="9">
        <f>COUNTIF(Tabla267[[#This Row],[VALOR RESTANTE]],0)</f>
        <v>0</v>
      </c>
    </row>
    <row r="1775" spans="2:13" hidden="1" x14ac:dyDescent="0.2">
      <c r="B1775" s="31">
        <v>1766</v>
      </c>
      <c r="J1775">
        <f t="shared" si="27"/>
        <v>105000</v>
      </c>
      <c r="K1775" t="e">
        <f>VLOOKUP(B1775,'REGISTRO ABONOS'!$B$8:$BC$10039,54,0)</f>
        <v>#N/A</v>
      </c>
      <c r="L1775" t="e">
        <f>IF(Tabla267[[#This Row],[VALOR RESTANTE]]&lt;Tabla267[[#This Row],[VALOR]],"NO DISPONIBLE","DISPONIBLE")</f>
        <v>#N/A</v>
      </c>
      <c r="M1775" s="9">
        <f>COUNTIF(Tabla267[[#This Row],[VALOR RESTANTE]],0)</f>
        <v>0</v>
      </c>
    </row>
    <row r="1776" spans="2:13" hidden="1" x14ac:dyDescent="0.2">
      <c r="B1776" s="31">
        <v>1767</v>
      </c>
      <c r="J1776">
        <f t="shared" si="27"/>
        <v>105000</v>
      </c>
      <c r="K1776" t="e">
        <f>VLOOKUP(B1776,'REGISTRO ABONOS'!$B$8:$BC$10039,54,0)</f>
        <v>#N/A</v>
      </c>
      <c r="L1776" t="e">
        <f>IF(Tabla267[[#This Row],[VALOR RESTANTE]]&lt;Tabla267[[#This Row],[VALOR]],"NO DISPONIBLE","DISPONIBLE")</f>
        <v>#N/A</v>
      </c>
      <c r="M1776" s="9">
        <f>COUNTIF(Tabla267[[#This Row],[VALOR RESTANTE]],0)</f>
        <v>0</v>
      </c>
    </row>
    <row r="1777" spans="2:13" hidden="1" x14ac:dyDescent="0.2">
      <c r="B1777" s="31">
        <v>1768</v>
      </c>
      <c r="H1777" t="s">
        <v>345</v>
      </c>
      <c r="I1777" t="s">
        <v>345</v>
      </c>
      <c r="J1777">
        <f t="shared" si="27"/>
        <v>105000</v>
      </c>
      <c r="K1777" t="e">
        <f>VLOOKUP(B1777,'REGISTRO ABONOS'!$B$8:$BC$10039,54,0)</f>
        <v>#N/A</v>
      </c>
      <c r="L1777" t="e">
        <f>IF(Tabla267[[#This Row],[VALOR RESTANTE]]&lt;Tabla267[[#This Row],[VALOR]],"NO DISPONIBLE","DISPONIBLE")</f>
        <v>#N/A</v>
      </c>
      <c r="M1777" s="9">
        <f>COUNTIF(Tabla267[[#This Row],[VALOR RESTANTE]],0)</f>
        <v>0</v>
      </c>
    </row>
    <row r="1778" spans="2:13" hidden="1" x14ac:dyDescent="0.2">
      <c r="B1778" s="31">
        <v>1769</v>
      </c>
      <c r="J1778">
        <f t="shared" si="27"/>
        <v>105000</v>
      </c>
      <c r="K1778" t="e">
        <f>VLOOKUP(B1778,'REGISTRO ABONOS'!$B$8:$BC$10039,54,0)</f>
        <v>#N/A</v>
      </c>
      <c r="L1778" t="e">
        <f>IF(Tabla267[[#This Row],[VALOR RESTANTE]]&lt;Tabla267[[#This Row],[VALOR]],"NO DISPONIBLE","DISPONIBLE")</f>
        <v>#N/A</v>
      </c>
      <c r="M1778" s="9">
        <f>COUNTIF(Tabla267[[#This Row],[VALOR RESTANTE]],0)</f>
        <v>0</v>
      </c>
    </row>
    <row r="1779" spans="2:13" hidden="1" x14ac:dyDescent="0.2">
      <c r="B1779" s="31">
        <v>1770</v>
      </c>
      <c r="J1779">
        <f t="shared" si="27"/>
        <v>105000</v>
      </c>
      <c r="K1779" t="e">
        <f>VLOOKUP(B1779,'REGISTRO ABONOS'!$B$8:$BC$10039,54,0)</f>
        <v>#N/A</v>
      </c>
      <c r="L1779" t="e">
        <f>IF(Tabla267[[#This Row],[VALOR RESTANTE]]&lt;Tabla267[[#This Row],[VALOR]],"NO DISPONIBLE","DISPONIBLE")</f>
        <v>#N/A</v>
      </c>
      <c r="M1779" s="9">
        <f>COUNTIF(Tabla267[[#This Row],[VALOR RESTANTE]],0)</f>
        <v>0</v>
      </c>
    </row>
    <row r="1780" spans="2:13" hidden="1" x14ac:dyDescent="0.2">
      <c r="B1780" s="31">
        <v>1771</v>
      </c>
      <c r="J1780">
        <f t="shared" si="27"/>
        <v>105000</v>
      </c>
      <c r="K1780" t="e">
        <f>VLOOKUP(B1780,'REGISTRO ABONOS'!$B$8:$BC$10039,54,0)</f>
        <v>#N/A</v>
      </c>
      <c r="L1780" t="e">
        <f>IF(Tabla267[[#This Row],[VALOR RESTANTE]]&lt;Tabla267[[#This Row],[VALOR]],"NO DISPONIBLE","DISPONIBLE")</f>
        <v>#N/A</v>
      </c>
      <c r="M1780" s="9">
        <f>COUNTIF(Tabla267[[#This Row],[VALOR RESTANTE]],0)</f>
        <v>0</v>
      </c>
    </row>
    <row r="1781" spans="2:13" hidden="1" x14ac:dyDescent="0.2">
      <c r="B1781" s="31">
        <v>1772</v>
      </c>
      <c r="J1781">
        <f t="shared" si="27"/>
        <v>105000</v>
      </c>
      <c r="K1781" t="e">
        <f>VLOOKUP(B1781,'REGISTRO ABONOS'!$B$8:$BC$10039,54,0)</f>
        <v>#N/A</v>
      </c>
      <c r="L1781" t="e">
        <f>IF(Tabla267[[#This Row],[VALOR RESTANTE]]&lt;Tabla267[[#This Row],[VALOR]],"NO DISPONIBLE","DISPONIBLE")</f>
        <v>#N/A</v>
      </c>
      <c r="M1781" s="9">
        <f>COUNTIF(Tabla267[[#This Row],[VALOR RESTANTE]],0)</f>
        <v>0</v>
      </c>
    </row>
    <row r="1782" spans="2:13" hidden="1" x14ac:dyDescent="0.2">
      <c r="B1782" s="31">
        <v>1773</v>
      </c>
      <c r="J1782">
        <f t="shared" si="27"/>
        <v>105000</v>
      </c>
      <c r="K1782" t="e">
        <f>VLOOKUP(B1782,'REGISTRO ABONOS'!$B$8:$BC$10039,54,0)</f>
        <v>#N/A</v>
      </c>
      <c r="L1782" t="e">
        <f>IF(Tabla267[[#This Row],[VALOR RESTANTE]]&lt;Tabla267[[#This Row],[VALOR]],"NO DISPONIBLE","DISPONIBLE")</f>
        <v>#N/A</v>
      </c>
      <c r="M1782" s="9">
        <f>COUNTIF(Tabla267[[#This Row],[VALOR RESTANTE]],0)</f>
        <v>0</v>
      </c>
    </row>
    <row r="1783" spans="2:13" hidden="1" x14ac:dyDescent="0.2">
      <c r="B1783" s="31">
        <v>1774</v>
      </c>
      <c r="J1783">
        <f t="shared" si="27"/>
        <v>105000</v>
      </c>
      <c r="K1783" t="e">
        <f>VLOOKUP(B1783,'REGISTRO ABONOS'!$B$8:$BC$10039,54,0)</f>
        <v>#N/A</v>
      </c>
      <c r="L1783" t="e">
        <f>IF(Tabla267[[#This Row],[VALOR RESTANTE]]&lt;Tabla267[[#This Row],[VALOR]],"NO DISPONIBLE","DISPONIBLE")</f>
        <v>#N/A</v>
      </c>
      <c r="M1783" s="9">
        <f>COUNTIF(Tabla267[[#This Row],[VALOR RESTANTE]],0)</f>
        <v>0</v>
      </c>
    </row>
    <row r="1784" spans="2:13" hidden="1" x14ac:dyDescent="0.2">
      <c r="B1784" s="31">
        <v>1775</v>
      </c>
      <c r="J1784">
        <f t="shared" si="27"/>
        <v>105000</v>
      </c>
      <c r="K1784" t="e">
        <f>VLOOKUP(B1784,'REGISTRO ABONOS'!$B$8:$BC$10039,54,0)</f>
        <v>#N/A</v>
      </c>
      <c r="L1784" t="e">
        <f>IF(Tabla267[[#This Row],[VALOR RESTANTE]]&lt;Tabla267[[#This Row],[VALOR]],"NO DISPONIBLE","DISPONIBLE")</f>
        <v>#N/A</v>
      </c>
      <c r="M1784" s="9">
        <f>COUNTIF(Tabla267[[#This Row],[VALOR RESTANTE]],0)</f>
        <v>0</v>
      </c>
    </row>
    <row r="1785" spans="2:13" hidden="1" x14ac:dyDescent="0.2">
      <c r="B1785" s="31">
        <v>1776</v>
      </c>
      <c r="J1785">
        <f t="shared" si="27"/>
        <v>105000</v>
      </c>
      <c r="K1785" t="e">
        <f>VLOOKUP(B1785,'REGISTRO ABONOS'!$B$8:$BC$10039,54,0)</f>
        <v>#N/A</v>
      </c>
      <c r="L1785" t="e">
        <f>IF(Tabla267[[#This Row],[VALOR RESTANTE]]&lt;Tabla267[[#This Row],[VALOR]],"NO DISPONIBLE","DISPONIBLE")</f>
        <v>#N/A</v>
      </c>
      <c r="M1785" s="9">
        <f>COUNTIF(Tabla267[[#This Row],[VALOR RESTANTE]],0)</f>
        <v>0</v>
      </c>
    </row>
    <row r="1786" spans="2:13" hidden="1" x14ac:dyDescent="0.2">
      <c r="B1786" s="31">
        <v>1777</v>
      </c>
      <c r="H1786" t="s">
        <v>486</v>
      </c>
      <c r="I1786" t="s">
        <v>486</v>
      </c>
      <c r="J1786">
        <f t="shared" si="27"/>
        <v>105000</v>
      </c>
      <c r="K1786" t="e">
        <f>VLOOKUP(B1786,'REGISTRO ABONOS'!$B$8:$BC$10039,54,0)</f>
        <v>#N/A</v>
      </c>
      <c r="L1786" t="e">
        <f>IF(Tabla267[[#This Row],[VALOR RESTANTE]]&lt;Tabla267[[#This Row],[VALOR]],"NO DISPONIBLE","DISPONIBLE")</f>
        <v>#N/A</v>
      </c>
      <c r="M1786" s="9">
        <f>COUNTIF(Tabla267[[#This Row],[VALOR RESTANTE]],0)</f>
        <v>0</v>
      </c>
    </row>
    <row r="1787" spans="2:13" hidden="1" x14ac:dyDescent="0.2">
      <c r="B1787" s="31">
        <v>1778</v>
      </c>
      <c r="J1787">
        <f t="shared" si="27"/>
        <v>105000</v>
      </c>
      <c r="K1787" t="e">
        <f>VLOOKUP(B1787,'REGISTRO ABONOS'!$B$8:$BC$10039,54,0)</f>
        <v>#N/A</v>
      </c>
      <c r="L1787" t="e">
        <f>IF(Tabla267[[#This Row],[VALOR RESTANTE]]&lt;Tabla267[[#This Row],[VALOR]],"NO DISPONIBLE","DISPONIBLE")</f>
        <v>#N/A</v>
      </c>
      <c r="M1787" s="9">
        <f>COUNTIF(Tabla267[[#This Row],[VALOR RESTANTE]],0)</f>
        <v>0</v>
      </c>
    </row>
    <row r="1788" spans="2:13" hidden="1" x14ac:dyDescent="0.2">
      <c r="B1788" s="31">
        <v>1779</v>
      </c>
      <c r="J1788">
        <f t="shared" si="27"/>
        <v>105000</v>
      </c>
      <c r="K1788" t="e">
        <f>VLOOKUP(B1788,'REGISTRO ABONOS'!$B$8:$BC$10039,54,0)</f>
        <v>#N/A</v>
      </c>
      <c r="L1788" t="e">
        <f>IF(Tabla267[[#This Row],[VALOR RESTANTE]]&lt;Tabla267[[#This Row],[VALOR]],"NO DISPONIBLE","DISPONIBLE")</f>
        <v>#N/A</v>
      </c>
      <c r="M1788" s="9">
        <f>COUNTIF(Tabla267[[#This Row],[VALOR RESTANTE]],0)</f>
        <v>0</v>
      </c>
    </row>
    <row r="1789" spans="2:13" hidden="1" x14ac:dyDescent="0.2">
      <c r="B1789" s="31">
        <v>1780</v>
      </c>
      <c r="J1789">
        <f t="shared" si="27"/>
        <v>105000</v>
      </c>
      <c r="K1789" t="e">
        <f>VLOOKUP(B1789,'REGISTRO ABONOS'!$B$8:$BC$10039,54,0)</f>
        <v>#N/A</v>
      </c>
      <c r="L1789" t="e">
        <f>IF(Tabla267[[#This Row],[VALOR RESTANTE]]&lt;Tabla267[[#This Row],[VALOR]],"NO DISPONIBLE","DISPONIBLE")</f>
        <v>#N/A</v>
      </c>
      <c r="M1789" s="9">
        <f>COUNTIF(Tabla267[[#This Row],[VALOR RESTANTE]],0)</f>
        <v>0</v>
      </c>
    </row>
    <row r="1790" spans="2:13" hidden="1" x14ac:dyDescent="0.2">
      <c r="B1790" s="31">
        <v>1781</v>
      </c>
      <c r="J1790">
        <f t="shared" si="27"/>
        <v>105000</v>
      </c>
      <c r="K1790" t="e">
        <f>VLOOKUP(B1790,'REGISTRO ABONOS'!$B$8:$BC$10039,54,0)</f>
        <v>#N/A</v>
      </c>
      <c r="L1790" t="e">
        <f>IF(Tabla267[[#This Row],[VALOR RESTANTE]]&lt;Tabla267[[#This Row],[VALOR]],"NO DISPONIBLE","DISPONIBLE")</f>
        <v>#N/A</v>
      </c>
      <c r="M1790" s="9">
        <f>COUNTIF(Tabla267[[#This Row],[VALOR RESTANTE]],0)</f>
        <v>0</v>
      </c>
    </row>
    <row r="1791" spans="2:13" hidden="1" x14ac:dyDescent="0.2">
      <c r="B1791" s="31">
        <v>1782</v>
      </c>
      <c r="J1791">
        <f t="shared" si="27"/>
        <v>105000</v>
      </c>
      <c r="K1791" t="e">
        <f>VLOOKUP(B1791,'REGISTRO ABONOS'!$B$8:$BC$10039,54,0)</f>
        <v>#N/A</v>
      </c>
      <c r="L1791" t="e">
        <f>IF(Tabla267[[#This Row],[VALOR RESTANTE]]&lt;Tabla267[[#This Row],[VALOR]],"NO DISPONIBLE","DISPONIBLE")</f>
        <v>#N/A</v>
      </c>
      <c r="M1791" s="9">
        <f>COUNTIF(Tabla267[[#This Row],[VALOR RESTANTE]],0)</f>
        <v>0</v>
      </c>
    </row>
    <row r="1792" spans="2:13" hidden="1" x14ac:dyDescent="0.2">
      <c r="B1792" s="31">
        <v>1783</v>
      </c>
      <c r="J1792">
        <f t="shared" si="27"/>
        <v>105000</v>
      </c>
      <c r="K1792" t="e">
        <f>VLOOKUP(B1792,'REGISTRO ABONOS'!$B$8:$BC$10039,54,0)</f>
        <v>#N/A</v>
      </c>
      <c r="L1792" t="e">
        <f>IF(Tabla267[[#This Row],[VALOR RESTANTE]]&lt;Tabla267[[#This Row],[VALOR]],"NO DISPONIBLE","DISPONIBLE")</f>
        <v>#N/A</v>
      </c>
      <c r="M1792" s="9">
        <f>COUNTIF(Tabla267[[#This Row],[VALOR RESTANTE]],0)</f>
        <v>0</v>
      </c>
    </row>
    <row r="1793" spans="2:13" hidden="1" x14ac:dyDescent="0.2">
      <c r="B1793" s="31">
        <v>1784</v>
      </c>
      <c r="J1793">
        <f t="shared" si="27"/>
        <v>105000</v>
      </c>
      <c r="K1793" t="e">
        <f>VLOOKUP(B1793,'REGISTRO ABONOS'!$B$8:$BC$10039,54,0)</f>
        <v>#N/A</v>
      </c>
      <c r="L1793" t="e">
        <f>IF(Tabla267[[#This Row],[VALOR RESTANTE]]&lt;Tabla267[[#This Row],[VALOR]],"NO DISPONIBLE","DISPONIBLE")</f>
        <v>#N/A</v>
      </c>
      <c r="M1793" s="9">
        <f>COUNTIF(Tabla267[[#This Row],[VALOR RESTANTE]],0)</f>
        <v>0</v>
      </c>
    </row>
    <row r="1794" spans="2:13" hidden="1" x14ac:dyDescent="0.2">
      <c r="B1794" s="31">
        <v>1785</v>
      </c>
      <c r="J1794">
        <f t="shared" si="27"/>
        <v>105000</v>
      </c>
      <c r="K1794" t="e">
        <f>VLOOKUP(B1794,'REGISTRO ABONOS'!$B$8:$BC$10039,54,0)</f>
        <v>#N/A</v>
      </c>
      <c r="L1794" t="e">
        <f>IF(Tabla267[[#This Row],[VALOR RESTANTE]]&lt;Tabla267[[#This Row],[VALOR]],"NO DISPONIBLE","DISPONIBLE")</f>
        <v>#N/A</v>
      </c>
      <c r="M1794" s="9">
        <f>COUNTIF(Tabla267[[#This Row],[VALOR RESTANTE]],0)</f>
        <v>0</v>
      </c>
    </row>
    <row r="1795" spans="2:13" hidden="1" x14ac:dyDescent="0.2">
      <c r="B1795" s="31">
        <v>1786</v>
      </c>
      <c r="J1795">
        <f t="shared" si="27"/>
        <v>105000</v>
      </c>
      <c r="K1795" t="e">
        <f>VLOOKUP(B1795,'REGISTRO ABONOS'!$B$8:$BC$10039,54,0)</f>
        <v>#N/A</v>
      </c>
      <c r="L1795" t="e">
        <f>IF(Tabla267[[#This Row],[VALOR RESTANTE]]&lt;Tabla267[[#This Row],[VALOR]],"NO DISPONIBLE","DISPONIBLE")</f>
        <v>#N/A</v>
      </c>
      <c r="M1795" s="9">
        <f>COUNTIF(Tabla267[[#This Row],[VALOR RESTANTE]],0)</f>
        <v>0</v>
      </c>
    </row>
    <row r="1796" spans="2:13" hidden="1" x14ac:dyDescent="0.2">
      <c r="B1796" s="31">
        <v>1787</v>
      </c>
      <c r="J1796">
        <f t="shared" si="27"/>
        <v>105000</v>
      </c>
      <c r="K1796" t="e">
        <f>VLOOKUP(B1796,'REGISTRO ABONOS'!$B$8:$BC$10039,54,0)</f>
        <v>#N/A</v>
      </c>
      <c r="L1796" t="e">
        <f>IF(Tabla267[[#This Row],[VALOR RESTANTE]]&lt;Tabla267[[#This Row],[VALOR]],"NO DISPONIBLE","DISPONIBLE")</f>
        <v>#N/A</v>
      </c>
      <c r="M1796" s="9">
        <f>COUNTIF(Tabla267[[#This Row],[VALOR RESTANTE]],0)</f>
        <v>0</v>
      </c>
    </row>
    <row r="1797" spans="2:13" hidden="1" x14ac:dyDescent="0.2">
      <c r="B1797" s="31">
        <v>1788</v>
      </c>
      <c r="J1797">
        <f t="shared" si="27"/>
        <v>105000</v>
      </c>
      <c r="K1797" t="e">
        <f>VLOOKUP(B1797,'REGISTRO ABONOS'!$B$8:$BC$10039,54,0)</f>
        <v>#N/A</v>
      </c>
      <c r="L1797" t="e">
        <f>IF(Tabla267[[#This Row],[VALOR RESTANTE]]&lt;Tabla267[[#This Row],[VALOR]],"NO DISPONIBLE","DISPONIBLE")</f>
        <v>#N/A</v>
      </c>
      <c r="M1797" s="9">
        <f>COUNTIF(Tabla267[[#This Row],[VALOR RESTANTE]],0)</f>
        <v>0</v>
      </c>
    </row>
    <row r="1798" spans="2:13" hidden="1" x14ac:dyDescent="0.2">
      <c r="B1798" s="31">
        <v>1789</v>
      </c>
      <c r="J1798">
        <f t="shared" si="27"/>
        <v>105000</v>
      </c>
      <c r="K1798" t="e">
        <f>VLOOKUP(B1798,'REGISTRO ABONOS'!$B$8:$BC$10039,54,0)</f>
        <v>#N/A</v>
      </c>
      <c r="L1798" t="e">
        <f>IF(Tabla267[[#This Row],[VALOR RESTANTE]]&lt;Tabla267[[#This Row],[VALOR]],"NO DISPONIBLE","DISPONIBLE")</f>
        <v>#N/A</v>
      </c>
      <c r="M1798" s="9">
        <f>COUNTIF(Tabla267[[#This Row],[VALOR RESTANTE]],0)</f>
        <v>0</v>
      </c>
    </row>
    <row r="1799" spans="2:13" hidden="1" x14ac:dyDescent="0.2">
      <c r="B1799" s="31">
        <v>1790</v>
      </c>
      <c r="J1799">
        <f t="shared" si="27"/>
        <v>105000</v>
      </c>
      <c r="K1799" t="e">
        <f>VLOOKUP(B1799,'REGISTRO ABONOS'!$B$8:$BC$10039,54,0)</f>
        <v>#N/A</v>
      </c>
      <c r="L1799" t="e">
        <f>IF(Tabla267[[#This Row],[VALOR RESTANTE]]&lt;Tabla267[[#This Row],[VALOR]],"NO DISPONIBLE","DISPONIBLE")</f>
        <v>#N/A</v>
      </c>
      <c r="M1799" s="9">
        <f>COUNTIF(Tabla267[[#This Row],[VALOR RESTANTE]],0)</f>
        <v>0</v>
      </c>
    </row>
    <row r="1800" spans="2:13" hidden="1" x14ac:dyDescent="0.2">
      <c r="B1800" s="31">
        <v>1791</v>
      </c>
      <c r="J1800">
        <f t="shared" si="27"/>
        <v>105000</v>
      </c>
      <c r="K1800" t="e">
        <f>VLOOKUP(B1800,'REGISTRO ABONOS'!$B$8:$BC$10039,54,0)</f>
        <v>#N/A</v>
      </c>
      <c r="L1800" t="e">
        <f>IF(Tabla267[[#This Row],[VALOR RESTANTE]]&lt;Tabla267[[#This Row],[VALOR]],"NO DISPONIBLE","DISPONIBLE")</f>
        <v>#N/A</v>
      </c>
      <c r="M1800" s="9">
        <f>COUNTIF(Tabla267[[#This Row],[VALOR RESTANTE]],0)</f>
        <v>0</v>
      </c>
    </row>
    <row r="1801" spans="2:13" hidden="1" x14ac:dyDescent="0.2">
      <c r="B1801" s="31">
        <v>1792</v>
      </c>
      <c r="H1801" t="s">
        <v>502</v>
      </c>
      <c r="I1801" t="s">
        <v>502</v>
      </c>
      <c r="J1801">
        <f t="shared" si="27"/>
        <v>105000</v>
      </c>
      <c r="K1801" t="e">
        <f>VLOOKUP(B1801,'REGISTRO ABONOS'!$B$8:$BC$10039,54,0)</f>
        <v>#N/A</v>
      </c>
      <c r="L1801" t="e">
        <f>IF(Tabla267[[#This Row],[VALOR RESTANTE]]&lt;Tabla267[[#This Row],[VALOR]],"NO DISPONIBLE","DISPONIBLE")</f>
        <v>#N/A</v>
      </c>
      <c r="M1801" s="9">
        <f>COUNTIF(Tabla267[[#This Row],[VALOR RESTANTE]],0)</f>
        <v>0</v>
      </c>
    </row>
    <row r="1802" spans="2:13" hidden="1" x14ac:dyDescent="0.2">
      <c r="B1802" s="31">
        <v>1793</v>
      </c>
      <c r="H1802" t="s">
        <v>336</v>
      </c>
      <c r="I1802" t="s">
        <v>336</v>
      </c>
      <c r="J1802">
        <f t="shared" si="27"/>
        <v>105000</v>
      </c>
      <c r="K1802" t="e">
        <f>VLOOKUP(B1802,'REGISTRO ABONOS'!$B$8:$BC$10039,54,0)</f>
        <v>#N/A</v>
      </c>
      <c r="L1802" t="e">
        <f>IF(Tabla267[[#This Row],[VALOR RESTANTE]]&lt;Tabla267[[#This Row],[VALOR]],"NO DISPONIBLE","DISPONIBLE")</f>
        <v>#N/A</v>
      </c>
      <c r="M1802" s="9">
        <f>COUNTIF(Tabla267[[#This Row],[VALOR RESTANTE]],0)</f>
        <v>0</v>
      </c>
    </row>
    <row r="1803" spans="2:13" hidden="1" x14ac:dyDescent="0.2">
      <c r="B1803" s="31">
        <v>1794</v>
      </c>
      <c r="H1803" t="s">
        <v>560</v>
      </c>
      <c r="I1803" t="s">
        <v>560</v>
      </c>
      <c r="J1803">
        <f t="shared" si="27"/>
        <v>105000</v>
      </c>
      <c r="K1803" t="e">
        <f>VLOOKUP(B1803,'REGISTRO ABONOS'!$B$8:$BC$10039,54,0)</f>
        <v>#N/A</v>
      </c>
      <c r="L1803" t="e">
        <f>IF(Tabla267[[#This Row],[VALOR RESTANTE]]&lt;Tabla267[[#This Row],[VALOR]],"NO DISPONIBLE","DISPONIBLE")</f>
        <v>#N/A</v>
      </c>
      <c r="M1803" s="9">
        <f>COUNTIF(Tabla267[[#This Row],[VALOR RESTANTE]],0)</f>
        <v>0</v>
      </c>
    </row>
    <row r="1804" spans="2:13" hidden="1" x14ac:dyDescent="0.2">
      <c r="B1804" s="31">
        <v>1795</v>
      </c>
      <c r="J1804">
        <f t="shared" ref="J1804:J1867" si="28">IF(C1804&gt;43607,130000,105000)</f>
        <v>105000</v>
      </c>
      <c r="K1804" t="e">
        <f>VLOOKUP(B1804,'REGISTRO ABONOS'!$B$8:$BC$10039,54,0)</f>
        <v>#N/A</v>
      </c>
      <c r="L1804" t="e">
        <f>IF(Tabla267[[#This Row],[VALOR RESTANTE]]&lt;Tabla267[[#This Row],[VALOR]],"NO DISPONIBLE","DISPONIBLE")</f>
        <v>#N/A</v>
      </c>
      <c r="M1804" s="9">
        <f>COUNTIF(Tabla267[[#This Row],[VALOR RESTANTE]],0)</f>
        <v>0</v>
      </c>
    </row>
    <row r="1805" spans="2:13" hidden="1" x14ac:dyDescent="0.2">
      <c r="B1805" s="31">
        <v>1796</v>
      </c>
      <c r="H1805" t="s">
        <v>515</v>
      </c>
      <c r="I1805" t="s">
        <v>515</v>
      </c>
      <c r="J1805">
        <f t="shared" si="28"/>
        <v>105000</v>
      </c>
      <c r="K1805" t="e">
        <f>VLOOKUP(B1805,'REGISTRO ABONOS'!$B$8:$BC$10039,54,0)</f>
        <v>#N/A</v>
      </c>
      <c r="L1805" t="e">
        <f>IF(Tabla267[[#This Row],[VALOR RESTANTE]]&lt;Tabla267[[#This Row],[VALOR]],"NO DISPONIBLE","DISPONIBLE")</f>
        <v>#N/A</v>
      </c>
      <c r="M1805" s="9">
        <f>COUNTIF(Tabla267[[#This Row],[VALOR RESTANTE]],0)</f>
        <v>0</v>
      </c>
    </row>
    <row r="1806" spans="2:13" hidden="1" x14ac:dyDescent="0.2">
      <c r="B1806" s="31">
        <v>1797</v>
      </c>
      <c r="J1806">
        <f t="shared" si="28"/>
        <v>105000</v>
      </c>
      <c r="K1806" t="e">
        <f>VLOOKUP(B1806,'REGISTRO ABONOS'!$B$8:$BC$10039,54,0)</f>
        <v>#N/A</v>
      </c>
      <c r="L1806" t="e">
        <f>IF(Tabla267[[#This Row],[VALOR RESTANTE]]&lt;Tabla267[[#This Row],[VALOR]],"NO DISPONIBLE","DISPONIBLE")</f>
        <v>#N/A</v>
      </c>
      <c r="M1806" s="9">
        <f>COUNTIF(Tabla267[[#This Row],[VALOR RESTANTE]],0)</f>
        <v>0</v>
      </c>
    </row>
    <row r="1807" spans="2:13" hidden="1" x14ac:dyDescent="0.2">
      <c r="B1807" s="31">
        <v>1798</v>
      </c>
      <c r="H1807" t="s">
        <v>515</v>
      </c>
      <c r="I1807" t="s">
        <v>515</v>
      </c>
      <c r="J1807">
        <f t="shared" si="28"/>
        <v>105000</v>
      </c>
      <c r="K1807" t="e">
        <f>VLOOKUP(B1807,'REGISTRO ABONOS'!$B$8:$BC$10039,54,0)</f>
        <v>#N/A</v>
      </c>
      <c r="L1807" t="e">
        <f>IF(Tabla267[[#This Row],[VALOR RESTANTE]]&lt;Tabla267[[#This Row],[VALOR]],"NO DISPONIBLE","DISPONIBLE")</f>
        <v>#N/A</v>
      </c>
      <c r="M1807" s="9">
        <f>COUNTIF(Tabla267[[#This Row],[VALOR RESTANTE]],0)</f>
        <v>0</v>
      </c>
    </row>
    <row r="1808" spans="2:13" hidden="1" x14ac:dyDescent="0.2">
      <c r="B1808" s="31">
        <v>1799</v>
      </c>
      <c r="J1808">
        <f t="shared" si="28"/>
        <v>105000</v>
      </c>
      <c r="K1808" t="e">
        <f>VLOOKUP(B1808,'REGISTRO ABONOS'!$B$8:$BC$10039,54,0)</f>
        <v>#N/A</v>
      </c>
      <c r="L1808" t="e">
        <f>IF(Tabla267[[#This Row],[VALOR RESTANTE]]&lt;Tabla267[[#This Row],[VALOR]],"NO DISPONIBLE","DISPONIBLE")</f>
        <v>#N/A</v>
      </c>
      <c r="M1808" s="9">
        <f>COUNTIF(Tabla267[[#This Row],[VALOR RESTANTE]],0)</f>
        <v>0</v>
      </c>
    </row>
    <row r="1809" spans="2:13" hidden="1" x14ac:dyDescent="0.2">
      <c r="B1809" s="31">
        <v>1800</v>
      </c>
      <c r="J1809">
        <f t="shared" si="28"/>
        <v>105000</v>
      </c>
      <c r="K1809" t="e">
        <f>VLOOKUP(B1809,'REGISTRO ABONOS'!$B$8:$BC$10039,54,0)</f>
        <v>#N/A</v>
      </c>
      <c r="L1809" t="e">
        <f>IF(Tabla267[[#This Row],[VALOR RESTANTE]]&lt;Tabla267[[#This Row],[VALOR]],"NO DISPONIBLE","DISPONIBLE")</f>
        <v>#N/A</v>
      </c>
      <c r="M1809" s="9">
        <f>COUNTIF(Tabla267[[#This Row],[VALOR RESTANTE]],0)</f>
        <v>0</v>
      </c>
    </row>
    <row r="1810" spans="2:13" hidden="1" x14ac:dyDescent="0.2">
      <c r="B1810" s="31">
        <v>1801</v>
      </c>
      <c r="H1810" t="s">
        <v>561</v>
      </c>
      <c r="I1810" t="s">
        <v>561</v>
      </c>
      <c r="J1810">
        <f t="shared" si="28"/>
        <v>105000</v>
      </c>
      <c r="K1810" t="e">
        <f>VLOOKUP(B1810,'REGISTRO ABONOS'!$B$8:$BC$10039,54,0)</f>
        <v>#N/A</v>
      </c>
      <c r="L1810" t="e">
        <f>IF(Tabla267[[#This Row],[VALOR RESTANTE]]&lt;Tabla267[[#This Row],[VALOR]],"NO DISPONIBLE","DISPONIBLE")</f>
        <v>#N/A</v>
      </c>
      <c r="M1810" s="9">
        <f>COUNTIF(Tabla267[[#This Row],[VALOR RESTANTE]],0)</f>
        <v>0</v>
      </c>
    </row>
    <row r="1811" spans="2:13" hidden="1" x14ac:dyDescent="0.2">
      <c r="B1811" s="31">
        <v>1802</v>
      </c>
      <c r="J1811">
        <f t="shared" si="28"/>
        <v>105000</v>
      </c>
      <c r="K1811" t="e">
        <f>VLOOKUP(B1811,'REGISTRO ABONOS'!$B$8:$BC$10039,54,0)</f>
        <v>#N/A</v>
      </c>
      <c r="L1811" t="e">
        <f>IF(Tabla267[[#This Row],[VALOR RESTANTE]]&lt;Tabla267[[#This Row],[VALOR]],"NO DISPONIBLE","DISPONIBLE")</f>
        <v>#N/A</v>
      </c>
      <c r="M1811" s="9">
        <f>COUNTIF(Tabla267[[#This Row],[VALOR RESTANTE]],0)</f>
        <v>0</v>
      </c>
    </row>
    <row r="1812" spans="2:13" hidden="1" x14ac:dyDescent="0.2">
      <c r="B1812" s="31">
        <v>1803</v>
      </c>
      <c r="H1812" t="s">
        <v>519</v>
      </c>
      <c r="I1812" t="s">
        <v>519</v>
      </c>
      <c r="J1812">
        <f t="shared" si="28"/>
        <v>105000</v>
      </c>
      <c r="K1812" t="e">
        <f>VLOOKUP(B1812,'REGISTRO ABONOS'!$B$8:$BC$10039,54,0)</f>
        <v>#N/A</v>
      </c>
      <c r="L1812" t="e">
        <f>IF(Tabla267[[#This Row],[VALOR RESTANTE]]&lt;Tabla267[[#This Row],[VALOR]],"NO DISPONIBLE","DISPONIBLE")</f>
        <v>#N/A</v>
      </c>
      <c r="M1812" s="9">
        <f>COUNTIF(Tabla267[[#This Row],[VALOR RESTANTE]],0)</f>
        <v>0</v>
      </c>
    </row>
    <row r="1813" spans="2:13" hidden="1" x14ac:dyDescent="0.2">
      <c r="B1813" s="31">
        <v>1804</v>
      </c>
      <c r="J1813">
        <f t="shared" si="28"/>
        <v>105000</v>
      </c>
      <c r="K1813" t="e">
        <f>VLOOKUP(B1813,'REGISTRO ABONOS'!$B$8:$BC$10039,54,0)</f>
        <v>#N/A</v>
      </c>
      <c r="L1813" t="e">
        <f>IF(Tabla267[[#This Row],[VALOR RESTANTE]]&lt;Tabla267[[#This Row],[VALOR]],"NO DISPONIBLE","DISPONIBLE")</f>
        <v>#N/A</v>
      </c>
      <c r="M1813" s="9">
        <f>COUNTIF(Tabla267[[#This Row],[VALOR RESTANTE]],0)</f>
        <v>0</v>
      </c>
    </row>
    <row r="1814" spans="2:13" hidden="1" x14ac:dyDescent="0.2">
      <c r="B1814" s="31">
        <v>1805</v>
      </c>
      <c r="J1814">
        <f t="shared" si="28"/>
        <v>105000</v>
      </c>
      <c r="K1814" t="e">
        <f>VLOOKUP(B1814,'REGISTRO ABONOS'!$B$8:$BC$10039,54,0)</f>
        <v>#N/A</v>
      </c>
      <c r="L1814" t="e">
        <f>IF(Tabla267[[#This Row],[VALOR RESTANTE]]&lt;Tabla267[[#This Row],[VALOR]],"NO DISPONIBLE","DISPONIBLE")</f>
        <v>#N/A</v>
      </c>
      <c r="M1814" s="9">
        <f>COUNTIF(Tabla267[[#This Row],[VALOR RESTANTE]],0)</f>
        <v>0</v>
      </c>
    </row>
    <row r="1815" spans="2:13" hidden="1" x14ac:dyDescent="0.2">
      <c r="B1815" s="31">
        <v>1806</v>
      </c>
      <c r="J1815">
        <f t="shared" si="28"/>
        <v>105000</v>
      </c>
      <c r="K1815" t="e">
        <f>VLOOKUP(B1815,'REGISTRO ABONOS'!$B$8:$BC$10039,54,0)</f>
        <v>#N/A</v>
      </c>
      <c r="L1815" t="e">
        <f>IF(Tabla267[[#This Row],[VALOR RESTANTE]]&lt;Tabla267[[#This Row],[VALOR]],"NO DISPONIBLE","DISPONIBLE")</f>
        <v>#N/A</v>
      </c>
      <c r="M1815" s="9">
        <f>COUNTIF(Tabla267[[#This Row],[VALOR RESTANTE]],0)</f>
        <v>0</v>
      </c>
    </row>
    <row r="1816" spans="2:13" hidden="1" x14ac:dyDescent="0.2">
      <c r="B1816" s="31">
        <v>1807</v>
      </c>
      <c r="J1816">
        <f t="shared" si="28"/>
        <v>105000</v>
      </c>
      <c r="K1816" t="e">
        <f>VLOOKUP(B1816,'REGISTRO ABONOS'!$B$8:$BC$10039,54,0)</f>
        <v>#N/A</v>
      </c>
      <c r="L1816" t="e">
        <f>IF(Tabla267[[#This Row],[VALOR RESTANTE]]&lt;Tabla267[[#This Row],[VALOR]],"NO DISPONIBLE","DISPONIBLE")</f>
        <v>#N/A</v>
      </c>
      <c r="M1816" s="9">
        <f>COUNTIF(Tabla267[[#This Row],[VALOR RESTANTE]],0)</f>
        <v>0</v>
      </c>
    </row>
    <row r="1817" spans="2:13" hidden="1" x14ac:dyDescent="0.2">
      <c r="B1817" s="31">
        <v>1808</v>
      </c>
      <c r="H1817" t="s">
        <v>502</v>
      </c>
      <c r="I1817" t="s">
        <v>502</v>
      </c>
      <c r="J1817">
        <f t="shared" si="28"/>
        <v>105000</v>
      </c>
      <c r="K1817" t="e">
        <f>VLOOKUP(B1817,'REGISTRO ABONOS'!$B$8:$BC$10039,54,0)</f>
        <v>#N/A</v>
      </c>
      <c r="L1817" t="e">
        <f>IF(Tabla267[[#This Row],[VALOR RESTANTE]]&lt;Tabla267[[#This Row],[VALOR]],"NO DISPONIBLE","DISPONIBLE")</f>
        <v>#N/A</v>
      </c>
      <c r="M1817" s="9">
        <f>COUNTIF(Tabla267[[#This Row],[VALOR RESTANTE]],0)</f>
        <v>0</v>
      </c>
    </row>
    <row r="1818" spans="2:13" hidden="1" x14ac:dyDescent="0.2">
      <c r="B1818" s="31">
        <v>1809</v>
      </c>
      <c r="J1818">
        <f t="shared" si="28"/>
        <v>105000</v>
      </c>
      <c r="K1818" t="e">
        <f>VLOOKUP(B1818,'REGISTRO ABONOS'!$B$8:$BC$10039,54,0)</f>
        <v>#N/A</v>
      </c>
      <c r="L1818" t="e">
        <f>IF(Tabla267[[#This Row],[VALOR RESTANTE]]&lt;Tabla267[[#This Row],[VALOR]],"NO DISPONIBLE","DISPONIBLE")</f>
        <v>#N/A</v>
      </c>
      <c r="M1818" s="9">
        <f>COUNTIF(Tabla267[[#This Row],[VALOR RESTANTE]],0)</f>
        <v>0</v>
      </c>
    </row>
    <row r="1819" spans="2:13" hidden="1" x14ac:dyDescent="0.2">
      <c r="B1819" s="31">
        <v>1810</v>
      </c>
      <c r="H1819" t="s">
        <v>515</v>
      </c>
      <c r="I1819" t="s">
        <v>515</v>
      </c>
      <c r="J1819">
        <f t="shared" si="28"/>
        <v>105000</v>
      </c>
      <c r="K1819" t="e">
        <f>VLOOKUP(B1819,'REGISTRO ABONOS'!$B$8:$BC$10039,54,0)</f>
        <v>#N/A</v>
      </c>
      <c r="L1819" t="e">
        <f>IF(Tabla267[[#This Row],[VALOR RESTANTE]]&lt;Tabla267[[#This Row],[VALOR]],"NO DISPONIBLE","DISPONIBLE")</f>
        <v>#N/A</v>
      </c>
      <c r="M1819" s="9">
        <f>COUNTIF(Tabla267[[#This Row],[VALOR RESTANTE]],0)</f>
        <v>0</v>
      </c>
    </row>
    <row r="1820" spans="2:13" hidden="1" x14ac:dyDescent="0.2">
      <c r="B1820" s="31">
        <v>1811</v>
      </c>
      <c r="J1820">
        <f t="shared" si="28"/>
        <v>105000</v>
      </c>
      <c r="K1820" t="e">
        <f>VLOOKUP(B1820,'REGISTRO ABONOS'!$B$8:$BC$10039,54,0)</f>
        <v>#N/A</v>
      </c>
      <c r="L1820" t="e">
        <f>IF(Tabla267[[#This Row],[VALOR RESTANTE]]&lt;Tabla267[[#This Row],[VALOR]],"NO DISPONIBLE","DISPONIBLE")</f>
        <v>#N/A</v>
      </c>
      <c r="M1820" s="9">
        <f>COUNTIF(Tabla267[[#This Row],[VALOR RESTANTE]],0)</f>
        <v>0</v>
      </c>
    </row>
    <row r="1821" spans="2:13" hidden="1" x14ac:dyDescent="0.2">
      <c r="B1821" s="31">
        <v>1812</v>
      </c>
      <c r="J1821">
        <f t="shared" si="28"/>
        <v>105000</v>
      </c>
      <c r="K1821" t="e">
        <f>VLOOKUP(B1821,'REGISTRO ABONOS'!$B$8:$BC$10039,54,0)</f>
        <v>#N/A</v>
      </c>
      <c r="L1821" t="e">
        <f>IF(Tabla267[[#This Row],[VALOR RESTANTE]]&lt;Tabla267[[#This Row],[VALOR]],"NO DISPONIBLE","DISPONIBLE")</f>
        <v>#N/A</v>
      </c>
      <c r="M1821" s="9">
        <f>COUNTIF(Tabla267[[#This Row],[VALOR RESTANTE]],0)</f>
        <v>0</v>
      </c>
    </row>
    <row r="1822" spans="2:13" hidden="1" x14ac:dyDescent="0.2">
      <c r="B1822" s="31">
        <v>1813</v>
      </c>
      <c r="J1822">
        <f t="shared" si="28"/>
        <v>105000</v>
      </c>
      <c r="K1822" t="e">
        <f>VLOOKUP(B1822,'REGISTRO ABONOS'!$B$8:$BC$10039,54,0)</f>
        <v>#N/A</v>
      </c>
      <c r="L1822" t="e">
        <f>IF(Tabla267[[#This Row],[VALOR RESTANTE]]&lt;Tabla267[[#This Row],[VALOR]],"NO DISPONIBLE","DISPONIBLE")</f>
        <v>#N/A</v>
      </c>
      <c r="M1822" s="9">
        <f>COUNTIF(Tabla267[[#This Row],[VALOR RESTANTE]],0)</f>
        <v>0</v>
      </c>
    </row>
    <row r="1823" spans="2:13" hidden="1" x14ac:dyDescent="0.2">
      <c r="B1823" s="31">
        <v>1814</v>
      </c>
      <c r="J1823">
        <f t="shared" si="28"/>
        <v>105000</v>
      </c>
      <c r="K1823" t="e">
        <f>VLOOKUP(B1823,'REGISTRO ABONOS'!$B$8:$BC$10039,54,0)</f>
        <v>#N/A</v>
      </c>
      <c r="L1823" t="e">
        <f>IF(Tabla267[[#This Row],[VALOR RESTANTE]]&lt;Tabla267[[#This Row],[VALOR]],"NO DISPONIBLE","DISPONIBLE")</f>
        <v>#N/A</v>
      </c>
      <c r="M1823" s="9">
        <f>COUNTIF(Tabla267[[#This Row],[VALOR RESTANTE]],0)</f>
        <v>0</v>
      </c>
    </row>
    <row r="1824" spans="2:13" hidden="1" x14ac:dyDescent="0.2">
      <c r="B1824" s="31">
        <v>1815</v>
      </c>
      <c r="H1824" t="s">
        <v>561</v>
      </c>
      <c r="I1824" t="s">
        <v>561</v>
      </c>
      <c r="J1824">
        <f t="shared" si="28"/>
        <v>105000</v>
      </c>
      <c r="K1824" t="e">
        <f>VLOOKUP(B1824,'REGISTRO ABONOS'!$B$8:$BC$10039,54,0)</f>
        <v>#N/A</v>
      </c>
      <c r="L1824" t="e">
        <f>IF(Tabla267[[#This Row],[VALOR RESTANTE]]&lt;Tabla267[[#This Row],[VALOR]],"NO DISPONIBLE","DISPONIBLE")</f>
        <v>#N/A</v>
      </c>
      <c r="M1824" s="9">
        <f>COUNTIF(Tabla267[[#This Row],[VALOR RESTANTE]],0)</f>
        <v>0</v>
      </c>
    </row>
    <row r="1825" spans="2:13" hidden="1" x14ac:dyDescent="0.2">
      <c r="B1825" s="31">
        <v>1816</v>
      </c>
      <c r="H1825" t="s">
        <v>507</v>
      </c>
      <c r="I1825" t="s">
        <v>507</v>
      </c>
      <c r="J1825">
        <f t="shared" si="28"/>
        <v>105000</v>
      </c>
      <c r="K1825" t="e">
        <f>VLOOKUP(B1825,'REGISTRO ABONOS'!$B$8:$BC$10039,54,0)</f>
        <v>#N/A</v>
      </c>
      <c r="L1825" t="e">
        <f>IF(Tabla267[[#This Row],[VALOR RESTANTE]]&lt;Tabla267[[#This Row],[VALOR]],"NO DISPONIBLE","DISPONIBLE")</f>
        <v>#N/A</v>
      </c>
      <c r="M1825" s="9">
        <f>COUNTIF(Tabla267[[#This Row],[VALOR RESTANTE]],0)</f>
        <v>0</v>
      </c>
    </row>
    <row r="1826" spans="2:13" hidden="1" x14ac:dyDescent="0.2">
      <c r="B1826" s="31">
        <v>1817</v>
      </c>
      <c r="J1826">
        <f t="shared" si="28"/>
        <v>105000</v>
      </c>
      <c r="K1826" t="e">
        <f>VLOOKUP(B1826,'REGISTRO ABONOS'!$B$8:$BC$10039,54,0)</f>
        <v>#N/A</v>
      </c>
      <c r="L1826" t="e">
        <f>IF(Tabla267[[#This Row],[VALOR RESTANTE]]&lt;Tabla267[[#This Row],[VALOR]],"NO DISPONIBLE","DISPONIBLE")</f>
        <v>#N/A</v>
      </c>
      <c r="M1826" s="9">
        <f>COUNTIF(Tabla267[[#This Row],[VALOR RESTANTE]],0)</f>
        <v>0</v>
      </c>
    </row>
    <row r="1827" spans="2:13" hidden="1" x14ac:dyDescent="0.2">
      <c r="B1827" s="31">
        <v>1818</v>
      </c>
      <c r="J1827">
        <f t="shared" si="28"/>
        <v>105000</v>
      </c>
      <c r="K1827" t="e">
        <f>VLOOKUP(B1827,'REGISTRO ABONOS'!$B$8:$BC$10039,54,0)</f>
        <v>#N/A</v>
      </c>
      <c r="L1827" t="e">
        <f>IF(Tabla267[[#This Row],[VALOR RESTANTE]]&lt;Tabla267[[#This Row],[VALOR]],"NO DISPONIBLE","DISPONIBLE")</f>
        <v>#N/A</v>
      </c>
      <c r="M1827" s="9">
        <f>COUNTIF(Tabla267[[#This Row],[VALOR RESTANTE]],0)</f>
        <v>0</v>
      </c>
    </row>
    <row r="1828" spans="2:13" hidden="1" x14ac:dyDescent="0.2">
      <c r="B1828" s="31">
        <v>1819</v>
      </c>
      <c r="H1828" t="s">
        <v>562</v>
      </c>
      <c r="I1828" t="s">
        <v>562</v>
      </c>
      <c r="J1828">
        <f t="shared" si="28"/>
        <v>105000</v>
      </c>
      <c r="K1828" t="e">
        <f>VLOOKUP(B1828,'REGISTRO ABONOS'!$B$8:$BC$10039,54,0)</f>
        <v>#N/A</v>
      </c>
      <c r="L1828" t="e">
        <f>IF(Tabla267[[#This Row],[VALOR RESTANTE]]&lt;Tabla267[[#This Row],[VALOR]],"NO DISPONIBLE","DISPONIBLE")</f>
        <v>#N/A</v>
      </c>
      <c r="M1828" s="9">
        <f>COUNTIF(Tabla267[[#This Row],[VALOR RESTANTE]],0)</f>
        <v>0</v>
      </c>
    </row>
    <row r="1829" spans="2:13" hidden="1" x14ac:dyDescent="0.2">
      <c r="B1829" s="31">
        <v>1820</v>
      </c>
      <c r="J1829">
        <f t="shared" si="28"/>
        <v>105000</v>
      </c>
      <c r="K1829" t="e">
        <f>VLOOKUP(B1829,'REGISTRO ABONOS'!$B$8:$BC$10039,54,0)</f>
        <v>#N/A</v>
      </c>
      <c r="L1829" t="e">
        <f>IF(Tabla267[[#This Row],[VALOR RESTANTE]]&lt;Tabla267[[#This Row],[VALOR]],"NO DISPONIBLE","DISPONIBLE")</f>
        <v>#N/A</v>
      </c>
      <c r="M1829" s="9">
        <f>COUNTIF(Tabla267[[#This Row],[VALOR RESTANTE]],0)</f>
        <v>0</v>
      </c>
    </row>
    <row r="1830" spans="2:13" hidden="1" x14ac:dyDescent="0.2">
      <c r="B1830" s="31">
        <v>1821</v>
      </c>
      <c r="J1830">
        <f t="shared" si="28"/>
        <v>105000</v>
      </c>
      <c r="K1830" t="e">
        <f>VLOOKUP(B1830,'REGISTRO ABONOS'!$B$8:$BC$10039,54,0)</f>
        <v>#N/A</v>
      </c>
      <c r="L1830" t="e">
        <f>IF(Tabla267[[#This Row],[VALOR RESTANTE]]&lt;Tabla267[[#This Row],[VALOR]],"NO DISPONIBLE","DISPONIBLE")</f>
        <v>#N/A</v>
      </c>
      <c r="M1830" s="9">
        <f>COUNTIF(Tabla267[[#This Row],[VALOR RESTANTE]],0)</f>
        <v>0</v>
      </c>
    </row>
    <row r="1831" spans="2:13" hidden="1" x14ac:dyDescent="0.2">
      <c r="B1831" s="31">
        <v>1822</v>
      </c>
      <c r="H1831" t="s">
        <v>560</v>
      </c>
      <c r="I1831" t="s">
        <v>560</v>
      </c>
      <c r="J1831">
        <f t="shared" si="28"/>
        <v>105000</v>
      </c>
      <c r="K1831" t="e">
        <f>VLOOKUP(B1831,'REGISTRO ABONOS'!$B$8:$BC$10039,54,0)</f>
        <v>#N/A</v>
      </c>
      <c r="L1831" t="e">
        <f>IF(Tabla267[[#This Row],[VALOR RESTANTE]]&lt;Tabla267[[#This Row],[VALOR]],"NO DISPONIBLE","DISPONIBLE")</f>
        <v>#N/A</v>
      </c>
      <c r="M1831" s="9">
        <f>COUNTIF(Tabla267[[#This Row],[VALOR RESTANTE]],0)</f>
        <v>0</v>
      </c>
    </row>
    <row r="1832" spans="2:13" hidden="1" x14ac:dyDescent="0.2">
      <c r="B1832" s="31">
        <v>1823</v>
      </c>
      <c r="J1832">
        <f t="shared" si="28"/>
        <v>105000</v>
      </c>
      <c r="K1832" t="e">
        <f>VLOOKUP(B1832,'REGISTRO ABONOS'!$B$8:$BC$10039,54,0)</f>
        <v>#N/A</v>
      </c>
      <c r="L1832" t="e">
        <f>IF(Tabla267[[#This Row],[VALOR RESTANTE]]&lt;Tabla267[[#This Row],[VALOR]],"NO DISPONIBLE","DISPONIBLE")</f>
        <v>#N/A</v>
      </c>
      <c r="M1832" s="9">
        <f>COUNTIF(Tabla267[[#This Row],[VALOR RESTANTE]],0)</f>
        <v>0</v>
      </c>
    </row>
    <row r="1833" spans="2:13" hidden="1" x14ac:dyDescent="0.2">
      <c r="B1833" s="31">
        <v>1824</v>
      </c>
      <c r="H1833" t="s">
        <v>515</v>
      </c>
      <c r="I1833" t="s">
        <v>515</v>
      </c>
      <c r="J1833">
        <f t="shared" si="28"/>
        <v>105000</v>
      </c>
      <c r="K1833" t="e">
        <f>VLOOKUP(B1833,'REGISTRO ABONOS'!$B$8:$BC$10039,54,0)</f>
        <v>#N/A</v>
      </c>
      <c r="L1833" t="e">
        <f>IF(Tabla267[[#This Row],[VALOR RESTANTE]]&lt;Tabla267[[#This Row],[VALOR]],"NO DISPONIBLE","DISPONIBLE")</f>
        <v>#N/A</v>
      </c>
      <c r="M1833" s="9">
        <f>COUNTIF(Tabla267[[#This Row],[VALOR RESTANTE]],0)</f>
        <v>0</v>
      </c>
    </row>
    <row r="1834" spans="2:13" hidden="1" x14ac:dyDescent="0.2">
      <c r="B1834" s="31">
        <v>1825</v>
      </c>
      <c r="J1834">
        <f t="shared" si="28"/>
        <v>105000</v>
      </c>
      <c r="K1834" t="e">
        <f>VLOOKUP(B1834,'REGISTRO ABONOS'!$B$8:$BC$10039,54,0)</f>
        <v>#N/A</v>
      </c>
      <c r="L1834" t="e">
        <f>IF(Tabla267[[#This Row],[VALOR RESTANTE]]&lt;Tabla267[[#This Row],[VALOR]],"NO DISPONIBLE","DISPONIBLE")</f>
        <v>#N/A</v>
      </c>
      <c r="M1834" s="9">
        <f>COUNTIF(Tabla267[[#This Row],[VALOR RESTANTE]],0)</f>
        <v>0</v>
      </c>
    </row>
    <row r="1835" spans="2:13" hidden="1" x14ac:dyDescent="0.2">
      <c r="B1835" s="31">
        <v>1826</v>
      </c>
      <c r="J1835">
        <f t="shared" si="28"/>
        <v>105000</v>
      </c>
      <c r="K1835" t="e">
        <f>VLOOKUP(B1835,'REGISTRO ABONOS'!$B$8:$BC$10039,54,0)</f>
        <v>#N/A</v>
      </c>
      <c r="L1835" t="e">
        <f>IF(Tabla267[[#This Row],[VALOR RESTANTE]]&lt;Tabla267[[#This Row],[VALOR]],"NO DISPONIBLE","DISPONIBLE")</f>
        <v>#N/A</v>
      </c>
      <c r="M1835" s="9">
        <f>COUNTIF(Tabla267[[#This Row],[VALOR RESTANTE]],0)</f>
        <v>0</v>
      </c>
    </row>
    <row r="1836" spans="2:13" hidden="1" x14ac:dyDescent="0.2">
      <c r="B1836" s="31">
        <v>1827</v>
      </c>
      <c r="H1836" t="s">
        <v>489</v>
      </c>
      <c r="I1836" t="s">
        <v>489</v>
      </c>
      <c r="J1836">
        <f t="shared" si="28"/>
        <v>105000</v>
      </c>
      <c r="K1836" t="e">
        <f>VLOOKUP(B1836,'REGISTRO ABONOS'!$B$8:$BC$10039,54,0)</f>
        <v>#N/A</v>
      </c>
      <c r="L1836" t="e">
        <f>IF(Tabla267[[#This Row],[VALOR RESTANTE]]&lt;Tabla267[[#This Row],[VALOR]],"NO DISPONIBLE","DISPONIBLE")</f>
        <v>#N/A</v>
      </c>
      <c r="M1836" s="9">
        <f>COUNTIF(Tabla267[[#This Row],[VALOR RESTANTE]],0)</f>
        <v>0</v>
      </c>
    </row>
    <row r="1837" spans="2:13" hidden="1" x14ac:dyDescent="0.2">
      <c r="B1837" s="31">
        <v>1828</v>
      </c>
      <c r="C1837" s="10">
        <v>43571</v>
      </c>
      <c r="D1837" t="s">
        <v>449</v>
      </c>
      <c r="H1837" t="s">
        <v>449</v>
      </c>
      <c r="I1837" t="s">
        <v>336</v>
      </c>
      <c r="J1837">
        <f t="shared" si="28"/>
        <v>105000</v>
      </c>
      <c r="K1837" t="e">
        <f>VLOOKUP(B1837,'REGISTRO ABONOS'!$B$8:$BC$10039,54,0)</f>
        <v>#N/A</v>
      </c>
      <c r="L1837" t="e">
        <f>IF(Tabla267[[#This Row],[VALOR RESTANTE]]&lt;Tabla267[[#This Row],[VALOR]],"NO DISPONIBLE","DISPONIBLE")</f>
        <v>#N/A</v>
      </c>
      <c r="M1837" s="9">
        <f>COUNTIF(Tabla267[[#This Row],[VALOR RESTANTE]],0)</f>
        <v>0</v>
      </c>
    </row>
    <row r="1838" spans="2:13" hidden="1" x14ac:dyDescent="0.2">
      <c r="B1838" s="31">
        <v>1829</v>
      </c>
      <c r="J1838">
        <f t="shared" si="28"/>
        <v>105000</v>
      </c>
      <c r="K1838" t="e">
        <f>VLOOKUP(B1838,'REGISTRO ABONOS'!$B$8:$BC$10039,54,0)</f>
        <v>#N/A</v>
      </c>
      <c r="L1838" t="e">
        <f>IF(Tabla267[[#This Row],[VALOR RESTANTE]]&lt;Tabla267[[#This Row],[VALOR]],"NO DISPONIBLE","DISPONIBLE")</f>
        <v>#N/A</v>
      </c>
      <c r="M1838" s="9">
        <f>COUNTIF(Tabla267[[#This Row],[VALOR RESTANTE]],0)</f>
        <v>0</v>
      </c>
    </row>
    <row r="1839" spans="2:13" hidden="1" x14ac:dyDescent="0.2">
      <c r="B1839" s="31">
        <v>1830</v>
      </c>
      <c r="J1839">
        <f t="shared" si="28"/>
        <v>105000</v>
      </c>
      <c r="K1839" t="e">
        <f>VLOOKUP(B1839,'REGISTRO ABONOS'!$B$8:$BC$10039,54,0)</f>
        <v>#N/A</v>
      </c>
      <c r="L1839" t="e">
        <f>IF(Tabla267[[#This Row],[VALOR RESTANTE]]&lt;Tabla267[[#This Row],[VALOR]],"NO DISPONIBLE","DISPONIBLE")</f>
        <v>#N/A</v>
      </c>
      <c r="M1839" s="9">
        <f>COUNTIF(Tabla267[[#This Row],[VALOR RESTANTE]],0)</f>
        <v>0</v>
      </c>
    </row>
    <row r="1840" spans="2:13" hidden="1" x14ac:dyDescent="0.2">
      <c r="B1840" s="31">
        <v>1831</v>
      </c>
      <c r="J1840">
        <f t="shared" si="28"/>
        <v>105000</v>
      </c>
      <c r="K1840" t="e">
        <f>VLOOKUP(B1840,'REGISTRO ABONOS'!$B$8:$BC$10039,54,0)</f>
        <v>#N/A</v>
      </c>
      <c r="L1840" t="e">
        <f>IF(Tabla267[[#This Row],[VALOR RESTANTE]]&lt;Tabla267[[#This Row],[VALOR]],"NO DISPONIBLE","DISPONIBLE")</f>
        <v>#N/A</v>
      </c>
      <c r="M1840" s="9">
        <f>COUNTIF(Tabla267[[#This Row],[VALOR RESTANTE]],0)</f>
        <v>0</v>
      </c>
    </row>
    <row r="1841" spans="2:13" hidden="1" x14ac:dyDescent="0.2">
      <c r="B1841" s="31">
        <v>1832</v>
      </c>
      <c r="J1841">
        <f t="shared" si="28"/>
        <v>105000</v>
      </c>
      <c r="K1841" t="e">
        <f>VLOOKUP(B1841,'REGISTRO ABONOS'!$B$8:$BC$10039,54,0)</f>
        <v>#N/A</v>
      </c>
      <c r="L1841" t="e">
        <f>IF(Tabla267[[#This Row],[VALOR RESTANTE]]&lt;Tabla267[[#This Row],[VALOR]],"NO DISPONIBLE","DISPONIBLE")</f>
        <v>#N/A</v>
      </c>
      <c r="M1841" s="9">
        <f>COUNTIF(Tabla267[[#This Row],[VALOR RESTANTE]],0)</f>
        <v>0</v>
      </c>
    </row>
    <row r="1842" spans="2:13" hidden="1" x14ac:dyDescent="0.2">
      <c r="B1842" s="31">
        <v>1833</v>
      </c>
      <c r="J1842">
        <f t="shared" si="28"/>
        <v>105000</v>
      </c>
      <c r="K1842" t="e">
        <f>VLOOKUP(B1842,'REGISTRO ABONOS'!$B$8:$BC$10039,54,0)</f>
        <v>#N/A</v>
      </c>
      <c r="L1842" t="e">
        <f>IF(Tabla267[[#This Row],[VALOR RESTANTE]]&lt;Tabla267[[#This Row],[VALOR]],"NO DISPONIBLE","DISPONIBLE")</f>
        <v>#N/A</v>
      </c>
      <c r="M1842" s="9">
        <f>COUNTIF(Tabla267[[#This Row],[VALOR RESTANTE]],0)</f>
        <v>0</v>
      </c>
    </row>
    <row r="1843" spans="2:13" hidden="1" x14ac:dyDescent="0.2">
      <c r="B1843" s="31">
        <v>1834</v>
      </c>
      <c r="H1843" t="s">
        <v>561</v>
      </c>
      <c r="I1843" t="s">
        <v>561</v>
      </c>
      <c r="J1843">
        <f t="shared" si="28"/>
        <v>105000</v>
      </c>
      <c r="K1843" t="e">
        <f>VLOOKUP(B1843,'REGISTRO ABONOS'!$B$8:$BC$10039,54,0)</f>
        <v>#N/A</v>
      </c>
      <c r="L1843" t="e">
        <f>IF(Tabla267[[#This Row],[VALOR RESTANTE]]&lt;Tabla267[[#This Row],[VALOR]],"NO DISPONIBLE","DISPONIBLE")</f>
        <v>#N/A</v>
      </c>
      <c r="M1843" s="9">
        <f>COUNTIF(Tabla267[[#This Row],[VALOR RESTANTE]],0)</f>
        <v>0</v>
      </c>
    </row>
    <row r="1844" spans="2:13" hidden="1" x14ac:dyDescent="0.2">
      <c r="B1844" s="31">
        <v>1835</v>
      </c>
      <c r="H1844" t="s">
        <v>561</v>
      </c>
      <c r="I1844" t="s">
        <v>561</v>
      </c>
      <c r="J1844">
        <f t="shared" si="28"/>
        <v>105000</v>
      </c>
      <c r="K1844" t="e">
        <f>VLOOKUP(B1844,'REGISTRO ABONOS'!$B$8:$BC$10039,54,0)</f>
        <v>#N/A</v>
      </c>
      <c r="L1844" t="e">
        <f>IF(Tabla267[[#This Row],[VALOR RESTANTE]]&lt;Tabla267[[#This Row],[VALOR]],"NO DISPONIBLE","DISPONIBLE")</f>
        <v>#N/A</v>
      </c>
      <c r="M1844" s="9">
        <f>COUNTIF(Tabla267[[#This Row],[VALOR RESTANTE]],0)</f>
        <v>0</v>
      </c>
    </row>
    <row r="1845" spans="2:13" hidden="1" x14ac:dyDescent="0.2">
      <c r="B1845" s="31">
        <v>1836</v>
      </c>
      <c r="H1845" t="s">
        <v>486</v>
      </c>
      <c r="I1845" t="s">
        <v>486</v>
      </c>
      <c r="J1845">
        <f t="shared" si="28"/>
        <v>105000</v>
      </c>
      <c r="K1845" t="e">
        <f>VLOOKUP(B1845,'REGISTRO ABONOS'!$B$8:$BC$10039,54,0)</f>
        <v>#N/A</v>
      </c>
      <c r="L1845" t="e">
        <f>IF(Tabla267[[#This Row],[VALOR RESTANTE]]&lt;Tabla267[[#This Row],[VALOR]],"NO DISPONIBLE","DISPONIBLE")</f>
        <v>#N/A</v>
      </c>
      <c r="M1845" s="9">
        <f>COUNTIF(Tabla267[[#This Row],[VALOR RESTANTE]],0)</f>
        <v>0</v>
      </c>
    </row>
    <row r="1846" spans="2:13" hidden="1" x14ac:dyDescent="0.2">
      <c r="B1846" s="31">
        <v>1837</v>
      </c>
      <c r="J1846">
        <f t="shared" si="28"/>
        <v>105000</v>
      </c>
      <c r="K1846" t="e">
        <f>VLOOKUP(B1846,'REGISTRO ABONOS'!$B$8:$BC$10039,54,0)</f>
        <v>#N/A</v>
      </c>
      <c r="L1846" t="e">
        <f>IF(Tabla267[[#This Row],[VALOR RESTANTE]]&lt;Tabla267[[#This Row],[VALOR]],"NO DISPONIBLE","DISPONIBLE")</f>
        <v>#N/A</v>
      </c>
      <c r="M1846" s="9">
        <f>COUNTIF(Tabla267[[#This Row],[VALOR RESTANTE]],0)</f>
        <v>0</v>
      </c>
    </row>
    <row r="1847" spans="2:13" hidden="1" x14ac:dyDescent="0.2">
      <c r="B1847" s="31">
        <v>1838</v>
      </c>
      <c r="J1847">
        <f t="shared" si="28"/>
        <v>105000</v>
      </c>
      <c r="K1847" t="e">
        <f>VLOOKUP(B1847,'REGISTRO ABONOS'!$B$8:$BC$10039,54,0)</f>
        <v>#N/A</v>
      </c>
      <c r="L1847" t="e">
        <f>IF(Tabla267[[#This Row],[VALOR RESTANTE]]&lt;Tabla267[[#This Row],[VALOR]],"NO DISPONIBLE","DISPONIBLE")</f>
        <v>#N/A</v>
      </c>
      <c r="M1847" s="9">
        <f>COUNTIF(Tabla267[[#This Row],[VALOR RESTANTE]],0)</f>
        <v>0</v>
      </c>
    </row>
    <row r="1848" spans="2:13" hidden="1" x14ac:dyDescent="0.2">
      <c r="B1848" s="31">
        <v>1839</v>
      </c>
      <c r="J1848">
        <f t="shared" si="28"/>
        <v>105000</v>
      </c>
      <c r="K1848" t="e">
        <f>VLOOKUP(B1848,'REGISTRO ABONOS'!$B$8:$BC$10039,54,0)</f>
        <v>#N/A</v>
      </c>
      <c r="L1848" t="e">
        <f>IF(Tabla267[[#This Row],[VALOR RESTANTE]]&lt;Tabla267[[#This Row],[VALOR]],"NO DISPONIBLE","DISPONIBLE")</f>
        <v>#N/A</v>
      </c>
      <c r="M1848" s="9">
        <f>COUNTIF(Tabla267[[#This Row],[VALOR RESTANTE]],0)</f>
        <v>0</v>
      </c>
    </row>
    <row r="1849" spans="2:13" hidden="1" x14ac:dyDescent="0.2">
      <c r="B1849" s="31">
        <v>1840</v>
      </c>
      <c r="H1849" t="s">
        <v>489</v>
      </c>
      <c r="I1849" t="s">
        <v>489</v>
      </c>
      <c r="J1849">
        <f t="shared" si="28"/>
        <v>105000</v>
      </c>
      <c r="K1849" t="e">
        <f>VLOOKUP(B1849,'REGISTRO ABONOS'!$B$8:$BC$10039,54,0)</f>
        <v>#N/A</v>
      </c>
      <c r="L1849" t="e">
        <f>IF(Tabla267[[#This Row],[VALOR RESTANTE]]&lt;Tabla267[[#This Row],[VALOR]],"NO DISPONIBLE","DISPONIBLE")</f>
        <v>#N/A</v>
      </c>
      <c r="M1849" s="9">
        <f>COUNTIF(Tabla267[[#This Row],[VALOR RESTANTE]],0)</f>
        <v>0</v>
      </c>
    </row>
    <row r="1850" spans="2:13" hidden="1" x14ac:dyDescent="0.2">
      <c r="B1850" s="31">
        <v>1841</v>
      </c>
      <c r="H1850" t="s">
        <v>502</v>
      </c>
      <c r="I1850" t="s">
        <v>502</v>
      </c>
      <c r="J1850">
        <f t="shared" si="28"/>
        <v>105000</v>
      </c>
      <c r="K1850" t="e">
        <f>VLOOKUP(B1850,'REGISTRO ABONOS'!$B$8:$BC$10039,54,0)</f>
        <v>#N/A</v>
      </c>
      <c r="L1850" t="e">
        <f>IF(Tabla267[[#This Row],[VALOR RESTANTE]]&lt;Tabla267[[#This Row],[VALOR]],"NO DISPONIBLE","DISPONIBLE")</f>
        <v>#N/A</v>
      </c>
      <c r="M1850" s="9">
        <f>COUNTIF(Tabla267[[#This Row],[VALOR RESTANTE]],0)</f>
        <v>0</v>
      </c>
    </row>
    <row r="1851" spans="2:13" hidden="1" x14ac:dyDescent="0.2">
      <c r="B1851" s="31">
        <v>1842</v>
      </c>
      <c r="H1851" t="s">
        <v>282</v>
      </c>
      <c r="I1851" t="s">
        <v>282</v>
      </c>
      <c r="J1851">
        <f t="shared" si="28"/>
        <v>105000</v>
      </c>
      <c r="K1851" t="e">
        <f>VLOOKUP(B1851,'REGISTRO ABONOS'!$B$8:$BC$10039,54,0)</f>
        <v>#N/A</v>
      </c>
      <c r="L1851" t="e">
        <f>IF(Tabla267[[#This Row],[VALOR RESTANTE]]&lt;Tabla267[[#This Row],[VALOR]],"NO DISPONIBLE","DISPONIBLE")</f>
        <v>#N/A</v>
      </c>
      <c r="M1851" s="9">
        <f>COUNTIF(Tabla267[[#This Row],[VALOR RESTANTE]],0)</f>
        <v>0</v>
      </c>
    </row>
    <row r="1852" spans="2:13" hidden="1" x14ac:dyDescent="0.2">
      <c r="B1852" s="31">
        <v>1843</v>
      </c>
      <c r="H1852" t="s">
        <v>483</v>
      </c>
      <c r="I1852" t="s">
        <v>483</v>
      </c>
      <c r="J1852">
        <f t="shared" si="28"/>
        <v>105000</v>
      </c>
      <c r="K1852" t="e">
        <f>VLOOKUP(B1852,'REGISTRO ABONOS'!$B$8:$BC$10039,54,0)</f>
        <v>#N/A</v>
      </c>
      <c r="L1852" t="e">
        <f>IF(Tabla267[[#This Row],[VALOR RESTANTE]]&lt;Tabla267[[#This Row],[VALOR]],"NO DISPONIBLE","DISPONIBLE")</f>
        <v>#N/A</v>
      </c>
      <c r="M1852" s="9">
        <f>COUNTIF(Tabla267[[#This Row],[VALOR RESTANTE]],0)</f>
        <v>0</v>
      </c>
    </row>
    <row r="1853" spans="2:13" hidden="1" x14ac:dyDescent="0.2">
      <c r="B1853" s="31">
        <v>1844</v>
      </c>
      <c r="H1853" t="s">
        <v>493</v>
      </c>
      <c r="I1853" t="s">
        <v>493</v>
      </c>
      <c r="J1853">
        <f t="shared" si="28"/>
        <v>105000</v>
      </c>
      <c r="K1853" t="e">
        <f>VLOOKUP(B1853,'REGISTRO ABONOS'!$B$8:$BC$10039,54,0)</f>
        <v>#N/A</v>
      </c>
      <c r="L1853" t="e">
        <f>IF(Tabla267[[#This Row],[VALOR RESTANTE]]&lt;Tabla267[[#This Row],[VALOR]],"NO DISPONIBLE","DISPONIBLE")</f>
        <v>#N/A</v>
      </c>
      <c r="M1853" s="9">
        <f>COUNTIF(Tabla267[[#This Row],[VALOR RESTANTE]],0)</f>
        <v>0</v>
      </c>
    </row>
    <row r="1854" spans="2:13" hidden="1" x14ac:dyDescent="0.2">
      <c r="B1854" s="31">
        <v>1845</v>
      </c>
      <c r="J1854">
        <f t="shared" si="28"/>
        <v>105000</v>
      </c>
      <c r="K1854" t="e">
        <f>VLOOKUP(B1854,'REGISTRO ABONOS'!$B$8:$BC$10039,54,0)</f>
        <v>#N/A</v>
      </c>
      <c r="L1854" t="e">
        <f>IF(Tabla267[[#This Row],[VALOR RESTANTE]]&lt;Tabla267[[#This Row],[VALOR]],"NO DISPONIBLE","DISPONIBLE")</f>
        <v>#N/A</v>
      </c>
      <c r="M1854" s="9">
        <f>COUNTIF(Tabla267[[#This Row],[VALOR RESTANTE]],0)</f>
        <v>0</v>
      </c>
    </row>
    <row r="1855" spans="2:13" hidden="1" x14ac:dyDescent="0.2">
      <c r="B1855" s="31">
        <v>1846</v>
      </c>
      <c r="J1855">
        <f t="shared" si="28"/>
        <v>105000</v>
      </c>
      <c r="K1855" t="e">
        <f>VLOOKUP(B1855,'REGISTRO ABONOS'!$B$8:$BC$10039,54,0)</f>
        <v>#N/A</v>
      </c>
      <c r="L1855" t="e">
        <f>IF(Tabla267[[#This Row],[VALOR RESTANTE]]&lt;Tabla267[[#This Row],[VALOR]],"NO DISPONIBLE","DISPONIBLE")</f>
        <v>#N/A</v>
      </c>
      <c r="M1855" s="9">
        <f>COUNTIF(Tabla267[[#This Row],[VALOR RESTANTE]],0)</f>
        <v>0</v>
      </c>
    </row>
    <row r="1856" spans="2:13" hidden="1" x14ac:dyDescent="0.2">
      <c r="B1856" s="31">
        <v>1847</v>
      </c>
      <c r="J1856">
        <f t="shared" si="28"/>
        <v>105000</v>
      </c>
      <c r="K1856" t="e">
        <f>VLOOKUP(B1856,'REGISTRO ABONOS'!$B$8:$BC$10039,54,0)</f>
        <v>#N/A</v>
      </c>
      <c r="L1856" t="e">
        <f>IF(Tabla267[[#This Row],[VALOR RESTANTE]]&lt;Tabla267[[#This Row],[VALOR]],"NO DISPONIBLE","DISPONIBLE")</f>
        <v>#N/A</v>
      </c>
      <c r="M1856" s="9">
        <f>COUNTIF(Tabla267[[#This Row],[VALOR RESTANTE]],0)</f>
        <v>0</v>
      </c>
    </row>
    <row r="1857" spans="2:13" hidden="1" x14ac:dyDescent="0.2">
      <c r="B1857" s="31">
        <v>1848</v>
      </c>
      <c r="J1857">
        <f t="shared" si="28"/>
        <v>105000</v>
      </c>
      <c r="K1857" t="e">
        <f>VLOOKUP(B1857,'REGISTRO ABONOS'!$B$8:$BC$10039,54,0)</f>
        <v>#N/A</v>
      </c>
      <c r="L1857" t="e">
        <f>IF(Tabla267[[#This Row],[VALOR RESTANTE]]&lt;Tabla267[[#This Row],[VALOR]],"NO DISPONIBLE","DISPONIBLE")</f>
        <v>#N/A</v>
      </c>
      <c r="M1857" s="9">
        <f>COUNTIF(Tabla267[[#This Row],[VALOR RESTANTE]],0)</f>
        <v>0</v>
      </c>
    </row>
    <row r="1858" spans="2:13" hidden="1" x14ac:dyDescent="0.2">
      <c r="B1858" s="31">
        <v>1849</v>
      </c>
      <c r="J1858">
        <f t="shared" si="28"/>
        <v>105000</v>
      </c>
      <c r="K1858" t="e">
        <f>VLOOKUP(B1858,'REGISTRO ABONOS'!$B$8:$BC$10039,54,0)</f>
        <v>#N/A</v>
      </c>
      <c r="L1858" t="e">
        <f>IF(Tabla267[[#This Row],[VALOR RESTANTE]]&lt;Tabla267[[#This Row],[VALOR]],"NO DISPONIBLE","DISPONIBLE")</f>
        <v>#N/A</v>
      </c>
      <c r="M1858" s="9">
        <f>COUNTIF(Tabla267[[#This Row],[VALOR RESTANTE]],0)</f>
        <v>0</v>
      </c>
    </row>
    <row r="1859" spans="2:13" hidden="1" x14ac:dyDescent="0.2">
      <c r="B1859" s="31">
        <v>1850</v>
      </c>
      <c r="J1859">
        <f t="shared" si="28"/>
        <v>105000</v>
      </c>
      <c r="K1859" t="e">
        <f>VLOOKUP(B1859,'REGISTRO ABONOS'!$B$8:$BC$10039,54,0)</f>
        <v>#N/A</v>
      </c>
      <c r="L1859" t="e">
        <f>IF(Tabla267[[#This Row],[VALOR RESTANTE]]&lt;Tabla267[[#This Row],[VALOR]],"NO DISPONIBLE","DISPONIBLE")</f>
        <v>#N/A</v>
      </c>
      <c r="M1859" s="9">
        <f>COUNTIF(Tabla267[[#This Row],[VALOR RESTANTE]],0)</f>
        <v>0</v>
      </c>
    </row>
    <row r="1860" spans="2:13" hidden="1" x14ac:dyDescent="0.2">
      <c r="B1860" s="31">
        <v>1851</v>
      </c>
      <c r="J1860">
        <f t="shared" si="28"/>
        <v>105000</v>
      </c>
      <c r="K1860" t="e">
        <f>VLOOKUP(B1860,'REGISTRO ABONOS'!$B$8:$BC$10039,54,0)</f>
        <v>#N/A</v>
      </c>
      <c r="L1860" t="e">
        <f>IF(Tabla267[[#This Row],[VALOR RESTANTE]]&lt;Tabla267[[#This Row],[VALOR]],"NO DISPONIBLE","DISPONIBLE")</f>
        <v>#N/A</v>
      </c>
      <c r="M1860" s="9">
        <f>COUNTIF(Tabla267[[#This Row],[VALOR RESTANTE]],0)</f>
        <v>0</v>
      </c>
    </row>
    <row r="1861" spans="2:13" hidden="1" x14ac:dyDescent="0.2">
      <c r="B1861" s="31">
        <v>1852</v>
      </c>
      <c r="H1861" t="s">
        <v>282</v>
      </c>
      <c r="I1861" t="s">
        <v>282</v>
      </c>
      <c r="J1861">
        <f t="shared" si="28"/>
        <v>105000</v>
      </c>
      <c r="K1861" t="e">
        <f>VLOOKUP(B1861,'REGISTRO ABONOS'!$B$8:$BC$10039,54,0)</f>
        <v>#N/A</v>
      </c>
      <c r="L1861" t="e">
        <f>IF(Tabla267[[#This Row],[VALOR RESTANTE]]&lt;Tabla267[[#This Row],[VALOR]],"NO DISPONIBLE","DISPONIBLE")</f>
        <v>#N/A</v>
      </c>
      <c r="M1861" s="9">
        <f>COUNTIF(Tabla267[[#This Row],[VALOR RESTANTE]],0)</f>
        <v>0</v>
      </c>
    </row>
    <row r="1862" spans="2:13" hidden="1" x14ac:dyDescent="0.2">
      <c r="B1862" s="31">
        <v>1853</v>
      </c>
      <c r="J1862">
        <f t="shared" si="28"/>
        <v>105000</v>
      </c>
      <c r="K1862" t="e">
        <f>VLOOKUP(B1862,'REGISTRO ABONOS'!$B$8:$BC$10039,54,0)</f>
        <v>#N/A</v>
      </c>
      <c r="L1862" t="e">
        <f>IF(Tabla267[[#This Row],[VALOR RESTANTE]]&lt;Tabla267[[#This Row],[VALOR]],"NO DISPONIBLE","DISPONIBLE")</f>
        <v>#N/A</v>
      </c>
      <c r="M1862" s="9">
        <f>COUNTIF(Tabla267[[#This Row],[VALOR RESTANTE]],0)</f>
        <v>0</v>
      </c>
    </row>
    <row r="1863" spans="2:13" hidden="1" x14ac:dyDescent="0.2">
      <c r="B1863" s="31">
        <v>1854</v>
      </c>
      <c r="J1863">
        <f t="shared" si="28"/>
        <v>105000</v>
      </c>
      <c r="K1863" t="e">
        <f>VLOOKUP(B1863,'REGISTRO ABONOS'!$B$8:$BC$10039,54,0)</f>
        <v>#N/A</v>
      </c>
      <c r="L1863" t="e">
        <f>IF(Tabla267[[#This Row],[VALOR RESTANTE]]&lt;Tabla267[[#This Row],[VALOR]],"NO DISPONIBLE","DISPONIBLE")</f>
        <v>#N/A</v>
      </c>
      <c r="M1863" s="9">
        <f>COUNTIF(Tabla267[[#This Row],[VALOR RESTANTE]],0)</f>
        <v>0</v>
      </c>
    </row>
    <row r="1864" spans="2:13" hidden="1" x14ac:dyDescent="0.2">
      <c r="B1864" s="31">
        <v>1855</v>
      </c>
      <c r="J1864">
        <f t="shared" si="28"/>
        <v>105000</v>
      </c>
      <c r="K1864" t="e">
        <f>VLOOKUP(B1864,'REGISTRO ABONOS'!$B$8:$BC$10039,54,0)</f>
        <v>#N/A</v>
      </c>
      <c r="L1864" t="e">
        <f>IF(Tabla267[[#This Row],[VALOR RESTANTE]]&lt;Tabla267[[#This Row],[VALOR]],"NO DISPONIBLE","DISPONIBLE")</f>
        <v>#N/A</v>
      </c>
      <c r="M1864" s="9">
        <f>COUNTIF(Tabla267[[#This Row],[VALOR RESTANTE]],0)</f>
        <v>0</v>
      </c>
    </row>
    <row r="1865" spans="2:13" hidden="1" x14ac:dyDescent="0.2">
      <c r="B1865" s="31">
        <v>1856</v>
      </c>
      <c r="J1865">
        <f t="shared" si="28"/>
        <v>105000</v>
      </c>
      <c r="K1865" t="e">
        <f>VLOOKUP(B1865,'REGISTRO ABONOS'!$B$8:$BC$10039,54,0)</f>
        <v>#N/A</v>
      </c>
      <c r="L1865" t="e">
        <f>IF(Tabla267[[#This Row],[VALOR RESTANTE]]&lt;Tabla267[[#This Row],[VALOR]],"NO DISPONIBLE","DISPONIBLE")</f>
        <v>#N/A</v>
      </c>
      <c r="M1865" s="9">
        <f>COUNTIF(Tabla267[[#This Row],[VALOR RESTANTE]],0)</f>
        <v>0</v>
      </c>
    </row>
    <row r="1866" spans="2:13" hidden="1" x14ac:dyDescent="0.2">
      <c r="B1866" s="31">
        <v>1857</v>
      </c>
      <c r="J1866">
        <f t="shared" si="28"/>
        <v>105000</v>
      </c>
      <c r="K1866" t="e">
        <f>VLOOKUP(B1866,'REGISTRO ABONOS'!$B$8:$BC$10039,54,0)</f>
        <v>#N/A</v>
      </c>
      <c r="L1866" t="e">
        <f>IF(Tabla267[[#This Row],[VALOR RESTANTE]]&lt;Tabla267[[#This Row],[VALOR]],"NO DISPONIBLE","DISPONIBLE")</f>
        <v>#N/A</v>
      </c>
      <c r="M1866" s="9">
        <f>COUNTIF(Tabla267[[#This Row],[VALOR RESTANTE]],0)</f>
        <v>0</v>
      </c>
    </row>
    <row r="1867" spans="2:13" hidden="1" x14ac:dyDescent="0.2">
      <c r="B1867" s="31">
        <v>1858</v>
      </c>
      <c r="H1867" t="s">
        <v>87</v>
      </c>
      <c r="I1867" t="s">
        <v>87</v>
      </c>
      <c r="J1867">
        <f t="shared" si="28"/>
        <v>105000</v>
      </c>
      <c r="K1867" t="e">
        <f>VLOOKUP(B1867,'REGISTRO ABONOS'!$B$8:$BC$10039,54,0)</f>
        <v>#N/A</v>
      </c>
      <c r="L1867" t="e">
        <f>IF(Tabla267[[#This Row],[VALOR RESTANTE]]&lt;Tabla267[[#This Row],[VALOR]],"NO DISPONIBLE","DISPONIBLE")</f>
        <v>#N/A</v>
      </c>
      <c r="M1867" s="9">
        <f>COUNTIF(Tabla267[[#This Row],[VALOR RESTANTE]],0)</f>
        <v>0</v>
      </c>
    </row>
    <row r="1868" spans="2:13" hidden="1" x14ac:dyDescent="0.2">
      <c r="B1868" s="31">
        <v>1859</v>
      </c>
      <c r="J1868">
        <f t="shared" ref="J1868:J1931" si="29">IF(C1868&gt;43607,130000,105000)</f>
        <v>105000</v>
      </c>
      <c r="K1868" t="e">
        <f>VLOOKUP(B1868,'REGISTRO ABONOS'!$B$8:$BC$10039,54,0)</f>
        <v>#N/A</v>
      </c>
      <c r="L1868" t="e">
        <f>IF(Tabla267[[#This Row],[VALOR RESTANTE]]&lt;Tabla267[[#This Row],[VALOR]],"NO DISPONIBLE","DISPONIBLE")</f>
        <v>#N/A</v>
      </c>
      <c r="M1868" s="9">
        <f>COUNTIF(Tabla267[[#This Row],[VALOR RESTANTE]],0)</f>
        <v>0</v>
      </c>
    </row>
    <row r="1869" spans="2:13" hidden="1" x14ac:dyDescent="0.2">
      <c r="B1869" s="31">
        <v>1860</v>
      </c>
      <c r="J1869">
        <f t="shared" si="29"/>
        <v>105000</v>
      </c>
      <c r="K1869" t="e">
        <f>VLOOKUP(B1869,'REGISTRO ABONOS'!$B$8:$BC$10039,54,0)</f>
        <v>#N/A</v>
      </c>
      <c r="L1869" t="e">
        <f>IF(Tabla267[[#This Row],[VALOR RESTANTE]]&lt;Tabla267[[#This Row],[VALOR]],"NO DISPONIBLE","DISPONIBLE")</f>
        <v>#N/A</v>
      </c>
      <c r="M1869" s="9">
        <f>COUNTIF(Tabla267[[#This Row],[VALOR RESTANTE]],0)</f>
        <v>0</v>
      </c>
    </row>
    <row r="1870" spans="2:13" hidden="1" x14ac:dyDescent="0.2">
      <c r="B1870" s="31">
        <v>1861</v>
      </c>
      <c r="J1870">
        <f t="shared" si="29"/>
        <v>105000</v>
      </c>
      <c r="K1870" t="e">
        <f>VLOOKUP(B1870,'REGISTRO ABONOS'!$B$8:$BC$10039,54,0)</f>
        <v>#N/A</v>
      </c>
      <c r="L1870" t="e">
        <f>IF(Tabla267[[#This Row],[VALOR RESTANTE]]&lt;Tabla267[[#This Row],[VALOR]],"NO DISPONIBLE","DISPONIBLE")</f>
        <v>#N/A</v>
      </c>
      <c r="M1870" s="9">
        <f>COUNTIF(Tabla267[[#This Row],[VALOR RESTANTE]],0)</f>
        <v>0</v>
      </c>
    </row>
    <row r="1871" spans="2:13" hidden="1" x14ac:dyDescent="0.2">
      <c r="B1871" s="31">
        <v>1862</v>
      </c>
      <c r="J1871">
        <f t="shared" si="29"/>
        <v>105000</v>
      </c>
      <c r="K1871" t="e">
        <f>VLOOKUP(B1871,'REGISTRO ABONOS'!$B$8:$BC$10039,54,0)</f>
        <v>#N/A</v>
      </c>
      <c r="L1871" t="e">
        <f>IF(Tabla267[[#This Row],[VALOR RESTANTE]]&lt;Tabla267[[#This Row],[VALOR]],"NO DISPONIBLE","DISPONIBLE")</f>
        <v>#N/A</v>
      </c>
      <c r="M1871" s="9">
        <f>COUNTIF(Tabla267[[#This Row],[VALOR RESTANTE]],0)</f>
        <v>0</v>
      </c>
    </row>
    <row r="1872" spans="2:13" hidden="1" x14ac:dyDescent="0.2">
      <c r="B1872" s="31">
        <v>1863</v>
      </c>
      <c r="J1872">
        <f t="shared" si="29"/>
        <v>105000</v>
      </c>
      <c r="K1872" t="e">
        <f>VLOOKUP(B1872,'REGISTRO ABONOS'!$B$8:$BC$10039,54,0)</f>
        <v>#N/A</v>
      </c>
      <c r="L1872" t="e">
        <f>IF(Tabla267[[#This Row],[VALOR RESTANTE]]&lt;Tabla267[[#This Row],[VALOR]],"NO DISPONIBLE","DISPONIBLE")</f>
        <v>#N/A</v>
      </c>
      <c r="M1872" s="9">
        <f>COUNTIF(Tabla267[[#This Row],[VALOR RESTANTE]],0)</f>
        <v>0</v>
      </c>
    </row>
    <row r="1873" spans="2:13" hidden="1" x14ac:dyDescent="0.2">
      <c r="B1873" s="31">
        <v>1864</v>
      </c>
      <c r="J1873">
        <f t="shared" si="29"/>
        <v>105000</v>
      </c>
      <c r="K1873" t="e">
        <f>VLOOKUP(B1873,'REGISTRO ABONOS'!$B$8:$BC$10039,54,0)</f>
        <v>#N/A</v>
      </c>
      <c r="L1873" t="e">
        <f>IF(Tabla267[[#This Row],[VALOR RESTANTE]]&lt;Tabla267[[#This Row],[VALOR]],"NO DISPONIBLE","DISPONIBLE")</f>
        <v>#N/A</v>
      </c>
      <c r="M1873" s="9">
        <f>COUNTIF(Tabla267[[#This Row],[VALOR RESTANTE]],0)</f>
        <v>0</v>
      </c>
    </row>
    <row r="1874" spans="2:13" hidden="1" x14ac:dyDescent="0.2">
      <c r="B1874" s="31">
        <v>1865</v>
      </c>
      <c r="J1874">
        <f t="shared" si="29"/>
        <v>105000</v>
      </c>
      <c r="K1874" t="e">
        <f>VLOOKUP(B1874,'REGISTRO ABONOS'!$B$8:$BC$10039,54,0)</f>
        <v>#N/A</v>
      </c>
      <c r="L1874" t="e">
        <f>IF(Tabla267[[#This Row],[VALOR RESTANTE]]&lt;Tabla267[[#This Row],[VALOR]],"NO DISPONIBLE","DISPONIBLE")</f>
        <v>#N/A</v>
      </c>
      <c r="M1874" s="9">
        <f>COUNTIF(Tabla267[[#This Row],[VALOR RESTANTE]],0)</f>
        <v>0</v>
      </c>
    </row>
    <row r="1875" spans="2:13" hidden="1" x14ac:dyDescent="0.2">
      <c r="B1875" s="31">
        <v>1866</v>
      </c>
      <c r="H1875" t="s">
        <v>563</v>
      </c>
      <c r="I1875" t="s">
        <v>563</v>
      </c>
      <c r="J1875">
        <f t="shared" si="29"/>
        <v>105000</v>
      </c>
      <c r="K1875" t="e">
        <f>VLOOKUP(B1875,'REGISTRO ABONOS'!$B$8:$BC$10039,54,0)</f>
        <v>#N/A</v>
      </c>
      <c r="L1875" t="e">
        <f>IF(Tabla267[[#This Row],[VALOR RESTANTE]]&lt;Tabla267[[#This Row],[VALOR]],"NO DISPONIBLE","DISPONIBLE")</f>
        <v>#N/A</v>
      </c>
      <c r="M1875" s="9">
        <f>COUNTIF(Tabla267[[#This Row],[VALOR RESTANTE]],0)</f>
        <v>0</v>
      </c>
    </row>
    <row r="1876" spans="2:13" hidden="1" x14ac:dyDescent="0.2">
      <c r="B1876" s="31">
        <v>1867</v>
      </c>
      <c r="J1876">
        <f t="shared" si="29"/>
        <v>105000</v>
      </c>
      <c r="K1876" t="e">
        <f>VLOOKUP(B1876,'REGISTRO ABONOS'!$B$8:$BC$10039,54,0)</f>
        <v>#N/A</v>
      </c>
      <c r="L1876" t="e">
        <f>IF(Tabla267[[#This Row],[VALOR RESTANTE]]&lt;Tabla267[[#This Row],[VALOR]],"NO DISPONIBLE","DISPONIBLE")</f>
        <v>#N/A</v>
      </c>
      <c r="M1876" s="9">
        <f>COUNTIF(Tabla267[[#This Row],[VALOR RESTANTE]],0)</f>
        <v>0</v>
      </c>
    </row>
    <row r="1877" spans="2:13" hidden="1" x14ac:dyDescent="0.2">
      <c r="B1877" s="31">
        <v>1868</v>
      </c>
      <c r="H1877" t="s">
        <v>483</v>
      </c>
      <c r="I1877" t="s">
        <v>483</v>
      </c>
      <c r="J1877">
        <f t="shared" si="29"/>
        <v>105000</v>
      </c>
      <c r="K1877" t="e">
        <f>VLOOKUP(B1877,'REGISTRO ABONOS'!$B$8:$BC$10039,54,0)</f>
        <v>#N/A</v>
      </c>
      <c r="L1877" t="e">
        <f>IF(Tabla267[[#This Row],[VALOR RESTANTE]]&lt;Tabla267[[#This Row],[VALOR]],"NO DISPONIBLE","DISPONIBLE")</f>
        <v>#N/A</v>
      </c>
      <c r="M1877" s="9">
        <f>COUNTIF(Tabla267[[#This Row],[VALOR RESTANTE]],0)</f>
        <v>0</v>
      </c>
    </row>
    <row r="1878" spans="2:13" hidden="1" x14ac:dyDescent="0.2">
      <c r="B1878" s="31">
        <v>1869</v>
      </c>
      <c r="H1878" t="s">
        <v>517</v>
      </c>
      <c r="I1878" t="s">
        <v>517</v>
      </c>
      <c r="J1878">
        <f t="shared" si="29"/>
        <v>105000</v>
      </c>
      <c r="K1878" t="e">
        <f>VLOOKUP(B1878,'REGISTRO ABONOS'!$B$8:$BC$10039,54,0)</f>
        <v>#N/A</v>
      </c>
      <c r="L1878" t="e">
        <f>IF(Tabla267[[#This Row],[VALOR RESTANTE]]&lt;Tabla267[[#This Row],[VALOR]],"NO DISPONIBLE","DISPONIBLE")</f>
        <v>#N/A</v>
      </c>
      <c r="M1878" s="9">
        <f>COUNTIF(Tabla267[[#This Row],[VALOR RESTANTE]],0)</f>
        <v>0</v>
      </c>
    </row>
    <row r="1879" spans="2:13" hidden="1" x14ac:dyDescent="0.2">
      <c r="B1879" s="31">
        <v>1870</v>
      </c>
      <c r="H1879" t="s">
        <v>485</v>
      </c>
      <c r="I1879" t="s">
        <v>485</v>
      </c>
      <c r="J1879">
        <f t="shared" si="29"/>
        <v>105000</v>
      </c>
      <c r="K1879" t="e">
        <f>VLOOKUP(B1879,'REGISTRO ABONOS'!$B$8:$BC$10039,54,0)</f>
        <v>#N/A</v>
      </c>
      <c r="L1879" t="e">
        <f>IF(Tabla267[[#This Row],[VALOR RESTANTE]]&lt;Tabla267[[#This Row],[VALOR]],"NO DISPONIBLE","DISPONIBLE")</f>
        <v>#N/A</v>
      </c>
      <c r="M1879" s="9">
        <f>COUNTIF(Tabla267[[#This Row],[VALOR RESTANTE]],0)</f>
        <v>0</v>
      </c>
    </row>
    <row r="1880" spans="2:13" hidden="1" x14ac:dyDescent="0.2">
      <c r="B1880" s="31">
        <v>1871</v>
      </c>
      <c r="J1880">
        <f t="shared" si="29"/>
        <v>105000</v>
      </c>
      <c r="K1880" t="e">
        <f>VLOOKUP(B1880,'REGISTRO ABONOS'!$B$8:$BC$10039,54,0)</f>
        <v>#N/A</v>
      </c>
      <c r="L1880" t="e">
        <f>IF(Tabla267[[#This Row],[VALOR RESTANTE]]&lt;Tabla267[[#This Row],[VALOR]],"NO DISPONIBLE","DISPONIBLE")</f>
        <v>#N/A</v>
      </c>
      <c r="M1880" s="9">
        <f>COUNTIF(Tabla267[[#This Row],[VALOR RESTANTE]],0)</f>
        <v>0</v>
      </c>
    </row>
    <row r="1881" spans="2:13" hidden="1" x14ac:dyDescent="0.2">
      <c r="B1881" s="31">
        <v>1872</v>
      </c>
      <c r="H1881" t="s">
        <v>87</v>
      </c>
      <c r="I1881" t="s">
        <v>87</v>
      </c>
      <c r="J1881">
        <f t="shared" si="29"/>
        <v>105000</v>
      </c>
      <c r="K1881" t="e">
        <f>VLOOKUP(B1881,'REGISTRO ABONOS'!$B$8:$BC$10039,54,0)</f>
        <v>#N/A</v>
      </c>
      <c r="L1881" t="e">
        <f>IF(Tabla267[[#This Row],[VALOR RESTANTE]]&lt;Tabla267[[#This Row],[VALOR]],"NO DISPONIBLE","DISPONIBLE")</f>
        <v>#N/A</v>
      </c>
      <c r="M1881" s="9">
        <f>COUNTIF(Tabla267[[#This Row],[VALOR RESTANTE]],0)</f>
        <v>0</v>
      </c>
    </row>
    <row r="1882" spans="2:13" hidden="1" x14ac:dyDescent="0.2">
      <c r="B1882" s="31">
        <v>1873</v>
      </c>
      <c r="J1882">
        <f t="shared" si="29"/>
        <v>105000</v>
      </c>
      <c r="K1882" t="e">
        <f>VLOOKUP(B1882,'REGISTRO ABONOS'!$B$8:$BC$10039,54,0)</f>
        <v>#N/A</v>
      </c>
      <c r="L1882" t="e">
        <f>IF(Tabla267[[#This Row],[VALOR RESTANTE]]&lt;Tabla267[[#This Row],[VALOR]],"NO DISPONIBLE","DISPONIBLE")</f>
        <v>#N/A</v>
      </c>
      <c r="M1882" s="9">
        <f>COUNTIF(Tabla267[[#This Row],[VALOR RESTANTE]],0)</f>
        <v>0</v>
      </c>
    </row>
    <row r="1883" spans="2:13" hidden="1" x14ac:dyDescent="0.2">
      <c r="B1883" s="31">
        <v>1874</v>
      </c>
      <c r="J1883">
        <f t="shared" si="29"/>
        <v>105000</v>
      </c>
      <c r="K1883" t="e">
        <f>VLOOKUP(B1883,'REGISTRO ABONOS'!$B$8:$BC$10039,54,0)</f>
        <v>#N/A</v>
      </c>
      <c r="L1883" t="e">
        <f>IF(Tabla267[[#This Row],[VALOR RESTANTE]]&lt;Tabla267[[#This Row],[VALOR]],"NO DISPONIBLE","DISPONIBLE")</f>
        <v>#N/A</v>
      </c>
      <c r="M1883" s="9">
        <f>COUNTIF(Tabla267[[#This Row],[VALOR RESTANTE]],0)</f>
        <v>0</v>
      </c>
    </row>
    <row r="1884" spans="2:13" hidden="1" x14ac:dyDescent="0.2">
      <c r="B1884" s="31">
        <v>1875</v>
      </c>
      <c r="J1884">
        <f t="shared" si="29"/>
        <v>105000</v>
      </c>
      <c r="K1884" t="e">
        <f>VLOOKUP(B1884,'REGISTRO ABONOS'!$B$8:$BC$10039,54,0)</f>
        <v>#N/A</v>
      </c>
      <c r="L1884" t="e">
        <f>IF(Tabla267[[#This Row],[VALOR RESTANTE]]&lt;Tabla267[[#This Row],[VALOR]],"NO DISPONIBLE","DISPONIBLE")</f>
        <v>#N/A</v>
      </c>
      <c r="M1884" s="9">
        <f>COUNTIF(Tabla267[[#This Row],[VALOR RESTANTE]],0)</f>
        <v>0</v>
      </c>
    </row>
    <row r="1885" spans="2:13" hidden="1" x14ac:dyDescent="0.2">
      <c r="B1885" s="31">
        <v>1876</v>
      </c>
      <c r="H1885" t="s">
        <v>564</v>
      </c>
      <c r="I1885" t="s">
        <v>564</v>
      </c>
      <c r="J1885">
        <f t="shared" si="29"/>
        <v>105000</v>
      </c>
      <c r="K1885" t="e">
        <f>VLOOKUP(B1885,'REGISTRO ABONOS'!$B$8:$BC$10039,54,0)</f>
        <v>#N/A</v>
      </c>
      <c r="L1885" t="e">
        <f>IF(Tabla267[[#This Row],[VALOR RESTANTE]]&lt;Tabla267[[#This Row],[VALOR]],"NO DISPONIBLE","DISPONIBLE")</f>
        <v>#N/A</v>
      </c>
      <c r="M1885" s="9">
        <f>COUNTIF(Tabla267[[#This Row],[VALOR RESTANTE]],0)</f>
        <v>0</v>
      </c>
    </row>
    <row r="1886" spans="2:13" hidden="1" x14ac:dyDescent="0.2">
      <c r="B1886" s="31">
        <v>1877</v>
      </c>
      <c r="J1886">
        <f t="shared" si="29"/>
        <v>105000</v>
      </c>
      <c r="K1886" t="e">
        <f>VLOOKUP(B1886,'REGISTRO ABONOS'!$B$8:$BC$10039,54,0)</f>
        <v>#N/A</v>
      </c>
      <c r="L1886" t="e">
        <f>IF(Tabla267[[#This Row],[VALOR RESTANTE]]&lt;Tabla267[[#This Row],[VALOR]],"NO DISPONIBLE","DISPONIBLE")</f>
        <v>#N/A</v>
      </c>
      <c r="M1886" s="9">
        <f>COUNTIF(Tabla267[[#This Row],[VALOR RESTANTE]],0)</f>
        <v>0</v>
      </c>
    </row>
    <row r="1887" spans="2:13" hidden="1" x14ac:dyDescent="0.2">
      <c r="B1887" s="31">
        <v>1878</v>
      </c>
      <c r="J1887">
        <f t="shared" si="29"/>
        <v>105000</v>
      </c>
      <c r="K1887" t="e">
        <f>VLOOKUP(B1887,'REGISTRO ABONOS'!$B$8:$BC$10039,54,0)</f>
        <v>#N/A</v>
      </c>
      <c r="L1887" t="e">
        <f>IF(Tabla267[[#This Row],[VALOR RESTANTE]]&lt;Tabla267[[#This Row],[VALOR]],"NO DISPONIBLE","DISPONIBLE")</f>
        <v>#N/A</v>
      </c>
      <c r="M1887" s="9">
        <f>COUNTIF(Tabla267[[#This Row],[VALOR RESTANTE]],0)</f>
        <v>0</v>
      </c>
    </row>
    <row r="1888" spans="2:13" hidden="1" x14ac:dyDescent="0.2">
      <c r="B1888" s="31">
        <v>1879</v>
      </c>
      <c r="J1888">
        <f t="shared" si="29"/>
        <v>105000</v>
      </c>
      <c r="K1888" t="e">
        <f>VLOOKUP(B1888,'REGISTRO ABONOS'!$B$8:$BC$10039,54,0)</f>
        <v>#N/A</v>
      </c>
      <c r="L1888" t="e">
        <f>IF(Tabla267[[#This Row],[VALOR RESTANTE]]&lt;Tabla267[[#This Row],[VALOR]],"NO DISPONIBLE","DISPONIBLE")</f>
        <v>#N/A</v>
      </c>
      <c r="M1888" s="9">
        <f>COUNTIF(Tabla267[[#This Row],[VALOR RESTANTE]],0)</f>
        <v>0</v>
      </c>
    </row>
    <row r="1889" spans="2:13" hidden="1" x14ac:dyDescent="0.2">
      <c r="B1889" s="31">
        <v>1880</v>
      </c>
      <c r="J1889">
        <f t="shared" si="29"/>
        <v>105000</v>
      </c>
      <c r="K1889" t="e">
        <f>VLOOKUP(B1889,'REGISTRO ABONOS'!$B$8:$BC$10039,54,0)</f>
        <v>#N/A</v>
      </c>
      <c r="L1889" t="e">
        <f>IF(Tabla267[[#This Row],[VALOR RESTANTE]]&lt;Tabla267[[#This Row],[VALOR]],"NO DISPONIBLE","DISPONIBLE")</f>
        <v>#N/A</v>
      </c>
      <c r="M1889" s="9">
        <f>COUNTIF(Tabla267[[#This Row],[VALOR RESTANTE]],0)</f>
        <v>0</v>
      </c>
    </row>
    <row r="1890" spans="2:13" hidden="1" x14ac:dyDescent="0.2">
      <c r="B1890" s="31">
        <v>1881</v>
      </c>
      <c r="J1890">
        <f t="shared" si="29"/>
        <v>105000</v>
      </c>
      <c r="K1890" t="e">
        <f>VLOOKUP(B1890,'REGISTRO ABONOS'!$B$8:$BC$10039,54,0)</f>
        <v>#N/A</v>
      </c>
      <c r="L1890" t="e">
        <f>IF(Tabla267[[#This Row],[VALOR RESTANTE]]&lt;Tabla267[[#This Row],[VALOR]],"NO DISPONIBLE","DISPONIBLE")</f>
        <v>#N/A</v>
      </c>
      <c r="M1890" s="9">
        <f>COUNTIF(Tabla267[[#This Row],[VALOR RESTANTE]],0)</f>
        <v>0</v>
      </c>
    </row>
    <row r="1891" spans="2:13" hidden="1" x14ac:dyDescent="0.2">
      <c r="B1891" s="31">
        <v>1882</v>
      </c>
      <c r="J1891">
        <f t="shared" si="29"/>
        <v>105000</v>
      </c>
      <c r="K1891" t="e">
        <f>VLOOKUP(B1891,'REGISTRO ABONOS'!$B$8:$BC$10039,54,0)</f>
        <v>#N/A</v>
      </c>
      <c r="L1891" t="e">
        <f>IF(Tabla267[[#This Row],[VALOR RESTANTE]]&lt;Tabla267[[#This Row],[VALOR]],"NO DISPONIBLE","DISPONIBLE")</f>
        <v>#N/A</v>
      </c>
      <c r="M1891" s="9">
        <f>COUNTIF(Tabla267[[#This Row],[VALOR RESTANTE]],0)</f>
        <v>0</v>
      </c>
    </row>
    <row r="1892" spans="2:13" hidden="1" x14ac:dyDescent="0.2">
      <c r="B1892" s="31">
        <v>1883</v>
      </c>
      <c r="J1892">
        <f t="shared" si="29"/>
        <v>105000</v>
      </c>
      <c r="K1892" t="e">
        <f>VLOOKUP(B1892,'REGISTRO ABONOS'!$B$8:$BC$10039,54,0)</f>
        <v>#N/A</v>
      </c>
      <c r="L1892" t="e">
        <f>IF(Tabla267[[#This Row],[VALOR RESTANTE]]&lt;Tabla267[[#This Row],[VALOR]],"NO DISPONIBLE","DISPONIBLE")</f>
        <v>#N/A</v>
      </c>
      <c r="M1892" s="9">
        <f>COUNTIF(Tabla267[[#This Row],[VALOR RESTANTE]],0)</f>
        <v>0</v>
      </c>
    </row>
    <row r="1893" spans="2:13" hidden="1" x14ac:dyDescent="0.2">
      <c r="B1893" s="31">
        <v>1884</v>
      </c>
      <c r="H1893" t="s">
        <v>282</v>
      </c>
      <c r="I1893" t="s">
        <v>282</v>
      </c>
      <c r="J1893">
        <f t="shared" si="29"/>
        <v>105000</v>
      </c>
      <c r="K1893" t="e">
        <f>VLOOKUP(B1893,'REGISTRO ABONOS'!$B$8:$BC$10039,54,0)</f>
        <v>#N/A</v>
      </c>
      <c r="L1893" t="e">
        <f>IF(Tabla267[[#This Row],[VALOR RESTANTE]]&lt;Tabla267[[#This Row],[VALOR]],"NO DISPONIBLE","DISPONIBLE")</f>
        <v>#N/A</v>
      </c>
      <c r="M1893" s="9">
        <f>COUNTIF(Tabla267[[#This Row],[VALOR RESTANTE]],0)</f>
        <v>0</v>
      </c>
    </row>
    <row r="1894" spans="2:13" hidden="1" x14ac:dyDescent="0.2">
      <c r="B1894" s="31">
        <v>1885</v>
      </c>
      <c r="J1894">
        <f t="shared" si="29"/>
        <v>105000</v>
      </c>
      <c r="K1894" t="e">
        <f>VLOOKUP(B1894,'REGISTRO ABONOS'!$B$8:$BC$10039,54,0)</f>
        <v>#N/A</v>
      </c>
      <c r="L1894" t="e">
        <f>IF(Tabla267[[#This Row],[VALOR RESTANTE]]&lt;Tabla267[[#This Row],[VALOR]],"NO DISPONIBLE","DISPONIBLE")</f>
        <v>#N/A</v>
      </c>
      <c r="M1894" s="9">
        <f>COUNTIF(Tabla267[[#This Row],[VALOR RESTANTE]],0)</f>
        <v>0</v>
      </c>
    </row>
    <row r="1895" spans="2:13" hidden="1" x14ac:dyDescent="0.2">
      <c r="B1895" s="31">
        <v>1886</v>
      </c>
      <c r="H1895" t="s">
        <v>483</v>
      </c>
      <c r="I1895" t="s">
        <v>483</v>
      </c>
      <c r="J1895">
        <f t="shared" si="29"/>
        <v>105000</v>
      </c>
      <c r="K1895" t="e">
        <f>VLOOKUP(B1895,'REGISTRO ABONOS'!$B$8:$BC$10039,54,0)</f>
        <v>#N/A</v>
      </c>
      <c r="L1895" t="e">
        <f>IF(Tabla267[[#This Row],[VALOR RESTANTE]]&lt;Tabla267[[#This Row],[VALOR]],"NO DISPONIBLE","DISPONIBLE")</f>
        <v>#N/A</v>
      </c>
      <c r="M1895" s="9">
        <f>COUNTIF(Tabla267[[#This Row],[VALOR RESTANTE]],0)</f>
        <v>0</v>
      </c>
    </row>
    <row r="1896" spans="2:13" hidden="1" x14ac:dyDescent="0.2">
      <c r="B1896" s="31">
        <v>1887</v>
      </c>
      <c r="J1896">
        <f t="shared" si="29"/>
        <v>105000</v>
      </c>
      <c r="K1896" t="e">
        <f>VLOOKUP(B1896,'REGISTRO ABONOS'!$B$8:$BC$10039,54,0)</f>
        <v>#N/A</v>
      </c>
      <c r="L1896" t="e">
        <f>IF(Tabla267[[#This Row],[VALOR RESTANTE]]&lt;Tabla267[[#This Row],[VALOR]],"NO DISPONIBLE","DISPONIBLE")</f>
        <v>#N/A</v>
      </c>
      <c r="M1896" s="9">
        <f>COUNTIF(Tabla267[[#This Row],[VALOR RESTANTE]],0)</f>
        <v>0</v>
      </c>
    </row>
    <row r="1897" spans="2:13" hidden="1" x14ac:dyDescent="0.2">
      <c r="B1897" s="31">
        <v>1888</v>
      </c>
      <c r="J1897">
        <f t="shared" si="29"/>
        <v>105000</v>
      </c>
      <c r="K1897" t="e">
        <f>VLOOKUP(B1897,'REGISTRO ABONOS'!$B$8:$BC$10039,54,0)</f>
        <v>#N/A</v>
      </c>
      <c r="L1897" t="e">
        <f>IF(Tabla267[[#This Row],[VALOR RESTANTE]]&lt;Tabla267[[#This Row],[VALOR]],"NO DISPONIBLE","DISPONIBLE")</f>
        <v>#N/A</v>
      </c>
      <c r="M1897" s="9">
        <f>COUNTIF(Tabla267[[#This Row],[VALOR RESTANTE]],0)</f>
        <v>0</v>
      </c>
    </row>
    <row r="1898" spans="2:13" hidden="1" x14ac:dyDescent="0.2">
      <c r="B1898" s="31">
        <v>1889</v>
      </c>
      <c r="J1898">
        <f t="shared" si="29"/>
        <v>105000</v>
      </c>
      <c r="K1898" t="e">
        <f>VLOOKUP(B1898,'REGISTRO ABONOS'!$B$8:$BC$10039,54,0)</f>
        <v>#N/A</v>
      </c>
      <c r="L1898" t="e">
        <f>IF(Tabla267[[#This Row],[VALOR RESTANTE]]&lt;Tabla267[[#This Row],[VALOR]],"NO DISPONIBLE","DISPONIBLE")</f>
        <v>#N/A</v>
      </c>
      <c r="M1898" s="9">
        <f>COUNTIF(Tabla267[[#This Row],[VALOR RESTANTE]],0)</f>
        <v>0</v>
      </c>
    </row>
    <row r="1899" spans="2:13" hidden="1" x14ac:dyDescent="0.2">
      <c r="B1899" s="31">
        <v>1890</v>
      </c>
      <c r="H1899" t="s">
        <v>87</v>
      </c>
      <c r="I1899" t="s">
        <v>87</v>
      </c>
      <c r="J1899">
        <f t="shared" si="29"/>
        <v>105000</v>
      </c>
      <c r="K1899" t="e">
        <f>VLOOKUP(B1899,'REGISTRO ABONOS'!$B$8:$BC$10039,54,0)</f>
        <v>#N/A</v>
      </c>
      <c r="L1899" t="e">
        <f>IF(Tabla267[[#This Row],[VALOR RESTANTE]]&lt;Tabla267[[#This Row],[VALOR]],"NO DISPONIBLE","DISPONIBLE")</f>
        <v>#N/A</v>
      </c>
      <c r="M1899" s="9">
        <f>COUNTIF(Tabla267[[#This Row],[VALOR RESTANTE]],0)</f>
        <v>0</v>
      </c>
    </row>
    <row r="1900" spans="2:13" hidden="1" x14ac:dyDescent="0.2">
      <c r="B1900" s="31">
        <v>1891</v>
      </c>
      <c r="H1900" t="s">
        <v>282</v>
      </c>
      <c r="I1900" t="s">
        <v>282</v>
      </c>
      <c r="J1900">
        <f t="shared" si="29"/>
        <v>105000</v>
      </c>
      <c r="K1900" t="e">
        <f>VLOOKUP(B1900,'REGISTRO ABONOS'!$B$8:$BC$10039,54,0)</f>
        <v>#N/A</v>
      </c>
      <c r="L1900" t="e">
        <f>IF(Tabla267[[#This Row],[VALOR RESTANTE]]&lt;Tabla267[[#This Row],[VALOR]],"NO DISPONIBLE","DISPONIBLE")</f>
        <v>#N/A</v>
      </c>
      <c r="M1900" s="9">
        <f>COUNTIF(Tabla267[[#This Row],[VALOR RESTANTE]],0)</f>
        <v>0</v>
      </c>
    </row>
    <row r="1901" spans="2:13" hidden="1" x14ac:dyDescent="0.2">
      <c r="B1901" s="31">
        <v>1892</v>
      </c>
      <c r="H1901" t="s">
        <v>502</v>
      </c>
      <c r="I1901" t="s">
        <v>502</v>
      </c>
      <c r="J1901">
        <f t="shared" si="29"/>
        <v>105000</v>
      </c>
      <c r="K1901" t="e">
        <f>VLOOKUP(B1901,'REGISTRO ABONOS'!$B$8:$BC$10039,54,0)</f>
        <v>#N/A</v>
      </c>
      <c r="L1901" t="e">
        <f>IF(Tabla267[[#This Row],[VALOR RESTANTE]]&lt;Tabla267[[#This Row],[VALOR]],"NO DISPONIBLE","DISPONIBLE")</f>
        <v>#N/A</v>
      </c>
      <c r="M1901" s="9">
        <f>COUNTIF(Tabla267[[#This Row],[VALOR RESTANTE]],0)</f>
        <v>0</v>
      </c>
    </row>
    <row r="1902" spans="2:13" hidden="1" x14ac:dyDescent="0.2">
      <c r="B1902" s="31">
        <v>1893</v>
      </c>
      <c r="H1902" t="s">
        <v>282</v>
      </c>
      <c r="I1902" t="s">
        <v>282</v>
      </c>
      <c r="J1902">
        <f t="shared" si="29"/>
        <v>105000</v>
      </c>
      <c r="K1902" t="e">
        <f>VLOOKUP(B1902,'REGISTRO ABONOS'!$B$8:$BC$10039,54,0)</f>
        <v>#N/A</v>
      </c>
      <c r="L1902" t="e">
        <f>IF(Tabla267[[#This Row],[VALOR RESTANTE]]&lt;Tabla267[[#This Row],[VALOR]],"NO DISPONIBLE","DISPONIBLE")</f>
        <v>#N/A</v>
      </c>
      <c r="M1902" s="9">
        <f>COUNTIF(Tabla267[[#This Row],[VALOR RESTANTE]],0)</f>
        <v>0</v>
      </c>
    </row>
    <row r="1903" spans="2:13" hidden="1" x14ac:dyDescent="0.2">
      <c r="B1903" s="31">
        <v>1894</v>
      </c>
      <c r="J1903">
        <f t="shared" si="29"/>
        <v>105000</v>
      </c>
      <c r="K1903" t="e">
        <f>VLOOKUP(B1903,'REGISTRO ABONOS'!$B$8:$BC$10039,54,0)</f>
        <v>#N/A</v>
      </c>
      <c r="L1903" t="e">
        <f>IF(Tabla267[[#This Row],[VALOR RESTANTE]]&lt;Tabla267[[#This Row],[VALOR]],"NO DISPONIBLE","DISPONIBLE")</f>
        <v>#N/A</v>
      </c>
      <c r="M1903" s="9">
        <f>COUNTIF(Tabla267[[#This Row],[VALOR RESTANTE]],0)</f>
        <v>0</v>
      </c>
    </row>
    <row r="1904" spans="2:13" hidden="1" x14ac:dyDescent="0.2">
      <c r="B1904" s="31">
        <v>1895</v>
      </c>
      <c r="H1904" t="s">
        <v>494</v>
      </c>
      <c r="I1904" t="s">
        <v>494</v>
      </c>
      <c r="J1904">
        <f t="shared" si="29"/>
        <v>105000</v>
      </c>
      <c r="K1904" t="e">
        <f>VLOOKUP(B1904,'REGISTRO ABONOS'!$B$8:$BC$10039,54,0)</f>
        <v>#N/A</v>
      </c>
      <c r="L1904" t="e">
        <f>IF(Tabla267[[#This Row],[VALOR RESTANTE]]&lt;Tabla267[[#This Row],[VALOR]],"NO DISPONIBLE","DISPONIBLE")</f>
        <v>#N/A</v>
      </c>
      <c r="M1904" s="9">
        <f>COUNTIF(Tabla267[[#This Row],[VALOR RESTANTE]],0)</f>
        <v>0</v>
      </c>
    </row>
    <row r="1905" spans="2:13" hidden="1" x14ac:dyDescent="0.2">
      <c r="B1905" s="31">
        <v>1896</v>
      </c>
      <c r="J1905">
        <f t="shared" si="29"/>
        <v>105000</v>
      </c>
      <c r="K1905" t="e">
        <f>VLOOKUP(B1905,'REGISTRO ABONOS'!$B$8:$BC$10039,54,0)</f>
        <v>#N/A</v>
      </c>
      <c r="L1905" t="e">
        <f>IF(Tabla267[[#This Row],[VALOR RESTANTE]]&lt;Tabla267[[#This Row],[VALOR]],"NO DISPONIBLE","DISPONIBLE")</f>
        <v>#N/A</v>
      </c>
      <c r="M1905" s="9">
        <f>COUNTIF(Tabla267[[#This Row],[VALOR RESTANTE]],0)</f>
        <v>0</v>
      </c>
    </row>
    <row r="1906" spans="2:13" hidden="1" x14ac:dyDescent="0.2">
      <c r="B1906" s="31">
        <v>1897</v>
      </c>
      <c r="J1906">
        <f t="shared" si="29"/>
        <v>105000</v>
      </c>
      <c r="K1906" t="e">
        <f>VLOOKUP(B1906,'REGISTRO ABONOS'!$B$8:$BC$10039,54,0)</f>
        <v>#N/A</v>
      </c>
      <c r="L1906" t="e">
        <f>IF(Tabla267[[#This Row],[VALOR RESTANTE]]&lt;Tabla267[[#This Row],[VALOR]],"NO DISPONIBLE","DISPONIBLE")</f>
        <v>#N/A</v>
      </c>
      <c r="M1906" s="9">
        <f>COUNTIF(Tabla267[[#This Row],[VALOR RESTANTE]],0)</f>
        <v>0</v>
      </c>
    </row>
    <row r="1907" spans="2:13" hidden="1" x14ac:dyDescent="0.2">
      <c r="B1907" s="31">
        <v>1898</v>
      </c>
      <c r="J1907">
        <f t="shared" si="29"/>
        <v>105000</v>
      </c>
      <c r="K1907" t="e">
        <f>VLOOKUP(B1907,'REGISTRO ABONOS'!$B$8:$BC$10039,54,0)</f>
        <v>#N/A</v>
      </c>
      <c r="L1907" t="e">
        <f>IF(Tabla267[[#This Row],[VALOR RESTANTE]]&lt;Tabla267[[#This Row],[VALOR]],"NO DISPONIBLE","DISPONIBLE")</f>
        <v>#N/A</v>
      </c>
      <c r="M1907" s="9">
        <f>COUNTIF(Tabla267[[#This Row],[VALOR RESTANTE]],0)</f>
        <v>0</v>
      </c>
    </row>
    <row r="1908" spans="2:13" hidden="1" x14ac:dyDescent="0.2">
      <c r="B1908" s="31">
        <v>1899</v>
      </c>
      <c r="H1908" t="s">
        <v>89</v>
      </c>
      <c r="I1908" t="s">
        <v>89</v>
      </c>
      <c r="J1908">
        <f t="shared" si="29"/>
        <v>105000</v>
      </c>
      <c r="K1908" t="e">
        <f>VLOOKUP(B1908,'REGISTRO ABONOS'!$B$8:$BC$10039,54,0)</f>
        <v>#N/A</v>
      </c>
      <c r="L1908" t="e">
        <f>IF(Tabla267[[#This Row],[VALOR RESTANTE]]&lt;Tabla267[[#This Row],[VALOR]],"NO DISPONIBLE","DISPONIBLE")</f>
        <v>#N/A</v>
      </c>
      <c r="M1908" s="9">
        <f>COUNTIF(Tabla267[[#This Row],[VALOR RESTANTE]],0)</f>
        <v>0</v>
      </c>
    </row>
    <row r="1909" spans="2:13" hidden="1" x14ac:dyDescent="0.2">
      <c r="B1909" s="31">
        <v>1900</v>
      </c>
      <c r="J1909">
        <f t="shared" si="29"/>
        <v>105000</v>
      </c>
      <c r="K1909" t="e">
        <f>VLOOKUP(B1909,'REGISTRO ABONOS'!$B$8:$BC$10039,54,0)</f>
        <v>#N/A</v>
      </c>
      <c r="L1909" t="e">
        <f>IF(Tabla267[[#This Row],[VALOR RESTANTE]]&lt;Tabla267[[#This Row],[VALOR]],"NO DISPONIBLE","DISPONIBLE")</f>
        <v>#N/A</v>
      </c>
      <c r="M1909" s="9">
        <f>COUNTIF(Tabla267[[#This Row],[VALOR RESTANTE]],0)</f>
        <v>0</v>
      </c>
    </row>
    <row r="1910" spans="2:13" hidden="1" x14ac:dyDescent="0.2">
      <c r="B1910" s="31">
        <v>1901</v>
      </c>
      <c r="H1910" t="s">
        <v>533</v>
      </c>
      <c r="I1910" t="s">
        <v>533</v>
      </c>
      <c r="J1910">
        <f t="shared" si="29"/>
        <v>105000</v>
      </c>
      <c r="K1910" t="e">
        <f>VLOOKUP(B1910,'REGISTRO ABONOS'!$B$8:$BC$10039,54,0)</f>
        <v>#N/A</v>
      </c>
      <c r="L1910" t="e">
        <f>IF(Tabla267[[#This Row],[VALOR RESTANTE]]&lt;Tabla267[[#This Row],[VALOR]],"NO DISPONIBLE","DISPONIBLE")</f>
        <v>#N/A</v>
      </c>
      <c r="M1910" s="9">
        <f>COUNTIF(Tabla267[[#This Row],[VALOR RESTANTE]],0)</f>
        <v>0</v>
      </c>
    </row>
    <row r="1911" spans="2:13" hidden="1" x14ac:dyDescent="0.2">
      <c r="B1911" s="31">
        <v>1902</v>
      </c>
      <c r="J1911">
        <f t="shared" si="29"/>
        <v>105000</v>
      </c>
      <c r="K1911" t="e">
        <f>VLOOKUP(B1911,'REGISTRO ABONOS'!$B$8:$BC$10039,54,0)</f>
        <v>#N/A</v>
      </c>
      <c r="L1911" t="e">
        <f>IF(Tabla267[[#This Row],[VALOR RESTANTE]]&lt;Tabla267[[#This Row],[VALOR]],"NO DISPONIBLE","DISPONIBLE")</f>
        <v>#N/A</v>
      </c>
      <c r="M1911" s="9">
        <f>COUNTIF(Tabla267[[#This Row],[VALOR RESTANTE]],0)</f>
        <v>0</v>
      </c>
    </row>
    <row r="1912" spans="2:13" hidden="1" x14ac:dyDescent="0.2">
      <c r="B1912" s="31">
        <v>1903</v>
      </c>
      <c r="H1912" t="s">
        <v>565</v>
      </c>
      <c r="I1912" t="s">
        <v>565</v>
      </c>
      <c r="J1912">
        <f t="shared" si="29"/>
        <v>105000</v>
      </c>
      <c r="K1912" t="e">
        <f>VLOOKUP(B1912,'REGISTRO ABONOS'!$B$8:$BC$10039,54,0)</f>
        <v>#N/A</v>
      </c>
      <c r="L1912" t="e">
        <f>IF(Tabla267[[#This Row],[VALOR RESTANTE]]&lt;Tabla267[[#This Row],[VALOR]],"NO DISPONIBLE","DISPONIBLE")</f>
        <v>#N/A</v>
      </c>
      <c r="M1912" s="9">
        <f>COUNTIF(Tabla267[[#This Row],[VALOR RESTANTE]],0)</f>
        <v>0</v>
      </c>
    </row>
    <row r="1913" spans="2:13" hidden="1" x14ac:dyDescent="0.2">
      <c r="B1913" s="31">
        <v>1904</v>
      </c>
      <c r="H1913" t="s">
        <v>515</v>
      </c>
      <c r="I1913" t="s">
        <v>515</v>
      </c>
      <c r="J1913">
        <f t="shared" si="29"/>
        <v>105000</v>
      </c>
      <c r="K1913" t="e">
        <f>VLOOKUP(B1913,'REGISTRO ABONOS'!$B$8:$BC$10039,54,0)</f>
        <v>#N/A</v>
      </c>
      <c r="L1913" t="e">
        <f>IF(Tabla267[[#This Row],[VALOR RESTANTE]]&lt;Tabla267[[#This Row],[VALOR]],"NO DISPONIBLE","DISPONIBLE")</f>
        <v>#N/A</v>
      </c>
      <c r="M1913" s="9">
        <f>COUNTIF(Tabla267[[#This Row],[VALOR RESTANTE]],0)</f>
        <v>0</v>
      </c>
    </row>
    <row r="1914" spans="2:13" hidden="1" x14ac:dyDescent="0.2">
      <c r="B1914" s="31">
        <v>1905</v>
      </c>
      <c r="J1914">
        <f t="shared" si="29"/>
        <v>105000</v>
      </c>
      <c r="K1914" t="e">
        <f>VLOOKUP(B1914,'REGISTRO ABONOS'!$B$8:$BC$10039,54,0)</f>
        <v>#N/A</v>
      </c>
      <c r="L1914" t="e">
        <f>IF(Tabla267[[#This Row],[VALOR RESTANTE]]&lt;Tabla267[[#This Row],[VALOR]],"NO DISPONIBLE","DISPONIBLE")</f>
        <v>#N/A</v>
      </c>
      <c r="M1914" s="9">
        <f>COUNTIF(Tabla267[[#This Row],[VALOR RESTANTE]],0)</f>
        <v>0</v>
      </c>
    </row>
    <row r="1915" spans="2:13" hidden="1" x14ac:dyDescent="0.2">
      <c r="B1915" s="31">
        <v>1906</v>
      </c>
      <c r="J1915">
        <f t="shared" si="29"/>
        <v>105000</v>
      </c>
      <c r="K1915" t="e">
        <f>VLOOKUP(B1915,'REGISTRO ABONOS'!$B$8:$BC$10039,54,0)</f>
        <v>#N/A</v>
      </c>
      <c r="L1915" t="e">
        <f>IF(Tabla267[[#This Row],[VALOR RESTANTE]]&lt;Tabla267[[#This Row],[VALOR]],"NO DISPONIBLE","DISPONIBLE")</f>
        <v>#N/A</v>
      </c>
      <c r="M1915" s="9">
        <f>COUNTIF(Tabla267[[#This Row],[VALOR RESTANTE]],0)</f>
        <v>0</v>
      </c>
    </row>
    <row r="1916" spans="2:13" hidden="1" x14ac:dyDescent="0.2">
      <c r="B1916" s="31">
        <v>1907</v>
      </c>
      <c r="J1916">
        <f t="shared" si="29"/>
        <v>105000</v>
      </c>
      <c r="K1916" t="e">
        <f>VLOOKUP(B1916,'REGISTRO ABONOS'!$B$8:$BC$10039,54,0)</f>
        <v>#N/A</v>
      </c>
      <c r="L1916" t="e">
        <f>IF(Tabla267[[#This Row],[VALOR RESTANTE]]&lt;Tabla267[[#This Row],[VALOR]],"NO DISPONIBLE","DISPONIBLE")</f>
        <v>#N/A</v>
      </c>
      <c r="M1916" s="9">
        <f>COUNTIF(Tabla267[[#This Row],[VALOR RESTANTE]],0)</f>
        <v>0</v>
      </c>
    </row>
    <row r="1917" spans="2:13" hidden="1" x14ac:dyDescent="0.2">
      <c r="B1917" s="31">
        <v>1908</v>
      </c>
      <c r="J1917">
        <f t="shared" si="29"/>
        <v>105000</v>
      </c>
      <c r="K1917" t="e">
        <f>VLOOKUP(B1917,'REGISTRO ABONOS'!$B$8:$BC$10039,54,0)</f>
        <v>#N/A</v>
      </c>
      <c r="L1917" t="e">
        <f>IF(Tabla267[[#This Row],[VALOR RESTANTE]]&lt;Tabla267[[#This Row],[VALOR]],"NO DISPONIBLE","DISPONIBLE")</f>
        <v>#N/A</v>
      </c>
      <c r="M1917" s="9">
        <f>COUNTIF(Tabla267[[#This Row],[VALOR RESTANTE]],0)</f>
        <v>0</v>
      </c>
    </row>
    <row r="1918" spans="2:13" hidden="1" x14ac:dyDescent="0.2">
      <c r="B1918" s="31">
        <v>1909</v>
      </c>
      <c r="H1918" t="s">
        <v>565</v>
      </c>
      <c r="I1918" t="s">
        <v>565</v>
      </c>
      <c r="J1918">
        <f t="shared" si="29"/>
        <v>105000</v>
      </c>
      <c r="K1918" t="e">
        <f>VLOOKUP(B1918,'REGISTRO ABONOS'!$B$8:$BC$10039,54,0)</f>
        <v>#N/A</v>
      </c>
      <c r="L1918" t="e">
        <f>IF(Tabla267[[#This Row],[VALOR RESTANTE]]&lt;Tabla267[[#This Row],[VALOR]],"NO DISPONIBLE","DISPONIBLE")</f>
        <v>#N/A</v>
      </c>
      <c r="M1918" s="9">
        <f>COUNTIF(Tabla267[[#This Row],[VALOR RESTANTE]],0)</f>
        <v>0</v>
      </c>
    </row>
    <row r="1919" spans="2:13" hidden="1" x14ac:dyDescent="0.2">
      <c r="B1919" s="31">
        <v>1910</v>
      </c>
      <c r="J1919">
        <f t="shared" si="29"/>
        <v>105000</v>
      </c>
      <c r="K1919" t="e">
        <f>VLOOKUP(B1919,'REGISTRO ABONOS'!$B$8:$BC$10039,54,0)</f>
        <v>#N/A</v>
      </c>
      <c r="L1919" t="e">
        <f>IF(Tabla267[[#This Row],[VALOR RESTANTE]]&lt;Tabla267[[#This Row],[VALOR]],"NO DISPONIBLE","DISPONIBLE")</f>
        <v>#N/A</v>
      </c>
      <c r="M1919" s="9">
        <f>COUNTIF(Tabla267[[#This Row],[VALOR RESTANTE]],0)</f>
        <v>0</v>
      </c>
    </row>
    <row r="1920" spans="2:13" hidden="1" x14ac:dyDescent="0.2">
      <c r="B1920" s="31">
        <v>1911</v>
      </c>
      <c r="J1920">
        <f t="shared" si="29"/>
        <v>105000</v>
      </c>
      <c r="K1920" t="e">
        <f>VLOOKUP(B1920,'REGISTRO ABONOS'!$B$8:$BC$10039,54,0)</f>
        <v>#N/A</v>
      </c>
      <c r="L1920" t="e">
        <f>IF(Tabla267[[#This Row],[VALOR RESTANTE]]&lt;Tabla267[[#This Row],[VALOR]],"NO DISPONIBLE","DISPONIBLE")</f>
        <v>#N/A</v>
      </c>
      <c r="M1920" s="9">
        <f>COUNTIF(Tabla267[[#This Row],[VALOR RESTANTE]],0)</f>
        <v>0</v>
      </c>
    </row>
    <row r="1921" spans="2:13" hidden="1" x14ac:dyDescent="0.2">
      <c r="B1921" s="31">
        <v>1912</v>
      </c>
      <c r="J1921">
        <f t="shared" si="29"/>
        <v>105000</v>
      </c>
      <c r="K1921" t="e">
        <f>VLOOKUP(B1921,'REGISTRO ABONOS'!$B$8:$BC$10039,54,0)</f>
        <v>#N/A</v>
      </c>
      <c r="L1921" t="e">
        <f>IF(Tabla267[[#This Row],[VALOR RESTANTE]]&lt;Tabla267[[#This Row],[VALOR]],"NO DISPONIBLE","DISPONIBLE")</f>
        <v>#N/A</v>
      </c>
      <c r="M1921" s="9">
        <f>COUNTIF(Tabla267[[#This Row],[VALOR RESTANTE]],0)</f>
        <v>0</v>
      </c>
    </row>
    <row r="1922" spans="2:13" hidden="1" x14ac:dyDescent="0.2">
      <c r="B1922" s="31">
        <v>1913</v>
      </c>
      <c r="J1922">
        <f t="shared" si="29"/>
        <v>105000</v>
      </c>
      <c r="K1922" t="e">
        <f>VLOOKUP(B1922,'REGISTRO ABONOS'!$B$8:$BC$10039,54,0)</f>
        <v>#N/A</v>
      </c>
      <c r="L1922" t="e">
        <f>IF(Tabla267[[#This Row],[VALOR RESTANTE]]&lt;Tabla267[[#This Row],[VALOR]],"NO DISPONIBLE","DISPONIBLE")</f>
        <v>#N/A</v>
      </c>
      <c r="M1922" s="9">
        <f>COUNTIF(Tabla267[[#This Row],[VALOR RESTANTE]],0)</f>
        <v>0</v>
      </c>
    </row>
    <row r="1923" spans="2:13" hidden="1" x14ac:dyDescent="0.2">
      <c r="B1923" s="31">
        <v>1914</v>
      </c>
      <c r="H1923" t="s">
        <v>503</v>
      </c>
      <c r="I1923" t="s">
        <v>503</v>
      </c>
      <c r="J1923">
        <f t="shared" si="29"/>
        <v>105000</v>
      </c>
      <c r="K1923" t="e">
        <f>VLOOKUP(B1923,'REGISTRO ABONOS'!$B$8:$BC$10039,54,0)</f>
        <v>#N/A</v>
      </c>
      <c r="L1923" t="e">
        <f>IF(Tabla267[[#This Row],[VALOR RESTANTE]]&lt;Tabla267[[#This Row],[VALOR]],"NO DISPONIBLE","DISPONIBLE")</f>
        <v>#N/A</v>
      </c>
      <c r="M1923" s="9">
        <f>COUNTIF(Tabla267[[#This Row],[VALOR RESTANTE]],0)</f>
        <v>0</v>
      </c>
    </row>
    <row r="1924" spans="2:13" hidden="1" x14ac:dyDescent="0.2">
      <c r="B1924" s="31">
        <v>1915</v>
      </c>
      <c r="H1924" t="s">
        <v>341</v>
      </c>
      <c r="I1924" t="s">
        <v>341</v>
      </c>
      <c r="J1924">
        <f t="shared" si="29"/>
        <v>105000</v>
      </c>
      <c r="K1924" t="e">
        <f>VLOOKUP(B1924,'REGISTRO ABONOS'!$B$8:$BC$10039,54,0)</f>
        <v>#N/A</v>
      </c>
      <c r="L1924" t="e">
        <f>IF(Tabla267[[#This Row],[VALOR RESTANTE]]&lt;Tabla267[[#This Row],[VALOR]],"NO DISPONIBLE","DISPONIBLE")</f>
        <v>#N/A</v>
      </c>
      <c r="M1924" s="9">
        <f>COUNTIF(Tabla267[[#This Row],[VALOR RESTANTE]],0)</f>
        <v>0</v>
      </c>
    </row>
    <row r="1925" spans="2:13" hidden="1" x14ac:dyDescent="0.2">
      <c r="B1925" s="31">
        <v>1916</v>
      </c>
      <c r="H1925" t="s">
        <v>493</v>
      </c>
      <c r="I1925" t="s">
        <v>493</v>
      </c>
      <c r="J1925">
        <f t="shared" si="29"/>
        <v>105000</v>
      </c>
      <c r="K1925" t="e">
        <f>VLOOKUP(B1925,'REGISTRO ABONOS'!$B$8:$BC$10039,54,0)</f>
        <v>#N/A</v>
      </c>
      <c r="L1925" t="e">
        <f>IF(Tabla267[[#This Row],[VALOR RESTANTE]]&lt;Tabla267[[#This Row],[VALOR]],"NO DISPONIBLE","DISPONIBLE")</f>
        <v>#N/A</v>
      </c>
      <c r="M1925" s="9">
        <f>COUNTIF(Tabla267[[#This Row],[VALOR RESTANTE]],0)</f>
        <v>0</v>
      </c>
    </row>
    <row r="1926" spans="2:13" hidden="1" x14ac:dyDescent="0.2">
      <c r="B1926" s="31">
        <v>1917</v>
      </c>
      <c r="H1926" t="s">
        <v>282</v>
      </c>
      <c r="I1926" t="s">
        <v>282</v>
      </c>
      <c r="J1926">
        <f t="shared" si="29"/>
        <v>105000</v>
      </c>
      <c r="K1926" t="e">
        <f>VLOOKUP(B1926,'REGISTRO ABONOS'!$B$8:$BC$10039,54,0)</f>
        <v>#N/A</v>
      </c>
      <c r="L1926" t="e">
        <f>IF(Tabla267[[#This Row],[VALOR RESTANTE]]&lt;Tabla267[[#This Row],[VALOR]],"NO DISPONIBLE","DISPONIBLE")</f>
        <v>#N/A</v>
      </c>
      <c r="M1926" s="9">
        <f>COUNTIF(Tabla267[[#This Row],[VALOR RESTANTE]],0)</f>
        <v>0</v>
      </c>
    </row>
    <row r="1927" spans="2:13" hidden="1" x14ac:dyDescent="0.2">
      <c r="B1927" s="31">
        <v>1918</v>
      </c>
      <c r="H1927" t="s">
        <v>282</v>
      </c>
      <c r="I1927" t="s">
        <v>282</v>
      </c>
      <c r="J1927">
        <f t="shared" si="29"/>
        <v>105000</v>
      </c>
      <c r="K1927" t="e">
        <f>VLOOKUP(B1927,'REGISTRO ABONOS'!$B$8:$BC$10039,54,0)</f>
        <v>#N/A</v>
      </c>
      <c r="L1927" t="e">
        <f>IF(Tabla267[[#This Row],[VALOR RESTANTE]]&lt;Tabla267[[#This Row],[VALOR]],"NO DISPONIBLE","DISPONIBLE")</f>
        <v>#N/A</v>
      </c>
      <c r="M1927" s="9">
        <f>COUNTIF(Tabla267[[#This Row],[VALOR RESTANTE]],0)</f>
        <v>0</v>
      </c>
    </row>
    <row r="1928" spans="2:13" hidden="1" x14ac:dyDescent="0.2">
      <c r="B1928" s="31">
        <v>1919</v>
      </c>
      <c r="H1928" t="s">
        <v>525</v>
      </c>
      <c r="I1928" t="s">
        <v>525</v>
      </c>
      <c r="J1928">
        <f t="shared" si="29"/>
        <v>105000</v>
      </c>
      <c r="K1928" t="e">
        <f>VLOOKUP(B1928,'REGISTRO ABONOS'!$B$8:$BC$10039,54,0)</f>
        <v>#N/A</v>
      </c>
      <c r="L1928" t="e">
        <f>IF(Tabla267[[#This Row],[VALOR RESTANTE]]&lt;Tabla267[[#This Row],[VALOR]],"NO DISPONIBLE","DISPONIBLE")</f>
        <v>#N/A</v>
      </c>
      <c r="M1928" s="9">
        <f>COUNTIF(Tabla267[[#This Row],[VALOR RESTANTE]],0)</f>
        <v>0</v>
      </c>
    </row>
    <row r="1929" spans="2:13" hidden="1" x14ac:dyDescent="0.2">
      <c r="B1929" s="31">
        <v>1920</v>
      </c>
      <c r="H1929" t="s">
        <v>502</v>
      </c>
      <c r="I1929" t="s">
        <v>502</v>
      </c>
      <c r="J1929">
        <f t="shared" si="29"/>
        <v>105000</v>
      </c>
      <c r="K1929" t="e">
        <f>VLOOKUP(B1929,'REGISTRO ABONOS'!$B$8:$BC$10039,54,0)</f>
        <v>#N/A</v>
      </c>
      <c r="L1929" t="e">
        <f>IF(Tabla267[[#This Row],[VALOR RESTANTE]]&lt;Tabla267[[#This Row],[VALOR]],"NO DISPONIBLE","DISPONIBLE")</f>
        <v>#N/A</v>
      </c>
      <c r="M1929" s="9">
        <f>COUNTIF(Tabla267[[#This Row],[VALOR RESTANTE]],0)</f>
        <v>0</v>
      </c>
    </row>
    <row r="1930" spans="2:13" hidden="1" x14ac:dyDescent="0.2">
      <c r="B1930" s="31">
        <v>1921</v>
      </c>
      <c r="H1930" t="s">
        <v>533</v>
      </c>
      <c r="I1930" t="s">
        <v>533</v>
      </c>
      <c r="J1930">
        <f t="shared" si="29"/>
        <v>105000</v>
      </c>
      <c r="K1930" t="e">
        <f>VLOOKUP(B1930,'REGISTRO ABONOS'!$B$8:$BC$10039,54,0)</f>
        <v>#N/A</v>
      </c>
      <c r="L1930" t="e">
        <f>IF(Tabla267[[#This Row],[VALOR RESTANTE]]&lt;Tabla267[[#This Row],[VALOR]],"NO DISPONIBLE","DISPONIBLE")</f>
        <v>#N/A</v>
      </c>
      <c r="M1930" s="9">
        <f>COUNTIF(Tabla267[[#This Row],[VALOR RESTANTE]],0)</f>
        <v>0</v>
      </c>
    </row>
    <row r="1931" spans="2:13" hidden="1" x14ac:dyDescent="0.2">
      <c r="B1931" s="31">
        <v>1922</v>
      </c>
      <c r="H1931" t="s">
        <v>502</v>
      </c>
      <c r="I1931" t="s">
        <v>502</v>
      </c>
      <c r="J1931">
        <f t="shared" si="29"/>
        <v>105000</v>
      </c>
      <c r="K1931" t="e">
        <f>VLOOKUP(B1931,'REGISTRO ABONOS'!$B$8:$BC$10039,54,0)</f>
        <v>#N/A</v>
      </c>
      <c r="L1931" t="e">
        <f>IF(Tabla267[[#This Row],[VALOR RESTANTE]]&lt;Tabla267[[#This Row],[VALOR]],"NO DISPONIBLE","DISPONIBLE")</f>
        <v>#N/A</v>
      </c>
      <c r="M1931" s="9">
        <f>COUNTIF(Tabla267[[#This Row],[VALOR RESTANTE]],0)</f>
        <v>0</v>
      </c>
    </row>
    <row r="1932" spans="2:13" hidden="1" x14ac:dyDescent="0.2">
      <c r="B1932" s="31">
        <v>1923</v>
      </c>
      <c r="H1932" t="s">
        <v>507</v>
      </c>
      <c r="I1932" t="s">
        <v>507</v>
      </c>
      <c r="J1932">
        <f t="shared" ref="J1932:J1995" si="30">IF(C1932&gt;43607,130000,105000)</f>
        <v>105000</v>
      </c>
      <c r="K1932" t="e">
        <f>VLOOKUP(B1932,'REGISTRO ABONOS'!$B$8:$BC$10039,54,0)</f>
        <v>#N/A</v>
      </c>
      <c r="L1932" t="e">
        <f>IF(Tabla267[[#This Row],[VALOR RESTANTE]]&lt;Tabla267[[#This Row],[VALOR]],"NO DISPONIBLE","DISPONIBLE")</f>
        <v>#N/A</v>
      </c>
      <c r="M1932" s="9">
        <f>COUNTIF(Tabla267[[#This Row],[VALOR RESTANTE]],0)</f>
        <v>0</v>
      </c>
    </row>
    <row r="1933" spans="2:13" hidden="1" x14ac:dyDescent="0.2">
      <c r="B1933" s="31">
        <v>1924</v>
      </c>
      <c r="H1933" t="s">
        <v>282</v>
      </c>
      <c r="I1933" t="s">
        <v>282</v>
      </c>
      <c r="J1933">
        <f t="shared" si="30"/>
        <v>105000</v>
      </c>
      <c r="K1933" t="e">
        <f>VLOOKUP(B1933,'REGISTRO ABONOS'!$B$8:$BC$10039,54,0)</f>
        <v>#N/A</v>
      </c>
      <c r="L1933" t="e">
        <f>IF(Tabla267[[#This Row],[VALOR RESTANTE]]&lt;Tabla267[[#This Row],[VALOR]],"NO DISPONIBLE","DISPONIBLE")</f>
        <v>#N/A</v>
      </c>
      <c r="M1933" s="9">
        <f>COUNTIF(Tabla267[[#This Row],[VALOR RESTANTE]],0)</f>
        <v>0</v>
      </c>
    </row>
    <row r="1934" spans="2:13" hidden="1" x14ac:dyDescent="0.2">
      <c r="B1934" s="31">
        <v>1925</v>
      </c>
      <c r="J1934">
        <f t="shared" si="30"/>
        <v>105000</v>
      </c>
      <c r="K1934" t="e">
        <f>VLOOKUP(B1934,'REGISTRO ABONOS'!$B$8:$BC$10039,54,0)</f>
        <v>#N/A</v>
      </c>
      <c r="L1934" t="e">
        <f>IF(Tabla267[[#This Row],[VALOR RESTANTE]]&lt;Tabla267[[#This Row],[VALOR]],"NO DISPONIBLE","DISPONIBLE")</f>
        <v>#N/A</v>
      </c>
      <c r="M1934" s="9">
        <f>COUNTIF(Tabla267[[#This Row],[VALOR RESTANTE]],0)</f>
        <v>0</v>
      </c>
    </row>
    <row r="1935" spans="2:13" hidden="1" x14ac:dyDescent="0.2">
      <c r="B1935" s="31">
        <v>1926</v>
      </c>
      <c r="J1935">
        <f t="shared" si="30"/>
        <v>105000</v>
      </c>
      <c r="K1935" t="e">
        <f>VLOOKUP(B1935,'REGISTRO ABONOS'!$B$8:$BC$10039,54,0)</f>
        <v>#N/A</v>
      </c>
      <c r="L1935" t="e">
        <f>IF(Tabla267[[#This Row],[VALOR RESTANTE]]&lt;Tabla267[[#This Row],[VALOR]],"NO DISPONIBLE","DISPONIBLE")</f>
        <v>#N/A</v>
      </c>
      <c r="M1935" s="9">
        <f>COUNTIF(Tabla267[[#This Row],[VALOR RESTANTE]],0)</f>
        <v>0</v>
      </c>
    </row>
    <row r="1936" spans="2:13" hidden="1" x14ac:dyDescent="0.2">
      <c r="B1936" s="31">
        <v>1927</v>
      </c>
      <c r="H1936" t="s">
        <v>65</v>
      </c>
      <c r="I1936" t="s">
        <v>65</v>
      </c>
      <c r="J1936">
        <f t="shared" si="30"/>
        <v>105000</v>
      </c>
      <c r="K1936" t="e">
        <f>VLOOKUP(B1936,'REGISTRO ABONOS'!$B$8:$BC$10039,54,0)</f>
        <v>#N/A</v>
      </c>
      <c r="L1936" t="e">
        <f>IF(Tabla267[[#This Row],[VALOR RESTANTE]]&lt;Tabla267[[#This Row],[VALOR]],"NO DISPONIBLE","DISPONIBLE")</f>
        <v>#N/A</v>
      </c>
      <c r="M1936" s="9">
        <f>COUNTIF(Tabla267[[#This Row],[VALOR RESTANTE]],0)</f>
        <v>0</v>
      </c>
    </row>
    <row r="1937" spans="2:13" hidden="1" x14ac:dyDescent="0.2">
      <c r="B1937" s="31">
        <v>1928</v>
      </c>
      <c r="H1937" t="s">
        <v>507</v>
      </c>
      <c r="I1937" t="s">
        <v>507</v>
      </c>
      <c r="J1937">
        <f t="shared" si="30"/>
        <v>105000</v>
      </c>
      <c r="K1937" t="e">
        <f>VLOOKUP(B1937,'REGISTRO ABONOS'!$B$8:$BC$10039,54,0)</f>
        <v>#N/A</v>
      </c>
      <c r="L1937" t="e">
        <f>IF(Tabla267[[#This Row],[VALOR RESTANTE]]&lt;Tabla267[[#This Row],[VALOR]],"NO DISPONIBLE","DISPONIBLE")</f>
        <v>#N/A</v>
      </c>
      <c r="M1937" s="9">
        <f>COUNTIF(Tabla267[[#This Row],[VALOR RESTANTE]],0)</f>
        <v>0</v>
      </c>
    </row>
    <row r="1938" spans="2:13" hidden="1" x14ac:dyDescent="0.2">
      <c r="B1938" s="31">
        <v>1929</v>
      </c>
      <c r="H1938" t="s">
        <v>486</v>
      </c>
      <c r="I1938" t="s">
        <v>486</v>
      </c>
      <c r="J1938">
        <f t="shared" si="30"/>
        <v>105000</v>
      </c>
      <c r="K1938" t="e">
        <f>VLOOKUP(B1938,'REGISTRO ABONOS'!$B$8:$BC$10039,54,0)</f>
        <v>#N/A</v>
      </c>
      <c r="L1938" t="e">
        <f>IF(Tabla267[[#This Row],[VALOR RESTANTE]]&lt;Tabla267[[#This Row],[VALOR]],"NO DISPONIBLE","DISPONIBLE")</f>
        <v>#N/A</v>
      </c>
      <c r="M1938" s="9">
        <f>COUNTIF(Tabla267[[#This Row],[VALOR RESTANTE]],0)</f>
        <v>0</v>
      </c>
    </row>
    <row r="1939" spans="2:13" hidden="1" x14ac:dyDescent="0.2">
      <c r="B1939" s="31">
        <v>1930</v>
      </c>
      <c r="H1939" t="s">
        <v>503</v>
      </c>
      <c r="I1939" t="s">
        <v>503</v>
      </c>
      <c r="J1939">
        <f t="shared" si="30"/>
        <v>105000</v>
      </c>
      <c r="K1939" t="e">
        <f>VLOOKUP(B1939,'REGISTRO ABONOS'!$B$8:$BC$10039,54,0)</f>
        <v>#N/A</v>
      </c>
      <c r="L1939" t="e">
        <f>IF(Tabla267[[#This Row],[VALOR RESTANTE]]&lt;Tabla267[[#This Row],[VALOR]],"NO DISPONIBLE","DISPONIBLE")</f>
        <v>#N/A</v>
      </c>
      <c r="M1939" s="9">
        <f>COUNTIF(Tabla267[[#This Row],[VALOR RESTANTE]],0)</f>
        <v>0</v>
      </c>
    </row>
    <row r="1940" spans="2:13" hidden="1" x14ac:dyDescent="0.2">
      <c r="B1940" s="31">
        <v>1931</v>
      </c>
      <c r="J1940">
        <f t="shared" si="30"/>
        <v>105000</v>
      </c>
      <c r="K1940" t="e">
        <f>VLOOKUP(B1940,'REGISTRO ABONOS'!$B$8:$BC$10039,54,0)</f>
        <v>#N/A</v>
      </c>
      <c r="L1940" t="e">
        <f>IF(Tabla267[[#This Row],[VALOR RESTANTE]]&lt;Tabla267[[#This Row],[VALOR]],"NO DISPONIBLE","DISPONIBLE")</f>
        <v>#N/A</v>
      </c>
      <c r="M1940" s="9">
        <f>COUNTIF(Tabla267[[#This Row],[VALOR RESTANTE]],0)</f>
        <v>0</v>
      </c>
    </row>
    <row r="1941" spans="2:13" hidden="1" x14ac:dyDescent="0.2">
      <c r="B1941" s="31">
        <v>1932</v>
      </c>
      <c r="H1941" t="s">
        <v>486</v>
      </c>
      <c r="I1941" t="s">
        <v>486</v>
      </c>
      <c r="J1941">
        <f t="shared" si="30"/>
        <v>105000</v>
      </c>
      <c r="K1941" t="e">
        <f>VLOOKUP(B1941,'REGISTRO ABONOS'!$B$8:$BC$10039,54,0)</f>
        <v>#N/A</v>
      </c>
      <c r="L1941" t="e">
        <f>IF(Tabla267[[#This Row],[VALOR RESTANTE]]&lt;Tabla267[[#This Row],[VALOR]],"NO DISPONIBLE","DISPONIBLE")</f>
        <v>#N/A</v>
      </c>
      <c r="M1941" s="9">
        <f>COUNTIF(Tabla267[[#This Row],[VALOR RESTANTE]],0)</f>
        <v>0</v>
      </c>
    </row>
    <row r="1942" spans="2:13" hidden="1" x14ac:dyDescent="0.2">
      <c r="B1942" s="31">
        <v>1933</v>
      </c>
      <c r="H1942" t="s">
        <v>530</v>
      </c>
      <c r="I1942" t="s">
        <v>530</v>
      </c>
      <c r="J1942">
        <f t="shared" si="30"/>
        <v>105000</v>
      </c>
      <c r="K1942" t="e">
        <f>VLOOKUP(B1942,'REGISTRO ABONOS'!$B$8:$BC$10039,54,0)</f>
        <v>#N/A</v>
      </c>
      <c r="L1942" t="e">
        <f>IF(Tabla267[[#This Row],[VALOR RESTANTE]]&lt;Tabla267[[#This Row],[VALOR]],"NO DISPONIBLE","DISPONIBLE")</f>
        <v>#N/A</v>
      </c>
      <c r="M1942" s="9">
        <f>COUNTIF(Tabla267[[#This Row],[VALOR RESTANTE]],0)</f>
        <v>0</v>
      </c>
    </row>
    <row r="1943" spans="2:13" hidden="1" x14ac:dyDescent="0.2">
      <c r="B1943" s="31">
        <v>1934</v>
      </c>
      <c r="J1943">
        <f t="shared" si="30"/>
        <v>105000</v>
      </c>
      <c r="K1943" t="e">
        <f>VLOOKUP(B1943,'REGISTRO ABONOS'!$B$8:$BC$10039,54,0)</f>
        <v>#N/A</v>
      </c>
      <c r="L1943" t="e">
        <f>IF(Tabla267[[#This Row],[VALOR RESTANTE]]&lt;Tabla267[[#This Row],[VALOR]],"NO DISPONIBLE","DISPONIBLE")</f>
        <v>#N/A</v>
      </c>
      <c r="M1943" s="9">
        <f>COUNTIF(Tabla267[[#This Row],[VALOR RESTANTE]],0)</f>
        <v>0</v>
      </c>
    </row>
    <row r="1944" spans="2:13" hidden="1" x14ac:dyDescent="0.2">
      <c r="B1944" s="31">
        <v>1935</v>
      </c>
      <c r="H1944" t="s">
        <v>87</v>
      </c>
      <c r="I1944" t="s">
        <v>87</v>
      </c>
      <c r="J1944">
        <f t="shared" si="30"/>
        <v>105000</v>
      </c>
      <c r="K1944" t="e">
        <f>VLOOKUP(B1944,'REGISTRO ABONOS'!$B$8:$BC$10039,54,0)</f>
        <v>#N/A</v>
      </c>
      <c r="L1944" t="e">
        <f>IF(Tabla267[[#This Row],[VALOR RESTANTE]]&lt;Tabla267[[#This Row],[VALOR]],"NO DISPONIBLE","DISPONIBLE")</f>
        <v>#N/A</v>
      </c>
      <c r="M1944" s="9">
        <f>COUNTIF(Tabla267[[#This Row],[VALOR RESTANTE]],0)</f>
        <v>0</v>
      </c>
    </row>
    <row r="1945" spans="2:13" hidden="1" x14ac:dyDescent="0.2">
      <c r="B1945" s="31">
        <v>1936</v>
      </c>
      <c r="C1945" s="10">
        <v>43556</v>
      </c>
      <c r="D1945" t="s">
        <v>63</v>
      </c>
      <c r="H1945" t="s">
        <v>63</v>
      </c>
      <c r="I1945" t="s">
        <v>507</v>
      </c>
      <c r="J1945">
        <f t="shared" si="30"/>
        <v>105000</v>
      </c>
      <c r="K1945">
        <f>VLOOKUP(B1945,'REGISTRO ABONOS'!$B$8:$BC$10039,54,0)</f>
        <v>13000</v>
      </c>
      <c r="L1945" t="str">
        <f>IF(Tabla267[[#This Row],[VALOR RESTANTE]]&lt;Tabla267[[#This Row],[VALOR]],"NO DISPONIBLE","DISPONIBLE")</f>
        <v>NO DISPONIBLE</v>
      </c>
      <c r="M1945" s="9">
        <f>COUNTIF(Tabla267[[#This Row],[VALOR RESTANTE]],0)</f>
        <v>0</v>
      </c>
    </row>
    <row r="1946" spans="2:13" hidden="1" x14ac:dyDescent="0.2">
      <c r="B1946" s="31">
        <v>1937</v>
      </c>
      <c r="J1946">
        <f t="shared" si="30"/>
        <v>105000</v>
      </c>
      <c r="K1946" t="e">
        <f>VLOOKUP(B1946,'REGISTRO ABONOS'!$B$8:$BC$10039,54,0)</f>
        <v>#N/A</v>
      </c>
      <c r="L1946" t="e">
        <f>IF(Tabla267[[#This Row],[VALOR RESTANTE]]&lt;Tabla267[[#This Row],[VALOR]],"NO DISPONIBLE","DISPONIBLE")</f>
        <v>#N/A</v>
      </c>
      <c r="M1946" s="9">
        <f>COUNTIF(Tabla267[[#This Row],[VALOR RESTANTE]],0)</f>
        <v>0</v>
      </c>
    </row>
    <row r="1947" spans="2:13" hidden="1" x14ac:dyDescent="0.2">
      <c r="B1947" s="31">
        <v>1938</v>
      </c>
      <c r="H1947" t="s">
        <v>487</v>
      </c>
      <c r="I1947" t="s">
        <v>487</v>
      </c>
      <c r="J1947">
        <f t="shared" si="30"/>
        <v>105000</v>
      </c>
      <c r="K1947" t="e">
        <f>VLOOKUP(B1947,'REGISTRO ABONOS'!$B$8:$BC$10039,54,0)</f>
        <v>#N/A</v>
      </c>
      <c r="L1947" t="e">
        <f>IF(Tabla267[[#This Row],[VALOR RESTANTE]]&lt;Tabla267[[#This Row],[VALOR]],"NO DISPONIBLE","DISPONIBLE")</f>
        <v>#N/A</v>
      </c>
      <c r="M1947" s="9">
        <f>COUNTIF(Tabla267[[#This Row],[VALOR RESTANTE]],0)</f>
        <v>0</v>
      </c>
    </row>
    <row r="1948" spans="2:13" hidden="1" x14ac:dyDescent="0.2">
      <c r="B1948" s="31">
        <v>1939</v>
      </c>
      <c r="J1948">
        <f t="shared" si="30"/>
        <v>105000</v>
      </c>
      <c r="K1948" t="e">
        <f>VLOOKUP(B1948,'REGISTRO ABONOS'!$B$8:$BC$10039,54,0)</f>
        <v>#N/A</v>
      </c>
      <c r="L1948" t="e">
        <f>IF(Tabla267[[#This Row],[VALOR RESTANTE]]&lt;Tabla267[[#This Row],[VALOR]],"NO DISPONIBLE","DISPONIBLE")</f>
        <v>#N/A</v>
      </c>
      <c r="M1948" s="9">
        <f>COUNTIF(Tabla267[[#This Row],[VALOR RESTANTE]],0)</f>
        <v>0</v>
      </c>
    </row>
    <row r="1949" spans="2:13" hidden="1" x14ac:dyDescent="0.2">
      <c r="B1949" s="31">
        <v>1940</v>
      </c>
      <c r="H1949" t="s">
        <v>282</v>
      </c>
      <c r="I1949" t="s">
        <v>282</v>
      </c>
      <c r="J1949">
        <f t="shared" si="30"/>
        <v>105000</v>
      </c>
      <c r="K1949" t="e">
        <f>VLOOKUP(B1949,'REGISTRO ABONOS'!$B$8:$BC$10039,54,0)</f>
        <v>#N/A</v>
      </c>
      <c r="L1949" t="e">
        <f>IF(Tabla267[[#This Row],[VALOR RESTANTE]]&lt;Tabla267[[#This Row],[VALOR]],"NO DISPONIBLE","DISPONIBLE")</f>
        <v>#N/A</v>
      </c>
      <c r="M1949" s="9">
        <f>COUNTIF(Tabla267[[#This Row],[VALOR RESTANTE]],0)</f>
        <v>0</v>
      </c>
    </row>
    <row r="1950" spans="2:13" hidden="1" x14ac:dyDescent="0.2">
      <c r="B1950" s="31">
        <v>1941</v>
      </c>
      <c r="H1950" t="s">
        <v>502</v>
      </c>
      <c r="I1950" t="s">
        <v>502</v>
      </c>
      <c r="J1950">
        <f t="shared" si="30"/>
        <v>105000</v>
      </c>
      <c r="K1950" t="e">
        <f>VLOOKUP(B1950,'REGISTRO ABONOS'!$B$8:$BC$10039,54,0)</f>
        <v>#N/A</v>
      </c>
      <c r="L1950" t="e">
        <f>IF(Tabla267[[#This Row],[VALOR RESTANTE]]&lt;Tabla267[[#This Row],[VALOR]],"NO DISPONIBLE","DISPONIBLE")</f>
        <v>#N/A</v>
      </c>
      <c r="M1950" s="9">
        <f>COUNTIF(Tabla267[[#This Row],[VALOR RESTANTE]],0)</f>
        <v>0</v>
      </c>
    </row>
    <row r="1951" spans="2:13" hidden="1" x14ac:dyDescent="0.2">
      <c r="B1951" s="31">
        <v>1942</v>
      </c>
      <c r="H1951" t="s">
        <v>502</v>
      </c>
      <c r="I1951" t="s">
        <v>502</v>
      </c>
      <c r="J1951">
        <f t="shared" si="30"/>
        <v>105000</v>
      </c>
      <c r="K1951" t="e">
        <f>VLOOKUP(B1951,'REGISTRO ABONOS'!$B$8:$BC$10039,54,0)</f>
        <v>#N/A</v>
      </c>
      <c r="L1951" t="e">
        <f>IF(Tabla267[[#This Row],[VALOR RESTANTE]]&lt;Tabla267[[#This Row],[VALOR]],"NO DISPONIBLE","DISPONIBLE")</f>
        <v>#N/A</v>
      </c>
      <c r="M1951" s="9">
        <f>COUNTIF(Tabla267[[#This Row],[VALOR RESTANTE]],0)</f>
        <v>0</v>
      </c>
    </row>
    <row r="1952" spans="2:13" hidden="1" x14ac:dyDescent="0.2">
      <c r="B1952" s="31">
        <v>1943</v>
      </c>
      <c r="H1952" t="s">
        <v>494</v>
      </c>
      <c r="I1952" t="s">
        <v>494</v>
      </c>
      <c r="J1952">
        <f t="shared" si="30"/>
        <v>105000</v>
      </c>
      <c r="K1952" t="e">
        <f>VLOOKUP(B1952,'REGISTRO ABONOS'!$B$8:$BC$10039,54,0)</f>
        <v>#N/A</v>
      </c>
      <c r="L1952" t="e">
        <f>IF(Tabla267[[#This Row],[VALOR RESTANTE]]&lt;Tabla267[[#This Row],[VALOR]],"NO DISPONIBLE","DISPONIBLE")</f>
        <v>#N/A</v>
      </c>
      <c r="M1952" s="9">
        <f>COUNTIF(Tabla267[[#This Row],[VALOR RESTANTE]],0)</f>
        <v>0</v>
      </c>
    </row>
    <row r="1953" spans="2:13" hidden="1" x14ac:dyDescent="0.2">
      <c r="B1953" s="31">
        <v>1944</v>
      </c>
      <c r="C1953" s="10">
        <v>43564</v>
      </c>
      <c r="D1953" t="s">
        <v>87</v>
      </c>
      <c r="G1953">
        <v>17118304</v>
      </c>
      <c r="H1953" t="s">
        <v>87</v>
      </c>
      <c r="I1953" t="s">
        <v>504</v>
      </c>
      <c r="J1953">
        <f t="shared" si="30"/>
        <v>105000</v>
      </c>
      <c r="K1953" t="e">
        <f>VLOOKUP(B1953,'REGISTRO ABONOS'!$B$8:$BC$10039,54,0)</f>
        <v>#N/A</v>
      </c>
      <c r="L1953" t="e">
        <f>IF(Tabla267[[#This Row],[VALOR RESTANTE]]&lt;Tabla267[[#This Row],[VALOR]],"NO DISPONIBLE","DISPONIBLE")</f>
        <v>#N/A</v>
      </c>
      <c r="M1953" s="9">
        <f>COUNTIF(Tabla267[[#This Row],[VALOR RESTANTE]],0)</f>
        <v>0</v>
      </c>
    </row>
    <row r="1954" spans="2:13" hidden="1" x14ac:dyDescent="0.2">
      <c r="B1954" s="31">
        <v>1945</v>
      </c>
      <c r="H1954" t="s">
        <v>492</v>
      </c>
      <c r="I1954" t="s">
        <v>492</v>
      </c>
      <c r="J1954">
        <f t="shared" si="30"/>
        <v>105000</v>
      </c>
      <c r="K1954" t="e">
        <f>VLOOKUP(B1954,'REGISTRO ABONOS'!$B$8:$BC$10039,54,0)</f>
        <v>#N/A</v>
      </c>
      <c r="L1954" t="e">
        <f>IF(Tabla267[[#This Row],[VALOR RESTANTE]]&lt;Tabla267[[#This Row],[VALOR]],"NO DISPONIBLE","DISPONIBLE")</f>
        <v>#N/A</v>
      </c>
      <c r="M1954" s="9">
        <f>COUNTIF(Tabla267[[#This Row],[VALOR RESTANTE]],0)</f>
        <v>0</v>
      </c>
    </row>
    <row r="1955" spans="2:13" hidden="1" x14ac:dyDescent="0.2">
      <c r="B1955" s="31">
        <v>1946</v>
      </c>
      <c r="J1955">
        <f t="shared" si="30"/>
        <v>105000</v>
      </c>
      <c r="K1955" t="e">
        <f>VLOOKUP(B1955,'REGISTRO ABONOS'!$B$8:$BC$10039,54,0)</f>
        <v>#N/A</v>
      </c>
      <c r="L1955" t="e">
        <f>IF(Tabla267[[#This Row],[VALOR RESTANTE]]&lt;Tabla267[[#This Row],[VALOR]],"NO DISPONIBLE","DISPONIBLE")</f>
        <v>#N/A</v>
      </c>
      <c r="M1955" s="9">
        <f>COUNTIF(Tabla267[[#This Row],[VALOR RESTANTE]],0)</f>
        <v>0</v>
      </c>
    </row>
    <row r="1956" spans="2:13" hidden="1" x14ac:dyDescent="0.2">
      <c r="B1956" s="31">
        <v>1947</v>
      </c>
      <c r="J1956">
        <f t="shared" si="30"/>
        <v>105000</v>
      </c>
      <c r="K1956" t="e">
        <f>VLOOKUP(B1956,'REGISTRO ABONOS'!$B$8:$BC$10039,54,0)</f>
        <v>#N/A</v>
      </c>
      <c r="L1956" t="e">
        <f>IF(Tabla267[[#This Row],[VALOR RESTANTE]]&lt;Tabla267[[#This Row],[VALOR]],"NO DISPONIBLE","DISPONIBLE")</f>
        <v>#N/A</v>
      </c>
      <c r="M1956" s="9">
        <f>COUNTIF(Tabla267[[#This Row],[VALOR RESTANTE]],0)</f>
        <v>0</v>
      </c>
    </row>
    <row r="1957" spans="2:13" hidden="1" x14ac:dyDescent="0.2">
      <c r="B1957" s="31">
        <v>1948</v>
      </c>
      <c r="H1957" t="s">
        <v>486</v>
      </c>
      <c r="I1957" t="s">
        <v>486</v>
      </c>
      <c r="J1957">
        <f t="shared" si="30"/>
        <v>105000</v>
      </c>
      <c r="K1957" t="e">
        <f>VLOOKUP(B1957,'REGISTRO ABONOS'!$B$8:$BC$10039,54,0)</f>
        <v>#N/A</v>
      </c>
      <c r="L1957" t="e">
        <f>IF(Tabla267[[#This Row],[VALOR RESTANTE]]&lt;Tabla267[[#This Row],[VALOR]],"NO DISPONIBLE","DISPONIBLE")</f>
        <v>#N/A</v>
      </c>
      <c r="M1957" s="9">
        <f>COUNTIF(Tabla267[[#This Row],[VALOR RESTANTE]],0)</f>
        <v>0</v>
      </c>
    </row>
    <row r="1958" spans="2:13" hidden="1" x14ac:dyDescent="0.2">
      <c r="B1958" s="31">
        <v>1949</v>
      </c>
      <c r="H1958" t="s">
        <v>229</v>
      </c>
      <c r="I1958" t="s">
        <v>229</v>
      </c>
      <c r="J1958">
        <f t="shared" si="30"/>
        <v>105000</v>
      </c>
      <c r="K1958" t="e">
        <f>VLOOKUP(B1958,'REGISTRO ABONOS'!$B$8:$BC$10039,54,0)</f>
        <v>#N/A</v>
      </c>
      <c r="L1958" t="e">
        <f>IF(Tabla267[[#This Row],[VALOR RESTANTE]]&lt;Tabla267[[#This Row],[VALOR]],"NO DISPONIBLE","DISPONIBLE")</f>
        <v>#N/A</v>
      </c>
      <c r="M1958" s="9">
        <f>COUNTIF(Tabla267[[#This Row],[VALOR RESTANTE]],0)</f>
        <v>0</v>
      </c>
    </row>
    <row r="1959" spans="2:13" hidden="1" x14ac:dyDescent="0.2">
      <c r="B1959" s="31">
        <v>1950</v>
      </c>
      <c r="J1959">
        <f t="shared" si="30"/>
        <v>105000</v>
      </c>
      <c r="K1959" t="e">
        <f>VLOOKUP(B1959,'REGISTRO ABONOS'!$B$8:$BC$10039,54,0)</f>
        <v>#N/A</v>
      </c>
      <c r="L1959" t="e">
        <f>IF(Tabla267[[#This Row],[VALOR RESTANTE]]&lt;Tabla267[[#This Row],[VALOR]],"NO DISPONIBLE","DISPONIBLE")</f>
        <v>#N/A</v>
      </c>
      <c r="M1959" s="9">
        <f>COUNTIF(Tabla267[[#This Row],[VALOR RESTANTE]],0)</f>
        <v>0</v>
      </c>
    </row>
    <row r="1960" spans="2:13" hidden="1" x14ac:dyDescent="0.2">
      <c r="B1960" s="31">
        <v>1951</v>
      </c>
      <c r="J1960">
        <f t="shared" si="30"/>
        <v>105000</v>
      </c>
      <c r="K1960" t="e">
        <f>VLOOKUP(B1960,'REGISTRO ABONOS'!$B$8:$BC$10039,54,0)</f>
        <v>#N/A</v>
      </c>
      <c r="L1960" t="e">
        <f>IF(Tabla267[[#This Row],[VALOR RESTANTE]]&lt;Tabla267[[#This Row],[VALOR]],"NO DISPONIBLE","DISPONIBLE")</f>
        <v>#N/A</v>
      </c>
      <c r="M1960" s="9">
        <f>COUNTIF(Tabla267[[#This Row],[VALOR RESTANTE]],0)</f>
        <v>0</v>
      </c>
    </row>
    <row r="1961" spans="2:13" hidden="1" x14ac:dyDescent="0.2">
      <c r="B1961" s="31">
        <v>1952</v>
      </c>
      <c r="H1961" t="s">
        <v>533</v>
      </c>
      <c r="I1961" t="s">
        <v>533</v>
      </c>
      <c r="J1961">
        <f t="shared" si="30"/>
        <v>105000</v>
      </c>
      <c r="K1961" t="e">
        <f>VLOOKUP(B1961,'REGISTRO ABONOS'!$B$8:$BC$10039,54,0)</f>
        <v>#N/A</v>
      </c>
      <c r="L1961" t="e">
        <f>IF(Tabla267[[#This Row],[VALOR RESTANTE]]&lt;Tabla267[[#This Row],[VALOR]],"NO DISPONIBLE","DISPONIBLE")</f>
        <v>#N/A</v>
      </c>
      <c r="M1961" s="9">
        <f>COUNTIF(Tabla267[[#This Row],[VALOR RESTANTE]],0)</f>
        <v>0</v>
      </c>
    </row>
    <row r="1962" spans="2:13" hidden="1" x14ac:dyDescent="0.2">
      <c r="B1962" s="31">
        <v>1953</v>
      </c>
      <c r="H1962" t="s">
        <v>533</v>
      </c>
      <c r="I1962" t="s">
        <v>533</v>
      </c>
      <c r="J1962">
        <f t="shared" si="30"/>
        <v>105000</v>
      </c>
      <c r="K1962" t="e">
        <f>VLOOKUP(B1962,'REGISTRO ABONOS'!$B$8:$BC$10039,54,0)</f>
        <v>#N/A</v>
      </c>
      <c r="L1962" t="e">
        <f>IF(Tabla267[[#This Row],[VALOR RESTANTE]]&lt;Tabla267[[#This Row],[VALOR]],"NO DISPONIBLE","DISPONIBLE")</f>
        <v>#N/A</v>
      </c>
      <c r="M1962" s="9">
        <f>COUNTIF(Tabla267[[#This Row],[VALOR RESTANTE]],0)</f>
        <v>0</v>
      </c>
    </row>
    <row r="1963" spans="2:13" hidden="1" x14ac:dyDescent="0.2">
      <c r="B1963" s="31">
        <v>1954</v>
      </c>
      <c r="H1963" t="s">
        <v>533</v>
      </c>
      <c r="I1963" t="s">
        <v>533</v>
      </c>
      <c r="J1963">
        <f t="shared" si="30"/>
        <v>105000</v>
      </c>
      <c r="K1963" t="e">
        <f>VLOOKUP(B1963,'REGISTRO ABONOS'!$B$8:$BC$10039,54,0)</f>
        <v>#N/A</v>
      </c>
      <c r="L1963" t="e">
        <f>IF(Tabla267[[#This Row],[VALOR RESTANTE]]&lt;Tabla267[[#This Row],[VALOR]],"NO DISPONIBLE","DISPONIBLE")</f>
        <v>#N/A</v>
      </c>
      <c r="M1963" s="9">
        <f>COUNTIF(Tabla267[[#This Row],[VALOR RESTANTE]],0)</f>
        <v>0</v>
      </c>
    </row>
    <row r="1964" spans="2:13" hidden="1" x14ac:dyDescent="0.2">
      <c r="B1964" s="31">
        <v>1955</v>
      </c>
      <c r="H1964" t="s">
        <v>525</v>
      </c>
      <c r="I1964" t="s">
        <v>525</v>
      </c>
      <c r="J1964">
        <f t="shared" si="30"/>
        <v>105000</v>
      </c>
      <c r="K1964" t="e">
        <f>VLOOKUP(B1964,'REGISTRO ABONOS'!$B$8:$BC$10039,54,0)</f>
        <v>#N/A</v>
      </c>
      <c r="L1964" t="e">
        <f>IF(Tabla267[[#This Row],[VALOR RESTANTE]]&lt;Tabla267[[#This Row],[VALOR]],"NO DISPONIBLE","DISPONIBLE")</f>
        <v>#N/A</v>
      </c>
      <c r="M1964" s="9">
        <f>COUNTIF(Tabla267[[#This Row],[VALOR RESTANTE]],0)</f>
        <v>0</v>
      </c>
    </row>
    <row r="1965" spans="2:13" hidden="1" x14ac:dyDescent="0.2">
      <c r="B1965" s="31">
        <v>1956</v>
      </c>
      <c r="H1965" t="s">
        <v>65</v>
      </c>
      <c r="I1965" t="s">
        <v>65</v>
      </c>
      <c r="J1965">
        <f t="shared" si="30"/>
        <v>105000</v>
      </c>
      <c r="K1965" t="e">
        <f>VLOOKUP(B1965,'REGISTRO ABONOS'!$B$8:$BC$10039,54,0)</f>
        <v>#N/A</v>
      </c>
      <c r="L1965" t="e">
        <f>IF(Tabla267[[#This Row],[VALOR RESTANTE]]&lt;Tabla267[[#This Row],[VALOR]],"NO DISPONIBLE","DISPONIBLE")</f>
        <v>#N/A</v>
      </c>
      <c r="M1965" s="9">
        <f>COUNTIF(Tabla267[[#This Row],[VALOR RESTANTE]],0)</f>
        <v>0</v>
      </c>
    </row>
    <row r="1966" spans="2:13" hidden="1" x14ac:dyDescent="0.2">
      <c r="B1966" s="31">
        <v>1957</v>
      </c>
      <c r="H1966" t="s">
        <v>507</v>
      </c>
      <c r="I1966" t="s">
        <v>507</v>
      </c>
      <c r="J1966">
        <f t="shared" si="30"/>
        <v>105000</v>
      </c>
      <c r="K1966" t="e">
        <f>VLOOKUP(B1966,'REGISTRO ABONOS'!$B$8:$BC$10039,54,0)</f>
        <v>#N/A</v>
      </c>
      <c r="L1966" t="e">
        <f>IF(Tabla267[[#This Row],[VALOR RESTANTE]]&lt;Tabla267[[#This Row],[VALOR]],"NO DISPONIBLE","DISPONIBLE")</f>
        <v>#N/A</v>
      </c>
      <c r="M1966" s="9">
        <f>COUNTIF(Tabla267[[#This Row],[VALOR RESTANTE]],0)</f>
        <v>0</v>
      </c>
    </row>
    <row r="1967" spans="2:13" hidden="1" x14ac:dyDescent="0.2">
      <c r="B1967" s="31">
        <v>1958</v>
      </c>
      <c r="C1967" s="10">
        <v>43564</v>
      </c>
      <c r="D1967" t="s">
        <v>230</v>
      </c>
      <c r="H1967" t="s">
        <v>486</v>
      </c>
      <c r="I1967" t="s">
        <v>486</v>
      </c>
      <c r="J1967">
        <f t="shared" si="30"/>
        <v>105000</v>
      </c>
      <c r="K1967" t="e">
        <f>VLOOKUP(B1967,'REGISTRO ABONOS'!$B$8:$BC$10039,54,0)</f>
        <v>#N/A</v>
      </c>
      <c r="L1967" t="e">
        <f>IF(Tabla267[[#This Row],[VALOR RESTANTE]]&lt;Tabla267[[#This Row],[VALOR]],"NO DISPONIBLE","DISPONIBLE")</f>
        <v>#N/A</v>
      </c>
      <c r="M1967" s="9">
        <f>COUNTIF(Tabla267[[#This Row],[VALOR RESTANTE]],0)</f>
        <v>0</v>
      </c>
    </row>
    <row r="1968" spans="2:13" hidden="1" x14ac:dyDescent="0.2">
      <c r="B1968" s="31">
        <v>1959</v>
      </c>
      <c r="H1968" t="s">
        <v>515</v>
      </c>
      <c r="I1968" t="s">
        <v>515</v>
      </c>
      <c r="J1968">
        <f t="shared" si="30"/>
        <v>105000</v>
      </c>
      <c r="K1968" t="e">
        <f>VLOOKUP(B1968,'REGISTRO ABONOS'!$B$8:$BC$10039,54,0)</f>
        <v>#N/A</v>
      </c>
      <c r="L1968" t="e">
        <f>IF(Tabla267[[#This Row],[VALOR RESTANTE]]&lt;Tabla267[[#This Row],[VALOR]],"NO DISPONIBLE","DISPONIBLE")</f>
        <v>#N/A</v>
      </c>
      <c r="M1968" s="9">
        <f>COUNTIF(Tabla267[[#This Row],[VALOR RESTANTE]],0)</f>
        <v>0</v>
      </c>
    </row>
    <row r="1969" spans="2:13" hidden="1" x14ac:dyDescent="0.2">
      <c r="B1969" s="31">
        <v>1960</v>
      </c>
      <c r="H1969" t="s">
        <v>486</v>
      </c>
      <c r="I1969" t="s">
        <v>486</v>
      </c>
      <c r="J1969">
        <f t="shared" si="30"/>
        <v>105000</v>
      </c>
      <c r="K1969" t="e">
        <f>VLOOKUP(B1969,'REGISTRO ABONOS'!$B$8:$BC$10039,54,0)</f>
        <v>#N/A</v>
      </c>
      <c r="L1969" t="e">
        <f>IF(Tabla267[[#This Row],[VALOR RESTANTE]]&lt;Tabla267[[#This Row],[VALOR]],"NO DISPONIBLE","DISPONIBLE")</f>
        <v>#N/A</v>
      </c>
      <c r="M1969" s="9">
        <f>COUNTIF(Tabla267[[#This Row],[VALOR RESTANTE]],0)</f>
        <v>0</v>
      </c>
    </row>
    <row r="1970" spans="2:13" hidden="1" x14ac:dyDescent="0.2">
      <c r="B1970" s="31">
        <v>1961</v>
      </c>
      <c r="J1970">
        <f t="shared" si="30"/>
        <v>105000</v>
      </c>
      <c r="K1970" t="e">
        <f>VLOOKUP(B1970,'REGISTRO ABONOS'!$B$8:$BC$10039,54,0)</f>
        <v>#N/A</v>
      </c>
      <c r="L1970" t="e">
        <f>IF(Tabla267[[#This Row],[VALOR RESTANTE]]&lt;Tabla267[[#This Row],[VALOR]],"NO DISPONIBLE","DISPONIBLE")</f>
        <v>#N/A</v>
      </c>
      <c r="M1970" s="9">
        <f>COUNTIF(Tabla267[[#This Row],[VALOR RESTANTE]],0)</f>
        <v>0</v>
      </c>
    </row>
    <row r="1971" spans="2:13" hidden="1" x14ac:dyDescent="0.2">
      <c r="B1971" s="31">
        <v>1962</v>
      </c>
      <c r="J1971">
        <f t="shared" si="30"/>
        <v>105000</v>
      </c>
      <c r="K1971" t="e">
        <f>VLOOKUP(B1971,'REGISTRO ABONOS'!$B$8:$BC$10039,54,0)</f>
        <v>#N/A</v>
      </c>
      <c r="L1971" t="e">
        <f>IF(Tabla267[[#This Row],[VALOR RESTANTE]]&lt;Tabla267[[#This Row],[VALOR]],"NO DISPONIBLE","DISPONIBLE")</f>
        <v>#N/A</v>
      </c>
      <c r="M1971" s="9">
        <f>COUNTIF(Tabla267[[#This Row],[VALOR RESTANTE]],0)</f>
        <v>0</v>
      </c>
    </row>
    <row r="1972" spans="2:13" hidden="1" x14ac:dyDescent="0.2">
      <c r="B1972" s="31">
        <v>1963</v>
      </c>
      <c r="H1972" t="s">
        <v>566</v>
      </c>
      <c r="I1972" t="s">
        <v>566</v>
      </c>
      <c r="J1972">
        <f t="shared" si="30"/>
        <v>105000</v>
      </c>
      <c r="K1972" t="e">
        <f>VLOOKUP(B1972,'REGISTRO ABONOS'!$B$8:$BC$10039,54,0)</f>
        <v>#N/A</v>
      </c>
      <c r="L1972" t="e">
        <f>IF(Tabla267[[#This Row],[VALOR RESTANTE]]&lt;Tabla267[[#This Row],[VALOR]],"NO DISPONIBLE","DISPONIBLE")</f>
        <v>#N/A</v>
      </c>
      <c r="M1972" s="9">
        <f>COUNTIF(Tabla267[[#This Row],[VALOR RESTANTE]],0)</f>
        <v>0</v>
      </c>
    </row>
    <row r="1973" spans="2:13" hidden="1" x14ac:dyDescent="0.2">
      <c r="B1973" s="31">
        <v>1964</v>
      </c>
      <c r="J1973">
        <f t="shared" si="30"/>
        <v>105000</v>
      </c>
      <c r="K1973" t="e">
        <f>VLOOKUP(B1973,'REGISTRO ABONOS'!$B$8:$BC$10039,54,0)</f>
        <v>#N/A</v>
      </c>
      <c r="L1973" t="e">
        <f>IF(Tabla267[[#This Row],[VALOR RESTANTE]]&lt;Tabla267[[#This Row],[VALOR]],"NO DISPONIBLE","DISPONIBLE")</f>
        <v>#N/A</v>
      </c>
      <c r="M1973" s="9">
        <f>COUNTIF(Tabla267[[#This Row],[VALOR RESTANTE]],0)</f>
        <v>0</v>
      </c>
    </row>
    <row r="1974" spans="2:13" hidden="1" x14ac:dyDescent="0.2">
      <c r="B1974" s="31">
        <v>1965</v>
      </c>
      <c r="C1974" s="10">
        <v>43608</v>
      </c>
      <c r="D1974" t="s">
        <v>68</v>
      </c>
      <c r="E1974" t="s">
        <v>72</v>
      </c>
      <c r="F1974">
        <v>3103585498</v>
      </c>
      <c r="G1974">
        <v>29993464</v>
      </c>
      <c r="H1974" t="s">
        <v>68</v>
      </c>
      <c r="I1974" t="s">
        <v>65</v>
      </c>
      <c r="J1974">
        <f t="shared" si="30"/>
        <v>130000</v>
      </c>
      <c r="K1974">
        <f>VLOOKUP(B1974,'REGISTRO ABONOS'!$B$8:$BC$10039,54,0)</f>
        <v>75000</v>
      </c>
      <c r="L1974" t="str">
        <f>IF(Tabla267[[#This Row],[VALOR RESTANTE]]&lt;Tabla267[[#This Row],[VALOR]],"NO DISPONIBLE","DISPONIBLE")</f>
        <v>NO DISPONIBLE</v>
      </c>
      <c r="M1974" s="9">
        <f>COUNTIF(Tabla267[[#This Row],[VALOR RESTANTE]],0)</f>
        <v>0</v>
      </c>
    </row>
    <row r="1975" spans="2:13" hidden="1" x14ac:dyDescent="0.2">
      <c r="B1975" s="31">
        <v>1966</v>
      </c>
      <c r="H1975" t="s">
        <v>486</v>
      </c>
      <c r="I1975" t="s">
        <v>486</v>
      </c>
      <c r="J1975">
        <f t="shared" si="30"/>
        <v>105000</v>
      </c>
      <c r="K1975" t="e">
        <f>VLOOKUP(B1975,'REGISTRO ABONOS'!$B$8:$BC$10039,54,0)</f>
        <v>#N/A</v>
      </c>
      <c r="L1975" t="e">
        <f>IF(Tabla267[[#This Row],[VALOR RESTANTE]]&lt;Tabla267[[#This Row],[VALOR]],"NO DISPONIBLE","DISPONIBLE")</f>
        <v>#N/A</v>
      </c>
      <c r="M1975" s="9">
        <f>COUNTIF(Tabla267[[#This Row],[VALOR RESTANTE]],0)</f>
        <v>0</v>
      </c>
    </row>
    <row r="1976" spans="2:13" hidden="1" x14ac:dyDescent="0.2">
      <c r="B1976" s="31">
        <v>1967</v>
      </c>
      <c r="H1976" t="s">
        <v>492</v>
      </c>
      <c r="I1976" t="s">
        <v>492</v>
      </c>
      <c r="J1976">
        <f t="shared" si="30"/>
        <v>105000</v>
      </c>
      <c r="K1976" t="e">
        <f>VLOOKUP(B1976,'REGISTRO ABONOS'!$B$8:$BC$10039,54,0)</f>
        <v>#N/A</v>
      </c>
      <c r="L1976" t="e">
        <f>IF(Tabla267[[#This Row],[VALOR RESTANTE]]&lt;Tabla267[[#This Row],[VALOR]],"NO DISPONIBLE","DISPONIBLE")</f>
        <v>#N/A</v>
      </c>
      <c r="M1976" s="9">
        <f>COUNTIF(Tabla267[[#This Row],[VALOR RESTANTE]],0)</f>
        <v>0</v>
      </c>
    </row>
    <row r="1977" spans="2:13" hidden="1" x14ac:dyDescent="0.2">
      <c r="B1977" s="31">
        <v>1968</v>
      </c>
      <c r="J1977">
        <f t="shared" si="30"/>
        <v>105000</v>
      </c>
      <c r="K1977" t="e">
        <f>VLOOKUP(B1977,'REGISTRO ABONOS'!$B$8:$BC$10039,54,0)</f>
        <v>#N/A</v>
      </c>
      <c r="L1977" t="e">
        <f>IF(Tabla267[[#This Row],[VALOR RESTANTE]]&lt;Tabla267[[#This Row],[VALOR]],"NO DISPONIBLE","DISPONIBLE")</f>
        <v>#N/A</v>
      </c>
      <c r="M1977" s="9">
        <f>COUNTIF(Tabla267[[#This Row],[VALOR RESTANTE]],0)</f>
        <v>0</v>
      </c>
    </row>
    <row r="1978" spans="2:13" hidden="1" x14ac:dyDescent="0.2">
      <c r="B1978" s="31">
        <v>1969</v>
      </c>
      <c r="H1978" t="s">
        <v>558</v>
      </c>
      <c r="I1978" t="s">
        <v>558</v>
      </c>
      <c r="J1978">
        <f t="shared" si="30"/>
        <v>105000</v>
      </c>
      <c r="K1978" t="e">
        <f>VLOOKUP(B1978,'REGISTRO ABONOS'!$B$8:$BC$10039,54,0)</f>
        <v>#N/A</v>
      </c>
      <c r="L1978" t="e">
        <f>IF(Tabla267[[#This Row],[VALOR RESTANTE]]&lt;Tabla267[[#This Row],[VALOR]],"NO DISPONIBLE","DISPONIBLE")</f>
        <v>#N/A</v>
      </c>
      <c r="M1978" s="9">
        <f>COUNTIF(Tabla267[[#This Row],[VALOR RESTANTE]],0)</f>
        <v>0</v>
      </c>
    </row>
    <row r="1979" spans="2:13" hidden="1" x14ac:dyDescent="0.2">
      <c r="B1979" s="31">
        <v>1970</v>
      </c>
      <c r="H1979" t="s">
        <v>282</v>
      </c>
      <c r="I1979" t="s">
        <v>282</v>
      </c>
      <c r="J1979">
        <f t="shared" si="30"/>
        <v>105000</v>
      </c>
      <c r="K1979" t="e">
        <f>VLOOKUP(B1979,'REGISTRO ABONOS'!$B$8:$BC$10039,54,0)</f>
        <v>#N/A</v>
      </c>
      <c r="L1979" t="e">
        <f>IF(Tabla267[[#This Row],[VALOR RESTANTE]]&lt;Tabla267[[#This Row],[VALOR]],"NO DISPONIBLE","DISPONIBLE")</f>
        <v>#N/A</v>
      </c>
      <c r="M1979" s="9">
        <f>COUNTIF(Tabla267[[#This Row],[VALOR RESTANTE]],0)</f>
        <v>0</v>
      </c>
    </row>
    <row r="1980" spans="2:13" hidden="1" x14ac:dyDescent="0.2">
      <c r="B1980" s="31">
        <v>1971</v>
      </c>
      <c r="H1980" t="s">
        <v>533</v>
      </c>
      <c r="I1980" t="s">
        <v>533</v>
      </c>
      <c r="J1980">
        <f t="shared" si="30"/>
        <v>105000</v>
      </c>
      <c r="K1980" t="e">
        <f>VLOOKUP(B1980,'REGISTRO ABONOS'!$B$8:$BC$10039,54,0)</f>
        <v>#N/A</v>
      </c>
      <c r="L1980" t="e">
        <f>IF(Tabla267[[#This Row],[VALOR RESTANTE]]&lt;Tabla267[[#This Row],[VALOR]],"NO DISPONIBLE","DISPONIBLE")</f>
        <v>#N/A</v>
      </c>
      <c r="M1980" s="9">
        <f>COUNTIF(Tabla267[[#This Row],[VALOR RESTANTE]],0)</f>
        <v>0</v>
      </c>
    </row>
    <row r="1981" spans="2:13" hidden="1" x14ac:dyDescent="0.2">
      <c r="B1981" s="31">
        <v>1972</v>
      </c>
      <c r="H1981" t="s">
        <v>65</v>
      </c>
      <c r="I1981" t="s">
        <v>65</v>
      </c>
      <c r="J1981">
        <f t="shared" si="30"/>
        <v>105000</v>
      </c>
      <c r="K1981" t="e">
        <f>VLOOKUP(B1981,'REGISTRO ABONOS'!$B$8:$BC$10039,54,0)</f>
        <v>#N/A</v>
      </c>
      <c r="L1981" t="e">
        <f>IF(Tabla267[[#This Row],[VALOR RESTANTE]]&lt;Tabla267[[#This Row],[VALOR]],"NO DISPONIBLE","DISPONIBLE")</f>
        <v>#N/A</v>
      </c>
      <c r="M1981" s="9">
        <f>COUNTIF(Tabla267[[#This Row],[VALOR RESTANTE]],0)</f>
        <v>0</v>
      </c>
    </row>
    <row r="1982" spans="2:13" hidden="1" x14ac:dyDescent="0.2">
      <c r="B1982" s="31">
        <v>1973</v>
      </c>
      <c r="H1982" t="s">
        <v>533</v>
      </c>
      <c r="I1982" t="s">
        <v>533</v>
      </c>
      <c r="J1982">
        <f t="shared" si="30"/>
        <v>105000</v>
      </c>
      <c r="K1982" t="e">
        <f>VLOOKUP(B1982,'REGISTRO ABONOS'!$B$8:$BC$10039,54,0)</f>
        <v>#N/A</v>
      </c>
      <c r="L1982" t="e">
        <f>IF(Tabla267[[#This Row],[VALOR RESTANTE]]&lt;Tabla267[[#This Row],[VALOR]],"NO DISPONIBLE","DISPONIBLE")</f>
        <v>#N/A</v>
      </c>
      <c r="M1982" s="9">
        <f>COUNTIF(Tabla267[[#This Row],[VALOR RESTANTE]],0)</f>
        <v>0</v>
      </c>
    </row>
    <row r="1983" spans="2:13" hidden="1" x14ac:dyDescent="0.2">
      <c r="B1983" s="31">
        <v>1974</v>
      </c>
      <c r="J1983">
        <f t="shared" si="30"/>
        <v>105000</v>
      </c>
      <c r="K1983" t="e">
        <f>VLOOKUP(B1983,'REGISTRO ABONOS'!$B$8:$BC$10039,54,0)</f>
        <v>#N/A</v>
      </c>
      <c r="L1983" t="e">
        <f>IF(Tabla267[[#This Row],[VALOR RESTANTE]]&lt;Tabla267[[#This Row],[VALOR]],"NO DISPONIBLE","DISPONIBLE")</f>
        <v>#N/A</v>
      </c>
      <c r="M1983" s="9">
        <f>COUNTIF(Tabla267[[#This Row],[VALOR RESTANTE]],0)</f>
        <v>0</v>
      </c>
    </row>
    <row r="1984" spans="2:13" hidden="1" x14ac:dyDescent="0.2">
      <c r="B1984" s="31">
        <v>1975</v>
      </c>
      <c r="H1984" t="s">
        <v>502</v>
      </c>
      <c r="I1984" t="s">
        <v>502</v>
      </c>
      <c r="J1984">
        <f t="shared" si="30"/>
        <v>105000</v>
      </c>
      <c r="K1984" t="e">
        <f>VLOOKUP(B1984,'REGISTRO ABONOS'!$B$8:$BC$10039,54,0)</f>
        <v>#N/A</v>
      </c>
      <c r="L1984" t="e">
        <f>IF(Tabla267[[#This Row],[VALOR RESTANTE]]&lt;Tabla267[[#This Row],[VALOR]],"NO DISPONIBLE","DISPONIBLE")</f>
        <v>#N/A</v>
      </c>
      <c r="M1984" s="9">
        <f>COUNTIF(Tabla267[[#This Row],[VALOR RESTANTE]],0)</f>
        <v>0</v>
      </c>
    </row>
    <row r="1985" spans="2:13" hidden="1" x14ac:dyDescent="0.2">
      <c r="B1985" s="31">
        <v>1976</v>
      </c>
      <c r="H1985" t="s">
        <v>65</v>
      </c>
      <c r="I1985" t="s">
        <v>65</v>
      </c>
      <c r="J1985">
        <f t="shared" si="30"/>
        <v>105000</v>
      </c>
      <c r="K1985" t="e">
        <f>VLOOKUP(B1985,'REGISTRO ABONOS'!$B$8:$BC$10039,54,0)</f>
        <v>#N/A</v>
      </c>
      <c r="L1985" t="e">
        <f>IF(Tabla267[[#This Row],[VALOR RESTANTE]]&lt;Tabla267[[#This Row],[VALOR]],"NO DISPONIBLE","DISPONIBLE")</f>
        <v>#N/A</v>
      </c>
      <c r="M1985" s="9">
        <f>COUNTIF(Tabla267[[#This Row],[VALOR RESTANTE]],0)</f>
        <v>0</v>
      </c>
    </row>
    <row r="1986" spans="2:13" hidden="1" x14ac:dyDescent="0.2">
      <c r="B1986" s="31">
        <v>1977</v>
      </c>
      <c r="H1986" t="s">
        <v>485</v>
      </c>
      <c r="I1986" t="s">
        <v>485</v>
      </c>
      <c r="J1986">
        <f t="shared" si="30"/>
        <v>105000</v>
      </c>
      <c r="K1986" t="e">
        <f>VLOOKUP(B1986,'REGISTRO ABONOS'!$B$8:$BC$10039,54,0)</f>
        <v>#N/A</v>
      </c>
      <c r="L1986" t="e">
        <f>IF(Tabla267[[#This Row],[VALOR RESTANTE]]&lt;Tabla267[[#This Row],[VALOR]],"NO DISPONIBLE","DISPONIBLE")</f>
        <v>#N/A</v>
      </c>
      <c r="M1986" s="9">
        <f>COUNTIF(Tabla267[[#This Row],[VALOR RESTANTE]],0)</f>
        <v>0</v>
      </c>
    </row>
    <row r="1987" spans="2:13" hidden="1" x14ac:dyDescent="0.2">
      <c r="B1987" s="31">
        <v>1978</v>
      </c>
      <c r="J1987">
        <f t="shared" si="30"/>
        <v>105000</v>
      </c>
      <c r="K1987" t="e">
        <f>VLOOKUP(B1987,'REGISTRO ABONOS'!$B$8:$BC$10039,54,0)</f>
        <v>#N/A</v>
      </c>
      <c r="L1987" t="e">
        <f>IF(Tabla267[[#This Row],[VALOR RESTANTE]]&lt;Tabla267[[#This Row],[VALOR]],"NO DISPONIBLE","DISPONIBLE")</f>
        <v>#N/A</v>
      </c>
      <c r="M1987" s="9">
        <f>COUNTIF(Tabla267[[#This Row],[VALOR RESTANTE]],0)</f>
        <v>0</v>
      </c>
    </row>
    <row r="1988" spans="2:13" hidden="1" x14ac:dyDescent="0.2">
      <c r="B1988" s="31">
        <v>1979</v>
      </c>
      <c r="H1988" t="s">
        <v>558</v>
      </c>
      <c r="I1988" t="s">
        <v>558</v>
      </c>
      <c r="J1988">
        <f t="shared" si="30"/>
        <v>105000</v>
      </c>
      <c r="K1988" t="e">
        <f>VLOOKUP(B1988,'REGISTRO ABONOS'!$B$8:$BC$10039,54,0)</f>
        <v>#N/A</v>
      </c>
      <c r="L1988" t="e">
        <f>IF(Tabla267[[#This Row],[VALOR RESTANTE]]&lt;Tabla267[[#This Row],[VALOR]],"NO DISPONIBLE","DISPONIBLE")</f>
        <v>#N/A</v>
      </c>
      <c r="M1988" s="9">
        <f>COUNTIF(Tabla267[[#This Row],[VALOR RESTANTE]],0)</f>
        <v>0</v>
      </c>
    </row>
    <row r="1989" spans="2:13" hidden="1" x14ac:dyDescent="0.2">
      <c r="B1989" s="31">
        <v>1980</v>
      </c>
      <c r="H1989" t="s">
        <v>558</v>
      </c>
      <c r="I1989" t="s">
        <v>558</v>
      </c>
      <c r="J1989">
        <f t="shared" si="30"/>
        <v>105000</v>
      </c>
      <c r="K1989" t="e">
        <f>VLOOKUP(B1989,'REGISTRO ABONOS'!$B$8:$BC$10039,54,0)</f>
        <v>#N/A</v>
      </c>
      <c r="L1989" t="e">
        <f>IF(Tabla267[[#This Row],[VALOR RESTANTE]]&lt;Tabla267[[#This Row],[VALOR]],"NO DISPONIBLE","DISPONIBLE")</f>
        <v>#N/A</v>
      </c>
      <c r="M1989" s="9">
        <f>COUNTIF(Tabla267[[#This Row],[VALOR RESTANTE]],0)</f>
        <v>0</v>
      </c>
    </row>
    <row r="1990" spans="2:13" hidden="1" x14ac:dyDescent="0.2">
      <c r="B1990" s="31">
        <v>1981</v>
      </c>
      <c r="C1990" s="10">
        <v>43556</v>
      </c>
      <c r="D1990" t="s">
        <v>148</v>
      </c>
      <c r="H1990" t="s">
        <v>148</v>
      </c>
      <c r="I1990" t="s">
        <v>65</v>
      </c>
      <c r="J1990">
        <f t="shared" si="30"/>
        <v>105000</v>
      </c>
      <c r="K1990" t="e">
        <f>VLOOKUP(B1990,'REGISTRO ABONOS'!$B$8:$BC$10039,54,0)</f>
        <v>#N/A</v>
      </c>
      <c r="L1990" t="e">
        <f>IF(Tabla267[[#This Row],[VALOR RESTANTE]]&lt;Tabla267[[#This Row],[VALOR]],"NO DISPONIBLE","DISPONIBLE")</f>
        <v>#N/A</v>
      </c>
      <c r="M1990" s="9">
        <f>COUNTIF(Tabla267[[#This Row],[VALOR RESTANTE]],0)</f>
        <v>0</v>
      </c>
    </row>
    <row r="1991" spans="2:13" hidden="1" x14ac:dyDescent="0.2">
      <c r="B1991" s="31">
        <v>1982</v>
      </c>
      <c r="I1991" t="s">
        <v>525</v>
      </c>
      <c r="J1991">
        <f t="shared" si="30"/>
        <v>105000</v>
      </c>
      <c r="K1991" t="e">
        <f>VLOOKUP(B1991,'REGISTRO ABONOS'!$B$8:$BC$10039,54,0)</f>
        <v>#N/A</v>
      </c>
      <c r="L1991" t="e">
        <f>IF(Tabla267[[#This Row],[VALOR RESTANTE]]&lt;Tabla267[[#This Row],[VALOR]],"NO DISPONIBLE","DISPONIBLE")</f>
        <v>#N/A</v>
      </c>
      <c r="M1991" s="9">
        <f>COUNTIF(Tabla267[[#This Row],[VALOR RESTANTE]],0)</f>
        <v>0</v>
      </c>
    </row>
    <row r="1992" spans="2:13" hidden="1" x14ac:dyDescent="0.2">
      <c r="B1992" s="31">
        <v>1983</v>
      </c>
      <c r="J1992">
        <f t="shared" si="30"/>
        <v>105000</v>
      </c>
      <c r="K1992" t="e">
        <f>VLOOKUP(B1992,'REGISTRO ABONOS'!$B$8:$BC$10039,54,0)</f>
        <v>#N/A</v>
      </c>
      <c r="L1992" t="e">
        <f>IF(Tabla267[[#This Row],[VALOR RESTANTE]]&lt;Tabla267[[#This Row],[VALOR]],"NO DISPONIBLE","DISPONIBLE")</f>
        <v>#N/A</v>
      </c>
      <c r="M1992" s="9">
        <f>COUNTIF(Tabla267[[#This Row],[VALOR RESTANTE]],0)</f>
        <v>0</v>
      </c>
    </row>
    <row r="1993" spans="2:13" hidden="1" x14ac:dyDescent="0.2">
      <c r="B1993" s="31">
        <v>1984</v>
      </c>
      <c r="I1993" t="s">
        <v>515</v>
      </c>
      <c r="J1993">
        <f t="shared" si="30"/>
        <v>105000</v>
      </c>
      <c r="K1993" t="e">
        <f>VLOOKUP(B1993,'REGISTRO ABONOS'!$B$8:$BC$10039,54,0)</f>
        <v>#N/A</v>
      </c>
      <c r="L1993" t="e">
        <f>IF(Tabla267[[#This Row],[VALOR RESTANTE]]&lt;Tabla267[[#This Row],[VALOR]],"NO DISPONIBLE","DISPONIBLE")</f>
        <v>#N/A</v>
      </c>
      <c r="M1993" s="9">
        <f>COUNTIF(Tabla267[[#This Row],[VALOR RESTANTE]],0)</f>
        <v>0</v>
      </c>
    </row>
    <row r="1994" spans="2:13" hidden="1" x14ac:dyDescent="0.2">
      <c r="B1994" s="31">
        <v>1985</v>
      </c>
      <c r="C1994" s="10">
        <v>43559</v>
      </c>
      <c r="D1994" t="s">
        <v>123</v>
      </c>
      <c r="H1994" t="s">
        <v>123</v>
      </c>
      <c r="I1994" t="s">
        <v>65</v>
      </c>
      <c r="J1994">
        <f t="shared" si="30"/>
        <v>105000</v>
      </c>
      <c r="K1994" t="e">
        <f>VLOOKUP(B1994,'REGISTRO ABONOS'!$B$8:$BC$10039,54,0)</f>
        <v>#N/A</v>
      </c>
      <c r="L1994" t="e">
        <f>IF(Tabla267[[#This Row],[VALOR RESTANTE]]&lt;Tabla267[[#This Row],[VALOR]],"NO DISPONIBLE","DISPONIBLE")</f>
        <v>#N/A</v>
      </c>
      <c r="M1994" s="9">
        <f>COUNTIF(Tabla267[[#This Row],[VALOR RESTANTE]],0)</f>
        <v>0</v>
      </c>
    </row>
    <row r="1995" spans="2:13" hidden="1" x14ac:dyDescent="0.2">
      <c r="B1995" s="31">
        <v>1986</v>
      </c>
      <c r="J1995">
        <f t="shared" si="30"/>
        <v>105000</v>
      </c>
      <c r="K1995" t="e">
        <f>VLOOKUP(B1995,'REGISTRO ABONOS'!$B$8:$BC$10039,54,0)</f>
        <v>#N/A</v>
      </c>
      <c r="L1995" t="e">
        <f>IF(Tabla267[[#This Row],[VALOR RESTANTE]]&lt;Tabla267[[#This Row],[VALOR]],"NO DISPONIBLE","DISPONIBLE")</f>
        <v>#N/A</v>
      </c>
      <c r="M1995" s="9">
        <f>COUNTIF(Tabla267[[#This Row],[VALOR RESTANTE]],0)</f>
        <v>0</v>
      </c>
    </row>
    <row r="1996" spans="2:13" hidden="1" x14ac:dyDescent="0.2">
      <c r="B1996" s="31">
        <v>1987</v>
      </c>
      <c r="J1996">
        <f t="shared" ref="J1996:J2059" si="31">IF(C1996&gt;43607,130000,105000)</f>
        <v>105000</v>
      </c>
      <c r="K1996" t="e">
        <f>VLOOKUP(B1996,'REGISTRO ABONOS'!$B$8:$BC$10039,54,0)</f>
        <v>#N/A</v>
      </c>
      <c r="L1996" t="e">
        <f>IF(Tabla267[[#This Row],[VALOR RESTANTE]]&lt;Tabla267[[#This Row],[VALOR]],"NO DISPONIBLE","DISPONIBLE")</f>
        <v>#N/A</v>
      </c>
      <c r="M1996" s="9">
        <f>COUNTIF(Tabla267[[#This Row],[VALOR RESTANTE]],0)</f>
        <v>0</v>
      </c>
    </row>
    <row r="1997" spans="2:13" hidden="1" x14ac:dyDescent="0.2">
      <c r="B1997" s="31">
        <v>1988</v>
      </c>
      <c r="J1997">
        <f t="shared" si="31"/>
        <v>105000</v>
      </c>
      <c r="K1997" t="e">
        <f>VLOOKUP(B1997,'REGISTRO ABONOS'!$B$8:$BC$10039,54,0)</f>
        <v>#N/A</v>
      </c>
      <c r="L1997" t="e">
        <f>IF(Tabla267[[#This Row],[VALOR RESTANTE]]&lt;Tabla267[[#This Row],[VALOR]],"NO DISPONIBLE","DISPONIBLE")</f>
        <v>#N/A</v>
      </c>
      <c r="M1997" s="9">
        <f>COUNTIF(Tabla267[[#This Row],[VALOR RESTANTE]],0)</f>
        <v>0</v>
      </c>
    </row>
    <row r="1998" spans="2:13" hidden="1" x14ac:dyDescent="0.2">
      <c r="B1998" s="31">
        <v>1989</v>
      </c>
      <c r="H1998" t="s">
        <v>566</v>
      </c>
      <c r="I1998" t="s">
        <v>566</v>
      </c>
      <c r="J1998">
        <f t="shared" si="31"/>
        <v>105000</v>
      </c>
      <c r="K1998" t="e">
        <f>VLOOKUP(B1998,'REGISTRO ABONOS'!$B$8:$BC$10039,54,0)</f>
        <v>#N/A</v>
      </c>
      <c r="L1998" t="e">
        <f>IF(Tabla267[[#This Row],[VALOR RESTANTE]]&lt;Tabla267[[#This Row],[VALOR]],"NO DISPONIBLE","DISPONIBLE")</f>
        <v>#N/A</v>
      </c>
      <c r="M1998" s="9">
        <f>COUNTIF(Tabla267[[#This Row],[VALOR RESTANTE]],0)</f>
        <v>0</v>
      </c>
    </row>
    <row r="1999" spans="2:13" hidden="1" x14ac:dyDescent="0.2">
      <c r="B1999" s="31">
        <v>1990</v>
      </c>
      <c r="J1999">
        <f t="shared" si="31"/>
        <v>105000</v>
      </c>
      <c r="K1999" t="e">
        <f>VLOOKUP(B1999,'REGISTRO ABONOS'!$B$8:$BC$10039,54,0)</f>
        <v>#N/A</v>
      </c>
      <c r="L1999" t="e">
        <f>IF(Tabla267[[#This Row],[VALOR RESTANTE]]&lt;Tabla267[[#This Row],[VALOR]],"NO DISPONIBLE","DISPONIBLE")</f>
        <v>#N/A</v>
      </c>
      <c r="M1999" s="9">
        <f>COUNTIF(Tabla267[[#This Row],[VALOR RESTANTE]],0)</f>
        <v>0</v>
      </c>
    </row>
    <row r="2000" spans="2:13" hidden="1" x14ac:dyDescent="0.2">
      <c r="B2000" s="31">
        <v>1991</v>
      </c>
      <c r="H2000" t="s">
        <v>502</v>
      </c>
      <c r="I2000" t="s">
        <v>502</v>
      </c>
      <c r="J2000">
        <f t="shared" si="31"/>
        <v>105000</v>
      </c>
      <c r="K2000" t="e">
        <f>VLOOKUP(B2000,'REGISTRO ABONOS'!$B$8:$BC$10039,54,0)</f>
        <v>#N/A</v>
      </c>
      <c r="L2000" t="e">
        <f>IF(Tabla267[[#This Row],[VALOR RESTANTE]]&lt;Tabla267[[#This Row],[VALOR]],"NO DISPONIBLE","DISPONIBLE")</f>
        <v>#N/A</v>
      </c>
      <c r="M2000" s="9">
        <f>COUNTIF(Tabla267[[#This Row],[VALOR RESTANTE]],0)</f>
        <v>0</v>
      </c>
    </row>
    <row r="2001" spans="2:13" hidden="1" x14ac:dyDescent="0.2">
      <c r="B2001" s="31">
        <v>1992</v>
      </c>
      <c r="H2001" t="s">
        <v>282</v>
      </c>
      <c r="I2001" t="s">
        <v>282</v>
      </c>
      <c r="J2001">
        <f t="shared" si="31"/>
        <v>105000</v>
      </c>
      <c r="K2001" t="e">
        <f>VLOOKUP(B2001,'REGISTRO ABONOS'!$B$8:$BC$10039,54,0)</f>
        <v>#N/A</v>
      </c>
      <c r="L2001" t="e">
        <f>IF(Tabla267[[#This Row],[VALOR RESTANTE]]&lt;Tabla267[[#This Row],[VALOR]],"NO DISPONIBLE","DISPONIBLE")</f>
        <v>#N/A</v>
      </c>
      <c r="M2001" s="9">
        <f>COUNTIF(Tabla267[[#This Row],[VALOR RESTANTE]],0)</f>
        <v>0</v>
      </c>
    </row>
    <row r="2002" spans="2:13" hidden="1" x14ac:dyDescent="0.2">
      <c r="B2002" s="31">
        <v>1993</v>
      </c>
      <c r="J2002">
        <f t="shared" si="31"/>
        <v>105000</v>
      </c>
      <c r="K2002" t="e">
        <f>VLOOKUP(B2002,'REGISTRO ABONOS'!$B$8:$BC$10039,54,0)</f>
        <v>#N/A</v>
      </c>
      <c r="L2002" t="e">
        <f>IF(Tabla267[[#This Row],[VALOR RESTANTE]]&lt;Tabla267[[#This Row],[VALOR]],"NO DISPONIBLE","DISPONIBLE")</f>
        <v>#N/A</v>
      </c>
      <c r="M2002" s="9">
        <f>COUNTIF(Tabla267[[#This Row],[VALOR RESTANTE]],0)</f>
        <v>0</v>
      </c>
    </row>
    <row r="2003" spans="2:13" hidden="1" x14ac:dyDescent="0.2">
      <c r="B2003" s="31">
        <v>1994</v>
      </c>
      <c r="J2003">
        <f t="shared" si="31"/>
        <v>105000</v>
      </c>
      <c r="K2003" t="e">
        <f>VLOOKUP(B2003,'REGISTRO ABONOS'!$B$8:$BC$10039,54,0)</f>
        <v>#N/A</v>
      </c>
      <c r="L2003" t="e">
        <f>IF(Tabla267[[#This Row],[VALOR RESTANTE]]&lt;Tabla267[[#This Row],[VALOR]],"NO DISPONIBLE","DISPONIBLE")</f>
        <v>#N/A</v>
      </c>
      <c r="M2003" s="9">
        <f>COUNTIF(Tabla267[[#This Row],[VALOR RESTANTE]],0)</f>
        <v>0</v>
      </c>
    </row>
    <row r="2004" spans="2:13" hidden="1" x14ac:dyDescent="0.2">
      <c r="B2004" s="31">
        <v>1995</v>
      </c>
      <c r="J2004">
        <f t="shared" si="31"/>
        <v>105000</v>
      </c>
      <c r="K2004" t="e">
        <f>VLOOKUP(B2004,'REGISTRO ABONOS'!$B$8:$BC$10039,54,0)</f>
        <v>#N/A</v>
      </c>
      <c r="L2004" t="e">
        <f>IF(Tabla267[[#This Row],[VALOR RESTANTE]]&lt;Tabla267[[#This Row],[VALOR]],"NO DISPONIBLE","DISPONIBLE")</f>
        <v>#N/A</v>
      </c>
      <c r="M2004" s="9">
        <f>COUNTIF(Tabla267[[#This Row],[VALOR RESTANTE]],0)</f>
        <v>0</v>
      </c>
    </row>
    <row r="2005" spans="2:13" hidden="1" x14ac:dyDescent="0.2">
      <c r="B2005" s="31">
        <v>1996</v>
      </c>
      <c r="H2005" t="s">
        <v>558</v>
      </c>
      <c r="I2005" t="s">
        <v>558</v>
      </c>
      <c r="J2005">
        <f t="shared" si="31"/>
        <v>105000</v>
      </c>
      <c r="K2005" t="e">
        <f>VLOOKUP(B2005,'REGISTRO ABONOS'!$B$8:$BC$10039,54,0)</f>
        <v>#N/A</v>
      </c>
      <c r="L2005" t="e">
        <f>IF(Tabla267[[#This Row],[VALOR RESTANTE]]&lt;Tabla267[[#This Row],[VALOR]],"NO DISPONIBLE","DISPONIBLE")</f>
        <v>#N/A</v>
      </c>
      <c r="M2005" s="9">
        <f>COUNTIF(Tabla267[[#This Row],[VALOR RESTANTE]],0)</f>
        <v>0</v>
      </c>
    </row>
    <row r="2006" spans="2:13" hidden="1" x14ac:dyDescent="0.2">
      <c r="B2006" s="31">
        <v>1997</v>
      </c>
      <c r="H2006" t="s">
        <v>477</v>
      </c>
      <c r="I2006" t="s">
        <v>477</v>
      </c>
      <c r="J2006">
        <f t="shared" si="31"/>
        <v>105000</v>
      </c>
      <c r="K2006" t="e">
        <f>VLOOKUP(B2006,'REGISTRO ABONOS'!$B$8:$BC$10039,54,0)</f>
        <v>#N/A</v>
      </c>
      <c r="L2006" t="e">
        <f>IF(Tabla267[[#This Row],[VALOR RESTANTE]]&lt;Tabla267[[#This Row],[VALOR]],"NO DISPONIBLE","DISPONIBLE")</f>
        <v>#N/A</v>
      </c>
      <c r="M2006" s="9">
        <f>COUNTIF(Tabla267[[#This Row],[VALOR RESTANTE]],0)</f>
        <v>0</v>
      </c>
    </row>
    <row r="2007" spans="2:13" hidden="1" x14ac:dyDescent="0.2">
      <c r="B2007" s="31">
        <v>1998</v>
      </c>
      <c r="H2007" t="s">
        <v>486</v>
      </c>
      <c r="I2007" t="s">
        <v>486</v>
      </c>
      <c r="J2007">
        <f t="shared" si="31"/>
        <v>105000</v>
      </c>
      <c r="K2007" t="e">
        <f>VLOOKUP(B2007,'REGISTRO ABONOS'!$B$8:$BC$10039,54,0)</f>
        <v>#N/A</v>
      </c>
      <c r="L2007" t="e">
        <f>IF(Tabla267[[#This Row],[VALOR RESTANTE]]&lt;Tabla267[[#This Row],[VALOR]],"NO DISPONIBLE","DISPONIBLE")</f>
        <v>#N/A</v>
      </c>
      <c r="M2007" s="9">
        <f>COUNTIF(Tabla267[[#This Row],[VALOR RESTANTE]],0)</f>
        <v>0</v>
      </c>
    </row>
    <row r="2008" spans="2:13" hidden="1" x14ac:dyDescent="0.2">
      <c r="B2008" s="31">
        <v>1999</v>
      </c>
      <c r="J2008">
        <f t="shared" si="31"/>
        <v>105000</v>
      </c>
      <c r="K2008" t="e">
        <f>VLOOKUP(B2008,'REGISTRO ABONOS'!$B$8:$BC$10039,54,0)</f>
        <v>#N/A</v>
      </c>
      <c r="L2008" t="e">
        <f>IF(Tabla267[[#This Row],[VALOR RESTANTE]]&lt;Tabla267[[#This Row],[VALOR]],"NO DISPONIBLE","DISPONIBLE")</f>
        <v>#N/A</v>
      </c>
      <c r="M2008" s="9">
        <f>COUNTIF(Tabla267[[#This Row],[VALOR RESTANTE]],0)</f>
        <v>0</v>
      </c>
    </row>
    <row r="2009" spans="2:13" hidden="1" x14ac:dyDescent="0.2">
      <c r="B2009" s="31">
        <v>2000</v>
      </c>
      <c r="J2009">
        <f t="shared" si="31"/>
        <v>105000</v>
      </c>
      <c r="K2009" t="e">
        <f>VLOOKUP(B2009,'REGISTRO ABONOS'!$B$8:$BC$10039,54,0)</f>
        <v>#N/A</v>
      </c>
      <c r="L2009" t="e">
        <f>IF(Tabla267[[#This Row],[VALOR RESTANTE]]&lt;Tabla267[[#This Row],[VALOR]],"NO DISPONIBLE","DISPONIBLE")</f>
        <v>#N/A</v>
      </c>
      <c r="M2009" s="9">
        <f>COUNTIF(Tabla267[[#This Row],[VALOR RESTANTE]],0)</f>
        <v>0</v>
      </c>
    </row>
    <row r="2010" spans="2:13" hidden="1" x14ac:dyDescent="0.2">
      <c r="B2010" s="31">
        <v>2001</v>
      </c>
      <c r="J2010">
        <f t="shared" si="31"/>
        <v>105000</v>
      </c>
      <c r="K2010" t="e">
        <f>VLOOKUP(B2010,'REGISTRO ABONOS'!$B$8:$BC$10039,54,0)</f>
        <v>#N/A</v>
      </c>
      <c r="L2010" t="e">
        <f>IF(Tabla267[[#This Row],[VALOR RESTANTE]]&lt;Tabla267[[#This Row],[VALOR]],"NO DISPONIBLE","DISPONIBLE")</f>
        <v>#N/A</v>
      </c>
      <c r="M2010" s="9">
        <f>COUNTIF(Tabla267[[#This Row],[VALOR RESTANTE]],0)</f>
        <v>0</v>
      </c>
    </row>
    <row r="2011" spans="2:13" hidden="1" x14ac:dyDescent="0.2">
      <c r="B2011" s="31">
        <v>2002</v>
      </c>
      <c r="H2011" t="s">
        <v>504</v>
      </c>
      <c r="I2011" t="s">
        <v>504</v>
      </c>
      <c r="J2011">
        <f t="shared" si="31"/>
        <v>105000</v>
      </c>
      <c r="K2011" t="e">
        <f>VLOOKUP(B2011,'REGISTRO ABONOS'!$B$8:$BC$10039,54,0)</f>
        <v>#N/A</v>
      </c>
      <c r="L2011" t="e">
        <f>IF(Tabla267[[#This Row],[VALOR RESTANTE]]&lt;Tabla267[[#This Row],[VALOR]],"NO DISPONIBLE","DISPONIBLE")</f>
        <v>#N/A</v>
      </c>
      <c r="M2011" s="9">
        <f>COUNTIF(Tabla267[[#This Row],[VALOR RESTANTE]],0)</f>
        <v>0</v>
      </c>
    </row>
    <row r="2012" spans="2:13" hidden="1" x14ac:dyDescent="0.2">
      <c r="B2012" s="31">
        <v>2003</v>
      </c>
      <c r="H2012" t="s">
        <v>282</v>
      </c>
      <c r="I2012" t="s">
        <v>282</v>
      </c>
      <c r="J2012">
        <f t="shared" si="31"/>
        <v>105000</v>
      </c>
      <c r="K2012" t="e">
        <f>VLOOKUP(B2012,'REGISTRO ABONOS'!$B$8:$BC$10039,54,0)</f>
        <v>#N/A</v>
      </c>
      <c r="L2012" t="e">
        <f>IF(Tabla267[[#This Row],[VALOR RESTANTE]]&lt;Tabla267[[#This Row],[VALOR]],"NO DISPONIBLE","DISPONIBLE")</f>
        <v>#N/A</v>
      </c>
      <c r="M2012" s="9">
        <f>COUNTIF(Tabla267[[#This Row],[VALOR RESTANTE]],0)</f>
        <v>0</v>
      </c>
    </row>
    <row r="2013" spans="2:13" hidden="1" x14ac:dyDescent="0.2">
      <c r="B2013" s="31">
        <v>2004</v>
      </c>
      <c r="H2013" t="s">
        <v>501</v>
      </c>
      <c r="I2013" t="s">
        <v>501</v>
      </c>
      <c r="J2013">
        <f t="shared" si="31"/>
        <v>105000</v>
      </c>
      <c r="K2013" t="e">
        <f>VLOOKUP(B2013,'REGISTRO ABONOS'!$B$8:$BC$10039,54,0)</f>
        <v>#N/A</v>
      </c>
      <c r="L2013" t="e">
        <f>IF(Tabla267[[#This Row],[VALOR RESTANTE]]&lt;Tabla267[[#This Row],[VALOR]],"NO DISPONIBLE","DISPONIBLE")</f>
        <v>#N/A</v>
      </c>
      <c r="M2013" s="9">
        <f>COUNTIF(Tabla267[[#This Row],[VALOR RESTANTE]],0)</f>
        <v>0</v>
      </c>
    </row>
    <row r="2014" spans="2:13" hidden="1" x14ac:dyDescent="0.2">
      <c r="B2014" s="31">
        <v>2005</v>
      </c>
      <c r="J2014">
        <f t="shared" si="31"/>
        <v>105000</v>
      </c>
      <c r="K2014" t="e">
        <f>VLOOKUP(B2014,'REGISTRO ABONOS'!$B$8:$BC$10039,54,0)</f>
        <v>#N/A</v>
      </c>
      <c r="L2014" t="e">
        <f>IF(Tabla267[[#This Row],[VALOR RESTANTE]]&lt;Tabla267[[#This Row],[VALOR]],"NO DISPONIBLE","DISPONIBLE")</f>
        <v>#N/A</v>
      </c>
      <c r="M2014" s="9">
        <f>COUNTIF(Tabla267[[#This Row],[VALOR RESTANTE]],0)</f>
        <v>0</v>
      </c>
    </row>
    <row r="2015" spans="2:13" hidden="1" x14ac:dyDescent="0.2">
      <c r="B2015" s="31">
        <v>2006</v>
      </c>
      <c r="J2015">
        <f t="shared" si="31"/>
        <v>105000</v>
      </c>
      <c r="K2015" t="e">
        <f>VLOOKUP(B2015,'REGISTRO ABONOS'!$B$8:$BC$10039,54,0)</f>
        <v>#N/A</v>
      </c>
      <c r="L2015" t="e">
        <f>IF(Tabla267[[#This Row],[VALOR RESTANTE]]&lt;Tabla267[[#This Row],[VALOR]],"NO DISPONIBLE","DISPONIBLE")</f>
        <v>#N/A</v>
      </c>
      <c r="M2015" s="9">
        <f>COUNTIF(Tabla267[[#This Row],[VALOR RESTANTE]],0)</f>
        <v>0</v>
      </c>
    </row>
    <row r="2016" spans="2:13" hidden="1" x14ac:dyDescent="0.2">
      <c r="B2016" s="31">
        <v>2007</v>
      </c>
      <c r="J2016">
        <f t="shared" si="31"/>
        <v>105000</v>
      </c>
      <c r="K2016" t="e">
        <f>VLOOKUP(B2016,'REGISTRO ABONOS'!$B$8:$BC$10039,54,0)</f>
        <v>#N/A</v>
      </c>
      <c r="L2016" t="e">
        <f>IF(Tabla267[[#This Row],[VALOR RESTANTE]]&lt;Tabla267[[#This Row],[VALOR]],"NO DISPONIBLE","DISPONIBLE")</f>
        <v>#N/A</v>
      </c>
      <c r="M2016" s="9">
        <f>COUNTIF(Tabla267[[#This Row],[VALOR RESTANTE]],0)</f>
        <v>0</v>
      </c>
    </row>
    <row r="2017" spans="2:13" hidden="1" x14ac:dyDescent="0.2">
      <c r="B2017" s="31">
        <v>2008</v>
      </c>
      <c r="J2017">
        <f t="shared" si="31"/>
        <v>105000</v>
      </c>
      <c r="K2017" t="e">
        <f>VLOOKUP(B2017,'REGISTRO ABONOS'!$B$8:$BC$10039,54,0)</f>
        <v>#N/A</v>
      </c>
      <c r="L2017" t="e">
        <f>IF(Tabla267[[#This Row],[VALOR RESTANTE]]&lt;Tabla267[[#This Row],[VALOR]],"NO DISPONIBLE","DISPONIBLE")</f>
        <v>#N/A</v>
      </c>
      <c r="M2017" s="9">
        <f>COUNTIF(Tabla267[[#This Row],[VALOR RESTANTE]],0)</f>
        <v>0</v>
      </c>
    </row>
    <row r="2018" spans="2:13" hidden="1" x14ac:dyDescent="0.2">
      <c r="B2018" s="31">
        <v>2009</v>
      </c>
      <c r="J2018">
        <f t="shared" si="31"/>
        <v>105000</v>
      </c>
      <c r="K2018" t="e">
        <f>VLOOKUP(B2018,'REGISTRO ABONOS'!$B$8:$BC$10039,54,0)</f>
        <v>#N/A</v>
      </c>
      <c r="L2018" t="e">
        <f>IF(Tabla267[[#This Row],[VALOR RESTANTE]]&lt;Tabla267[[#This Row],[VALOR]],"NO DISPONIBLE","DISPONIBLE")</f>
        <v>#N/A</v>
      </c>
      <c r="M2018" s="9">
        <f>COUNTIF(Tabla267[[#This Row],[VALOR RESTANTE]],0)</f>
        <v>0</v>
      </c>
    </row>
    <row r="2019" spans="2:13" hidden="1" x14ac:dyDescent="0.2">
      <c r="B2019" s="31">
        <v>2010</v>
      </c>
      <c r="J2019">
        <f t="shared" si="31"/>
        <v>105000</v>
      </c>
      <c r="K2019" t="e">
        <f>VLOOKUP(B2019,'REGISTRO ABONOS'!$B$8:$BC$10039,54,0)</f>
        <v>#N/A</v>
      </c>
      <c r="L2019" t="e">
        <f>IF(Tabla267[[#This Row],[VALOR RESTANTE]]&lt;Tabla267[[#This Row],[VALOR]],"NO DISPONIBLE","DISPONIBLE")</f>
        <v>#N/A</v>
      </c>
      <c r="M2019" s="9">
        <f>COUNTIF(Tabla267[[#This Row],[VALOR RESTANTE]],0)</f>
        <v>0</v>
      </c>
    </row>
    <row r="2020" spans="2:13" hidden="1" x14ac:dyDescent="0.2">
      <c r="B2020" s="31">
        <v>2011</v>
      </c>
      <c r="I2020" t="s">
        <v>504</v>
      </c>
      <c r="J2020">
        <f t="shared" si="31"/>
        <v>105000</v>
      </c>
      <c r="K2020" t="e">
        <f>VLOOKUP(B2020,'REGISTRO ABONOS'!$B$8:$BC$10039,54,0)</f>
        <v>#N/A</v>
      </c>
      <c r="L2020" t="e">
        <f>IF(Tabla267[[#This Row],[VALOR RESTANTE]]&lt;Tabla267[[#This Row],[VALOR]],"NO DISPONIBLE","DISPONIBLE")</f>
        <v>#N/A</v>
      </c>
      <c r="M2020" s="9">
        <f>COUNTIF(Tabla267[[#This Row],[VALOR RESTANTE]],0)</f>
        <v>0</v>
      </c>
    </row>
    <row r="2021" spans="2:13" hidden="1" x14ac:dyDescent="0.2">
      <c r="B2021" s="31">
        <v>2012</v>
      </c>
      <c r="I2021" t="s">
        <v>282</v>
      </c>
      <c r="J2021">
        <f t="shared" si="31"/>
        <v>105000</v>
      </c>
      <c r="K2021" t="e">
        <f>VLOOKUP(B2021,'REGISTRO ABONOS'!$B$8:$BC$10039,54,0)</f>
        <v>#N/A</v>
      </c>
      <c r="L2021" t="e">
        <f>IF(Tabla267[[#This Row],[VALOR RESTANTE]]&lt;Tabla267[[#This Row],[VALOR]],"NO DISPONIBLE","DISPONIBLE")</f>
        <v>#N/A</v>
      </c>
      <c r="M2021" s="9">
        <f>COUNTIF(Tabla267[[#This Row],[VALOR RESTANTE]],0)</f>
        <v>0</v>
      </c>
    </row>
    <row r="2022" spans="2:13" hidden="1" x14ac:dyDescent="0.2">
      <c r="B2022" s="31">
        <v>2013</v>
      </c>
      <c r="I2022" t="s">
        <v>501</v>
      </c>
      <c r="J2022">
        <f t="shared" si="31"/>
        <v>105000</v>
      </c>
      <c r="K2022" t="e">
        <f>VLOOKUP(B2022,'REGISTRO ABONOS'!$B$8:$BC$10039,54,0)</f>
        <v>#N/A</v>
      </c>
      <c r="L2022" t="e">
        <f>IF(Tabla267[[#This Row],[VALOR RESTANTE]]&lt;Tabla267[[#This Row],[VALOR]],"NO DISPONIBLE","DISPONIBLE")</f>
        <v>#N/A</v>
      </c>
      <c r="M2022" s="9">
        <f>COUNTIF(Tabla267[[#This Row],[VALOR RESTANTE]],0)</f>
        <v>0</v>
      </c>
    </row>
    <row r="2023" spans="2:13" hidden="1" x14ac:dyDescent="0.2">
      <c r="B2023" s="31">
        <v>2014</v>
      </c>
      <c r="J2023">
        <f t="shared" si="31"/>
        <v>105000</v>
      </c>
      <c r="K2023" t="e">
        <f>VLOOKUP(B2023,'REGISTRO ABONOS'!$B$8:$BC$10039,54,0)</f>
        <v>#N/A</v>
      </c>
      <c r="L2023" t="e">
        <f>IF(Tabla267[[#This Row],[VALOR RESTANTE]]&lt;Tabla267[[#This Row],[VALOR]],"NO DISPONIBLE","DISPONIBLE")</f>
        <v>#N/A</v>
      </c>
      <c r="M2023" s="9">
        <f>COUNTIF(Tabla267[[#This Row],[VALOR RESTANTE]],0)</f>
        <v>0</v>
      </c>
    </row>
    <row r="2024" spans="2:13" hidden="1" x14ac:dyDescent="0.2">
      <c r="B2024" s="31">
        <v>2015</v>
      </c>
      <c r="J2024">
        <f t="shared" si="31"/>
        <v>105000</v>
      </c>
      <c r="K2024" t="e">
        <f>VLOOKUP(B2024,'REGISTRO ABONOS'!$B$8:$BC$10039,54,0)</f>
        <v>#N/A</v>
      </c>
      <c r="L2024" t="e">
        <f>IF(Tabla267[[#This Row],[VALOR RESTANTE]]&lt;Tabla267[[#This Row],[VALOR]],"NO DISPONIBLE","DISPONIBLE")</f>
        <v>#N/A</v>
      </c>
      <c r="M2024" s="9">
        <f>COUNTIF(Tabla267[[#This Row],[VALOR RESTANTE]],0)</f>
        <v>0</v>
      </c>
    </row>
    <row r="2025" spans="2:13" hidden="1" x14ac:dyDescent="0.2">
      <c r="B2025" s="31">
        <v>2016</v>
      </c>
      <c r="J2025">
        <f t="shared" si="31"/>
        <v>105000</v>
      </c>
      <c r="K2025" t="e">
        <f>VLOOKUP(B2025,'REGISTRO ABONOS'!$B$8:$BC$10039,54,0)</f>
        <v>#N/A</v>
      </c>
      <c r="L2025" t="e">
        <f>IF(Tabla267[[#This Row],[VALOR RESTANTE]]&lt;Tabla267[[#This Row],[VALOR]],"NO DISPONIBLE","DISPONIBLE")</f>
        <v>#N/A</v>
      </c>
      <c r="M2025" s="9">
        <f>COUNTIF(Tabla267[[#This Row],[VALOR RESTANTE]],0)</f>
        <v>0</v>
      </c>
    </row>
    <row r="2026" spans="2:13" hidden="1" x14ac:dyDescent="0.2">
      <c r="B2026" s="31">
        <v>2017</v>
      </c>
      <c r="J2026">
        <f t="shared" si="31"/>
        <v>105000</v>
      </c>
      <c r="K2026" t="e">
        <f>VLOOKUP(B2026,'REGISTRO ABONOS'!$B$8:$BC$10039,54,0)</f>
        <v>#N/A</v>
      </c>
      <c r="L2026" t="e">
        <f>IF(Tabla267[[#This Row],[VALOR RESTANTE]]&lt;Tabla267[[#This Row],[VALOR]],"NO DISPONIBLE","DISPONIBLE")</f>
        <v>#N/A</v>
      </c>
      <c r="M2026" s="9">
        <f>COUNTIF(Tabla267[[#This Row],[VALOR RESTANTE]],0)</f>
        <v>0</v>
      </c>
    </row>
    <row r="2027" spans="2:13" hidden="1" x14ac:dyDescent="0.2">
      <c r="B2027" s="31">
        <v>2018</v>
      </c>
      <c r="J2027">
        <f t="shared" si="31"/>
        <v>105000</v>
      </c>
      <c r="K2027" t="e">
        <f>VLOOKUP(B2027,'REGISTRO ABONOS'!$B$8:$BC$10039,54,0)</f>
        <v>#N/A</v>
      </c>
      <c r="L2027" t="e">
        <f>IF(Tabla267[[#This Row],[VALOR RESTANTE]]&lt;Tabla267[[#This Row],[VALOR]],"NO DISPONIBLE","DISPONIBLE")</f>
        <v>#N/A</v>
      </c>
      <c r="M2027" s="9">
        <f>COUNTIF(Tabla267[[#This Row],[VALOR RESTANTE]],0)</f>
        <v>0</v>
      </c>
    </row>
    <row r="2028" spans="2:13" hidden="1" x14ac:dyDescent="0.2">
      <c r="B2028" s="31">
        <v>2019</v>
      </c>
      <c r="I2028" t="s">
        <v>483</v>
      </c>
      <c r="J2028">
        <f t="shared" si="31"/>
        <v>105000</v>
      </c>
      <c r="K2028" t="e">
        <f>VLOOKUP(B2028,'REGISTRO ABONOS'!$B$8:$BC$10039,54,0)</f>
        <v>#N/A</v>
      </c>
      <c r="L2028" t="e">
        <f>IF(Tabla267[[#This Row],[VALOR RESTANTE]]&lt;Tabla267[[#This Row],[VALOR]],"NO DISPONIBLE","DISPONIBLE")</f>
        <v>#N/A</v>
      </c>
      <c r="M2028" s="9">
        <f>COUNTIF(Tabla267[[#This Row],[VALOR RESTANTE]],0)</f>
        <v>0</v>
      </c>
    </row>
    <row r="2029" spans="2:13" hidden="1" x14ac:dyDescent="0.2">
      <c r="B2029" s="31">
        <v>2020</v>
      </c>
      <c r="J2029">
        <f t="shared" si="31"/>
        <v>105000</v>
      </c>
      <c r="K2029" t="e">
        <f>VLOOKUP(B2029,'REGISTRO ABONOS'!$B$8:$BC$10039,54,0)</f>
        <v>#N/A</v>
      </c>
      <c r="L2029" t="e">
        <f>IF(Tabla267[[#This Row],[VALOR RESTANTE]]&lt;Tabla267[[#This Row],[VALOR]],"NO DISPONIBLE","DISPONIBLE")</f>
        <v>#N/A</v>
      </c>
      <c r="M2029" s="9">
        <f>COUNTIF(Tabla267[[#This Row],[VALOR RESTANTE]],0)</f>
        <v>0</v>
      </c>
    </row>
    <row r="2030" spans="2:13" hidden="1" x14ac:dyDescent="0.2">
      <c r="B2030" s="31">
        <v>2021</v>
      </c>
      <c r="I2030" t="s">
        <v>486</v>
      </c>
      <c r="J2030">
        <f t="shared" si="31"/>
        <v>105000</v>
      </c>
      <c r="K2030" t="e">
        <f>VLOOKUP(B2030,'REGISTRO ABONOS'!$B$8:$BC$10039,54,0)</f>
        <v>#N/A</v>
      </c>
      <c r="L2030" t="e">
        <f>IF(Tabla267[[#This Row],[VALOR RESTANTE]]&lt;Tabla267[[#This Row],[VALOR]],"NO DISPONIBLE","DISPONIBLE")</f>
        <v>#N/A</v>
      </c>
      <c r="M2030" s="9">
        <f>COUNTIF(Tabla267[[#This Row],[VALOR RESTANTE]],0)</f>
        <v>0</v>
      </c>
    </row>
    <row r="2031" spans="2:13" hidden="1" x14ac:dyDescent="0.2">
      <c r="B2031" s="31">
        <v>2022</v>
      </c>
      <c r="I2031" t="s">
        <v>341</v>
      </c>
      <c r="J2031">
        <f t="shared" si="31"/>
        <v>105000</v>
      </c>
      <c r="K2031" t="e">
        <f>VLOOKUP(B2031,'REGISTRO ABONOS'!$B$8:$BC$10039,54,0)</f>
        <v>#N/A</v>
      </c>
      <c r="L2031" t="e">
        <f>IF(Tabla267[[#This Row],[VALOR RESTANTE]]&lt;Tabla267[[#This Row],[VALOR]],"NO DISPONIBLE","DISPONIBLE")</f>
        <v>#N/A</v>
      </c>
      <c r="M2031" s="9">
        <f>COUNTIF(Tabla267[[#This Row],[VALOR RESTANTE]],0)</f>
        <v>0</v>
      </c>
    </row>
    <row r="2032" spans="2:13" hidden="1" x14ac:dyDescent="0.2">
      <c r="B2032" s="31">
        <v>2023</v>
      </c>
      <c r="J2032">
        <f t="shared" si="31"/>
        <v>105000</v>
      </c>
      <c r="K2032" t="e">
        <f>VLOOKUP(B2032,'REGISTRO ABONOS'!$B$8:$BC$10039,54,0)</f>
        <v>#N/A</v>
      </c>
      <c r="L2032" t="e">
        <f>IF(Tabla267[[#This Row],[VALOR RESTANTE]]&lt;Tabla267[[#This Row],[VALOR]],"NO DISPONIBLE","DISPONIBLE")</f>
        <v>#N/A</v>
      </c>
      <c r="M2032" s="9">
        <f>COUNTIF(Tabla267[[#This Row],[VALOR RESTANTE]],0)</f>
        <v>0</v>
      </c>
    </row>
    <row r="2033" spans="2:13" hidden="1" x14ac:dyDescent="0.2">
      <c r="B2033" s="31">
        <v>2024</v>
      </c>
      <c r="I2033" t="s">
        <v>501</v>
      </c>
      <c r="J2033">
        <f t="shared" si="31"/>
        <v>105000</v>
      </c>
      <c r="K2033" t="e">
        <f>VLOOKUP(B2033,'REGISTRO ABONOS'!$B$8:$BC$10039,54,0)</f>
        <v>#N/A</v>
      </c>
      <c r="L2033" t="e">
        <f>IF(Tabla267[[#This Row],[VALOR RESTANTE]]&lt;Tabla267[[#This Row],[VALOR]],"NO DISPONIBLE","DISPONIBLE")</f>
        <v>#N/A</v>
      </c>
      <c r="M2033" s="9">
        <f>COUNTIF(Tabla267[[#This Row],[VALOR RESTANTE]],0)</f>
        <v>0</v>
      </c>
    </row>
    <row r="2034" spans="2:13" hidden="1" x14ac:dyDescent="0.2">
      <c r="B2034" s="31">
        <v>2025</v>
      </c>
      <c r="J2034">
        <f t="shared" si="31"/>
        <v>105000</v>
      </c>
      <c r="K2034" t="e">
        <f>VLOOKUP(B2034,'REGISTRO ABONOS'!$B$8:$BC$10039,54,0)</f>
        <v>#N/A</v>
      </c>
      <c r="L2034" t="e">
        <f>IF(Tabla267[[#This Row],[VALOR RESTANTE]]&lt;Tabla267[[#This Row],[VALOR]],"NO DISPONIBLE","DISPONIBLE")</f>
        <v>#N/A</v>
      </c>
      <c r="M2034" s="9">
        <f>COUNTIF(Tabla267[[#This Row],[VALOR RESTANTE]],0)</f>
        <v>0</v>
      </c>
    </row>
    <row r="2035" spans="2:13" hidden="1" x14ac:dyDescent="0.2">
      <c r="B2035" s="31">
        <v>2026</v>
      </c>
      <c r="I2035" t="s">
        <v>282</v>
      </c>
      <c r="J2035">
        <f t="shared" si="31"/>
        <v>105000</v>
      </c>
      <c r="K2035" t="e">
        <f>VLOOKUP(B2035,'REGISTRO ABONOS'!$B$8:$BC$10039,54,0)</f>
        <v>#N/A</v>
      </c>
      <c r="L2035" t="e">
        <f>IF(Tabla267[[#This Row],[VALOR RESTANTE]]&lt;Tabla267[[#This Row],[VALOR]],"NO DISPONIBLE","DISPONIBLE")</f>
        <v>#N/A</v>
      </c>
      <c r="M2035" s="9">
        <f>COUNTIF(Tabla267[[#This Row],[VALOR RESTANTE]],0)</f>
        <v>0</v>
      </c>
    </row>
    <row r="2036" spans="2:13" hidden="1" x14ac:dyDescent="0.2">
      <c r="B2036" s="31">
        <v>2027</v>
      </c>
      <c r="J2036">
        <f t="shared" si="31"/>
        <v>105000</v>
      </c>
      <c r="K2036" t="e">
        <f>VLOOKUP(B2036,'REGISTRO ABONOS'!$B$8:$BC$10039,54,0)</f>
        <v>#N/A</v>
      </c>
      <c r="L2036" t="e">
        <f>IF(Tabla267[[#This Row],[VALOR RESTANTE]]&lt;Tabla267[[#This Row],[VALOR]],"NO DISPONIBLE","DISPONIBLE")</f>
        <v>#N/A</v>
      </c>
      <c r="M2036" s="9">
        <f>COUNTIF(Tabla267[[#This Row],[VALOR RESTANTE]],0)</f>
        <v>0</v>
      </c>
    </row>
    <row r="2037" spans="2:13" hidden="1" x14ac:dyDescent="0.2">
      <c r="B2037" s="31">
        <v>2028</v>
      </c>
      <c r="J2037">
        <f t="shared" si="31"/>
        <v>105000</v>
      </c>
      <c r="K2037" t="e">
        <f>VLOOKUP(B2037,'REGISTRO ABONOS'!$B$8:$BC$10039,54,0)</f>
        <v>#N/A</v>
      </c>
      <c r="L2037" t="e">
        <f>IF(Tabla267[[#This Row],[VALOR RESTANTE]]&lt;Tabla267[[#This Row],[VALOR]],"NO DISPONIBLE","DISPONIBLE")</f>
        <v>#N/A</v>
      </c>
      <c r="M2037" s="9">
        <f>COUNTIF(Tabla267[[#This Row],[VALOR RESTANTE]],0)</f>
        <v>0</v>
      </c>
    </row>
    <row r="2038" spans="2:13" hidden="1" x14ac:dyDescent="0.2">
      <c r="B2038" s="31">
        <v>2029</v>
      </c>
      <c r="J2038">
        <f t="shared" si="31"/>
        <v>105000</v>
      </c>
      <c r="K2038" t="e">
        <f>VLOOKUP(B2038,'REGISTRO ABONOS'!$B$8:$BC$10039,54,0)</f>
        <v>#N/A</v>
      </c>
      <c r="L2038" t="e">
        <f>IF(Tabla267[[#This Row],[VALOR RESTANTE]]&lt;Tabla267[[#This Row],[VALOR]],"NO DISPONIBLE","DISPONIBLE")</f>
        <v>#N/A</v>
      </c>
      <c r="M2038" s="9">
        <f>COUNTIF(Tabla267[[#This Row],[VALOR RESTANTE]],0)</f>
        <v>0</v>
      </c>
    </row>
    <row r="2039" spans="2:13" hidden="1" x14ac:dyDescent="0.2">
      <c r="B2039" s="31">
        <v>2030</v>
      </c>
      <c r="J2039">
        <f t="shared" si="31"/>
        <v>105000</v>
      </c>
      <c r="K2039" t="e">
        <f>VLOOKUP(B2039,'REGISTRO ABONOS'!$B$8:$BC$10039,54,0)</f>
        <v>#N/A</v>
      </c>
      <c r="L2039" t="e">
        <f>IF(Tabla267[[#This Row],[VALOR RESTANTE]]&lt;Tabla267[[#This Row],[VALOR]],"NO DISPONIBLE","DISPONIBLE")</f>
        <v>#N/A</v>
      </c>
      <c r="M2039" s="9">
        <f>COUNTIF(Tabla267[[#This Row],[VALOR RESTANTE]],0)</f>
        <v>0</v>
      </c>
    </row>
    <row r="2040" spans="2:13" hidden="1" x14ac:dyDescent="0.2">
      <c r="B2040" s="31">
        <v>2031</v>
      </c>
      <c r="J2040">
        <f t="shared" si="31"/>
        <v>105000</v>
      </c>
      <c r="K2040" t="e">
        <f>VLOOKUP(B2040,'REGISTRO ABONOS'!$B$8:$BC$10039,54,0)</f>
        <v>#N/A</v>
      </c>
      <c r="L2040" t="e">
        <f>IF(Tabla267[[#This Row],[VALOR RESTANTE]]&lt;Tabla267[[#This Row],[VALOR]],"NO DISPONIBLE","DISPONIBLE")</f>
        <v>#N/A</v>
      </c>
      <c r="M2040" s="9">
        <f>COUNTIF(Tabla267[[#This Row],[VALOR RESTANTE]],0)</f>
        <v>0</v>
      </c>
    </row>
    <row r="2041" spans="2:13" hidden="1" x14ac:dyDescent="0.2">
      <c r="B2041" s="31">
        <v>2032</v>
      </c>
      <c r="J2041">
        <f t="shared" si="31"/>
        <v>105000</v>
      </c>
      <c r="K2041" t="e">
        <f>VLOOKUP(B2041,'REGISTRO ABONOS'!$B$8:$BC$10039,54,0)</f>
        <v>#N/A</v>
      </c>
      <c r="L2041" t="e">
        <f>IF(Tabla267[[#This Row],[VALOR RESTANTE]]&lt;Tabla267[[#This Row],[VALOR]],"NO DISPONIBLE","DISPONIBLE")</f>
        <v>#N/A</v>
      </c>
      <c r="M2041" s="9">
        <f>COUNTIF(Tabla267[[#This Row],[VALOR RESTANTE]],0)</f>
        <v>0</v>
      </c>
    </row>
    <row r="2042" spans="2:13" hidden="1" x14ac:dyDescent="0.2">
      <c r="B2042" s="31">
        <v>2033</v>
      </c>
      <c r="J2042">
        <f t="shared" si="31"/>
        <v>105000</v>
      </c>
      <c r="K2042" t="e">
        <f>VLOOKUP(B2042,'REGISTRO ABONOS'!$B$8:$BC$10039,54,0)</f>
        <v>#N/A</v>
      </c>
      <c r="L2042" t="e">
        <f>IF(Tabla267[[#This Row],[VALOR RESTANTE]]&lt;Tabla267[[#This Row],[VALOR]],"NO DISPONIBLE","DISPONIBLE")</f>
        <v>#N/A</v>
      </c>
      <c r="M2042" s="9">
        <f>COUNTIF(Tabla267[[#This Row],[VALOR RESTANTE]],0)</f>
        <v>0</v>
      </c>
    </row>
    <row r="2043" spans="2:13" hidden="1" x14ac:dyDescent="0.2">
      <c r="B2043" s="31">
        <v>2034</v>
      </c>
      <c r="J2043">
        <f t="shared" si="31"/>
        <v>105000</v>
      </c>
      <c r="K2043" t="e">
        <f>VLOOKUP(B2043,'REGISTRO ABONOS'!$B$8:$BC$10039,54,0)</f>
        <v>#N/A</v>
      </c>
      <c r="L2043" t="e">
        <f>IF(Tabla267[[#This Row],[VALOR RESTANTE]]&lt;Tabla267[[#This Row],[VALOR]],"NO DISPONIBLE","DISPONIBLE")</f>
        <v>#N/A</v>
      </c>
      <c r="M2043" s="9">
        <f>COUNTIF(Tabla267[[#This Row],[VALOR RESTANTE]],0)</f>
        <v>0</v>
      </c>
    </row>
    <row r="2044" spans="2:13" hidden="1" x14ac:dyDescent="0.2">
      <c r="B2044" s="31">
        <v>2035</v>
      </c>
      <c r="J2044">
        <f t="shared" si="31"/>
        <v>105000</v>
      </c>
      <c r="K2044" t="e">
        <f>VLOOKUP(B2044,'REGISTRO ABONOS'!$B$8:$BC$10039,54,0)</f>
        <v>#N/A</v>
      </c>
      <c r="L2044" t="e">
        <f>IF(Tabla267[[#This Row],[VALOR RESTANTE]]&lt;Tabla267[[#This Row],[VALOR]],"NO DISPONIBLE","DISPONIBLE")</f>
        <v>#N/A</v>
      </c>
      <c r="M2044" s="9">
        <f>COUNTIF(Tabla267[[#This Row],[VALOR RESTANTE]],0)</f>
        <v>0</v>
      </c>
    </row>
    <row r="2045" spans="2:13" hidden="1" x14ac:dyDescent="0.2">
      <c r="B2045" s="31">
        <v>2036</v>
      </c>
      <c r="J2045">
        <f t="shared" si="31"/>
        <v>105000</v>
      </c>
      <c r="K2045" t="e">
        <f>VLOOKUP(B2045,'REGISTRO ABONOS'!$B$8:$BC$10039,54,0)</f>
        <v>#N/A</v>
      </c>
      <c r="L2045" t="e">
        <f>IF(Tabla267[[#This Row],[VALOR RESTANTE]]&lt;Tabla267[[#This Row],[VALOR]],"NO DISPONIBLE","DISPONIBLE")</f>
        <v>#N/A</v>
      </c>
      <c r="M2045" s="9">
        <f>COUNTIF(Tabla267[[#This Row],[VALOR RESTANTE]],0)</f>
        <v>0</v>
      </c>
    </row>
    <row r="2046" spans="2:13" hidden="1" x14ac:dyDescent="0.2">
      <c r="B2046" s="31">
        <v>2037</v>
      </c>
      <c r="J2046">
        <f t="shared" si="31"/>
        <v>105000</v>
      </c>
      <c r="K2046" t="e">
        <f>VLOOKUP(B2046,'REGISTRO ABONOS'!$B$8:$BC$10039,54,0)</f>
        <v>#N/A</v>
      </c>
      <c r="L2046" t="e">
        <f>IF(Tabla267[[#This Row],[VALOR RESTANTE]]&lt;Tabla267[[#This Row],[VALOR]],"NO DISPONIBLE","DISPONIBLE")</f>
        <v>#N/A</v>
      </c>
      <c r="M2046" s="9">
        <f>COUNTIF(Tabla267[[#This Row],[VALOR RESTANTE]],0)</f>
        <v>0</v>
      </c>
    </row>
    <row r="2047" spans="2:13" hidden="1" x14ac:dyDescent="0.2">
      <c r="B2047" s="31">
        <v>2038</v>
      </c>
      <c r="J2047">
        <f t="shared" si="31"/>
        <v>105000</v>
      </c>
      <c r="K2047" t="e">
        <f>VLOOKUP(B2047,'REGISTRO ABONOS'!$B$8:$BC$10039,54,0)</f>
        <v>#N/A</v>
      </c>
      <c r="L2047" t="e">
        <f>IF(Tabla267[[#This Row],[VALOR RESTANTE]]&lt;Tabla267[[#This Row],[VALOR]],"NO DISPONIBLE","DISPONIBLE")</f>
        <v>#N/A</v>
      </c>
      <c r="M2047" s="9">
        <f>COUNTIF(Tabla267[[#This Row],[VALOR RESTANTE]],0)</f>
        <v>0</v>
      </c>
    </row>
    <row r="2048" spans="2:13" hidden="1" x14ac:dyDescent="0.2">
      <c r="B2048" s="31">
        <v>2039</v>
      </c>
      <c r="J2048">
        <f t="shared" si="31"/>
        <v>105000</v>
      </c>
      <c r="K2048" t="e">
        <f>VLOOKUP(B2048,'REGISTRO ABONOS'!$B$8:$BC$10039,54,0)</f>
        <v>#N/A</v>
      </c>
      <c r="L2048" t="e">
        <f>IF(Tabla267[[#This Row],[VALOR RESTANTE]]&lt;Tabla267[[#This Row],[VALOR]],"NO DISPONIBLE","DISPONIBLE")</f>
        <v>#N/A</v>
      </c>
      <c r="M2048" s="9">
        <f>COUNTIF(Tabla267[[#This Row],[VALOR RESTANTE]],0)</f>
        <v>0</v>
      </c>
    </row>
    <row r="2049" spans="2:13" hidden="1" x14ac:dyDescent="0.2">
      <c r="B2049" s="31">
        <v>2040</v>
      </c>
      <c r="J2049">
        <f t="shared" si="31"/>
        <v>105000</v>
      </c>
      <c r="K2049" t="e">
        <f>VLOOKUP(B2049,'REGISTRO ABONOS'!$B$8:$BC$10039,54,0)</f>
        <v>#N/A</v>
      </c>
      <c r="L2049" t="e">
        <f>IF(Tabla267[[#This Row],[VALOR RESTANTE]]&lt;Tabla267[[#This Row],[VALOR]],"NO DISPONIBLE","DISPONIBLE")</f>
        <v>#N/A</v>
      </c>
      <c r="M2049" s="9">
        <f>COUNTIF(Tabla267[[#This Row],[VALOR RESTANTE]],0)</f>
        <v>0</v>
      </c>
    </row>
    <row r="2050" spans="2:13" hidden="1" x14ac:dyDescent="0.2">
      <c r="B2050" s="31">
        <v>2041</v>
      </c>
      <c r="J2050">
        <f t="shared" si="31"/>
        <v>105000</v>
      </c>
      <c r="K2050" t="e">
        <f>VLOOKUP(B2050,'REGISTRO ABONOS'!$B$8:$BC$10039,54,0)</f>
        <v>#N/A</v>
      </c>
      <c r="L2050" t="e">
        <f>IF(Tabla267[[#This Row],[VALOR RESTANTE]]&lt;Tabla267[[#This Row],[VALOR]],"NO DISPONIBLE","DISPONIBLE")</f>
        <v>#N/A</v>
      </c>
      <c r="M2050" s="9">
        <f>COUNTIF(Tabla267[[#This Row],[VALOR RESTANTE]],0)</f>
        <v>0</v>
      </c>
    </row>
    <row r="2051" spans="2:13" hidden="1" x14ac:dyDescent="0.2">
      <c r="B2051" s="31">
        <v>2042</v>
      </c>
      <c r="J2051">
        <f t="shared" si="31"/>
        <v>105000</v>
      </c>
      <c r="K2051" t="e">
        <f>VLOOKUP(B2051,'REGISTRO ABONOS'!$B$8:$BC$10039,54,0)</f>
        <v>#N/A</v>
      </c>
      <c r="L2051" t="e">
        <f>IF(Tabla267[[#This Row],[VALOR RESTANTE]]&lt;Tabla267[[#This Row],[VALOR]],"NO DISPONIBLE","DISPONIBLE")</f>
        <v>#N/A</v>
      </c>
      <c r="M2051" s="9">
        <f>COUNTIF(Tabla267[[#This Row],[VALOR RESTANTE]],0)</f>
        <v>0</v>
      </c>
    </row>
    <row r="2052" spans="2:13" hidden="1" x14ac:dyDescent="0.2">
      <c r="B2052" s="31">
        <v>2043</v>
      </c>
      <c r="I2052" t="s">
        <v>282</v>
      </c>
      <c r="J2052">
        <f t="shared" si="31"/>
        <v>105000</v>
      </c>
      <c r="K2052" t="e">
        <f>VLOOKUP(B2052,'REGISTRO ABONOS'!$B$8:$BC$10039,54,0)</f>
        <v>#N/A</v>
      </c>
      <c r="L2052" t="e">
        <f>IF(Tabla267[[#This Row],[VALOR RESTANTE]]&lt;Tabla267[[#This Row],[VALOR]],"NO DISPONIBLE","DISPONIBLE")</f>
        <v>#N/A</v>
      </c>
      <c r="M2052" s="9">
        <f>COUNTIF(Tabla267[[#This Row],[VALOR RESTANTE]],0)</f>
        <v>0</v>
      </c>
    </row>
    <row r="2053" spans="2:13" hidden="1" x14ac:dyDescent="0.2">
      <c r="B2053" s="31">
        <v>2044</v>
      </c>
      <c r="I2053" t="s">
        <v>504</v>
      </c>
      <c r="J2053">
        <f t="shared" si="31"/>
        <v>105000</v>
      </c>
      <c r="K2053" t="e">
        <f>VLOOKUP(B2053,'REGISTRO ABONOS'!$B$8:$BC$10039,54,0)</f>
        <v>#N/A</v>
      </c>
      <c r="L2053" t="e">
        <f>IF(Tabla267[[#This Row],[VALOR RESTANTE]]&lt;Tabla267[[#This Row],[VALOR]],"NO DISPONIBLE","DISPONIBLE")</f>
        <v>#N/A</v>
      </c>
      <c r="M2053" s="9">
        <f>COUNTIF(Tabla267[[#This Row],[VALOR RESTANTE]],0)</f>
        <v>0</v>
      </c>
    </row>
    <row r="2054" spans="2:13" hidden="1" x14ac:dyDescent="0.2">
      <c r="B2054" s="31">
        <v>2045</v>
      </c>
      <c r="J2054">
        <f t="shared" si="31"/>
        <v>105000</v>
      </c>
      <c r="K2054" t="e">
        <f>VLOOKUP(B2054,'REGISTRO ABONOS'!$B$8:$BC$10039,54,0)</f>
        <v>#N/A</v>
      </c>
      <c r="L2054" t="e">
        <f>IF(Tabla267[[#This Row],[VALOR RESTANTE]]&lt;Tabla267[[#This Row],[VALOR]],"NO DISPONIBLE","DISPONIBLE")</f>
        <v>#N/A</v>
      </c>
      <c r="M2054" s="9">
        <f>COUNTIF(Tabla267[[#This Row],[VALOR RESTANTE]],0)</f>
        <v>0</v>
      </c>
    </row>
    <row r="2055" spans="2:13" hidden="1" x14ac:dyDescent="0.2">
      <c r="B2055" s="31">
        <v>2046</v>
      </c>
      <c r="I2055" t="s">
        <v>486</v>
      </c>
      <c r="J2055">
        <f t="shared" si="31"/>
        <v>105000</v>
      </c>
      <c r="K2055" t="e">
        <f>VLOOKUP(B2055,'REGISTRO ABONOS'!$B$8:$BC$10039,54,0)</f>
        <v>#N/A</v>
      </c>
      <c r="L2055" t="e">
        <f>IF(Tabla267[[#This Row],[VALOR RESTANTE]]&lt;Tabla267[[#This Row],[VALOR]],"NO DISPONIBLE","DISPONIBLE")</f>
        <v>#N/A</v>
      </c>
      <c r="M2055" s="9">
        <f>COUNTIF(Tabla267[[#This Row],[VALOR RESTANTE]],0)</f>
        <v>0</v>
      </c>
    </row>
    <row r="2056" spans="2:13" hidden="1" x14ac:dyDescent="0.2">
      <c r="B2056" s="31">
        <v>2047</v>
      </c>
      <c r="J2056">
        <f t="shared" si="31"/>
        <v>105000</v>
      </c>
      <c r="K2056" t="e">
        <f>VLOOKUP(B2056,'REGISTRO ABONOS'!$B$8:$BC$10039,54,0)</f>
        <v>#N/A</v>
      </c>
      <c r="L2056" t="e">
        <f>IF(Tabla267[[#This Row],[VALOR RESTANTE]]&lt;Tabla267[[#This Row],[VALOR]],"NO DISPONIBLE","DISPONIBLE")</f>
        <v>#N/A</v>
      </c>
      <c r="M2056" s="9">
        <f>COUNTIF(Tabla267[[#This Row],[VALOR RESTANTE]],0)</f>
        <v>0</v>
      </c>
    </row>
    <row r="2057" spans="2:13" hidden="1" x14ac:dyDescent="0.2">
      <c r="B2057" s="31">
        <v>2048</v>
      </c>
      <c r="J2057">
        <f t="shared" si="31"/>
        <v>105000</v>
      </c>
      <c r="K2057" t="e">
        <f>VLOOKUP(B2057,'REGISTRO ABONOS'!$B$8:$BC$10039,54,0)</f>
        <v>#N/A</v>
      </c>
      <c r="L2057" t="e">
        <f>IF(Tabla267[[#This Row],[VALOR RESTANTE]]&lt;Tabla267[[#This Row],[VALOR]],"NO DISPONIBLE","DISPONIBLE")</f>
        <v>#N/A</v>
      </c>
      <c r="M2057" s="9">
        <f>COUNTIF(Tabla267[[#This Row],[VALOR RESTANTE]],0)</f>
        <v>0</v>
      </c>
    </row>
    <row r="2058" spans="2:13" hidden="1" x14ac:dyDescent="0.2">
      <c r="B2058" s="31">
        <v>2049</v>
      </c>
      <c r="J2058">
        <f t="shared" si="31"/>
        <v>105000</v>
      </c>
      <c r="K2058" t="e">
        <f>VLOOKUP(B2058,'REGISTRO ABONOS'!$B$8:$BC$10039,54,0)</f>
        <v>#N/A</v>
      </c>
      <c r="L2058" t="e">
        <f>IF(Tabla267[[#This Row],[VALOR RESTANTE]]&lt;Tabla267[[#This Row],[VALOR]],"NO DISPONIBLE","DISPONIBLE")</f>
        <v>#N/A</v>
      </c>
      <c r="M2058" s="9">
        <f>COUNTIF(Tabla267[[#This Row],[VALOR RESTANTE]],0)</f>
        <v>0</v>
      </c>
    </row>
    <row r="2059" spans="2:13" hidden="1" x14ac:dyDescent="0.2">
      <c r="B2059" s="31">
        <v>2050</v>
      </c>
      <c r="I2059" t="s">
        <v>282</v>
      </c>
      <c r="J2059">
        <f t="shared" si="31"/>
        <v>105000</v>
      </c>
      <c r="K2059" t="e">
        <f>VLOOKUP(B2059,'REGISTRO ABONOS'!$B$8:$BC$10039,54,0)</f>
        <v>#N/A</v>
      </c>
      <c r="L2059" t="e">
        <f>IF(Tabla267[[#This Row],[VALOR RESTANTE]]&lt;Tabla267[[#This Row],[VALOR]],"NO DISPONIBLE","DISPONIBLE")</f>
        <v>#N/A</v>
      </c>
      <c r="M2059" s="9">
        <f>COUNTIF(Tabla267[[#This Row],[VALOR RESTANTE]],0)</f>
        <v>0</v>
      </c>
    </row>
    <row r="2060" spans="2:13" hidden="1" x14ac:dyDescent="0.2">
      <c r="B2060" s="31">
        <v>2051</v>
      </c>
      <c r="I2060" t="s">
        <v>533</v>
      </c>
      <c r="J2060">
        <f t="shared" ref="J2060:J2123" si="32">IF(C2060&gt;43607,130000,105000)</f>
        <v>105000</v>
      </c>
      <c r="K2060" t="e">
        <f>VLOOKUP(B2060,'REGISTRO ABONOS'!$B$8:$BC$10039,54,0)</f>
        <v>#N/A</v>
      </c>
      <c r="L2060" t="e">
        <f>IF(Tabla267[[#This Row],[VALOR RESTANTE]]&lt;Tabla267[[#This Row],[VALOR]],"NO DISPONIBLE","DISPONIBLE")</f>
        <v>#N/A</v>
      </c>
      <c r="M2060" s="9">
        <f>COUNTIF(Tabla267[[#This Row],[VALOR RESTANTE]],0)</f>
        <v>0</v>
      </c>
    </row>
    <row r="2061" spans="2:13" hidden="1" x14ac:dyDescent="0.2">
      <c r="B2061" s="31">
        <v>2052</v>
      </c>
      <c r="I2061" t="s">
        <v>477</v>
      </c>
      <c r="J2061">
        <f t="shared" si="32"/>
        <v>105000</v>
      </c>
      <c r="K2061" t="e">
        <f>VLOOKUP(B2061,'REGISTRO ABONOS'!$B$8:$BC$10039,54,0)</f>
        <v>#N/A</v>
      </c>
      <c r="L2061" t="e">
        <f>IF(Tabla267[[#This Row],[VALOR RESTANTE]]&lt;Tabla267[[#This Row],[VALOR]],"NO DISPONIBLE","DISPONIBLE")</f>
        <v>#N/A</v>
      </c>
      <c r="M2061" s="9">
        <f>COUNTIF(Tabla267[[#This Row],[VALOR RESTANTE]],0)</f>
        <v>0</v>
      </c>
    </row>
    <row r="2062" spans="2:13" hidden="1" x14ac:dyDescent="0.2">
      <c r="B2062" s="31">
        <v>2053</v>
      </c>
      <c r="J2062">
        <f t="shared" si="32"/>
        <v>105000</v>
      </c>
      <c r="K2062" t="e">
        <f>VLOOKUP(B2062,'REGISTRO ABONOS'!$B$8:$BC$10039,54,0)</f>
        <v>#N/A</v>
      </c>
      <c r="L2062" t="e">
        <f>IF(Tabla267[[#This Row],[VALOR RESTANTE]]&lt;Tabla267[[#This Row],[VALOR]],"NO DISPONIBLE","DISPONIBLE")</f>
        <v>#N/A</v>
      </c>
      <c r="M2062" s="9">
        <f>COUNTIF(Tabla267[[#This Row],[VALOR RESTANTE]],0)</f>
        <v>0</v>
      </c>
    </row>
    <row r="2063" spans="2:13" hidden="1" x14ac:dyDescent="0.2">
      <c r="B2063" s="31">
        <v>2054</v>
      </c>
      <c r="J2063">
        <f t="shared" si="32"/>
        <v>105000</v>
      </c>
      <c r="K2063" t="e">
        <f>VLOOKUP(B2063,'REGISTRO ABONOS'!$B$8:$BC$10039,54,0)</f>
        <v>#N/A</v>
      </c>
      <c r="L2063" t="e">
        <f>IF(Tabla267[[#This Row],[VALOR RESTANTE]]&lt;Tabla267[[#This Row],[VALOR]],"NO DISPONIBLE","DISPONIBLE")</f>
        <v>#N/A</v>
      </c>
      <c r="M2063" s="9">
        <f>COUNTIF(Tabla267[[#This Row],[VALOR RESTANTE]],0)</f>
        <v>0</v>
      </c>
    </row>
    <row r="2064" spans="2:13" hidden="1" x14ac:dyDescent="0.2">
      <c r="B2064" s="31">
        <v>2055</v>
      </c>
      <c r="J2064">
        <f t="shared" si="32"/>
        <v>105000</v>
      </c>
      <c r="K2064" t="e">
        <f>VLOOKUP(B2064,'REGISTRO ABONOS'!$B$8:$BC$10039,54,0)</f>
        <v>#N/A</v>
      </c>
      <c r="L2064" t="e">
        <f>IF(Tabla267[[#This Row],[VALOR RESTANTE]]&lt;Tabla267[[#This Row],[VALOR]],"NO DISPONIBLE","DISPONIBLE")</f>
        <v>#N/A</v>
      </c>
      <c r="M2064" s="9">
        <f>COUNTIF(Tabla267[[#This Row],[VALOR RESTANTE]],0)</f>
        <v>0</v>
      </c>
    </row>
    <row r="2065" spans="2:13" hidden="1" x14ac:dyDescent="0.2">
      <c r="B2065" s="31">
        <v>2056</v>
      </c>
      <c r="I2065" t="s">
        <v>477</v>
      </c>
      <c r="J2065">
        <f t="shared" si="32"/>
        <v>105000</v>
      </c>
      <c r="K2065" t="e">
        <f>VLOOKUP(B2065,'REGISTRO ABONOS'!$B$8:$BC$10039,54,0)</f>
        <v>#N/A</v>
      </c>
      <c r="L2065" t="e">
        <f>IF(Tabla267[[#This Row],[VALOR RESTANTE]]&lt;Tabla267[[#This Row],[VALOR]],"NO DISPONIBLE","DISPONIBLE")</f>
        <v>#N/A</v>
      </c>
      <c r="M2065" s="9">
        <f>COUNTIF(Tabla267[[#This Row],[VALOR RESTANTE]],0)</f>
        <v>0</v>
      </c>
    </row>
    <row r="2066" spans="2:13" hidden="1" x14ac:dyDescent="0.2">
      <c r="B2066" s="31">
        <v>2057</v>
      </c>
      <c r="J2066">
        <f t="shared" si="32"/>
        <v>105000</v>
      </c>
      <c r="K2066" t="e">
        <f>VLOOKUP(B2066,'REGISTRO ABONOS'!$B$8:$BC$10039,54,0)</f>
        <v>#N/A</v>
      </c>
      <c r="L2066" t="e">
        <f>IF(Tabla267[[#This Row],[VALOR RESTANTE]]&lt;Tabla267[[#This Row],[VALOR]],"NO DISPONIBLE","DISPONIBLE")</f>
        <v>#N/A</v>
      </c>
      <c r="M2066" s="9">
        <f>COUNTIF(Tabla267[[#This Row],[VALOR RESTANTE]],0)</f>
        <v>0</v>
      </c>
    </row>
    <row r="2067" spans="2:13" hidden="1" x14ac:dyDescent="0.2">
      <c r="B2067" s="31">
        <v>2058</v>
      </c>
      <c r="J2067">
        <f t="shared" si="32"/>
        <v>105000</v>
      </c>
      <c r="K2067" t="e">
        <f>VLOOKUP(B2067,'REGISTRO ABONOS'!$B$8:$BC$10039,54,0)</f>
        <v>#N/A</v>
      </c>
      <c r="L2067" t="e">
        <f>IF(Tabla267[[#This Row],[VALOR RESTANTE]]&lt;Tabla267[[#This Row],[VALOR]],"NO DISPONIBLE","DISPONIBLE")</f>
        <v>#N/A</v>
      </c>
      <c r="M2067" s="9">
        <f>COUNTIF(Tabla267[[#This Row],[VALOR RESTANTE]],0)</f>
        <v>0</v>
      </c>
    </row>
    <row r="2068" spans="2:13" hidden="1" x14ac:dyDescent="0.2">
      <c r="B2068" s="31">
        <v>2059</v>
      </c>
      <c r="J2068">
        <f t="shared" si="32"/>
        <v>105000</v>
      </c>
      <c r="K2068" t="e">
        <f>VLOOKUP(B2068,'REGISTRO ABONOS'!$B$8:$BC$10039,54,0)</f>
        <v>#N/A</v>
      </c>
      <c r="L2068" t="e">
        <f>IF(Tabla267[[#This Row],[VALOR RESTANTE]]&lt;Tabla267[[#This Row],[VALOR]],"NO DISPONIBLE","DISPONIBLE")</f>
        <v>#N/A</v>
      </c>
      <c r="M2068" s="9">
        <f>COUNTIF(Tabla267[[#This Row],[VALOR RESTANTE]],0)</f>
        <v>0</v>
      </c>
    </row>
    <row r="2069" spans="2:13" hidden="1" x14ac:dyDescent="0.2">
      <c r="B2069" s="31">
        <v>2060</v>
      </c>
      <c r="J2069">
        <f t="shared" si="32"/>
        <v>105000</v>
      </c>
      <c r="K2069" t="e">
        <f>VLOOKUP(B2069,'REGISTRO ABONOS'!$B$8:$BC$10039,54,0)</f>
        <v>#N/A</v>
      </c>
      <c r="L2069" t="e">
        <f>IF(Tabla267[[#This Row],[VALOR RESTANTE]]&lt;Tabla267[[#This Row],[VALOR]],"NO DISPONIBLE","DISPONIBLE")</f>
        <v>#N/A</v>
      </c>
      <c r="M2069" s="9">
        <f>COUNTIF(Tabla267[[#This Row],[VALOR RESTANTE]],0)</f>
        <v>0</v>
      </c>
    </row>
    <row r="2070" spans="2:13" hidden="1" x14ac:dyDescent="0.2">
      <c r="B2070" s="31">
        <v>2061</v>
      </c>
      <c r="J2070">
        <f t="shared" si="32"/>
        <v>105000</v>
      </c>
      <c r="K2070" t="e">
        <f>VLOOKUP(B2070,'REGISTRO ABONOS'!$B$8:$BC$10039,54,0)</f>
        <v>#N/A</v>
      </c>
      <c r="L2070" t="e">
        <f>IF(Tabla267[[#This Row],[VALOR RESTANTE]]&lt;Tabla267[[#This Row],[VALOR]],"NO DISPONIBLE","DISPONIBLE")</f>
        <v>#N/A</v>
      </c>
      <c r="M2070" s="9">
        <f>COUNTIF(Tabla267[[#This Row],[VALOR RESTANTE]],0)</f>
        <v>0</v>
      </c>
    </row>
    <row r="2071" spans="2:13" hidden="1" x14ac:dyDescent="0.2">
      <c r="B2071" s="31">
        <v>2062</v>
      </c>
      <c r="J2071">
        <f t="shared" si="32"/>
        <v>105000</v>
      </c>
      <c r="K2071" t="e">
        <f>VLOOKUP(B2071,'REGISTRO ABONOS'!$B$8:$BC$10039,54,0)</f>
        <v>#N/A</v>
      </c>
      <c r="L2071" t="e">
        <f>IF(Tabla267[[#This Row],[VALOR RESTANTE]]&lt;Tabla267[[#This Row],[VALOR]],"NO DISPONIBLE","DISPONIBLE")</f>
        <v>#N/A</v>
      </c>
      <c r="M2071" s="9">
        <f>COUNTIF(Tabla267[[#This Row],[VALOR RESTANTE]],0)</f>
        <v>0</v>
      </c>
    </row>
    <row r="2072" spans="2:13" hidden="1" x14ac:dyDescent="0.2">
      <c r="B2072" s="31">
        <v>2063</v>
      </c>
      <c r="J2072">
        <f t="shared" si="32"/>
        <v>105000</v>
      </c>
      <c r="K2072" t="e">
        <f>VLOOKUP(B2072,'REGISTRO ABONOS'!$B$8:$BC$10039,54,0)</f>
        <v>#N/A</v>
      </c>
      <c r="L2072" t="e">
        <f>IF(Tabla267[[#This Row],[VALOR RESTANTE]]&lt;Tabla267[[#This Row],[VALOR]],"NO DISPONIBLE","DISPONIBLE")</f>
        <v>#N/A</v>
      </c>
      <c r="M2072" s="9">
        <f>COUNTIF(Tabla267[[#This Row],[VALOR RESTANTE]],0)</f>
        <v>0</v>
      </c>
    </row>
    <row r="2073" spans="2:13" hidden="1" x14ac:dyDescent="0.2">
      <c r="B2073" s="31">
        <v>2064</v>
      </c>
      <c r="J2073">
        <f t="shared" si="32"/>
        <v>105000</v>
      </c>
      <c r="K2073" t="e">
        <f>VLOOKUP(B2073,'REGISTRO ABONOS'!$B$8:$BC$10039,54,0)</f>
        <v>#N/A</v>
      </c>
      <c r="L2073" t="e">
        <f>IF(Tabla267[[#This Row],[VALOR RESTANTE]]&lt;Tabla267[[#This Row],[VALOR]],"NO DISPONIBLE","DISPONIBLE")</f>
        <v>#N/A</v>
      </c>
      <c r="M2073" s="9">
        <f>COUNTIF(Tabla267[[#This Row],[VALOR RESTANTE]],0)</f>
        <v>0</v>
      </c>
    </row>
    <row r="2074" spans="2:13" hidden="1" x14ac:dyDescent="0.2">
      <c r="B2074" s="31">
        <v>2065</v>
      </c>
      <c r="I2074" t="s">
        <v>531</v>
      </c>
      <c r="J2074">
        <f t="shared" si="32"/>
        <v>105000</v>
      </c>
      <c r="K2074" t="e">
        <f>VLOOKUP(B2074,'REGISTRO ABONOS'!$B$8:$BC$10039,54,0)</f>
        <v>#N/A</v>
      </c>
      <c r="L2074" t="e">
        <f>IF(Tabla267[[#This Row],[VALOR RESTANTE]]&lt;Tabla267[[#This Row],[VALOR]],"NO DISPONIBLE","DISPONIBLE")</f>
        <v>#N/A</v>
      </c>
      <c r="M2074" s="9">
        <f>COUNTIF(Tabla267[[#This Row],[VALOR RESTANTE]],0)</f>
        <v>0</v>
      </c>
    </row>
    <row r="2075" spans="2:13" hidden="1" x14ac:dyDescent="0.2">
      <c r="B2075" s="31">
        <v>2066</v>
      </c>
      <c r="J2075">
        <f t="shared" si="32"/>
        <v>105000</v>
      </c>
      <c r="K2075" t="e">
        <f>VLOOKUP(B2075,'REGISTRO ABONOS'!$B$8:$BC$10039,54,0)</f>
        <v>#N/A</v>
      </c>
      <c r="L2075" t="e">
        <f>IF(Tabla267[[#This Row],[VALOR RESTANTE]]&lt;Tabla267[[#This Row],[VALOR]],"NO DISPONIBLE","DISPONIBLE")</f>
        <v>#N/A</v>
      </c>
      <c r="M2075" s="9">
        <f>COUNTIF(Tabla267[[#This Row],[VALOR RESTANTE]],0)</f>
        <v>0</v>
      </c>
    </row>
    <row r="2076" spans="2:13" hidden="1" x14ac:dyDescent="0.2">
      <c r="B2076" s="31">
        <v>2067</v>
      </c>
      <c r="J2076">
        <f t="shared" si="32"/>
        <v>105000</v>
      </c>
      <c r="K2076" t="e">
        <f>VLOOKUP(B2076,'REGISTRO ABONOS'!$B$8:$BC$10039,54,0)</f>
        <v>#N/A</v>
      </c>
      <c r="L2076" t="e">
        <f>IF(Tabla267[[#This Row],[VALOR RESTANTE]]&lt;Tabla267[[#This Row],[VALOR]],"NO DISPONIBLE","DISPONIBLE")</f>
        <v>#N/A</v>
      </c>
      <c r="M2076" s="9">
        <f>COUNTIF(Tabla267[[#This Row],[VALOR RESTANTE]],0)</f>
        <v>0</v>
      </c>
    </row>
    <row r="2077" spans="2:13" hidden="1" x14ac:dyDescent="0.2">
      <c r="B2077" s="31">
        <v>2068</v>
      </c>
      <c r="J2077">
        <f t="shared" si="32"/>
        <v>105000</v>
      </c>
      <c r="K2077" t="e">
        <f>VLOOKUP(B2077,'REGISTRO ABONOS'!$B$8:$BC$10039,54,0)</f>
        <v>#N/A</v>
      </c>
      <c r="L2077" t="e">
        <f>IF(Tabla267[[#This Row],[VALOR RESTANTE]]&lt;Tabla267[[#This Row],[VALOR]],"NO DISPONIBLE","DISPONIBLE")</f>
        <v>#N/A</v>
      </c>
      <c r="M2077" s="9">
        <f>COUNTIF(Tabla267[[#This Row],[VALOR RESTANTE]],0)</f>
        <v>0</v>
      </c>
    </row>
    <row r="2078" spans="2:13" hidden="1" x14ac:dyDescent="0.2">
      <c r="B2078" s="31">
        <v>2069</v>
      </c>
      <c r="J2078">
        <f t="shared" si="32"/>
        <v>105000</v>
      </c>
      <c r="K2078" t="e">
        <f>VLOOKUP(B2078,'REGISTRO ABONOS'!$B$8:$BC$10039,54,0)</f>
        <v>#N/A</v>
      </c>
      <c r="L2078" t="e">
        <f>IF(Tabla267[[#This Row],[VALOR RESTANTE]]&lt;Tabla267[[#This Row],[VALOR]],"NO DISPONIBLE","DISPONIBLE")</f>
        <v>#N/A</v>
      </c>
      <c r="M2078" s="9">
        <f>COUNTIF(Tabla267[[#This Row],[VALOR RESTANTE]],0)</f>
        <v>0</v>
      </c>
    </row>
    <row r="2079" spans="2:13" hidden="1" x14ac:dyDescent="0.2">
      <c r="B2079" s="31">
        <v>2070</v>
      </c>
      <c r="J2079">
        <f t="shared" si="32"/>
        <v>105000</v>
      </c>
      <c r="K2079" t="e">
        <f>VLOOKUP(B2079,'REGISTRO ABONOS'!$B$8:$BC$10039,54,0)</f>
        <v>#N/A</v>
      </c>
      <c r="L2079" t="e">
        <f>IF(Tabla267[[#This Row],[VALOR RESTANTE]]&lt;Tabla267[[#This Row],[VALOR]],"NO DISPONIBLE","DISPONIBLE")</f>
        <v>#N/A</v>
      </c>
      <c r="M2079" s="9">
        <f>COUNTIF(Tabla267[[#This Row],[VALOR RESTANTE]],0)</f>
        <v>0</v>
      </c>
    </row>
    <row r="2080" spans="2:13" hidden="1" x14ac:dyDescent="0.2">
      <c r="B2080" s="31">
        <v>2071</v>
      </c>
      <c r="J2080">
        <f t="shared" si="32"/>
        <v>105000</v>
      </c>
      <c r="K2080" t="e">
        <f>VLOOKUP(B2080,'REGISTRO ABONOS'!$B$8:$BC$10039,54,0)</f>
        <v>#N/A</v>
      </c>
      <c r="L2080" t="e">
        <f>IF(Tabla267[[#This Row],[VALOR RESTANTE]]&lt;Tabla267[[#This Row],[VALOR]],"NO DISPONIBLE","DISPONIBLE")</f>
        <v>#N/A</v>
      </c>
      <c r="M2080" s="9">
        <f>COUNTIF(Tabla267[[#This Row],[VALOR RESTANTE]],0)</f>
        <v>0</v>
      </c>
    </row>
    <row r="2081" spans="2:13" hidden="1" x14ac:dyDescent="0.2">
      <c r="B2081" s="31">
        <v>2072</v>
      </c>
      <c r="J2081">
        <f t="shared" si="32"/>
        <v>105000</v>
      </c>
      <c r="K2081" t="e">
        <f>VLOOKUP(B2081,'REGISTRO ABONOS'!$B$8:$BC$10039,54,0)</f>
        <v>#N/A</v>
      </c>
      <c r="L2081" t="e">
        <f>IF(Tabla267[[#This Row],[VALOR RESTANTE]]&lt;Tabla267[[#This Row],[VALOR]],"NO DISPONIBLE","DISPONIBLE")</f>
        <v>#N/A</v>
      </c>
      <c r="M2081" s="9">
        <f>COUNTIF(Tabla267[[#This Row],[VALOR RESTANTE]],0)</f>
        <v>0</v>
      </c>
    </row>
    <row r="2082" spans="2:13" hidden="1" x14ac:dyDescent="0.2">
      <c r="B2082" s="31">
        <v>2073</v>
      </c>
      <c r="J2082">
        <f t="shared" si="32"/>
        <v>105000</v>
      </c>
      <c r="K2082" t="e">
        <f>VLOOKUP(B2082,'REGISTRO ABONOS'!$B$8:$BC$10039,54,0)</f>
        <v>#N/A</v>
      </c>
      <c r="L2082" t="e">
        <f>IF(Tabla267[[#This Row],[VALOR RESTANTE]]&lt;Tabla267[[#This Row],[VALOR]],"NO DISPONIBLE","DISPONIBLE")</f>
        <v>#N/A</v>
      </c>
      <c r="M2082" s="9">
        <f>COUNTIF(Tabla267[[#This Row],[VALOR RESTANTE]],0)</f>
        <v>0</v>
      </c>
    </row>
    <row r="2083" spans="2:13" hidden="1" x14ac:dyDescent="0.2">
      <c r="B2083" s="31">
        <v>2074</v>
      </c>
      <c r="I2083" t="s">
        <v>503</v>
      </c>
      <c r="J2083">
        <f t="shared" si="32"/>
        <v>105000</v>
      </c>
      <c r="K2083" t="e">
        <f>VLOOKUP(B2083,'REGISTRO ABONOS'!$B$8:$BC$10039,54,0)</f>
        <v>#N/A</v>
      </c>
      <c r="L2083" t="e">
        <f>IF(Tabla267[[#This Row],[VALOR RESTANTE]]&lt;Tabla267[[#This Row],[VALOR]],"NO DISPONIBLE","DISPONIBLE")</f>
        <v>#N/A</v>
      </c>
      <c r="M2083" s="9">
        <f>COUNTIF(Tabla267[[#This Row],[VALOR RESTANTE]],0)</f>
        <v>0</v>
      </c>
    </row>
    <row r="2084" spans="2:13" hidden="1" x14ac:dyDescent="0.2">
      <c r="B2084" s="31">
        <v>2075</v>
      </c>
      <c r="J2084">
        <f t="shared" si="32"/>
        <v>105000</v>
      </c>
      <c r="K2084" t="e">
        <f>VLOOKUP(B2084,'REGISTRO ABONOS'!$B$8:$BC$10039,54,0)</f>
        <v>#N/A</v>
      </c>
      <c r="L2084" t="e">
        <f>IF(Tabla267[[#This Row],[VALOR RESTANTE]]&lt;Tabla267[[#This Row],[VALOR]],"NO DISPONIBLE","DISPONIBLE")</f>
        <v>#N/A</v>
      </c>
      <c r="M2084" s="9">
        <f>COUNTIF(Tabla267[[#This Row],[VALOR RESTANTE]],0)</f>
        <v>0</v>
      </c>
    </row>
    <row r="2085" spans="2:13" hidden="1" x14ac:dyDescent="0.2">
      <c r="B2085" s="31">
        <v>2076</v>
      </c>
      <c r="I2085" t="s">
        <v>533</v>
      </c>
      <c r="J2085">
        <f t="shared" si="32"/>
        <v>105000</v>
      </c>
      <c r="K2085" t="e">
        <f>VLOOKUP(B2085,'REGISTRO ABONOS'!$B$8:$BC$10039,54,0)</f>
        <v>#N/A</v>
      </c>
      <c r="L2085" t="e">
        <f>IF(Tabla267[[#This Row],[VALOR RESTANTE]]&lt;Tabla267[[#This Row],[VALOR]],"NO DISPONIBLE","DISPONIBLE")</f>
        <v>#N/A</v>
      </c>
      <c r="M2085" s="9">
        <f>COUNTIF(Tabla267[[#This Row],[VALOR RESTANTE]],0)</f>
        <v>0</v>
      </c>
    </row>
    <row r="2086" spans="2:13" hidden="1" x14ac:dyDescent="0.2">
      <c r="B2086" s="31">
        <v>2077</v>
      </c>
      <c r="J2086">
        <f t="shared" si="32"/>
        <v>105000</v>
      </c>
      <c r="K2086" t="e">
        <f>VLOOKUP(B2086,'REGISTRO ABONOS'!$B$8:$BC$10039,54,0)</f>
        <v>#N/A</v>
      </c>
      <c r="L2086" t="e">
        <f>IF(Tabla267[[#This Row],[VALOR RESTANTE]]&lt;Tabla267[[#This Row],[VALOR]],"NO DISPONIBLE","DISPONIBLE")</f>
        <v>#N/A</v>
      </c>
      <c r="M2086" s="9">
        <f>COUNTIF(Tabla267[[#This Row],[VALOR RESTANTE]],0)</f>
        <v>0</v>
      </c>
    </row>
    <row r="2087" spans="2:13" hidden="1" x14ac:dyDescent="0.2">
      <c r="B2087" s="31">
        <v>2078</v>
      </c>
      <c r="J2087">
        <f t="shared" si="32"/>
        <v>105000</v>
      </c>
      <c r="K2087" t="e">
        <f>VLOOKUP(B2087,'REGISTRO ABONOS'!$B$8:$BC$10039,54,0)</f>
        <v>#N/A</v>
      </c>
      <c r="L2087" t="e">
        <f>IF(Tabla267[[#This Row],[VALOR RESTANTE]]&lt;Tabla267[[#This Row],[VALOR]],"NO DISPONIBLE","DISPONIBLE")</f>
        <v>#N/A</v>
      </c>
      <c r="M2087" s="9">
        <f>COUNTIF(Tabla267[[#This Row],[VALOR RESTANTE]],0)</f>
        <v>0</v>
      </c>
    </row>
    <row r="2088" spans="2:13" hidden="1" x14ac:dyDescent="0.2">
      <c r="B2088" s="31">
        <v>2079</v>
      </c>
      <c r="J2088">
        <f t="shared" si="32"/>
        <v>105000</v>
      </c>
      <c r="K2088" t="e">
        <f>VLOOKUP(B2088,'REGISTRO ABONOS'!$B$8:$BC$10039,54,0)</f>
        <v>#N/A</v>
      </c>
      <c r="L2088" t="e">
        <f>IF(Tabla267[[#This Row],[VALOR RESTANTE]]&lt;Tabla267[[#This Row],[VALOR]],"NO DISPONIBLE","DISPONIBLE")</f>
        <v>#N/A</v>
      </c>
      <c r="M2088" s="9">
        <f>COUNTIF(Tabla267[[#This Row],[VALOR RESTANTE]],0)</f>
        <v>0</v>
      </c>
    </row>
    <row r="2089" spans="2:13" hidden="1" x14ac:dyDescent="0.2">
      <c r="B2089" s="31">
        <v>2080</v>
      </c>
      <c r="J2089">
        <f t="shared" si="32"/>
        <v>105000</v>
      </c>
      <c r="K2089" t="e">
        <f>VLOOKUP(B2089,'REGISTRO ABONOS'!$B$8:$BC$10039,54,0)</f>
        <v>#N/A</v>
      </c>
      <c r="L2089" t="e">
        <f>IF(Tabla267[[#This Row],[VALOR RESTANTE]]&lt;Tabla267[[#This Row],[VALOR]],"NO DISPONIBLE","DISPONIBLE")</f>
        <v>#N/A</v>
      </c>
      <c r="M2089" s="9">
        <f>COUNTIF(Tabla267[[#This Row],[VALOR RESTANTE]],0)</f>
        <v>0</v>
      </c>
    </row>
    <row r="2090" spans="2:13" hidden="1" x14ac:dyDescent="0.2">
      <c r="B2090" s="31">
        <v>2081</v>
      </c>
      <c r="J2090">
        <f t="shared" si="32"/>
        <v>105000</v>
      </c>
      <c r="K2090" t="e">
        <f>VLOOKUP(B2090,'REGISTRO ABONOS'!$B$8:$BC$10039,54,0)</f>
        <v>#N/A</v>
      </c>
      <c r="L2090" t="e">
        <f>IF(Tabla267[[#This Row],[VALOR RESTANTE]]&lt;Tabla267[[#This Row],[VALOR]],"NO DISPONIBLE","DISPONIBLE")</f>
        <v>#N/A</v>
      </c>
      <c r="M2090" s="9">
        <f>COUNTIF(Tabla267[[#This Row],[VALOR RESTANTE]],0)</f>
        <v>0</v>
      </c>
    </row>
    <row r="2091" spans="2:13" hidden="1" x14ac:dyDescent="0.2">
      <c r="B2091" s="31">
        <v>2082</v>
      </c>
      <c r="J2091">
        <f t="shared" si="32"/>
        <v>105000</v>
      </c>
      <c r="K2091" t="e">
        <f>VLOOKUP(B2091,'REGISTRO ABONOS'!$B$8:$BC$10039,54,0)</f>
        <v>#N/A</v>
      </c>
      <c r="L2091" t="e">
        <f>IF(Tabla267[[#This Row],[VALOR RESTANTE]]&lt;Tabla267[[#This Row],[VALOR]],"NO DISPONIBLE","DISPONIBLE")</f>
        <v>#N/A</v>
      </c>
      <c r="M2091" s="9">
        <f>COUNTIF(Tabla267[[#This Row],[VALOR RESTANTE]],0)</f>
        <v>0</v>
      </c>
    </row>
    <row r="2092" spans="2:13" hidden="1" x14ac:dyDescent="0.2">
      <c r="B2092" s="31">
        <v>2083</v>
      </c>
      <c r="I2092" t="s">
        <v>403</v>
      </c>
      <c r="J2092">
        <f t="shared" si="32"/>
        <v>105000</v>
      </c>
      <c r="K2092" t="e">
        <f>VLOOKUP(B2092,'REGISTRO ABONOS'!$B$8:$BC$10039,54,0)</f>
        <v>#N/A</v>
      </c>
      <c r="L2092" t="e">
        <f>IF(Tabla267[[#This Row],[VALOR RESTANTE]]&lt;Tabla267[[#This Row],[VALOR]],"NO DISPONIBLE","DISPONIBLE")</f>
        <v>#N/A</v>
      </c>
      <c r="M2092" s="9">
        <f>COUNTIF(Tabla267[[#This Row],[VALOR RESTANTE]],0)</f>
        <v>0</v>
      </c>
    </row>
    <row r="2093" spans="2:13" hidden="1" x14ac:dyDescent="0.2">
      <c r="B2093" s="31">
        <v>2084</v>
      </c>
      <c r="J2093">
        <f t="shared" si="32"/>
        <v>105000</v>
      </c>
      <c r="K2093" t="e">
        <f>VLOOKUP(B2093,'REGISTRO ABONOS'!$B$8:$BC$10039,54,0)</f>
        <v>#N/A</v>
      </c>
      <c r="L2093" t="e">
        <f>IF(Tabla267[[#This Row],[VALOR RESTANTE]]&lt;Tabla267[[#This Row],[VALOR]],"NO DISPONIBLE","DISPONIBLE")</f>
        <v>#N/A</v>
      </c>
      <c r="M2093" s="9">
        <f>COUNTIF(Tabla267[[#This Row],[VALOR RESTANTE]],0)</f>
        <v>0</v>
      </c>
    </row>
    <row r="2094" spans="2:13" hidden="1" x14ac:dyDescent="0.2">
      <c r="B2094" s="31">
        <v>2085</v>
      </c>
      <c r="I2094" t="s">
        <v>477</v>
      </c>
      <c r="J2094">
        <f t="shared" si="32"/>
        <v>105000</v>
      </c>
      <c r="K2094" t="e">
        <f>VLOOKUP(B2094,'REGISTRO ABONOS'!$B$8:$BC$10039,54,0)</f>
        <v>#N/A</v>
      </c>
      <c r="L2094" t="e">
        <f>IF(Tabla267[[#This Row],[VALOR RESTANTE]]&lt;Tabla267[[#This Row],[VALOR]],"NO DISPONIBLE","DISPONIBLE")</f>
        <v>#N/A</v>
      </c>
      <c r="M2094" s="9">
        <f>COUNTIF(Tabla267[[#This Row],[VALOR RESTANTE]],0)</f>
        <v>0</v>
      </c>
    </row>
    <row r="2095" spans="2:13" hidden="1" x14ac:dyDescent="0.2">
      <c r="B2095" s="31">
        <v>2086</v>
      </c>
      <c r="I2095" t="s">
        <v>515</v>
      </c>
      <c r="J2095">
        <f t="shared" si="32"/>
        <v>105000</v>
      </c>
      <c r="K2095" t="e">
        <f>VLOOKUP(B2095,'REGISTRO ABONOS'!$B$8:$BC$10039,54,0)</f>
        <v>#N/A</v>
      </c>
      <c r="L2095" t="e">
        <f>IF(Tabla267[[#This Row],[VALOR RESTANTE]]&lt;Tabla267[[#This Row],[VALOR]],"NO DISPONIBLE","DISPONIBLE")</f>
        <v>#N/A</v>
      </c>
      <c r="M2095" s="9">
        <f>COUNTIF(Tabla267[[#This Row],[VALOR RESTANTE]],0)</f>
        <v>0</v>
      </c>
    </row>
    <row r="2096" spans="2:13" hidden="1" x14ac:dyDescent="0.2">
      <c r="B2096" s="31">
        <v>2087</v>
      </c>
      <c r="J2096">
        <f t="shared" si="32"/>
        <v>105000</v>
      </c>
      <c r="K2096" t="e">
        <f>VLOOKUP(B2096,'REGISTRO ABONOS'!$B$8:$BC$10039,54,0)</f>
        <v>#N/A</v>
      </c>
      <c r="L2096" t="e">
        <f>IF(Tabla267[[#This Row],[VALOR RESTANTE]]&lt;Tabla267[[#This Row],[VALOR]],"NO DISPONIBLE","DISPONIBLE")</f>
        <v>#N/A</v>
      </c>
      <c r="M2096" s="9">
        <f>COUNTIF(Tabla267[[#This Row],[VALOR RESTANTE]],0)</f>
        <v>0</v>
      </c>
    </row>
    <row r="2097" spans="2:13" hidden="1" x14ac:dyDescent="0.2">
      <c r="B2097" s="31">
        <v>2088</v>
      </c>
      <c r="J2097">
        <f t="shared" si="32"/>
        <v>105000</v>
      </c>
      <c r="K2097" t="e">
        <f>VLOOKUP(B2097,'REGISTRO ABONOS'!$B$8:$BC$10039,54,0)</f>
        <v>#N/A</v>
      </c>
      <c r="L2097" t="e">
        <f>IF(Tabla267[[#This Row],[VALOR RESTANTE]]&lt;Tabla267[[#This Row],[VALOR]],"NO DISPONIBLE","DISPONIBLE")</f>
        <v>#N/A</v>
      </c>
      <c r="M2097" s="9">
        <f>COUNTIF(Tabla267[[#This Row],[VALOR RESTANTE]],0)</f>
        <v>0</v>
      </c>
    </row>
    <row r="2098" spans="2:13" hidden="1" x14ac:dyDescent="0.2">
      <c r="B2098" s="31">
        <v>2089</v>
      </c>
      <c r="J2098">
        <f t="shared" si="32"/>
        <v>105000</v>
      </c>
      <c r="K2098" t="e">
        <f>VLOOKUP(B2098,'REGISTRO ABONOS'!$B$8:$BC$10039,54,0)</f>
        <v>#N/A</v>
      </c>
      <c r="L2098" t="e">
        <f>IF(Tabla267[[#This Row],[VALOR RESTANTE]]&lt;Tabla267[[#This Row],[VALOR]],"NO DISPONIBLE","DISPONIBLE")</f>
        <v>#N/A</v>
      </c>
      <c r="M2098" s="9">
        <f>COUNTIF(Tabla267[[#This Row],[VALOR RESTANTE]],0)</f>
        <v>0</v>
      </c>
    </row>
    <row r="2099" spans="2:13" hidden="1" x14ac:dyDescent="0.2">
      <c r="B2099" s="31">
        <v>2090</v>
      </c>
      <c r="J2099">
        <f t="shared" si="32"/>
        <v>105000</v>
      </c>
      <c r="K2099" t="e">
        <f>VLOOKUP(B2099,'REGISTRO ABONOS'!$B$8:$BC$10039,54,0)</f>
        <v>#N/A</v>
      </c>
      <c r="L2099" t="e">
        <f>IF(Tabla267[[#This Row],[VALOR RESTANTE]]&lt;Tabla267[[#This Row],[VALOR]],"NO DISPONIBLE","DISPONIBLE")</f>
        <v>#N/A</v>
      </c>
      <c r="M2099" s="9">
        <f>COUNTIF(Tabla267[[#This Row],[VALOR RESTANTE]],0)</f>
        <v>0</v>
      </c>
    </row>
    <row r="2100" spans="2:13" hidden="1" x14ac:dyDescent="0.2">
      <c r="B2100" s="31">
        <v>2091</v>
      </c>
      <c r="J2100">
        <f t="shared" si="32"/>
        <v>105000</v>
      </c>
      <c r="K2100" t="e">
        <f>VLOOKUP(B2100,'REGISTRO ABONOS'!$B$8:$BC$10039,54,0)</f>
        <v>#N/A</v>
      </c>
      <c r="L2100" t="e">
        <f>IF(Tabla267[[#This Row],[VALOR RESTANTE]]&lt;Tabla267[[#This Row],[VALOR]],"NO DISPONIBLE","DISPONIBLE")</f>
        <v>#N/A</v>
      </c>
      <c r="M2100" s="9">
        <f>COUNTIF(Tabla267[[#This Row],[VALOR RESTANTE]],0)</f>
        <v>0</v>
      </c>
    </row>
    <row r="2101" spans="2:13" hidden="1" x14ac:dyDescent="0.2">
      <c r="B2101" s="31">
        <v>2092</v>
      </c>
      <c r="I2101" t="s">
        <v>389</v>
      </c>
      <c r="J2101">
        <f t="shared" si="32"/>
        <v>105000</v>
      </c>
      <c r="K2101" t="e">
        <f>VLOOKUP(B2101,'REGISTRO ABONOS'!$B$8:$BC$10039,54,0)</f>
        <v>#N/A</v>
      </c>
      <c r="L2101" t="e">
        <f>IF(Tabla267[[#This Row],[VALOR RESTANTE]]&lt;Tabla267[[#This Row],[VALOR]],"NO DISPONIBLE","DISPONIBLE")</f>
        <v>#N/A</v>
      </c>
      <c r="M2101" s="9">
        <f>COUNTIF(Tabla267[[#This Row],[VALOR RESTANTE]],0)</f>
        <v>0</v>
      </c>
    </row>
    <row r="2102" spans="2:13" hidden="1" x14ac:dyDescent="0.2">
      <c r="B2102" s="31">
        <v>2093</v>
      </c>
      <c r="I2102" t="s">
        <v>477</v>
      </c>
      <c r="J2102">
        <f t="shared" si="32"/>
        <v>105000</v>
      </c>
      <c r="K2102" t="e">
        <f>VLOOKUP(B2102,'REGISTRO ABONOS'!$B$8:$BC$10039,54,0)</f>
        <v>#N/A</v>
      </c>
      <c r="L2102" t="e">
        <f>IF(Tabla267[[#This Row],[VALOR RESTANTE]]&lt;Tabla267[[#This Row],[VALOR]],"NO DISPONIBLE","DISPONIBLE")</f>
        <v>#N/A</v>
      </c>
      <c r="M2102" s="9">
        <f>COUNTIF(Tabla267[[#This Row],[VALOR RESTANTE]],0)</f>
        <v>0</v>
      </c>
    </row>
    <row r="2103" spans="2:13" hidden="1" x14ac:dyDescent="0.2">
      <c r="B2103" s="31">
        <v>2094</v>
      </c>
      <c r="J2103">
        <f t="shared" si="32"/>
        <v>105000</v>
      </c>
      <c r="K2103" t="e">
        <f>VLOOKUP(B2103,'REGISTRO ABONOS'!$B$8:$BC$10039,54,0)</f>
        <v>#N/A</v>
      </c>
      <c r="L2103" t="e">
        <f>IF(Tabla267[[#This Row],[VALOR RESTANTE]]&lt;Tabla267[[#This Row],[VALOR]],"NO DISPONIBLE","DISPONIBLE")</f>
        <v>#N/A</v>
      </c>
      <c r="M2103" s="9">
        <f>COUNTIF(Tabla267[[#This Row],[VALOR RESTANTE]],0)</f>
        <v>0</v>
      </c>
    </row>
    <row r="2104" spans="2:13" hidden="1" x14ac:dyDescent="0.2">
      <c r="B2104" s="31">
        <v>2095</v>
      </c>
      <c r="I2104" t="s">
        <v>486</v>
      </c>
      <c r="J2104">
        <f t="shared" si="32"/>
        <v>105000</v>
      </c>
      <c r="K2104" t="e">
        <f>VLOOKUP(B2104,'REGISTRO ABONOS'!$B$8:$BC$10039,54,0)</f>
        <v>#N/A</v>
      </c>
      <c r="L2104" t="e">
        <f>IF(Tabla267[[#This Row],[VALOR RESTANTE]]&lt;Tabla267[[#This Row],[VALOR]],"NO DISPONIBLE","DISPONIBLE")</f>
        <v>#N/A</v>
      </c>
      <c r="M2104" s="9">
        <f>COUNTIF(Tabla267[[#This Row],[VALOR RESTANTE]],0)</f>
        <v>0</v>
      </c>
    </row>
    <row r="2105" spans="2:13" hidden="1" x14ac:dyDescent="0.2">
      <c r="B2105" s="31">
        <v>2096</v>
      </c>
      <c r="J2105">
        <f t="shared" si="32"/>
        <v>105000</v>
      </c>
      <c r="K2105" t="e">
        <f>VLOOKUP(B2105,'REGISTRO ABONOS'!$B$8:$BC$10039,54,0)</f>
        <v>#N/A</v>
      </c>
      <c r="L2105" t="e">
        <f>IF(Tabla267[[#This Row],[VALOR RESTANTE]]&lt;Tabla267[[#This Row],[VALOR]],"NO DISPONIBLE","DISPONIBLE")</f>
        <v>#N/A</v>
      </c>
      <c r="M2105" s="9">
        <f>COUNTIF(Tabla267[[#This Row],[VALOR RESTANTE]],0)</f>
        <v>0</v>
      </c>
    </row>
    <row r="2106" spans="2:13" hidden="1" x14ac:dyDescent="0.2">
      <c r="B2106" s="31">
        <v>2097</v>
      </c>
      <c r="I2106" t="s">
        <v>389</v>
      </c>
      <c r="J2106">
        <f t="shared" si="32"/>
        <v>105000</v>
      </c>
      <c r="K2106" t="e">
        <f>VLOOKUP(B2106,'REGISTRO ABONOS'!$B$8:$BC$10039,54,0)</f>
        <v>#N/A</v>
      </c>
      <c r="L2106" t="e">
        <f>IF(Tabla267[[#This Row],[VALOR RESTANTE]]&lt;Tabla267[[#This Row],[VALOR]],"NO DISPONIBLE","DISPONIBLE")</f>
        <v>#N/A</v>
      </c>
      <c r="M2106" s="9">
        <f>COUNTIF(Tabla267[[#This Row],[VALOR RESTANTE]],0)</f>
        <v>0</v>
      </c>
    </row>
    <row r="2107" spans="2:13" hidden="1" x14ac:dyDescent="0.2">
      <c r="B2107" s="31">
        <v>2098</v>
      </c>
      <c r="J2107">
        <f t="shared" si="32"/>
        <v>105000</v>
      </c>
      <c r="K2107" t="e">
        <f>VLOOKUP(B2107,'REGISTRO ABONOS'!$B$8:$BC$10039,54,0)</f>
        <v>#N/A</v>
      </c>
      <c r="L2107" t="e">
        <f>IF(Tabla267[[#This Row],[VALOR RESTANTE]]&lt;Tabla267[[#This Row],[VALOR]],"NO DISPONIBLE","DISPONIBLE")</f>
        <v>#N/A</v>
      </c>
      <c r="M2107" s="9">
        <f>COUNTIF(Tabla267[[#This Row],[VALOR RESTANTE]],0)</f>
        <v>0</v>
      </c>
    </row>
    <row r="2108" spans="2:13" hidden="1" x14ac:dyDescent="0.2">
      <c r="B2108" s="31">
        <v>2099</v>
      </c>
      <c r="J2108">
        <f t="shared" si="32"/>
        <v>105000</v>
      </c>
      <c r="K2108" t="e">
        <f>VLOOKUP(B2108,'REGISTRO ABONOS'!$B$8:$BC$10039,54,0)</f>
        <v>#N/A</v>
      </c>
      <c r="L2108" t="e">
        <f>IF(Tabla267[[#This Row],[VALOR RESTANTE]]&lt;Tabla267[[#This Row],[VALOR]],"NO DISPONIBLE","DISPONIBLE")</f>
        <v>#N/A</v>
      </c>
      <c r="M2108" s="9">
        <f>COUNTIF(Tabla267[[#This Row],[VALOR RESTANTE]],0)</f>
        <v>0</v>
      </c>
    </row>
    <row r="2109" spans="2:13" hidden="1" x14ac:dyDescent="0.2">
      <c r="B2109" s="31">
        <v>2100</v>
      </c>
      <c r="J2109">
        <f t="shared" si="32"/>
        <v>105000</v>
      </c>
      <c r="K2109" t="e">
        <f>VLOOKUP(B2109,'REGISTRO ABONOS'!$B$8:$BC$10039,54,0)</f>
        <v>#N/A</v>
      </c>
      <c r="L2109" t="e">
        <f>IF(Tabla267[[#This Row],[VALOR RESTANTE]]&lt;Tabla267[[#This Row],[VALOR]],"NO DISPONIBLE","DISPONIBLE")</f>
        <v>#N/A</v>
      </c>
      <c r="M2109" s="9">
        <f>COUNTIF(Tabla267[[#This Row],[VALOR RESTANTE]],0)</f>
        <v>0</v>
      </c>
    </row>
    <row r="2110" spans="2:13" hidden="1" x14ac:dyDescent="0.2">
      <c r="B2110" s="31">
        <v>2101</v>
      </c>
      <c r="J2110">
        <f t="shared" si="32"/>
        <v>105000</v>
      </c>
      <c r="K2110" t="e">
        <f>VLOOKUP(B2110,'REGISTRO ABONOS'!$B$8:$BC$10039,54,0)</f>
        <v>#N/A</v>
      </c>
      <c r="L2110" t="e">
        <f>IF(Tabla267[[#This Row],[VALOR RESTANTE]]&lt;Tabla267[[#This Row],[VALOR]],"NO DISPONIBLE","DISPONIBLE")</f>
        <v>#N/A</v>
      </c>
      <c r="M2110" s="9">
        <f>COUNTIF(Tabla267[[#This Row],[VALOR RESTANTE]],0)</f>
        <v>0</v>
      </c>
    </row>
    <row r="2111" spans="2:13" hidden="1" x14ac:dyDescent="0.2">
      <c r="B2111" s="31">
        <v>2102</v>
      </c>
      <c r="J2111">
        <f t="shared" si="32"/>
        <v>105000</v>
      </c>
      <c r="K2111" t="e">
        <f>VLOOKUP(B2111,'REGISTRO ABONOS'!$B$8:$BC$10039,54,0)</f>
        <v>#N/A</v>
      </c>
      <c r="L2111" t="e">
        <f>IF(Tabla267[[#This Row],[VALOR RESTANTE]]&lt;Tabla267[[#This Row],[VALOR]],"NO DISPONIBLE","DISPONIBLE")</f>
        <v>#N/A</v>
      </c>
      <c r="M2111" s="9">
        <f>COUNTIF(Tabla267[[#This Row],[VALOR RESTANTE]],0)</f>
        <v>0</v>
      </c>
    </row>
    <row r="2112" spans="2:13" hidden="1" x14ac:dyDescent="0.2">
      <c r="B2112" s="31">
        <v>2103</v>
      </c>
      <c r="J2112">
        <f t="shared" si="32"/>
        <v>105000</v>
      </c>
      <c r="K2112" t="e">
        <f>VLOOKUP(B2112,'REGISTRO ABONOS'!$B$8:$BC$10039,54,0)</f>
        <v>#N/A</v>
      </c>
      <c r="L2112" t="e">
        <f>IF(Tabla267[[#This Row],[VALOR RESTANTE]]&lt;Tabla267[[#This Row],[VALOR]],"NO DISPONIBLE","DISPONIBLE")</f>
        <v>#N/A</v>
      </c>
      <c r="M2112" s="9">
        <f>COUNTIF(Tabla267[[#This Row],[VALOR RESTANTE]],0)</f>
        <v>0</v>
      </c>
    </row>
    <row r="2113" spans="2:13" hidden="1" x14ac:dyDescent="0.2">
      <c r="B2113" s="31">
        <v>2104</v>
      </c>
      <c r="J2113">
        <f t="shared" si="32"/>
        <v>105000</v>
      </c>
      <c r="K2113" t="e">
        <f>VLOOKUP(B2113,'REGISTRO ABONOS'!$B$8:$BC$10039,54,0)</f>
        <v>#N/A</v>
      </c>
      <c r="L2113" t="e">
        <f>IF(Tabla267[[#This Row],[VALOR RESTANTE]]&lt;Tabla267[[#This Row],[VALOR]],"NO DISPONIBLE","DISPONIBLE")</f>
        <v>#N/A</v>
      </c>
      <c r="M2113" s="9">
        <f>COUNTIF(Tabla267[[#This Row],[VALOR RESTANTE]],0)</f>
        <v>0</v>
      </c>
    </row>
    <row r="2114" spans="2:13" hidden="1" x14ac:dyDescent="0.2">
      <c r="B2114" s="31">
        <v>2105</v>
      </c>
      <c r="J2114">
        <f t="shared" si="32"/>
        <v>105000</v>
      </c>
      <c r="K2114" t="e">
        <f>VLOOKUP(B2114,'REGISTRO ABONOS'!$B$8:$BC$10039,54,0)</f>
        <v>#N/A</v>
      </c>
      <c r="L2114" t="e">
        <f>IF(Tabla267[[#This Row],[VALOR RESTANTE]]&lt;Tabla267[[#This Row],[VALOR]],"NO DISPONIBLE","DISPONIBLE")</f>
        <v>#N/A</v>
      </c>
      <c r="M2114" s="9">
        <f>COUNTIF(Tabla267[[#This Row],[VALOR RESTANTE]],0)</f>
        <v>0</v>
      </c>
    </row>
    <row r="2115" spans="2:13" hidden="1" x14ac:dyDescent="0.2">
      <c r="B2115" s="31">
        <v>2106</v>
      </c>
      <c r="J2115">
        <f t="shared" si="32"/>
        <v>105000</v>
      </c>
      <c r="K2115" t="e">
        <f>VLOOKUP(B2115,'REGISTRO ABONOS'!$B$8:$BC$10039,54,0)</f>
        <v>#N/A</v>
      </c>
      <c r="L2115" t="e">
        <f>IF(Tabla267[[#This Row],[VALOR RESTANTE]]&lt;Tabla267[[#This Row],[VALOR]],"NO DISPONIBLE","DISPONIBLE")</f>
        <v>#N/A</v>
      </c>
      <c r="M2115" s="9">
        <f>COUNTIF(Tabla267[[#This Row],[VALOR RESTANTE]],0)</f>
        <v>0</v>
      </c>
    </row>
    <row r="2116" spans="2:13" hidden="1" x14ac:dyDescent="0.2">
      <c r="B2116" s="31">
        <v>2107</v>
      </c>
      <c r="I2116" t="s">
        <v>567</v>
      </c>
      <c r="J2116">
        <f t="shared" si="32"/>
        <v>105000</v>
      </c>
      <c r="K2116" t="e">
        <f>VLOOKUP(B2116,'REGISTRO ABONOS'!$B$8:$BC$10039,54,0)</f>
        <v>#N/A</v>
      </c>
      <c r="L2116" t="e">
        <f>IF(Tabla267[[#This Row],[VALOR RESTANTE]]&lt;Tabla267[[#This Row],[VALOR]],"NO DISPONIBLE","DISPONIBLE")</f>
        <v>#N/A</v>
      </c>
      <c r="M2116" s="9">
        <f>COUNTIF(Tabla267[[#This Row],[VALOR RESTANTE]],0)</f>
        <v>0</v>
      </c>
    </row>
    <row r="2117" spans="2:13" hidden="1" x14ac:dyDescent="0.2">
      <c r="B2117" s="31">
        <v>2108</v>
      </c>
      <c r="I2117" t="s">
        <v>130</v>
      </c>
      <c r="J2117">
        <f t="shared" si="32"/>
        <v>105000</v>
      </c>
      <c r="K2117" t="e">
        <f>VLOOKUP(B2117,'REGISTRO ABONOS'!$B$8:$BC$10039,54,0)</f>
        <v>#N/A</v>
      </c>
      <c r="L2117" t="e">
        <f>IF(Tabla267[[#This Row],[VALOR RESTANTE]]&lt;Tabla267[[#This Row],[VALOR]],"NO DISPONIBLE","DISPONIBLE")</f>
        <v>#N/A</v>
      </c>
      <c r="M2117" s="9">
        <f>COUNTIF(Tabla267[[#This Row],[VALOR RESTANTE]],0)</f>
        <v>0</v>
      </c>
    </row>
    <row r="2118" spans="2:13" hidden="1" x14ac:dyDescent="0.2">
      <c r="B2118" s="31">
        <v>2109</v>
      </c>
      <c r="J2118">
        <f t="shared" si="32"/>
        <v>105000</v>
      </c>
      <c r="K2118" t="e">
        <f>VLOOKUP(B2118,'REGISTRO ABONOS'!$B$8:$BC$10039,54,0)</f>
        <v>#N/A</v>
      </c>
      <c r="L2118" t="e">
        <f>IF(Tabla267[[#This Row],[VALOR RESTANTE]]&lt;Tabla267[[#This Row],[VALOR]],"NO DISPONIBLE","DISPONIBLE")</f>
        <v>#N/A</v>
      </c>
      <c r="M2118" s="9">
        <f>COUNTIF(Tabla267[[#This Row],[VALOR RESTANTE]],0)</f>
        <v>0</v>
      </c>
    </row>
    <row r="2119" spans="2:13" hidden="1" x14ac:dyDescent="0.2">
      <c r="B2119" s="31">
        <v>2110</v>
      </c>
      <c r="J2119">
        <f t="shared" si="32"/>
        <v>105000</v>
      </c>
      <c r="K2119" t="e">
        <f>VLOOKUP(B2119,'REGISTRO ABONOS'!$B$8:$BC$10039,54,0)</f>
        <v>#N/A</v>
      </c>
      <c r="L2119" t="e">
        <f>IF(Tabla267[[#This Row],[VALOR RESTANTE]]&lt;Tabla267[[#This Row],[VALOR]],"NO DISPONIBLE","DISPONIBLE")</f>
        <v>#N/A</v>
      </c>
      <c r="M2119" s="9">
        <f>COUNTIF(Tabla267[[#This Row],[VALOR RESTANTE]],0)</f>
        <v>0</v>
      </c>
    </row>
    <row r="2120" spans="2:13" hidden="1" x14ac:dyDescent="0.2">
      <c r="B2120" s="31">
        <v>2111</v>
      </c>
      <c r="I2120" t="s">
        <v>568</v>
      </c>
      <c r="J2120">
        <f t="shared" si="32"/>
        <v>105000</v>
      </c>
      <c r="K2120" t="e">
        <f>VLOOKUP(B2120,'REGISTRO ABONOS'!$B$8:$BC$10039,54,0)</f>
        <v>#N/A</v>
      </c>
      <c r="L2120" t="e">
        <f>IF(Tabla267[[#This Row],[VALOR RESTANTE]]&lt;Tabla267[[#This Row],[VALOR]],"NO DISPONIBLE","DISPONIBLE")</f>
        <v>#N/A</v>
      </c>
      <c r="M2120" s="9">
        <f>COUNTIF(Tabla267[[#This Row],[VALOR RESTANTE]],0)</f>
        <v>0</v>
      </c>
    </row>
    <row r="2121" spans="2:13" hidden="1" x14ac:dyDescent="0.2">
      <c r="B2121" s="31">
        <v>2112</v>
      </c>
      <c r="J2121">
        <f t="shared" si="32"/>
        <v>105000</v>
      </c>
      <c r="K2121" t="e">
        <f>VLOOKUP(B2121,'REGISTRO ABONOS'!$B$8:$BC$10039,54,0)</f>
        <v>#N/A</v>
      </c>
      <c r="L2121" t="e">
        <f>IF(Tabla267[[#This Row],[VALOR RESTANTE]]&lt;Tabla267[[#This Row],[VALOR]],"NO DISPONIBLE","DISPONIBLE")</f>
        <v>#N/A</v>
      </c>
      <c r="M2121" s="9">
        <f>COUNTIF(Tabla267[[#This Row],[VALOR RESTANTE]],0)</f>
        <v>0</v>
      </c>
    </row>
    <row r="2122" spans="2:13" hidden="1" x14ac:dyDescent="0.2">
      <c r="B2122" s="31">
        <v>2113</v>
      </c>
      <c r="I2122" t="s">
        <v>89</v>
      </c>
      <c r="J2122">
        <f t="shared" si="32"/>
        <v>105000</v>
      </c>
      <c r="K2122" t="e">
        <f>VLOOKUP(B2122,'REGISTRO ABONOS'!$B$8:$BC$10039,54,0)</f>
        <v>#N/A</v>
      </c>
      <c r="L2122" t="e">
        <f>IF(Tabla267[[#This Row],[VALOR RESTANTE]]&lt;Tabla267[[#This Row],[VALOR]],"NO DISPONIBLE","DISPONIBLE")</f>
        <v>#N/A</v>
      </c>
      <c r="M2122" s="9">
        <f>COUNTIF(Tabla267[[#This Row],[VALOR RESTANTE]],0)</f>
        <v>0</v>
      </c>
    </row>
    <row r="2123" spans="2:13" hidden="1" x14ac:dyDescent="0.2">
      <c r="B2123" s="31">
        <v>2114</v>
      </c>
      <c r="J2123">
        <f t="shared" si="32"/>
        <v>105000</v>
      </c>
      <c r="K2123" t="e">
        <f>VLOOKUP(B2123,'REGISTRO ABONOS'!$B$8:$BC$10039,54,0)</f>
        <v>#N/A</v>
      </c>
      <c r="L2123" t="e">
        <f>IF(Tabla267[[#This Row],[VALOR RESTANTE]]&lt;Tabla267[[#This Row],[VALOR]],"NO DISPONIBLE","DISPONIBLE")</f>
        <v>#N/A</v>
      </c>
      <c r="M2123" s="9">
        <f>COUNTIF(Tabla267[[#This Row],[VALOR RESTANTE]],0)</f>
        <v>0</v>
      </c>
    </row>
    <row r="2124" spans="2:13" hidden="1" x14ac:dyDescent="0.2">
      <c r="B2124" s="31">
        <v>2115</v>
      </c>
      <c r="I2124" t="s">
        <v>486</v>
      </c>
      <c r="J2124">
        <f t="shared" ref="J2124:J2187" si="33">IF(C2124&gt;43607,130000,105000)</f>
        <v>105000</v>
      </c>
      <c r="K2124" t="e">
        <f>VLOOKUP(B2124,'REGISTRO ABONOS'!$B$8:$BC$10039,54,0)</f>
        <v>#N/A</v>
      </c>
      <c r="L2124" t="e">
        <f>IF(Tabla267[[#This Row],[VALOR RESTANTE]]&lt;Tabla267[[#This Row],[VALOR]],"NO DISPONIBLE","DISPONIBLE")</f>
        <v>#N/A</v>
      </c>
      <c r="M2124" s="9">
        <f>COUNTIF(Tabla267[[#This Row],[VALOR RESTANTE]],0)</f>
        <v>0</v>
      </c>
    </row>
    <row r="2125" spans="2:13" hidden="1" x14ac:dyDescent="0.2">
      <c r="B2125" s="31">
        <v>2116</v>
      </c>
      <c r="I2125" t="s">
        <v>89</v>
      </c>
      <c r="J2125">
        <f t="shared" si="33"/>
        <v>105000</v>
      </c>
      <c r="K2125" t="e">
        <f>VLOOKUP(B2125,'REGISTRO ABONOS'!$B$8:$BC$10039,54,0)</f>
        <v>#N/A</v>
      </c>
      <c r="L2125" t="e">
        <f>IF(Tabla267[[#This Row],[VALOR RESTANTE]]&lt;Tabla267[[#This Row],[VALOR]],"NO DISPONIBLE","DISPONIBLE")</f>
        <v>#N/A</v>
      </c>
      <c r="M2125" s="9">
        <f>COUNTIF(Tabla267[[#This Row],[VALOR RESTANTE]],0)</f>
        <v>0</v>
      </c>
    </row>
    <row r="2126" spans="2:13" hidden="1" x14ac:dyDescent="0.2">
      <c r="B2126" s="31">
        <v>2117</v>
      </c>
      <c r="J2126">
        <f t="shared" si="33"/>
        <v>105000</v>
      </c>
      <c r="K2126" t="e">
        <f>VLOOKUP(B2126,'REGISTRO ABONOS'!$B$8:$BC$10039,54,0)</f>
        <v>#N/A</v>
      </c>
      <c r="L2126" t="e">
        <f>IF(Tabla267[[#This Row],[VALOR RESTANTE]]&lt;Tabla267[[#This Row],[VALOR]],"NO DISPONIBLE","DISPONIBLE")</f>
        <v>#N/A</v>
      </c>
      <c r="M2126" s="9">
        <f>COUNTIF(Tabla267[[#This Row],[VALOR RESTANTE]],0)</f>
        <v>0</v>
      </c>
    </row>
    <row r="2127" spans="2:13" hidden="1" x14ac:dyDescent="0.2">
      <c r="B2127" s="31">
        <v>2118</v>
      </c>
      <c r="J2127">
        <f t="shared" si="33"/>
        <v>105000</v>
      </c>
      <c r="K2127" t="e">
        <f>VLOOKUP(B2127,'REGISTRO ABONOS'!$B$8:$BC$10039,54,0)</f>
        <v>#N/A</v>
      </c>
      <c r="L2127" t="e">
        <f>IF(Tabla267[[#This Row],[VALOR RESTANTE]]&lt;Tabla267[[#This Row],[VALOR]],"NO DISPONIBLE","DISPONIBLE")</f>
        <v>#N/A</v>
      </c>
      <c r="M2127" s="9">
        <f>COUNTIF(Tabla267[[#This Row],[VALOR RESTANTE]],0)</f>
        <v>0</v>
      </c>
    </row>
    <row r="2128" spans="2:13" hidden="1" x14ac:dyDescent="0.2">
      <c r="B2128" s="31">
        <v>2119</v>
      </c>
      <c r="J2128">
        <f t="shared" si="33"/>
        <v>105000</v>
      </c>
      <c r="K2128" t="e">
        <f>VLOOKUP(B2128,'REGISTRO ABONOS'!$B$8:$BC$10039,54,0)</f>
        <v>#N/A</v>
      </c>
      <c r="L2128" t="e">
        <f>IF(Tabla267[[#This Row],[VALOR RESTANTE]]&lt;Tabla267[[#This Row],[VALOR]],"NO DISPONIBLE","DISPONIBLE")</f>
        <v>#N/A</v>
      </c>
      <c r="M2128" s="9">
        <f>COUNTIF(Tabla267[[#This Row],[VALOR RESTANTE]],0)</f>
        <v>0</v>
      </c>
    </row>
    <row r="2129" spans="2:13" hidden="1" x14ac:dyDescent="0.2">
      <c r="B2129" s="31">
        <v>2120</v>
      </c>
      <c r="J2129">
        <f t="shared" si="33"/>
        <v>105000</v>
      </c>
      <c r="K2129" t="e">
        <f>VLOOKUP(B2129,'REGISTRO ABONOS'!$B$8:$BC$10039,54,0)</f>
        <v>#N/A</v>
      </c>
      <c r="L2129" t="e">
        <f>IF(Tabla267[[#This Row],[VALOR RESTANTE]]&lt;Tabla267[[#This Row],[VALOR]],"NO DISPONIBLE","DISPONIBLE")</f>
        <v>#N/A</v>
      </c>
      <c r="M2129" s="9">
        <f>COUNTIF(Tabla267[[#This Row],[VALOR RESTANTE]],0)</f>
        <v>0</v>
      </c>
    </row>
    <row r="2130" spans="2:13" hidden="1" x14ac:dyDescent="0.2">
      <c r="B2130" s="31">
        <v>2121</v>
      </c>
      <c r="I2130" t="s">
        <v>487</v>
      </c>
      <c r="J2130">
        <f t="shared" si="33"/>
        <v>105000</v>
      </c>
      <c r="K2130" t="e">
        <f>VLOOKUP(B2130,'REGISTRO ABONOS'!$B$8:$BC$10039,54,0)</f>
        <v>#N/A</v>
      </c>
      <c r="L2130" t="e">
        <f>IF(Tabla267[[#This Row],[VALOR RESTANTE]]&lt;Tabla267[[#This Row],[VALOR]],"NO DISPONIBLE","DISPONIBLE")</f>
        <v>#N/A</v>
      </c>
      <c r="M2130" s="9">
        <f>COUNTIF(Tabla267[[#This Row],[VALOR RESTANTE]],0)</f>
        <v>0</v>
      </c>
    </row>
    <row r="2131" spans="2:13" hidden="1" x14ac:dyDescent="0.2">
      <c r="B2131" s="31">
        <v>2122</v>
      </c>
      <c r="J2131">
        <f t="shared" si="33"/>
        <v>105000</v>
      </c>
      <c r="K2131" t="e">
        <f>VLOOKUP(B2131,'REGISTRO ABONOS'!$B$8:$BC$10039,54,0)</f>
        <v>#N/A</v>
      </c>
      <c r="L2131" t="e">
        <f>IF(Tabla267[[#This Row],[VALOR RESTANTE]]&lt;Tabla267[[#This Row],[VALOR]],"NO DISPONIBLE","DISPONIBLE")</f>
        <v>#N/A</v>
      </c>
      <c r="M2131" s="9">
        <f>COUNTIF(Tabla267[[#This Row],[VALOR RESTANTE]],0)</f>
        <v>0</v>
      </c>
    </row>
    <row r="2132" spans="2:13" hidden="1" x14ac:dyDescent="0.2">
      <c r="B2132" s="31">
        <v>2123</v>
      </c>
      <c r="J2132">
        <f t="shared" si="33"/>
        <v>105000</v>
      </c>
      <c r="K2132" t="e">
        <f>VLOOKUP(B2132,'REGISTRO ABONOS'!$B$8:$BC$10039,54,0)</f>
        <v>#N/A</v>
      </c>
      <c r="L2132" t="e">
        <f>IF(Tabla267[[#This Row],[VALOR RESTANTE]]&lt;Tabla267[[#This Row],[VALOR]],"NO DISPONIBLE","DISPONIBLE")</f>
        <v>#N/A</v>
      </c>
      <c r="M2132" s="9">
        <f>COUNTIF(Tabla267[[#This Row],[VALOR RESTANTE]],0)</f>
        <v>0</v>
      </c>
    </row>
    <row r="2133" spans="2:13" hidden="1" x14ac:dyDescent="0.2">
      <c r="B2133" s="31">
        <v>2124</v>
      </c>
      <c r="J2133">
        <f t="shared" si="33"/>
        <v>105000</v>
      </c>
      <c r="K2133" t="e">
        <f>VLOOKUP(B2133,'REGISTRO ABONOS'!$B$8:$BC$10039,54,0)</f>
        <v>#N/A</v>
      </c>
      <c r="L2133" t="e">
        <f>IF(Tabla267[[#This Row],[VALOR RESTANTE]]&lt;Tabla267[[#This Row],[VALOR]],"NO DISPONIBLE","DISPONIBLE")</f>
        <v>#N/A</v>
      </c>
      <c r="M2133" s="9">
        <f>COUNTIF(Tabla267[[#This Row],[VALOR RESTANTE]],0)</f>
        <v>0</v>
      </c>
    </row>
    <row r="2134" spans="2:13" hidden="1" x14ac:dyDescent="0.2">
      <c r="B2134" s="31">
        <v>2125</v>
      </c>
      <c r="J2134">
        <f t="shared" si="33"/>
        <v>105000</v>
      </c>
      <c r="K2134" t="e">
        <f>VLOOKUP(B2134,'REGISTRO ABONOS'!$B$8:$BC$10039,54,0)</f>
        <v>#N/A</v>
      </c>
      <c r="L2134" t="e">
        <f>IF(Tabla267[[#This Row],[VALOR RESTANTE]]&lt;Tabla267[[#This Row],[VALOR]],"NO DISPONIBLE","DISPONIBLE")</f>
        <v>#N/A</v>
      </c>
      <c r="M2134" s="9">
        <f>COUNTIF(Tabla267[[#This Row],[VALOR RESTANTE]],0)</f>
        <v>0</v>
      </c>
    </row>
    <row r="2135" spans="2:13" hidden="1" x14ac:dyDescent="0.2">
      <c r="B2135" s="31">
        <v>2126</v>
      </c>
      <c r="J2135">
        <f t="shared" si="33"/>
        <v>105000</v>
      </c>
      <c r="K2135" t="e">
        <f>VLOOKUP(B2135,'REGISTRO ABONOS'!$B$8:$BC$10039,54,0)</f>
        <v>#N/A</v>
      </c>
      <c r="L2135" t="e">
        <f>IF(Tabla267[[#This Row],[VALOR RESTANTE]]&lt;Tabla267[[#This Row],[VALOR]],"NO DISPONIBLE","DISPONIBLE")</f>
        <v>#N/A</v>
      </c>
      <c r="M2135" s="9">
        <f>COUNTIF(Tabla267[[#This Row],[VALOR RESTANTE]],0)</f>
        <v>0</v>
      </c>
    </row>
    <row r="2136" spans="2:13" hidden="1" x14ac:dyDescent="0.2">
      <c r="B2136" s="31">
        <v>2127</v>
      </c>
      <c r="J2136">
        <f t="shared" si="33"/>
        <v>105000</v>
      </c>
      <c r="K2136" t="e">
        <f>VLOOKUP(B2136,'REGISTRO ABONOS'!$B$8:$BC$10039,54,0)</f>
        <v>#N/A</v>
      </c>
      <c r="L2136" t="e">
        <f>IF(Tabla267[[#This Row],[VALOR RESTANTE]]&lt;Tabla267[[#This Row],[VALOR]],"NO DISPONIBLE","DISPONIBLE")</f>
        <v>#N/A</v>
      </c>
      <c r="M2136" s="9">
        <f>COUNTIF(Tabla267[[#This Row],[VALOR RESTANTE]],0)</f>
        <v>0</v>
      </c>
    </row>
    <row r="2137" spans="2:13" hidden="1" x14ac:dyDescent="0.2">
      <c r="B2137" s="31">
        <v>2128</v>
      </c>
      <c r="J2137">
        <f t="shared" si="33"/>
        <v>105000</v>
      </c>
      <c r="K2137" t="e">
        <f>VLOOKUP(B2137,'REGISTRO ABONOS'!$B$8:$BC$10039,54,0)</f>
        <v>#N/A</v>
      </c>
      <c r="L2137" t="e">
        <f>IF(Tabla267[[#This Row],[VALOR RESTANTE]]&lt;Tabla267[[#This Row],[VALOR]],"NO DISPONIBLE","DISPONIBLE")</f>
        <v>#N/A</v>
      </c>
      <c r="M2137" s="9">
        <f>COUNTIF(Tabla267[[#This Row],[VALOR RESTANTE]],0)</f>
        <v>0</v>
      </c>
    </row>
    <row r="2138" spans="2:13" hidden="1" x14ac:dyDescent="0.2">
      <c r="B2138" s="31">
        <v>2129</v>
      </c>
      <c r="J2138">
        <f t="shared" si="33"/>
        <v>105000</v>
      </c>
      <c r="K2138" t="e">
        <f>VLOOKUP(B2138,'REGISTRO ABONOS'!$B$8:$BC$10039,54,0)</f>
        <v>#N/A</v>
      </c>
      <c r="L2138" t="e">
        <f>IF(Tabla267[[#This Row],[VALOR RESTANTE]]&lt;Tabla267[[#This Row],[VALOR]],"NO DISPONIBLE","DISPONIBLE")</f>
        <v>#N/A</v>
      </c>
      <c r="M2138" s="9">
        <f>COUNTIF(Tabla267[[#This Row],[VALOR RESTANTE]],0)</f>
        <v>0</v>
      </c>
    </row>
    <row r="2139" spans="2:13" hidden="1" x14ac:dyDescent="0.2">
      <c r="B2139" s="31">
        <v>2130</v>
      </c>
      <c r="J2139">
        <f t="shared" si="33"/>
        <v>105000</v>
      </c>
      <c r="K2139" t="e">
        <f>VLOOKUP(B2139,'REGISTRO ABONOS'!$B$8:$BC$10039,54,0)</f>
        <v>#N/A</v>
      </c>
      <c r="L2139" t="e">
        <f>IF(Tabla267[[#This Row],[VALOR RESTANTE]]&lt;Tabla267[[#This Row],[VALOR]],"NO DISPONIBLE","DISPONIBLE")</f>
        <v>#N/A</v>
      </c>
      <c r="M2139" s="9">
        <f>COUNTIF(Tabla267[[#This Row],[VALOR RESTANTE]],0)</f>
        <v>0</v>
      </c>
    </row>
    <row r="2140" spans="2:13" hidden="1" x14ac:dyDescent="0.2">
      <c r="B2140" s="31">
        <v>2131</v>
      </c>
      <c r="I2140" t="s">
        <v>486</v>
      </c>
      <c r="J2140">
        <f t="shared" si="33"/>
        <v>105000</v>
      </c>
      <c r="K2140" t="e">
        <f>VLOOKUP(B2140,'REGISTRO ABONOS'!$B$8:$BC$10039,54,0)</f>
        <v>#N/A</v>
      </c>
      <c r="L2140" t="e">
        <f>IF(Tabla267[[#This Row],[VALOR RESTANTE]]&lt;Tabla267[[#This Row],[VALOR]],"NO DISPONIBLE","DISPONIBLE")</f>
        <v>#N/A</v>
      </c>
      <c r="M2140" s="9">
        <f>COUNTIF(Tabla267[[#This Row],[VALOR RESTANTE]],0)</f>
        <v>0</v>
      </c>
    </row>
    <row r="2141" spans="2:13" hidden="1" x14ac:dyDescent="0.2">
      <c r="B2141" s="31">
        <v>2132</v>
      </c>
      <c r="J2141">
        <f t="shared" si="33"/>
        <v>105000</v>
      </c>
      <c r="K2141" t="e">
        <f>VLOOKUP(B2141,'REGISTRO ABONOS'!$B$8:$BC$10039,54,0)</f>
        <v>#N/A</v>
      </c>
      <c r="L2141" t="e">
        <f>IF(Tabla267[[#This Row],[VALOR RESTANTE]]&lt;Tabla267[[#This Row],[VALOR]],"NO DISPONIBLE","DISPONIBLE")</f>
        <v>#N/A</v>
      </c>
      <c r="M2141" s="9">
        <f>COUNTIF(Tabla267[[#This Row],[VALOR RESTANTE]],0)</f>
        <v>0</v>
      </c>
    </row>
    <row r="2142" spans="2:13" hidden="1" x14ac:dyDescent="0.2">
      <c r="B2142" s="31">
        <v>2133</v>
      </c>
      <c r="I2142" t="s">
        <v>570</v>
      </c>
      <c r="J2142">
        <f t="shared" si="33"/>
        <v>105000</v>
      </c>
      <c r="K2142" t="e">
        <f>VLOOKUP(B2142,'REGISTRO ABONOS'!$B$8:$BC$10039,54,0)</f>
        <v>#N/A</v>
      </c>
      <c r="L2142" t="e">
        <f>IF(Tabla267[[#This Row],[VALOR RESTANTE]]&lt;Tabla267[[#This Row],[VALOR]],"NO DISPONIBLE","DISPONIBLE")</f>
        <v>#N/A</v>
      </c>
      <c r="M2142" s="9">
        <f>COUNTIF(Tabla267[[#This Row],[VALOR RESTANTE]],0)</f>
        <v>0</v>
      </c>
    </row>
    <row r="2143" spans="2:13" hidden="1" x14ac:dyDescent="0.2">
      <c r="B2143" s="31">
        <v>2134</v>
      </c>
      <c r="I2143" t="s">
        <v>533</v>
      </c>
      <c r="J2143">
        <f t="shared" si="33"/>
        <v>105000</v>
      </c>
      <c r="K2143" t="e">
        <f>VLOOKUP(B2143,'REGISTRO ABONOS'!$B$8:$BC$10039,54,0)</f>
        <v>#N/A</v>
      </c>
      <c r="L2143" t="e">
        <f>IF(Tabla267[[#This Row],[VALOR RESTANTE]]&lt;Tabla267[[#This Row],[VALOR]],"NO DISPONIBLE","DISPONIBLE")</f>
        <v>#N/A</v>
      </c>
      <c r="M2143" s="9">
        <f>COUNTIF(Tabla267[[#This Row],[VALOR RESTANTE]],0)</f>
        <v>0</v>
      </c>
    </row>
    <row r="2144" spans="2:13" hidden="1" x14ac:dyDescent="0.2">
      <c r="B2144" s="31">
        <v>2135</v>
      </c>
      <c r="J2144">
        <f t="shared" si="33"/>
        <v>105000</v>
      </c>
      <c r="K2144" t="e">
        <f>VLOOKUP(B2144,'REGISTRO ABONOS'!$B$8:$BC$10039,54,0)</f>
        <v>#N/A</v>
      </c>
      <c r="L2144" t="e">
        <f>IF(Tabla267[[#This Row],[VALOR RESTANTE]]&lt;Tabla267[[#This Row],[VALOR]],"NO DISPONIBLE","DISPONIBLE")</f>
        <v>#N/A</v>
      </c>
      <c r="M2144" s="9">
        <f>COUNTIF(Tabla267[[#This Row],[VALOR RESTANTE]],0)</f>
        <v>0</v>
      </c>
    </row>
    <row r="2145" spans="2:13" hidden="1" x14ac:dyDescent="0.2">
      <c r="B2145" s="31">
        <v>2136</v>
      </c>
      <c r="J2145">
        <f t="shared" si="33"/>
        <v>105000</v>
      </c>
      <c r="K2145" t="e">
        <f>VLOOKUP(B2145,'REGISTRO ABONOS'!$B$8:$BC$10039,54,0)</f>
        <v>#N/A</v>
      </c>
      <c r="L2145" t="e">
        <f>IF(Tabla267[[#This Row],[VALOR RESTANTE]]&lt;Tabla267[[#This Row],[VALOR]],"NO DISPONIBLE","DISPONIBLE")</f>
        <v>#N/A</v>
      </c>
      <c r="M2145" s="9">
        <f>COUNTIF(Tabla267[[#This Row],[VALOR RESTANTE]],0)</f>
        <v>0</v>
      </c>
    </row>
    <row r="2146" spans="2:13" hidden="1" x14ac:dyDescent="0.2">
      <c r="B2146" s="31">
        <v>2137</v>
      </c>
      <c r="I2146" t="s">
        <v>569</v>
      </c>
      <c r="J2146">
        <f t="shared" si="33"/>
        <v>105000</v>
      </c>
      <c r="K2146" t="e">
        <f>VLOOKUP(B2146,'REGISTRO ABONOS'!$B$8:$BC$10039,54,0)</f>
        <v>#N/A</v>
      </c>
      <c r="L2146" t="e">
        <f>IF(Tabla267[[#This Row],[VALOR RESTANTE]]&lt;Tabla267[[#This Row],[VALOR]],"NO DISPONIBLE","DISPONIBLE")</f>
        <v>#N/A</v>
      </c>
      <c r="M2146" s="9">
        <f>COUNTIF(Tabla267[[#This Row],[VALOR RESTANTE]],0)</f>
        <v>0</v>
      </c>
    </row>
    <row r="2147" spans="2:13" hidden="1" x14ac:dyDescent="0.2">
      <c r="B2147" s="31">
        <v>2138</v>
      </c>
      <c r="J2147">
        <f t="shared" si="33"/>
        <v>105000</v>
      </c>
      <c r="K2147" t="e">
        <f>VLOOKUP(B2147,'REGISTRO ABONOS'!$B$8:$BC$10039,54,0)</f>
        <v>#N/A</v>
      </c>
      <c r="L2147" t="e">
        <f>IF(Tabla267[[#This Row],[VALOR RESTANTE]]&lt;Tabla267[[#This Row],[VALOR]],"NO DISPONIBLE","DISPONIBLE")</f>
        <v>#N/A</v>
      </c>
      <c r="M2147" s="9">
        <f>COUNTIF(Tabla267[[#This Row],[VALOR RESTANTE]],0)</f>
        <v>0</v>
      </c>
    </row>
    <row r="2148" spans="2:13" hidden="1" x14ac:dyDescent="0.2">
      <c r="B2148" s="31">
        <v>2139</v>
      </c>
      <c r="J2148">
        <f t="shared" si="33"/>
        <v>105000</v>
      </c>
      <c r="K2148" t="e">
        <f>VLOOKUP(B2148,'REGISTRO ABONOS'!$B$8:$BC$10039,54,0)</f>
        <v>#N/A</v>
      </c>
      <c r="L2148" t="e">
        <f>IF(Tabla267[[#This Row],[VALOR RESTANTE]]&lt;Tabla267[[#This Row],[VALOR]],"NO DISPONIBLE","DISPONIBLE")</f>
        <v>#N/A</v>
      </c>
      <c r="M2148" s="9">
        <f>COUNTIF(Tabla267[[#This Row],[VALOR RESTANTE]],0)</f>
        <v>0</v>
      </c>
    </row>
    <row r="2149" spans="2:13" hidden="1" x14ac:dyDescent="0.2">
      <c r="B2149" s="31">
        <v>2140</v>
      </c>
      <c r="J2149">
        <f t="shared" si="33"/>
        <v>105000</v>
      </c>
      <c r="K2149" t="e">
        <f>VLOOKUP(B2149,'REGISTRO ABONOS'!$B$8:$BC$10039,54,0)</f>
        <v>#N/A</v>
      </c>
      <c r="L2149" t="e">
        <f>IF(Tabla267[[#This Row],[VALOR RESTANTE]]&lt;Tabla267[[#This Row],[VALOR]],"NO DISPONIBLE","DISPONIBLE")</f>
        <v>#N/A</v>
      </c>
      <c r="M2149" s="9">
        <f>COUNTIF(Tabla267[[#This Row],[VALOR RESTANTE]],0)</f>
        <v>0</v>
      </c>
    </row>
    <row r="2150" spans="2:13" hidden="1" x14ac:dyDescent="0.2">
      <c r="B2150" s="31">
        <v>2141</v>
      </c>
      <c r="J2150">
        <f t="shared" si="33"/>
        <v>105000</v>
      </c>
      <c r="K2150" t="e">
        <f>VLOOKUP(B2150,'REGISTRO ABONOS'!$B$8:$BC$10039,54,0)</f>
        <v>#N/A</v>
      </c>
      <c r="L2150" t="e">
        <f>IF(Tabla267[[#This Row],[VALOR RESTANTE]]&lt;Tabla267[[#This Row],[VALOR]],"NO DISPONIBLE","DISPONIBLE")</f>
        <v>#N/A</v>
      </c>
      <c r="M2150" s="9">
        <f>COUNTIF(Tabla267[[#This Row],[VALOR RESTANTE]],0)</f>
        <v>0</v>
      </c>
    </row>
    <row r="2151" spans="2:13" hidden="1" x14ac:dyDescent="0.2">
      <c r="B2151" s="31">
        <v>2142</v>
      </c>
      <c r="J2151">
        <f t="shared" si="33"/>
        <v>105000</v>
      </c>
      <c r="K2151" t="e">
        <f>VLOOKUP(B2151,'REGISTRO ABONOS'!$B$8:$BC$10039,54,0)</f>
        <v>#N/A</v>
      </c>
      <c r="L2151" t="e">
        <f>IF(Tabla267[[#This Row],[VALOR RESTANTE]]&lt;Tabla267[[#This Row],[VALOR]],"NO DISPONIBLE","DISPONIBLE")</f>
        <v>#N/A</v>
      </c>
      <c r="M2151" s="9">
        <f>COUNTIF(Tabla267[[#This Row],[VALOR RESTANTE]],0)</f>
        <v>0</v>
      </c>
    </row>
    <row r="2152" spans="2:13" hidden="1" x14ac:dyDescent="0.2">
      <c r="B2152" s="31">
        <v>2143</v>
      </c>
      <c r="I2152" t="s">
        <v>487</v>
      </c>
      <c r="J2152">
        <f t="shared" si="33"/>
        <v>105000</v>
      </c>
      <c r="K2152" t="e">
        <f>VLOOKUP(B2152,'REGISTRO ABONOS'!$B$8:$BC$10039,54,0)</f>
        <v>#N/A</v>
      </c>
      <c r="L2152" t="e">
        <f>IF(Tabla267[[#This Row],[VALOR RESTANTE]]&lt;Tabla267[[#This Row],[VALOR]],"NO DISPONIBLE","DISPONIBLE")</f>
        <v>#N/A</v>
      </c>
      <c r="M2152" s="9">
        <f>COUNTIF(Tabla267[[#This Row],[VALOR RESTANTE]],0)</f>
        <v>0</v>
      </c>
    </row>
    <row r="2153" spans="2:13" hidden="1" x14ac:dyDescent="0.2">
      <c r="B2153" s="31">
        <v>2144</v>
      </c>
      <c r="J2153">
        <f t="shared" si="33"/>
        <v>105000</v>
      </c>
      <c r="K2153" t="e">
        <f>VLOOKUP(B2153,'REGISTRO ABONOS'!$B$8:$BC$10039,54,0)</f>
        <v>#N/A</v>
      </c>
      <c r="L2153" t="e">
        <f>IF(Tabla267[[#This Row],[VALOR RESTANTE]]&lt;Tabla267[[#This Row],[VALOR]],"NO DISPONIBLE","DISPONIBLE")</f>
        <v>#N/A</v>
      </c>
      <c r="M2153" s="9">
        <f>COUNTIF(Tabla267[[#This Row],[VALOR RESTANTE]],0)</f>
        <v>0</v>
      </c>
    </row>
    <row r="2154" spans="2:13" hidden="1" x14ac:dyDescent="0.2">
      <c r="B2154" s="31">
        <v>2145</v>
      </c>
      <c r="J2154">
        <f t="shared" si="33"/>
        <v>105000</v>
      </c>
      <c r="K2154" t="e">
        <f>VLOOKUP(B2154,'REGISTRO ABONOS'!$B$8:$BC$10039,54,0)</f>
        <v>#N/A</v>
      </c>
      <c r="L2154" t="e">
        <f>IF(Tabla267[[#This Row],[VALOR RESTANTE]]&lt;Tabla267[[#This Row],[VALOR]],"NO DISPONIBLE","DISPONIBLE")</f>
        <v>#N/A</v>
      </c>
      <c r="M2154" s="9">
        <f>COUNTIF(Tabla267[[#This Row],[VALOR RESTANTE]],0)</f>
        <v>0</v>
      </c>
    </row>
    <row r="2155" spans="2:13" hidden="1" x14ac:dyDescent="0.2">
      <c r="B2155" s="31">
        <v>2146</v>
      </c>
      <c r="J2155">
        <f t="shared" si="33"/>
        <v>105000</v>
      </c>
      <c r="K2155" t="e">
        <f>VLOOKUP(B2155,'REGISTRO ABONOS'!$B$8:$BC$10039,54,0)</f>
        <v>#N/A</v>
      </c>
      <c r="L2155" t="e">
        <f>IF(Tabla267[[#This Row],[VALOR RESTANTE]]&lt;Tabla267[[#This Row],[VALOR]],"NO DISPONIBLE","DISPONIBLE")</f>
        <v>#N/A</v>
      </c>
      <c r="M2155" s="9">
        <f>COUNTIF(Tabla267[[#This Row],[VALOR RESTANTE]],0)</f>
        <v>0</v>
      </c>
    </row>
    <row r="2156" spans="2:13" hidden="1" x14ac:dyDescent="0.2">
      <c r="B2156" s="31">
        <v>2147</v>
      </c>
      <c r="J2156">
        <f t="shared" si="33"/>
        <v>105000</v>
      </c>
      <c r="K2156" t="e">
        <f>VLOOKUP(B2156,'REGISTRO ABONOS'!$B$8:$BC$10039,54,0)</f>
        <v>#N/A</v>
      </c>
      <c r="L2156" t="e">
        <f>IF(Tabla267[[#This Row],[VALOR RESTANTE]]&lt;Tabla267[[#This Row],[VALOR]],"NO DISPONIBLE","DISPONIBLE")</f>
        <v>#N/A</v>
      </c>
      <c r="M2156" s="9">
        <f>COUNTIF(Tabla267[[#This Row],[VALOR RESTANTE]],0)</f>
        <v>0</v>
      </c>
    </row>
    <row r="2157" spans="2:13" hidden="1" x14ac:dyDescent="0.2">
      <c r="B2157" s="31">
        <v>2148</v>
      </c>
      <c r="J2157">
        <f t="shared" si="33"/>
        <v>105000</v>
      </c>
      <c r="K2157" t="e">
        <f>VLOOKUP(B2157,'REGISTRO ABONOS'!$B$8:$BC$10039,54,0)</f>
        <v>#N/A</v>
      </c>
      <c r="L2157" t="e">
        <f>IF(Tabla267[[#This Row],[VALOR RESTANTE]]&lt;Tabla267[[#This Row],[VALOR]],"NO DISPONIBLE","DISPONIBLE")</f>
        <v>#N/A</v>
      </c>
      <c r="M2157" s="9">
        <f>COUNTIF(Tabla267[[#This Row],[VALOR RESTANTE]],0)</f>
        <v>0</v>
      </c>
    </row>
    <row r="2158" spans="2:13" hidden="1" x14ac:dyDescent="0.2">
      <c r="B2158" s="31">
        <v>2149</v>
      </c>
      <c r="J2158">
        <f t="shared" si="33"/>
        <v>105000</v>
      </c>
      <c r="K2158" t="e">
        <f>VLOOKUP(B2158,'REGISTRO ABONOS'!$B$8:$BC$10039,54,0)</f>
        <v>#N/A</v>
      </c>
      <c r="L2158" t="e">
        <f>IF(Tabla267[[#This Row],[VALOR RESTANTE]]&lt;Tabla267[[#This Row],[VALOR]],"NO DISPONIBLE","DISPONIBLE")</f>
        <v>#N/A</v>
      </c>
      <c r="M2158" s="9">
        <f>COUNTIF(Tabla267[[#This Row],[VALOR RESTANTE]],0)</f>
        <v>0</v>
      </c>
    </row>
    <row r="2159" spans="2:13" hidden="1" x14ac:dyDescent="0.2">
      <c r="B2159" s="31">
        <v>2150</v>
      </c>
      <c r="J2159">
        <f t="shared" si="33"/>
        <v>105000</v>
      </c>
      <c r="K2159" t="e">
        <f>VLOOKUP(B2159,'REGISTRO ABONOS'!$B$8:$BC$10039,54,0)</f>
        <v>#N/A</v>
      </c>
      <c r="L2159" t="e">
        <f>IF(Tabla267[[#This Row],[VALOR RESTANTE]]&lt;Tabla267[[#This Row],[VALOR]],"NO DISPONIBLE","DISPONIBLE")</f>
        <v>#N/A</v>
      </c>
      <c r="M2159" s="9">
        <f>COUNTIF(Tabla267[[#This Row],[VALOR RESTANTE]],0)</f>
        <v>0</v>
      </c>
    </row>
    <row r="2160" spans="2:13" hidden="1" x14ac:dyDescent="0.2">
      <c r="B2160" s="31">
        <v>2151</v>
      </c>
      <c r="I2160" t="s">
        <v>489</v>
      </c>
      <c r="J2160">
        <f t="shared" si="33"/>
        <v>105000</v>
      </c>
      <c r="K2160" t="e">
        <f>VLOOKUP(B2160,'REGISTRO ABONOS'!$B$8:$BC$10039,54,0)</f>
        <v>#N/A</v>
      </c>
      <c r="L2160" t="e">
        <f>IF(Tabla267[[#This Row],[VALOR RESTANTE]]&lt;Tabla267[[#This Row],[VALOR]],"NO DISPONIBLE","DISPONIBLE")</f>
        <v>#N/A</v>
      </c>
      <c r="M2160" s="9">
        <f>COUNTIF(Tabla267[[#This Row],[VALOR RESTANTE]],0)</f>
        <v>0</v>
      </c>
    </row>
    <row r="2161" spans="2:13" hidden="1" x14ac:dyDescent="0.2">
      <c r="B2161" s="31">
        <v>2152</v>
      </c>
      <c r="I2161" t="s">
        <v>411</v>
      </c>
      <c r="J2161">
        <f t="shared" si="33"/>
        <v>105000</v>
      </c>
      <c r="K2161" t="e">
        <f>VLOOKUP(B2161,'REGISTRO ABONOS'!$B$8:$BC$10039,54,0)</f>
        <v>#N/A</v>
      </c>
      <c r="L2161" t="e">
        <f>IF(Tabla267[[#This Row],[VALOR RESTANTE]]&lt;Tabla267[[#This Row],[VALOR]],"NO DISPONIBLE","DISPONIBLE")</f>
        <v>#N/A</v>
      </c>
      <c r="M2161" s="9">
        <f>COUNTIF(Tabla267[[#This Row],[VALOR RESTANTE]],0)</f>
        <v>0</v>
      </c>
    </row>
    <row r="2162" spans="2:13" hidden="1" x14ac:dyDescent="0.2">
      <c r="B2162" s="31">
        <v>2153</v>
      </c>
      <c r="J2162">
        <f t="shared" si="33"/>
        <v>105000</v>
      </c>
      <c r="K2162" t="e">
        <f>VLOOKUP(B2162,'REGISTRO ABONOS'!$B$8:$BC$10039,54,0)</f>
        <v>#N/A</v>
      </c>
      <c r="L2162" t="e">
        <f>IF(Tabla267[[#This Row],[VALOR RESTANTE]]&lt;Tabla267[[#This Row],[VALOR]],"NO DISPONIBLE","DISPONIBLE")</f>
        <v>#N/A</v>
      </c>
      <c r="M2162" s="9">
        <f>COUNTIF(Tabla267[[#This Row],[VALOR RESTANTE]],0)</f>
        <v>0</v>
      </c>
    </row>
    <row r="2163" spans="2:13" hidden="1" x14ac:dyDescent="0.2">
      <c r="B2163" s="31">
        <v>2154</v>
      </c>
      <c r="I2163" t="s">
        <v>336</v>
      </c>
      <c r="J2163">
        <f t="shared" si="33"/>
        <v>105000</v>
      </c>
      <c r="K2163" t="e">
        <f>VLOOKUP(B2163,'REGISTRO ABONOS'!$B$8:$BC$10039,54,0)</f>
        <v>#N/A</v>
      </c>
      <c r="L2163" t="e">
        <f>IF(Tabla267[[#This Row],[VALOR RESTANTE]]&lt;Tabla267[[#This Row],[VALOR]],"NO DISPONIBLE","DISPONIBLE")</f>
        <v>#N/A</v>
      </c>
      <c r="M2163" s="9">
        <f>COUNTIF(Tabla267[[#This Row],[VALOR RESTANTE]],0)</f>
        <v>0</v>
      </c>
    </row>
    <row r="2164" spans="2:13" hidden="1" x14ac:dyDescent="0.2">
      <c r="B2164" s="31">
        <v>2155</v>
      </c>
      <c r="J2164">
        <f t="shared" si="33"/>
        <v>105000</v>
      </c>
      <c r="K2164" t="e">
        <f>VLOOKUP(B2164,'REGISTRO ABONOS'!$B$8:$BC$10039,54,0)</f>
        <v>#N/A</v>
      </c>
      <c r="L2164" t="e">
        <f>IF(Tabla267[[#This Row],[VALOR RESTANTE]]&lt;Tabla267[[#This Row],[VALOR]],"NO DISPONIBLE","DISPONIBLE")</f>
        <v>#N/A</v>
      </c>
      <c r="M2164" s="9">
        <f>COUNTIF(Tabla267[[#This Row],[VALOR RESTANTE]],0)</f>
        <v>0</v>
      </c>
    </row>
    <row r="2165" spans="2:13" hidden="1" x14ac:dyDescent="0.2">
      <c r="B2165" s="31">
        <v>2156</v>
      </c>
      <c r="I2165" t="s">
        <v>515</v>
      </c>
      <c r="J2165">
        <f t="shared" si="33"/>
        <v>105000</v>
      </c>
      <c r="K2165" t="e">
        <f>VLOOKUP(B2165,'REGISTRO ABONOS'!$B$8:$BC$10039,54,0)</f>
        <v>#N/A</v>
      </c>
      <c r="L2165" t="e">
        <f>IF(Tabla267[[#This Row],[VALOR RESTANTE]]&lt;Tabla267[[#This Row],[VALOR]],"NO DISPONIBLE","DISPONIBLE")</f>
        <v>#N/A</v>
      </c>
      <c r="M2165" s="9">
        <f>COUNTIF(Tabla267[[#This Row],[VALOR RESTANTE]],0)</f>
        <v>0</v>
      </c>
    </row>
    <row r="2166" spans="2:13" hidden="1" x14ac:dyDescent="0.2">
      <c r="B2166" s="31">
        <v>2157</v>
      </c>
      <c r="J2166">
        <f t="shared" si="33"/>
        <v>105000</v>
      </c>
      <c r="K2166" t="e">
        <f>VLOOKUP(B2166,'REGISTRO ABONOS'!$B$8:$BC$10039,54,0)</f>
        <v>#N/A</v>
      </c>
      <c r="L2166" t="e">
        <f>IF(Tabla267[[#This Row],[VALOR RESTANTE]]&lt;Tabla267[[#This Row],[VALOR]],"NO DISPONIBLE","DISPONIBLE")</f>
        <v>#N/A</v>
      </c>
      <c r="M2166" s="9">
        <f>COUNTIF(Tabla267[[#This Row],[VALOR RESTANTE]],0)</f>
        <v>0</v>
      </c>
    </row>
    <row r="2167" spans="2:13" hidden="1" x14ac:dyDescent="0.2">
      <c r="B2167" s="31">
        <v>2158</v>
      </c>
      <c r="J2167">
        <f t="shared" si="33"/>
        <v>105000</v>
      </c>
      <c r="K2167" t="e">
        <f>VLOOKUP(B2167,'REGISTRO ABONOS'!$B$8:$BC$10039,54,0)</f>
        <v>#N/A</v>
      </c>
      <c r="L2167" t="e">
        <f>IF(Tabla267[[#This Row],[VALOR RESTANTE]]&lt;Tabla267[[#This Row],[VALOR]],"NO DISPONIBLE","DISPONIBLE")</f>
        <v>#N/A</v>
      </c>
      <c r="M2167" s="9">
        <f>COUNTIF(Tabla267[[#This Row],[VALOR RESTANTE]],0)</f>
        <v>0</v>
      </c>
    </row>
    <row r="2168" spans="2:13" hidden="1" x14ac:dyDescent="0.2">
      <c r="B2168" s="31">
        <v>2159</v>
      </c>
      <c r="I2168" t="s">
        <v>499</v>
      </c>
      <c r="J2168">
        <f t="shared" si="33"/>
        <v>105000</v>
      </c>
      <c r="K2168" t="e">
        <f>VLOOKUP(B2168,'REGISTRO ABONOS'!$B$8:$BC$10039,54,0)</f>
        <v>#N/A</v>
      </c>
      <c r="L2168" t="e">
        <f>IF(Tabla267[[#This Row],[VALOR RESTANTE]]&lt;Tabla267[[#This Row],[VALOR]],"NO DISPONIBLE","DISPONIBLE")</f>
        <v>#N/A</v>
      </c>
      <c r="M2168" s="9">
        <f>COUNTIF(Tabla267[[#This Row],[VALOR RESTANTE]],0)</f>
        <v>0</v>
      </c>
    </row>
    <row r="2169" spans="2:13" hidden="1" x14ac:dyDescent="0.2">
      <c r="B2169" s="31">
        <v>2160</v>
      </c>
      <c r="J2169">
        <f t="shared" si="33"/>
        <v>105000</v>
      </c>
      <c r="K2169" t="e">
        <f>VLOOKUP(B2169,'REGISTRO ABONOS'!$B$8:$BC$10039,54,0)</f>
        <v>#N/A</v>
      </c>
      <c r="L2169" t="e">
        <f>IF(Tabla267[[#This Row],[VALOR RESTANTE]]&lt;Tabla267[[#This Row],[VALOR]],"NO DISPONIBLE","DISPONIBLE")</f>
        <v>#N/A</v>
      </c>
      <c r="M2169" s="9">
        <f>COUNTIF(Tabla267[[#This Row],[VALOR RESTANTE]],0)</f>
        <v>0</v>
      </c>
    </row>
    <row r="2170" spans="2:13" hidden="1" x14ac:dyDescent="0.2">
      <c r="B2170" s="31">
        <v>2161</v>
      </c>
      <c r="J2170">
        <f t="shared" si="33"/>
        <v>105000</v>
      </c>
      <c r="K2170" t="e">
        <f>VLOOKUP(B2170,'REGISTRO ABONOS'!$B$8:$BC$10039,54,0)</f>
        <v>#N/A</v>
      </c>
      <c r="L2170" t="e">
        <f>IF(Tabla267[[#This Row],[VALOR RESTANTE]]&lt;Tabla267[[#This Row],[VALOR]],"NO DISPONIBLE","DISPONIBLE")</f>
        <v>#N/A</v>
      </c>
      <c r="M2170" s="9">
        <f>COUNTIF(Tabla267[[#This Row],[VALOR RESTANTE]],0)</f>
        <v>0</v>
      </c>
    </row>
    <row r="2171" spans="2:13" hidden="1" x14ac:dyDescent="0.2">
      <c r="B2171" s="31">
        <v>2162</v>
      </c>
      <c r="J2171">
        <f t="shared" si="33"/>
        <v>105000</v>
      </c>
      <c r="K2171" t="e">
        <f>VLOOKUP(B2171,'REGISTRO ABONOS'!$B$8:$BC$10039,54,0)</f>
        <v>#N/A</v>
      </c>
      <c r="L2171" t="e">
        <f>IF(Tabla267[[#This Row],[VALOR RESTANTE]]&lt;Tabla267[[#This Row],[VALOR]],"NO DISPONIBLE","DISPONIBLE")</f>
        <v>#N/A</v>
      </c>
      <c r="M2171" s="9">
        <f>COUNTIF(Tabla267[[#This Row],[VALOR RESTANTE]],0)</f>
        <v>0</v>
      </c>
    </row>
    <row r="2172" spans="2:13" hidden="1" x14ac:dyDescent="0.2">
      <c r="B2172" s="31">
        <v>2163</v>
      </c>
      <c r="J2172">
        <f t="shared" si="33"/>
        <v>105000</v>
      </c>
      <c r="K2172" t="e">
        <f>VLOOKUP(B2172,'REGISTRO ABONOS'!$B$8:$BC$10039,54,0)</f>
        <v>#N/A</v>
      </c>
      <c r="L2172" t="e">
        <f>IF(Tabla267[[#This Row],[VALOR RESTANTE]]&lt;Tabla267[[#This Row],[VALOR]],"NO DISPONIBLE","DISPONIBLE")</f>
        <v>#N/A</v>
      </c>
      <c r="M2172" s="9">
        <f>COUNTIF(Tabla267[[#This Row],[VALOR RESTANTE]],0)</f>
        <v>0</v>
      </c>
    </row>
    <row r="2173" spans="2:13" hidden="1" x14ac:dyDescent="0.2">
      <c r="B2173" s="31">
        <v>2164</v>
      </c>
      <c r="J2173">
        <f t="shared" si="33"/>
        <v>105000</v>
      </c>
      <c r="K2173" t="e">
        <f>VLOOKUP(B2173,'REGISTRO ABONOS'!$B$8:$BC$10039,54,0)</f>
        <v>#N/A</v>
      </c>
      <c r="L2173" t="e">
        <f>IF(Tabla267[[#This Row],[VALOR RESTANTE]]&lt;Tabla267[[#This Row],[VALOR]],"NO DISPONIBLE","DISPONIBLE")</f>
        <v>#N/A</v>
      </c>
      <c r="M2173" s="9">
        <f>COUNTIF(Tabla267[[#This Row],[VALOR RESTANTE]],0)</f>
        <v>0</v>
      </c>
    </row>
    <row r="2174" spans="2:13" hidden="1" x14ac:dyDescent="0.2">
      <c r="B2174" s="31">
        <v>2165</v>
      </c>
      <c r="I2174" t="s">
        <v>499</v>
      </c>
      <c r="J2174">
        <f t="shared" si="33"/>
        <v>105000</v>
      </c>
      <c r="K2174" t="e">
        <f>VLOOKUP(B2174,'REGISTRO ABONOS'!$B$8:$BC$10039,54,0)</f>
        <v>#N/A</v>
      </c>
      <c r="L2174" t="e">
        <f>IF(Tabla267[[#This Row],[VALOR RESTANTE]]&lt;Tabla267[[#This Row],[VALOR]],"NO DISPONIBLE","DISPONIBLE")</f>
        <v>#N/A</v>
      </c>
      <c r="M2174" s="9">
        <f>COUNTIF(Tabla267[[#This Row],[VALOR RESTANTE]],0)</f>
        <v>0</v>
      </c>
    </row>
    <row r="2175" spans="2:13" hidden="1" x14ac:dyDescent="0.2">
      <c r="B2175" s="31">
        <v>2166</v>
      </c>
      <c r="J2175">
        <f t="shared" si="33"/>
        <v>105000</v>
      </c>
      <c r="K2175" t="e">
        <f>VLOOKUP(B2175,'REGISTRO ABONOS'!$B$8:$BC$10039,54,0)</f>
        <v>#N/A</v>
      </c>
      <c r="L2175" t="e">
        <f>IF(Tabla267[[#This Row],[VALOR RESTANTE]]&lt;Tabla267[[#This Row],[VALOR]],"NO DISPONIBLE","DISPONIBLE")</f>
        <v>#N/A</v>
      </c>
      <c r="M2175" s="9">
        <f>COUNTIF(Tabla267[[#This Row],[VALOR RESTANTE]],0)</f>
        <v>0</v>
      </c>
    </row>
    <row r="2176" spans="2:13" hidden="1" x14ac:dyDescent="0.2">
      <c r="B2176" s="31">
        <v>2167</v>
      </c>
      <c r="I2176" t="s">
        <v>336</v>
      </c>
      <c r="J2176">
        <f t="shared" si="33"/>
        <v>105000</v>
      </c>
      <c r="K2176" t="e">
        <f>VLOOKUP(B2176,'REGISTRO ABONOS'!$B$8:$BC$10039,54,0)</f>
        <v>#N/A</v>
      </c>
      <c r="L2176" t="e">
        <f>IF(Tabla267[[#This Row],[VALOR RESTANTE]]&lt;Tabla267[[#This Row],[VALOR]],"NO DISPONIBLE","DISPONIBLE")</f>
        <v>#N/A</v>
      </c>
      <c r="M2176" s="9">
        <f>COUNTIF(Tabla267[[#This Row],[VALOR RESTANTE]],0)</f>
        <v>0</v>
      </c>
    </row>
    <row r="2177" spans="2:13" hidden="1" x14ac:dyDescent="0.2">
      <c r="B2177" s="31">
        <v>2168</v>
      </c>
      <c r="J2177">
        <f t="shared" si="33"/>
        <v>105000</v>
      </c>
      <c r="K2177" t="e">
        <f>VLOOKUP(B2177,'REGISTRO ABONOS'!$B$8:$BC$10039,54,0)</f>
        <v>#N/A</v>
      </c>
      <c r="L2177" t="e">
        <f>IF(Tabla267[[#This Row],[VALOR RESTANTE]]&lt;Tabla267[[#This Row],[VALOR]],"NO DISPONIBLE","DISPONIBLE")</f>
        <v>#N/A</v>
      </c>
      <c r="M2177" s="9">
        <f>COUNTIF(Tabla267[[#This Row],[VALOR RESTANTE]],0)</f>
        <v>0</v>
      </c>
    </row>
    <row r="2178" spans="2:13" hidden="1" x14ac:dyDescent="0.2">
      <c r="B2178" s="31">
        <v>2169</v>
      </c>
      <c r="J2178">
        <f t="shared" si="33"/>
        <v>105000</v>
      </c>
      <c r="K2178" t="e">
        <f>VLOOKUP(B2178,'REGISTRO ABONOS'!$B$8:$BC$10039,54,0)</f>
        <v>#N/A</v>
      </c>
      <c r="L2178" t="e">
        <f>IF(Tabla267[[#This Row],[VALOR RESTANTE]]&lt;Tabla267[[#This Row],[VALOR]],"NO DISPONIBLE","DISPONIBLE")</f>
        <v>#N/A</v>
      </c>
      <c r="M2178" s="9">
        <f>COUNTIF(Tabla267[[#This Row],[VALOR RESTANTE]],0)</f>
        <v>0</v>
      </c>
    </row>
    <row r="2179" spans="2:13" hidden="1" x14ac:dyDescent="0.2">
      <c r="B2179" s="31">
        <v>2170</v>
      </c>
      <c r="J2179">
        <f t="shared" si="33"/>
        <v>105000</v>
      </c>
      <c r="K2179" t="e">
        <f>VLOOKUP(B2179,'REGISTRO ABONOS'!$B$8:$BC$10039,54,0)</f>
        <v>#N/A</v>
      </c>
      <c r="L2179" t="e">
        <f>IF(Tabla267[[#This Row],[VALOR RESTANTE]]&lt;Tabla267[[#This Row],[VALOR]],"NO DISPONIBLE","DISPONIBLE")</f>
        <v>#N/A</v>
      </c>
      <c r="M2179" s="9">
        <f>COUNTIF(Tabla267[[#This Row],[VALOR RESTANTE]],0)</f>
        <v>0</v>
      </c>
    </row>
    <row r="2180" spans="2:13" hidden="1" x14ac:dyDescent="0.2">
      <c r="B2180" s="31">
        <v>2171</v>
      </c>
      <c r="J2180">
        <f t="shared" si="33"/>
        <v>105000</v>
      </c>
      <c r="K2180" t="e">
        <f>VLOOKUP(B2180,'REGISTRO ABONOS'!$B$8:$BC$10039,54,0)</f>
        <v>#N/A</v>
      </c>
      <c r="L2180" t="e">
        <f>IF(Tabla267[[#This Row],[VALOR RESTANTE]]&lt;Tabla267[[#This Row],[VALOR]],"NO DISPONIBLE","DISPONIBLE")</f>
        <v>#N/A</v>
      </c>
      <c r="M2180" s="9">
        <f>COUNTIF(Tabla267[[#This Row],[VALOR RESTANTE]],0)</f>
        <v>0</v>
      </c>
    </row>
    <row r="2181" spans="2:13" hidden="1" x14ac:dyDescent="0.2">
      <c r="B2181" s="31">
        <v>2172</v>
      </c>
      <c r="J2181">
        <f t="shared" si="33"/>
        <v>105000</v>
      </c>
      <c r="K2181" t="e">
        <f>VLOOKUP(B2181,'REGISTRO ABONOS'!$B$8:$BC$10039,54,0)</f>
        <v>#N/A</v>
      </c>
      <c r="L2181" t="e">
        <f>IF(Tabla267[[#This Row],[VALOR RESTANTE]]&lt;Tabla267[[#This Row],[VALOR]],"NO DISPONIBLE","DISPONIBLE")</f>
        <v>#N/A</v>
      </c>
      <c r="M2181" s="9">
        <f>COUNTIF(Tabla267[[#This Row],[VALOR RESTANTE]],0)</f>
        <v>0</v>
      </c>
    </row>
    <row r="2182" spans="2:13" hidden="1" x14ac:dyDescent="0.2">
      <c r="B2182" s="31">
        <v>2173</v>
      </c>
      <c r="J2182">
        <f t="shared" si="33"/>
        <v>105000</v>
      </c>
      <c r="K2182" t="e">
        <f>VLOOKUP(B2182,'REGISTRO ABONOS'!$B$8:$BC$10039,54,0)</f>
        <v>#N/A</v>
      </c>
      <c r="L2182" t="e">
        <f>IF(Tabla267[[#This Row],[VALOR RESTANTE]]&lt;Tabla267[[#This Row],[VALOR]],"NO DISPONIBLE","DISPONIBLE")</f>
        <v>#N/A</v>
      </c>
      <c r="M2182" s="9">
        <f>COUNTIF(Tabla267[[#This Row],[VALOR RESTANTE]],0)</f>
        <v>0</v>
      </c>
    </row>
    <row r="2183" spans="2:13" hidden="1" x14ac:dyDescent="0.2">
      <c r="B2183" s="31">
        <v>2174</v>
      </c>
      <c r="J2183">
        <f t="shared" si="33"/>
        <v>105000</v>
      </c>
      <c r="K2183" t="e">
        <f>VLOOKUP(B2183,'REGISTRO ABONOS'!$B$8:$BC$10039,54,0)</f>
        <v>#N/A</v>
      </c>
      <c r="L2183" t="e">
        <f>IF(Tabla267[[#This Row],[VALOR RESTANTE]]&lt;Tabla267[[#This Row],[VALOR]],"NO DISPONIBLE","DISPONIBLE")</f>
        <v>#N/A</v>
      </c>
      <c r="M2183" s="9">
        <f>COUNTIF(Tabla267[[#This Row],[VALOR RESTANTE]],0)</f>
        <v>0</v>
      </c>
    </row>
    <row r="2184" spans="2:13" hidden="1" x14ac:dyDescent="0.2">
      <c r="B2184" s="31">
        <v>2175</v>
      </c>
      <c r="J2184">
        <f t="shared" si="33"/>
        <v>105000</v>
      </c>
      <c r="K2184" t="e">
        <f>VLOOKUP(B2184,'REGISTRO ABONOS'!$B$8:$BC$10039,54,0)</f>
        <v>#N/A</v>
      </c>
      <c r="L2184" t="e">
        <f>IF(Tabla267[[#This Row],[VALOR RESTANTE]]&lt;Tabla267[[#This Row],[VALOR]],"NO DISPONIBLE","DISPONIBLE")</f>
        <v>#N/A</v>
      </c>
      <c r="M2184" s="9">
        <f>COUNTIF(Tabla267[[#This Row],[VALOR RESTANTE]],0)</f>
        <v>0</v>
      </c>
    </row>
    <row r="2185" spans="2:13" hidden="1" x14ac:dyDescent="0.2">
      <c r="B2185" s="31">
        <v>2176</v>
      </c>
      <c r="J2185">
        <f t="shared" si="33"/>
        <v>105000</v>
      </c>
      <c r="K2185" t="e">
        <f>VLOOKUP(B2185,'REGISTRO ABONOS'!$B$8:$BC$10039,54,0)</f>
        <v>#N/A</v>
      </c>
      <c r="L2185" t="e">
        <f>IF(Tabla267[[#This Row],[VALOR RESTANTE]]&lt;Tabla267[[#This Row],[VALOR]],"NO DISPONIBLE","DISPONIBLE")</f>
        <v>#N/A</v>
      </c>
      <c r="M2185" s="9">
        <f>COUNTIF(Tabla267[[#This Row],[VALOR RESTANTE]],0)</f>
        <v>0</v>
      </c>
    </row>
    <row r="2186" spans="2:13" hidden="1" x14ac:dyDescent="0.2">
      <c r="B2186" s="31">
        <v>2177</v>
      </c>
      <c r="J2186">
        <f t="shared" si="33"/>
        <v>105000</v>
      </c>
      <c r="K2186" t="e">
        <f>VLOOKUP(B2186,'REGISTRO ABONOS'!$B$8:$BC$10039,54,0)</f>
        <v>#N/A</v>
      </c>
      <c r="L2186" t="e">
        <f>IF(Tabla267[[#This Row],[VALOR RESTANTE]]&lt;Tabla267[[#This Row],[VALOR]],"NO DISPONIBLE","DISPONIBLE")</f>
        <v>#N/A</v>
      </c>
      <c r="M2186" s="9">
        <f>COUNTIF(Tabla267[[#This Row],[VALOR RESTANTE]],0)</f>
        <v>0</v>
      </c>
    </row>
    <row r="2187" spans="2:13" hidden="1" x14ac:dyDescent="0.2">
      <c r="B2187" s="31">
        <v>2178</v>
      </c>
      <c r="I2187" t="s">
        <v>505</v>
      </c>
      <c r="J2187">
        <f t="shared" si="33"/>
        <v>105000</v>
      </c>
      <c r="K2187" t="e">
        <f>VLOOKUP(B2187,'REGISTRO ABONOS'!$B$8:$BC$10039,54,0)</f>
        <v>#N/A</v>
      </c>
      <c r="L2187" t="e">
        <f>IF(Tabla267[[#This Row],[VALOR RESTANTE]]&lt;Tabla267[[#This Row],[VALOR]],"NO DISPONIBLE","DISPONIBLE")</f>
        <v>#N/A</v>
      </c>
      <c r="M2187" s="9">
        <f>COUNTIF(Tabla267[[#This Row],[VALOR RESTANTE]],0)</f>
        <v>0</v>
      </c>
    </row>
    <row r="2188" spans="2:13" hidden="1" x14ac:dyDescent="0.2">
      <c r="B2188" s="31">
        <v>2179</v>
      </c>
      <c r="I2188" t="s">
        <v>515</v>
      </c>
      <c r="J2188">
        <f t="shared" ref="J2188:J2251" si="34">IF(C2188&gt;43607,130000,105000)</f>
        <v>105000</v>
      </c>
      <c r="K2188" t="e">
        <f>VLOOKUP(B2188,'REGISTRO ABONOS'!$B$8:$BC$10039,54,0)</f>
        <v>#N/A</v>
      </c>
      <c r="L2188" t="e">
        <f>IF(Tabla267[[#This Row],[VALOR RESTANTE]]&lt;Tabla267[[#This Row],[VALOR]],"NO DISPONIBLE","DISPONIBLE")</f>
        <v>#N/A</v>
      </c>
      <c r="M2188" s="9">
        <f>COUNTIF(Tabla267[[#This Row],[VALOR RESTANTE]],0)</f>
        <v>0</v>
      </c>
    </row>
    <row r="2189" spans="2:13" hidden="1" x14ac:dyDescent="0.2">
      <c r="B2189" s="31">
        <v>2180</v>
      </c>
      <c r="I2189" t="s">
        <v>336</v>
      </c>
      <c r="J2189">
        <f t="shared" si="34"/>
        <v>105000</v>
      </c>
      <c r="K2189" t="e">
        <f>VLOOKUP(B2189,'REGISTRO ABONOS'!$B$8:$BC$10039,54,0)</f>
        <v>#N/A</v>
      </c>
      <c r="L2189" t="e">
        <f>IF(Tabla267[[#This Row],[VALOR RESTANTE]]&lt;Tabla267[[#This Row],[VALOR]],"NO DISPONIBLE","DISPONIBLE")</f>
        <v>#N/A</v>
      </c>
      <c r="M2189" s="9">
        <f>COUNTIF(Tabla267[[#This Row],[VALOR RESTANTE]],0)</f>
        <v>0</v>
      </c>
    </row>
    <row r="2190" spans="2:13" hidden="1" x14ac:dyDescent="0.2">
      <c r="B2190" s="31">
        <v>2181</v>
      </c>
      <c r="J2190">
        <f t="shared" si="34"/>
        <v>105000</v>
      </c>
      <c r="K2190" t="e">
        <f>VLOOKUP(B2190,'REGISTRO ABONOS'!$B$8:$BC$10039,54,0)</f>
        <v>#N/A</v>
      </c>
      <c r="L2190" t="e">
        <f>IF(Tabla267[[#This Row],[VALOR RESTANTE]]&lt;Tabla267[[#This Row],[VALOR]],"NO DISPONIBLE","DISPONIBLE")</f>
        <v>#N/A</v>
      </c>
      <c r="M2190" s="9">
        <f>COUNTIF(Tabla267[[#This Row],[VALOR RESTANTE]],0)</f>
        <v>0</v>
      </c>
    </row>
    <row r="2191" spans="2:13" hidden="1" x14ac:dyDescent="0.2">
      <c r="B2191" s="31">
        <v>2182</v>
      </c>
      <c r="J2191">
        <f t="shared" si="34"/>
        <v>105000</v>
      </c>
      <c r="K2191" t="e">
        <f>VLOOKUP(B2191,'REGISTRO ABONOS'!$B$8:$BC$10039,54,0)</f>
        <v>#N/A</v>
      </c>
      <c r="L2191" t="e">
        <f>IF(Tabla267[[#This Row],[VALOR RESTANTE]]&lt;Tabla267[[#This Row],[VALOR]],"NO DISPONIBLE","DISPONIBLE")</f>
        <v>#N/A</v>
      </c>
      <c r="M2191" s="9">
        <f>COUNTIF(Tabla267[[#This Row],[VALOR RESTANTE]],0)</f>
        <v>0</v>
      </c>
    </row>
    <row r="2192" spans="2:13" hidden="1" x14ac:dyDescent="0.2">
      <c r="B2192" s="31">
        <v>2183</v>
      </c>
      <c r="I2192" t="s">
        <v>481</v>
      </c>
      <c r="J2192">
        <f t="shared" si="34"/>
        <v>105000</v>
      </c>
      <c r="K2192" t="e">
        <f>VLOOKUP(B2192,'REGISTRO ABONOS'!$B$8:$BC$10039,54,0)</f>
        <v>#N/A</v>
      </c>
      <c r="L2192" t="e">
        <f>IF(Tabla267[[#This Row],[VALOR RESTANTE]]&lt;Tabla267[[#This Row],[VALOR]],"NO DISPONIBLE","DISPONIBLE")</f>
        <v>#N/A</v>
      </c>
      <c r="M2192" s="9">
        <f>COUNTIF(Tabla267[[#This Row],[VALOR RESTANTE]],0)</f>
        <v>0</v>
      </c>
    </row>
    <row r="2193" spans="2:13" hidden="1" x14ac:dyDescent="0.2">
      <c r="B2193" s="31">
        <v>2184</v>
      </c>
      <c r="I2193" t="s">
        <v>89</v>
      </c>
      <c r="J2193">
        <f t="shared" si="34"/>
        <v>105000</v>
      </c>
      <c r="K2193" t="e">
        <f>VLOOKUP(B2193,'REGISTRO ABONOS'!$B$8:$BC$10039,54,0)</f>
        <v>#N/A</v>
      </c>
      <c r="L2193" t="e">
        <f>IF(Tabla267[[#This Row],[VALOR RESTANTE]]&lt;Tabla267[[#This Row],[VALOR]],"NO DISPONIBLE","DISPONIBLE")</f>
        <v>#N/A</v>
      </c>
      <c r="M2193" s="9">
        <f>COUNTIF(Tabla267[[#This Row],[VALOR RESTANTE]],0)</f>
        <v>0</v>
      </c>
    </row>
    <row r="2194" spans="2:13" hidden="1" x14ac:dyDescent="0.2">
      <c r="B2194" s="31">
        <v>2185</v>
      </c>
      <c r="I2194" t="s">
        <v>481</v>
      </c>
      <c r="J2194">
        <f t="shared" si="34"/>
        <v>105000</v>
      </c>
      <c r="K2194" t="e">
        <f>VLOOKUP(B2194,'REGISTRO ABONOS'!$B$8:$BC$10039,54,0)</f>
        <v>#N/A</v>
      </c>
      <c r="L2194" t="e">
        <f>IF(Tabla267[[#This Row],[VALOR RESTANTE]]&lt;Tabla267[[#This Row],[VALOR]],"NO DISPONIBLE","DISPONIBLE")</f>
        <v>#N/A</v>
      </c>
      <c r="M2194" s="9">
        <f>COUNTIF(Tabla267[[#This Row],[VALOR RESTANTE]],0)</f>
        <v>0</v>
      </c>
    </row>
    <row r="2195" spans="2:13" hidden="1" x14ac:dyDescent="0.2">
      <c r="B2195" s="31">
        <v>2186</v>
      </c>
      <c r="J2195">
        <f t="shared" si="34"/>
        <v>105000</v>
      </c>
      <c r="K2195" t="e">
        <f>VLOOKUP(B2195,'REGISTRO ABONOS'!$B$8:$BC$10039,54,0)</f>
        <v>#N/A</v>
      </c>
      <c r="L2195" t="e">
        <f>IF(Tabla267[[#This Row],[VALOR RESTANTE]]&lt;Tabla267[[#This Row],[VALOR]],"NO DISPONIBLE","DISPONIBLE")</f>
        <v>#N/A</v>
      </c>
      <c r="M2195" s="9">
        <f>COUNTIF(Tabla267[[#This Row],[VALOR RESTANTE]],0)</f>
        <v>0</v>
      </c>
    </row>
    <row r="2196" spans="2:13" hidden="1" x14ac:dyDescent="0.2">
      <c r="B2196" s="31">
        <v>2187</v>
      </c>
      <c r="J2196">
        <f t="shared" si="34"/>
        <v>105000</v>
      </c>
      <c r="K2196" t="e">
        <f>VLOOKUP(B2196,'REGISTRO ABONOS'!$B$8:$BC$10039,54,0)</f>
        <v>#N/A</v>
      </c>
      <c r="L2196" t="e">
        <f>IF(Tabla267[[#This Row],[VALOR RESTANTE]]&lt;Tabla267[[#This Row],[VALOR]],"NO DISPONIBLE","DISPONIBLE")</f>
        <v>#N/A</v>
      </c>
      <c r="M2196" s="9">
        <f>COUNTIF(Tabla267[[#This Row],[VALOR RESTANTE]],0)</f>
        <v>0</v>
      </c>
    </row>
    <row r="2197" spans="2:13" hidden="1" x14ac:dyDescent="0.2">
      <c r="B2197" s="31">
        <v>2188</v>
      </c>
      <c r="I2197" t="s">
        <v>489</v>
      </c>
      <c r="J2197">
        <f t="shared" si="34"/>
        <v>105000</v>
      </c>
      <c r="K2197" t="e">
        <f>VLOOKUP(B2197,'REGISTRO ABONOS'!$B$8:$BC$10039,54,0)</f>
        <v>#N/A</v>
      </c>
      <c r="L2197" t="e">
        <f>IF(Tabla267[[#This Row],[VALOR RESTANTE]]&lt;Tabla267[[#This Row],[VALOR]],"NO DISPONIBLE","DISPONIBLE")</f>
        <v>#N/A</v>
      </c>
      <c r="M2197" s="9">
        <f>COUNTIF(Tabla267[[#This Row],[VALOR RESTANTE]],0)</f>
        <v>0</v>
      </c>
    </row>
    <row r="2198" spans="2:13" hidden="1" x14ac:dyDescent="0.2">
      <c r="B2198" s="31">
        <v>2189</v>
      </c>
      <c r="J2198">
        <f t="shared" si="34"/>
        <v>105000</v>
      </c>
      <c r="K2198" t="e">
        <f>VLOOKUP(B2198,'REGISTRO ABONOS'!$B$8:$BC$10039,54,0)</f>
        <v>#N/A</v>
      </c>
      <c r="L2198" t="e">
        <f>IF(Tabla267[[#This Row],[VALOR RESTANTE]]&lt;Tabla267[[#This Row],[VALOR]],"NO DISPONIBLE","DISPONIBLE")</f>
        <v>#N/A</v>
      </c>
      <c r="M2198" s="9">
        <f>COUNTIF(Tabla267[[#This Row],[VALOR RESTANTE]],0)</f>
        <v>0</v>
      </c>
    </row>
    <row r="2199" spans="2:13" hidden="1" x14ac:dyDescent="0.2">
      <c r="B2199" s="31">
        <v>2190</v>
      </c>
      <c r="C2199" s="10">
        <v>43578</v>
      </c>
      <c r="D2199" t="s">
        <v>598</v>
      </c>
      <c r="H2199" t="s">
        <v>598</v>
      </c>
      <c r="I2199" t="s">
        <v>595</v>
      </c>
      <c r="J2199">
        <f t="shared" si="34"/>
        <v>105000</v>
      </c>
      <c r="K2199" t="e">
        <f>VLOOKUP(B2199,'REGISTRO ABONOS'!$B$8:$BC$10039,54,0)</f>
        <v>#N/A</v>
      </c>
      <c r="L2199" t="e">
        <f>IF(Tabla267[[#This Row],[VALOR RESTANTE]]&lt;Tabla267[[#This Row],[VALOR]],"NO DISPONIBLE","DISPONIBLE")</f>
        <v>#N/A</v>
      </c>
      <c r="M2199" s="9">
        <f>COUNTIF(Tabla267[[#This Row],[VALOR RESTANTE]],0)</f>
        <v>0</v>
      </c>
    </row>
    <row r="2200" spans="2:13" hidden="1" x14ac:dyDescent="0.2">
      <c r="B2200" s="31">
        <v>2191</v>
      </c>
      <c r="I2200" t="s">
        <v>411</v>
      </c>
      <c r="J2200">
        <f t="shared" si="34"/>
        <v>105000</v>
      </c>
      <c r="K2200" t="e">
        <f>VLOOKUP(B2200,'REGISTRO ABONOS'!$B$8:$BC$10039,54,0)</f>
        <v>#N/A</v>
      </c>
      <c r="L2200" t="e">
        <f>IF(Tabla267[[#This Row],[VALOR RESTANTE]]&lt;Tabla267[[#This Row],[VALOR]],"NO DISPONIBLE","DISPONIBLE")</f>
        <v>#N/A</v>
      </c>
      <c r="M2200" s="9">
        <f>COUNTIF(Tabla267[[#This Row],[VALOR RESTANTE]],0)</f>
        <v>0</v>
      </c>
    </row>
    <row r="2201" spans="2:13" hidden="1" x14ac:dyDescent="0.2">
      <c r="B2201" s="31">
        <v>2192</v>
      </c>
      <c r="J2201">
        <f t="shared" si="34"/>
        <v>105000</v>
      </c>
      <c r="K2201" t="e">
        <f>VLOOKUP(B2201,'REGISTRO ABONOS'!$B$8:$BC$10039,54,0)</f>
        <v>#N/A</v>
      </c>
      <c r="L2201" t="e">
        <f>IF(Tabla267[[#This Row],[VALOR RESTANTE]]&lt;Tabla267[[#This Row],[VALOR]],"NO DISPONIBLE","DISPONIBLE")</f>
        <v>#N/A</v>
      </c>
      <c r="M2201" s="9">
        <f>COUNTIF(Tabla267[[#This Row],[VALOR RESTANTE]],0)</f>
        <v>0</v>
      </c>
    </row>
    <row r="2202" spans="2:13" hidden="1" x14ac:dyDescent="0.2">
      <c r="B2202" s="31">
        <v>2193</v>
      </c>
      <c r="I2202" t="s">
        <v>505</v>
      </c>
      <c r="J2202">
        <f t="shared" si="34"/>
        <v>105000</v>
      </c>
      <c r="K2202" t="e">
        <f>VLOOKUP(B2202,'REGISTRO ABONOS'!$B$8:$BC$10039,54,0)</f>
        <v>#N/A</v>
      </c>
      <c r="L2202" t="e">
        <f>IF(Tabla267[[#This Row],[VALOR RESTANTE]]&lt;Tabla267[[#This Row],[VALOR]],"NO DISPONIBLE","DISPONIBLE")</f>
        <v>#N/A</v>
      </c>
      <c r="M2202" s="9">
        <f>COUNTIF(Tabla267[[#This Row],[VALOR RESTANTE]],0)</f>
        <v>0</v>
      </c>
    </row>
    <row r="2203" spans="2:13" hidden="1" x14ac:dyDescent="0.2">
      <c r="B2203" s="31">
        <v>2194</v>
      </c>
      <c r="I2203" t="s">
        <v>336</v>
      </c>
      <c r="J2203">
        <f t="shared" si="34"/>
        <v>105000</v>
      </c>
      <c r="K2203" t="e">
        <f>VLOOKUP(B2203,'REGISTRO ABONOS'!$B$8:$BC$10039,54,0)</f>
        <v>#N/A</v>
      </c>
      <c r="L2203" t="e">
        <f>IF(Tabla267[[#This Row],[VALOR RESTANTE]]&lt;Tabla267[[#This Row],[VALOR]],"NO DISPONIBLE","DISPONIBLE")</f>
        <v>#N/A</v>
      </c>
      <c r="M2203" s="9">
        <f>COUNTIF(Tabla267[[#This Row],[VALOR RESTANTE]],0)</f>
        <v>0</v>
      </c>
    </row>
    <row r="2204" spans="2:13" hidden="1" x14ac:dyDescent="0.2">
      <c r="B2204" s="31">
        <v>2195</v>
      </c>
      <c r="J2204">
        <f t="shared" si="34"/>
        <v>105000</v>
      </c>
      <c r="K2204" t="e">
        <f>VLOOKUP(B2204,'REGISTRO ABONOS'!$B$8:$BC$10039,54,0)</f>
        <v>#N/A</v>
      </c>
      <c r="L2204" t="e">
        <f>IF(Tabla267[[#This Row],[VALOR RESTANTE]]&lt;Tabla267[[#This Row],[VALOR]],"NO DISPONIBLE","DISPONIBLE")</f>
        <v>#N/A</v>
      </c>
      <c r="M2204" s="9">
        <f>COUNTIF(Tabla267[[#This Row],[VALOR RESTANTE]],0)</f>
        <v>0</v>
      </c>
    </row>
    <row r="2205" spans="2:13" hidden="1" x14ac:dyDescent="0.2">
      <c r="B2205" s="31">
        <v>2196</v>
      </c>
      <c r="J2205">
        <f t="shared" si="34"/>
        <v>105000</v>
      </c>
      <c r="K2205" t="e">
        <f>VLOOKUP(B2205,'REGISTRO ABONOS'!$B$8:$BC$10039,54,0)</f>
        <v>#N/A</v>
      </c>
      <c r="L2205" t="e">
        <f>IF(Tabla267[[#This Row],[VALOR RESTANTE]]&lt;Tabla267[[#This Row],[VALOR]],"NO DISPONIBLE","DISPONIBLE")</f>
        <v>#N/A</v>
      </c>
      <c r="M2205" s="9">
        <f>COUNTIF(Tabla267[[#This Row],[VALOR RESTANTE]],0)</f>
        <v>0</v>
      </c>
    </row>
    <row r="2206" spans="2:13" hidden="1" x14ac:dyDescent="0.2">
      <c r="B2206" s="31">
        <v>2197</v>
      </c>
      <c r="J2206">
        <f t="shared" si="34"/>
        <v>105000</v>
      </c>
      <c r="K2206" t="e">
        <f>VLOOKUP(B2206,'REGISTRO ABONOS'!$B$8:$BC$10039,54,0)</f>
        <v>#N/A</v>
      </c>
      <c r="L2206" t="e">
        <f>IF(Tabla267[[#This Row],[VALOR RESTANTE]]&lt;Tabla267[[#This Row],[VALOR]],"NO DISPONIBLE","DISPONIBLE")</f>
        <v>#N/A</v>
      </c>
      <c r="M2206" s="9">
        <f>COUNTIF(Tabla267[[#This Row],[VALOR RESTANTE]],0)</f>
        <v>0</v>
      </c>
    </row>
    <row r="2207" spans="2:13" hidden="1" x14ac:dyDescent="0.2">
      <c r="B2207" s="31">
        <v>2198</v>
      </c>
      <c r="J2207">
        <f t="shared" si="34"/>
        <v>105000</v>
      </c>
      <c r="K2207" t="e">
        <f>VLOOKUP(B2207,'REGISTRO ABONOS'!$B$8:$BC$10039,54,0)</f>
        <v>#N/A</v>
      </c>
      <c r="L2207" t="e">
        <f>IF(Tabla267[[#This Row],[VALOR RESTANTE]]&lt;Tabla267[[#This Row],[VALOR]],"NO DISPONIBLE","DISPONIBLE")</f>
        <v>#N/A</v>
      </c>
      <c r="M2207" s="9">
        <f>COUNTIF(Tabla267[[#This Row],[VALOR RESTANTE]],0)</f>
        <v>0</v>
      </c>
    </row>
    <row r="2208" spans="2:13" hidden="1" x14ac:dyDescent="0.2">
      <c r="B2208" s="31">
        <v>2199</v>
      </c>
      <c r="I2208" t="s">
        <v>524</v>
      </c>
      <c r="J2208">
        <f t="shared" si="34"/>
        <v>105000</v>
      </c>
      <c r="K2208" t="e">
        <f>VLOOKUP(B2208,'REGISTRO ABONOS'!$B$8:$BC$10039,54,0)</f>
        <v>#N/A</v>
      </c>
      <c r="L2208" t="e">
        <f>IF(Tabla267[[#This Row],[VALOR RESTANTE]]&lt;Tabla267[[#This Row],[VALOR]],"NO DISPONIBLE","DISPONIBLE")</f>
        <v>#N/A</v>
      </c>
      <c r="M2208" s="9">
        <f>COUNTIF(Tabla267[[#This Row],[VALOR RESTANTE]],0)</f>
        <v>0</v>
      </c>
    </row>
    <row r="2209" spans="2:13" hidden="1" x14ac:dyDescent="0.2">
      <c r="B2209" s="31">
        <v>2200</v>
      </c>
      <c r="I2209" t="s">
        <v>519</v>
      </c>
      <c r="J2209">
        <f t="shared" si="34"/>
        <v>105000</v>
      </c>
      <c r="K2209" t="e">
        <f>VLOOKUP(B2209,'REGISTRO ABONOS'!$B$8:$BC$10039,54,0)</f>
        <v>#N/A</v>
      </c>
      <c r="L2209" t="e">
        <f>IF(Tabla267[[#This Row],[VALOR RESTANTE]]&lt;Tabla267[[#This Row],[VALOR]],"NO DISPONIBLE","DISPONIBLE")</f>
        <v>#N/A</v>
      </c>
      <c r="M2209" s="9">
        <f>COUNTIF(Tabla267[[#This Row],[VALOR RESTANTE]],0)</f>
        <v>0</v>
      </c>
    </row>
    <row r="2210" spans="2:13" hidden="1" x14ac:dyDescent="0.2">
      <c r="B2210" s="31">
        <v>2201</v>
      </c>
      <c r="I2210" t="s">
        <v>541</v>
      </c>
      <c r="J2210">
        <f t="shared" si="34"/>
        <v>105000</v>
      </c>
      <c r="K2210" t="e">
        <f>VLOOKUP(B2210,'REGISTRO ABONOS'!$B$8:$BC$10039,54,0)</f>
        <v>#N/A</v>
      </c>
      <c r="L2210" t="e">
        <f>IF(Tabla267[[#This Row],[VALOR RESTANTE]]&lt;Tabla267[[#This Row],[VALOR]],"NO DISPONIBLE","DISPONIBLE")</f>
        <v>#N/A</v>
      </c>
      <c r="M2210" s="9">
        <f>COUNTIF(Tabla267[[#This Row],[VALOR RESTANTE]],0)</f>
        <v>0</v>
      </c>
    </row>
    <row r="2211" spans="2:13" hidden="1" x14ac:dyDescent="0.2">
      <c r="B2211" s="31">
        <v>2202</v>
      </c>
      <c r="I2211" t="s">
        <v>571</v>
      </c>
      <c r="J2211">
        <f t="shared" si="34"/>
        <v>105000</v>
      </c>
      <c r="K2211" t="e">
        <f>VLOOKUP(B2211,'REGISTRO ABONOS'!$B$8:$BC$10039,54,0)</f>
        <v>#N/A</v>
      </c>
      <c r="L2211" t="e">
        <f>IF(Tabla267[[#This Row],[VALOR RESTANTE]]&lt;Tabla267[[#This Row],[VALOR]],"NO DISPONIBLE","DISPONIBLE")</f>
        <v>#N/A</v>
      </c>
      <c r="M2211" s="9">
        <f>COUNTIF(Tabla267[[#This Row],[VALOR RESTANTE]],0)</f>
        <v>0</v>
      </c>
    </row>
    <row r="2212" spans="2:13" hidden="1" x14ac:dyDescent="0.2">
      <c r="B2212" s="31">
        <v>2203</v>
      </c>
      <c r="I2212" t="s">
        <v>89</v>
      </c>
      <c r="J2212">
        <f t="shared" si="34"/>
        <v>105000</v>
      </c>
      <c r="K2212" t="e">
        <f>VLOOKUP(B2212,'REGISTRO ABONOS'!$B$8:$BC$10039,54,0)</f>
        <v>#N/A</v>
      </c>
      <c r="L2212" t="e">
        <f>IF(Tabla267[[#This Row],[VALOR RESTANTE]]&lt;Tabla267[[#This Row],[VALOR]],"NO DISPONIBLE","DISPONIBLE")</f>
        <v>#N/A</v>
      </c>
      <c r="M2212" s="9">
        <f>COUNTIF(Tabla267[[#This Row],[VALOR RESTANTE]],0)</f>
        <v>0</v>
      </c>
    </row>
    <row r="2213" spans="2:13" hidden="1" x14ac:dyDescent="0.2">
      <c r="B2213" s="31">
        <v>2204</v>
      </c>
      <c r="J2213">
        <f t="shared" si="34"/>
        <v>105000</v>
      </c>
      <c r="K2213" t="e">
        <f>VLOOKUP(B2213,'REGISTRO ABONOS'!$B$8:$BC$10039,54,0)</f>
        <v>#N/A</v>
      </c>
      <c r="L2213" t="e">
        <f>IF(Tabla267[[#This Row],[VALOR RESTANTE]]&lt;Tabla267[[#This Row],[VALOR]],"NO DISPONIBLE","DISPONIBLE")</f>
        <v>#N/A</v>
      </c>
      <c r="M2213" s="9">
        <f>COUNTIF(Tabla267[[#This Row],[VALOR RESTANTE]],0)</f>
        <v>0</v>
      </c>
    </row>
    <row r="2214" spans="2:13" hidden="1" x14ac:dyDescent="0.2">
      <c r="B2214" s="31">
        <v>2205</v>
      </c>
      <c r="J2214">
        <f t="shared" si="34"/>
        <v>105000</v>
      </c>
      <c r="K2214" t="e">
        <f>VLOOKUP(B2214,'REGISTRO ABONOS'!$B$8:$BC$10039,54,0)</f>
        <v>#N/A</v>
      </c>
      <c r="L2214" t="e">
        <f>IF(Tabla267[[#This Row],[VALOR RESTANTE]]&lt;Tabla267[[#This Row],[VALOR]],"NO DISPONIBLE","DISPONIBLE")</f>
        <v>#N/A</v>
      </c>
      <c r="M2214" s="9">
        <f>COUNTIF(Tabla267[[#This Row],[VALOR RESTANTE]],0)</f>
        <v>0</v>
      </c>
    </row>
    <row r="2215" spans="2:13" hidden="1" x14ac:dyDescent="0.2">
      <c r="B2215" s="31">
        <v>2206</v>
      </c>
      <c r="J2215">
        <f t="shared" si="34"/>
        <v>105000</v>
      </c>
      <c r="K2215" t="e">
        <f>VLOOKUP(B2215,'REGISTRO ABONOS'!$B$8:$BC$10039,54,0)</f>
        <v>#N/A</v>
      </c>
      <c r="L2215" t="e">
        <f>IF(Tabla267[[#This Row],[VALOR RESTANTE]]&lt;Tabla267[[#This Row],[VALOR]],"NO DISPONIBLE","DISPONIBLE")</f>
        <v>#N/A</v>
      </c>
      <c r="M2215" s="9">
        <f>COUNTIF(Tabla267[[#This Row],[VALOR RESTANTE]],0)</f>
        <v>0</v>
      </c>
    </row>
    <row r="2216" spans="2:13" hidden="1" x14ac:dyDescent="0.2">
      <c r="B2216" s="31">
        <v>2207</v>
      </c>
      <c r="J2216">
        <f t="shared" si="34"/>
        <v>105000</v>
      </c>
      <c r="K2216" t="e">
        <f>VLOOKUP(B2216,'REGISTRO ABONOS'!$B$8:$BC$10039,54,0)</f>
        <v>#N/A</v>
      </c>
      <c r="L2216" t="e">
        <f>IF(Tabla267[[#This Row],[VALOR RESTANTE]]&lt;Tabla267[[#This Row],[VALOR]],"NO DISPONIBLE","DISPONIBLE")</f>
        <v>#N/A</v>
      </c>
      <c r="M2216" s="9">
        <f>COUNTIF(Tabla267[[#This Row],[VALOR RESTANTE]],0)</f>
        <v>0</v>
      </c>
    </row>
    <row r="2217" spans="2:13" hidden="1" x14ac:dyDescent="0.2">
      <c r="B2217" s="31">
        <v>2208</v>
      </c>
      <c r="J2217">
        <f t="shared" si="34"/>
        <v>105000</v>
      </c>
      <c r="K2217" t="e">
        <f>VLOOKUP(B2217,'REGISTRO ABONOS'!$B$8:$BC$10039,54,0)</f>
        <v>#N/A</v>
      </c>
      <c r="L2217" t="e">
        <f>IF(Tabla267[[#This Row],[VALOR RESTANTE]]&lt;Tabla267[[#This Row],[VALOR]],"NO DISPONIBLE","DISPONIBLE")</f>
        <v>#N/A</v>
      </c>
      <c r="M2217" s="9">
        <f>COUNTIF(Tabla267[[#This Row],[VALOR RESTANTE]],0)</f>
        <v>0</v>
      </c>
    </row>
    <row r="2218" spans="2:13" hidden="1" x14ac:dyDescent="0.2">
      <c r="B2218" s="31">
        <v>2209</v>
      </c>
      <c r="J2218">
        <f t="shared" si="34"/>
        <v>105000</v>
      </c>
      <c r="K2218" t="e">
        <f>VLOOKUP(B2218,'REGISTRO ABONOS'!$B$8:$BC$10039,54,0)</f>
        <v>#N/A</v>
      </c>
      <c r="L2218" t="e">
        <f>IF(Tabla267[[#This Row],[VALOR RESTANTE]]&lt;Tabla267[[#This Row],[VALOR]],"NO DISPONIBLE","DISPONIBLE")</f>
        <v>#N/A</v>
      </c>
      <c r="M2218" s="9">
        <f>COUNTIF(Tabla267[[#This Row],[VALOR RESTANTE]],0)</f>
        <v>0</v>
      </c>
    </row>
    <row r="2219" spans="2:13" hidden="1" x14ac:dyDescent="0.2">
      <c r="B2219" s="31">
        <v>2210</v>
      </c>
      <c r="I2219" t="s">
        <v>515</v>
      </c>
      <c r="J2219">
        <f t="shared" si="34"/>
        <v>105000</v>
      </c>
      <c r="K2219" t="e">
        <f>VLOOKUP(B2219,'REGISTRO ABONOS'!$B$8:$BC$10039,54,0)</f>
        <v>#N/A</v>
      </c>
      <c r="L2219" t="e">
        <f>IF(Tabla267[[#This Row],[VALOR RESTANTE]]&lt;Tabla267[[#This Row],[VALOR]],"NO DISPONIBLE","DISPONIBLE")</f>
        <v>#N/A</v>
      </c>
      <c r="M2219" s="9">
        <f>COUNTIF(Tabla267[[#This Row],[VALOR RESTANTE]],0)</f>
        <v>0</v>
      </c>
    </row>
    <row r="2220" spans="2:13" hidden="1" x14ac:dyDescent="0.2">
      <c r="B2220" s="31">
        <v>2211</v>
      </c>
      <c r="J2220">
        <f t="shared" si="34"/>
        <v>105000</v>
      </c>
      <c r="K2220" t="e">
        <f>VLOOKUP(B2220,'REGISTRO ABONOS'!$B$8:$BC$10039,54,0)</f>
        <v>#N/A</v>
      </c>
      <c r="L2220" t="e">
        <f>IF(Tabla267[[#This Row],[VALOR RESTANTE]]&lt;Tabla267[[#This Row],[VALOR]],"NO DISPONIBLE","DISPONIBLE")</f>
        <v>#N/A</v>
      </c>
      <c r="M2220" s="9">
        <f>COUNTIF(Tabla267[[#This Row],[VALOR RESTANTE]],0)</f>
        <v>0</v>
      </c>
    </row>
    <row r="2221" spans="2:13" hidden="1" x14ac:dyDescent="0.2">
      <c r="B2221" s="31">
        <v>2212</v>
      </c>
      <c r="I2221" t="s">
        <v>486</v>
      </c>
      <c r="J2221">
        <f t="shared" si="34"/>
        <v>105000</v>
      </c>
      <c r="K2221" t="e">
        <f>VLOOKUP(B2221,'REGISTRO ABONOS'!$B$8:$BC$10039,54,0)</f>
        <v>#N/A</v>
      </c>
      <c r="L2221" t="e">
        <f>IF(Tabla267[[#This Row],[VALOR RESTANTE]]&lt;Tabla267[[#This Row],[VALOR]],"NO DISPONIBLE","DISPONIBLE")</f>
        <v>#N/A</v>
      </c>
      <c r="M2221" s="9">
        <f>COUNTIF(Tabla267[[#This Row],[VALOR RESTANTE]],0)</f>
        <v>0</v>
      </c>
    </row>
    <row r="2222" spans="2:13" hidden="1" x14ac:dyDescent="0.2">
      <c r="B2222" s="31">
        <v>2213</v>
      </c>
      <c r="J2222">
        <f t="shared" si="34"/>
        <v>105000</v>
      </c>
      <c r="K2222" t="e">
        <f>VLOOKUP(B2222,'REGISTRO ABONOS'!$B$8:$BC$10039,54,0)</f>
        <v>#N/A</v>
      </c>
      <c r="L2222" t="e">
        <f>IF(Tabla267[[#This Row],[VALOR RESTANTE]]&lt;Tabla267[[#This Row],[VALOR]],"NO DISPONIBLE","DISPONIBLE")</f>
        <v>#N/A</v>
      </c>
      <c r="M2222" s="9">
        <f>COUNTIF(Tabla267[[#This Row],[VALOR RESTANTE]],0)</f>
        <v>0</v>
      </c>
    </row>
    <row r="2223" spans="2:13" hidden="1" x14ac:dyDescent="0.2">
      <c r="B2223" s="31">
        <v>2214</v>
      </c>
      <c r="J2223">
        <f t="shared" si="34"/>
        <v>105000</v>
      </c>
      <c r="K2223" t="e">
        <f>VLOOKUP(B2223,'REGISTRO ABONOS'!$B$8:$BC$10039,54,0)</f>
        <v>#N/A</v>
      </c>
      <c r="L2223" t="e">
        <f>IF(Tabla267[[#This Row],[VALOR RESTANTE]]&lt;Tabla267[[#This Row],[VALOR]],"NO DISPONIBLE","DISPONIBLE")</f>
        <v>#N/A</v>
      </c>
      <c r="M2223" s="9">
        <f>COUNTIF(Tabla267[[#This Row],[VALOR RESTANTE]],0)</f>
        <v>0</v>
      </c>
    </row>
    <row r="2224" spans="2:13" hidden="1" x14ac:dyDescent="0.2">
      <c r="B2224" s="31">
        <v>2215</v>
      </c>
      <c r="J2224">
        <f t="shared" si="34"/>
        <v>105000</v>
      </c>
      <c r="K2224" t="e">
        <f>VLOOKUP(B2224,'REGISTRO ABONOS'!$B$8:$BC$10039,54,0)</f>
        <v>#N/A</v>
      </c>
      <c r="L2224" t="e">
        <f>IF(Tabla267[[#This Row],[VALOR RESTANTE]]&lt;Tabla267[[#This Row],[VALOR]],"NO DISPONIBLE","DISPONIBLE")</f>
        <v>#N/A</v>
      </c>
      <c r="M2224" s="9">
        <f>COUNTIF(Tabla267[[#This Row],[VALOR RESTANTE]],0)</f>
        <v>0</v>
      </c>
    </row>
    <row r="2225" spans="2:13" hidden="1" x14ac:dyDescent="0.2">
      <c r="B2225" s="31">
        <v>2216</v>
      </c>
      <c r="J2225">
        <f t="shared" si="34"/>
        <v>105000</v>
      </c>
      <c r="K2225" t="e">
        <f>VLOOKUP(B2225,'REGISTRO ABONOS'!$B$8:$BC$10039,54,0)</f>
        <v>#N/A</v>
      </c>
      <c r="L2225" t="e">
        <f>IF(Tabla267[[#This Row],[VALOR RESTANTE]]&lt;Tabla267[[#This Row],[VALOR]],"NO DISPONIBLE","DISPONIBLE")</f>
        <v>#N/A</v>
      </c>
      <c r="M2225" s="9">
        <f>COUNTIF(Tabla267[[#This Row],[VALOR RESTANTE]],0)</f>
        <v>0</v>
      </c>
    </row>
    <row r="2226" spans="2:13" hidden="1" x14ac:dyDescent="0.2">
      <c r="B2226" s="31">
        <v>2217</v>
      </c>
      <c r="J2226">
        <f t="shared" si="34"/>
        <v>105000</v>
      </c>
      <c r="K2226" t="e">
        <f>VLOOKUP(B2226,'REGISTRO ABONOS'!$B$8:$BC$10039,54,0)</f>
        <v>#N/A</v>
      </c>
      <c r="L2226" t="e">
        <f>IF(Tabla267[[#This Row],[VALOR RESTANTE]]&lt;Tabla267[[#This Row],[VALOR]],"NO DISPONIBLE","DISPONIBLE")</f>
        <v>#N/A</v>
      </c>
      <c r="M2226" s="9">
        <f>COUNTIF(Tabla267[[#This Row],[VALOR RESTANTE]],0)</f>
        <v>0</v>
      </c>
    </row>
    <row r="2227" spans="2:13" hidden="1" x14ac:dyDescent="0.2">
      <c r="B2227" s="31">
        <v>2218</v>
      </c>
      <c r="I2227" t="s">
        <v>483</v>
      </c>
      <c r="J2227">
        <f t="shared" si="34"/>
        <v>105000</v>
      </c>
      <c r="K2227" t="e">
        <f>VLOOKUP(B2227,'REGISTRO ABONOS'!$B$8:$BC$10039,54,0)</f>
        <v>#N/A</v>
      </c>
      <c r="L2227" t="e">
        <f>IF(Tabla267[[#This Row],[VALOR RESTANTE]]&lt;Tabla267[[#This Row],[VALOR]],"NO DISPONIBLE","DISPONIBLE")</f>
        <v>#N/A</v>
      </c>
      <c r="M2227" s="9">
        <f>COUNTIF(Tabla267[[#This Row],[VALOR RESTANTE]],0)</f>
        <v>0</v>
      </c>
    </row>
    <row r="2228" spans="2:13" hidden="1" x14ac:dyDescent="0.2">
      <c r="B2228" s="31">
        <v>2219</v>
      </c>
      <c r="J2228">
        <f t="shared" si="34"/>
        <v>105000</v>
      </c>
      <c r="K2228" t="e">
        <f>VLOOKUP(B2228,'REGISTRO ABONOS'!$B$8:$BC$10039,54,0)</f>
        <v>#N/A</v>
      </c>
      <c r="L2228" t="e">
        <f>IF(Tabla267[[#This Row],[VALOR RESTANTE]]&lt;Tabla267[[#This Row],[VALOR]],"NO DISPONIBLE","DISPONIBLE")</f>
        <v>#N/A</v>
      </c>
      <c r="M2228" s="9">
        <f>COUNTIF(Tabla267[[#This Row],[VALOR RESTANTE]],0)</f>
        <v>0</v>
      </c>
    </row>
    <row r="2229" spans="2:13" hidden="1" x14ac:dyDescent="0.2">
      <c r="B2229" s="31">
        <v>2220</v>
      </c>
      <c r="I2229" t="s">
        <v>485</v>
      </c>
      <c r="J2229">
        <f t="shared" si="34"/>
        <v>105000</v>
      </c>
      <c r="K2229" t="e">
        <f>VLOOKUP(B2229,'REGISTRO ABONOS'!$B$8:$BC$10039,54,0)</f>
        <v>#N/A</v>
      </c>
      <c r="L2229" t="e">
        <f>IF(Tabla267[[#This Row],[VALOR RESTANTE]]&lt;Tabla267[[#This Row],[VALOR]],"NO DISPONIBLE","DISPONIBLE")</f>
        <v>#N/A</v>
      </c>
      <c r="M2229" s="9">
        <f>COUNTIF(Tabla267[[#This Row],[VALOR RESTANTE]],0)</f>
        <v>0</v>
      </c>
    </row>
    <row r="2230" spans="2:13" hidden="1" x14ac:dyDescent="0.2">
      <c r="B2230" s="31">
        <v>2221</v>
      </c>
      <c r="J2230">
        <f t="shared" si="34"/>
        <v>105000</v>
      </c>
      <c r="K2230" t="e">
        <f>VLOOKUP(B2230,'REGISTRO ABONOS'!$B$8:$BC$10039,54,0)</f>
        <v>#N/A</v>
      </c>
      <c r="L2230" t="e">
        <f>IF(Tabla267[[#This Row],[VALOR RESTANTE]]&lt;Tabla267[[#This Row],[VALOR]],"NO DISPONIBLE","DISPONIBLE")</f>
        <v>#N/A</v>
      </c>
      <c r="M2230" s="9">
        <f>COUNTIF(Tabla267[[#This Row],[VALOR RESTANTE]],0)</f>
        <v>0</v>
      </c>
    </row>
    <row r="2231" spans="2:13" hidden="1" x14ac:dyDescent="0.2">
      <c r="B2231" s="31">
        <v>2222</v>
      </c>
      <c r="I2231" t="s">
        <v>533</v>
      </c>
      <c r="J2231">
        <f t="shared" si="34"/>
        <v>105000</v>
      </c>
      <c r="K2231" t="e">
        <f>VLOOKUP(B2231,'REGISTRO ABONOS'!$B$8:$BC$10039,54,0)</f>
        <v>#N/A</v>
      </c>
      <c r="L2231" t="e">
        <f>IF(Tabla267[[#This Row],[VALOR RESTANTE]]&lt;Tabla267[[#This Row],[VALOR]],"NO DISPONIBLE","DISPONIBLE")</f>
        <v>#N/A</v>
      </c>
      <c r="M2231" s="9">
        <f>COUNTIF(Tabla267[[#This Row],[VALOR RESTANTE]],0)</f>
        <v>0</v>
      </c>
    </row>
    <row r="2232" spans="2:13" hidden="1" x14ac:dyDescent="0.2">
      <c r="B2232" s="31">
        <v>2223</v>
      </c>
      <c r="I2232" t="s">
        <v>533</v>
      </c>
      <c r="J2232">
        <f t="shared" si="34"/>
        <v>105000</v>
      </c>
      <c r="K2232" t="e">
        <f>VLOOKUP(B2232,'REGISTRO ABONOS'!$B$8:$BC$10039,54,0)</f>
        <v>#N/A</v>
      </c>
      <c r="L2232" t="e">
        <f>IF(Tabla267[[#This Row],[VALOR RESTANTE]]&lt;Tabla267[[#This Row],[VALOR]],"NO DISPONIBLE","DISPONIBLE")</f>
        <v>#N/A</v>
      </c>
      <c r="M2232" s="9">
        <f>COUNTIF(Tabla267[[#This Row],[VALOR RESTANTE]],0)</f>
        <v>0</v>
      </c>
    </row>
    <row r="2233" spans="2:13" hidden="1" x14ac:dyDescent="0.2">
      <c r="B2233" s="31">
        <v>2224</v>
      </c>
      <c r="I2233" t="s">
        <v>485</v>
      </c>
      <c r="J2233">
        <f t="shared" si="34"/>
        <v>105000</v>
      </c>
      <c r="K2233" t="e">
        <f>VLOOKUP(B2233,'REGISTRO ABONOS'!$B$8:$BC$10039,54,0)</f>
        <v>#N/A</v>
      </c>
      <c r="L2233" t="e">
        <f>IF(Tabla267[[#This Row],[VALOR RESTANTE]]&lt;Tabla267[[#This Row],[VALOR]],"NO DISPONIBLE","DISPONIBLE")</f>
        <v>#N/A</v>
      </c>
      <c r="M2233" s="9">
        <f>COUNTIF(Tabla267[[#This Row],[VALOR RESTANTE]],0)</f>
        <v>0</v>
      </c>
    </row>
    <row r="2234" spans="2:13" hidden="1" x14ac:dyDescent="0.2">
      <c r="B2234" s="31">
        <v>2225</v>
      </c>
      <c r="J2234">
        <f t="shared" si="34"/>
        <v>105000</v>
      </c>
      <c r="K2234" t="e">
        <f>VLOOKUP(B2234,'REGISTRO ABONOS'!$B$8:$BC$10039,54,0)</f>
        <v>#N/A</v>
      </c>
      <c r="L2234" t="e">
        <f>IF(Tabla267[[#This Row],[VALOR RESTANTE]]&lt;Tabla267[[#This Row],[VALOR]],"NO DISPONIBLE","DISPONIBLE")</f>
        <v>#N/A</v>
      </c>
      <c r="M2234" s="9">
        <f>COUNTIF(Tabla267[[#This Row],[VALOR RESTANTE]],0)</f>
        <v>0</v>
      </c>
    </row>
    <row r="2235" spans="2:13" hidden="1" x14ac:dyDescent="0.2">
      <c r="B2235" s="31">
        <v>2226</v>
      </c>
      <c r="I2235" t="s">
        <v>571</v>
      </c>
      <c r="J2235">
        <f t="shared" si="34"/>
        <v>105000</v>
      </c>
      <c r="K2235" t="e">
        <f>VLOOKUP(B2235,'REGISTRO ABONOS'!$B$8:$BC$10039,54,0)</f>
        <v>#N/A</v>
      </c>
      <c r="L2235" t="e">
        <f>IF(Tabla267[[#This Row],[VALOR RESTANTE]]&lt;Tabla267[[#This Row],[VALOR]],"NO DISPONIBLE","DISPONIBLE")</f>
        <v>#N/A</v>
      </c>
      <c r="M2235" s="9">
        <f>COUNTIF(Tabla267[[#This Row],[VALOR RESTANTE]],0)</f>
        <v>0</v>
      </c>
    </row>
    <row r="2236" spans="2:13" hidden="1" x14ac:dyDescent="0.2">
      <c r="B2236" s="31">
        <v>2227</v>
      </c>
      <c r="I2236" t="s">
        <v>533</v>
      </c>
      <c r="J2236">
        <f t="shared" si="34"/>
        <v>105000</v>
      </c>
      <c r="K2236" t="e">
        <f>VLOOKUP(B2236,'REGISTRO ABONOS'!$B$8:$BC$10039,54,0)</f>
        <v>#N/A</v>
      </c>
      <c r="L2236" t="e">
        <f>IF(Tabla267[[#This Row],[VALOR RESTANTE]]&lt;Tabla267[[#This Row],[VALOR]],"NO DISPONIBLE","DISPONIBLE")</f>
        <v>#N/A</v>
      </c>
      <c r="M2236" s="9">
        <f>COUNTIF(Tabla267[[#This Row],[VALOR RESTANTE]],0)</f>
        <v>0</v>
      </c>
    </row>
    <row r="2237" spans="2:13" hidden="1" x14ac:dyDescent="0.2">
      <c r="B2237" s="31">
        <v>2228</v>
      </c>
      <c r="J2237">
        <f t="shared" si="34"/>
        <v>105000</v>
      </c>
      <c r="K2237" t="e">
        <f>VLOOKUP(B2237,'REGISTRO ABONOS'!$B$8:$BC$10039,54,0)</f>
        <v>#N/A</v>
      </c>
      <c r="L2237" t="e">
        <f>IF(Tabla267[[#This Row],[VALOR RESTANTE]]&lt;Tabla267[[#This Row],[VALOR]],"NO DISPONIBLE","DISPONIBLE")</f>
        <v>#N/A</v>
      </c>
      <c r="M2237" s="9">
        <f>COUNTIF(Tabla267[[#This Row],[VALOR RESTANTE]],0)</f>
        <v>0</v>
      </c>
    </row>
    <row r="2238" spans="2:13" hidden="1" x14ac:dyDescent="0.2">
      <c r="B2238" s="31">
        <v>2229</v>
      </c>
      <c r="J2238">
        <f t="shared" si="34"/>
        <v>105000</v>
      </c>
      <c r="K2238" t="e">
        <f>VLOOKUP(B2238,'REGISTRO ABONOS'!$B$8:$BC$10039,54,0)</f>
        <v>#N/A</v>
      </c>
      <c r="L2238" t="e">
        <f>IF(Tabla267[[#This Row],[VALOR RESTANTE]]&lt;Tabla267[[#This Row],[VALOR]],"NO DISPONIBLE","DISPONIBLE")</f>
        <v>#N/A</v>
      </c>
      <c r="M2238" s="9">
        <f>COUNTIF(Tabla267[[#This Row],[VALOR RESTANTE]],0)</f>
        <v>0</v>
      </c>
    </row>
    <row r="2239" spans="2:13" hidden="1" x14ac:dyDescent="0.2">
      <c r="B2239" s="31">
        <v>2230</v>
      </c>
      <c r="J2239">
        <f t="shared" si="34"/>
        <v>105000</v>
      </c>
      <c r="K2239" t="e">
        <f>VLOOKUP(B2239,'REGISTRO ABONOS'!$B$8:$BC$10039,54,0)</f>
        <v>#N/A</v>
      </c>
      <c r="L2239" t="e">
        <f>IF(Tabla267[[#This Row],[VALOR RESTANTE]]&lt;Tabla267[[#This Row],[VALOR]],"NO DISPONIBLE","DISPONIBLE")</f>
        <v>#N/A</v>
      </c>
      <c r="M2239" s="9">
        <f>COUNTIF(Tabla267[[#This Row],[VALOR RESTANTE]],0)</f>
        <v>0</v>
      </c>
    </row>
    <row r="2240" spans="2:13" hidden="1" x14ac:dyDescent="0.2">
      <c r="B2240" s="31">
        <v>2231</v>
      </c>
      <c r="J2240">
        <f t="shared" si="34"/>
        <v>105000</v>
      </c>
      <c r="K2240" t="e">
        <f>VLOOKUP(B2240,'REGISTRO ABONOS'!$B$8:$BC$10039,54,0)</f>
        <v>#N/A</v>
      </c>
      <c r="L2240" t="e">
        <f>IF(Tabla267[[#This Row],[VALOR RESTANTE]]&lt;Tabla267[[#This Row],[VALOR]],"NO DISPONIBLE","DISPONIBLE")</f>
        <v>#N/A</v>
      </c>
      <c r="M2240" s="9">
        <f>COUNTIF(Tabla267[[#This Row],[VALOR RESTANTE]],0)</f>
        <v>0</v>
      </c>
    </row>
    <row r="2241" spans="2:13" hidden="1" x14ac:dyDescent="0.2">
      <c r="B2241" s="31">
        <v>2232</v>
      </c>
      <c r="J2241">
        <f t="shared" si="34"/>
        <v>105000</v>
      </c>
      <c r="K2241" t="e">
        <f>VLOOKUP(B2241,'REGISTRO ABONOS'!$B$8:$BC$10039,54,0)</f>
        <v>#N/A</v>
      </c>
      <c r="L2241" t="e">
        <f>IF(Tabla267[[#This Row],[VALOR RESTANTE]]&lt;Tabla267[[#This Row],[VALOR]],"NO DISPONIBLE","DISPONIBLE")</f>
        <v>#N/A</v>
      </c>
      <c r="M2241" s="9">
        <f>COUNTIF(Tabla267[[#This Row],[VALOR RESTANTE]],0)</f>
        <v>0</v>
      </c>
    </row>
    <row r="2242" spans="2:13" hidden="1" x14ac:dyDescent="0.2">
      <c r="B2242" s="31">
        <v>2233</v>
      </c>
      <c r="J2242">
        <f t="shared" si="34"/>
        <v>105000</v>
      </c>
      <c r="K2242" t="e">
        <f>VLOOKUP(B2242,'REGISTRO ABONOS'!$B$8:$BC$10039,54,0)</f>
        <v>#N/A</v>
      </c>
      <c r="L2242" t="e">
        <f>IF(Tabla267[[#This Row],[VALOR RESTANTE]]&lt;Tabla267[[#This Row],[VALOR]],"NO DISPONIBLE","DISPONIBLE")</f>
        <v>#N/A</v>
      </c>
      <c r="M2242" s="9">
        <f>COUNTIF(Tabla267[[#This Row],[VALOR RESTANTE]],0)</f>
        <v>0</v>
      </c>
    </row>
    <row r="2243" spans="2:13" hidden="1" x14ac:dyDescent="0.2">
      <c r="B2243" s="31">
        <v>2234</v>
      </c>
      <c r="I2243" t="s">
        <v>492</v>
      </c>
      <c r="J2243">
        <f t="shared" si="34"/>
        <v>105000</v>
      </c>
      <c r="K2243" t="e">
        <f>VLOOKUP(B2243,'REGISTRO ABONOS'!$B$8:$BC$10039,54,0)</f>
        <v>#N/A</v>
      </c>
      <c r="L2243" t="e">
        <f>IF(Tabla267[[#This Row],[VALOR RESTANTE]]&lt;Tabla267[[#This Row],[VALOR]],"NO DISPONIBLE","DISPONIBLE")</f>
        <v>#N/A</v>
      </c>
      <c r="M2243" s="9">
        <f>COUNTIF(Tabla267[[#This Row],[VALOR RESTANTE]],0)</f>
        <v>0</v>
      </c>
    </row>
    <row r="2244" spans="2:13" hidden="1" x14ac:dyDescent="0.2">
      <c r="B2244" s="31">
        <v>2235</v>
      </c>
      <c r="J2244">
        <f t="shared" si="34"/>
        <v>105000</v>
      </c>
      <c r="K2244" t="e">
        <f>VLOOKUP(B2244,'REGISTRO ABONOS'!$B$8:$BC$10039,54,0)</f>
        <v>#N/A</v>
      </c>
      <c r="L2244" t="e">
        <f>IF(Tabla267[[#This Row],[VALOR RESTANTE]]&lt;Tabla267[[#This Row],[VALOR]],"NO DISPONIBLE","DISPONIBLE")</f>
        <v>#N/A</v>
      </c>
      <c r="M2244" s="9">
        <f>COUNTIF(Tabla267[[#This Row],[VALOR RESTANTE]],0)</f>
        <v>0</v>
      </c>
    </row>
    <row r="2245" spans="2:13" hidden="1" x14ac:dyDescent="0.2">
      <c r="B2245" s="31">
        <v>2236</v>
      </c>
      <c r="J2245">
        <f t="shared" si="34"/>
        <v>105000</v>
      </c>
      <c r="K2245" t="e">
        <f>VLOOKUP(B2245,'REGISTRO ABONOS'!$B$8:$BC$10039,54,0)</f>
        <v>#N/A</v>
      </c>
      <c r="L2245" t="e">
        <f>IF(Tabla267[[#This Row],[VALOR RESTANTE]]&lt;Tabla267[[#This Row],[VALOR]],"NO DISPONIBLE","DISPONIBLE")</f>
        <v>#N/A</v>
      </c>
      <c r="M2245" s="9">
        <f>COUNTIF(Tabla267[[#This Row],[VALOR RESTANTE]],0)</f>
        <v>0</v>
      </c>
    </row>
    <row r="2246" spans="2:13" hidden="1" x14ac:dyDescent="0.2">
      <c r="B2246" s="31">
        <v>2237</v>
      </c>
      <c r="J2246">
        <f t="shared" si="34"/>
        <v>105000</v>
      </c>
      <c r="K2246" t="e">
        <f>VLOOKUP(B2246,'REGISTRO ABONOS'!$B$8:$BC$10039,54,0)</f>
        <v>#N/A</v>
      </c>
      <c r="L2246" t="e">
        <f>IF(Tabla267[[#This Row],[VALOR RESTANTE]]&lt;Tabla267[[#This Row],[VALOR]],"NO DISPONIBLE","DISPONIBLE")</f>
        <v>#N/A</v>
      </c>
      <c r="M2246" s="9">
        <f>COUNTIF(Tabla267[[#This Row],[VALOR RESTANTE]],0)</f>
        <v>0</v>
      </c>
    </row>
    <row r="2247" spans="2:13" hidden="1" x14ac:dyDescent="0.2">
      <c r="B2247" s="31">
        <v>2238</v>
      </c>
      <c r="I2247" t="s">
        <v>571</v>
      </c>
      <c r="J2247">
        <f t="shared" si="34"/>
        <v>105000</v>
      </c>
      <c r="K2247" t="e">
        <f>VLOOKUP(B2247,'REGISTRO ABONOS'!$B$8:$BC$10039,54,0)</f>
        <v>#N/A</v>
      </c>
      <c r="L2247" t="e">
        <f>IF(Tabla267[[#This Row],[VALOR RESTANTE]]&lt;Tabla267[[#This Row],[VALOR]],"NO DISPONIBLE","DISPONIBLE")</f>
        <v>#N/A</v>
      </c>
      <c r="M2247" s="9">
        <f>COUNTIF(Tabla267[[#This Row],[VALOR RESTANTE]],0)</f>
        <v>0</v>
      </c>
    </row>
    <row r="2248" spans="2:13" hidden="1" x14ac:dyDescent="0.2">
      <c r="B2248" s="31">
        <v>2239</v>
      </c>
      <c r="J2248">
        <f t="shared" si="34"/>
        <v>105000</v>
      </c>
      <c r="K2248" t="e">
        <f>VLOOKUP(B2248,'REGISTRO ABONOS'!$B$8:$BC$10039,54,0)</f>
        <v>#N/A</v>
      </c>
      <c r="L2248" t="e">
        <f>IF(Tabla267[[#This Row],[VALOR RESTANTE]]&lt;Tabla267[[#This Row],[VALOR]],"NO DISPONIBLE","DISPONIBLE")</f>
        <v>#N/A</v>
      </c>
      <c r="M2248" s="9">
        <f>COUNTIF(Tabla267[[#This Row],[VALOR RESTANTE]],0)</f>
        <v>0</v>
      </c>
    </row>
    <row r="2249" spans="2:13" hidden="1" x14ac:dyDescent="0.2">
      <c r="B2249" s="31">
        <v>2240</v>
      </c>
      <c r="J2249">
        <f t="shared" si="34"/>
        <v>105000</v>
      </c>
      <c r="K2249" t="e">
        <f>VLOOKUP(B2249,'REGISTRO ABONOS'!$B$8:$BC$10039,54,0)</f>
        <v>#N/A</v>
      </c>
      <c r="L2249" t="e">
        <f>IF(Tabla267[[#This Row],[VALOR RESTANTE]]&lt;Tabla267[[#This Row],[VALOR]],"NO DISPONIBLE","DISPONIBLE")</f>
        <v>#N/A</v>
      </c>
      <c r="M2249" s="9">
        <f>COUNTIF(Tabla267[[#This Row],[VALOR RESTANTE]],0)</f>
        <v>0</v>
      </c>
    </row>
    <row r="2250" spans="2:13" hidden="1" x14ac:dyDescent="0.2">
      <c r="B2250" s="31">
        <v>2241</v>
      </c>
      <c r="J2250">
        <f t="shared" si="34"/>
        <v>105000</v>
      </c>
      <c r="K2250" t="e">
        <f>VLOOKUP(B2250,'REGISTRO ABONOS'!$B$8:$BC$10039,54,0)</f>
        <v>#N/A</v>
      </c>
      <c r="L2250" t="e">
        <f>IF(Tabla267[[#This Row],[VALOR RESTANTE]]&lt;Tabla267[[#This Row],[VALOR]],"NO DISPONIBLE","DISPONIBLE")</f>
        <v>#N/A</v>
      </c>
      <c r="M2250" s="9">
        <f>COUNTIF(Tabla267[[#This Row],[VALOR RESTANTE]],0)</f>
        <v>0</v>
      </c>
    </row>
    <row r="2251" spans="2:13" hidden="1" x14ac:dyDescent="0.2">
      <c r="B2251" s="31">
        <v>2242</v>
      </c>
      <c r="J2251">
        <f t="shared" si="34"/>
        <v>105000</v>
      </c>
      <c r="K2251" t="e">
        <f>VLOOKUP(B2251,'REGISTRO ABONOS'!$B$8:$BC$10039,54,0)</f>
        <v>#N/A</v>
      </c>
      <c r="L2251" t="e">
        <f>IF(Tabla267[[#This Row],[VALOR RESTANTE]]&lt;Tabla267[[#This Row],[VALOR]],"NO DISPONIBLE","DISPONIBLE")</f>
        <v>#N/A</v>
      </c>
      <c r="M2251" s="9">
        <f>COUNTIF(Tabla267[[#This Row],[VALOR RESTANTE]],0)</f>
        <v>0</v>
      </c>
    </row>
    <row r="2252" spans="2:13" hidden="1" x14ac:dyDescent="0.2">
      <c r="B2252" s="31">
        <v>2243</v>
      </c>
      <c r="J2252">
        <f t="shared" ref="J2252:J2315" si="35">IF(C2252&gt;43607,130000,105000)</f>
        <v>105000</v>
      </c>
      <c r="K2252" t="e">
        <f>VLOOKUP(B2252,'REGISTRO ABONOS'!$B$8:$BC$10039,54,0)</f>
        <v>#N/A</v>
      </c>
      <c r="L2252" t="e">
        <f>IF(Tabla267[[#This Row],[VALOR RESTANTE]]&lt;Tabla267[[#This Row],[VALOR]],"NO DISPONIBLE","DISPONIBLE")</f>
        <v>#N/A</v>
      </c>
      <c r="M2252" s="9">
        <f>COUNTIF(Tabla267[[#This Row],[VALOR RESTANTE]],0)</f>
        <v>0</v>
      </c>
    </row>
    <row r="2253" spans="2:13" hidden="1" x14ac:dyDescent="0.2">
      <c r="B2253" s="31">
        <v>2244</v>
      </c>
      <c r="J2253">
        <f t="shared" si="35"/>
        <v>105000</v>
      </c>
      <c r="K2253" t="e">
        <f>VLOOKUP(B2253,'REGISTRO ABONOS'!$B$8:$BC$10039,54,0)</f>
        <v>#N/A</v>
      </c>
      <c r="L2253" t="e">
        <f>IF(Tabla267[[#This Row],[VALOR RESTANTE]]&lt;Tabla267[[#This Row],[VALOR]],"NO DISPONIBLE","DISPONIBLE")</f>
        <v>#N/A</v>
      </c>
      <c r="M2253" s="9">
        <f>COUNTIF(Tabla267[[#This Row],[VALOR RESTANTE]],0)</f>
        <v>0</v>
      </c>
    </row>
    <row r="2254" spans="2:13" hidden="1" x14ac:dyDescent="0.2">
      <c r="B2254" s="31">
        <v>2245</v>
      </c>
      <c r="J2254">
        <f t="shared" si="35"/>
        <v>105000</v>
      </c>
      <c r="K2254" t="e">
        <f>VLOOKUP(B2254,'REGISTRO ABONOS'!$B$8:$BC$10039,54,0)</f>
        <v>#N/A</v>
      </c>
      <c r="L2254" t="e">
        <f>IF(Tabla267[[#This Row],[VALOR RESTANTE]]&lt;Tabla267[[#This Row],[VALOR]],"NO DISPONIBLE","DISPONIBLE")</f>
        <v>#N/A</v>
      </c>
      <c r="M2254" s="9">
        <f>COUNTIF(Tabla267[[#This Row],[VALOR RESTANTE]],0)</f>
        <v>0</v>
      </c>
    </row>
    <row r="2255" spans="2:13" hidden="1" x14ac:dyDescent="0.2">
      <c r="B2255" s="31">
        <v>2246</v>
      </c>
      <c r="J2255">
        <f t="shared" si="35"/>
        <v>105000</v>
      </c>
      <c r="K2255" t="e">
        <f>VLOOKUP(B2255,'REGISTRO ABONOS'!$B$8:$BC$10039,54,0)</f>
        <v>#N/A</v>
      </c>
      <c r="L2255" t="e">
        <f>IF(Tabla267[[#This Row],[VALOR RESTANTE]]&lt;Tabla267[[#This Row],[VALOR]],"NO DISPONIBLE","DISPONIBLE")</f>
        <v>#N/A</v>
      </c>
      <c r="M2255" s="9">
        <f>COUNTIF(Tabla267[[#This Row],[VALOR RESTANTE]],0)</f>
        <v>0</v>
      </c>
    </row>
    <row r="2256" spans="2:13" hidden="1" x14ac:dyDescent="0.2">
      <c r="B2256" s="31">
        <v>2247</v>
      </c>
      <c r="J2256">
        <f t="shared" si="35"/>
        <v>105000</v>
      </c>
      <c r="K2256" t="e">
        <f>VLOOKUP(B2256,'REGISTRO ABONOS'!$B$8:$BC$10039,54,0)</f>
        <v>#N/A</v>
      </c>
      <c r="L2256" t="e">
        <f>IF(Tabla267[[#This Row],[VALOR RESTANTE]]&lt;Tabla267[[#This Row],[VALOR]],"NO DISPONIBLE","DISPONIBLE")</f>
        <v>#N/A</v>
      </c>
      <c r="M2256" s="9">
        <f>COUNTIF(Tabla267[[#This Row],[VALOR RESTANTE]],0)</f>
        <v>0</v>
      </c>
    </row>
    <row r="2257" spans="2:13" hidden="1" x14ac:dyDescent="0.2">
      <c r="B2257" s="31">
        <v>2248</v>
      </c>
      <c r="J2257">
        <f t="shared" si="35"/>
        <v>105000</v>
      </c>
      <c r="K2257" t="e">
        <f>VLOOKUP(B2257,'REGISTRO ABONOS'!$B$8:$BC$10039,54,0)</f>
        <v>#N/A</v>
      </c>
      <c r="L2257" t="e">
        <f>IF(Tabla267[[#This Row],[VALOR RESTANTE]]&lt;Tabla267[[#This Row],[VALOR]],"NO DISPONIBLE","DISPONIBLE")</f>
        <v>#N/A</v>
      </c>
      <c r="M2257" s="9">
        <f>COUNTIF(Tabla267[[#This Row],[VALOR RESTANTE]],0)</f>
        <v>0</v>
      </c>
    </row>
    <row r="2258" spans="2:13" hidden="1" x14ac:dyDescent="0.2">
      <c r="B2258" s="31">
        <v>2249</v>
      </c>
      <c r="I2258" t="s">
        <v>571</v>
      </c>
      <c r="J2258">
        <f t="shared" si="35"/>
        <v>105000</v>
      </c>
      <c r="K2258" t="e">
        <f>VLOOKUP(B2258,'REGISTRO ABONOS'!$B$8:$BC$10039,54,0)</f>
        <v>#N/A</v>
      </c>
      <c r="L2258" t="e">
        <f>IF(Tabla267[[#This Row],[VALOR RESTANTE]]&lt;Tabla267[[#This Row],[VALOR]],"NO DISPONIBLE","DISPONIBLE")</f>
        <v>#N/A</v>
      </c>
      <c r="M2258" s="9">
        <f>COUNTIF(Tabla267[[#This Row],[VALOR RESTANTE]],0)</f>
        <v>0</v>
      </c>
    </row>
    <row r="2259" spans="2:13" hidden="1" x14ac:dyDescent="0.2">
      <c r="B2259" s="31">
        <v>2250</v>
      </c>
      <c r="I2259" t="s">
        <v>483</v>
      </c>
      <c r="J2259">
        <f t="shared" si="35"/>
        <v>105000</v>
      </c>
      <c r="K2259" t="e">
        <f>VLOOKUP(B2259,'REGISTRO ABONOS'!$B$8:$BC$10039,54,0)</f>
        <v>#N/A</v>
      </c>
      <c r="L2259" t="e">
        <f>IF(Tabla267[[#This Row],[VALOR RESTANTE]]&lt;Tabla267[[#This Row],[VALOR]],"NO DISPONIBLE","DISPONIBLE")</f>
        <v>#N/A</v>
      </c>
      <c r="M2259" s="9">
        <f>COUNTIF(Tabla267[[#This Row],[VALOR RESTANTE]],0)</f>
        <v>0</v>
      </c>
    </row>
    <row r="2260" spans="2:13" hidden="1" x14ac:dyDescent="0.2">
      <c r="B2260" s="31">
        <v>2251</v>
      </c>
      <c r="J2260">
        <f t="shared" si="35"/>
        <v>105000</v>
      </c>
      <c r="K2260" t="e">
        <f>VLOOKUP(B2260,'REGISTRO ABONOS'!$B$8:$BC$10039,54,0)</f>
        <v>#N/A</v>
      </c>
      <c r="L2260" t="e">
        <f>IF(Tabla267[[#This Row],[VALOR RESTANTE]]&lt;Tabla267[[#This Row],[VALOR]],"NO DISPONIBLE","DISPONIBLE")</f>
        <v>#N/A</v>
      </c>
      <c r="M2260" s="9">
        <f>COUNTIF(Tabla267[[#This Row],[VALOR RESTANTE]],0)</f>
        <v>0</v>
      </c>
    </row>
    <row r="2261" spans="2:13" hidden="1" x14ac:dyDescent="0.2">
      <c r="B2261" s="31">
        <v>2252</v>
      </c>
      <c r="I2261" t="s">
        <v>486</v>
      </c>
      <c r="J2261">
        <f t="shared" si="35"/>
        <v>105000</v>
      </c>
      <c r="K2261" t="e">
        <f>VLOOKUP(B2261,'REGISTRO ABONOS'!$B$8:$BC$10039,54,0)</f>
        <v>#N/A</v>
      </c>
      <c r="L2261" t="e">
        <f>IF(Tabla267[[#This Row],[VALOR RESTANTE]]&lt;Tabla267[[#This Row],[VALOR]],"NO DISPONIBLE","DISPONIBLE")</f>
        <v>#N/A</v>
      </c>
      <c r="M2261" s="9">
        <f>COUNTIF(Tabla267[[#This Row],[VALOR RESTANTE]],0)</f>
        <v>0</v>
      </c>
    </row>
    <row r="2262" spans="2:13" hidden="1" x14ac:dyDescent="0.2">
      <c r="B2262" s="31">
        <v>2253</v>
      </c>
      <c r="I2262" t="s">
        <v>515</v>
      </c>
      <c r="J2262">
        <f t="shared" si="35"/>
        <v>105000</v>
      </c>
      <c r="K2262" t="e">
        <f>VLOOKUP(B2262,'REGISTRO ABONOS'!$B$8:$BC$10039,54,0)</f>
        <v>#N/A</v>
      </c>
      <c r="L2262" t="e">
        <f>IF(Tabla267[[#This Row],[VALOR RESTANTE]]&lt;Tabla267[[#This Row],[VALOR]],"NO DISPONIBLE","DISPONIBLE")</f>
        <v>#N/A</v>
      </c>
      <c r="M2262" s="9">
        <f>COUNTIF(Tabla267[[#This Row],[VALOR RESTANTE]],0)</f>
        <v>0</v>
      </c>
    </row>
    <row r="2263" spans="2:13" hidden="1" x14ac:dyDescent="0.2">
      <c r="B2263" s="31">
        <v>2254</v>
      </c>
      <c r="J2263">
        <f t="shared" si="35"/>
        <v>105000</v>
      </c>
      <c r="K2263" t="e">
        <f>VLOOKUP(B2263,'REGISTRO ABONOS'!$B$8:$BC$10039,54,0)</f>
        <v>#N/A</v>
      </c>
      <c r="L2263" t="e">
        <f>IF(Tabla267[[#This Row],[VALOR RESTANTE]]&lt;Tabla267[[#This Row],[VALOR]],"NO DISPONIBLE","DISPONIBLE")</f>
        <v>#N/A</v>
      </c>
      <c r="M2263" s="9">
        <f>COUNTIF(Tabla267[[#This Row],[VALOR RESTANTE]],0)</f>
        <v>0</v>
      </c>
    </row>
    <row r="2264" spans="2:13" hidden="1" x14ac:dyDescent="0.2">
      <c r="B2264" s="31">
        <v>2255</v>
      </c>
      <c r="J2264">
        <f t="shared" si="35"/>
        <v>105000</v>
      </c>
      <c r="K2264" t="e">
        <f>VLOOKUP(B2264,'REGISTRO ABONOS'!$B$8:$BC$10039,54,0)</f>
        <v>#N/A</v>
      </c>
      <c r="L2264" t="e">
        <f>IF(Tabla267[[#This Row],[VALOR RESTANTE]]&lt;Tabla267[[#This Row],[VALOR]],"NO DISPONIBLE","DISPONIBLE")</f>
        <v>#N/A</v>
      </c>
      <c r="M2264" s="9">
        <f>COUNTIF(Tabla267[[#This Row],[VALOR RESTANTE]],0)</f>
        <v>0</v>
      </c>
    </row>
    <row r="2265" spans="2:13" hidden="1" x14ac:dyDescent="0.2">
      <c r="B2265" s="31">
        <v>2256</v>
      </c>
      <c r="J2265">
        <f t="shared" si="35"/>
        <v>105000</v>
      </c>
      <c r="K2265" t="e">
        <f>VLOOKUP(B2265,'REGISTRO ABONOS'!$B$8:$BC$10039,54,0)</f>
        <v>#N/A</v>
      </c>
      <c r="L2265" t="e">
        <f>IF(Tabla267[[#This Row],[VALOR RESTANTE]]&lt;Tabla267[[#This Row],[VALOR]],"NO DISPONIBLE","DISPONIBLE")</f>
        <v>#N/A</v>
      </c>
      <c r="M2265" s="9">
        <f>COUNTIF(Tabla267[[#This Row],[VALOR RESTANTE]],0)</f>
        <v>0</v>
      </c>
    </row>
    <row r="2266" spans="2:13" hidden="1" x14ac:dyDescent="0.2">
      <c r="B2266" s="31">
        <v>2257</v>
      </c>
      <c r="J2266">
        <f t="shared" si="35"/>
        <v>105000</v>
      </c>
      <c r="K2266" t="e">
        <f>VLOOKUP(B2266,'REGISTRO ABONOS'!$B$8:$BC$10039,54,0)</f>
        <v>#N/A</v>
      </c>
      <c r="L2266" t="e">
        <f>IF(Tabla267[[#This Row],[VALOR RESTANTE]]&lt;Tabla267[[#This Row],[VALOR]],"NO DISPONIBLE","DISPONIBLE")</f>
        <v>#N/A</v>
      </c>
      <c r="M2266" s="9">
        <f>COUNTIF(Tabla267[[#This Row],[VALOR RESTANTE]],0)</f>
        <v>0</v>
      </c>
    </row>
    <row r="2267" spans="2:13" hidden="1" x14ac:dyDescent="0.2">
      <c r="B2267" s="31">
        <v>2258</v>
      </c>
      <c r="J2267">
        <f t="shared" si="35"/>
        <v>105000</v>
      </c>
      <c r="K2267" t="e">
        <f>VLOOKUP(B2267,'REGISTRO ABONOS'!$B$8:$BC$10039,54,0)</f>
        <v>#N/A</v>
      </c>
      <c r="L2267" t="e">
        <f>IF(Tabla267[[#This Row],[VALOR RESTANTE]]&lt;Tabla267[[#This Row],[VALOR]],"NO DISPONIBLE","DISPONIBLE")</f>
        <v>#N/A</v>
      </c>
      <c r="M2267" s="9">
        <f>COUNTIF(Tabla267[[#This Row],[VALOR RESTANTE]],0)</f>
        <v>0</v>
      </c>
    </row>
    <row r="2268" spans="2:13" hidden="1" x14ac:dyDescent="0.2">
      <c r="B2268" s="31">
        <v>2259</v>
      </c>
      <c r="J2268">
        <f t="shared" si="35"/>
        <v>105000</v>
      </c>
      <c r="K2268" t="e">
        <f>VLOOKUP(B2268,'REGISTRO ABONOS'!$B$8:$BC$10039,54,0)</f>
        <v>#N/A</v>
      </c>
      <c r="L2268" t="e">
        <f>IF(Tabla267[[#This Row],[VALOR RESTANTE]]&lt;Tabla267[[#This Row],[VALOR]],"NO DISPONIBLE","DISPONIBLE")</f>
        <v>#N/A</v>
      </c>
      <c r="M2268" s="9">
        <f>COUNTIF(Tabla267[[#This Row],[VALOR RESTANTE]],0)</f>
        <v>0</v>
      </c>
    </row>
    <row r="2269" spans="2:13" hidden="1" x14ac:dyDescent="0.2">
      <c r="B2269" s="31">
        <v>2260</v>
      </c>
      <c r="J2269">
        <f t="shared" si="35"/>
        <v>105000</v>
      </c>
      <c r="K2269" t="e">
        <f>VLOOKUP(B2269,'REGISTRO ABONOS'!$B$8:$BC$10039,54,0)</f>
        <v>#N/A</v>
      </c>
      <c r="L2269" t="e">
        <f>IF(Tabla267[[#This Row],[VALOR RESTANTE]]&lt;Tabla267[[#This Row],[VALOR]],"NO DISPONIBLE","DISPONIBLE")</f>
        <v>#N/A</v>
      </c>
      <c r="M2269" s="9">
        <f>COUNTIF(Tabla267[[#This Row],[VALOR RESTANTE]],0)</f>
        <v>0</v>
      </c>
    </row>
    <row r="2270" spans="2:13" hidden="1" x14ac:dyDescent="0.2">
      <c r="B2270" s="31">
        <v>2261</v>
      </c>
      <c r="J2270">
        <f t="shared" si="35"/>
        <v>105000</v>
      </c>
      <c r="K2270" t="e">
        <f>VLOOKUP(B2270,'REGISTRO ABONOS'!$B$8:$BC$10039,54,0)</f>
        <v>#N/A</v>
      </c>
      <c r="L2270" t="e">
        <f>IF(Tabla267[[#This Row],[VALOR RESTANTE]]&lt;Tabla267[[#This Row],[VALOR]],"NO DISPONIBLE","DISPONIBLE")</f>
        <v>#N/A</v>
      </c>
      <c r="M2270" s="9">
        <f>COUNTIF(Tabla267[[#This Row],[VALOR RESTANTE]],0)</f>
        <v>0</v>
      </c>
    </row>
    <row r="2271" spans="2:13" hidden="1" x14ac:dyDescent="0.2">
      <c r="B2271" s="31">
        <v>2262</v>
      </c>
      <c r="J2271">
        <f t="shared" si="35"/>
        <v>105000</v>
      </c>
      <c r="K2271" t="e">
        <f>VLOOKUP(B2271,'REGISTRO ABONOS'!$B$8:$BC$10039,54,0)</f>
        <v>#N/A</v>
      </c>
      <c r="L2271" t="e">
        <f>IF(Tabla267[[#This Row],[VALOR RESTANTE]]&lt;Tabla267[[#This Row],[VALOR]],"NO DISPONIBLE","DISPONIBLE")</f>
        <v>#N/A</v>
      </c>
      <c r="M2271" s="9">
        <f>COUNTIF(Tabla267[[#This Row],[VALOR RESTANTE]],0)</f>
        <v>0</v>
      </c>
    </row>
    <row r="2272" spans="2:13" hidden="1" x14ac:dyDescent="0.2">
      <c r="B2272" s="31">
        <v>2263</v>
      </c>
      <c r="J2272">
        <f t="shared" si="35"/>
        <v>105000</v>
      </c>
      <c r="K2272" t="e">
        <f>VLOOKUP(B2272,'REGISTRO ABONOS'!$B$8:$BC$10039,54,0)</f>
        <v>#N/A</v>
      </c>
      <c r="L2272" t="e">
        <f>IF(Tabla267[[#This Row],[VALOR RESTANTE]]&lt;Tabla267[[#This Row],[VALOR]],"NO DISPONIBLE","DISPONIBLE")</f>
        <v>#N/A</v>
      </c>
      <c r="M2272" s="9">
        <f>COUNTIF(Tabla267[[#This Row],[VALOR RESTANTE]],0)</f>
        <v>0</v>
      </c>
    </row>
    <row r="2273" spans="2:13" hidden="1" x14ac:dyDescent="0.2">
      <c r="B2273" s="31">
        <v>2264</v>
      </c>
      <c r="J2273">
        <f t="shared" si="35"/>
        <v>105000</v>
      </c>
      <c r="K2273" t="e">
        <f>VLOOKUP(B2273,'REGISTRO ABONOS'!$B$8:$BC$10039,54,0)</f>
        <v>#N/A</v>
      </c>
      <c r="L2273" t="e">
        <f>IF(Tabla267[[#This Row],[VALOR RESTANTE]]&lt;Tabla267[[#This Row],[VALOR]],"NO DISPONIBLE","DISPONIBLE")</f>
        <v>#N/A</v>
      </c>
      <c r="M2273" s="9">
        <f>COUNTIF(Tabla267[[#This Row],[VALOR RESTANTE]],0)</f>
        <v>0</v>
      </c>
    </row>
    <row r="2274" spans="2:13" hidden="1" x14ac:dyDescent="0.2">
      <c r="B2274" s="31">
        <v>2265</v>
      </c>
      <c r="I2274" t="s">
        <v>282</v>
      </c>
      <c r="J2274">
        <f t="shared" si="35"/>
        <v>105000</v>
      </c>
      <c r="K2274" t="e">
        <f>VLOOKUP(B2274,'REGISTRO ABONOS'!$B$8:$BC$10039,54,0)</f>
        <v>#N/A</v>
      </c>
      <c r="L2274" t="e">
        <f>IF(Tabla267[[#This Row],[VALOR RESTANTE]]&lt;Tabla267[[#This Row],[VALOR]],"NO DISPONIBLE","DISPONIBLE")</f>
        <v>#N/A</v>
      </c>
      <c r="M2274" s="9">
        <f>COUNTIF(Tabla267[[#This Row],[VALOR RESTANTE]],0)</f>
        <v>0</v>
      </c>
    </row>
    <row r="2275" spans="2:13" hidden="1" x14ac:dyDescent="0.2">
      <c r="B2275" s="31">
        <v>2266</v>
      </c>
      <c r="J2275">
        <f t="shared" si="35"/>
        <v>105000</v>
      </c>
      <c r="K2275" t="e">
        <f>VLOOKUP(B2275,'REGISTRO ABONOS'!$B$8:$BC$10039,54,0)</f>
        <v>#N/A</v>
      </c>
      <c r="L2275" t="e">
        <f>IF(Tabla267[[#This Row],[VALOR RESTANTE]]&lt;Tabla267[[#This Row],[VALOR]],"NO DISPONIBLE","DISPONIBLE")</f>
        <v>#N/A</v>
      </c>
      <c r="M2275" s="9">
        <f>COUNTIF(Tabla267[[#This Row],[VALOR RESTANTE]],0)</f>
        <v>0</v>
      </c>
    </row>
    <row r="2276" spans="2:13" hidden="1" x14ac:dyDescent="0.2">
      <c r="B2276" s="31">
        <v>2267</v>
      </c>
      <c r="J2276">
        <f t="shared" si="35"/>
        <v>105000</v>
      </c>
      <c r="K2276" t="e">
        <f>VLOOKUP(B2276,'REGISTRO ABONOS'!$B$8:$BC$10039,54,0)</f>
        <v>#N/A</v>
      </c>
      <c r="L2276" t="e">
        <f>IF(Tabla267[[#This Row],[VALOR RESTANTE]]&lt;Tabla267[[#This Row],[VALOR]],"NO DISPONIBLE","DISPONIBLE")</f>
        <v>#N/A</v>
      </c>
      <c r="M2276" s="9">
        <f>COUNTIF(Tabla267[[#This Row],[VALOR RESTANTE]],0)</f>
        <v>0</v>
      </c>
    </row>
    <row r="2277" spans="2:13" hidden="1" x14ac:dyDescent="0.2">
      <c r="B2277" s="31">
        <v>2268</v>
      </c>
      <c r="J2277">
        <f t="shared" si="35"/>
        <v>105000</v>
      </c>
      <c r="K2277" t="e">
        <f>VLOOKUP(B2277,'REGISTRO ABONOS'!$B$8:$BC$10039,54,0)</f>
        <v>#N/A</v>
      </c>
      <c r="L2277" t="e">
        <f>IF(Tabla267[[#This Row],[VALOR RESTANTE]]&lt;Tabla267[[#This Row],[VALOR]],"NO DISPONIBLE","DISPONIBLE")</f>
        <v>#N/A</v>
      </c>
      <c r="M2277" s="9">
        <f>COUNTIF(Tabla267[[#This Row],[VALOR RESTANTE]],0)</f>
        <v>0</v>
      </c>
    </row>
    <row r="2278" spans="2:13" hidden="1" x14ac:dyDescent="0.2">
      <c r="B2278" s="31">
        <v>2269</v>
      </c>
      <c r="J2278">
        <f t="shared" si="35"/>
        <v>105000</v>
      </c>
      <c r="K2278" t="e">
        <f>VLOOKUP(B2278,'REGISTRO ABONOS'!$B$8:$BC$10039,54,0)</f>
        <v>#N/A</v>
      </c>
      <c r="L2278" t="e">
        <f>IF(Tabla267[[#This Row],[VALOR RESTANTE]]&lt;Tabla267[[#This Row],[VALOR]],"NO DISPONIBLE","DISPONIBLE")</f>
        <v>#N/A</v>
      </c>
      <c r="M2278" s="9">
        <f>COUNTIF(Tabla267[[#This Row],[VALOR RESTANTE]],0)</f>
        <v>0</v>
      </c>
    </row>
    <row r="2279" spans="2:13" hidden="1" x14ac:dyDescent="0.2">
      <c r="B2279" s="31">
        <v>2270</v>
      </c>
      <c r="J2279">
        <f t="shared" si="35"/>
        <v>105000</v>
      </c>
      <c r="K2279" t="e">
        <f>VLOOKUP(B2279,'REGISTRO ABONOS'!$B$8:$BC$10039,54,0)</f>
        <v>#N/A</v>
      </c>
      <c r="L2279" t="e">
        <f>IF(Tabla267[[#This Row],[VALOR RESTANTE]]&lt;Tabla267[[#This Row],[VALOR]],"NO DISPONIBLE","DISPONIBLE")</f>
        <v>#N/A</v>
      </c>
      <c r="M2279" s="9">
        <f>COUNTIF(Tabla267[[#This Row],[VALOR RESTANTE]],0)</f>
        <v>0</v>
      </c>
    </row>
    <row r="2280" spans="2:13" hidden="1" x14ac:dyDescent="0.2">
      <c r="B2280" s="31">
        <v>2271</v>
      </c>
      <c r="J2280">
        <f t="shared" si="35"/>
        <v>105000</v>
      </c>
      <c r="K2280" t="e">
        <f>VLOOKUP(B2280,'REGISTRO ABONOS'!$B$8:$BC$10039,54,0)</f>
        <v>#N/A</v>
      </c>
      <c r="L2280" t="e">
        <f>IF(Tabla267[[#This Row],[VALOR RESTANTE]]&lt;Tabla267[[#This Row],[VALOR]],"NO DISPONIBLE","DISPONIBLE")</f>
        <v>#N/A</v>
      </c>
      <c r="M2280" s="9">
        <f>COUNTIF(Tabla267[[#This Row],[VALOR RESTANTE]],0)</f>
        <v>0</v>
      </c>
    </row>
    <row r="2281" spans="2:13" hidden="1" x14ac:dyDescent="0.2">
      <c r="B2281" s="31">
        <v>2272</v>
      </c>
      <c r="J2281">
        <f t="shared" si="35"/>
        <v>105000</v>
      </c>
      <c r="K2281" t="e">
        <f>VLOOKUP(B2281,'REGISTRO ABONOS'!$B$8:$BC$10039,54,0)</f>
        <v>#N/A</v>
      </c>
      <c r="L2281" t="e">
        <f>IF(Tabla267[[#This Row],[VALOR RESTANTE]]&lt;Tabla267[[#This Row],[VALOR]],"NO DISPONIBLE","DISPONIBLE")</f>
        <v>#N/A</v>
      </c>
      <c r="M2281" s="9">
        <f>COUNTIF(Tabla267[[#This Row],[VALOR RESTANTE]],0)</f>
        <v>0</v>
      </c>
    </row>
    <row r="2282" spans="2:13" hidden="1" x14ac:dyDescent="0.2">
      <c r="B2282" s="31">
        <v>2273</v>
      </c>
      <c r="J2282">
        <f t="shared" si="35"/>
        <v>105000</v>
      </c>
      <c r="K2282" t="e">
        <f>VLOOKUP(B2282,'REGISTRO ABONOS'!$B$8:$BC$10039,54,0)</f>
        <v>#N/A</v>
      </c>
      <c r="L2282" t="e">
        <f>IF(Tabla267[[#This Row],[VALOR RESTANTE]]&lt;Tabla267[[#This Row],[VALOR]],"NO DISPONIBLE","DISPONIBLE")</f>
        <v>#N/A</v>
      </c>
      <c r="M2282" s="9">
        <f>COUNTIF(Tabla267[[#This Row],[VALOR RESTANTE]],0)</f>
        <v>0</v>
      </c>
    </row>
    <row r="2283" spans="2:13" hidden="1" x14ac:dyDescent="0.2">
      <c r="B2283" s="31">
        <v>2274</v>
      </c>
      <c r="J2283">
        <f t="shared" si="35"/>
        <v>105000</v>
      </c>
      <c r="K2283" t="e">
        <f>VLOOKUP(B2283,'REGISTRO ABONOS'!$B$8:$BC$10039,54,0)</f>
        <v>#N/A</v>
      </c>
      <c r="L2283" t="e">
        <f>IF(Tabla267[[#This Row],[VALOR RESTANTE]]&lt;Tabla267[[#This Row],[VALOR]],"NO DISPONIBLE","DISPONIBLE")</f>
        <v>#N/A</v>
      </c>
      <c r="M2283" s="9">
        <f>COUNTIF(Tabla267[[#This Row],[VALOR RESTANTE]],0)</f>
        <v>0</v>
      </c>
    </row>
    <row r="2284" spans="2:13" hidden="1" x14ac:dyDescent="0.2">
      <c r="B2284" s="31">
        <v>2275</v>
      </c>
      <c r="J2284">
        <f t="shared" si="35"/>
        <v>105000</v>
      </c>
      <c r="K2284" t="e">
        <f>VLOOKUP(B2284,'REGISTRO ABONOS'!$B$8:$BC$10039,54,0)</f>
        <v>#N/A</v>
      </c>
      <c r="L2284" t="e">
        <f>IF(Tabla267[[#This Row],[VALOR RESTANTE]]&lt;Tabla267[[#This Row],[VALOR]],"NO DISPONIBLE","DISPONIBLE")</f>
        <v>#N/A</v>
      </c>
      <c r="M2284" s="9">
        <f>COUNTIF(Tabla267[[#This Row],[VALOR RESTANTE]],0)</f>
        <v>0</v>
      </c>
    </row>
    <row r="2285" spans="2:13" hidden="1" x14ac:dyDescent="0.2">
      <c r="B2285" s="31">
        <v>2276</v>
      </c>
      <c r="J2285">
        <f t="shared" si="35"/>
        <v>105000</v>
      </c>
      <c r="K2285" t="e">
        <f>VLOOKUP(B2285,'REGISTRO ABONOS'!$B$8:$BC$10039,54,0)</f>
        <v>#N/A</v>
      </c>
      <c r="L2285" t="e">
        <f>IF(Tabla267[[#This Row],[VALOR RESTANTE]]&lt;Tabla267[[#This Row],[VALOR]],"NO DISPONIBLE","DISPONIBLE")</f>
        <v>#N/A</v>
      </c>
      <c r="M2285" s="9">
        <f>COUNTIF(Tabla267[[#This Row],[VALOR RESTANTE]],0)</f>
        <v>0</v>
      </c>
    </row>
    <row r="2286" spans="2:13" hidden="1" x14ac:dyDescent="0.2">
      <c r="B2286" s="31">
        <v>2277</v>
      </c>
      <c r="J2286">
        <f t="shared" si="35"/>
        <v>105000</v>
      </c>
      <c r="K2286" t="e">
        <f>VLOOKUP(B2286,'REGISTRO ABONOS'!$B$8:$BC$10039,54,0)</f>
        <v>#N/A</v>
      </c>
      <c r="L2286" t="e">
        <f>IF(Tabla267[[#This Row],[VALOR RESTANTE]]&lt;Tabla267[[#This Row],[VALOR]],"NO DISPONIBLE","DISPONIBLE")</f>
        <v>#N/A</v>
      </c>
      <c r="M2286" s="9">
        <f>COUNTIF(Tabla267[[#This Row],[VALOR RESTANTE]],0)</f>
        <v>0</v>
      </c>
    </row>
    <row r="2287" spans="2:13" hidden="1" x14ac:dyDescent="0.2">
      <c r="B2287" s="31">
        <v>2278</v>
      </c>
      <c r="J2287">
        <f t="shared" si="35"/>
        <v>105000</v>
      </c>
      <c r="K2287" t="e">
        <f>VLOOKUP(B2287,'REGISTRO ABONOS'!$B$8:$BC$10039,54,0)</f>
        <v>#N/A</v>
      </c>
      <c r="L2287" t="e">
        <f>IF(Tabla267[[#This Row],[VALOR RESTANTE]]&lt;Tabla267[[#This Row],[VALOR]],"NO DISPONIBLE","DISPONIBLE")</f>
        <v>#N/A</v>
      </c>
      <c r="M2287" s="9">
        <f>COUNTIF(Tabla267[[#This Row],[VALOR RESTANTE]],0)</f>
        <v>0</v>
      </c>
    </row>
    <row r="2288" spans="2:13" hidden="1" x14ac:dyDescent="0.2">
      <c r="B2288" s="31">
        <v>2279</v>
      </c>
      <c r="J2288">
        <f t="shared" si="35"/>
        <v>105000</v>
      </c>
      <c r="K2288" t="e">
        <f>VLOOKUP(B2288,'REGISTRO ABONOS'!$B$8:$BC$10039,54,0)</f>
        <v>#N/A</v>
      </c>
      <c r="L2288" t="e">
        <f>IF(Tabla267[[#This Row],[VALOR RESTANTE]]&lt;Tabla267[[#This Row],[VALOR]],"NO DISPONIBLE","DISPONIBLE")</f>
        <v>#N/A</v>
      </c>
      <c r="M2288" s="9">
        <f>COUNTIF(Tabla267[[#This Row],[VALOR RESTANTE]],0)</f>
        <v>0</v>
      </c>
    </row>
    <row r="2289" spans="2:13" hidden="1" x14ac:dyDescent="0.2">
      <c r="B2289" s="31">
        <v>2280</v>
      </c>
      <c r="J2289">
        <f t="shared" si="35"/>
        <v>105000</v>
      </c>
      <c r="K2289" t="e">
        <f>VLOOKUP(B2289,'REGISTRO ABONOS'!$B$8:$BC$10039,54,0)</f>
        <v>#N/A</v>
      </c>
      <c r="L2289" t="e">
        <f>IF(Tabla267[[#This Row],[VALOR RESTANTE]]&lt;Tabla267[[#This Row],[VALOR]],"NO DISPONIBLE","DISPONIBLE")</f>
        <v>#N/A</v>
      </c>
      <c r="M2289" s="9">
        <f>COUNTIF(Tabla267[[#This Row],[VALOR RESTANTE]],0)</f>
        <v>0</v>
      </c>
    </row>
    <row r="2290" spans="2:13" hidden="1" x14ac:dyDescent="0.2">
      <c r="B2290" s="31">
        <v>2281</v>
      </c>
      <c r="J2290">
        <f t="shared" si="35"/>
        <v>105000</v>
      </c>
      <c r="K2290" t="e">
        <f>VLOOKUP(B2290,'REGISTRO ABONOS'!$B$8:$BC$10039,54,0)</f>
        <v>#N/A</v>
      </c>
      <c r="L2290" t="e">
        <f>IF(Tabla267[[#This Row],[VALOR RESTANTE]]&lt;Tabla267[[#This Row],[VALOR]],"NO DISPONIBLE","DISPONIBLE")</f>
        <v>#N/A</v>
      </c>
      <c r="M2290" s="9">
        <f>COUNTIF(Tabla267[[#This Row],[VALOR RESTANTE]],0)</f>
        <v>0</v>
      </c>
    </row>
    <row r="2291" spans="2:13" hidden="1" x14ac:dyDescent="0.2">
      <c r="B2291" s="31">
        <v>2282</v>
      </c>
      <c r="J2291">
        <f t="shared" si="35"/>
        <v>105000</v>
      </c>
      <c r="K2291" t="e">
        <f>VLOOKUP(B2291,'REGISTRO ABONOS'!$B$8:$BC$10039,54,0)</f>
        <v>#N/A</v>
      </c>
      <c r="L2291" t="e">
        <f>IF(Tabla267[[#This Row],[VALOR RESTANTE]]&lt;Tabla267[[#This Row],[VALOR]],"NO DISPONIBLE","DISPONIBLE")</f>
        <v>#N/A</v>
      </c>
      <c r="M2291" s="9">
        <f>COUNTIF(Tabla267[[#This Row],[VALOR RESTANTE]],0)</f>
        <v>0</v>
      </c>
    </row>
    <row r="2292" spans="2:13" hidden="1" x14ac:dyDescent="0.2">
      <c r="B2292" s="31">
        <v>2283</v>
      </c>
      <c r="J2292">
        <f t="shared" si="35"/>
        <v>105000</v>
      </c>
      <c r="K2292" t="e">
        <f>VLOOKUP(B2292,'REGISTRO ABONOS'!$B$8:$BC$10039,54,0)</f>
        <v>#N/A</v>
      </c>
      <c r="L2292" t="e">
        <f>IF(Tabla267[[#This Row],[VALOR RESTANTE]]&lt;Tabla267[[#This Row],[VALOR]],"NO DISPONIBLE","DISPONIBLE")</f>
        <v>#N/A</v>
      </c>
      <c r="M2292" s="9">
        <f>COUNTIF(Tabla267[[#This Row],[VALOR RESTANTE]],0)</f>
        <v>0</v>
      </c>
    </row>
    <row r="2293" spans="2:13" hidden="1" x14ac:dyDescent="0.2">
      <c r="B2293" s="31">
        <v>2284</v>
      </c>
      <c r="I2293" t="s">
        <v>502</v>
      </c>
      <c r="J2293">
        <f t="shared" si="35"/>
        <v>105000</v>
      </c>
      <c r="K2293" t="e">
        <f>VLOOKUP(B2293,'REGISTRO ABONOS'!$B$8:$BC$10039,54,0)</f>
        <v>#N/A</v>
      </c>
      <c r="L2293" t="e">
        <f>IF(Tabla267[[#This Row],[VALOR RESTANTE]]&lt;Tabla267[[#This Row],[VALOR]],"NO DISPONIBLE","DISPONIBLE")</f>
        <v>#N/A</v>
      </c>
      <c r="M2293" s="9">
        <f>COUNTIF(Tabla267[[#This Row],[VALOR RESTANTE]],0)</f>
        <v>0</v>
      </c>
    </row>
    <row r="2294" spans="2:13" hidden="1" x14ac:dyDescent="0.2">
      <c r="B2294" s="31">
        <v>2285</v>
      </c>
      <c r="J2294">
        <f t="shared" si="35"/>
        <v>105000</v>
      </c>
      <c r="K2294" t="e">
        <f>VLOOKUP(B2294,'REGISTRO ABONOS'!$B$8:$BC$10039,54,0)</f>
        <v>#N/A</v>
      </c>
      <c r="L2294" t="e">
        <f>IF(Tabla267[[#This Row],[VALOR RESTANTE]]&lt;Tabla267[[#This Row],[VALOR]],"NO DISPONIBLE","DISPONIBLE")</f>
        <v>#N/A</v>
      </c>
      <c r="M2294" s="9">
        <f>COUNTIF(Tabla267[[#This Row],[VALOR RESTANTE]],0)</f>
        <v>0</v>
      </c>
    </row>
    <row r="2295" spans="2:13" hidden="1" x14ac:dyDescent="0.2">
      <c r="B2295" s="31">
        <v>2286</v>
      </c>
      <c r="J2295">
        <f t="shared" si="35"/>
        <v>105000</v>
      </c>
      <c r="K2295" t="e">
        <f>VLOOKUP(B2295,'REGISTRO ABONOS'!$B$8:$BC$10039,54,0)</f>
        <v>#N/A</v>
      </c>
      <c r="L2295" t="e">
        <f>IF(Tabla267[[#This Row],[VALOR RESTANTE]]&lt;Tabla267[[#This Row],[VALOR]],"NO DISPONIBLE","DISPONIBLE")</f>
        <v>#N/A</v>
      </c>
      <c r="M2295" s="9">
        <f>COUNTIF(Tabla267[[#This Row],[VALOR RESTANTE]],0)</f>
        <v>0</v>
      </c>
    </row>
    <row r="2296" spans="2:13" hidden="1" x14ac:dyDescent="0.2">
      <c r="B2296" s="31">
        <v>2287</v>
      </c>
      <c r="J2296">
        <f t="shared" si="35"/>
        <v>105000</v>
      </c>
      <c r="K2296" t="e">
        <f>VLOOKUP(B2296,'REGISTRO ABONOS'!$B$8:$BC$10039,54,0)</f>
        <v>#N/A</v>
      </c>
      <c r="L2296" t="e">
        <f>IF(Tabla267[[#This Row],[VALOR RESTANTE]]&lt;Tabla267[[#This Row],[VALOR]],"NO DISPONIBLE","DISPONIBLE")</f>
        <v>#N/A</v>
      </c>
      <c r="M2296" s="9">
        <f>COUNTIF(Tabla267[[#This Row],[VALOR RESTANTE]],0)</f>
        <v>0</v>
      </c>
    </row>
    <row r="2297" spans="2:13" hidden="1" x14ac:dyDescent="0.2">
      <c r="B2297" s="31">
        <v>2288</v>
      </c>
      <c r="I2297" t="s">
        <v>282</v>
      </c>
      <c r="J2297">
        <f t="shared" si="35"/>
        <v>105000</v>
      </c>
      <c r="K2297" t="e">
        <f>VLOOKUP(B2297,'REGISTRO ABONOS'!$B$8:$BC$10039,54,0)</f>
        <v>#N/A</v>
      </c>
      <c r="L2297" t="e">
        <f>IF(Tabla267[[#This Row],[VALOR RESTANTE]]&lt;Tabla267[[#This Row],[VALOR]],"NO DISPONIBLE","DISPONIBLE")</f>
        <v>#N/A</v>
      </c>
      <c r="M2297" s="9">
        <f>COUNTIF(Tabla267[[#This Row],[VALOR RESTANTE]],0)</f>
        <v>0</v>
      </c>
    </row>
    <row r="2298" spans="2:13" hidden="1" x14ac:dyDescent="0.2">
      <c r="B2298" s="31">
        <v>2289</v>
      </c>
      <c r="J2298">
        <f t="shared" si="35"/>
        <v>105000</v>
      </c>
      <c r="K2298" t="e">
        <f>VLOOKUP(B2298,'REGISTRO ABONOS'!$B$8:$BC$10039,54,0)</f>
        <v>#N/A</v>
      </c>
      <c r="L2298" t="e">
        <f>IF(Tabla267[[#This Row],[VALOR RESTANTE]]&lt;Tabla267[[#This Row],[VALOR]],"NO DISPONIBLE","DISPONIBLE")</f>
        <v>#N/A</v>
      </c>
      <c r="M2298" s="9">
        <f>COUNTIF(Tabla267[[#This Row],[VALOR RESTANTE]],0)</f>
        <v>0</v>
      </c>
    </row>
    <row r="2299" spans="2:13" hidden="1" x14ac:dyDescent="0.2">
      <c r="B2299" s="31">
        <v>2290</v>
      </c>
      <c r="J2299">
        <f t="shared" si="35"/>
        <v>105000</v>
      </c>
      <c r="K2299" t="e">
        <f>VLOOKUP(B2299,'REGISTRO ABONOS'!$B$8:$BC$10039,54,0)</f>
        <v>#N/A</v>
      </c>
      <c r="L2299" t="e">
        <f>IF(Tabla267[[#This Row],[VALOR RESTANTE]]&lt;Tabla267[[#This Row],[VALOR]],"NO DISPONIBLE","DISPONIBLE")</f>
        <v>#N/A</v>
      </c>
      <c r="M2299" s="9">
        <f>COUNTIF(Tabla267[[#This Row],[VALOR RESTANTE]],0)</f>
        <v>0</v>
      </c>
    </row>
    <row r="2300" spans="2:13" hidden="1" x14ac:dyDescent="0.2">
      <c r="B2300" s="31">
        <v>2291</v>
      </c>
      <c r="J2300">
        <f t="shared" si="35"/>
        <v>105000</v>
      </c>
      <c r="K2300" t="e">
        <f>VLOOKUP(B2300,'REGISTRO ABONOS'!$B$8:$BC$10039,54,0)</f>
        <v>#N/A</v>
      </c>
      <c r="L2300" t="e">
        <f>IF(Tabla267[[#This Row],[VALOR RESTANTE]]&lt;Tabla267[[#This Row],[VALOR]],"NO DISPONIBLE","DISPONIBLE")</f>
        <v>#N/A</v>
      </c>
      <c r="M2300" s="9">
        <f>COUNTIF(Tabla267[[#This Row],[VALOR RESTANTE]],0)</f>
        <v>0</v>
      </c>
    </row>
    <row r="2301" spans="2:13" hidden="1" x14ac:dyDescent="0.2">
      <c r="B2301" s="31">
        <v>2292</v>
      </c>
      <c r="J2301">
        <f t="shared" si="35"/>
        <v>105000</v>
      </c>
      <c r="K2301" t="e">
        <f>VLOOKUP(B2301,'REGISTRO ABONOS'!$B$8:$BC$10039,54,0)</f>
        <v>#N/A</v>
      </c>
      <c r="L2301" t="e">
        <f>IF(Tabla267[[#This Row],[VALOR RESTANTE]]&lt;Tabla267[[#This Row],[VALOR]],"NO DISPONIBLE","DISPONIBLE")</f>
        <v>#N/A</v>
      </c>
      <c r="M2301" s="9">
        <f>COUNTIF(Tabla267[[#This Row],[VALOR RESTANTE]],0)</f>
        <v>0</v>
      </c>
    </row>
    <row r="2302" spans="2:13" hidden="1" x14ac:dyDescent="0.2">
      <c r="B2302" s="31">
        <v>2293</v>
      </c>
      <c r="J2302">
        <f t="shared" si="35"/>
        <v>105000</v>
      </c>
      <c r="K2302" t="e">
        <f>VLOOKUP(B2302,'REGISTRO ABONOS'!$B$8:$BC$10039,54,0)</f>
        <v>#N/A</v>
      </c>
      <c r="L2302" t="e">
        <f>IF(Tabla267[[#This Row],[VALOR RESTANTE]]&lt;Tabla267[[#This Row],[VALOR]],"NO DISPONIBLE","DISPONIBLE")</f>
        <v>#N/A</v>
      </c>
      <c r="M2302" s="9">
        <f>COUNTIF(Tabla267[[#This Row],[VALOR RESTANTE]],0)</f>
        <v>0</v>
      </c>
    </row>
    <row r="2303" spans="2:13" hidden="1" x14ac:dyDescent="0.2">
      <c r="B2303" s="31">
        <v>2294</v>
      </c>
      <c r="J2303">
        <f t="shared" si="35"/>
        <v>105000</v>
      </c>
      <c r="K2303" t="e">
        <f>VLOOKUP(B2303,'REGISTRO ABONOS'!$B$8:$BC$10039,54,0)</f>
        <v>#N/A</v>
      </c>
      <c r="L2303" t="e">
        <f>IF(Tabla267[[#This Row],[VALOR RESTANTE]]&lt;Tabla267[[#This Row],[VALOR]],"NO DISPONIBLE","DISPONIBLE")</f>
        <v>#N/A</v>
      </c>
      <c r="M2303" s="9">
        <f>COUNTIF(Tabla267[[#This Row],[VALOR RESTANTE]],0)</f>
        <v>0</v>
      </c>
    </row>
    <row r="2304" spans="2:13" hidden="1" x14ac:dyDescent="0.2">
      <c r="B2304" s="31">
        <v>2295</v>
      </c>
      <c r="J2304">
        <f t="shared" si="35"/>
        <v>105000</v>
      </c>
      <c r="K2304" t="e">
        <f>VLOOKUP(B2304,'REGISTRO ABONOS'!$B$8:$BC$10039,54,0)</f>
        <v>#N/A</v>
      </c>
      <c r="L2304" t="e">
        <f>IF(Tabla267[[#This Row],[VALOR RESTANTE]]&lt;Tabla267[[#This Row],[VALOR]],"NO DISPONIBLE","DISPONIBLE")</f>
        <v>#N/A</v>
      </c>
      <c r="M2304" s="9">
        <f>COUNTIF(Tabla267[[#This Row],[VALOR RESTANTE]],0)</f>
        <v>0</v>
      </c>
    </row>
    <row r="2305" spans="2:13" hidden="1" x14ac:dyDescent="0.2">
      <c r="B2305" s="31">
        <v>2296</v>
      </c>
      <c r="J2305">
        <f t="shared" si="35"/>
        <v>105000</v>
      </c>
      <c r="K2305" t="e">
        <f>VLOOKUP(B2305,'REGISTRO ABONOS'!$B$8:$BC$10039,54,0)</f>
        <v>#N/A</v>
      </c>
      <c r="L2305" t="e">
        <f>IF(Tabla267[[#This Row],[VALOR RESTANTE]]&lt;Tabla267[[#This Row],[VALOR]],"NO DISPONIBLE","DISPONIBLE")</f>
        <v>#N/A</v>
      </c>
      <c r="M2305" s="9">
        <f>COUNTIF(Tabla267[[#This Row],[VALOR RESTANTE]],0)</f>
        <v>0</v>
      </c>
    </row>
    <row r="2306" spans="2:13" hidden="1" x14ac:dyDescent="0.2">
      <c r="B2306" s="31">
        <v>2297</v>
      </c>
      <c r="J2306">
        <f t="shared" si="35"/>
        <v>105000</v>
      </c>
      <c r="K2306" t="e">
        <f>VLOOKUP(B2306,'REGISTRO ABONOS'!$B$8:$BC$10039,54,0)</f>
        <v>#N/A</v>
      </c>
      <c r="L2306" t="e">
        <f>IF(Tabla267[[#This Row],[VALOR RESTANTE]]&lt;Tabla267[[#This Row],[VALOR]],"NO DISPONIBLE","DISPONIBLE")</f>
        <v>#N/A</v>
      </c>
      <c r="M2306" s="9">
        <f>COUNTIF(Tabla267[[#This Row],[VALOR RESTANTE]],0)</f>
        <v>0</v>
      </c>
    </row>
    <row r="2307" spans="2:13" hidden="1" x14ac:dyDescent="0.2">
      <c r="B2307" s="31">
        <v>2298</v>
      </c>
      <c r="J2307">
        <f t="shared" si="35"/>
        <v>105000</v>
      </c>
      <c r="K2307" t="e">
        <f>VLOOKUP(B2307,'REGISTRO ABONOS'!$B$8:$BC$10039,54,0)</f>
        <v>#N/A</v>
      </c>
      <c r="L2307" t="e">
        <f>IF(Tabla267[[#This Row],[VALOR RESTANTE]]&lt;Tabla267[[#This Row],[VALOR]],"NO DISPONIBLE","DISPONIBLE")</f>
        <v>#N/A</v>
      </c>
      <c r="M2307" s="9">
        <f>COUNTIF(Tabla267[[#This Row],[VALOR RESTANTE]],0)</f>
        <v>0</v>
      </c>
    </row>
    <row r="2308" spans="2:13" hidden="1" x14ac:dyDescent="0.2">
      <c r="B2308" s="31">
        <v>2299</v>
      </c>
      <c r="J2308">
        <f t="shared" si="35"/>
        <v>105000</v>
      </c>
      <c r="K2308" t="e">
        <f>VLOOKUP(B2308,'REGISTRO ABONOS'!$B$8:$BC$10039,54,0)</f>
        <v>#N/A</v>
      </c>
      <c r="L2308" t="e">
        <f>IF(Tabla267[[#This Row],[VALOR RESTANTE]]&lt;Tabla267[[#This Row],[VALOR]],"NO DISPONIBLE","DISPONIBLE")</f>
        <v>#N/A</v>
      </c>
      <c r="M2308" s="9">
        <f>COUNTIF(Tabla267[[#This Row],[VALOR RESTANTE]],0)</f>
        <v>0</v>
      </c>
    </row>
    <row r="2309" spans="2:13" hidden="1" x14ac:dyDescent="0.2">
      <c r="B2309" s="31">
        <v>2300</v>
      </c>
      <c r="J2309">
        <f t="shared" si="35"/>
        <v>105000</v>
      </c>
      <c r="K2309" t="e">
        <f>VLOOKUP(B2309,'REGISTRO ABONOS'!$B$8:$BC$10039,54,0)</f>
        <v>#N/A</v>
      </c>
      <c r="L2309" t="e">
        <f>IF(Tabla267[[#This Row],[VALOR RESTANTE]]&lt;Tabla267[[#This Row],[VALOR]],"NO DISPONIBLE","DISPONIBLE")</f>
        <v>#N/A</v>
      </c>
      <c r="M2309" s="9">
        <f>COUNTIF(Tabla267[[#This Row],[VALOR RESTANTE]],0)</f>
        <v>0</v>
      </c>
    </row>
    <row r="2310" spans="2:13" hidden="1" x14ac:dyDescent="0.2">
      <c r="B2310" s="31">
        <v>2301</v>
      </c>
      <c r="I2310" t="s">
        <v>89</v>
      </c>
      <c r="J2310">
        <f t="shared" si="35"/>
        <v>105000</v>
      </c>
      <c r="K2310" t="e">
        <f>VLOOKUP(B2310,'REGISTRO ABONOS'!$B$8:$BC$10039,54,0)</f>
        <v>#N/A</v>
      </c>
      <c r="L2310" t="e">
        <f>IF(Tabla267[[#This Row],[VALOR RESTANTE]]&lt;Tabla267[[#This Row],[VALOR]],"NO DISPONIBLE","DISPONIBLE")</f>
        <v>#N/A</v>
      </c>
      <c r="M2310" s="9">
        <f>COUNTIF(Tabla267[[#This Row],[VALOR RESTANTE]],0)</f>
        <v>0</v>
      </c>
    </row>
    <row r="2311" spans="2:13" hidden="1" x14ac:dyDescent="0.2">
      <c r="B2311" s="31">
        <v>2302</v>
      </c>
      <c r="J2311">
        <f t="shared" si="35"/>
        <v>105000</v>
      </c>
      <c r="K2311" t="e">
        <f>VLOOKUP(B2311,'REGISTRO ABONOS'!$B$8:$BC$10039,54,0)</f>
        <v>#N/A</v>
      </c>
      <c r="L2311" t="e">
        <f>IF(Tabla267[[#This Row],[VALOR RESTANTE]]&lt;Tabla267[[#This Row],[VALOR]],"NO DISPONIBLE","DISPONIBLE")</f>
        <v>#N/A</v>
      </c>
      <c r="M2311" s="9">
        <f>COUNTIF(Tabla267[[#This Row],[VALOR RESTANTE]],0)</f>
        <v>0</v>
      </c>
    </row>
    <row r="2312" spans="2:13" hidden="1" x14ac:dyDescent="0.2">
      <c r="B2312" s="31">
        <v>2303</v>
      </c>
      <c r="J2312">
        <f t="shared" si="35"/>
        <v>105000</v>
      </c>
      <c r="K2312" t="e">
        <f>VLOOKUP(B2312,'REGISTRO ABONOS'!$B$8:$BC$10039,54,0)</f>
        <v>#N/A</v>
      </c>
      <c r="L2312" t="e">
        <f>IF(Tabla267[[#This Row],[VALOR RESTANTE]]&lt;Tabla267[[#This Row],[VALOR]],"NO DISPONIBLE","DISPONIBLE")</f>
        <v>#N/A</v>
      </c>
      <c r="M2312" s="9">
        <f>COUNTIF(Tabla267[[#This Row],[VALOR RESTANTE]],0)</f>
        <v>0</v>
      </c>
    </row>
    <row r="2313" spans="2:13" hidden="1" x14ac:dyDescent="0.2">
      <c r="B2313" s="31">
        <v>2304</v>
      </c>
      <c r="I2313" t="s">
        <v>336</v>
      </c>
      <c r="J2313">
        <f t="shared" si="35"/>
        <v>105000</v>
      </c>
      <c r="K2313" t="e">
        <f>VLOOKUP(B2313,'REGISTRO ABONOS'!$B$8:$BC$10039,54,0)</f>
        <v>#N/A</v>
      </c>
      <c r="L2313" t="e">
        <f>IF(Tabla267[[#This Row],[VALOR RESTANTE]]&lt;Tabla267[[#This Row],[VALOR]],"NO DISPONIBLE","DISPONIBLE")</f>
        <v>#N/A</v>
      </c>
      <c r="M2313" s="9">
        <f>COUNTIF(Tabla267[[#This Row],[VALOR RESTANTE]],0)</f>
        <v>0</v>
      </c>
    </row>
    <row r="2314" spans="2:13" hidden="1" x14ac:dyDescent="0.2">
      <c r="B2314" s="31">
        <v>2305</v>
      </c>
      <c r="J2314">
        <f t="shared" si="35"/>
        <v>105000</v>
      </c>
      <c r="K2314" t="e">
        <f>VLOOKUP(B2314,'REGISTRO ABONOS'!$B$8:$BC$10039,54,0)</f>
        <v>#N/A</v>
      </c>
      <c r="L2314" t="e">
        <f>IF(Tabla267[[#This Row],[VALOR RESTANTE]]&lt;Tabla267[[#This Row],[VALOR]],"NO DISPONIBLE","DISPONIBLE")</f>
        <v>#N/A</v>
      </c>
      <c r="M2314" s="9">
        <f>COUNTIF(Tabla267[[#This Row],[VALOR RESTANTE]],0)</f>
        <v>0</v>
      </c>
    </row>
    <row r="2315" spans="2:13" hidden="1" x14ac:dyDescent="0.2">
      <c r="B2315" s="31">
        <v>2306</v>
      </c>
      <c r="J2315">
        <f t="shared" si="35"/>
        <v>105000</v>
      </c>
      <c r="K2315" t="e">
        <f>VLOOKUP(B2315,'REGISTRO ABONOS'!$B$8:$BC$10039,54,0)</f>
        <v>#N/A</v>
      </c>
      <c r="L2315" t="e">
        <f>IF(Tabla267[[#This Row],[VALOR RESTANTE]]&lt;Tabla267[[#This Row],[VALOR]],"NO DISPONIBLE","DISPONIBLE")</f>
        <v>#N/A</v>
      </c>
      <c r="M2315" s="9">
        <f>COUNTIF(Tabla267[[#This Row],[VALOR RESTANTE]],0)</f>
        <v>0</v>
      </c>
    </row>
    <row r="2316" spans="2:13" hidden="1" x14ac:dyDescent="0.2">
      <c r="B2316" s="31">
        <v>2307</v>
      </c>
      <c r="J2316">
        <f t="shared" ref="J2316:J2379" si="36">IF(C2316&gt;43607,130000,105000)</f>
        <v>105000</v>
      </c>
      <c r="K2316" t="e">
        <f>VLOOKUP(B2316,'REGISTRO ABONOS'!$B$8:$BC$10039,54,0)</f>
        <v>#N/A</v>
      </c>
      <c r="L2316" t="e">
        <f>IF(Tabla267[[#This Row],[VALOR RESTANTE]]&lt;Tabla267[[#This Row],[VALOR]],"NO DISPONIBLE","DISPONIBLE")</f>
        <v>#N/A</v>
      </c>
      <c r="M2316" s="9">
        <f>COUNTIF(Tabla267[[#This Row],[VALOR RESTANTE]],0)</f>
        <v>0</v>
      </c>
    </row>
    <row r="2317" spans="2:13" hidden="1" x14ac:dyDescent="0.2">
      <c r="B2317" s="31">
        <v>2308</v>
      </c>
      <c r="C2317" s="10">
        <v>43564</v>
      </c>
      <c r="D2317" t="s">
        <v>246</v>
      </c>
      <c r="I2317" t="s">
        <v>229</v>
      </c>
      <c r="J2317">
        <f t="shared" si="36"/>
        <v>105000</v>
      </c>
      <c r="K2317" t="e">
        <f>VLOOKUP(B2317,'REGISTRO ABONOS'!$B$8:$BC$10039,54,0)</f>
        <v>#N/A</v>
      </c>
      <c r="L2317" t="e">
        <f>IF(Tabla267[[#This Row],[VALOR RESTANTE]]&lt;Tabla267[[#This Row],[VALOR]],"NO DISPONIBLE","DISPONIBLE")</f>
        <v>#N/A</v>
      </c>
      <c r="M2317" s="9">
        <f>COUNTIF(Tabla267[[#This Row],[VALOR RESTANTE]],0)</f>
        <v>0</v>
      </c>
    </row>
    <row r="2318" spans="2:13" hidden="1" x14ac:dyDescent="0.2">
      <c r="B2318" s="31">
        <v>2309</v>
      </c>
      <c r="I2318" t="s">
        <v>282</v>
      </c>
      <c r="J2318">
        <f t="shared" si="36"/>
        <v>105000</v>
      </c>
      <c r="K2318" t="e">
        <f>VLOOKUP(B2318,'REGISTRO ABONOS'!$B$8:$BC$10039,54,0)</f>
        <v>#N/A</v>
      </c>
      <c r="L2318" t="e">
        <f>IF(Tabla267[[#This Row],[VALOR RESTANTE]]&lt;Tabla267[[#This Row],[VALOR]],"NO DISPONIBLE","DISPONIBLE")</f>
        <v>#N/A</v>
      </c>
      <c r="M2318" s="9">
        <f>COUNTIF(Tabla267[[#This Row],[VALOR RESTANTE]],0)</f>
        <v>0</v>
      </c>
    </row>
    <row r="2319" spans="2:13" hidden="1" x14ac:dyDescent="0.2">
      <c r="B2319" s="31">
        <v>2310</v>
      </c>
      <c r="J2319">
        <f t="shared" si="36"/>
        <v>105000</v>
      </c>
      <c r="K2319" t="e">
        <f>VLOOKUP(B2319,'REGISTRO ABONOS'!$B$8:$BC$10039,54,0)</f>
        <v>#N/A</v>
      </c>
      <c r="L2319" t="e">
        <f>IF(Tabla267[[#This Row],[VALOR RESTANTE]]&lt;Tabla267[[#This Row],[VALOR]],"NO DISPONIBLE","DISPONIBLE")</f>
        <v>#N/A</v>
      </c>
      <c r="M2319" s="9">
        <f>COUNTIF(Tabla267[[#This Row],[VALOR RESTANTE]],0)</f>
        <v>0</v>
      </c>
    </row>
    <row r="2320" spans="2:13" hidden="1" x14ac:dyDescent="0.2">
      <c r="B2320" s="31">
        <v>2311</v>
      </c>
      <c r="J2320">
        <f t="shared" si="36"/>
        <v>105000</v>
      </c>
      <c r="K2320" t="e">
        <f>VLOOKUP(B2320,'REGISTRO ABONOS'!$B$8:$BC$10039,54,0)</f>
        <v>#N/A</v>
      </c>
      <c r="L2320" t="e">
        <f>IF(Tabla267[[#This Row],[VALOR RESTANTE]]&lt;Tabla267[[#This Row],[VALOR]],"NO DISPONIBLE","DISPONIBLE")</f>
        <v>#N/A</v>
      </c>
      <c r="M2320" s="9">
        <f>COUNTIF(Tabla267[[#This Row],[VALOR RESTANTE]],0)</f>
        <v>0</v>
      </c>
    </row>
    <row r="2321" spans="2:13" hidden="1" x14ac:dyDescent="0.2">
      <c r="B2321" s="31">
        <v>2312</v>
      </c>
      <c r="J2321">
        <f t="shared" si="36"/>
        <v>105000</v>
      </c>
      <c r="K2321" t="e">
        <f>VLOOKUP(B2321,'REGISTRO ABONOS'!$B$8:$BC$10039,54,0)</f>
        <v>#N/A</v>
      </c>
      <c r="L2321" t="e">
        <f>IF(Tabla267[[#This Row],[VALOR RESTANTE]]&lt;Tabla267[[#This Row],[VALOR]],"NO DISPONIBLE","DISPONIBLE")</f>
        <v>#N/A</v>
      </c>
      <c r="M2321" s="9">
        <f>COUNTIF(Tabla267[[#This Row],[VALOR RESTANTE]],0)</f>
        <v>0</v>
      </c>
    </row>
    <row r="2322" spans="2:13" hidden="1" x14ac:dyDescent="0.2">
      <c r="B2322" s="31">
        <v>2313</v>
      </c>
      <c r="J2322">
        <f t="shared" si="36"/>
        <v>105000</v>
      </c>
      <c r="K2322" t="e">
        <f>VLOOKUP(B2322,'REGISTRO ABONOS'!$B$8:$BC$10039,54,0)</f>
        <v>#N/A</v>
      </c>
      <c r="L2322" t="e">
        <f>IF(Tabla267[[#This Row],[VALOR RESTANTE]]&lt;Tabla267[[#This Row],[VALOR]],"NO DISPONIBLE","DISPONIBLE")</f>
        <v>#N/A</v>
      </c>
      <c r="M2322" s="9">
        <f>COUNTIF(Tabla267[[#This Row],[VALOR RESTANTE]],0)</f>
        <v>0</v>
      </c>
    </row>
    <row r="2323" spans="2:13" hidden="1" x14ac:dyDescent="0.2">
      <c r="B2323" s="31">
        <v>2314</v>
      </c>
      <c r="I2323" t="s">
        <v>282</v>
      </c>
      <c r="J2323">
        <f t="shared" si="36"/>
        <v>105000</v>
      </c>
      <c r="K2323" t="e">
        <f>VLOOKUP(B2323,'REGISTRO ABONOS'!$B$8:$BC$10039,54,0)</f>
        <v>#N/A</v>
      </c>
      <c r="L2323" t="e">
        <f>IF(Tabla267[[#This Row],[VALOR RESTANTE]]&lt;Tabla267[[#This Row],[VALOR]],"NO DISPONIBLE","DISPONIBLE")</f>
        <v>#N/A</v>
      </c>
      <c r="M2323" s="9">
        <f>COUNTIF(Tabla267[[#This Row],[VALOR RESTANTE]],0)</f>
        <v>0</v>
      </c>
    </row>
    <row r="2324" spans="2:13" hidden="1" x14ac:dyDescent="0.2">
      <c r="B2324" s="31">
        <v>2315</v>
      </c>
      <c r="J2324">
        <f t="shared" si="36"/>
        <v>105000</v>
      </c>
      <c r="K2324" t="e">
        <f>VLOOKUP(B2324,'REGISTRO ABONOS'!$B$8:$BC$10039,54,0)</f>
        <v>#N/A</v>
      </c>
      <c r="L2324" t="e">
        <f>IF(Tabla267[[#This Row],[VALOR RESTANTE]]&lt;Tabla267[[#This Row],[VALOR]],"NO DISPONIBLE","DISPONIBLE")</f>
        <v>#N/A</v>
      </c>
      <c r="M2324" s="9">
        <f>COUNTIF(Tabla267[[#This Row],[VALOR RESTANTE]],0)</f>
        <v>0</v>
      </c>
    </row>
    <row r="2325" spans="2:13" hidden="1" x14ac:dyDescent="0.2">
      <c r="B2325" s="31">
        <v>2316</v>
      </c>
      <c r="J2325">
        <f t="shared" si="36"/>
        <v>105000</v>
      </c>
      <c r="K2325" t="e">
        <f>VLOOKUP(B2325,'REGISTRO ABONOS'!$B$8:$BC$10039,54,0)</f>
        <v>#N/A</v>
      </c>
      <c r="L2325" t="e">
        <f>IF(Tabla267[[#This Row],[VALOR RESTANTE]]&lt;Tabla267[[#This Row],[VALOR]],"NO DISPONIBLE","DISPONIBLE")</f>
        <v>#N/A</v>
      </c>
      <c r="M2325" s="9">
        <f>COUNTIF(Tabla267[[#This Row],[VALOR RESTANTE]],0)</f>
        <v>0</v>
      </c>
    </row>
    <row r="2326" spans="2:13" hidden="1" x14ac:dyDescent="0.2">
      <c r="B2326" s="31">
        <v>2317</v>
      </c>
      <c r="C2326" s="10">
        <v>43560</v>
      </c>
      <c r="D2326" t="s">
        <v>217</v>
      </c>
      <c r="I2326" t="s">
        <v>531</v>
      </c>
      <c r="J2326">
        <f t="shared" si="36"/>
        <v>105000</v>
      </c>
      <c r="K2326" t="e">
        <f>VLOOKUP(B2326,'REGISTRO ABONOS'!$B$8:$BC$10039,54,0)</f>
        <v>#N/A</v>
      </c>
      <c r="L2326" t="e">
        <f>IF(Tabla267[[#This Row],[VALOR RESTANTE]]&lt;Tabla267[[#This Row],[VALOR]],"NO DISPONIBLE","DISPONIBLE")</f>
        <v>#N/A</v>
      </c>
      <c r="M2326" s="9">
        <f>COUNTIF(Tabla267[[#This Row],[VALOR RESTANTE]],0)</f>
        <v>0</v>
      </c>
    </row>
    <row r="2327" spans="2:13" hidden="1" x14ac:dyDescent="0.2">
      <c r="B2327" s="31">
        <v>2318</v>
      </c>
      <c r="C2327" s="10">
        <v>43564</v>
      </c>
      <c r="D2327" t="s">
        <v>266</v>
      </c>
      <c r="I2327" t="s">
        <v>229</v>
      </c>
      <c r="J2327">
        <f t="shared" si="36"/>
        <v>105000</v>
      </c>
      <c r="K2327" t="e">
        <f>VLOOKUP(B2327,'REGISTRO ABONOS'!$B$8:$BC$10039,54,0)</f>
        <v>#N/A</v>
      </c>
      <c r="L2327" t="e">
        <f>IF(Tabla267[[#This Row],[VALOR RESTANTE]]&lt;Tabla267[[#This Row],[VALOR]],"NO DISPONIBLE","DISPONIBLE")</f>
        <v>#N/A</v>
      </c>
      <c r="M2327" s="9">
        <f>COUNTIF(Tabla267[[#This Row],[VALOR RESTANTE]],0)</f>
        <v>0</v>
      </c>
    </row>
    <row r="2328" spans="2:13" hidden="1" x14ac:dyDescent="0.2">
      <c r="B2328" s="31">
        <v>2319</v>
      </c>
      <c r="C2328" s="10">
        <v>43564</v>
      </c>
      <c r="D2328" t="s">
        <v>237</v>
      </c>
      <c r="I2328" t="s">
        <v>229</v>
      </c>
      <c r="J2328">
        <f t="shared" si="36"/>
        <v>105000</v>
      </c>
      <c r="K2328" t="e">
        <f>VLOOKUP(B2328,'REGISTRO ABONOS'!$B$8:$BC$10039,54,0)</f>
        <v>#N/A</v>
      </c>
      <c r="L2328" t="e">
        <f>IF(Tabla267[[#This Row],[VALOR RESTANTE]]&lt;Tabla267[[#This Row],[VALOR]],"NO DISPONIBLE","DISPONIBLE")</f>
        <v>#N/A</v>
      </c>
      <c r="M2328" s="9">
        <f>COUNTIF(Tabla267[[#This Row],[VALOR RESTANTE]],0)</f>
        <v>0</v>
      </c>
    </row>
    <row r="2329" spans="2:13" hidden="1" x14ac:dyDescent="0.2">
      <c r="B2329" s="31">
        <v>2320</v>
      </c>
      <c r="I2329" t="s">
        <v>486</v>
      </c>
      <c r="J2329">
        <f t="shared" si="36"/>
        <v>105000</v>
      </c>
      <c r="K2329" t="e">
        <f>VLOOKUP(B2329,'REGISTRO ABONOS'!$B$8:$BC$10039,54,0)</f>
        <v>#N/A</v>
      </c>
      <c r="L2329" t="e">
        <f>IF(Tabla267[[#This Row],[VALOR RESTANTE]]&lt;Tabla267[[#This Row],[VALOR]],"NO DISPONIBLE","DISPONIBLE")</f>
        <v>#N/A</v>
      </c>
      <c r="M2329" s="9">
        <f>COUNTIF(Tabla267[[#This Row],[VALOR RESTANTE]],0)</f>
        <v>0</v>
      </c>
    </row>
    <row r="2330" spans="2:13" hidden="1" x14ac:dyDescent="0.2">
      <c r="B2330" s="31">
        <v>2321</v>
      </c>
      <c r="I2330" t="s">
        <v>533</v>
      </c>
      <c r="J2330">
        <f t="shared" si="36"/>
        <v>105000</v>
      </c>
      <c r="K2330" t="e">
        <f>VLOOKUP(B2330,'REGISTRO ABONOS'!$B$8:$BC$10039,54,0)</f>
        <v>#N/A</v>
      </c>
      <c r="L2330" t="e">
        <f>IF(Tabla267[[#This Row],[VALOR RESTANTE]]&lt;Tabla267[[#This Row],[VALOR]],"NO DISPONIBLE","DISPONIBLE")</f>
        <v>#N/A</v>
      </c>
      <c r="M2330" s="9">
        <f>COUNTIF(Tabla267[[#This Row],[VALOR RESTANTE]],0)</f>
        <v>0</v>
      </c>
    </row>
    <row r="2331" spans="2:13" hidden="1" x14ac:dyDescent="0.2">
      <c r="B2331" s="31">
        <v>2322</v>
      </c>
      <c r="J2331">
        <f t="shared" si="36"/>
        <v>105000</v>
      </c>
      <c r="K2331" t="e">
        <f>VLOOKUP(B2331,'REGISTRO ABONOS'!$B$8:$BC$10039,54,0)</f>
        <v>#N/A</v>
      </c>
      <c r="L2331" t="e">
        <f>IF(Tabla267[[#This Row],[VALOR RESTANTE]]&lt;Tabla267[[#This Row],[VALOR]],"NO DISPONIBLE","DISPONIBLE")</f>
        <v>#N/A</v>
      </c>
      <c r="M2331" s="9">
        <f>COUNTIF(Tabla267[[#This Row],[VALOR RESTANTE]],0)</f>
        <v>0</v>
      </c>
    </row>
    <row r="2332" spans="2:13" hidden="1" x14ac:dyDescent="0.2">
      <c r="B2332" s="31">
        <v>2323</v>
      </c>
      <c r="J2332">
        <f t="shared" si="36"/>
        <v>105000</v>
      </c>
      <c r="K2332" t="e">
        <f>VLOOKUP(B2332,'REGISTRO ABONOS'!$B$8:$BC$10039,54,0)</f>
        <v>#N/A</v>
      </c>
      <c r="L2332" t="e">
        <f>IF(Tabla267[[#This Row],[VALOR RESTANTE]]&lt;Tabla267[[#This Row],[VALOR]],"NO DISPONIBLE","DISPONIBLE")</f>
        <v>#N/A</v>
      </c>
      <c r="M2332" s="9">
        <f>COUNTIF(Tabla267[[#This Row],[VALOR RESTANTE]],0)</f>
        <v>0</v>
      </c>
    </row>
    <row r="2333" spans="2:13" hidden="1" x14ac:dyDescent="0.2">
      <c r="B2333" s="31">
        <v>2324</v>
      </c>
      <c r="J2333">
        <f t="shared" si="36"/>
        <v>105000</v>
      </c>
      <c r="K2333" t="e">
        <f>VLOOKUP(B2333,'REGISTRO ABONOS'!$B$8:$BC$10039,54,0)</f>
        <v>#N/A</v>
      </c>
      <c r="L2333" t="e">
        <f>IF(Tabla267[[#This Row],[VALOR RESTANTE]]&lt;Tabla267[[#This Row],[VALOR]],"NO DISPONIBLE","DISPONIBLE")</f>
        <v>#N/A</v>
      </c>
      <c r="M2333" s="9">
        <f>COUNTIF(Tabla267[[#This Row],[VALOR RESTANTE]],0)</f>
        <v>0</v>
      </c>
    </row>
    <row r="2334" spans="2:13" hidden="1" x14ac:dyDescent="0.2">
      <c r="B2334" s="31">
        <v>2325</v>
      </c>
      <c r="J2334">
        <f t="shared" si="36"/>
        <v>105000</v>
      </c>
      <c r="K2334" t="e">
        <f>VLOOKUP(B2334,'REGISTRO ABONOS'!$B$8:$BC$10039,54,0)</f>
        <v>#N/A</v>
      </c>
      <c r="L2334" t="e">
        <f>IF(Tabla267[[#This Row],[VALOR RESTANTE]]&lt;Tabla267[[#This Row],[VALOR]],"NO DISPONIBLE","DISPONIBLE")</f>
        <v>#N/A</v>
      </c>
      <c r="M2334" s="9">
        <f>COUNTIF(Tabla267[[#This Row],[VALOR RESTANTE]],0)</f>
        <v>0</v>
      </c>
    </row>
    <row r="2335" spans="2:13" hidden="1" x14ac:dyDescent="0.2">
      <c r="B2335" s="31">
        <v>2326</v>
      </c>
      <c r="J2335">
        <f t="shared" si="36"/>
        <v>105000</v>
      </c>
      <c r="K2335" t="e">
        <f>VLOOKUP(B2335,'REGISTRO ABONOS'!$B$8:$BC$10039,54,0)</f>
        <v>#N/A</v>
      </c>
      <c r="L2335" t="e">
        <f>IF(Tabla267[[#This Row],[VALOR RESTANTE]]&lt;Tabla267[[#This Row],[VALOR]],"NO DISPONIBLE","DISPONIBLE")</f>
        <v>#N/A</v>
      </c>
      <c r="M2335" s="9">
        <f>COUNTIF(Tabla267[[#This Row],[VALOR RESTANTE]],0)</f>
        <v>0</v>
      </c>
    </row>
    <row r="2336" spans="2:13" hidden="1" x14ac:dyDescent="0.2">
      <c r="B2336" s="31">
        <v>2327</v>
      </c>
      <c r="I2336" t="s">
        <v>282</v>
      </c>
      <c r="J2336">
        <f t="shared" si="36"/>
        <v>105000</v>
      </c>
      <c r="K2336" t="e">
        <f>VLOOKUP(B2336,'REGISTRO ABONOS'!$B$8:$BC$10039,54,0)</f>
        <v>#N/A</v>
      </c>
      <c r="L2336" t="e">
        <f>IF(Tabla267[[#This Row],[VALOR RESTANTE]]&lt;Tabla267[[#This Row],[VALOR]],"NO DISPONIBLE","DISPONIBLE")</f>
        <v>#N/A</v>
      </c>
      <c r="M2336" s="9">
        <f>COUNTIF(Tabla267[[#This Row],[VALOR RESTANTE]],0)</f>
        <v>0</v>
      </c>
    </row>
    <row r="2337" spans="2:13" hidden="1" x14ac:dyDescent="0.2">
      <c r="B2337" s="31">
        <v>2328</v>
      </c>
      <c r="J2337">
        <f t="shared" si="36"/>
        <v>105000</v>
      </c>
      <c r="K2337" t="e">
        <f>VLOOKUP(B2337,'REGISTRO ABONOS'!$B$8:$BC$10039,54,0)</f>
        <v>#N/A</v>
      </c>
      <c r="L2337" t="e">
        <f>IF(Tabla267[[#This Row],[VALOR RESTANTE]]&lt;Tabla267[[#This Row],[VALOR]],"NO DISPONIBLE","DISPONIBLE")</f>
        <v>#N/A</v>
      </c>
      <c r="M2337" s="9">
        <f>COUNTIF(Tabla267[[#This Row],[VALOR RESTANTE]],0)</f>
        <v>0</v>
      </c>
    </row>
    <row r="2338" spans="2:13" hidden="1" x14ac:dyDescent="0.2">
      <c r="B2338" s="31">
        <v>2329</v>
      </c>
      <c r="J2338">
        <f t="shared" si="36"/>
        <v>105000</v>
      </c>
      <c r="K2338" t="e">
        <f>VLOOKUP(B2338,'REGISTRO ABONOS'!$B$8:$BC$10039,54,0)</f>
        <v>#N/A</v>
      </c>
      <c r="L2338" t="e">
        <f>IF(Tabla267[[#This Row],[VALOR RESTANTE]]&lt;Tabla267[[#This Row],[VALOR]],"NO DISPONIBLE","DISPONIBLE")</f>
        <v>#N/A</v>
      </c>
      <c r="M2338" s="9">
        <f>COUNTIF(Tabla267[[#This Row],[VALOR RESTANTE]],0)</f>
        <v>0</v>
      </c>
    </row>
    <row r="2339" spans="2:13" hidden="1" x14ac:dyDescent="0.2">
      <c r="B2339" s="31">
        <v>2330</v>
      </c>
      <c r="C2339" s="10">
        <v>43571</v>
      </c>
      <c r="D2339" t="s">
        <v>470</v>
      </c>
      <c r="H2339" t="s">
        <v>470</v>
      </c>
      <c r="I2339" t="s">
        <v>322</v>
      </c>
      <c r="J2339">
        <f t="shared" si="36"/>
        <v>105000</v>
      </c>
      <c r="K2339" t="e">
        <f>VLOOKUP(B2339,'REGISTRO ABONOS'!$B$8:$BC$10039,54,0)</f>
        <v>#N/A</v>
      </c>
      <c r="L2339" t="e">
        <f>IF(Tabla267[[#This Row],[VALOR RESTANTE]]&lt;Tabla267[[#This Row],[VALOR]],"NO DISPONIBLE","DISPONIBLE")</f>
        <v>#N/A</v>
      </c>
      <c r="M2339" s="9">
        <f>COUNTIF(Tabla267[[#This Row],[VALOR RESTANTE]],0)</f>
        <v>0</v>
      </c>
    </row>
    <row r="2340" spans="2:13" hidden="1" x14ac:dyDescent="0.2">
      <c r="B2340" s="31">
        <v>2331</v>
      </c>
      <c r="J2340">
        <f t="shared" si="36"/>
        <v>105000</v>
      </c>
      <c r="K2340" t="e">
        <f>VLOOKUP(B2340,'REGISTRO ABONOS'!$B$8:$BC$10039,54,0)</f>
        <v>#N/A</v>
      </c>
      <c r="L2340" t="e">
        <f>IF(Tabla267[[#This Row],[VALOR RESTANTE]]&lt;Tabla267[[#This Row],[VALOR]],"NO DISPONIBLE","DISPONIBLE")</f>
        <v>#N/A</v>
      </c>
      <c r="M2340" s="9">
        <f>COUNTIF(Tabla267[[#This Row],[VALOR RESTANTE]],0)</f>
        <v>0</v>
      </c>
    </row>
    <row r="2341" spans="2:13" hidden="1" x14ac:dyDescent="0.2">
      <c r="B2341" s="31">
        <v>2332</v>
      </c>
      <c r="J2341">
        <f t="shared" si="36"/>
        <v>105000</v>
      </c>
      <c r="K2341" t="e">
        <f>VLOOKUP(B2341,'REGISTRO ABONOS'!$B$8:$BC$10039,54,0)</f>
        <v>#N/A</v>
      </c>
      <c r="L2341" t="e">
        <f>IF(Tabla267[[#This Row],[VALOR RESTANTE]]&lt;Tabla267[[#This Row],[VALOR]],"NO DISPONIBLE","DISPONIBLE")</f>
        <v>#N/A</v>
      </c>
      <c r="M2341" s="9">
        <f>COUNTIF(Tabla267[[#This Row],[VALOR RESTANTE]],0)</f>
        <v>0</v>
      </c>
    </row>
    <row r="2342" spans="2:13" hidden="1" x14ac:dyDescent="0.2">
      <c r="B2342" s="31">
        <v>2333</v>
      </c>
      <c r="J2342">
        <f t="shared" si="36"/>
        <v>105000</v>
      </c>
      <c r="K2342" t="e">
        <f>VLOOKUP(B2342,'REGISTRO ABONOS'!$B$8:$BC$10039,54,0)</f>
        <v>#N/A</v>
      </c>
      <c r="L2342" t="e">
        <f>IF(Tabla267[[#This Row],[VALOR RESTANTE]]&lt;Tabla267[[#This Row],[VALOR]],"NO DISPONIBLE","DISPONIBLE")</f>
        <v>#N/A</v>
      </c>
      <c r="M2342" s="9">
        <f>COUNTIF(Tabla267[[#This Row],[VALOR RESTANTE]],0)</f>
        <v>0</v>
      </c>
    </row>
    <row r="2343" spans="2:13" hidden="1" x14ac:dyDescent="0.2">
      <c r="B2343" s="31">
        <v>2334</v>
      </c>
      <c r="I2343" t="s">
        <v>336</v>
      </c>
      <c r="J2343">
        <f t="shared" si="36"/>
        <v>105000</v>
      </c>
      <c r="K2343" t="e">
        <f>VLOOKUP(B2343,'REGISTRO ABONOS'!$B$8:$BC$10039,54,0)</f>
        <v>#N/A</v>
      </c>
      <c r="L2343" t="e">
        <f>IF(Tabla267[[#This Row],[VALOR RESTANTE]]&lt;Tabla267[[#This Row],[VALOR]],"NO DISPONIBLE","DISPONIBLE")</f>
        <v>#N/A</v>
      </c>
      <c r="M2343" s="9">
        <f>COUNTIF(Tabla267[[#This Row],[VALOR RESTANTE]],0)</f>
        <v>0</v>
      </c>
    </row>
    <row r="2344" spans="2:13" hidden="1" x14ac:dyDescent="0.2">
      <c r="B2344" s="31">
        <v>2335</v>
      </c>
      <c r="J2344">
        <f t="shared" si="36"/>
        <v>105000</v>
      </c>
      <c r="K2344" t="e">
        <f>VLOOKUP(B2344,'REGISTRO ABONOS'!$B$8:$BC$10039,54,0)</f>
        <v>#N/A</v>
      </c>
      <c r="L2344" t="e">
        <f>IF(Tabla267[[#This Row],[VALOR RESTANTE]]&lt;Tabla267[[#This Row],[VALOR]],"NO DISPONIBLE","DISPONIBLE")</f>
        <v>#N/A</v>
      </c>
      <c r="M2344" s="9">
        <f>COUNTIF(Tabla267[[#This Row],[VALOR RESTANTE]],0)</f>
        <v>0</v>
      </c>
    </row>
    <row r="2345" spans="2:13" hidden="1" x14ac:dyDescent="0.2">
      <c r="B2345" s="31">
        <v>2336</v>
      </c>
      <c r="J2345">
        <f t="shared" si="36"/>
        <v>105000</v>
      </c>
      <c r="K2345" t="e">
        <f>VLOOKUP(B2345,'REGISTRO ABONOS'!$B$8:$BC$10039,54,0)</f>
        <v>#N/A</v>
      </c>
      <c r="L2345" t="e">
        <f>IF(Tabla267[[#This Row],[VALOR RESTANTE]]&lt;Tabla267[[#This Row],[VALOR]],"NO DISPONIBLE","DISPONIBLE")</f>
        <v>#N/A</v>
      </c>
      <c r="M2345" s="9">
        <f>COUNTIF(Tabla267[[#This Row],[VALOR RESTANTE]],0)</f>
        <v>0</v>
      </c>
    </row>
    <row r="2346" spans="2:13" hidden="1" x14ac:dyDescent="0.2">
      <c r="B2346" s="31">
        <v>2337</v>
      </c>
      <c r="I2346" t="s">
        <v>282</v>
      </c>
      <c r="J2346">
        <f t="shared" si="36"/>
        <v>105000</v>
      </c>
      <c r="K2346" t="e">
        <f>VLOOKUP(B2346,'REGISTRO ABONOS'!$B$8:$BC$10039,54,0)</f>
        <v>#N/A</v>
      </c>
      <c r="L2346" t="e">
        <f>IF(Tabla267[[#This Row],[VALOR RESTANTE]]&lt;Tabla267[[#This Row],[VALOR]],"NO DISPONIBLE","DISPONIBLE")</f>
        <v>#N/A</v>
      </c>
      <c r="M2346" s="9">
        <f>COUNTIF(Tabla267[[#This Row],[VALOR RESTANTE]],0)</f>
        <v>0</v>
      </c>
    </row>
    <row r="2347" spans="2:13" hidden="1" x14ac:dyDescent="0.2">
      <c r="B2347" s="31">
        <v>2338</v>
      </c>
      <c r="J2347">
        <f t="shared" si="36"/>
        <v>105000</v>
      </c>
      <c r="K2347" t="e">
        <f>VLOOKUP(B2347,'REGISTRO ABONOS'!$B$8:$BC$10039,54,0)</f>
        <v>#N/A</v>
      </c>
      <c r="L2347" t="e">
        <f>IF(Tabla267[[#This Row],[VALOR RESTANTE]]&lt;Tabla267[[#This Row],[VALOR]],"NO DISPONIBLE","DISPONIBLE")</f>
        <v>#N/A</v>
      </c>
      <c r="M2347" s="9">
        <f>COUNTIF(Tabla267[[#This Row],[VALOR RESTANTE]],0)</f>
        <v>0</v>
      </c>
    </row>
    <row r="2348" spans="2:13" hidden="1" x14ac:dyDescent="0.2">
      <c r="B2348" s="31">
        <v>2339</v>
      </c>
      <c r="I2348" t="s">
        <v>336</v>
      </c>
      <c r="J2348">
        <f t="shared" si="36"/>
        <v>105000</v>
      </c>
      <c r="K2348" t="e">
        <f>VLOOKUP(B2348,'REGISTRO ABONOS'!$B$8:$BC$10039,54,0)</f>
        <v>#N/A</v>
      </c>
      <c r="L2348" t="e">
        <f>IF(Tabla267[[#This Row],[VALOR RESTANTE]]&lt;Tabla267[[#This Row],[VALOR]],"NO DISPONIBLE","DISPONIBLE")</f>
        <v>#N/A</v>
      </c>
      <c r="M2348" s="9">
        <f>COUNTIF(Tabla267[[#This Row],[VALOR RESTANTE]],0)</f>
        <v>0</v>
      </c>
    </row>
    <row r="2349" spans="2:13" hidden="1" x14ac:dyDescent="0.2">
      <c r="B2349" s="31">
        <v>2340</v>
      </c>
      <c r="J2349">
        <f t="shared" si="36"/>
        <v>105000</v>
      </c>
      <c r="K2349" t="e">
        <f>VLOOKUP(B2349,'REGISTRO ABONOS'!$B$8:$BC$10039,54,0)</f>
        <v>#N/A</v>
      </c>
      <c r="L2349" t="e">
        <f>IF(Tabla267[[#This Row],[VALOR RESTANTE]]&lt;Tabla267[[#This Row],[VALOR]],"NO DISPONIBLE","DISPONIBLE")</f>
        <v>#N/A</v>
      </c>
      <c r="M2349" s="9">
        <f>COUNTIF(Tabla267[[#This Row],[VALOR RESTANTE]],0)</f>
        <v>0</v>
      </c>
    </row>
    <row r="2350" spans="2:13" hidden="1" x14ac:dyDescent="0.2">
      <c r="B2350" s="31">
        <v>2341</v>
      </c>
      <c r="C2350" s="10">
        <v>43564</v>
      </c>
      <c r="D2350" t="s">
        <v>274</v>
      </c>
      <c r="I2350" t="s">
        <v>229</v>
      </c>
      <c r="J2350">
        <f t="shared" si="36"/>
        <v>105000</v>
      </c>
      <c r="K2350" t="e">
        <f>VLOOKUP(B2350,'REGISTRO ABONOS'!$B$8:$BC$10039,54,0)</f>
        <v>#N/A</v>
      </c>
      <c r="L2350" t="e">
        <f>IF(Tabla267[[#This Row],[VALOR RESTANTE]]&lt;Tabla267[[#This Row],[VALOR]],"NO DISPONIBLE","DISPONIBLE")</f>
        <v>#N/A</v>
      </c>
      <c r="M2350" s="9">
        <f>COUNTIF(Tabla267[[#This Row],[VALOR RESTANTE]],0)</f>
        <v>0</v>
      </c>
    </row>
    <row r="2351" spans="2:13" hidden="1" x14ac:dyDescent="0.2">
      <c r="B2351" s="31">
        <v>2342</v>
      </c>
      <c r="J2351">
        <f t="shared" si="36"/>
        <v>105000</v>
      </c>
      <c r="K2351" t="e">
        <f>VLOOKUP(B2351,'REGISTRO ABONOS'!$B$8:$BC$10039,54,0)</f>
        <v>#N/A</v>
      </c>
      <c r="L2351" t="e">
        <f>IF(Tabla267[[#This Row],[VALOR RESTANTE]]&lt;Tabla267[[#This Row],[VALOR]],"NO DISPONIBLE","DISPONIBLE")</f>
        <v>#N/A</v>
      </c>
      <c r="M2351" s="9">
        <f>COUNTIF(Tabla267[[#This Row],[VALOR RESTANTE]],0)</f>
        <v>0</v>
      </c>
    </row>
    <row r="2352" spans="2:13" hidden="1" x14ac:dyDescent="0.2">
      <c r="B2352" s="31">
        <v>2343</v>
      </c>
      <c r="J2352">
        <f t="shared" si="36"/>
        <v>105000</v>
      </c>
      <c r="K2352" t="e">
        <f>VLOOKUP(B2352,'REGISTRO ABONOS'!$B$8:$BC$10039,54,0)</f>
        <v>#N/A</v>
      </c>
      <c r="L2352" t="e">
        <f>IF(Tabla267[[#This Row],[VALOR RESTANTE]]&lt;Tabla267[[#This Row],[VALOR]],"NO DISPONIBLE","DISPONIBLE")</f>
        <v>#N/A</v>
      </c>
      <c r="M2352" s="9">
        <f>COUNTIF(Tabla267[[#This Row],[VALOR RESTANTE]],0)</f>
        <v>0</v>
      </c>
    </row>
    <row r="2353" spans="2:13" hidden="1" x14ac:dyDescent="0.2">
      <c r="B2353" s="31">
        <v>2344</v>
      </c>
      <c r="I2353" t="s">
        <v>500</v>
      </c>
      <c r="J2353">
        <f t="shared" si="36"/>
        <v>105000</v>
      </c>
      <c r="K2353" t="e">
        <f>VLOOKUP(B2353,'REGISTRO ABONOS'!$B$8:$BC$10039,54,0)</f>
        <v>#N/A</v>
      </c>
      <c r="L2353" t="e">
        <f>IF(Tabla267[[#This Row],[VALOR RESTANTE]]&lt;Tabla267[[#This Row],[VALOR]],"NO DISPONIBLE","DISPONIBLE")</f>
        <v>#N/A</v>
      </c>
      <c r="M2353" s="9">
        <f>COUNTIF(Tabla267[[#This Row],[VALOR RESTANTE]],0)</f>
        <v>0</v>
      </c>
    </row>
    <row r="2354" spans="2:13" hidden="1" x14ac:dyDescent="0.2">
      <c r="B2354" s="31">
        <v>2345</v>
      </c>
      <c r="C2354" s="10">
        <v>43571</v>
      </c>
      <c r="D2354" t="s">
        <v>379</v>
      </c>
      <c r="I2354" t="s">
        <v>338</v>
      </c>
      <c r="J2354">
        <f t="shared" si="36"/>
        <v>105000</v>
      </c>
      <c r="K2354" t="e">
        <f>VLOOKUP(B2354,'REGISTRO ABONOS'!$B$8:$BC$10039,54,0)</f>
        <v>#N/A</v>
      </c>
      <c r="L2354" t="e">
        <f>IF(Tabla267[[#This Row],[VALOR RESTANTE]]&lt;Tabla267[[#This Row],[VALOR]],"NO DISPONIBLE","DISPONIBLE")</f>
        <v>#N/A</v>
      </c>
      <c r="M2354" s="9">
        <f>COUNTIF(Tabla267[[#This Row],[VALOR RESTANTE]],0)</f>
        <v>0</v>
      </c>
    </row>
    <row r="2355" spans="2:13" hidden="1" x14ac:dyDescent="0.2">
      <c r="B2355" s="31">
        <v>2346</v>
      </c>
      <c r="I2355" t="s">
        <v>89</v>
      </c>
      <c r="J2355">
        <f t="shared" si="36"/>
        <v>105000</v>
      </c>
      <c r="K2355" t="e">
        <f>VLOOKUP(B2355,'REGISTRO ABONOS'!$B$8:$BC$10039,54,0)</f>
        <v>#N/A</v>
      </c>
      <c r="L2355" t="e">
        <f>IF(Tabla267[[#This Row],[VALOR RESTANTE]]&lt;Tabla267[[#This Row],[VALOR]],"NO DISPONIBLE","DISPONIBLE")</f>
        <v>#N/A</v>
      </c>
      <c r="M2355" s="9">
        <f>COUNTIF(Tabla267[[#This Row],[VALOR RESTANTE]],0)</f>
        <v>0</v>
      </c>
    </row>
    <row r="2356" spans="2:13" hidden="1" x14ac:dyDescent="0.2">
      <c r="B2356" s="31">
        <v>2347</v>
      </c>
      <c r="J2356">
        <f t="shared" si="36"/>
        <v>105000</v>
      </c>
      <c r="K2356" t="e">
        <f>VLOOKUP(B2356,'REGISTRO ABONOS'!$B$8:$BC$10039,54,0)</f>
        <v>#N/A</v>
      </c>
      <c r="L2356" t="e">
        <f>IF(Tabla267[[#This Row],[VALOR RESTANTE]]&lt;Tabla267[[#This Row],[VALOR]],"NO DISPONIBLE","DISPONIBLE")</f>
        <v>#N/A</v>
      </c>
      <c r="M2356" s="9">
        <f>COUNTIF(Tabla267[[#This Row],[VALOR RESTANTE]],0)</f>
        <v>0</v>
      </c>
    </row>
    <row r="2357" spans="2:13" hidden="1" x14ac:dyDescent="0.2">
      <c r="B2357" s="31">
        <v>2348</v>
      </c>
      <c r="J2357">
        <f t="shared" si="36"/>
        <v>105000</v>
      </c>
      <c r="K2357" t="e">
        <f>VLOOKUP(B2357,'REGISTRO ABONOS'!$B$8:$BC$10039,54,0)</f>
        <v>#N/A</v>
      </c>
      <c r="L2357" t="e">
        <f>IF(Tabla267[[#This Row],[VALOR RESTANTE]]&lt;Tabla267[[#This Row],[VALOR]],"NO DISPONIBLE","DISPONIBLE")</f>
        <v>#N/A</v>
      </c>
      <c r="M2357" s="9">
        <f>COUNTIF(Tabla267[[#This Row],[VALOR RESTANTE]],0)</f>
        <v>0</v>
      </c>
    </row>
    <row r="2358" spans="2:13" hidden="1" x14ac:dyDescent="0.2">
      <c r="B2358" s="31">
        <v>2349</v>
      </c>
      <c r="J2358">
        <f t="shared" si="36"/>
        <v>105000</v>
      </c>
      <c r="K2358" t="e">
        <f>VLOOKUP(B2358,'REGISTRO ABONOS'!$B$8:$BC$10039,54,0)</f>
        <v>#N/A</v>
      </c>
      <c r="L2358" t="e">
        <f>IF(Tabla267[[#This Row],[VALOR RESTANTE]]&lt;Tabla267[[#This Row],[VALOR]],"NO DISPONIBLE","DISPONIBLE")</f>
        <v>#N/A</v>
      </c>
      <c r="M2358" s="9">
        <f>COUNTIF(Tabla267[[#This Row],[VALOR RESTANTE]],0)</f>
        <v>0</v>
      </c>
    </row>
    <row r="2359" spans="2:13" hidden="1" x14ac:dyDescent="0.2">
      <c r="B2359" s="31">
        <v>2350</v>
      </c>
      <c r="I2359" t="s">
        <v>336</v>
      </c>
      <c r="J2359">
        <f t="shared" si="36"/>
        <v>105000</v>
      </c>
      <c r="K2359" t="e">
        <f>VLOOKUP(B2359,'REGISTRO ABONOS'!$B$8:$BC$10039,54,0)</f>
        <v>#N/A</v>
      </c>
      <c r="L2359" t="e">
        <f>IF(Tabla267[[#This Row],[VALOR RESTANTE]]&lt;Tabla267[[#This Row],[VALOR]],"NO DISPONIBLE","DISPONIBLE")</f>
        <v>#N/A</v>
      </c>
      <c r="M2359" s="9">
        <f>COUNTIF(Tabla267[[#This Row],[VALOR RESTANTE]],0)</f>
        <v>0</v>
      </c>
    </row>
    <row r="2360" spans="2:13" hidden="1" x14ac:dyDescent="0.2">
      <c r="B2360" s="31">
        <v>2351</v>
      </c>
      <c r="I2360" t="s">
        <v>502</v>
      </c>
      <c r="J2360">
        <f t="shared" si="36"/>
        <v>105000</v>
      </c>
      <c r="K2360" t="e">
        <f>VLOOKUP(B2360,'REGISTRO ABONOS'!$B$8:$BC$10039,54,0)</f>
        <v>#N/A</v>
      </c>
      <c r="L2360" t="e">
        <f>IF(Tabla267[[#This Row],[VALOR RESTANTE]]&lt;Tabla267[[#This Row],[VALOR]],"NO DISPONIBLE","DISPONIBLE")</f>
        <v>#N/A</v>
      </c>
      <c r="M2360" s="9">
        <f>COUNTIF(Tabla267[[#This Row],[VALOR RESTANTE]],0)</f>
        <v>0</v>
      </c>
    </row>
    <row r="2361" spans="2:13" hidden="1" x14ac:dyDescent="0.2">
      <c r="B2361" s="31">
        <v>2352</v>
      </c>
      <c r="C2361" s="10">
        <v>43565</v>
      </c>
      <c r="D2361" t="s">
        <v>281</v>
      </c>
      <c r="I2361" t="s">
        <v>281</v>
      </c>
      <c r="J2361">
        <f t="shared" si="36"/>
        <v>105000</v>
      </c>
      <c r="K2361" t="e">
        <f>VLOOKUP(B2361,'REGISTRO ABONOS'!$B$8:$BC$10039,54,0)</f>
        <v>#N/A</v>
      </c>
      <c r="L2361" t="e">
        <f>IF(Tabla267[[#This Row],[VALOR RESTANTE]]&lt;Tabla267[[#This Row],[VALOR]],"NO DISPONIBLE","DISPONIBLE")</f>
        <v>#N/A</v>
      </c>
      <c r="M2361" s="9">
        <f>COUNTIF(Tabla267[[#This Row],[VALOR RESTANTE]],0)</f>
        <v>0</v>
      </c>
    </row>
    <row r="2362" spans="2:13" hidden="1" x14ac:dyDescent="0.2">
      <c r="B2362" s="31">
        <v>2353</v>
      </c>
      <c r="J2362">
        <f t="shared" si="36"/>
        <v>105000</v>
      </c>
      <c r="K2362" t="e">
        <f>VLOOKUP(B2362,'REGISTRO ABONOS'!$B$8:$BC$10039,54,0)</f>
        <v>#N/A</v>
      </c>
      <c r="L2362" t="e">
        <f>IF(Tabla267[[#This Row],[VALOR RESTANTE]]&lt;Tabla267[[#This Row],[VALOR]],"NO DISPONIBLE","DISPONIBLE")</f>
        <v>#N/A</v>
      </c>
      <c r="M2362" s="9">
        <f>COUNTIF(Tabla267[[#This Row],[VALOR RESTANTE]],0)</f>
        <v>0</v>
      </c>
    </row>
    <row r="2363" spans="2:13" hidden="1" x14ac:dyDescent="0.2">
      <c r="B2363" s="31">
        <v>2354</v>
      </c>
      <c r="J2363">
        <f t="shared" si="36"/>
        <v>105000</v>
      </c>
      <c r="K2363" t="e">
        <f>VLOOKUP(B2363,'REGISTRO ABONOS'!$B$8:$BC$10039,54,0)</f>
        <v>#N/A</v>
      </c>
      <c r="L2363" t="e">
        <f>IF(Tabla267[[#This Row],[VALOR RESTANTE]]&lt;Tabla267[[#This Row],[VALOR]],"NO DISPONIBLE","DISPONIBLE")</f>
        <v>#N/A</v>
      </c>
      <c r="M2363" s="9">
        <f>COUNTIF(Tabla267[[#This Row],[VALOR RESTANTE]],0)</f>
        <v>0</v>
      </c>
    </row>
    <row r="2364" spans="2:13" hidden="1" x14ac:dyDescent="0.2">
      <c r="B2364" s="31">
        <v>2355</v>
      </c>
      <c r="J2364">
        <f t="shared" si="36"/>
        <v>105000</v>
      </c>
      <c r="K2364" t="e">
        <f>VLOOKUP(B2364,'REGISTRO ABONOS'!$B$8:$BC$10039,54,0)</f>
        <v>#N/A</v>
      </c>
      <c r="L2364" t="e">
        <f>IF(Tabla267[[#This Row],[VALOR RESTANTE]]&lt;Tabla267[[#This Row],[VALOR]],"NO DISPONIBLE","DISPONIBLE")</f>
        <v>#N/A</v>
      </c>
      <c r="M2364" s="9">
        <f>COUNTIF(Tabla267[[#This Row],[VALOR RESTANTE]],0)</f>
        <v>0</v>
      </c>
    </row>
    <row r="2365" spans="2:13" hidden="1" x14ac:dyDescent="0.2">
      <c r="B2365" s="31">
        <v>2356</v>
      </c>
      <c r="J2365">
        <f t="shared" si="36"/>
        <v>105000</v>
      </c>
      <c r="K2365" t="e">
        <f>VLOOKUP(B2365,'REGISTRO ABONOS'!$B$8:$BC$10039,54,0)</f>
        <v>#N/A</v>
      </c>
      <c r="L2365" t="e">
        <f>IF(Tabla267[[#This Row],[VALOR RESTANTE]]&lt;Tabla267[[#This Row],[VALOR]],"NO DISPONIBLE","DISPONIBLE")</f>
        <v>#N/A</v>
      </c>
      <c r="M2365" s="9">
        <f>COUNTIF(Tabla267[[#This Row],[VALOR RESTANTE]],0)</f>
        <v>0</v>
      </c>
    </row>
    <row r="2366" spans="2:13" hidden="1" x14ac:dyDescent="0.2">
      <c r="B2366" s="31">
        <v>2357</v>
      </c>
      <c r="J2366">
        <f t="shared" si="36"/>
        <v>105000</v>
      </c>
      <c r="K2366" t="e">
        <f>VLOOKUP(B2366,'REGISTRO ABONOS'!$B$8:$BC$10039,54,0)</f>
        <v>#N/A</v>
      </c>
      <c r="L2366" t="e">
        <f>IF(Tabla267[[#This Row],[VALOR RESTANTE]]&lt;Tabla267[[#This Row],[VALOR]],"NO DISPONIBLE","DISPONIBLE")</f>
        <v>#N/A</v>
      </c>
      <c r="M2366" s="9">
        <f>COUNTIF(Tabla267[[#This Row],[VALOR RESTANTE]],0)</f>
        <v>0</v>
      </c>
    </row>
    <row r="2367" spans="2:13" hidden="1" x14ac:dyDescent="0.2">
      <c r="B2367" s="31">
        <v>2358</v>
      </c>
      <c r="J2367">
        <f t="shared" si="36"/>
        <v>105000</v>
      </c>
      <c r="K2367" t="e">
        <f>VLOOKUP(B2367,'REGISTRO ABONOS'!$B$8:$BC$10039,54,0)</f>
        <v>#N/A</v>
      </c>
      <c r="L2367" t="e">
        <f>IF(Tabla267[[#This Row],[VALOR RESTANTE]]&lt;Tabla267[[#This Row],[VALOR]],"NO DISPONIBLE","DISPONIBLE")</f>
        <v>#N/A</v>
      </c>
      <c r="M2367" s="9">
        <f>COUNTIF(Tabla267[[#This Row],[VALOR RESTANTE]],0)</f>
        <v>0</v>
      </c>
    </row>
    <row r="2368" spans="2:13" hidden="1" x14ac:dyDescent="0.2">
      <c r="B2368" s="31">
        <v>2359</v>
      </c>
      <c r="J2368">
        <f t="shared" si="36"/>
        <v>105000</v>
      </c>
      <c r="K2368" t="e">
        <f>VLOOKUP(B2368,'REGISTRO ABONOS'!$B$8:$BC$10039,54,0)</f>
        <v>#N/A</v>
      </c>
      <c r="L2368" t="e">
        <f>IF(Tabla267[[#This Row],[VALOR RESTANTE]]&lt;Tabla267[[#This Row],[VALOR]],"NO DISPONIBLE","DISPONIBLE")</f>
        <v>#N/A</v>
      </c>
      <c r="M2368" s="9">
        <f>COUNTIF(Tabla267[[#This Row],[VALOR RESTANTE]],0)</f>
        <v>0</v>
      </c>
    </row>
    <row r="2369" spans="2:13" hidden="1" x14ac:dyDescent="0.2">
      <c r="B2369" s="31">
        <v>2360</v>
      </c>
      <c r="J2369">
        <f t="shared" si="36"/>
        <v>105000</v>
      </c>
      <c r="K2369" t="e">
        <f>VLOOKUP(B2369,'REGISTRO ABONOS'!$B$8:$BC$10039,54,0)</f>
        <v>#N/A</v>
      </c>
      <c r="L2369" t="e">
        <f>IF(Tabla267[[#This Row],[VALOR RESTANTE]]&lt;Tabla267[[#This Row],[VALOR]],"NO DISPONIBLE","DISPONIBLE")</f>
        <v>#N/A</v>
      </c>
      <c r="M2369" s="9">
        <f>COUNTIF(Tabla267[[#This Row],[VALOR RESTANTE]],0)</f>
        <v>0</v>
      </c>
    </row>
    <row r="2370" spans="2:13" hidden="1" x14ac:dyDescent="0.2">
      <c r="B2370" s="31">
        <v>2361</v>
      </c>
      <c r="I2370" t="s">
        <v>486</v>
      </c>
      <c r="J2370">
        <f t="shared" si="36"/>
        <v>105000</v>
      </c>
      <c r="K2370" t="e">
        <f>VLOOKUP(B2370,'REGISTRO ABONOS'!$B$8:$BC$10039,54,0)</f>
        <v>#N/A</v>
      </c>
      <c r="L2370" t="e">
        <f>IF(Tabla267[[#This Row],[VALOR RESTANTE]]&lt;Tabla267[[#This Row],[VALOR]],"NO DISPONIBLE","DISPONIBLE")</f>
        <v>#N/A</v>
      </c>
      <c r="M2370" s="9">
        <f>COUNTIF(Tabla267[[#This Row],[VALOR RESTANTE]],0)</f>
        <v>0</v>
      </c>
    </row>
    <row r="2371" spans="2:13" hidden="1" x14ac:dyDescent="0.2">
      <c r="B2371" s="31">
        <v>2362</v>
      </c>
      <c r="J2371">
        <f t="shared" si="36"/>
        <v>105000</v>
      </c>
      <c r="K2371" t="e">
        <f>VLOOKUP(B2371,'REGISTRO ABONOS'!$B$8:$BC$10039,54,0)</f>
        <v>#N/A</v>
      </c>
      <c r="L2371" t="e">
        <f>IF(Tabla267[[#This Row],[VALOR RESTANTE]]&lt;Tabla267[[#This Row],[VALOR]],"NO DISPONIBLE","DISPONIBLE")</f>
        <v>#N/A</v>
      </c>
      <c r="M2371" s="9">
        <f>COUNTIF(Tabla267[[#This Row],[VALOR RESTANTE]],0)</f>
        <v>0</v>
      </c>
    </row>
    <row r="2372" spans="2:13" hidden="1" x14ac:dyDescent="0.2">
      <c r="B2372" s="31">
        <v>2363</v>
      </c>
      <c r="J2372">
        <f t="shared" si="36"/>
        <v>105000</v>
      </c>
      <c r="K2372" t="e">
        <f>VLOOKUP(B2372,'REGISTRO ABONOS'!$B$8:$BC$10039,54,0)</f>
        <v>#N/A</v>
      </c>
      <c r="L2372" t="e">
        <f>IF(Tabla267[[#This Row],[VALOR RESTANTE]]&lt;Tabla267[[#This Row],[VALOR]],"NO DISPONIBLE","DISPONIBLE")</f>
        <v>#N/A</v>
      </c>
      <c r="M2372" s="9">
        <f>COUNTIF(Tabla267[[#This Row],[VALOR RESTANTE]],0)</f>
        <v>0</v>
      </c>
    </row>
    <row r="2373" spans="2:13" hidden="1" x14ac:dyDescent="0.2">
      <c r="B2373" s="31">
        <v>2364</v>
      </c>
      <c r="J2373">
        <f t="shared" si="36"/>
        <v>105000</v>
      </c>
      <c r="K2373" t="e">
        <f>VLOOKUP(B2373,'REGISTRO ABONOS'!$B$8:$BC$10039,54,0)</f>
        <v>#N/A</v>
      </c>
      <c r="L2373" t="e">
        <f>IF(Tabla267[[#This Row],[VALOR RESTANTE]]&lt;Tabla267[[#This Row],[VALOR]],"NO DISPONIBLE","DISPONIBLE")</f>
        <v>#N/A</v>
      </c>
      <c r="M2373" s="9">
        <f>COUNTIF(Tabla267[[#This Row],[VALOR RESTANTE]],0)</f>
        <v>0</v>
      </c>
    </row>
    <row r="2374" spans="2:13" hidden="1" x14ac:dyDescent="0.2">
      <c r="B2374" s="31">
        <v>2365</v>
      </c>
      <c r="J2374">
        <f t="shared" si="36"/>
        <v>105000</v>
      </c>
      <c r="K2374" t="e">
        <f>VLOOKUP(B2374,'REGISTRO ABONOS'!$B$8:$BC$10039,54,0)</f>
        <v>#N/A</v>
      </c>
      <c r="L2374" t="e">
        <f>IF(Tabla267[[#This Row],[VALOR RESTANTE]]&lt;Tabla267[[#This Row],[VALOR]],"NO DISPONIBLE","DISPONIBLE")</f>
        <v>#N/A</v>
      </c>
      <c r="M2374" s="9">
        <f>COUNTIF(Tabla267[[#This Row],[VALOR RESTANTE]],0)</f>
        <v>0</v>
      </c>
    </row>
    <row r="2375" spans="2:13" hidden="1" x14ac:dyDescent="0.2">
      <c r="B2375" s="31">
        <v>2366</v>
      </c>
      <c r="J2375">
        <f t="shared" si="36"/>
        <v>105000</v>
      </c>
      <c r="K2375" t="e">
        <f>VLOOKUP(B2375,'REGISTRO ABONOS'!$B$8:$BC$10039,54,0)</f>
        <v>#N/A</v>
      </c>
      <c r="L2375" t="e">
        <f>IF(Tabla267[[#This Row],[VALOR RESTANTE]]&lt;Tabla267[[#This Row],[VALOR]],"NO DISPONIBLE","DISPONIBLE")</f>
        <v>#N/A</v>
      </c>
      <c r="M2375" s="9">
        <f>COUNTIF(Tabla267[[#This Row],[VALOR RESTANTE]],0)</f>
        <v>0</v>
      </c>
    </row>
    <row r="2376" spans="2:13" hidden="1" x14ac:dyDescent="0.2">
      <c r="B2376" s="31">
        <v>2367</v>
      </c>
      <c r="J2376">
        <f t="shared" si="36"/>
        <v>105000</v>
      </c>
      <c r="K2376" t="e">
        <f>VLOOKUP(B2376,'REGISTRO ABONOS'!$B$8:$BC$10039,54,0)</f>
        <v>#N/A</v>
      </c>
      <c r="L2376" t="e">
        <f>IF(Tabla267[[#This Row],[VALOR RESTANTE]]&lt;Tabla267[[#This Row],[VALOR]],"NO DISPONIBLE","DISPONIBLE")</f>
        <v>#N/A</v>
      </c>
      <c r="M2376" s="9">
        <f>COUNTIF(Tabla267[[#This Row],[VALOR RESTANTE]],0)</f>
        <v>0</v>
      </c>
    </row>
    <row r="2377" spans="2:13" hidden="1" x14ac:dyDescent="0.2">
      <c r="B2377" s="31">
        <v>2368</v>
      </c>
      <c r="J2377">
        <f t="shared" si="36"/>
        <v>105000</v>
      </c>
      <c r="K2377" t="e">
        <f>VLOOKUP(B2377,'REGISTRO ABONOS'!$B$8:$BC$10039,54,0)</f>
        <v>#N/A</v>
      </c>
      <c r="L2377" t="e">
        <f>IF(Tabla267[[#This Row],[VALOR RESTANTE]]&lt;Tabla267[[#This Row],[VALOR]],"NO DISPONIBLE","DISPONIBLE")</f>
        <v>#N/A</v>
      </c>
      <c r="M2377" s="9">
        <f>COUNTIF(Tabla267[[#This Row],[VALOR RESTANTE]],0)</f>
        <v>0</v>
      </c>
    </row>
    <row r="2378" spans="2:13" hidden="1" x14ac:dyDescent="0.2">
      <c r="B2378" s="31">
        <v>2369</v>
      </c>
      <c r="J2378">
        <f t="shared" si="36"/>
        <v>105000</v>
      </c>
      <c r="K2378" t="e">
        <f>VLOOKUP(B2378,'REGISTRO ABONOS'!$B$8:$BC$10039,54,0)</f>
        <v>#N/A</v>
      </c>
      <c r="L2378" t="e">
        <f>IF(Tabla267[[#This Row],[VALOR RESTANTE]]&lt;Tabla267[[#This Row],[VALOR]],"NO DISPONIBLE","DISPONIBLE")</f>
        <v>#N/A</v>
      </c>
      <c r="M2378" s="9">
        <f>COUNTIF(Tabla267[[#This Row],[VALOR RESTANTE]],0)</f>
        <v>0</v>
      </c>
    </row>
    <row r="2379" spans="2:13" hidden="1" x14ac:dyDescent="0.2">
      <c r="B2379" s="31">
        <v>2370</v>
      </c>
      <c r="C2379" s="10">
        <v>43565</v>
      </c>
      <c r="D2379" t="s">
        <v>294</v>
      </c>
      <c r="I2379" t="s">
        <v>281</v>
      </c>
      <c r="J2379">
        <f t="shared" si="36"/>
        <v>105000</v>
      </c>
      <c r="K2379" t="e">
        <f>VLOOKUP(B2379,'REGISTRO ABONOS'!$B$8:$BC$10039,54,0)</f>
        <v>#N/A</v>
      </c>
      <c r="L2379" t="e">
        <f>IF(Tabla267[[#This Row],[VALOR RESTANTE]]&lt;Tabla267[[#This Row],[VALOR]],"NO DISPONIBLE","DISPONIBLE")</f>
        <v>#N/A</v>
      </c>
      <c r="M2379" s="9">
        <f>COUNTIF(Tabla267[[#This Row],[VALOR RESTANTE]],0)</f>
        <v>0</v>
      </c>
    </row>
    <row r="2380" spans="2:13" hidden="1" x14ac:dyDescent="0.2">
      <c r="B2380" s="31">
        <v>2371</v>
      </c>
      <c r="I2380" t="s">
        <v>486</v>
      </c>
      <c r="J2380">
        <f t="shared" ref="J2380:J2443" si="37">IF(C2380&gt;43607,130000,105000)</f>
        <v>105000</v>
      </c>
      <c r="K2380" t="e">
        <f>VLOOKUP(B2380,'REGISTRO ABONOS'!$B$8:$BC$10039,54,0)</f>
        <v>#N/A</v>
      </c>
      <c r="L2380" t="e">
        <f>IF(Tabla267[[#This Row],[VALOR RESTANTE]]&lt;Tabla267[[#This Row],[VALOR]],"NO DISPONIBLE","DISPONIBLE")</f>
        <v>#N/A</v>
      </c>
      <c r="M2380" s="9">
        <f>COUNTIF(Tabla267[[#This Row],[VALOR RESTANTE]],0)</f>
        <v>0</v>
      </c>
    </row>
    <row r="2381" spans="2:13" hidden="1" x14ac:dyDescent="0.2">
      <c r="B2381" s="31">
        <v>2372</v>
      </c>
      <c r="C2381" s="10">
        <v>43571</v>
      </c>
      <c r="D2381" t="s">
        <v>361</v>
      </c>
      <c r="I2381" t="s">
        <v>345</v>
      </c>
      <c r="J2381">
        <f t="shared" si="37"/>
        <v>105000</v>
      </c>
      <c r="K2381">
        <f>VLOOKUP(B2381,'REGISTRO ABONOS'!$B$8:$BC$10039,54,0)</f>
        <v>70000</v>
      </c>
      <c r="L2381" t="str">
        <f>IF(Tabla267[[#This Row],[VALOR RESTANTE]]&lt;Tabla267[[#This Row],[VALOR]],"NO DISPONIBLE","DISPONIBLE")</f>
        <v>NO DISPONIBLE</v>
      </c>
      <c r="M2381" s="9">
        <f>COUNTIF(Tabla267[[#This Row],[VALOR RESTANTE]],0)</f>
        <v>0</v>
      </c>
    </row>
    <row r="2382" spans="2:13" hidden="1" x14ac:dyDescent="0.2">
      <c r="B2382" s="31">
        <v>2373</v>
      </c>
      <c r="J2382">
        <f t="shared" si="37"/>
        <v>105000</v>
      </c>
      <c r="K2382" t="e">
        <f>VLOOKUP(B2382,'REGISTRO ABONOS'!$B$8:$BC$10039,54,0)</f>
        <v>#N/A</v>
      </c>
      <c r="L2382" t="e">
        <f>IF(Tabla267[[#This Row],[VALOR RESTANTE]]&lt;Tabla267[[#This Row],[VALOR]],"NO DISPONIBLE","DISPONIBLE")</f>
        <v>#N/A</v>
      </c>
      <c r="M2382" s="9">
        <f>COUNTIF(Tabla267[[#This Row],[VALOR RESTANTE]],0)</f>
        <v>0</v>
      </c>
    </row>
    <row r="2383" spans="2:13" hidden="1" x14ac:dyDescent="0.2">
      <c r="B2383" s="31">
        <v>2374</v>
      </c>
      <c r="J2383">
        <f t="shared" si="37"/>
        <v>105000</v>
      </c>
      <c r="K2383" t="e">
        <f>VLOOKUP(B2383,'REGISTRO ABONOS'!$B$8:$BC$10039,54,0)</f>
        <v>#N/A</v>
      </c>
      <c r="L2383" t="e">
        <f>IF(Tabla267[[#This Row],[VALOR RESTANTE]]&lt;Tabla267[[#This Row],[VALOR]],"NO DISPONIBLE","DISPONIBLE")</f>
        <v>#N/A</v>
      </c>
      <c r="M2383" s="9">
        <f>COUNTIF(Tabla267[[#This Row],[VALOR RESTANTE]],0)</f>
        <v>0</v>
      </c>
    </row>
    <row r="2384" spans="2:13" hidden="1" x14ac:dyDescent="0.2">
      <c r="B2384" s="31">
        <v>2375</v>
      </c>
      <c r="I2384" t="s">
        <v>502</v>
      </c>
      <c r="J2384">
        <f t="shared" si="37"/>
        <v>105000</v>
      </c>
      <c r="K2384" t="e">
        <f>VLOOKUP(B2384,'REGISTRO ABONOS'!$B$8:$BC$10039,54,0)</f>
        <v>#N/A</v>
      </c>
      <c r="L2384" t="e">
        <f>IF(Tabla267[[#This Row],[VALOR RESTANTE]]&lt;Tabla267[[#This Row],[VALOR]],"NO DISPONIBLE","DISPONIBLE")</f>
        <v>#N/A</v>
      </c>
      <c r="M2384" s="9">
        <f>COUNTIF(Tabla267[[#This Row],[VALOR RESTANTE]],0)</f>
        <v>0</v>
      </c>
    </row>
    <row r="2385" spans="2:13" hidden="1" x14ac:dyDescent="0.2">
      <c r="B2385" s="31">
        <v>2376</v>
      </c>
      <c r="J2385">
        <f t="shared" si="37"/>
        <v>105000</v>
      </c>
      <c r="K2385" t="e">
        <f>VLOOKUP(B2385,'REGISTRO ABONOS'!$B$8:$BC$10039,54,0)</f>
        <v>#N/A</v>
      </c>
      <c r="L2385" t="e">
        <f>IF(Tabla267[[#This Row],[VALOR RESTANTE]]&lt;Tabla267[[#This Row],[VALOR]],"NO DISPONIBLE","DISPONIBLE")</f>
        <v>#N/A</v>
      </c>
      <c r="M2385" s="9">
        <f>COUNTIF(Tabla267[[#This Row],[VALOR RESTANTE]],0)</f>
        <v>0</v>
      </c>
    </row>
    <row r="2386" spans="2:13" hidden="1" x14ac:dyDescent="0.2">
      <c r="B2386" s="31">
        <v>2377</v>
      </c>
      <c r="H2386" t="s">
        <v>130</v>
      </c>
      <c r="J2386">
        <f t="shared" si="37"/>
        <v>105000</v>
      </c>
      <c r="K2386" t="e">
        <f>VLOOKUP(B2386,'REGISTRO ABONOS'!$B$8:$BC$10039,54,0)</f>
        <v>#N/A</v>
      </c>
      <c r="L2386" t="e">
        <f>IF(Tabla267[[#This Row],[VALOR RESTANTE]]&lt;Tabla267[[#This Row],[VALOR]],"NO DISPONIBLE","DISPONIBLE")</f>
        <v>#N/A</v>
      </c>
      <c r="M2386" s="9">
        <f>COUNTIF(Tabla267[[#This Row],[VALOR RESTANTE]],0)</f>
        <v>0</v>
      </c>
    </row>
    <row r="2387" spans="2:13" hidden="1" x14ac:dyDescent="0.2">
      <c r="B2387" s="31">
        <v>2378</v>
      </c>
      <c r="I2387" t="s">
        <v>492</v>
      </c>
      <c r="J2387">
        <f t="shared" si="37"/>
        <v>105000</v>
      </c>
      <c r="K2387" t="e">
        <f>VLOOKUP(B2387,'REGISTRO ABONOS'!$B$8:$BC$10039,54,0)</f>
        <v>#N/A</v>
      </c>
      <c r="L2387" t="e">
        <f>IF(Tabla267[[#This Row],[VALOR RESTANTE]]&lt;Tabla267[[#This Row],[VALOR]],"NO DISPONIBLE","DISPONIBLE")</f>
        <v>#N/A</v>
      </c>
      <c r="M2387" s="9">
        <f>COUNTIF(Tabla267[[#This Row],[VALOR RESTANTE]],0)</f>
        <v>0</v>
      </c>
    </row>
    <row r="2388" spans="2:13" hidden="1" x14ac:dyDescent="0.2">
      <c r="B2388" s="31">
        <v>2379</v>
      </c>
      <c r="J2388">
        <f t="shared" si="37"/>
        <v>105000</v>
      </c>
      <c r="K2388" t="e">
        <f>VLOOKUP(B2388,'REGISTRO ABONOS'!$B$8:$BC$10039,54,0)</f>
        <v>#N/A</v>
      </c>
      <c r="L2388" t="e">
        <f>IF(Tabla267[[#This Row],[VALOR RESTANTE]]&lt;Tabla267[[#This Row],[VALOR]],"NO DISPONIBLE","DISPONIBLE")</f>
        <v>#N/A</v>
      </c>
      <c r="M2388" s="9">
        <f>COUNTIF(Tabla267[[#This Row],[VALOR RESTANTE]],0)</f>
        <v>0</v>
      </c>
    </row>
    <row r="2389" spans="2:13" hidden="1" x14ac:dyDescent="0.2">
      <c r="B2389" s="31">
        <v>2380</v>
      </c>
      <c r="I2389" t="s">
        <v>499</v>
      </c>
      <c r="J2389">
        <f t="shared" si="37"/>
        <v>105000</v>
      </c>
      <c r="K2389" t="e">
        <f>VLOOKUP(B2389,'REGISTRO ABONOS'!$B$8:$BC$10039,54,0)</f>
        <v>#N/A</v>
      </c>
      <c r="L2389" t="e">
        <f>IF(Tabla267[[#This Row],[VALOR RESTANTE]]&lt;Tabla267[[#This Row],[VALOR]],"NO DISPONIBLE","DISPONIBLE")</f>
        <v>#N/A</v>
      </c>
      <c r="M2389" s="9">
        <f>COUNTIF(Tabla267[[#This Row],[VALOR RESTANTE]],0)</f>
        <v>0</v>
      </c>
    </row>
    <row r="2390" spans="2:13" hidden="1" x14ac:dyDescent="0.2">
      <c r="B2390" s="31">
        <v>2381</v>
      </c>
      <c r="J2390">
        <f t="shared" si="37"/>
        <v>105000</v>
      </c>
      <c r="K2390" t="e">
        <f>VLOOKUP(B2390,'REGISTRO ABONOS'!$B$8:$BC$10039,54,0)</f>
        <v>#N/A</v>
      </c>
      <c r="L2390" t="e">
        <f>IF(Tabla267[[#This Row],[VALOR RESTANTE]]&lt;Tabla267[[#This Row],[VALOR]],"NO DISPONIBLE","DISPONIBLE")</f>
        <v>#N/A</v>
      </c>
      <c r="M2390" s="9">
        <f>COUNTIF(Tabla267[[#This Row],[VALOR RESTANTE]],0)</f>
        <v>0</v>
      </c>
    </row>
    <row r="2391" spans="2:13" hidden="1" x14ac:dyDescent="0.2">
      <c r="B2391" s="31">
        <v>2382</v>
      </c>
      <c r="I2391" t="s">
        <v>494</v>
      </c>
      <c r="J2391">
        <f t="shared" si="37"/>
        <v>105000</v>
      </c>
      <c r="K2391" t="e">
        <f>VLOOKUP(B2391,'REGISTRO ABONOS'!$B$8:$BC$10039,54,0)</f>
        <v>#N/A</v>
      </c>
      <c r="L2391" t="e">
        <f>IF(Tabla267[[#This Row],[VALOR RESTANTE]]&lt;Tabla267[[#This Row],[VALOR]],"NO DISPONIBLE","DISPONIBLE")</f>
        <v>#N/A</v>
      </c>
      <c r="M2391" s="9">
        <f>COUNTIF(Tabla267[[#This Row],[VALOR RESTANTE]],0)</f>
        <v>0</v>
      </c>
    </row>
    <row r="2392" spans="2:13" hidden="1" x14ac:dyDescent="0.2">
      <c r="B2392" s="31">
        <v>2383</v>
      </c>
      <c r="J2392">
        <f t="shared" si="37"/>
        <v>105000</v>
      </c>
      <c r="K2392" t="e">
        <f>VLOOKUP(B2392,'REGISTRO ABONOS'!$B$8:$BC$10039,54,0)</f>
        <v>#N/A</v>
      </c>
      <c r="L2392" t="e">
        <f>IF(Tabla267[[#This Row],[VALOR RESTANTE]]&lt;Tabla267[[#This Row],[VALOR]],"NO DISPONIBLE","DISPONIBLE")</f>
        <v>#N/A</v>
      </c>
      <c r="M2392" s="9">
        <f>COUNTIF(Tabla267[[#This Row],[VALOR RESTANTE]],0)</f>
        <v>0</v>
      </c>
    </row>
    <row r="2393" spans="2:13" hidden="1" x14ac:dyDescent="0.2">
      <c r="B2393" s="31">
        <v>2384</v>
      </c>
      <c r="J2393">
        <f t="shared" si="37"/>
        <v>105000</v>
      </c>
      <c r="K2393" t="e">
        <f>VLOOKUP(B2393,'REGISTRO ABONOS'!$B$8:$BC$10039,54,0)</f>
        <v>#N/A</v>
      </c>
      <c r="L2393" t="e">
        <f>IF(Tabla267[[#This Row],[VALOR RESTANTE]]&lt;Tabla267[[#This Row],[VALOR]],"NO DISPONIBLE","DISPONIBLE")</f>
        <v>#N/A</v>
      </c>
      <c r="M2393" s="9">
        <f>COUNTIF(Tabla267[[#This Row],[VALOR RESTANTE]],0)</f>
        <v>0</v>
      </c>
    </row>
    <row r="2394" spans="2:13" hidden="1" x14ac:dyDescent="0.2">
      <c r="B2394" s="31">
        <v>2385</v>
      </c>
      <c r="J2394">
        <f t="shared" si="37"/>
        <v>105000</v>
      </c>
      <c r="K2394" t="e">
        <f>VLOOKUP(B2394,'REGISTRO ABONOS'!$B$8:$BC$10039,54,0)</f>
        <v>#N/A</v>
      </c>
      <c r="L2394" t="e">
        <f>IF(Tabla267[[#This Row],[VALOR RESTANTE]]&lt;Tabla267[[#This Row],[VALOR]],"NO DISPONIBLE","DISPONIBLE")</f>
        <v>#N/A</v>
      </c>
      <c r="M2394" s="9">
        <f>COUNTIF(Tabla267[[#This Row],[VALOR RESTANTE]],0)</f>
        <v>0</v>
      </c>
    </row>
    <row r="2395" spans="2:13" hidden="1" x14ac:dyDescent="0.2">
      <c r="B2395" s="31">
        <v>2386</v>
      </c>
      <c r="J2395">
        <f t="shared" si="37"/>
        <v>105000</v>
      </c>
      <c r="K2395" t="e">
        <f>VLOOKUP(B2395,'REGISTRO ABONOS'!$B$8:$BC$10039,54,0)</f>
        <v>#N/A</v>
      </c>
      <c r="L2395" t="e">
        <f>IF(Tabla267[[#This Row],[VALOR RESTANTE]]&lt;Tabla267[[#This Row],[VALOR]],"NO DISPONIBLE","DISPONIBLE")</f>
        <v>#N/A</v>
      </c>
      <c r="M2395" s="9">
        <f>COUNTIF(Tabla267[[#This Row],[VALOR RESTANTE]],0)</f>
        <v>0</v>
      </c>
    </row>
    <row r="2396" spans="2:13" hidden="1" x14ac:dyDescent="0.2">
      <c r="B2396" s="31">
        <v>2387</v>
      </c>
      <c r="J2396">
        <f t="shared" si="37"/>
        <v>105000</v>
      </c>
      <c r="K2396" t="e">
        <f>VLOOKUP(B2396,'REGISTRO ABONOS'!$B$8:$BC$10039,54,0)</f>
        <v>#N/A</v>
      </c>
      <c r="L2396" t="e">
        <f>IF(Tabla267[[#This Row],[VALOR RESTANTE]]&lt;Tabla267[[#This Row],[VALOR]],"NO DISPONIBLE","DISPONIBLE")</f>
        <v>#N/A</v>
      </c>
      <c r="M2396" s="9">
        <f>COUNTIF(Tabla267[[#This Row],[VALOR RESTANTE]],0)</f>
        <v>0</v>
      </c>
    </row>
    <row r="2397" spans="2:13" hidden="1" x14ac:dyDescent="0.2">
      <c r="B2397" s="31">
        <v>2388</v>
      </c>
      <c r="J2397">
        <f t="shared" si="37"/>
        <v>105000</v>
      </c>
      <c r="K2397" t="e">
        <f>VLOOKUP(B2397,'REGISTRO ABONOS'!$B$8:$BC$10039,54,0)</f>
        <v>#N/A</v>
      </c>
      <c r="L2397" t="e">
        <f>IF(Tabla267[[#This Row],[VALOR RESTANTE]]&lt;Tabla267[[#This Row],[VALOR]],"NO DISPONIBLE","DISPONIBLE")</f>
        <v>#N/A</v>
      </c>
      <c r="M2397" s="9">
        <f>COUNTIF(Tabla267[[#This Row],[VALOR RESTANTE]],0)</f>
        <v>0</v>
      </c>
    </row>
    <row r="2398" spans="2:13" hidden="1" x14ac:dyDescent="0.2">
      <c r="B2398" s="31">
        <v>2389</v>
      </c>
      <c r="J2398">
        <f t="shared" si="37"/>
        <v>105000</v>
      </c>
      <c r="K2398" t="e">
        <f>VLOOKUP(B2398,'REGISTRO ABONOS'!$B$8:$BC$10039,54,0)</f>
        <v>#N/A</v>
      </c>
      <c r="L2398" t="e">
        <f>IF(Tabla267[[#This Row],[VALOR RESTANTE]]&lt;Tabla267[[#This Row],[VALOR]],"NO DISPONIBLE","DISPONIBLE")</f>
        <v>#N/A</v>
      </c>
      <c r="M2398" s="9">
        <f>COUNTIF(Tabla267[[#This Row],[VALOR RESTANTE]],0)</f>
        <v>0</v>
      </c>
    </row>
    <row r="2399" spans="2:13" hidden="1" x14ac:dyDescent="0.2">
      <c r="B2399" s="31">
        <v>2390</v>
      </c>
      <c r="I2399" t="s">
        <v>282</v>
      </c>
      <c r="J2399">
        <f t="shared" si="37"/>
        <v>105000</v>
      </c>
      <c r="K2399" t="e">
        <f>VLOOKUP(B2399,'REGISTRO ABONOS'!$B$8:$BC$10039,54,0)</f>
        <v>#N/A</v>
      </c>
      <c r="L2399" t="e">
        <f>IF(Tabla267[[#This Row],[VALOR RESTANTE]]&lt;Tabla267[[#This Row],[VALOR]],"NO DISPONIBLE","DISPONIBLE")</f>
        <v>#N/A</v>
      </c>
      <c r="M2399" s="9">
        <f>COUNTIF(Tabla267[[#This Row],[VALOR RESTANTE]],0)</f>
        <v>0</v>
      </c>
    </row>
    <row r="2400" spans="2:13" hidden="1" x14ac:dyDescent="0.2">
      <c r="B2400" s="31">
        <v>2391</v>
      </c>
      <c r="J2400">
        <f t="shared" si="37"/>
        <v>105000</v>
      </c>
      <c r="K2400" t="e">
        <f>VLOOKUP(B2400,'REGISTRO ABONOS'!$B$8:$BC$10039,54,0)</f>
        <v>#N/A</v>
      </c>
      <c r="L2400" t="e">
        <f>IF(Tabla267[[#This Row],[VALOR RESTANTE]]&lt;Tabla267[[#This Row],[VALOR]],"NO DISPONIBLE","DISPONIBLE")</f>
        <v>#N/A</v>
      </c>
      <c r="M2400" s="9">
        <f>COUNTIF(Tabla267[[#This Row],[VALOR RESTANTE]],0)</f>
        <v>0</v>
      </c>
    </row>
    <row r="2401" spans="2:13" hidden="1" x14ac:dyDescent="0.2">
      <c r="B2401" s="31">
        <v>2392</v>
      </c>
      <c r="J2401">
        <f t="shared" si="37"/>
        <v>105000</v>
      </c>
      <c r="K2401" t="e">
        <f>VLOOKUP(B2401,'REGISTRO ABONOS'!$B$8:$BC$10039,54,0)</f>
        <v>#N/A</v>
      </c>
      <c r="L2401" t="e">
        <f>IF(Tabla267[[#This Row],[VALOR RESTANTE]]&lt;Tabla267[[#This Row],[VALOR]],"NO DISPONIBLE","DISPONIBLE")</f>
        <v>#N/A</v>
      </c>
      <c r="M2401" s="9">
        <f>COUNTIF(Tabla267[[#This Row],[VALOR RESTANTE]],0)</f>
        <v>0</v>
      </c>
    </row>
    <row r="2402" spans="2:13" hidden="1" x14ac:dyDescent="0.2">
      <c r="B2402" s="31">
        <v>2393</v>
      </c>
      <c r="J2402">
        <f t="shared" si="37"/>
        <v>105000</v>
      </c>
      <c r="K2402" t="e">
        <f>VLOOKUP(B2402,'REGISTRO ABONOS'!$B$8:$BC$10039,54,0)</f>
        <v>#N/A</v>
      </c>
      <c r="L2402" t="e">
        <f>IF(Tabla267[[#This Row],[VALOR RESTANTE]]&lt;Tabla267[[#This Row],[VALOR]],"NO DISPONIBLE","DISPONIBLE")</f>
        <v>#N/A</v>
      </c>
      <c r="M2402" s="9">
        <f>COUNTIF(Tabla267[[#This Row],[VALOR RESTANTE]],0)</f>
        <v>0</v>
      </c>
    </row>
    <row r="2403" spans="2:13" hidden="1" x14ac:dyDescent="0.2">
      <c r="B2403" s="31">
        <v>2394</v>
      </c>
      <c r="J2403">
        <f t="shared" si="37"/>
        <v>105000</v>
      </c>
      <c r="K2403" t="e">
        <f>VLOOKUP(B2403,'REGISTRO ABONOS'!$B$8:$BC$10039,54,0)</f>
        <v>#N/A</v>
      </c>
      <c r="L2403" t="e">
        <f>IF(Tabla267[[#This Row],[VALOR RESTANTE]]&lt;Tabla267[[#This Row],[VALOR]],"NO DISPONIBLE","DISPONIBLE")</f>
        <v>#N/A</v>
      </c>
      <c r="M2403" s="9">
        <f>COUNTIF(Tabla267[[#This Row],[VALOR RESTANTE]],0)</f>
        <v>0</v>
      </c>
    </row>
    <row r="2404" spans="2:13" hidden="1" x14ac:dyDescent="0.2">
      <c r="B2404" s="31">
        <v>2395</v>
      </c>
      <c r="J2404">
        <f t="shared" si="37"/>
        <v>105000</v>
      </c>
      <c r="K2404" t="e">
        <f>VLOOKUP(B2404,'REGISTRO ABONOS'!$B$8:$BC$10039,54,0)</f>
        <v>#N/A</v>
      </c>
      <c r="L2404" t="e">
        <f>IF(Tabla267[[#This Row],[VALOR RESTANTE]]&lt;Tabla267[[#This Row],[VALOR]],"NO DISPONIBLE","DISPONIBLE")</f>
        <v>#N/A</v>
      </c>
      <c r="M2404" s="9">
        <f>COUNTIF(Tabla267[[#This Row],[VALOR RESTANTE]],0)</f>
        <v>0</v>
      </c>
    </row>
    <row r="2405" spans="2:13" hidden="1" x14ac:dyDescent="0.2">
      <c r="B2405" s="31">
        <v>2396</v>
      </c>
      <c r="J2405">
        <f t="shared" si="37"/>
        <v>105000</v>
      </c>
      <c r="K2405" t="e">
        <f>VLOOKUP(B2405,'REGISTRO ABONOS'!$B$8:$BC$10039,54,0)</f>
        <v>#N/A</v>
      </c>
      <c r="L2405" t="e">
        <f>IF(Tabla267[[#This Row],[VALOR RESTANTE]]&lt;Tabla267[[#This Row],[VALOR]],"NO DISPONIBLE","DISPONIBLE")</f>
        <v>#N/A</v>
      </c>
      <c r="M2405" s="9">
        <f>COUNTIF(Tabla267[[#This Row],[VALOR RESTANTE]],0)</f>
        <v>0</v>
      </c>
    </row>
    <row r="2406" spans="2:13" hidden="1" x14ac:dyDescent="0.2">
      <c r="B2406" s="31">
        <v>2397</v>
      </c>
      <c r="J2406">
        <f t="shared" si="37"/>
        <v>105000</v>
      </c>
      <c r="K2406" t="e">
        <f>VLOOKUP(B2406,'REGISTRO ABONOS'!$B$8:$BC$10039,54,0)</f>
        <v>#N/A</v>
      </c>
      <c r="L2406" t="e">
        <f>IF(Tabla267[[#This Row],[VALOR RESTANTE]]&lt;Tabla267[[#This Row],[VALOR]],"NO DISPONIBLE","DISPONIBLE")</f>
        <v>#N/A</v>
      </c>
      <c r="M2406" s="9">
        <f>COUNTIF(Tabla267[[#This Row],[VALOR RESTANTE]],0)</f>
        <v>0</v>
      </c>
    </row>
    <row r="2407" spans="2:13" hidden="1" x14ac:dyDescent="0.2">
      <c r="B2407" s="31">
        <v>2398</v>
      </c>
      <c r="J2407">
        <f t="shared" si="37"/>
        <v>105000</v>
      </c>
      <c r="K2407" t="e">
        <f>VLOOKUP(B2407,'REGISTRO ABONOS'!$B$8:$BC$10039,54,0)</f>
        <v>#N/A</v>
      </c>
      <c r="L2407" t="e">
        <f>IF(Tabla267[[#This Row],[VALOR RESTANTE]]&lt;Tabla267[[#This Row],[VALOR]],"NO DISPONIBLE","DISPONIBLE")</f>
        <v>#N/A</v>
      </c>
      <c r="M2407" s="9">
        <f>COUNTIF(Tabla267[[#This Row],[VALOR RESTANTE]],0)</f>
        <v>0</v>
      </c>
    </row>
    <row r="2408" spans="2:13" hidden="1" x14ac:dyDescent="0.2">
      <c r="B2408" s="31">
        <v>2399</v>
      </c>
      <c r="I2408" t="s">
        <v>282</v>
      </c>
      <c r="J2408">
        <f t="shared" si="37"/>
        <v>105000</v>
      </c>
      <c r="K2408" t="e">
        <f>VLOOKUP(B2408,'REGISTRO ABONOS'!$B$8:$BC$10039,54,0)</f>
        <v>#N/A</v>
      </c>
      <c r="L2408" t="e">
        <f>IF(Tabla267[[#This Row],[VALOR RESTANTE]]&lt;Tabla267[[#This Row],[VALOR]],"NO DISPONIBLE","DISPONIBLE")</f>
        <v>#N/A</v>
      </c>
      <c r="M2408" s="9">
        <f>COUNTIF(Tabla267[[#This Row],[VALOR RESTANTE]],0)</f>
        <v>0</v>
      </c>
    </row>
    <row r="2409" spans="2:13" hidden="1" x14ac:dyDescent="0.2">
      <c r="B2409" s="31">
        <v>2400</v>
      </c>
      <c r="I2409" t="s">
        <v>502</v>
      </c>
      <c r="J2409">
        <f t="shared" si="37"/>
        <v>105000</v>
      </c>
      <c r="K2409" t="e">
        <f>VLOOKUP(B2409,'REGISTRO ABONOS'!$B$8:$BC$10039,54,0)</f>
        <v>#N/A</v>
      </c>
      <c r="L2409" t="e">
        <f>IF(Tabla267[[#This Row],[VALOR RESTANTE]]&lt;Tabla267[[#This Row],[VALOR]],"NO DISPONIBLE","DISPONIBLE")</f>
        <v>#N/A</v>
      </c>
      <c r="M2409" s="9">
        <f>COUNTIF(Tabla267[[#This Row],[VALOR RESTANTE]],0)</f>
        <v>0</v>
      </c>
    </row>
    <row r="2410" spans="2:13" hidden="1" x14ac:dyDescent="0.2">
      <c r="B2410" s="31">
        <v>2401</v>
      </c>
      <c r="J2410">
        <f t="shared" si="37"/>
        <v>105000</v>
      </c>
      <c r="K2410" t="e">
        <f>VLOOKUP(B2410,'REGISTRO ABONOS'!$B$8:$BC$10039,54,0)</f>
        <v>#N/A</v>
      </c>
      <c r="L2410" t="e">
        <f>IF(Tabla267[[#This Row],[VALOR RESTANTE]]&lt;Tabla267[[#This Row],[VALOR]],"NO DISPONIBLE","DISPONIBLE")</f>
        <v>#N/A</v>
      </c>
      <c r="M2410" s="9">
        <f>COUNTIF(Tabla267[[#This Row],[VALOR RESTANTE]],0)</f>
        <v>0</v>
      </c>
    </row>
    <row r="2411" spans="2:13" hidden="1" x14ac:dyDescent="0.2">
      <c r="B2411" s="31">
        <v>2402</v>
      </c>
      <c r="J2411">
        <f t="shared" si="37"/>
        <v>105000</v>
      </c>
      <c r="K2411" t="e">
        <f>VLOOKUP(B2411,'REGISTRO ABONOS'!$B$8:$BC$10039,54,0)</f>
        <v>#N/A</v>
      </c>
      <c r="L2411" t="e">
        <f>IF(Tabla267[[#This Row],[VALOR RESTANTE]]&lt;Tabla267[[#This Row],[VALOR]],"NO DISPONIBLE","DISPONIBLE")</f>
        <v>#N/A</v>
      </c>
      <c r="M2411" s="9">
        <f>COUNTIF(Tabla267[[#This Row],[VALOR RESTANTE]],0)</f>
        <v>0</v>
      </c>
    </row>
    <row r="2412" spans="2:13" hidden="1" x14ac:dyDescent="0.2">
      <c r="B2412" s="31">
        <v>2403</v>
      </c>
      <c r="J2412">
        <f t="shared" si="37"/>
        <v>105000</v>
      </c>
      <c r="K2412" t="e">
        <f>VLOOKUP(B2412,'REGISTRO ABONOS'!$B$8:$BC$10039,54,0)</f>
        <v>#N/A</v>
      </c>
      <c r="L2412" t="e">
        <f>IF(Tabla267[[#This Row],[VALOR RESTANTE]]&lt;Tabla267[[#This Row],[VALOR]],"NO DISPONIBLE","DISPONIBLE")</f>
        <v>#N/A</v>
      </c>
      <c r="M2412" s="9">
        <f>COUNTIF(Tabla267[[#This Row],[VALOR RESTANTE]],0)</f>
        <v>0</v>
      </c>
    </row>
    <row r="2413" spans="2:13" hidden="1" x14ac:dyDescent="0.2">
      <c r="B2413" s="31">
        <v>2404</v>
      </c>
      <c r="J2413">
        <f t="shared" si="37"/>
        <v>105000</v>
      </c>
      <c r="K2413" t="e">
        <f>VLOOKUP(B2413,'REGISTRO ABONOS'!$B$8:$BC$10039,54,0)</f>
        <v>#N/A</v>
      </c>
      <c r="L2413" t="e">
        <f>IF(Tabla267[[#This Row],[VALOR RESTANTE]]&lt;Tabla267[[#This Row],[VALOR]],"NO DISPONIBLE","DISPONIBLE")</f>
        <v>#N/A</v>
      </c>
      <c r="M2413" s="9">
        <f>COUNTIF(Tabla267[[#This Row],[VALOR RESTANTE]],0)</f>
        <v>0</v>
      </c>
    </row>
    <row r="2414" spans="2:13" hidden="1" x14ac:dyDescent="0.2">
      <c r="B2414" s="31">
        <v>2405</v>
      </c>
      <c r="J2414">
        <f t="shared" si="37"/>
        <v>105000</v>
      </c>
      <c r="K2414" t="e">
        <f>VLOOKUP(B2414,'REGISTRO ABONOS'!$B$8:$BC$10039,54,0)</f>
        <v>#N/A</v>
      </c>
      <c r="L2414" t="e">
        <f>IF(Tabla267[[#This Row],[VALOR RESTANTE]]&lt;Tabla267[[#This Row],[VALOR]],"NO DISPONIBLE","DISPONIBLE")</f>
        <v>#N/A</v>
      </c>
      <c r="M2414" s="9">
        <f>COUNTIF(Tabla267[[#This Row],[VALOR RESTANTE]],0)</f>
        <v>0</v>
      </c>
    </row>
    <row r="2415" spans="2:13" hidden="1" x14ac:dyDescent="0.2">
      <c r="B2415" s="31">
        <v>2406</v>
      </c>
      <c r="J2415">
        <f t="shared" si="37"/>
        <v>105000</v>
      </c>
      <c r="K2415" t="e">
        <f>VLOOKUP(B2415,'REGISTRO ABONOS'!$B$8:$BC$10039,54,0)</f>
        <v>#N/A</v>
      </c>
      <c r="L2415" t="e">
        <f>IF(Tabla267[[#This Row],[VALOR RESTANTE]]&lt;Tabla267[[#This Row],[VALOR]],"NO DISPONIBLE","DISPONIBLE")</f>
        <v>#N/A</v>
      </c>
      <c r="M2415" s="9">
        <f>COUNTIF(Tabla267[[#This Row],[VALOR RESTANTE]],0)</f>
        <v>0</v>
      </c>
    </row>
    <row r="2416" spans="2:13" hidden="1" x14ac:dyDescent="0.2">
      <c r="B2416" s="31">
        <v>2407</v>
      </c>
      <c r="I2416" t="s">
        <v>336</v>
      </c>
      <c r="J2416">
        <f t="shared" si="37"/>
        <v>105000</v>
      </c>
      <c r="K2416" t="e">
        <f>VLOOKUP(B2416,'REGISTRO ABONOS'!$B$8:$BC$10039,54,0)</f>
        <v>#N/A</v>
      </c>
      <c r="L2416" t="e">
        <f>IF(Tabla267[[#This Row],[VALOR RESTANTE]]&lt;Tabla267[[#This Row],[VALOR]],"NO DISPONIBLE","DISPONIBLE")</f>
        <v>#N/A</v>
      </c>
      <c r="M2416" s="9">
        <f>COUNTIF(Tabla267[[#This Row],[VALOR RESTANTE]],0)</f>
        <v>0</v>
      </c>
    </row>
    <row r="2417" spans="2:13" hidden="1" x14ac:dyDescent="0.2">
      <c r="B2417" s="31">
        <v>2408</v>
      </c>
      <c r="J2417">
        <f t="shared" si="37"/>
        <v>105000</v>
      </c>
      <c r="K2417" t="e">
        <f>VLOOKUP(B2417,'REGISTRO ABONOS'!$B$8:$BC$10039,54,0)</f>
        <v>#N/A</v>
      </c>
      <c r="L2417" t="e">
        <f>IF(Tabla267[[#This Row],[VALOR RESTANTE]]&lt;Tabla267[[#This Row],[VALOR]],"NO DISPONIBLE","DISPONIBLE")</f>
        <v>#N/A</v>
      </c>
      <c r="M2417" s="9">
        <f>COUNTIF(Tabla267[[#This Row],[VALOR RESTANTE]],0)</f>
        <v>0</v>
      </c>
    </row>
    <row r="2418" spans="2:13" hidden="1" x14ac:dyDescent="0.2">
      <c r="B2418" s="31">
        <v>2409</v>
      </c>
      <c r="J2418">
        <f t="shared" si="37"/>
        <v>105000</v>
      </c>
      <c r="K2418" t="e">
        <f>VLOOKUP(B2418,'REGISTRO ABONOS'!$B$8:$BC$10039,54,0)</f>
        <v>#N/A</v>
      </c>
      <c r="L2418" t="e">
        <f>IF(Tabla267[[#This Row],[VALOR RESTANTE]]&lt;Tabla267[[#This Row],[VALOR]],"NO DISPONIBLE","DISPONIBLE")</f>
        <v>#N/A</v>
      </c>
      <c r="M2418" s="9">
        <f>COUNTIF(Tabla267[[#This Row],[VALOR RESTANTE]],0)</f>
        <v>0</v>
      </c>
    </row>
    <row r="2419" spans="2:13" hidden="1" x14ac:dyDescent="0.2">
      <c r="B2419" s="31">
        <v>2410</v>
      </c>
      <c r="J2419">
        <f t="shared" si="37"/>
        <v>105000</v>
      </c>
      <c r="K2419" t="e">
        <f>VLOOKUP(B2419,'REGISTRO ABONOS'!$B$8:$BC$10039,54,0)</f>
        <v>#N/A</v>
      </c>
      <c r="L2419" t="e">
        <f>IF(Tabla267[[#This Row],[VALOR RESTANTE]]&lt;Tabla267[[#This Row],[VALOR]],"NO DISPONIBLE","DISPONIBLE")</f>
        <v>#N/A</v>
      </c>
      <c r="M2419" s="9">
        <f>COUNTIF(Tabla267[[#This Row],[VALOR RESTANTE]],0)</f>
        <v>0</v>
      </c>
    </row>
    <row r="2420" spans="2:13" hidden="1" x14ac:dyDescent="0.2">
      <c r="B2420" s="31">
        <v>2411</v>
      </c>
      <c r="J2420">
        <f t="shared" si="37"/>
        <v>105000</v>
      </c>
      <c r="K2420" t="e">
        <f>VLOOKUP(B2420,'REGISTRO ABONOS'!$B$8:$BC$10039,54,0)</f>
        <v>#N/A</v>
      </c>
      <c r="L2420" t="e">
        <f>IF(Tabla267[[#This Row],[VALOR RESTANTE]]&lt;Tabla267[[#This Row],[VALOR]],"NO DISPONIBLE","DISPONIBLE")</f>
        <v>#N/A</v>
      </c>
      <c r="M2420" s="9">
        <f>COUNTIF(Tabla267[[#This Row],[VALOR RESTANTE]],0)</f>
        <v>0</v>
      </c>
    </row>
    <row r="2421" spans="2:13" hidden="1" x14ac:dyDescent="0.2">
      <c r="B2421" s="31">
        <v>2412</v>
      </c>
      <c r="J2421">
        <f t="shared" si="37"/>
        <v>105000</v>
      </c>
      <c r="K2421" t="e">
        <f>VLOOKUP(B2421,'REGISTRO ABONOS'!$B$8:$BC$10039,54,0)</f>
        <v>#N/A</v>
      </c>
      <c r="L2421" t="e">
        <f>IF(Tabla267[[#This Row],[VALOR RESTANTE]]&lt;Tabla267[[#This Row],[VALOR]],"NO DISPONIBLE","DISPONIBLE")</f>
        <v>#N/A</v>
      </c>
      <c r="M2421" s="9">
        <f>COUNTIF(Tabla267[[#This Row],[VALOR RESTANTE]],0)</f>
        <v>0</v>
      </c>
    </row>
    <row r="2422" spans="2:13" hidden="1" x14ac:dyDescent="0.2">
      <c r="B2422" s="31">
        <v>2413</v>
      </c>
      <c r="J2422">
        <f t="shared" si="37"/>
        <v>105000</v>
      </c>
      <c r="K2422" t="e">
        <f>VLOOKUP(B2422,'REGISTRO ABONOS'!$B$8:$BC$10039,54,0)</f>
        <v>#N/A</v>
      </c>
      <c r="L2422" t="e">
        <f>IF(Tabla267[[#This Row],[VALOR RESTANTE]]&lt;Tabla267[[#This Row],[VALOR]],"NO DISPONIBLE","DISPONIBLE")</f>
        <v>#N/A</v>
      </c>
      <c r="M2422" s="9">
        <f>COUNTIF(Tabla267[[#This Row],[VALOR RESTANTE]],0)</f>
        <v>0</v>
      </c>
    </row>
    <row r="2423" spans="2:13" hidden="1" x14ac:dyDescent="0.2">
      <c r="B2423" s="31">
        <v>2414</v>
      </c>
      <c r="J2423">
        <f t="shared" si="37"/>
        <v>105000</v>
      </c>
      <c r="K2423" t="e">
        <f>VLOOKUP(B2423,'REGISTRO ABONOS'!$B$8:$BC$10039,54,0)</f>
        <v>#N/A</v>
      </c>
      <c r="L2423" t="e">
        <f>IF(Tabla267[[#This Row],[VALOR RESTANTE]]&lt;Tabla267[[#This Row],[VALOR]],"NO DISPONIBLE","DISPONIBLE")</f>
        <v>#N/A</v>
      </c>
      <c r="M2423" s="9">
        <f>COUNTIF(Tabla267[[#This Row],[VALOR RESTANTE]],0)</f>
        <v>0</v>
      </c>
    </row>
    <row r="2424" spans="2:13" hidden="1" x14ac:dyDescent="0.2">
      <c r="B2424" s="31">
        <v>2415</v>
      </c>
      <c r="J2424">
        <f t="shared" si="37"/>
        <v>105000</v>
      </c>
      <c r="K2424" t="e">
        <f>VLOOKUP(B2424,'REGISTRO ABONOS'!$B$8:$BC$10039,54,0)</f>
        <v>#N/A</v>
      </c>
      <c r="L2424" t="e">
        <f>IF(Tabla267[[#This Row],[VALOR RESTANTE]]&lt;Tabla267[[#This Row],[VALOR]],"NO DISPONIBLE","DISPONIBLE")</f>
        <v>#N/A</v>
      </c>
      <c r="M2424" s="9">
        <f>COUNTIF(Tabla267[[#This Row],[VALOR RESTANTE]],0)</f>
        <v>0</v>
      </c>
    </row>
    <row r="2425" spans="2:13" hidden="1" x14ac:dyDescent="0.2">
      <c r="B2425" s="31">
        <v>2416</v>
      </c>
      <c r="J2425">
        <f t="shared" si="37"/>
        <v>105000</v>
      </c>
      <c r="K2425" t="e">
        <f>VLOOKUP(B2425,'REGISTRO ABONOS'!$B$8:$BC$10039,54,0)</f>
        <v>#N/A</v>
      </c>
      <c r="L2425" t="e">
        <f>IF(Tabla267[[#This Row],[VALOR RESTANTE]]&lt;Tabla267[[#This Row],[VALOR]],"NO DISPONIBLE","DISPONIBLE")</f>
        <v>#N/A</v>
      </c>
      <c r="M2425" s="9">
        <f>COUNTIF(Tabla267[[#This Row],[VALOR RESTANTE]],0)</f>
        <v>0</v>
      </c>
    </row>
    <row r="2426" spans="2:13" hidden="1" x14ac:dyDescent="0.2">
      <c r="B2426" s="31">
        <v>2417</v>
      </c>
      <c r="J2426">
        <f t="shared" si="37"/>
        <v>105000</v>
      </c>
      <c r="K2426" t="e">
        <f>VLOOKUP(B2426,'REGISTRO ABONOS'!$B$8:$BC$10039,54,0)</f>
        <v>#N/A</v>
      </c>
      <c r="L2426" t="e">
        <f>IF(Tabla267[[#This Row],[VALOR RESTANTE]]&lt;Tabla267[[#This Row],[VALOR]],"NO DISPONIBLE","DISPONIBLE")</f>
        <v>#N/A</v>
      </c>
      <c r="M2426" s="9">
        <f>COUNTIF(Tabla267[[#This Row],[VALOR RESTANTE]],0)</f>
        <v>0</v>
      </c>
    </row>
    <row r="2427" spans="2:13" hidden="1" x14ac:dyDescent="0.2">
      <c r="B2427" s="31">
        <v>2418</v>
      </c>
      <c r="J2427">
        <f t="shared" si="37"/>
        <v>105000</v>
      </c>
      <c r="K2427" t="e">
        <f>VLOOKUP(B2427,'REGISTRO ABONOS'!$B$8:$BC$10039,54,0)</f>
        <v>#N/A</v>
      </c>
      <c r="L2427" t="e">
        <f>IF(Tabla267[[#This Row],[VALOR RESTANTE]]&lt;Tabla267[[#This Row],[VALOR]],"NO DISPONIBLE","DISPONIBLE")</f>
        <v>#N/A</v>
      </c>
      <c r="M2427" s="9">
        <f>COUNTIF(Tabla267[[#This Row],[VALOR RESTANTE]],0)</f>
        <v>0</v>
      </c>
    </row>
    <row r="2428" spans="2:13" hidden="1" x14ac:dyDescent="0.2">
      <c r="B2428" s="31">
        <v>2419</v>
      </c>
      <c r="J2428">
        <f t="shared" si="37"/>
        <v>105000</v>
      </c>
      <c r="K2428" t="e">
        <f>VLOOKUP(B2428,'REGISTRO ABONOS'!$B$8:$BC$10039,54,0)</f>
        <v>#N/A</v>
      </c>
      <c r="L2428" t="e">
        <f>IF(Tabla267[[#This Row],[VALOR RESTANTE]]&lt;Tabla267[[#This Row],[VALOR]],"NO DISPONIBLE","DISPONIBLE")</f>
        <v>#N/A</v>
      </c>
      <c r="M2428" s="9">
        <f>COUNTIF(Tabla267[[#This Row],[VALOR RESTANTE]],0)</f>
        <v>0</v>
      </c>
    </row>
    <row r="2429" spans="2:13" hidden="1" x14ac:dyDescent="0.2">
      <c r="B2429" s="31">
        <v>2420</v>
      </c>
      <c r="J2429">
        <f t="shared" si="37"/>
        <v>105000</v>
      </c>
      <c r="K2429" t="e">
        <f>VLOOKUP(B2429,'REGISTRO ABONOS'!$B$8:$BC$10039,54,0)</f>
        <v>#N/A</v>
      </c>
      <c r="L2429" t="e">
        <f>IF(Tabla267[[#This Row],[VALOR RESTANTE]]&lt;Tabla267[[#This Row],[VALOR]],"NO DISPONIBLE","DISPONIBLE")</f>
        <v>#N/A</v>
      </c>
      <c r="M2429" s="9">
        <f>COUNTIF(Tabla267[[#This Row],[VALOR RESTANTE]],0)</f>
        <v>0</v>
      </c>
    </row>
    <row r="2430" spans="2:13" hidden="1" x14ac:dyDescent="0.2">
      <c r="B2430" s="31">
        <v>2421</v>
      </c>
      <c r="J2430">
        <f t="shared" si="37"/>
        <v>105000</v>
      </c>
      <c r="K2430" t="e">
        <f>VLOOKUP(B2430,'REGISTRO ABONOS'!$B$8:$BC$10039,54,0)</f>
        <v>#N/A</v>
      </c>
      <c r="L2430" t="e">
        <f>IF(Tabla267[[#This Row],[VALOR RESTANTE]]&lt;Tabla267[[#This Row],[VALOR]],"NO DISPONIBLE","DISPONIBLE")</f>
        <v>#N/A</v>
      </c>
      <c r="M2430" s="9">
        <f>COUNTIF(Tabla267[[#This Row],[VALOR RESTANTE]],0)</f>
        <v>0</v>
      </c>
    </row>
    <row r="2431" spans="2:13" hidden="1" x14ac:dyDescent="0.2">
      <c r="B2431" s="31">
        <v>2422</v>
      </c>
      <c r="J2431">
        <f t="shared" si="37"/>
        <v>105000</v>
      </c>
      <c r="K2431" t="e">
        <f>VLOOKUP(B2431,'REGISTRO ABONOS'!$B$8:$BC$10039,54,0)</f>
        <v>#N/A</v>
      </c>
      <c r="L2431" t="e">
        <f>IF(Tabla267[[#This Row],[VALOR RESTANTE]]&lt;Tabla267[[#This Row],[VALOR]],"NO DISPONIBLE","DISPONIBLE")</f>
        <v>#N/A</v>
      </c>
      <c r="M2431" s="9">
        <f>COUNTIF(Tabla267[[#This Row],[VALOR RESTANTE]],0)</f>
        <v>0</v>
      </c>
    </row>
    <row r="2432" spans="2:13" hidden="1" x14ac:dyDescent="0.2">
      <c r="B2432" s="31">
        <v>2423</v>
      </c>
      <c r="J2432">
        <f t="shared" si="37"/>
        <v>105000</v>
      </c>
      <c r="K2432" t="e">
        <f>VLOOKUP(B2432,'REGISTRO ABONOS'!$B$8:$BC$10039,54,0)</f>
        <v>#N/A</v>
      </c>
      <c r="L2432" t="e">
        <f>IF(Tabla267[[#This Row],[VALOR RESTANTE]]&lt;Tabla267[[#This Row],[VALOR]],"NO DISPONIBLE","DISPONIBLE")</f>
        <v>#N/A</v>
      </c>
      <c r="M2432" s="9">
        <f>COUNTIF(Tabla267[[#This Row],[VALOR RESTANTE]],0)</f>
        <v>0</v>
      </c>
    </row>
    <row r="2433" spans="2:13" hidden="1" x14ac:dyDescent="0.2">
      <c r="B2433" s="31">
        <v>2424</v>
      </c>
      <c r="J2433">
        <f t="shared" si="37"/>
        <v>105000</v>
      </c>
      <c r="K2433" t="e">
        <f>VLOOKUP(B2433,'REGISTRO ABONOS'!$B$8:$BC$10039,54,0)</f>
        <v>#N/A</v>
      </c>
      <c r="L2433" t="e">
        <f>IF(Tabla267[[#This Row],[VALOR RESTANTE]]&lt;Tabla267[[#This Row],[VALOR]],"NO DISPONIBLE","DISPONIBLE")</f>
        <v>#N/A</v>
      </c>
      <c r="M2433" s="9">
        <f>COUNTIF(Tabla267[[#This Row],[VALOR RESTANTE]],0)</f>
        <v>0</v>
      </c>
    </row>
    <row r="2434" spans="2:13" hidden="1" x14ac:dyDescent="0.2">
      <c r="B2434" s="31">
        <v>2425</v>
      </c>
      <c r="J2434">
        <f t="shared" si="37"/>
        <v>105000</v>
      </c>
      <c r="K2434" t="e">
        <f>VLOOKUP(B2434,'REGISTRO ABONOS'!$B$8:$BC$10039,54,0)</f>
        <v>#N/A</v>
      </c>
      <c r="L2434" t="e">
        <f>IF(Tabla267[[#This Row],[VALOR RESTANTE]]&lt;Tabla267[[#This Row],[VALOR]],"NO DISPONIBLE","DISPONIBLE")</f>
        <v>#N/A</v>
      </c>
      <c r="M2434" s="9">
        <f>COUNTIF(Tabla267[[#This Row],[VALOR RESTANTE]],0)</f>
        <v>0</v>
      </c>
    </row>
    <row r="2435" spans="2:13" hidden="1" x14ac:dyDescent="0.2">
      <c r="B2435" s="31">
        <v>2426</v>
      </c>
      <c r="I2435" t="s">
        <v>336</v>
      </c>
      <c r="J2435">
        <f t="shared" si="37"/>
        <v>105000</v>
      </c>
      <c r="K2435" t="e">
        <f>VLOOKUP(B2435,'REGISTRO ABONOS'!$B$8:$BC$10039,54,0)</f>
        <v>#N/A</v>
      </c>
      <c r="L2435" t="e">
        <f>IF(Tabla267[[#This Row],[VALOR RESTANTE]]&lt;Tabla267[[#This Row],[VALOR]],"NO DISPONIBLE","DISPONIBLE")</f>
        <v>#N/A</v>
      </c>
      <c r="M2435" s="9">
        <f>COUNTIF(Tabla267[[#This Row],[VALOR RESTANTE]],0)</f>
        <v>0</v>
      </c>
    </row>
    <row r="2436" spans="2:13" hidden="1" x14ac:dyDescent="0.2">
      <c r="B2436" s="31">
        <v>2427</v>
      </c>
      <c r="J2436">
        <f t="shared" si="37"/>
        <v>105000</v>
      </c>
      <c r="K2436" t="e">
        <f>VLOOKUP(B2436,'REGISTRO ABONOS'!$B$8:$BC$10039,54,0)</f>
        <v>#N/A</v>
      </c>
      <c r="L2436" t="e">
        <f>IF(Tabla267[[#This Row],[VALOR RESTANTE]]&lt;Tabla267[[#This Row],[VALOR]],"NO DISPONIBLE","DISPONIBLE")</f>
        <v>#N/A</v>
      </c>
      <c r="M2436" s="9">
        <f>COUNTIF(Tabla267[[#This Row],[VALOR RESTANTE]],0)</f>
        <v>0</v>
      </c>
    </row>
    <row r="2437" spans="2:13" hidden="1" x14ac:dyDescent="0.2">
      <c r="B2437" s="31">
        <v>2428</v>
      </c>
      <c r="J2437">
        <f t="shared" si="37"/>
        <v>105000</v>
      </c>
      <c r="K2437" t="e">
        <f>VLOOKUP(B2437,'REGISTRO ABONOS'!$B$8:$BC$10039,54,0)</f>
        <v>#N/A</v>
      </c>
      <c r="L2437" t="e">
        <f>IF(Tabla267[[#This Row],[VALOR RESTANTE]]&lt;Tabla267[[#This Row],[VALOR]],"NO DISPONIBLE","DISPONIBLE")</f>
        <v>#N/A</v>
      </c>
      <c r="M2437" s="9">
        <f>COUNTIF(Tabla267[[#This Row],[VALOR RESTANTE]],0)</f>
        <v>0</v>
      </c>
    </row>
    <row r="2438" spans="2:13" hidden="1" x14ac:dyDescent="0.2">
      <c r="B2438" s="31">
        <v>2429</v>
      </c>
      <c r="J2438">
        <f t="shared" si="37"/>
        <v>105000</v>
      </c>
      <c r="K2438" t="e">
        <f>VLOOKUP(B2438,'REGISTRO ABONOS'!$B$8:$BC$10039,54,0)</f>
        <v>#N/A</v>
      </c>
      <c r="L2438" t="e">
        <f>IF(Tabla267[[#This Row],[VALOR RESTANTE]]&lt;Tabla267[[#This Row],[VALOR]],"NO DISPONIBLE","DISPONIBLE")</f>
        <v>#N/A</v>
      </c>
      <c r="M2438" s="9">
        <f>COUNTIF(Tabla267[[#This Row],[VALOR RESTANTE]],0)</f>
        <v>0</v>
      </c>
    </row>
    <row r="2439" spans="2:13" hidden="1" x14ac:dyDescent="0.2">
      <c r="B2439" s="31">
        <v>2430</v>
      </c>
      <c r="I2439" t="s">
        <v>485</v>
      </c>
      <c r="J2439">
        <f t="shared" si="37"/>
        <v>105000</v>
      </c>
      <c r="K2439" t="e">
        <f>VLOOKUP(B2439,'REGISTRO ABONOS'!$B$8:$BC$10039,54,0)</f>
        <v>#N/A</v>
      </c>
      <c r="L2439" t="e">
        <f>IF(Tabla267[[#This Row],[VALOR RESTANTE]]&lt;Tabla267[[#This Row],[VALOR]],"NO DISPONIBLE","DISPONIBLE")</f>
        <v>#N/A</v>
      </c>
      <c r="M2439" s="9">
        <f>COUNTIF(Tabla267[[#This Row],[VALOR RESTANTE]],0)</f>
        <v>0</v>
      </c>
    </row>
    <row r="2440" spans="2:13" hidden="1" x14ac:dyDescent="0.2">
      <c r="B2440" s="31">
        <v>2431</v>
      </c>
      <c r="J2440">
        <f t="shared" si="37"/>
        <v>105000</v>
      </c>
      <c r="K2440" t="e">
        <f>VLOOKUP(B2440,'REGISTRO ABONOS'!$B$8:$BC$10039,54,0)</f>
        <v>#N/A</v>
      </c>
      <c r="L2440" t="e">
        <f>IF(Tabla267[[#This Row],[VALOR RESTANTE]]&lt;Tabla267[[#This Row],[VALOR]],"NO DISPONIBLE","DISPONIBLE")</f>
        <v>#N/A</v>
      </c>
      <c r="M2440" s="9">
        <f>COUNTIF(Tabla267[[#This Row],[VALOR RESTANTE]],0)</f>
        <v>0</v>
      </c>
    </row>
    <row r="2441" spans="2:13" hidden="1" x14ac:dyDescent="0.2">
      <c r="B2441" s="31">
        <v>2432</v>
      </c>
      <c r="J2441">
        <f t="shared" si="37"/>
        <v>105000</v>
      </c>
      <c r="K2441" t="e">
        <f>VLOOKUP(B2441,'REGISTRO ABONOS'!$B$8:$BC$10039,54,0)</f>
        <v>#N/A</v>
      </c>
      <c r="L2441" t="e">
        <f>IF(Tabla267[[#This Row],[VALOR RESTANTE]]&lt;Tabla267[[#This Row],[VALOR]],"NO DISPONIBLE","DISPONIBLE")</f>
        <v>#N/A</v>
      </c>
      <c r="M2441" s="9">
        <f>COUNTIF(Tabla267[[#This Row],[VALOR RESTANTE]],0)</f>
        <v>0</v>
      </c>
    </row>
    <row r="2442" spans="2:13" hidden="1" x14ac:dyDescent="0.2">
      <c r="B2442" s="31">
        <v>2433</v>
      </c>
      <c r="J2442">
        <f t="shared" si="37"/>
        <v>105000</v>
      </c>
      <c r="K2442" t="e">
        <f>VLOOKUP(B2442,'REGISTRO ABONOS'!$B$8:$BC$10039,54,0)</f>
        <v>#N/A</v>
      </c>
      <c r="L2442" t="e">
        <f>IF(Tabla267[[#This Row],[VALOR RESTANTE]]&lt;Tabla267[[#This Row],[VALOR]],"NO DISPONIBLE","DISPONIBLE")</f>
        <v>#N/A</v>
      </c>
      <c r="M2442" s="9">
        <f>COUNTIF(Tabla267[[#This Row],[VALOR RESTANTE]],0)</f>
        <v>0</v>
      </c>
    </row>
    <row r="2443" spans="2:13" hidden="1" x14ac:dyDescent="0.2">
      <c r="B2443" s="31">
        <v>2434</v>
      </c>
      <c r="J2443">
        <f t="shared" si="37"/>
        <v>105000</v>
      </c>
      <c r="K2443" t="e">
        <f>VLOOKUP(B2443,'REGISTRO ABONOS'!$B$8:$BC$10039,54,0)</f>
        <v>#N/A</v>
      </c>
      <c r="L2443" t="e">
        <f>IF(Tabla267[[#This Row],[VALOR RESTANTE]]&lt;Tabla267[[#This Row],[VALOR]],"NO DISPONIBLE","DISPONIBLE")</f>
        <v>#N/A</v>
      </c>
      <c r="M2443" s="9">
        <f>COUNTIF(Tabla267[[#This Row],[VALOR RESTANTE]],0)</f>
        <v>0</v>
      </c>
    </row>
    <row r="2444" spans="2:13" hidden="1" x14ac:dyDescent="0.2">
      <c r="B2444" s="31">
        <v>2435</v>
      </c>
      <c r="J2444">
        <f t="shared" ref="J2444:J2507" si="38">IF(C2444&gt;43607,130000,105000)</f>
        <v>105000</v>
      </c>
      <c r="K2444" t="e">
        <f>VLOOKUP(B2444,'REGISTRO ABONOS'!$B$8:$BC$10039,54,0)</f>
        <v>#N/A</v>
      </c>
      <c r="L2444" t="e">
        <f>IF(Tabla267[[#This Row],[VALOR RESTANTE]]&lt;Tabla267[[#This Row],[VALOR]],"NO DISPONIBLE","DISPONIBLE")</f>
        <v>#N/A</v>
      </c>
      <c r="M2444" s="9">
        <f>COUNTIF(Tabla267[[#This Row],[VALOR RESTANTE]],0)</f>
        <v>0</v>
      </c>
    </row>
    <row r="2445" spans="2:13" hidden="1" x14ac:dyDescent="0.2">
      <c r="B2445" s="31">
        <v>2436</v>
      </c>
      <c r="I2445" t="s">
        <v>336</v>
      </c>
      <c r="J2445">
        <f t="shared" si="38"/>
        <v>105000</v>
      </c>
      <c r="K2445" t="e">
        <f>VLOOKUP(B2445,'REGISTRO ABONOS'!$B$8:$BC$10039,54,0)</f>
        <v>#N/A</v>
      </c>
      <c r="L2445" t="e">
        <f>IF(Tabla267[[#This Row],[VALOR RESTANTE]]&lt;Tabla267[[#This Row],[VALOR]],"NO DISPONIBLE","DISPONIBLE")</f>
        <v>#N/A</v>
      </c>
      <c r="M2445" s="9">
        <f>COUNTIF(Tabla267[[#This Row],[VALOR RESTANTE]],0)</f>
        <v>0</v>
      </c>
    </row>
    <row r="2446" spans="2:13" hidden="1" x14ac:dyDescent="0.2">
      <c r="B2446" s="31">
        <v>2437</v>
      </c>
      <c r="J2446">
        <f t="shared" si="38"/>
        <v>105000</v>
      </c>
      <c r="K2446" t="e">
        <f>VLOOKUP(B2446,'REGISTRO ABONOS'!$B$8:$BC$10039,54,0)</f>
        <v>#N/A</v>
      </c>
      <c r="L2446" t="e">
        <f>IF(Tabla267[[#This Row],[VALOR RESTANTE]]&lt;Tabla267[[#This Row],[VALOR]],"NO DISPONIBLE","DISPONIBLE")</f>
        <v>#N/A</v>
      </c>
      <c r="M2446" s="9">
        <f>COUNTIF(Tabla267[[#This Row],[VALOR RESTANTE]],0)</f>
        <v>0</v>
      </c>
    </row>
    <row r="2447" spans="2:13" hidden="1" x14ac:dyDescent="0.2">
      <c r="B2447" s="31">
        <v>2438</v>
      </c>
      <c r="I2447" t="s">
        <v>451</v>
      </c>
      <c r="J2447">
        <f t="shared" si="38"/>
        <v>105000</v>
      </c>
      <c r="K2447" t="e">
        <f>VLOOKUP(B2447,'REGISTRO ABONOS'!$B$8:$BC$10039,54,0)</f>
        <v>#N/A</v>
      </c>
      <c r="L2447" t="e">
        <f>IF(Tabla267[[#This Row],[VALOR RESTANTE]]&lt;Tabla267[[#This Row],[VALOR]],"NO DISPONIBLE","DISPONIBLE")</f>
        <v>#N/A</v>
      </c>
      <c r="M2447" s="9">
        <f>COUNTIF(Tabla267[[#This Row],[VALOR RESTANTE]],0)</f>
        <v>0</v>
      </c>
    </row>
    <row r="2448" spans="2:13" hidden="1" x14ac:dyDescent="0.2">
      <c r="B2448" s="31">
        <v>2439</v>
      </c>
      <c r="J2448">
        <f t="shared" si="38"/>
        <v>105000</v>
      </c>
      <c r="K2448" t="e">
        <f>VLOOKUP(B2448,'REGISTRO ABONOS'!$B$8:$BC$10039,54,0)</f>
        <v>#N/A</v>
      </c>
      <c r="L2448" t="e">
        <f>IF(Tabla267[[#This Row],[VALOR RESTANTE]]&lt;Tabla267[[#This Row],[VALOR]],"NO DISPONIBLE","DISPONIBLE")</f>
        <v>#N/A</v>
      </c>
      <c r="M2448" s="9">
        <f>COUNTIF(Tabla267[[#This Row],[VALOR RESTANTE]],0)</f>
        <v>0</v>
      </c>
    </row>
    <row r="2449" spans="2:13" hidden="1" x14ac:dyDescent="0.2">
      <c r="B2449" s="31">
        <v>2440</v>
      </c>
      <c r="J2449">
        <f t="shared" si="38"/>
        <v>105000</v>
      </c>
      <c r="K2449" t="e">
        <f>VLOOKUP(B2449,'REGISTRO ABONOS'!$B$8:$BC$10039,54,0)</f>
        <v>#N/A</v>
      </c>
      <c r="L2449" t="e">
        <f>IF(Tabla267[[#This Row],[VALOR RESTANTE]]&lt;Tabla267[[#This Row],[VALOR]],"NO DISPONIBLE","DISPONIBLE")</f>
        <v>#N/A</v>
      </c>
      <c r="M2449" s="9">
        <f>COUNTIF(Tabla267[[#This Row],[VALOR RESTANTE]],0)</f>
        <v>0</v>
      </c>
    </row>
    <row r="2450" spans="2:13" hidden="1" x14ac:dyDescent="0.2">
      <c r="B2450" s="31">
        <v>2441</v>
      </c>
      <c r="J2450">
        <f t="shared" si="38"/>
        <v>105000</v>
      </c>
      <c r="K2450" t="e">
        <f>VLOOKUP(B2450,'REGISTRO ABONOS'!$B$8:$BC$10039,54,0)</f>
        <v>#N/A</v>
      </c>
      <c r="L2450" t="e">
        <f>IF(Tabla267[[#This Row],[VALOR RESTANTE]]&lt;Tabla267[[#This Row],[VALOR]],"NO DISPONIBLE","DISPONIBLE")</f>
        <v>#N/A</v>
      </c>
      <c r="M2450" s="9">
        <f>COUNTIF(Tabla267[[#This Row],[VALOR RESTANTE]],0)</f>
        <v>0</v>
      </c>
    </row>
    <row r="2451" spans="2:13" hidden="1" x14ac:dyDescent="0.2">
      <c r="B2451" s="31">
        <v>2442</v>
      </c>
      <c r="J2451">
        <f t="shared" si="38"/>
        <v>105000</v>
      </c>
      <c r="K2451" t="e">
        <f>VLOOKUP(B2451,'REGISTRO ABONOS'!$B$8:$BC$10039,54,0)</f>
        <v>#N/A</v>
      </c>
      <c r="L2451" t="e">
        <f>IF(Tabla267[[#This Row],[VALOR RESTANTE]]&lt;Tabla267[[#This Row],[VALOR]],"NO DISPONIBLE","DISPONIBLE")</f>
        <v>#N/A</v>
      </c>
      <c r="M2451" s="9">
        <f>COUNTIF(Tabla267[[#This Row],[VALOR RESTANTE]],0)</f>
        <v>0</v>
      </c>
    </row>
    <row r="2452" spans="2:13" hidden="1" x14ac:dyDescent="0.2">
      <c r="B2452" s="31">
        <v>2443</v>
      </c>
      <c r="J2452">
        <f t="shared" si="38"/>
        <v>105000</v>
      </c>
      <c r="K2452" t="e">
        <f>VLOOKUP(B2452,'REGISTRO ABONOS'!$B$8:$BC$10039,54,0)</f>
        <v>#N/A</v>
      </c>
      <c r="L2452" t="e">
        <f>IF(Tabla267[[#This Row],[VALOR RESTANTE]]&lt;Tabla267[[#This Row],[VALOR]],"NO DISPONIBLE","DISPONIBLE")</f>
        <v>#N/A</v>
      </c>
      <c r="M2452" s="9">
        <f>COUNTIF(Tabla267[[#This Row],[VALOR RESTANTE]],0)</f>
        <v>0</v>
      </c>
    </row>
    <row r="2453" spans="2:13" hidden="1" x14ac:dyDescent="0.2">
      <c r="B2453" s="31">
        <v>2444</v>
      </c>
      <c r="J2453">
        <f t="shared" si="38"/>
        <v>105000</v>
      </c>
      <c r="K2453" t="e">
        <f>VLOOKUP(B2453,'REGISTRO ABONOS'!$B$8:$BC$10039,54,0)</f>
        <v>#N/A</v>
      </c>
      <c r="L2453" t="e">
        <f>IF(Tabla267[[#This Row],[VALOR RESTANTE]]&lt;Tabla267[[#This Row],[VALOR]],"NO DISPONIBLE","DISPONIBLE")</f>
        <v>#N/A</v>
      </c>
      <c r="M2453" s="9">
        <f>COUNTIF(Tabla267[[#This Row],[VALOR RESTANTE]],0)</f>
        <v>0</v>
      </c>
    </row>
    <row r="2454" spans="2:13" hidden="1" x14ac:dyDescent="0.2">
      <c r="B2454" s="31">
        <v>2445</v>
      </c>
      <c r="J2454">
        <f t="shared" si="38"/>
        <v>105000</v>
      </c>
      <c r="K2454" t="e">
        <f>VLOOKUP(B2454,'REGISTRO ABONOS'!$B$8:$BC$10039,54,0)</f>
        <v>#N/A</v>
      </c>
      <c r="L2454" t="e">
        <f>IF(Tabla267[[#This Row],[VALOR RESTANTE]]&lt;Tabla267[[#This Row],[VALOR]],"NO DISPONIBLE","DISPONIBLE")</f>
        <v>#N/A</v>
      </c>
      <c r="M2454" s="9">
        <f>COUNTIF(Tabla267[[#This Row],[VALOR RESTANTE]],0)</f>
        <v>0</v>
      </c>
    </row>
    <row r="2455" spans="2:13" hidden="1" x14ac:dyDescent="0.2">
      <c r="B2455" s="31">
        <v>2446</v>
      </c>
      <c r="J2455">
        <f t="shared" si="38"/>
        <v>105000</v>
      </c>
      <c r="K2455" t="e">
        <f>VLOOKUP(B2455,'REGISTRO ABONOS'!$B$8:$BC$10039,54,0)</f>
        <v>#N/A</v>
      </c>
      <c r="L2455" t="e">
        <f>IF(Tabla267[[#This Row],[VALOR RESTANTE]]&lt;Tabla267[[#This Row],[VALOR]],"NO DISPONIBLE","DISPONIBLE")</f>
        <v>#N/A</v>
      </c>
      <c r="M2455" s="9">
        <f>COUNTIF(Tabla267[[#This Row],[VALOR RESTANTE]],0)</f>
        <v>0</v>
      </c>
    </row>
    <row r="2456" spans="2:13" hidden="1" x14ac:dyDescent="0.2">
      <c r="B2456" s="31">
        <v>2447</v>
      </c>
      <c r="I2456" t="s">
        <v>486</v>
      </c>
      <c r="J2456">
        <f t="shared" si="38"/>
        <v>105000</v>
      </c>
      <c r="K2456" t="e">
        <f>VLOOKUP(B2456,'REGISTRO ABONOS'!$B$8:$BC$10039,54,0)</f>
        <v>#N/A</v>
      </c>
      <c r="L2456" t="e">
        <f>IF(Tabla267[[#This Row],[VALOR RESTANTE]]&lt;Tabla267[[#This Row],[VALOR]],"NO DISPONIBLE","DISPONIBLE")</f>
        <v>#N/A</v>
      </c>
      <c r="M2456" s="9">
        <f>COUNTIF(Tabla267[[#This Row],[VALOR RESTANTE]],0)</f>
        <v>0</v>
      </c>
    </row>
    <row r="2457" spans="2:13" hidden="1" x14ac:dyDescent="0.2">
      <c r="B2457" s="31">
        <v>2448</v>
      </c>
      <c r="I2457" t="s">
        <v>336</v>
      </c>
      <c r="J2457">
        <f t="shared" si="38"/>
        <v>105000</v>
      </c>
      <c r="K2457" t="e">
        <f>VLOOKUP(B2457,'REGISTRO ABONOS'!$B$8:$BC$10039,54,0)</f>
        <v>#N/A</v>
      </c>
      <c r="L2457" t="e">
        <f>IF(Tabla267[[#This Row],[VALOR RESTANTE]]&lt;Tabla267[[#This Row],[VALOR]],"NO DISPONIBLE","DISPONIBLE")</f>
        <v>#N/A</v>
      </c>
      <c r="M2457" s="9">
        <f>COUNTIF(Tabla267[[#This Row],[VALOR RESTANTE]],0)</f>
        <v>0</v>
      </c>
    </row>
    <row r="2458" spans="2:13" hidden="1" x14ac:dyDescent="0.2">
      <c r="B2458" s="31">
        <v>2449</v>
      </c>
      <c r="J2458">
        <f t="shared" si="38"/>
        <v>105000</v>
      </c>
      <c r="K2458" t="e">
        <f>VLOOKUP(B2458,'REGISTRO ABONOS'!$B$8:$BC$10039,54,0)</f>
        <v>#N/A</v>
      </c>
      <c r="L2458" t="e">
        <f>IF(Tabla267[[#This Row],[VALOR RESTANTE]]&lt;Tabla267[[#This Row],[VALOR]],"NO DISPONIBLE","DISPONIBLE")</f>
        <v>#N/A</v>
      </c>
      <c r="M2458" s="9">
        <f>COUNTIF(Tabla267[[#This Row],[VALOR RESTANTE]],0)</f>
        <v>0</v>
      </c>
    </row>
    <row r="2459" spans="2:13" hidden="1" x14ac:dyDescent="0.2">
      <c r="B2459" s="31">
        <v>2450</v>
      </c>
      <c r="J2459">
        <f t="shared" si="38"/>
        <v>105000</v>
      </c>
      <c r="K2459" t="e">
        <f>VLOOKUP(B2459,'REGISTRO ABONOS'!$B$8:$BC$10039,54,0)</f>
        <v>#N/A</v>
      </c>
      <c r="L2459" t="e">
        <f>IF(Tabla267[[#This Row],[VALOR RESTANTE]]&lt;Tabla267[[#This Row],[VALOR]],"NO DISPONIBLE","DISPONIBLE")</f>
        <v>#N/A</v>
      </c>
      <c r="M2459" s="9">
        <f>COUNTIF(Tabla267[[#This Row],[VALOR RESTANTE]],0)</f>
        <v>0</v>
      </c>
    </row>
    <row r="2460" spans="2:13" hidden="1" x14ac:dyDescent="0.2">
      <c r="B2460" s="31">
        <v>2451</v>
      </c>
      <c r="I2460" t="s">
        <v>506</v>
      </c>
      <c r="J2460">
        <f t="shared" si="38"/>
        <v>105000</v>
      </c>
      <c r="K2460" t="e">
        <f>VLOOKUP(B2460,'REGISTRO ABONOS'!$B$8:$BC$10039,54,0)</f>
        <v>#N/A</v>
      </c>
      <c r="L2460" t="e">
        <f>IF(Tabla267[[#This Row],[VALOR RESTANTE]]&lt;Tabla267[[#This Row],[VALOR]],"NO DISPONIBLE","DISPONIBLE")</f>
        <v>#N/A</v>
      </c>
      <c r="M2460" s="9">
        <f>COUNTIF(Tabla267[[#This Row],[VALOR RESTANTE]],0)</f>
        <v>0</v>
      </c>
    </row>
    <row r="2461" spans="2:13" hidden="1" x14ac:dyDescent="0.2">
      <c r="B2461" s="31">
        <v>2452</v>
      </c>
      <c r="J2461">
        <f t="shared" si="38"/>
        <v>105000</v>
      </c>
      <c r="K2461" t="e">
        <f>VLOOKUP(B2461,'REGISTRO ABONOS'!$B$8:$BC$10039,54,0)</f>
        <v>#N/A</v>
      </c>
      <c r="L2461" t="e">
        <f>IF(Tabla267[[#This Row],[VALOR RESTANTE]]&lt;Tabla267[[#This Row],[VALOR]],"NO DISPONIBLE","DISPONIBLE")</f>
        <v>#N/A</v>
      </c>
      <c r="M2461" s="9">
        <f>COUNTIF(Tabla267[[#This Row],[VALOR RESTANTE]],0)</f>
        <v>0</v>
      </c>
    </row>
    <row r="2462" spans="2:13" hidden="1" x14ac:dyDescent="0.2">
      <c r="B2462" s="31">
        <v>2453</v>
      </c>
      <c r="C2462" s="10">
        <v>43561</v>
      </c>
      <c r="D2462" t="s">
        <v>136</v>
      </c>
      <c r="H2462" t="s">
        <v>136</v>
      </c>
      <c r="I2462" t="s">
        <v>65</v>
      </c>
      <c r="J2462">
        <f t="shared" si="38"/>
        <v>105000</v>
      </c>
      <c r="K2462" t="e">
        <f>VLOOKUP(B2462,'REGISTRO ABONOS'!$B$8:$BC$10039,54,0)</f>
        <v>#N/A</v>
      </c>
      <c r="L2462" t="e">
        <f>IF(Tabla267[[#This Row],[VALOR RESTANTE]]&lt;Tabla267[[#This Row],[VALOR]],"NO DISPONIBLE","DISPONIBLE")</f>
        <v>#N/A</v>
      </c>
      <c r="M2462" s="9">
        <f>COUNTIF(Tabla267[[#This Row],[VALOR RESTANTE]],0)</f>
        <v>0</v>
      </c>
    </row>
    <row r="2463" spans="2:13" hidden="1" x14ac:dyDescent="0.2">
      <c r="B2463" s="31">
        <v>2454</v>
      </c>
      <c r="J2463">
        <f t="shared" si="38"/>
        <v>105000</v>
      </c>
      <c r="K2463" t="e">
        <f>VLOOKUP(B2463,'REGISTRO ABONOS'!$B$8:$BC$10039,54,0)</f>
        <v>#N/A</v>
      </c>
      <c r="L2463" t="e">
        <f>IF(Tabla267[[#This Row],[VALOR RESTANTE]]&lt;Tabla267[[#This Row],[VALOR]],"NO DISPONIBLE","DISPONIBLE")</f>
        <v>#N/A</v>
      </c>
      <c r="M2463" s="9">
        <f>COUNTIF(Tabla267[[#This Row],[VALOR RESTANTE]],0)</f>
        <v>0</v>
      </c>
    </row>
    <row r="2464" spans="2:13" hidden="1" x14ac:dyDescent="0.2">
      <c r="B2464" s="31">
        <v>2455</v>
      </c>
      <c r="J2464">
        <f t="shared" si="38"/>
        <v>105000</v>
      </c>
      <c r="K2464" t="e">
        <f>VLOOKUP(B2464,'REGISTRO ABONOS'!$B$8:$BC$10039,54,0)</f>
        <v>#N/A</v>
      </c>
      <c r="L2464" t="e">
        <f>IF(Tabla267[[#This Row],[VALOR RESTANTE]]&lt;Tabla267[[#This Row],[VALOR]],"NO DISPONIBLE","DISPONIBLE")</f>
        <v>#N/A</v>
      </c>
      <c r="M2464" s="9">
        <f>COUNTIF(Tabla267[[#This Row],[VALOR RESTANTE]],0)</f>
        <v>0</v>
      </c>
    </row>
    <row r="2465" spans="2:13" hidden="1" x14ac:dyDescent="0.2">
      <c r="B2465" s="31">
        <v>2456</v>
      </c>
      <c r="J2465">
        <f t="shared" si="38"/>
        <v>105000</v>
      </c>
      <c r="K2465" t="e">
        <f>VLOOKUP(B2465,'REGISTRO ABONOS'!$B$8:$BC$10039,54,0)</f>
        <v>#N/A</v>
      </c>
      <c r="L2465" t="e">
        <f>IF(Tabla267[[#This Row],[VALOR RESTANTE]]&lt;Tabla267[[#This Row],[VALOR]],"NO DISPONIBLE","DISPONIBLE")</f>
        <v>#N/A</v>
      </c>
      <c r="M2465" s="9">
        <f>COUNTIF(Tabla267[[#This Row],[VALOR RESTANTE]],0)</f>
        <v>0</v>
      </c>
    </row>
    <row r="2466" spans="2:13" hidden="1" x14ac:dyDescent="0.2">
      <c r="B2466" s="31">
        <v>2457</v>
      </c>
      <c r="J2466">
        <f t="shared" si="38"/>
        <v>105000</v>
      </c>
      <c r="K2466" t="e">
        <f>VLOOKUP(B2466,'REGISTRO ABONOS'!$B$8:$BC$10039,54,0)</f>
        <v>#N/A</v>
      </c>
      <c r="L2466" t="e">
        <f>IF(Tabla267[[#This Row],[VALOR RESTANTE]]&lt;Tabla267[[#This Row],[VALOR]],"NO DISPONIBLE","DISPONIBLE")</f>
        <v>#N/A</v>
      </c>
      <c r="M2466" s="9">
        <f>COUNTIF(Tabla267[[#This Row],[VALOR RESTANTE]],0)</f>
        <v>0</v>
      </c>
    </row>
    <row r="2467" spans="2:13" hidden="1" x14ac:dyDescent="0.2">
      <c r="B2467" s="31">
        <v>2458</v>
      </c>
      <c r="J2467">
        <f t="shared" si="38"/>
        <v>105000</v>
      </c>
      <c r="K2467" t="e">
        <f>VLOOKUP(B2467,'REGISTRO ABONOS'!$B$8:$BC$10039,54,0)</f>
        <v>#N/A</v>
      </c>
      <c r="L2467" t="e">
        <f>IF(Tabla267[[#This Row],[VALOR RESTANTE]]&lt;Tabla267[[#This Row],[VALOR]],"NO DISPONIBLE","DISPONIBLE")</f>
        <v>#N/A</v>
      </c>
      <c r="M2467" s="9">
        <f>COUNTIF(Tabla267[[#This Row],[VALOR RESTANTE]],0)</f>
        <v>0</v>
      </c>
    </row>
    <row r="2468" spans="2:13" hidden="1" x14ac:dyDescent="0.2">
      <c r="B2468" s="31">
        <v>2459</v>
      </c>
      <c r="J2468">
        <f t="shared" si="38"/>
        <v>105000</v>
      </c>
      <c r="K2468" t="e">
        <f>VLOOKUP(B2468,'REGISTRO ABONOS'!$B$8:$BC$10039,54,0)</f>
        <v>#N/A</v>
      </c>
      <c r="L2468" t="e">
        <f>IF(Tabla267[[#This Row],[VALOR RESTANTE]]&lt;Tabla267[[#This Row],[VALOR]],"NO DISPONIBLE","DISPONIBLE")</f>
        <v>#N/A</v>
      </c>
      <c r="M2468" s="9">
        <f>COUNTIF(Tabla267[[#This Row],[VALOR RESTANTE]],0)</f>
        <v>0</v>
      </c>
    </row>
    <row r="2469" spans="2:13" hidden="1" x14ac:dyDescent="0.2">
      <c r="B2469" s="31">
        <v>2460</v>
      </c>
      <c r="J2469">
        <f t="shared" si="38"/>
        <v>105000</v>
      </c>
      <c r="K2469" t="e">
        <f>VLOOKUP(B2469,'REGISTRO ABONOS'!$B$8:$BC$10039,54,0)</f>
        <v>#N/A</v>
      </c>
      <c r="L2469" t="e">
        <f>IF(Tabla267[[#This Row],[VALOR RESTANTE]]&lt;Tabla267[[#This Row],[VALOR]],"NO DISPONIBLE","DISPONIBLE")</f>
        <v>#N/A</v>
      </c>
      <c r="M2469" s="9">
        <f>COUNTIF(Tabla267[[#This Row],[VALOR RESTANTE]],0)</f>
        <v>0</v>
      </c>
    </row>
    <row r="2470" spans="2:13" hidden="1" x14ac:dyDescent="0.2">
      <c r="B2470" s="31">
        <v>2461</v>
      </c>
      <c r="I2470" t="s">
        <v>533</v>
      </c>
      <c r="J2470">
        <f t="shared" si="38"/>
        <v>105000</v>
      </c>
      <c r="K2470" t="e">
        <f>VLOOKUP(B2470,'REGISTRO ABONOS'!$B$8:$BC$10039,54,0)</f>
        <v>#N/A</v>
      </c>
      <c r="L2470" t="e">
        <f>IF(Tabla267[[#This Row],[VALOR RESTANTE]]&lt;Tabla267[[#This Row],[VALOR]],"NO DISPONIBLE","DISPONIBLE")</f>
        <v>#N/A</v>
      </c>
      <c r="M2470" s="9">
        <f>COUNTIF(Tabla267[[#This Row],[VALOR RESTANTE]],0)</f>
        <v>0</v>
      </c>
    </row>
    <row r="2471" spans="2:13" hidden="1" x14ac:dyDescent="0.2">
      <c r="B2471" s="31">
        <v>2462</v>
      </c>
      <c r="J2471">
        <f t="shared" si="38"/>
        <v>105000</v>
      </c>
      <c r="K2471" t="e">
        <f>VLOOKUP(B2471,'REGISTRO ABONOS'!$B$8:$BC$10039,54,0)</f>
        <v>#N/A</v>
      </c>
      <c r="L2471" t="e">
        <f>IF(Tabla267[[#This Row],[VALOR RESTANTE]]&lt;Tabla267[[#This Row],[VALOR]],"NO DISPONIBLE","DISPONIBLE")</f>
        <v>#N/A</v>
      </c>
      <c r="M2471" s="9">
        <f>COUNTIF(Tabla267[[#This Row],[VALOR RESTANTE]],0)</f>
        <v>0</v>
      </c>
    </row>
    <row r="2472" spans="2:13" hidden="1" x14ac:dyDescent="0.2">
      <c r="B2472" s="31">
        <v>2463</v>
      </c>
      <c r="J2472">
        <f t="shared" si="38"/>
        <v>105000</v>
      </c>
      <c r="K2472" t="e">
        <f>VLOOKUP(B2472,'REGISTRO ABONOS'!$B$8:$BC$10039,54,0)</f>
        <v>#N/A</v>
      </c>
      <c r="L2472" t="e">
        <f>IF(Tabla267[[#This Row],[VALOR RESTANTE]]&lt;Tabla267[[#This Row],[VALOR]],"NO DISPONIBLE","DISPONIBLE")</f>
        <v>#N/A</v>
      </c>
      <c r="M2472" s="9">
        <f>COUNTIF(Tabla267[[#This Row],[VALOR RESTANTE]],0)</f>
        <v>0</v>
      </c>
    </row>
    <row r="2473" spans="2:13" hidden="1" x14ac:dyDescent="0.2">
      <c r="B2473" s="31">
        <v>2464</v>
      </c>
      <c r="J2473">
        <f t="shared" si="38"/>
        <v>105000</v>
      </c>
      <c r="K2473" t="e">
        <f>VLOOKUP(B2473,'REGISTRO ABONOS'!$B$8:$BC$10039,54,0)</f>
        <v>#N/A</v>
      </c>
      <c r="L2473" t="e">
        <f>IF(Tabla267[[#This Row],[VALOR RESTANTE]]&lt;Tabla267[[#This Row],[VALOR]],"NO DISPONIBLE","DISPONIBLE")</f>
        <v>#N/A</v>
      </c>
      <c r="M2473" s="9">
        <f>COUNTIF(Tabla267[[#This Row],[VALOR RESTANTE]],0)</f>
        <v>0</v>
      </c>
    </row>
    <row r="2474" spans="2:13" hidden="1" x14ac:dyDescent="0.2">
      <c r="B2474" s="31">
        <v>2465</v>
      </c>
      <c r="J2474">
        <f t="shared" si="38"/>
        <v>105000</v>
      </c>
      <c r="K2474" t="e">
        <f>VLOOKUP(B2474,'REGISTRO ABONOS'!$B$8:$BC$10039,54,0)</f>
        <v>#N/A</v>
      </c>
      <c r="L2474" t="e">
        <f>IF(Tabla267[[#This Row],[VALOR RESTANTE]]&lt;Tabla267[[#This Row],[VALOR]],"NO DISPONIBLE","DISPONIBLE")</f>
        <v>#N/A</v>
      </c>
      <c r="M2474" s="9">
        <f>COUNTIF(Tabla267[[#This Row],[VALOR RESTANTE]],0)</f>
        <v>0</v>
      </c>
    </row>
    <row r="2475" spans="2:13" hidden="1" x14ac:dyDescent="0.2">
      <c r="B2475" s="31">
        <v>2466</v>
      </c>
      <c r="J2475">
        <f t="shared" si="38"/>
        <v>105000</v>
      </c>
      <c r="K2475" t="e">
        <f>VLOOKUP(B2475,'REGISTRO ABONOS'!$B$8:$BC$10039,54,0)</f>
        <v>#N/A</v>
      </c>
      <c r="L2475" t="e">
        <f>IF(Tabla267[[#This Row],[VALOR RESTANTE]]&lt;Tabla267[[#This Row],[VALOR]],"NO DISPONIBLE","DISPONIBLE")</f>
        <v>#N/A</v>
      </c>
      <c r="M2475" s="9">
        <f>COUNTIF(Tabla267[[#This Row],[VALOR RESTANTE]],0)</f>
        <v>0</v>
      </c>
    </row>
    <row r="2476" spans="2:13" hidden="1" x14ac:dyDescent="0.2">
      <c r="B2476" s="31">
        <v>2467</v>
      </c>
      <c r="J2476">
        <f t="shared" si="38"/>
        <v>105000</v>
      </c>
      <c r="K2476" t="e">
        <f>VLOOKUP(B2476,'REGISTRO ABONOS'!$B$8:$BC$10039,54,0)</f>
        <v>#N/A</v>
      </c>
      <c r="L2476" t="e">
        <f>IF(Tabla267[[#This Row],[VALOR RESTANTE]]&lt;Tabla267[[#This Row],[VALOR]],"NO DISPONIBLE","DISPONIBLE")</f>
        <v>#N/A</v>
      </c>
      <c r="M2476" s="9">
        <f>COUNTIF(Tabla267[[#This Row],[VALOR RESTANTE]],0)</f>
        <v>0</v>
      </c>
    </row>
    <row r="2477" spans="2:13" hidden="1" x14ac:dyDescent="0.2">
      <c r="B2477" s="31">
        <v>2468</v>
      </c>
      <c r="J2477">
        <f t="shared" si="38"/>
        <v>105000</v>
      </c>
      <c r="K2477" t="e">
        <f>VLOOKUP(B2477,'REGISTRO ABONOS'!$B$8:$BC$10039,54,0)</f>
        <v>#N/A</v>
      </c>
      <c r="L2477" t="e">
        <f>IF(Tabla267[[#This Row],[VALOR RESTANTE]]&lt;Tabla267[[#This Row],[VALOR]],"NO DISPONIBLE","DISPONIBLE")</f>
        <v>#N/A</v>
      </c>
      <c r="M2477" s="9">
        <f>COUNTIF(Tabla267[[#This Row],[VALOR RESTANTE]],0)</f>
        <v>0</v>
      </c>
    </row>
    <row r="2478" spans="2:13" hidden="1" x14ac:dyDescent="0.2">
      <c r="B2478" s="31">
        <v>2469</v>
      </c>
      <c r="J2478">
        <f t="shared" si="38"/>
        <v>105000</v>
      </c>
      <c r="K2478" t="e">
        <f>VLOOKUP(B2478,'REGISTRO ABONOS'!$B$8:$BC$10039,54,0)</f>
        <v>#N/A</v>
      </c>
      <c r="L2478" t="e">
        <f>IF(Tabla267[[#This Row],[VALOR RESTANTE]]&lt;Tabla267[[#This Row],[VALOR]],"NO DISPONIBLE","DISPONIBLE")</f>
        <v>#N/A</v>
      </c>
      <c r="M2478" s="9">
        <f>COUNTIF(Tabla267[[#This Row],[VALOR RESTANTE]],0)</f>
        <v>0</v>
      </c>
    </row>
    <row r="2479" spans="2:13" hidden="1" x14ac:dyDescent="0.2">
      <c r="B2479" s="31">
        <v>2470</v>
      </c>
      <c r="J2479">
        <f t="shared" si="38"/>
        <v>105000</v>
      </c>
      <c r="K2479" t="e">
        <f>VLOOKUP(B2479,'REGISTRO ABONOS'!$B$8:$BC$10039,54,0)</f>
        <v>#N/A</v>
      </c>
      <c r="L2479" t="e">
        <f>IF(Tabla267[[#This Row],[VALOR RESTANTE]]&lt;Tabla267[[#This Row],[VALOR]],"NO DISPONIBLE","DISPONIBLE")</f>
        <v>#N/A</v>
      </c>
      <c r="M2479" s="9">
        <f>COUNTIF(Tabla267[[#This Row],[VALOR RESTANTE]],0)</f>
        <v>0</v>
      </c>
    </row>
    <row r="2480" spans="2:13" hidden="1" x14ac:dyDescent="0.2">
      <c r="B2480" s="31">
        <v>2471</v>
      </c>
      <c r="J2480">
        <f t="shared" si="38"/>
        <v>105000</v>
      </c>
      <c r="K2480" t="e">
        <f>VLOOKUP(B2480,'REGISTRO ABONOS'!$B$8:$BC$10039,54,0)</f>
        <v>#N/A</v>
      </c>
      <c r="L2480" t="e">
        <f>IF(Tabla267[[#This Row],[VALOR RESTANTE]]&lt;Tabla267[[#This Row],[VALOR]],"NO DISPONIBLE","DISPONIBLE")</f>
        <v>#N/A</v>
      </c>
      <c r="M2480" s="9">
        <f>COUNTIF(Tabla267[[#This Row],[VALOR RESTANTE]],0)</f>
        <v>0</v>
      </c>
    </row>
    <row r="2481" spans="2:13" hidden="1" x14ac:dyDescent="0.2">
      <c r="B2481" s="31">
        <v>2472</v>
      </c>
      <c r="J2481">
        <f t="shared" si="38"/>
        <v>105000</v>
      </c>
      <c r="K2481" t="e">
        <f>VLOOKUP(B2481,'REGISTRO ABONOS'!$B$8:$BC$10039,54,0)</f>
        <v>#N/A</v>
      </c>
      <c r="L2481" t="e">
        <f>IF(Tabla267[[#This Row],[VALOR RESTANTE]]&lt;Tabla267[[#This Row],[VALOR]],"NO DISPONIBLE","DISPONIBLE")</f>
        <v>#N/A</v>
      </c>
      <c r="M2481" s="9">
        <f>COUNTIF(Tabla267[[#This Row],[VALOR RESTANTE]],0)</f>
        <v>0</v>
      </c>
    </row>
    <row r="2482" spans="2:13" hidden="1" x14ac:dyDescent="0.2">
      <c r="B2482" s="31">
        <v>2473</v>
      </c>
      <c r="J2482">
        <f t="shared" si="38"/>
        <v>105000</v>
      </c>
      <c r="K2482" t="e">
        <f>VLOOKUP(B2482,'REGISTRO ABONOS'!$B$8:$BC$10039,54,0)</f>
        <v>#N/A</v>
      </c>
      <c r="L2482" t="e">
        <f>IF(Tabla267[[#This Row],[VALOR RESTANTE]]&lt;Tabla267[[#This Row],[VALOR]],"NO DISPONIBLE","DISPONIBLE")</f>
        <v>#N/A</v>
      </c>
      <c r="M2482" s="9">
        <f>COUNTIF(Tabla267[[#This Row],[VALOR RESTANTE]],0)</f>
        <v>0</v>
      </c>
    </row>
    <row r="2483" spans="2:13" hidden="1" x14ac:dyDescent="0.2">
      <c r="B2483" s="31">
        <v>2474</v>
      </c>
      <c r="J2483">
        <f t="shared" si="38"/>
        <v>105000</v>
      </c>
      <c r="K2483" t="e">
        <f>VLOOKUP(B2483,'REGISTRO ABONOS'!$B$8:$BC$10039,54,0)</f>
        <v>#N/A</v>
      </c>
      <c r="L2483" t="e">
        <f>IF(Tabla267[[#This Row],[VALOR RESTANTE]]&lt;Tabla267[[#This Row],[VALOR]],"NO DISPONIBLE","DISPONIBLE")</f>
        <v>#N/A</v>
      </c>
      <c r="M2483" s="9">
        <f>COUNTIF(Tabla267[[#This Row],[VALOR RESTANTE]],0)</f>
        <v>0</v>
      </c>
    </row>
    <row r="2484" spans="2:13" hidden="1" x14ac:dyDescent="0.2">
      <c r="B2484" s="31">
        <v>2475</v>
      </c>
      <c r="C2484" s="10">
        <v>43564</v>
      </c>
      <c r="D2484" t="s">
        <v>261</v>
      </c>
      <c r="I2484" t="s">
        <v>229</v>
      </c>
      <c r="J2484">
        <f t="shared" si="38"/>
        <v>105000</v>
      </c>
      <c r="K2484" t="e">
        <f>VLOOKUP(B2484,'REGISTRO ABONOS'!$B$8:$BC$10039,54,0)</f>
        <v>#N/A</v>
      </c>
      <c r="L2484" t="e">
        <f>IF(Tabla267[[#This Row],[VALOR RESTANTE]]&lt;Tabla267[[#This Row],[VALOR]],"NO DISPONIBLE","DISPONIBLE")</f>
        <v>#N/A</v>
      </c>
      <c r="M2484" s="9">
        <f>COUNTIF(Tabla267[[#This Row],[VALOR RESTANTE]],0)</f>
        <v>0</v>
      </c>
    </row>
    <row r="2485" spans="2:13" hidden="1" x14ac:dyDescent="0.2">
      <c r="B2485" s="31">
        <v>2476</v>
      </c>
      <c r="J2485">
        <f t="shared" si="38"/>
        <v>105000</v>
      </c>
      <c r="K2485" t="e">
        <f>VLOOKUP(B2485,'REGISTRO ABONOS'!$B$8:$BC$10039,54,0)</f>
        <v>#N/A</v>
      </c>
      <c r="L2485" t="e">
        <f>IF(Tabla267[[#This Row],[VALOR RESTANTE]]&lt;Tabla267[[#This Row],[VALOR]],"NO DISPONIBLE","DISPONIBLE")</f>
        <v>#N/A</v>
      </c>
      <c r="M2485" s="9">
        <f>COUNTIF(Tabla267[[#This Row],[VALOR RESTANTE]],0)</f>
        <v>0</v>
      </c>
    </row>
    <row r="2486" spans="2:13" hidden="1" x14ac:dyDescent="0.2">
      <c r="B2486" s="31">
        <v>2477</v>
      </c>
      <c r="J2486">
        <f t="shared" si="38"/>
        <v>105000</v>
      </c>
      <c r="K2486" t="e">
        <f>VLOOKUP(B2486,'REGISTRO ABONOS'!$B$8:$BC$10039,54,0)</f>
        <v>#N/A</v>
      </c>
      <c r="L2486" t="e">
        <f>IF(Tabla267[[#This Row],[VALOR RESTANTE]]&lt;Tabla267[[#This Row],[VALOR]],"NO DISPONIBLE","DISPONIBLE")</f>
        <v>#N/A</v>
      </c>
      <c r="M2486" s="9">
        <f>COUNTIF(Tabla267[[#This Row],[VALOR RESTANTE]],0)</f>
        <v>0</v>
      </c>
    </row>
    <row r="2487" spans="2:13" hidden="1" x14ac:dyDescent="0.2">
      <c r="B2487" s="31">
        <v>2478</v>
      </c>
      <c r="J2487">
        <f t="shared" si="38"/>
        <v>105000</v>
      </c>
      <c r="K2487" t="e">
        <f>VLOOKUP(B2487,'REGISTRO ABONOS'!$B$8:$BC$10039,54,0)</f>
        <v>#N/A</v>
      </c>
      <c r="L2487" t="e">
        <f>IF(Tabla267[[#This Row],[VALOR RESTANTE]]&lt;Tabla267[[#This Row],[VALOR]],"NO DISPONIBLE","DISPONIBLE")</f>
        <v>#N/A</v>
      </c>
      <c r="M2487" s="9">
        <f>COUNTIF(Tabla267[[#This Row],[VALOR RESTANTE]],0)</f>
        <v>0</v>
      </c>
    </row>
    <row r="2488" spans="2:13" hidden="1" x14ac:dyDescent="0.2">
      <c r="B2488" s="31">
        <v>2479</v>
      </c>
      <c r="J2488">
        <f t="shared" si="38"/>
        <v>105000</v>
      </c>
      <c r="K2488" t="e">
        <f>VLOOKUP(B2488,'REGISTRO ABONOS'!$B$8:$BC$10039,54,0)</f>
        <v>#N/A</v>
      </c>
      <c r="L2488" t="e">
        <f>IF(Tabla267[[#This Row],[VALOR RESTANTE]]&lt;Tabla267[[#This Row],[VALOR]],"NO DISPONIBLE","DISPONIBLE")</f>
        <v>#N/A</v>
      </c>
      <c r="M2488" s="9">
        <f>COUNTIF(Tabla267[[#This Row],[VALOR RESTANTE]],0)</f>
        <v>0</v>
      </c>
    </row>
    <row r="2489" spans="2:13" hidden="1" x14ac:dyDescent="0.2">
      <c r="B2489" s="31">
        <v>2480</v>
      </c>
      <c r="J2489">
        <f t="shared" si="38"/>
        <v>105000</v>
      </c>
      <c r="K2489" t="e">
        <f>VLOOKUP(B2489,'REGISTRO ABONOS'!$B$8:$BC$10039,54,0)</f>
        <v>#N/A</v>
      </c>
      <c r="L2489" t="e">
        <f>IF(Tabla267[[#This Row],[VALOR RESTANTE]]&lt;Tabla267[[#This Row],[VALOR]],"NO DISPONIBLE","DISPONIBLE")</f>
        <v>#N/A</v>
      </c>
      <c r="M2489" s="9">
        <f>COUNTIF(Tabla267[[#This Row],[VALOR RESTANTE]],0)</f>
        <v>0</v>
      </c>
    </row>
    <row r="2490" spans="2:13" hidden="1" x14ac:dyDescent="0.2">
      <c r="B2490" s="31">
        <v>2481</v>
      </c>
      <c r="J2490">
        <f t="shared" si="38"/>
        <v>105000</v>
      </c>
      <c r="K2490" t="e">
        <f>VLOOKUP(B2490,'REGISTRO ABONOS'!$B$8:$BC$10039,54,0)</f>
        <v>#N/A</v>
      </c>
      <c r="L2490" t="e">
        <f>IF(Tabla267[[#This Row],[VALOR RESTANTE]]&lt;Tabla267[[#This Row],[VALOR]],"NO DISPONIBLE","DISPONIBLE")</f>
        <v>#N/A</v>
      </c>
      <c r="M2490" s="9">
        <f>COUNTIF(Tabla267[[#This Row],[VALOR RESTANTE]],0)</f>
        <v>0</v>
      </c>
    </row>
    <row r="2491" spans="2:13" hidden="1" x14ac:dyDescent="0.2">
      <c r="B2491" s="31">
        <v>2482</v>
      </c>
      <c r="J2491">
        <f t="shared" si="38"/>
        <v>105000</v>
      </c>
      <c r="K2491" t="e">
        <f>VLOOKUP(B2491,'REGISTRO ABONOS'!$B$8:$BC$10039,54,0)</f>
        <v>#N/A</v>
      </c>
      <c r="L2491" t="e">
        <f>IF(Tabla267[[#This Row],[VALOR RESTANTE]]&lt;Tabla267[[#This Row],[VALOR]],"NO DISPONIBLE","DISPONIBLE")</f>
        <v>#N/A</v>
      </c>
      <c r="M2491" s="9">
        <f>COUNTIF(Tabla267[[#This Row],[VALOR RESTANTE]],0)</f>
        <v>0</v>
      </c>
    </row>
    <row r="2492" spans="2:13" hidden="1" x14ac:dyDescent="0.2">
      <c r="B2492" s="31">
        <v>2483</v>
      </c>
      <c r="J2492">
        <f t="shared" si="38"/>
        <v>105000</v>
      </c>
      <c r="K2492" t="e">
        <f>VLOOKUP(B2492,'REGISTRO ABONOS'!$B$8:$BC$10039,54,0)</f>
        <v>#N/A</v>
      </c>
      <c r="L2492" t="e">
        <f>IF(Tabla267[[#This Row],[VALOR RESTANTE]]&lt;Tabla267[[#This Row],[VALOR]],"NO DISPONIBLE","DISPONIBLE")</f>
        <v>#N/A</v>
      </c>
      <c r="M2492" s="9">
        <f>COUNTIF(Tabla267[[#This Row],[VALOR RESTANTE]],0)</f>
        <v>0</v>
      </c>
    </row>
    <row r="2493" spans="2:13" hidden="1" x14ac:dyDescent="0.2">
      <c r="B2493" s="31">
        <v>2484</v>
      </c>
      <c r="J2493">
        <f t="shared" si="38"/>
        <v>105000</v>
      </c>
      <c r="K2493" t="e">
        <f>VLOOKUP(B2493,'REGISTRO ABONOS'!$B$8:$BC$10039,54,0)</f>
        <v>#N/A</v>
      </c>
      <c r="L2493" t="e">
        <f>IF(Tabla267[[#This Row],[VALOR RESTANTE]]&lt;Tabla267[[#This Row],[VALOR]],"NO DISPONIBLE","DISPONIBLE")</f>
        <v>#N/A</v>
      </c>
      <c r="M2493" s="9">
        <f>COUNTIF(Tabla267[[#This Row],[VALOR RESTANTE]],0)</f>
        <v>0</v>
      </c>
    </row>
    <row r="2494" spans="2:13" hidden="1" x14ac:dyDescent="0.2">
      <c r="B2494" s="31">
        <v>2485</v>
      </c>
      <c r="I2494" t="s">
        <v>451</v>
      </c>
      <c r="J2494">
        <f t="shared" si="38"/>
        <v>105000</v>
      </c>
      <c r="K2494" t="e">
        <f>VLOOKUP(B2494,'REGISTRO ABONOS'!$B$8:$BC$10039,54,0)</f>
        <v>#N/A</v>
      </c>
      <c r="L2494" t="e">
        <f>IF(Tabla267[[#This Row],[VALOR RESTANTE]]&lt;Tabla267[[#This Row],[VALOR]],"NO DISPONIBLE","DISPONIBLE")</f>
        <v>#N/A</v>
      </c>
      <c r="M2494" s="9">
        <f>COUNTIF(Tabla267[[#This Row],[VALOR RESTANTE]],0)</f>
        <v>0</v>
      </c>
    </row>
    <row r="2495" spans="2:13" hidden="1" x14ac:dyDescent="0.2">
      <c r="B2495" s="31">
        <v>2486</v>
      </c>
      <c r="I2495" t="s">
        <v>590</v>
      </c>
      <c r="J2495">
        <f t="shared" si="38"/>
        <v>105000</v>
      </c>
      <c r="K2495" t="e">
        <f>VLOOKUP(B2495,'REGISTRO ABONOS'!$B$8:$BC$10039,54,0)</f>
        <v>#N/A</v>
      </c>
      <c r="L2495" t="e">
        <f>IF(Tabla267[[#This Row],[VALOR RESTANTE]]&lt;Tabla267[[#This Row],[VALOR]],"NO DISPONIBLE","DISPONIBLE")</f>
        <v>#N/A</v>
      </c>
      <c r="M2495" s="9">
        <f>COUNTIF(Tabla267[[#This Row],[VALOR RESTANTE]],0)</f>
        <v>0</v>
      </c>
    </row>
    <row r="2496" spans="2:13" hidden="1" x14ac:dyDescent="0.2">
      <c r="B2496" s="31">
        <v>2487</v>
      </c>
      <c r="I2496" t="s">
        <v>590</v>
      </c>
      <c r="J2496">
        <f t="shared" si="38"/>
        <v>105000</v>
      </c>
      <c r="K2496" t="e">
        <f>VLOOKUP(B2496,'REGISTRO ABONOS'!$B$8:$BC$10039,54,0)</f>
        <v>#N/A</v>
      </c>
      <c r="L2496" t="e">
        <f>IF(Tabla267[[#This Row],[VALOR RESTANTE]]&lt;Tabla267[[#This Row],[VALOR]],"NO DISPONIBLE","DISPONIBLE")</f>
        <v>#N/A</v>
      </c>
      <c r="M2496" s="9">
        <f>COUNTIF(Tabla267[[#This Row],[VALOR RESTANTE]],0)</f>
        <v>0</v>
      </c>
    </row>
    <row r="2497" spans="2:13" hidden="1" x14ac:dyDescent="0.2">
      <c r="B2497" s="31">
        <v>2488</v>
      </c>
      <c r="J2497">
        <f t="shared" si="38"/>
        <v>105000</v>
      </c>
      <c r="K2497" t="e">
        <f>VLOOKUP(B2497,'REGISTRO ABONOS'!$B$8:$BC$10039,54,0)</f>
        <v>#N/A</v>
      </c>
      <c r="L2497" t="e">
        <f>IF(Tabla267[[#This Row],[VALOR RESTANTE]]&lt;Tabla267[[#This Row],[VALOR]],"NO DISPONIBLE","DISPONIBLE")</f>
        <v>#N/A</v>
      </c>
      <c r="M2497" s="9">
        <f>COUNTIF(Tabla267[[#This Row],[VALOR RESTANTE]],0)</f>
        <v>0</v>
      </c>
    </row>
    <row r="2498" spans="2:13" hidden="1" x14ac:dyDescent="0.2">
      <c r="B2498" s="31">
        <v>2489</v>
      </c>
      <c r="J2498">
        <f t="shared" si="38"/>
        <v>105000</v>
      </c>
      <c r="K2498" t="e">
        <f>VLOOKUP(B2498,'REGISTRO ABONOS'!$B$8:$BC$10039,54,0)</f>
        <v>#N/A</v>
      </c>
      <c r="L2498" t="e">
        <f>IF(Tabla267[[#This Row],[VALOR RESTANTE]]&lt;Tabla267[[#This Row],[VALOR]],"NO DISPONIBLE","DISPONIBLE")</f>
        <v>#N/A</v>
      </c>
      <c r="M2498" s="9">
        <f>COUNTIF(Tabla267[[#This Row],[VALOR RESTANTE]],0)</f>
        <v>0</v>
      </c>
    </row>
    <row r="2499" spans="2:13" hidden="1" x14ac:dyDescent="0.2">
      <c r="B2499" s="31">
        <v>2490</v>
      </c>
      <c r="J2499">
        <f t="shared" si="38"/>
        <v>105000</v>
      </c>
      <c r="K2499" t="e">
        <f>VLOOKUP(B2499,'REGISTRO ABONOS'!$B$8:$BC$10039,54,0)</f>
        <v>#N/A</v>
      </c>
      <c r="L2499" t="e">
        <f>IF(Tabla267[[#This Row],[VALOR RESTANTE]]&lt;Tabla267[[#This Row],[VALOR]],"NO DISPONIBLE","DISPONIBLE")</f>
        <v>#N/A</v>
      </c>
      <c r="M2499" s="9">
        <f>COUNTIF(Tabla267[[#This Row],[VALOR RESTANTE]],0)</f>
        <v>0</v>
      </c>
    </row>
    <row r="2500" spans="2:13" hidden="1" x14ac:dyDescent="0.2">
      <c r="B2500" s="31">
        <v>2491</v>
      </c>
      <c r="J2500">
        <f t="shared" si="38"/>
        <v>105000</v>
      </c>
      <c r="K2500" t="e">
        <f>VLOOKUP(B2500,'REGISTRO ABONOS'!$B$8:$BC$10039,54,0)</f>
        <v>#N/A</v>
      </c>
      <c r="L2500" t="e">
        <f>IF(Tabla267[[#This Row],[VALOR RESTANTE]]&lt;Tabla267[[#This Row],[VALOR]],"NO DISPONIBLE","DISPONIBLE")</f>
        <v>#N/A</v>
      </c>
      <c r="M2500" s="9">
        <f>COUNTIF(Tabla267[[#This Row],[VALOR RESTANTE]],0)</f>
        <v>0</v>
      </c>
    </row>
    <row r="2501" spans="2:13" hidden="1" x14ac:dyDescent="0.2">
      <c r="B2501" s="31">
        <v>2492</v>
      </c>
      <c r="J2501">
        <f t="shared" si="38"/>
        <v>105000</v>
      </c>
      <c r="K2501" t="e">
        <f>VLOOKUP(B2501,'REGISTRO ABONOS'!$B$8:$BC$10039,54,0)</f>
        <v>#N/A</v>
      </c>
      <c r="L2501" t="e">
        <f>IF(Tabla267[[#This Row],[VALOR RESTANTE]]&lt;Tabla267[[#This Row],[VALOR]],"NO DISPONIBLE","DISPONIBLE")</f>
        <v>#N/A</v>
      </c>
      <c r="M2501" s="9">
        <f>COUNTIF(Tabla267[[#This Row],[VALOR RESTANTE]],0)</f>
        <v>0</v>
      </c>
    </row>
    <row r="2502" spans="2:13" hidden="1" x14ac:dyDescent="0.2">
      <c r="B2502" s="31">
        <v>2493</v>
      </c>
      <c r="J2502">
        <f t="shared" si="38"/>
        <v>105000</v>
      </c>
      <c r="K2502" t="e">
        <f>VLOOKUP(B2502,'REGISTRO ABONOS'!$B$8:$BC$10039,54,0)</f>
        <v>#N/A</v>
      </c>
      <c r="L2502" t="e">
        <f>IF(Tabla267[[#This Row],[VALOR RESTANTE]]&lt;Tabla267[[#This Row],[VALOR]],"NO DISPONIBLE","DISPONIBLE")</f>
        <v>#N/A</v>
      </c>
      <c r="M2502" s="9">
        <f>COUNTIF(Tabla267[[#This Row],[VALOR RESTANTE]],0)</f>
        <v>0</v>
      </c>
    </row>
    <row r="2503" spans="2:13" hidden="1" x14ac:dyDescent="0.2">
      <c r="B2503" s="31">
        <v>2494</v>
      </c>
      <c r="J2503">
        <f t="shared" si="38"/>
        <v>105000</v>
      </c>
      <c r="K2503" t="e">
        <f>VLOOKUP(B2503,'REGISTRO ABONOS'!$B$8:$BC$10039,54,0)</f>
        <v>#N/A</v>
      </c>
      <c r="L2503" t="e">
        <f>IF(Tabla267[[#This Row],[VALOR RESTANTE]]&lt;Tabla267[[#This Row],[VALOR]],"NO DISPONIBLE","DISPONIBLE")</f>
        <v>#N/A</v>
      </c>
      <c r="M2503" s="9">
        <f>COUNTIF(Tabla267[[#This Row],[VALOR RESTANTE]],0)</f>
        <v>0</v>
      </c>
    </row>
    <row r="2504" spans="2:13" hidden="1" x14ac:dyDescent="0.2">
      <c r="B2504" s="31">
        <v>2495</v>
      </c>
      <c r="J2504">
        <f t="shared" si="38"/>
        <v>105000</v>
      </c>
      <c r="K2504" t="e">
        <f>VLOOKUP(B2504,'REGISTRO ABONOS'!$B$8:$BC$10039,54,0)</f>
        <v>#N/A</v>
      </c>
      <c r="L2504" t="e">
        <f>IF(Tabla267[[#This Row],[VALOR RESTANTE]]&lt;Tabla267[[#This Row],[VALOR]],"NO DISPONIBLE","DISPONIBLE")</f>
        <v>#N/A</v>
      </c>
      <c r="M2504" s="9">
        <f>COUNTIF(Tabla267[[#This Row],[VALOR RESTANTE]],0)</f>
        <v>0</v>
      </c>
    </row>
    <row r="2505" spans="2:13" hidden="1" x14ac:dyDescent="0.2">
      <c r="B2505" s="31">
        <v>2496</v>
      </c>
      <c r="J2505">
        <f t="shared" si="38"/>
        <v>105000</v>
      </c>
      <c r="K2505" t="e">
        <f>VLOOKUP(B2505,'REGISTRO ABONOS'!$B$8:$BC$10039,54,0)</f>
        <v>#N/A</v>
      </c>
      <c r="L2505" t="e">
        <f>IF(Tabla267[[#This Row],[VALOR RESTANTE]]&lt;Tabla267[[#This Row],[VALOR]],"NO DISPONIBLE","DISPONIBLE")</f>
        <v>#N/A</v>
      </c>
      <c r="M2505" s="9">
        <f>COUNTIF(Tabla267[[#This Row],[VALOR RESTANTE]],0)</f>
        <v>0</v>
      </c>
    </row>
    <row r="2506" spans="2:13" hidden="1" x14ac:dyDescent="0.2">
      <c r="B2506" s="31">
        <v>2497</v>
      </c>
      <c r="J2506">
        <f t="shared" si="38"/>
        <v>105000</v>
      </c>
      <c r="K2506" t="e">
        <f>VLOOKUP(B2506,'REGISTRO ABONOS'!$B$8:$BC$10039,54,0)</f>
        <v>#N/A</v>
      </c>
      <c r="L2506" t="e">
        <f>IF(Tabla267[[#This Row],[VALOR RESTANTE]]&lt;Tabla267[[#This Row],[VALOR]],"NO DISPONIBLE","DISPONIBLE")</f>
        <v>#N/A</v>
      </c>
      <c r="M2506" s="9">
        <f>COUNTIF(Tabla267[[#This Row],[VALOR RESTANTE]],0)</f>
        <v>0</v>
      </c>
    </row>
    <row r="2507" spans="2:13" hidden="1" x14ac:dyDescent="0.2">
      <c r="B2507" s="31">
        <v>2498</v>
      </c>
      <c r="J2507">
        <f t="shared" si="38"/>
        <v>105000</v>
      </c>
      <c r="K2507" t="e">
        <f>VLOOKUP(B2507,'REGISTRO ABONOS'!$B$8:$BC$10039,54,0)</f>
        <v>#N/A</v>
      </c>
      <c r="L2507" t="e">
        <f>IF(Tabla267[[#This Row],[VALOR RESTANTE]]&lt;Tabla267[[#This Row],[VALOR]],"NO DISPONIBLE","DISPONIBLE")</f>
        <v>#N/A</v>
      </c>
      <c r="M2507" s="9">
        <f>COUNTIF(Tabla267[[#This Row],[VALOR RESTANTE]],0)</f>
        <v>0</v>
      </c>
    </row>
    <row r="2508" spans="2:13" hidden="1" x14ac:dyDescent="0.2">
      <c r="B2508" s="31">
        <v>2499</v>
      </c>
      <c r="J2508">
        <f t="shared" ref="J2508:J2571" si="39">IF(C2508&gt;43607,130000,105000)</f>
        <v>105000</v>
      </c>
      <c r="K2508" t="e">
        <f>VLOOKUP(B2508,'REGISTRO ABONOS'!$B$8:$BC$10039,54,0)</f>
        <v>#N/A</v>
      </c>
      <c r="L2508" t="e">
        <f>IF(Tabla267[[#This Row],[VALOR RESTANTE]]&lt;Tabla267[[#This Row],[VALOR]],"NO DISPONIBLE","DISPONIBLE")</f>
        <v>#N/A</v>
      </c>
      <c r="M2508" s="9">
        <f>COUNTIF(Tabla267[[#This Row],[VALOR RESTANTE]],0)</f>
        <v>0</v>
      </c>
    </row>
    <row r="2509" spans="2:13" hidden="1" x14ac:dyDescent="0.2">
      <c r="B2509" s="31">
        <v>2500</v>
      </c>
      <c r="J2509">
        <f t="shared" si="39"/>
        <v>105000</v>
      </c>
      <c r="K2509" t="e">
        <f>VLOOKUP(B2509,'REGISTRO ABONOS'!$B$8:$BC$10039,54,0)</f>
        <v>#N/A</v>
      </c>
      <c r="L2509" t="e">
        <f>IF(Tabla267[[#This Row],[VALOR RESTANTE]]&lt;Tabla267[[#This Row],[VALOR]],"NO DISPONIBLE","DISPONIBLE")</f>
        <v>#N/A</v>
      </c>
      <c r="M2509" s="9">
        <f>COUNTIF(Tabla267[[#This Row],[VALOR RESTANTE]],0)</f>
        <v>0</v>
      </c>
    </row>
    <row r="2510" spans="2:13" hidden="1" x14ac:dyDescent="0.2">
      <c r="B2510" s="31">
        <v>2501</v>
      </c>
      <c r="I2510" t="s">
        <v>502</v>
      </c>
      <c r="J2510">
        <f t="shared" si="39"/>
        <v>105000</v>
      </c>
      <c r="K2510" t="e">
        <f>VLOOKUP(B2510,'REGISTRO ABONOS'!$B$8:$BC$10039,54,0)</f>
        <v>#N/A</v>
      </c>
      <c r="L2510" t="e">
        <f>IF(Tabla267[[#This Row],[VALOR RESTANTE]]&lt;Tabla267[[#This Row],[VALOR]],"NO DISPONIBLE","DISPONIBLE")</f>
        <v>#N/A</v>
      </c>
      <c r="M2510" s="9">
        <f>COUNTIF(Tabla267[[#This Row],[VALOR RESTANTE]],0)</f>
        <v>0</v>
      </c>
    </row>
    <row r="2511" spans="2:13" hidden="1" x14ac:dyDescent="0.2">
      <c r="B2511" s="31">
        <v>2502</v>
      </c>
      <c r="I2511" t="s">
        <v>479</v>
      </c>
      <c r="J2511">
        <f t="shared" si="39"/>
        <v>105000</v>
      </c>
      <c r="K2511" t="e">
        <f>VLOOKUP(B2511,'REGISTRO ABONOS'!$B$8:$BC$10039,54,0)</f>
        <v>#N/A</v>
      </c>
      <c r="L2511" t="e">
        <f>IF(Tabla267[[#This Row],[VALOR RESTANTE]]&lt;Tabla267[[#This Row],[VALOR]],"NO DISPONIBLE","DISPONIBLE")</f>
        <v>#N/A</v>
      </c>
      <c r="M2511" s="9">
        <f>COUNTIF(Tabla267[[#This Row],[VALOR RESTANTE]],0)</f>
        <v>0</v>
      </c>
    </row>
    <row r="2512" spans="2:13" hidden="1" x14ac:dyDescent="0.2">
      <c r="B2512" s="31">
        <v>2503</v>
      </c>
      <c r="I2512" t="s">
        <v>503</v>
      </c>
      <c r="J2512">
        <f t="shared" si="39"/>
        <v>105000</v>
      </c>
      <c r="K2512" t="e">
        <f>VLOOKUP(B2512,'REGISTRO ABONOS'!$B$8:$BC$10039,54,0)</f>
        <v>#N/A</v>
      </c>
      <c r="L2512" t="e">
        <f>IF(Tabla267[[#This Row],[VALOR RESTANTE]]&lt;Tabla267[[#This Row],[VALOR]],"NO DISPONIBLE","DISPONIBLE")</f>
        <v>#N/A</v>
      </c>
      <c r="M2512" s="9">
        <f>COUNTIF(Tabla267[[#This Row],[VALOR RESTANTE]],0)</f>
        <v>0</v>
      </c>
    </row>
    <row r="2513" spans="2:13" hidden="1" x14ac:dyDescent="0.2">
      <c r="B2513" s="31">
        <v>2504</v>
      </c>
      <c r="I2513" t="s">
        <v>571</v>
      </c>
      <c r="J2513">
        <f t="shared" si="39"/>
        <v>105000</v>
      </c>
      <c r="K2513" t="e">
        <f>VLOOKUP(B2513,'REGISTRO ABONOS'!$B$8:$BC$10039,54,0)</f>
        <v>#N/A</v>
      </c>
      <c r="L2513" t="e">
        <f>IF(Tabla267[[#This Row],[VALOR RESTANTE]]&lt;Tabla267[[#This Row],[VALOR]],"NO DISPONIBLE","DISPONIBLE")</f>
        <v>#N/A</v>
      </c>
      <c r="M2513" s="9">
        <f>COUNTIF(Tabla267[[#This Row],[VALOR RESTANTE]],0)</f>
        <v>0</v>
      </c>
    </row>
    <row r="2514" spans="2:13" hidden="1" x14ac:dyDescent="0.2">
      <c r="B2514" s="31">
        <v>2505</v>
      </c>
      <c r="J2514">
        <f t="shared" si="39"/>
        <v>105000</v>
      </c>
      <c r="K2514" t="e">
        <f>VLOOKUP(B2514,'REGISTRO ABONOS'!$B$8:$BC$10039,54,0)</f>
        <v>#N/A</v>
      </c>
      <c r="L2514" t="e">
        <f>IF(Tabla267[[#This Row],[VALOR RESTANTE]]&lt;Tabla267[[#This Row],[VALOR]],"NO DISPONIBLE","DISPONIBLE")</f>
        <v>#N/A</v>
      </c>
      <c r="M2514" s="9">
        <f>COUNTIF(Tabla267[[#This Row],[VALOR RESTANTE]],0)</f>
        <v>0</v>
      </c>
    </row>
    <row r="2515" spans="2:13" hidden="1" x14ac:dyDescent="0.2">
      <c r="B2515" s="31">
        <v>2506</v>
      </c>
      <c r="J2515">
        <f t="shared" si="39"/>
        <v>105000</v>
      </c>
      <c r="K2515" t="e">
        <f>VLOOKUP(B2515,'REGISTRO ABONOS'!$B$8:$BC$10039,54,0)</f>
        <v>#N/A</v>
      </c>
      <c r="L2515" t="e">
        <f>IF(Tabla267[[#This Row],[VALOR RESTANTE]]&lt;Tabla267[[#This Row],[VALOR]],"NO DISPONIBLE","DISPONIBLE")</f>
        <v>#N/A</v>
      </c>
      <c r="M2515" s="9">
        <f>COUNTIF(Tabla267[[#This Row],[VALOR RESTANTE]],0)</f>
        <v>0</v>
      </c>
    </row>
    <row r="2516" spans="2:13" hidden="1" x14ac:dyDescent="0.2">
      <c r="B2516" s="31">
        <v>2507</v>
      </c>
      <c r="J2516">
        <f t="shared" si="39"/>
        <v>105000</v>
      </c>
      <c r="K2516" t="e">
        <f>VLOOKUP(B2516,'REGISTRO ABONOS'!$B$8:$BC$10039,54,0)</f>
        <v>#N/A</v>
      </c>
      <c r="L2516" t="e">
        <f>IF(Tabla267[[#This Row],[VALOR RESTANTE]]&lt;Tabla267[[#This Row],[VALOR]],"NO DISPONIBLE","DISPONIBLE")</f>
        <v>#N/A</v>
      </c>
      <c r="M2516" s="9">
        <f>COUNTIF(Tabla267[[#This Row],[VALOR RESTANTE]],0)</f>
        <v>0</v>
      </c>
    </row>
    <row r="2517" spans="2:13" hidden="1" x14ac:dyDescent="0.2">
      <c r="B2517" s="31">
        <v>2508</v>
      </c>
      <c r="J2517">
        <f t="shared" si="39"/>
        <v>105000</v>
      </c>
      <c r="K2517" t="e">
        <f>VLOOKUP(B2517,'REGISTRO ABONOS'!$B$8:$BC$10039,54,0)</f>
        <v>#N/A</v>
      </c>
      <c r="L2517" t="e">
        <f>IF(Tabla267[[#This Row],[VALOR RESTANTE]]&lt;Tabla267[[#This Row],[VALOR]],"NO DISPONIBLE","DISPONIBLE")</f>
        <v>#N/A</v>
      </c>
      <c r="M2517" s="9">
        <f>COUNTIF(Tabla267[[#This Row],[VALOR RESTANTE]],0)</f>
        <v>0</v>
      </c>
    </row>
    <row r="2518" spans="2:13" hidden="1" x14ac:dyDescent="0.2">
      <c r="B2518" s="31">
        <v>2509</v>
      </c>
      <c r="J2518">
        <f t="shared" si="39"/>
        <v>105000</v>
      </c>
      <c r="K2518" t="e">
        <f>VLOOKUP(B2518,'REGISTRO ABONOS'!$B$8:$BC$10039,54,0)</f>
        <v>#N/A</v>
      </c>
      <c r="L2518" t="e">
        <f>IF(Tabla267[[#This Row],[VALOR RESTANTE]]&lt;Tabla267[[#This Row],[VALOR]],"NO DISPONIBLE","DISPONIBLE")</f>
        <v>#N/A</v>
      </c>
      <c r="M2518" s="9">
        <f>COUNTIF(Tabla267[[#This Row],[VALOR RESTANTE]],0)</f>
        <v>0</v>
      </c>
    </row>
    <row r="2519" spans="2:13" hidden="1" x14ac:dyDescent="0.2">
      <c r="B2519" s="31">
        <v>2510</v>
      </c>
      <c r="I2519" t="s">
        <v>485</v>
      </c>
      <c r="J2519">
        <f t="shared" si="39"/>
        <v>105000</v>
      </c>
      <c r="K2519" t="e">
        <f>VLOOKUP(B2519,'REGISTRO ABONOS'!$B$8:$BC$10039,54,0)</f>
        <v>#N/A</v>
      </c>
      <c r="L2519" t="e">
        <f>IF(Tabla267[[#This Row],[VALOR RESTANTE]]&lt;Tabla267[[#This Row],[VALOR]],"NO DISPONIBLE","DISPONIBLE")</f>
        <v>#N/A</v>
      </c>
      <c r="M2519" s="9">
        <f>COUNTIF(Tabla267[[#This Row],[VALOR RESTANTE]],0)</f>
        <v>0</v>
      </c>
    </row>
    <row r="2520" spans="2:13" hidden="1" x14ac:dyDescent="0.2">
      <c r="B2520" s="31">
        <v>2511</v>
      </c>
      <c r="J2520">
        <f t="shared" si="39"/>
        <v>105000</v>
      </c>
      <c r="K2520" t="e">
        <f>VLOOKUP(B2520,'REGISTRO ABONOS'!$B$8:$BC$10039,54,0)</f>
        <v>#N/A</v>
      </c>
      <c r="L2520" t="e">
        <f>IF(Tabla267[[#This Row],[VALOR RESTANTE]]&lt;Tabla267[[#This Row],[VALOR]],"NO DISPONIBLE","DISPONIBLE")</f>
        <v>#N/A</v>
      </c>
      <c r="M2520" s="9">
        <f>COUNTIF(Tabla267[[#This Row],[VALOR RESTANTE]],0)</f>
        <v>0</v>
      </c>
    </row>
    <row r="2521" spans="2:13" hidden="1" x14ac:dyDescent="0.2">
      <c r="B2521" s="31">
        <v>2512</v>
      </c>
      <c r="J2521">
        <f t="shared" si="39"/>
        <v>105000</v>
      </c>
      <c r="K2521" t="e">
        <f>VLOOKUP(B2521,'REGISTRO ABONOS'!$B$8:$BC$10039,54,0)</f>
        <v>#N/A</v>
      </c>
      <c r="L2521" t="e">
        <f>IF(Tabla267[[#This Row],[VALOR RESTANTE]]&lt;Tabla267[[#This Row],[VALOR]],"NO DISPONIBLE","DISPONIBLE")</f>
        <v>#N/A</v>
      </c>
      <c r="M2521" s="9">
        <f>COUNTIF(Tabla267[[#This Row],[VALOR RESTANTE]],0)</f>
        <v>0</v>
      </c>
    </row>
    <row r="2522" spans="2:13" hidden="1" x14ac:dyDescent="0.2">
      <c r="B2522" s="31">
        <v>2513</v>
      </c>
      <c r="I2522" t="s">
        <v>502</v>
      </c>
      <c r="J2522">
        <f t="shared" si="39"/>
        <v>105000</v>
      </c>
      <c r="K2522" t="e">
        <f>VLOOKUP(B2522,'REGISTRO ABONOS'!$B$8:$BC$10039,54,0)</f>
        <v>#N/A</v>
      </c>
      <c r="L2522" t="e">
        <f>IF(Tabla267[[#This Row],[VALOR RESTANTE]]&lt;Tabla267[[#This Row],[VALOR]],"NO DISPONIBLE","DISPONIBLE")</f>
        <v>#N/A</v>
      </c>
      <c r="M2522" s="9">
        <f>COUNTIF(Tabla267[[#This Row],[VALOR RESTANTE]],0)</f>
        <v>0</v>
      </c>
    </row>
    <row r="2523" spans="2:13" hidden="1" x14ac:dyDescent="0.2">
      <c r="B2523" s="31">
        <v>2514</v>
      </c>
      <c r="I2523" t="s">
        <v>502</v>
      </c>
      <c r="J2523">
        <f t="shared" si="39"/>
        <v>105000</v>
      </c>
      <c r="K2523" t="e">
        <f>VLOOKUP(B2523,'REGISTRO ABONOS'!$B$8:$BC$10039,54,0)</f>
        <v>#N/A</v>
      </c>
      <c r="L2523" t="e">
        <f>IF(Tabla267[[#This Row],[VALOR RESTANTE]]&lt;Tabla267[[#This Row],[VALOR]],"NO DISPONIBLE","DISPONIBLE")</f>
        <v>#N/A</v>
      </c>
      <c r="M2523" s="9">
        <f>COUNTIF(Tabla267[[#This Row],[VALOR RESTANTE]],0)</f>
        <v>0</v>
      </c>
    </row>
    <row r="2524" spans="2:13" hidden="1" x14ac:dyDescent="0.2">
      <c r="B2524" s="31">
        <v>2515</v>
      </c>
      <c r="J2524">
        <f t="shared" si="39"/>
        <v>105000</v>
      </c>
      <c r="K2524" t="e">
        <f>VLOOKUP(B2524,'REGISTRO ABONOS'!$B$8:$BC$10039,54,0)</f>
        <v>#N/A</v>
      </c>
      <c r="L2524" t="e">
        <f>IF(Tabla267[[#This Row],[VALOR RESTANTE]]&lt;Tabla267[[#This Row],[VALOR]],"NO DISPONIBLE","DISPONIBLE")</f>
        <v>#N/A</v>
      </c>
      <c r="M2524" s="9">
        <f>COUNTIF(Tabla267[[#This Row],[VALOR RESTANTE]],0)</f>
        <v>0</v>
      </c>
    </row>
    <row r="2525" spans="2:13" hidden="1" x14ac:dyDescent="0.2">
      <c r="B2525" s="31">
        <v>2516</v>
      </c>
      <c r="J2525">
        <f t="shared" si="39"/>
        <v>105000</v>
      </c>
      <c r="K2525" t="e">
        <f>VLOOKUP(B2525,'REGISTRO ABONOS'!$B$8:$BC$10039,54,0)</f>
        <v>#N/A</v>
      </c>
      <c r="L2525" t="e">
        <f>IF(Tabla267[[#This Row],[VALOR RESTANTE]]&lt;Tabla267[[#This Row],[VALOR]],"NO DISPONIBLE","DISPONIBLE")</f>
        <v>#N/A</v>
      </c>
      <c r="M2525" s="9">
        <f>COUNTIF(Tabla267[[#This Row],[VALOR RESTANTE]],0)</f>
        <v>0</v>
      </c>
    </row>
    <row r="2526" spans="2:13" hidden="1" x14ac:dyDescent="0.2">
      <c r="B2526" s="31">
        <v>2517</v>
      </c>
      <c r="I2526" t="s">
        <v>486</v>
      </c>
      <c r="J2526">
        <f t="shared" si="39"/>
        <v>105000</v>
      </c>
      <c r="K2526" t="e">
        <f>VLOOKUP(B2526,'REGISTRO ABONOS'!$B$8:$BC$10039,54,0)</f>
        <v>#N/A</v>
      </c>
      <c r="L2526" t="e">
        <f>IF(Tabla267[[#This Row],[VALOR RESTANTE]]&lt;Tabla267[[#This Row],[VALOR]],"NO DISPONIBLE","DISPONIBLE")</f>
        <v>#N/A</v>
      </c>
      <c r="M2526" s="9">
        <f>COUNTIF(Tabla267[[#This Row],[VALOR RESTANTE]],0)</f>
        <v>0</v>
      </c>
    </row>
    <row r="2527" spans="2:13" hidden="1" x14ac:dyDescent="0.2">
      <c r="B2527" s="31">
        <v>2518</v>
      </c>
      <c r="J2527">
        <f t="shared" si="39"/>
        <v>105000</v>
      </c>
      <c r="K2527" t="e">
        <f>VLOOKUP(B2527,'REGISTRO ABONOS'!$B$8:$BC$10039,54,0)</f>
        <v>#N/A</v>
      </c>
      <c r="L2527" t="e">
        <f>IF(Tabla267[[#This Row],[VALOR RESTANTE]]&lt;Tabla267[[#This Row],[VALOR]],"NO DISPONIBLE","DISPONIBLE")</f>
        <v>#N/A</v>
      </c>
      <c r="M2527" s="9">
        <f>COUNTIF(Tabla267[[#This Row],[VALOR RESTANTE]],0)</f>
        <v>0</v>
      </c>
    </row>
    <row r="2528" spans="2:13" hidden="1" x14ac:dyDescent="0.2">
      <c r="B2528" s="31">
        <v>2519</v>
      </c>
      <c r="J2528">
        <f t="shared" si="39"/>
        <v>105000</v>
      </c>
      <c r="K2528" t="e">
        <f>VLOOKUP(B2528,'REGISTRO ABONOS'!$B$8:$BC$10039,54,0)</f>
        <v>#N/A</v>
      </c>
      <c r="L2528" t="e">
        <f>IF(Tabla267[[#This Row],[VALOR RESTANTE]]&lt;Tabla267[[#This Row],[VALOR]],"NO DISPONIBLE","DISPONIBLE")</f>
        <v>#N/A</v>
      </c>
      <c r="M2528" s="9">
        <f>COUNTIF(Tabla267[[#This Row],[VALOR RESTANTE]],0)</f>
        <v>0</v>
      </c>
    </row>
    <row r="2529" spans="2:13" hidden="1" x14ac:dyDescent="0.2">
      <c r="B2529" s="31">
        <v>2520</v>
      </c>
      <c r="I2529" t="s">
        <v>479</v>
      </c>
      <c r="J2529">
        <f t="shared" si="39"/>
        <v>105000</v>
      </c>
      <c r="K2529" t="e">
        <f>VLOOKUP(B2529,'REGISTRO ABONOS'!$B$8:$BC$10039,54,0)</f>
        <v>#N/A</v>
      </c>
      <c r="L2529" t="e">
        <f>IF(Tabla267[[#This Row],[VALOR RESTANTE]]&lt;Tabla267[[#This Row],[VALOR]],"NO DISPONIBLE","DISPONIBLE")</f>
        <v>#N/A</v>
      </c>
      <c r="M2529" s="9">
        <f>COUNTIF(Tabla267[[#This Row],[VALOR RESTANTE]],0)</f>
        <v>0</v>
      </c>
    </row>
    <row r="2530" spans="2:13" hidden="1" x14ac:dyDescent="0.2">
      <c r="B2530" s="31">
        <v>2521</v>
      </c>
      <c r="I2530" t="s">
        <v>89</v>
      </c>
      <c r="J2530">
        <f t="shared" si="39"/>
        <v>105000</v>
      </c>
      <c r="K2530" t="e">
        <f>VLOOKUP(B2530,'REGISTRO ABONOS'!$B$8:$BC$10039,54,0)</f>
        <v>#N/A</v>
      </c>
      <c r="L2530" t="e">
        <f>IF(Tabla267[[#This Row],[VALOR RESTANTE]]&lt;Tabla267[[#This Row],[VALOR]],"NO DISPONIBLE","DISPONIBLE")</f>
        <v>#N/A</v>
      </c>
      <c r="M2530" s="9">
        <f>COUNTIF(Tabla267[[#This Row],[VALOR RESTANTE]],0)</f>
        <v>0</v>
      </c>
    </row>
    <row r="2531" spans="2:13" hidden="1" x14ac:dyDescent="0.2">
      <c r="B2531" s="31">
        <v>2522</v>
      </c>
      <c r="J2531">
        <f t="shared" si="39"/>
        <v>105000</v>
      </c>
      <c r="K2531" t="e">
        <f>VLOOKUP(B2531,'REGISTRO ABONOS'!$B$8:$BC$10039,54,0)</f>
        <v>#N/A</v>
      </c>
      <c r="L2531" t="e">
        <f>IF(Tabla267[[#This Row],[VALOR RESTANTE]]&lt;Tabla267[[#This Row],[VALOR]],"NO DISPONIBLE","DISPONIBLE")</f>
        <v>#N/A</v>
      </c>
      <c r="M2531" s="9">
        <f>COUNTIF(Tabla267[[#This Row],[VALOR RESTANTE]],0)</f>
        <v>0</v>
      </c>
    </row>
    <row r="2532" spans="2:13" hidden="1" x14ac:dyDescent="0.2">
      <c r="B2532" s="31">
        <v>2523</v>
      </c>
      <c r="I2532" t="s">
        <v>486</v>
      </c>
      <c r="J2532">
        <f t="shared" si="39"/>
        <v>105000</v>
      </c>
      <c r="K2532" t="e">
        <f>VLOOKUP(B2532,'REGISTRO ABONOS'!$B$8:$BC$10039,54,0)</f>
        <v>#N/A</v>
      </c>
      <c r="L2532" t="e">
        <f>IF(Tabla267[[#This Row],[VALOR RESTANTE]]&lt;Tabla267[[#This Row],[VALOR]],"NO DISPONIBLE","DISPONIBLE")</f>
        <v>#N/A</v>
      </c>
      <c r="M2532" s="9">
        <f>COUNTIF(Tabla267[[#This Row],[VALOR RESTANTE]],0)</f>
        <v>0</v>
      </c>
    </row>
    <row r="2533" spans="2:13" hidden="1" x14ac:dyDescent="0.2">
      <c r="B2533" s="31">
        <v>2524</v>
      </c>
      <c r="J2533">
        <f t="shared" si="39"/>
        <v>105000</v>
      </c>
      <c r="K2533" t="e">
        <f>VLOOKUP(B2533,'REGISTRO ABONOS'!$B$8:$BC$10039,54,0)</f>
        <v>#N/A</v>
      </c>
      <c r="L2533" t="e">
        <f>IF(Tabla267[[#This Row],[VALOR RESTANTE]]&lt;Tabla267[[#This Row],[VALOR]],"NO DISPONIBLE","DISPONIBLE")</f>
        <v>#N/A</v>
      </c>
      <c r="M2533" s="9">
        <f>COUNTIF(Tabla267[[#This Row],[VALOR RESTANTE]],0)</f>
        <v>0</v>
      </c>
    </row>
    <row r="2534" spans="2:13" hidden="1" x14ac:dyDescent="0.2">
      <c r="B2534" s="31">
        <v>2525</v>
      </c>
      <c r="I2534" t="s">
        <v>89</v>
      </c>
      <c r="J2534">
        <f t="shared" si="39"/>
        <v>105000</v>
      </c>
      <c r="K2534" t="e">
        <f>VLOOKUP(B2534,'REGISTRO ABONOS'!$B$8:$BC$10039,54,0)</f>
        <v>#N/A</v>
      </c>
      <c r="L2534" t="e">
        <f>IF(Tabla267[[#This Row],[VALOR RESTANTE]]&lt;Tabla267[[#This Row],[VALOR]],"NO DISPONIBLE","DISPONIBLE")</f>
        <v>#N/A</v>
      </c>
      <c r="M2534" s="9">
        <f>COUNTIF(Tabla267[[#This Row],[VALOR RESTANTE]],0)</f>
        <v>0</v>
      </c>
    </row>
    <row r="2535" spans="2:13" hidden="1" x14ac:dyDescent="0.2">
      <c r="B2535" s="31">
        <v>2526</v>
      </c>
      <c r="I2535" t="s">
        <v>485</v>
      </c>
      <c r="J2535">
        <f t="shared" si="39"/>
        <v>105000</v>
      </c>
      <c r="K2535" t="e">
        <f>VLOOKUP(B2535,'REGISTRO ABONOS'!$B$8:$BC$10039,54,0)</f>
        <v>#N/A</v>
      </c>
      <c r="L2535" t="e">
        <f>IF(Tabla267[[#This Row],[VALOR RESTANTE]]&lt;Tabla267[[#This Row],[VALOR]],"NO DISPONIBLE","DISPONIBLE")</f>
        <v>#N/A</v>
      </c>
      <c r="M2535" s="9">
        <f>COUNTIF(Tabla267[[#This Row],[VALOR RESTANTE]],0)</f>
        <v>0</v>
      </c>
    </row>
    <row r="2536" spans="2:13" hidden="1" x14ac:dyDescent="0.2">
      <c r="B2536" s="31">
        <v>2527</v>
      </c>
      <c r="I2536" t="s">
        <v>525</v>
      </c>
      <c r="J2536">
        <f t="shared" si="39"/>
        <v>105000</v>
      </c>
      <c r="K2536" t="e">
        <f>VLOOKUP(B2536,'REGISTRO ABONOS'!$B$8:$BC$10039,54,0)</f>
        <v>#N/A</v>
      </c>
      <c r="L2536" t="e">
        <f>IF(Tabla267[[#This Row],[VALOR RESTANTE]]&lt;Tabla267[[#This Row],[VALOR]],"NO DISPONIBLE","DISPONIBLE")</f>
        <v>#N/A</v>
      </c>
      <c r="M2536" s="9">
        <f>COUNTIF(Tabla267[[#This Row],[VALOR RESTANTE]],0)</f>
        <v>0</v>
      </c>
    </row>
    <row r="2537" spans="2:13" hidden="1" x14ac:dyDescent="0.2">
      <c r="B2537" s="31">
        <v>2528</v>
      </c>
      <c r="J2537">
        <f t="shared" si="39"/>
        <v>105000</v>
      </c>
      <c r="K2537" t="e">
        <f>VLOOKUP(B2537,'REGISTRO ABONOS'!$B$8:$BC$10039,54,0)</f>
        <v>#N/A</v>
      </c>
      <c r="L2537" t="e">
        <f>IF(Tabla267[[#This Row],[VALOR RESTANTE]]&lt;Tabla267[[#This Row],[VALOR]],"NO DISPONIBLE","DISPONIBLE")</f>
        <v>#N/A</v>
      </c>
      <c r="M2537" s="9">
        <f>COUNTIF(Tabla267[[#This Row],[VALOR RESTANTE]],0)</f>
        <v>0</v>
      </c>
    </row>
    <row r="2538" spans="2:13" hidden="1" x14ac:dyDescent="0.2">
      <c r="B2538" s="31">
        <v>2529</v>
      </c>
      <c r="I2538" t="s">
        <v>336</v>
      </c>
      <c r="J2538">
        <f t="shared" si="39"/>
        <v>105000</v>
      </c>
      <c r="K2538" t="e">
        <f>VLOOKUP(B2538,'REGISTRO ABONOS'!$B$8:$BC$10039,54,0)</f>
        <v>#N/A</v>
      </c>
      <c r="L2538" t="e">
        <f>IF(Tabla267[[#This Row],[VALOR RESTANTE]]&lt;Tabla267[[#This Row],[VALOR]],"NO DISPONIBLE","DISPONIBLE")</f>
        <v>#N/A</v>
      </c>
      <c r="M2538" s="9">
        <f>COUNTIF(Tabla267[[#This Row],[VALOR RESTANTE]],0)</f>
        <v>0</v>
      </c>
    </row>
    <row r="2539" spans="2:13" hidden="1" x14ac:dyDescent="0.2">
      <c r="B2539" s="31">
        <v>2530</v>
      </c>
      <c r="J2539">
        <f t="shared" si="39"/>
        <v>105000</v>
      </c>
      <c r="K2539" t="e">
        <f>VLOOKUP(B2539,'REGISTRO ABONOS'!$B$8:$BC$10039,54,0)</f>
        <v>#N/A</v>
      </c>
      <c r="L2539" t="e">
        <f>IF(Tabla267[[#This Row],[VALOR RESTANTE]]&lt;Tabla267[[#This Row],[VALOR]],"NO DISPONIBLE","DISPONIBLE")</f>
        <v>#N/A</v>
      </c>
      <c r="M2539" s="9">
        <f>COUNTIF(Tabla267[[#This Row],[VALOR RESTANTE]],0)</f>
        <v>0</v>
      </c>
    </row>
    <row r="2540" spans="2:13" hidden="1" x14ac:dyDescent="0.2">
      <c r="B2540" s="31">
        <v>2531</v>
      </c>
      <c r="J2540">
        <f t="shared" si="39"/>
        <v>105000</v>
      </c>
      <c r="K2540" t="e">
        <f>VLOOKUP(B2540,'REGISTRO ABONOS'!$B$8:$BC$10039,54,0)</f>
        <v>#N/A</v>
      </c>
      <c r="L2540" t="e">
        <f>IF(Tabla267[[#This Row],[VALOR RESTANTE]]&lt;Tabla267[[#This Row],[VALOR]],"NO DISPONIBLE","DISPONIBLE")</f>
        <v>#N/A</v>
      </c>
      <c r="M2540" s="9">
        <f>COUNTIF(Tabla267[[#This Row],[VALOR RESTANTE]],0)</f>
        <v>0</v>
      </c>
    </row>
    <row r="2541" spans="2:13" hidden="1" x14ac:dyDescent="0.2">
      <c r="B2541" s="31">
        <v>2532</v>
      </c>
      <c r="J2541">
        <f t="shared" si="39"/>
        <v>105000</v>
      </c>
      <c r="K2541" t="e">
        <f>VLOOKUP(B2541,'REGISTRO ABONOS'!$B$8:$BC$10039,54,0)</f>
        <v>#N/A</v>
      </c>
      <c r="L2541" t="e">
        <f>IF(Tabla267[[#This Row],[VALOR RESTANTE]]&lt;Tabla267[[#This Row],[VALOR]],"NO DISPONIBLE","DISPONIBLE")</f>
        <v>#N/A</v>
      </c>
      <c r="M2541" s="9">
        <f>COUNTIF(Tabla267[[#This Row],[VALOR RESTANTE]],0)</f>
        <v>0</v>
      </c>
    </row>
    <row r="2542" spans="2:13" hidden="1" x14ac:dyDescent="0.2">
      <c r="B2542" s="31">
        <v>2533</v>
      </c>
      <c r="J2542">
        <f t="shared" si="39"/>
        <v>105000</v>
      </c>
      <c r="K2542" t="e">
        <f>VLOOKUP(B2542,'REGISTRO ABONOS'!$B$8:$BC$10039,54,0)</f>
        <v>#N/A</v>
      </c>
      <c r="L2542" t="e">
        <f>IF(Tabla267[[#This Row],[VALOR RESTANTE]]&lt;Tabla267[[#This Row],[VALOR]],"NO DISPONIBLE","DISPONIBLE")</f>
        <v>#N/A</v>
      </c>
      <c r="M2542" s="9">
        <f>COUNTIF(Tabla267[[#This Row],[VALOR RESTANTE]],0)</f>
        <v>0</v>
      </c>
    </row>
    <row r="2543" spans="2:13" hidden="1" x14ac:dyDescent="0.2">
      <c r="B2543" s="31">
        <v>2534</v>
      </c>
      <c r="I2543" t="s">
        <v>336</v>
      </c>
      <c r="J2543">
        <f t="shared" si="39"/>
        <v>105000</v>
      </c>
      <c r="K2543" t="e">
        <f>VLOOKUP(B2543,'REGISTRO ABONOS'!$B$8:$BC$10039,54,0)</f>
        <v>#N/A</v>
      </c>
      <c r="L2543" t="e">
        <f>IF(Tabla267[[#This Row],[VALOR RESTANTE]]&lt;Tabla267[[#This Row],[VALOR]],"NO DISPONIBLE","DISPONIBLE")</f>
        <v>#N/A</v>
      </c>
      <c r="M2543" s="9">
        <f>COUNTIF(Tabla267[[#This Row],[VALOR RESTANTE]],0)</f>
        <v>0</v>
      </c>
    </row>
    <row r="2544" spans="2:13" hidden="1" x14ac:dyDescent="0.2">
      <c r="B2544" s="31">
        <v>2535</v>
      </c>
      <c r="I2544" t="s">
        <v>479</v>
      </c>
      <c r="J2544">
        <f t="shared" si="39"/>
        <v>105000</v>
      </c>
      <c r="K2544" t="e">
        <f>VLOOKUP(B2544,'REGISTRO ABONOS'!$B$8:$BC$10039,54,0)</f>
        <v>#N/A</v>
      </c>
      <c r="L2544" t="e">
        <f>IF(Tabla267[[#This Row],[VALOR RESTANTE]]&lt;Tabla267[[#This Row],[VALOR]],"NO DISPONIBLE","DISPONIBLE")</f>
        <v>#N/A</v>
      </c>
      <c r="M2544" s="9">
        <f>COUNTIF(Tabla267[[#This Row],[VALOR RESTANTE]],0)</f>
        <v>0</v>
      </c>
    </row>
    <row r="2545" spans="2:13" hidden="1" x14ac:dyDescent="0.2">
      <c r="B2545" s="31">
        <v>2536</v>
      </c>
      <c r="J2545">
        <f t="shared" si="39"/>
        <v>105000</v>
      </c>
      <c r="K2545" t="e">
        <f>VLOOKUP(B2545,'REGISTRO ABONOS'!$B$8:$BC$10039,54,0)</f>
        <v>#N/A</v>
      </c>
      <c r="L2545" t="e">
        <f>IF(Tabla267[[#This Row],[VALOR RESTANTE]]&lt;Tabla267[[#This Row],[VALOR]],"NO DISPONIBLE","DISPONIBLE")</f>
        <v>#N/A</v>
      </c>
      <c r="M2545" s="9">
        <f>COUNTIF(Tabla267[[#This Row],[VALOR RESTANTE]],0)</f>
        <v>0</v>
      </c>
    </row>
    <row r="2546" spans="2:13" hidden="1" x14ac:dyDescent="0.2">
      <c r="B2546" s="31">
        <v>2537</v>
      </c>
      <c r="I2546" t="s">
        <v>502</v>
      </c>
      <c r="J2546">
        <f t="shared" si="39"/>
        <v>105000</v>
      </c>
      <c r="K2546" t="e">
        <f>VLOOKUP(B2546,'REGISTRO ABONOS'!$B$8:$BC$10039,54,0)</f>
        <v>#N/A</v>
      </c>
      <c r="L2546" t="e">
        <f>IF(Tabla267[[#This Row],[VALOR RESTANTE]]&lt;Tabla267[[#This Row],[VALOR]],"NO DISPONIBLE","DISPONIBLE")</f>
        <v>#N/A</v>
      </c>
      <c r="M2546" s="9">
        <f>COUNTIF(Tabla267[[#This Row],[VALOR RESTANTE]],0)</f>
        <v>0</v>
      </c>
    </row>
    <row r="2547" spans="2:13" hidden="1" x14ac:dyDescent="0.2">
      <c r="B2547" s="31">
        <v>2538</v>
      </c>
      <c r="I2547" t="s">
        <v>89</v>
      </c>
      <c r="J2547">
        <f t="shared" si="39"/>
        <v>105000</v>
      </c>
      <c r="K2547" t="e">
        <f>VLOOKUP(B2547,'REGISTRO ABONOS'!$B$8:$BC$10039,54,0)</f>
        <v>#N/A</v>
      </c>
      <c r="L2547" t="e">
        <f>IF(Tabla267[[#This Row],[VALOR RESTANTE]]&lt;Tabla267[[#This Row],[VALOR]],"NO DISPONIBLE","DISPONIBLE")</f>
        <v>#N/A</v>
      </c>
      <c r="M2547" s="9">
        <f>COUNTIF(Tabla267[[#This Row],[VALOR RESTANTE]],0)</f>
        <v>0</v>
      </c>
    </row>
    <row r="2548" spans="2:13" hidden="1" x14ac:dyDescent="0.2">
      <c r="B2548" s="31">
        <v>2539</v>
      </c>
      <c r="I2548" t="s">
        <v>403</v>
      </c>
      <c r="J2548">
        <f t="shared" si="39"/>
        <v>105000</v>
      </c>
      <c r="K2548" t="e">
        <f>VLOOKUP(B2548,'REGISTRO ABONOS'!$B$8:$BC$10039,54,0)</f>
        <v>#N/A</v>
      </c>
      <c r="L2548" t="e">
        <f>IF(Tabla267[[#This Row],[VALOR RESTANTE]]&lt;Tabla267[[#This Row],[VALOR]],"NO DISPONIBLE","DISPONIBLE")</f>
        <v>#N/A</v>
      </c>
      <c r="M2548" s="9">
        <f>COUNTIF(Tabla267[[#This Row],[VALOR RESTANTE]],0)</f>
        <v>0</v>
      </c>
    </row>
    <row r="2549" spans="2:13" hidden="1" x14ac:dyDescent="0.2">
      <c r="B2549" s="31">
        <v>2540</v>
      </c>
      <c r="H2549" t="s">
        <v>130</v>
      </c>
      <c r="J2549">
        <f t="shared" si="39"/>
        <v>105000</v>
      </c>
      <c r="K2549" t="e">
        <f>VLOOKUP(B2549,'REGISTRO ABONOS'!$B$8:$BC$10039,54,0)</f>
        <v>#N/A</v>
      </c>
      <c r="L2549" t="e">
        <f>IF(Tabla267[[#This Row],[VALOR RESTANTE]]&lt;Tabla267[[#This Row],[VALOR]],"NO DISPONIBLE","DISPONIBLE")</f>
        <v>#N/A</v>
      </c>
      <c r="M2549" s="9">
        <f>COUNTIF(Tabla267[[#This Row],[VALOR RESTANTE]],0)</f>
        <v>0</v>
      </c>
    </row>
    <row r="2550" spans="2:13" hidden="1" x14ac:dyDescent="0.2">
      <c r="B2550" s="31">
        <v>2541</v>
      </c>
      <c r="I2550" t="s">
        <v>571</v>
      </c>
      <c r="J2550">
        <f t="shared" si="39"/>
        <v>105000</v>
      </c>
      <c r="K2550" t="e">
        <f>VLOOKUP(B2550,'REGISTRO ABONOS'!$B$8:$BC$10039,54,0)</f>
        <v>#N/A</v>
      </c>
      <c r="L2550" t="e">
        <f>IF(Tabla267[[#This Row],[VALOR RESTANTE]]&lt;Tabla267[[#This Row],[VALOR]],"NO DISPONIBLE","DISPONIBLE")</f>
        <v>#N/A</v>
      </c>
      <c r="M2550" s="9">
        <f>COUNTIF(Tabla267[[#This Row],[VALOR RESTANTE]],0)</f>
        <v>0</v>
      </c>
    </row>
    <row r="2551" spans="2:13" hidden="1" x14ac:dyDescent="0.2">
      <c r="B2551" s="31">
        <v>2542</v>
      </c>
      <c r="J2551">
        <f t="shared" si="39"/>
        <v>105000</v>
      </c>
      <c r="K2551" t="e">
        <f>VLOOKUP(B2551,'REGISTRO ABONOS'!$B$8:$BC$10039,54,0)</f>
        <v>#N/A</v>
      </c>
      <c r="L2551" t="e">
        <f>IF(Tabla267[[#This Row],[VALOR RESTANTE]]&lt;Tabla267[[#This Row],[VALOR]],"NO DISPONIBLE","DISPONIBLE")</f>
        <v>#N/A</v>
      </c>
      <c r="M2551" s="9">
        <f>COUNTIF(Tabla267[[#This Row],[VALOR RESTANTE]],0)</f>
        <v>0</v>
      </c>
    </row>
    <row r="2552" spans="2:13" hidden="1" x14ac:dyDescent="0.2">
      <c r="B2552" s="31">
        <v>2543</v>
      </c>
      <c r="G2552" t="s">
        <v>130</v>
      </c>
      <c r="I2552" t="s">
        <v>336</v>
      </c>
      <c r="J2552">
        <f t="shared" si="39"/>
        <v>105000</v>
      </c>
      <c r="K2552" t="e">
        <f>VLOOKUP(B2552,'REGISTRO ABONOS'!$B$8:$BC$10039,54,0)</f>
        <v>#N/A</v>
      </c>
      <c r="L2552" t="e">
        <f>IF(Tabla267[[#This Row],[VALOR RESTANTE]]&lt;Tabla267[[#This Row],[VALOR]],"NO DISPONIBLE","DISPONIBLE")</f>
        <v>#N/A</v>
      </c>
      <c r="M2552" s="9">
        <f>COUNTIF(Tabla267[[#This Row],[VALOR RESTANTE]],0)</f>
        <v>0</v>
      </c>
    </row>
    <row r="2553" spans="2:13" hidden="1" x14ac:dyDescent="0.2">
      <c r="B2553" s="31">
        <v>2544</v>
      </c>
      <c r="I2553" t="s">
        <v>485</v>
      </c>
      <c r="J2553">
        <f t="shared" si="39"/>
        <v>105000</v>
      </c>
      <c r="K2553" t="e">
        <f>VLOOKUP(B2553,'REGISTRO ABONOS'!$B$8:$BC$10039,54,0)</f>
        <v>#N/A</v>
      </c>
      <c r="L2553" t="e">
        <f>IF(Tabla267[[#This Row],[VALOR RESTANTE]]&lt;Tabla267[[#This Row],[VALOR]],"NO DISPONIBLE","DISPONIBLE")</f>
        <v>#N/A</v>
      </c>
      <c r="M2553" s="9">
        <f>COUNTIF(Tabla267[[#This Row],[VALOR RESTANTE]],0)</f>
        <v>0</v>
      </c>
    </row>
    <row r="2554" spans="2:13" hidden="1" x14ac:dyDescent="0.2">
      <c r="B2554" s="31">
        <v>2545</v>
      </c>
      <c r="J2554">
        <f t="shared" si="39"/>
        <v>105000</v>
      </c>
      <c r="K2554" t="e">
        <f>VLOOKUP(B2554,'REGISTRO ABONOS'!$B$8:$BC$10039,54,0)</f>
        <v>#N/A</v>
      </c>
      <c r="L2554" t="e">
        <f>IF(Tabla267[[#This Row],[VALOR RESTANTE]]&lt;Tabla267[[#This Row],[VALOR]],"NO DISPONIBLE","DISPONIBLE")</f>
        <v>#N/A</v>
      </c>
      <c r="M2554" s="9">
        <f>COUNTIF(Tabla267[[#This Row],[VALOR RESTANTE]],0)</f>
        <v>0</v>
      </c>
    </row>
    <row r="2555" spans="2:13" hidden="1" x14ac:dyDescent="0.2">
      <c r="B2555" s="31">
        <v>2546</v>
      </c>
      <c r="J2555">
        <f t="shared" si="39"/>
        <v>105000</v>
      </c>
      <c r="K2555" t="e">
        <f>VLOOKUP(B2555,'REGISTRO ABONOS'!$B$8:$BC$10039,54,0)</f>
        <v>#N/A</v>
      </c>
      <c r="L2555" t="e">
        <f>IF(Tabla267[[#This Row],[VALOR RESTANTE]]&lt;Tabla267[[#This Row],[VALOR]],"NO DISPONIBLE","DISPONIBLE")</f>
        <v>#N/A</v>
      </c>
      <c r="M2555" s="9">
        <f>COUNTIF(Tabla267[[#This Row],[VALOR RESTANTE]],0)</f>
        <v>0</v>
      </c>
    </row>
    <row r="2556" spans="2:13" hidden="1" x14ac:dyDescent="0.2">
      <c r="B2556" s="31">
        <v>2547</v>
      </c>
      <c r="I2556" t="s">
        <v>89</v>
      </c>
      <c r="J2556">
        <f t="shared" si="39"/>
        <v>105000</v>
      </c>
      <c r="K2556" t="e">
        <f>VLOOKUP(B2556,'REGISTRO ABONOS'!$B$8:$BC$10039,54,0)</f>
        <v>#N/A</v>
      </c>
      <c r="L2556" t="e">
        <f>IF(Tabla267[[#This Row],[VALOR RESTANTE]]&lt;Tabla267[[#This Row],[VALOR]],"NO DISPONIBLE","DISPONIBLE")</f>
        <v>#N/A</v>
      </c>
      <c r="M2556" s="9">
        <f>COUNTIF(Tabla267[[#This Row],[VALOR RESTANTE]],0)</f>
        <v>0</v>
      </c>
    </row>
    <row r="2557" spans="2:13" hidden="1" x14ac:dyDescent="0.2">
      <c r="B2557" s="31">
        <v>2548</v>
      </c>
      <c r="J2557">
        <f t="shared" si="39"/>
        <v>105000</v>
      </c>
      <c r="K2557" t="e">
        <f>VLOOKUP(B2557,'REGISTRO ABONOS'!$B$8:$BC$10039,54,0)</f>
        <v>#N/A</v>
      </c>
      <c r="L2557" t="e">
        <f>IF(Tabla267[[#This Row],[VALOR RESTANTE]]&lt;Tabla267[[#This Row],[VALOR]],"NO DISPONIBLE","DISPONIBLE")</f>
        <v>#N/A</v>
      </c>
      <c r="M2557" s="9">
        <f>COUNTIF(Tabla267[[#This Row],[VALOR RESTANTE]],0)</f>
        <v>0</v>
      </c>
    </row>
    <row r="2558" spans="2:13" hidden="1" x14ac:dyDescent="0.2">
      <c r="B2558" s="31">
        <v>2549</v>
      </c>
      <c r="J2558">
        <f t="shared" si="39"/>
        <v>105000</v>
      </c>
      <c r="K2558" t="e">
        <f>VLOOKUP(B2558,'REGISTRO ABONOS'!$B$8:$BC$10039,54,0)</f>
        <v>#N/A</v>
      </c>
      <c r="L2558" t="e">
        <f>IF(Tabla267[[#This Row],[VALOR RESTANTE]]&lt;Tabla267[[#This Row],[VALOR]],"NO DISPONIBLE","DISPONIBLE")</f>
        <v>#N/A</v>
      </c>
      <c r="M2558" s="9">
        <f>COUNTIF(Tabla267[[#This Row],[VALOR RESTANTE]],0)</f>
        <v>0</v>
      </c>
    </row>
    <row r="2559" spans="2:13" hidden="1" x14ac:dyDescent="0.2">
      <c r="B2559" s="31">
        <v>2550</v>
      </c>
      <c r="I2559" t="s">
        <v>336</v>
      </c>
      <c r="J2559">
        <f t="shared" si="39"/>
        <v>105000</v>
      </c>
      <c r="K2559" t="e">
        <f>VLOOKUP(B2559,'REGISTRO ABONOS'!$B$8:$BC$10039,54,0)</f>
        <v>#N/A</v>
      </c>
      <c r="L2559" t="e">
        <f>IF(Tabla267[[#This Row],[VALOR RESTANTE]]&lt;Tabla267[[#This Row],[VALOR]],"NO DISPONIBLE","DISPONIBLE")</f>
        <v>#N/A</v>
      </c>
      <c r="M2559" s="9">
        <f>COUNTIF(Tabla267[[#This Row],[VALOR RESTANTE]],0)</f>
        <v>0</v>
      </c>
    </row>
    <row r="2560" spans="2:13" hidden="1" x14ac:dyDescent="0.2">
      <c r="B2560" s="31">
        <v>2551</v>
      </c>
      <c r="I2560" t="s">
        <v>411</v>
      </c>
      <c r="J2560">
        <f t="shared" si="39"/>
        <v>105000</v>
      </c>
      <c r="K2560" t="e">
        <f>VLOOKUP(B2560,'REGISTRO ABONOS'!$B$8:$BC$10039,54,0)</f>
        <v>#N/A</v>
      </c>
      <c r="L2560" t="e">
        <f>IF(Tabla267[[#This Row],[VALOR RESTANTE]]&lt;Tabla267[[#This Row],[VALOR]],"NO DISPONIBLE","DISPONIBLE")</f>
        <v>#N/A</v>
      </c>
      <c r="M2560" s="9">
        <f>COUNTIF(Tabla267[[#This Row],[VALOR RESTANTE]],0)</f>
        <v>0</v>
      </c>
    </row>
    <row r="2561" spans="2:13" hidden="1" x14ac:dyDescent="0.2">
      <c r="B2561" s="31">
        <v>2552</v>
      </c>
      <c r="I2561" t="s">
        <v>336</v>
      </c>
      <c r="J2561">
        <f t="shared" si="39"/>
        <v>105000</v>
      </c>
      <c r="K2561" t="e">
        <f>VLOOKUP(B2561,'REGISTRO ABONOS'!$B$8:$BC$10039,54,0)</f>
        <v>#N/A</v>
      </c>
      <c r="L2561" t="e">
        <f>IF(Tabla267[[#This Row],[VALOR RESTANTE]]&lt;Tabla267[[#This Row],[VALOR]],"NO DISPONIBLE","DISPONIBLE")</f>
        <v>#N/A</v>
      </c>
      <c r="M2561" s="9">
        <f>COUNTIF(Tabla267[[#This Row],[VALOR RESTANTE]],0)</f>
        <v>0</v>
      </c>
    </row>
    <row r="2562" spans="2:13" hidden="1" x14ac:dyDescent="0.2">
      <c r="B2562" s="31">
        <v>2553</v>
      </c>
      <c r="I2562" t="s">
        <v>336</v>
      </c>
      <c r="J2562">
        <f t="shared" si="39"/>
        <v>105000</v>
      </c>
      <c r="K2562" t="e">
        <f>VLOOKUP(B2562,'REGISTRO ABONOS'!$B$8:$BC$10039,54,0)</f>
        <v>#N/A</v>
      </c>
      <c r="L2562" t="e">
        <f>IF(Tabla267[[#This Row],[VALOR RESTANTE]]&lt;Tabla267[[#This Row],[VALOR]],"NO DISPONIBLE","DISPONIBLE")</f>
        <v>#N/A</v>
      </c>
      <c r="M2562" s="9">
        <f>COUNTIF(Tabla267[[#This Row],[VALOR RESTANTE]],0)</f>
        <v>0</v>
      </c>
    </row>
    <row r="2563" spans="2:13" hidden="1" x14ac:dyDescent="0.2">
      <c r="B2563" s="31">
        <v>2554</v>
      </c>
      <c r="J2563">
        <f t="shared" si="39"/>
        <v>105000</v>
      </c>
      <c r="K2563" t="e">
        <f>VLOOKUP(B2563,'REGISTRO ABONOS'!$B$8:$BC$10039,54,0)</f>
        <v>#N/A</v>
      </c>
      <c r="L2563" t="e">
        <f>IF(Tabla267[[#This Row],[VALOR RESTANTE]]&lt;Tabla267[[#This Row],[VALOR]],"NO DISPONIBLE","DISPONIBLE")</f>
        <v>#N/A</v>
      </c>
      <c r="M2563" s="9">
        <f>COUNTIF(Tabla267[[#This Row],[VALOR RESTANTE]],0)</f>
        <v>0</v>
      </c>
    </row>
    <row r="2564" spans="2:13" hidden="1" x14ac:dyDescent="0.2">
      <c r="B2564" s="31">
        <v>2555</v>
      </c>
      <c r="J2564">
        <f t="shared" si="39"/>
        <v>105000</v>
      </c>
      <c r="K2564" t="e">
        <f>VLOOKUP(B2564,'REGISTRO ABONOS'!$B$8:$BC$10039,54,0)</f>
        <v>#N/A</v>
      </c>
      <c r="L2564" t="e">
        <f>IF(Tabla267[[#This Row],[VALOR RESTANTE]]&lt;Tabla267[[#This Row],[VALOR]],"NO DISPONIBLE","DISPONIBLE")</f>
        <v>#N/A</v>
      </c>
      <c r="M2564" s="9">
        <f>COUNTIF(Tabla267[[#This Row],[VALOR RESTANTE]],0)</f>
        <v>0</v>
      </c>
    </row>
    <row r="2565" spans="2:13" hidden="1" x14ac:dyDescent="0.2">
      <c r="B2565" s="31">
        <v>2556</v>
      </c>
      <c r="J2565">
        <f t="shared" si="39"/>
        <v>105000</v>
      </c>
      <c r="K2565" t="e">
        <f>VLOOKUP(B2565,'REGISTRO ABONOS'!$B$8:$BC$10039,54,0)</f>
        <v>#N/A</v>
      </c>
      <c r="L2565" t="e">
        <f>IF(Tabla267[[#This Row],[VALOR RESTANTE]]&lt;Tabla267[[#This Row],[VALOR]],"NO DISPONIBLE","DISPONIBLE")</f>
        <v>#N/A</v>
      </c>
      <c r="M2565" s="9">
        <f>COUNTIF(Tabla267[[#This Row],[VALOR RESTANTE]],0)</f>
        <v>0</v>
      </c>
    </row>
    <row r="2566" spans="2:13" hidden="1" x14ac:dyDescent="0.2">
      <c r="B2566" s="31">
        <v>2557</v>
      </c>
      <c r="I2566" t="s">
        <v>99</v>
      </c>
      <c r="J2566">
        <f t="shared" si="39"/>
        <v>105000</v>
      </c>
      <c r="K2566" t="e">
        <f>VLOOKUP(B2566,'REGISTRO ABONOS'!$B$8:$BC$10039,54,0)</f>
        <v>#N/A</v>
      </c>
      <c r="L2566" t="e">
        <f>IF(Tabla267[[#This Row],[VALOR RESTANTE]]&lt;Tabla267[[#This Row],[VALOR]],"NO DISPONIBLE","DISPONIBLE")</f>
        <v>#N/A</v>
      </c>
      <c r="M2566" s="9">
        <f>COUNTIF(Tabla267[[#This Row],[VALOR RESTANTE]],0)</f>
        <v>0</v>
      </c>
    </row>
    <row r="2567" spans="2:13" hidden="1" x14ac:dyDescent="0.2">
      <c r="B2567" s="31">
        <v>2558</v>
      </c>
      <c r="J2567">
        <f t="shared" si="39"/>
        <v>105000</v>
      </c>
      <c r="K2567" t="e">
        <f>VLOOKUP(B2567,'REGISTRO ABONOS'!$B$8:$BC$10039,54,0)</f>
        <v>#N/A</v>
      </c>
      <c r="L2567" t="e">
        <f>IF(Tabla267[[#This Row],[VALOR RESTANTE]]&lt;Tabla267[[#This Row],[VALOR]],"NO DISPONIBLE","DISPONIBLE")</f>
        <v>#N/A</v>
      </c>
      <c r="M2567" s="9">
        <f>COUNTIF(Tabla267[[#This Row],[VALOR RESTANTE]],0)</f>
        <v>0</v>
      </c>
    </row>
    <row r="2568" spans="2:13" hidden="1" x14ac:dyDescent="0.2">
      <c r="B2568" s="31">
        <v>2559</v>
      </c>
      <c r="J2568">
        <f t="shared" si="39"/>
        <v>105000</v>
      </c>
      <c r="K2568" t="e">
        <f>VLOOKUP(B2568,'REGISTRO ABONOS'!$B$8:$BC$10039,54,0)</f>
        <v>#N/A</v>
      </c>
      <c r="L2568" t="e">
        <f>IF(Tabla267[[#This Row],[VALOR RESTANTE]]&lt;Tabla267[[#This Row],[VALOR]],"NO DISPONIBLE","DISPONIBLE")</f>
        <v>#N/A</v>
      </c>
      <c r="M2568" s="9">
        <f>COUNTIF(Tabla267[[#This Row],[VALOR RESTANTE]],0)</f>
        <v>0</v>
      </c>
    </row>
    <row r="2569" spans="2:13" hidden="1" x14ac:dyDescent="0.2">
      <c r="B2569" s="31">
        <v>2560</v>
      </c>
      <c r="I2569" t="s">
        <v>515</v>
      </c>
      <c r="J2569">
        <f t="shared" si="39"/>
        <v>105000</v>
      </c>
      <c r="K2569" t="e">
        <f>VLOOKUP(B2569,'REGISTRO ABONOS'!$B$8:$BC$10039,54,0)</f>
        <v>#N/A</v>
      </c>
      <c r="L2569" t="e">
        <f>IF(Tabla267[[#This Row],[VALOR RESTANTE]]&lt;Tabla267[[#This Row],[VALOR]],"NO DISPONIBLE","DISPONIBLE")</f>
        <v>#N/A</v>
      </c>
      <c r="M2569" s="9">
        <f>COUNTIF(Tabla267[[#This Row],[VALOR RESTANTE]],0)</f>
        <v>0</v>
      </c>
    </row>
    <row r="2570" spans="2:13" hidden="1" x14ac:dyDescent="0.2">
      <c r="B2570" s="31">
        <v>2561</v>
      </c>
      <c r="J2570">
        <f t="shared" si="39"/>
        <v>105000</v>
      </c>
      <c r="K2570" t="e">
        <f>VLOOKUP(B2570,'REGISTRO ABONOS'!$B$8:$BC$10039,54,0)</f>
        <v>#N/A</v>
      </c>
      <c r="L2570" t="e">
        <f>IF(Tabla267[[#This Row],[VALOR RESTANTE]]&lt;Tabla267[[#This Row],[VALOR]],"NO DISPONIBLE","DISPONIBLE")</f>
        <v>#N/A</v>
      </c>
      <c r="M2570" s="9">
        <f>COUNTIF(Tabla267[[#This Row],[VALOR RESTANTE]],0)</f>
        <v>0</v>
      </c>
    </row>
    <row r="2571" spans="2:13" hidden="1" x14ac:dyDescent="0.2">
      <c r="B2571" s="31">
        <v>2562</v>
      </c>
      <c r="J2571">
        <f t="shared" si="39"/>
        <v>105000</v>
      </c>
      <c r="K2571" t="e">
        <f>VLOOKUP(B2571,'REGISTRO ABONOS'!$B$8:$BC$10039,54,0)</f>
        <v>#N/A</v>
      </c>
      <c r="L2571" t="e">
        <f>IF(Tabla267[[#This Row],[VALOR RESTANTE]]&lt;Tabla267[[#This Row],[VALOR]],"NO DISPONIBLE","DISPONIBLE")</f>
        <v>#N/A</v>
      </c>
      <c r="M2571" s="9">
        <f>COUNTIF(Tabla267[[#This Row],[VALOR RESTANTE]],0)</f>
        <v>0</v>
      </c>
    </row>
    <row r="2572" spans="2:13" hidden="1" x14ac:dyDescent="0.2">
      <c r="B2572" s="31">
        <v>2563</v>
      </c>
      <c r="C2572" s="10">
        <v>43569</v>
      </c>
      <c r="D2572" t="s">
        <v>370</v>
      </c>
      <c r="I2572" t="s">
        <v>65</v>
      </c>
      <c r="J2572">
        <f t="shared" ref="J2572:J2635" si="40">IF(C2572&gt;43607,130000,105000)</f>
        <v>105000</v>
      </c>
      <c r="K2572" t="e">
        <f>VLOOKUP(B2572,'REGISTRO ABONOS'!$B$8:$BC$10039,54,0)</f>
        <v>#N/A</v>
      </c>
      <c r="L2572" t="e">
        <f>IF(Tabla267[[#This Row],[VALOR RESTANTE]]&lt;Tabla267[[#This Row],[VALOR]],"NO DISPONIBLE","DISPONIBLE")</f>
        <v>#N/A</v>
      </c>
      <c r="M2572" s="9">
        <f>COUNTIF(Tabla267[[#This Row],[VALOR RESTANTE]],0)</f>
        <v>0</v>
      </c>
    </row>
    <row r="2573" spans="2:13" hidden="1" x14ac:dyDescent="0.2">
      <c r="B2573" s="31">
        <v>2564</v>
      </c>
      <c r="J2573">
        <f t="shared" si="40"/>
        <v>105000</v>
      </c>
      <c r="K2573" t="e">
        <f>VLOOKUP(B2573,'REGISTRO ABONOS'!$B$8:$BC$10039,54,0)</f>
        <v>#N/A</v>
      </c>
      <c r="L2573" t="e">
        <f>IF(Tabla267[[#This Row],[VALOR RESTANTE]]&lt;Tabla267[[#This Row],[VALOR]],"NO DISPONIBLE","DISPONIBLE")</f>
        <v>#N/A</v>
      </c>
      <c r="M2573" s="9">
        <f>COUNTIF(Tabla267[[#This Row],[VALOR RESTANTE]],0)</f>
        <v>0</v>
      </c>
    </row>
    <row r="2574" spans="2:13" hidden="1" x14ac:dyDescent="0.2">
      <c r="B2574" s="31">
        <v>2565</v>
      </c>
      <c r="J2574">
        <f t="shared" si="40"/>
        <v>105000</v>
      </c>
      <c r="K2574" t="e">
        <f>VLOOKUP(B2574,'REGISTRO ABONOS'!$B$8:$BC$10039,54,0)</f>
        <v>#N/A</v>
      </c>
      <c r="L2574" t="e">
        <f>IF(Tabla267[[#This Row],[VALOR RESTANTE]]&lt;Tabla267[[#This Row],[VALOR]],"NO DISPONIBLE","DISPONIBLE")</f>
        <v>#N/A</v>
      </c>
      <c r="M2574" s="9">
        <f>COUNTIF(Tabla267[[#This Row],[VALOR RESTANTE]],0)</f>
        <v>0</v>
      </c>
    </row>
    <row r="2575" spans="2:13" hidden="1" x14ac:dyDescent="0.2">
      <c r="B2575" s="31">
        <v>2566</v>
      </c>
      <c r="J2575">
        <f t="shared" si="40"/>
        <v>105000</v>
      </c>
      <c r="K2575" t="e">
        <f>VLOOKUP(B2575,'REGISTRO ABONOS'!$B$8:$BC$10039,54,0)</f>
        <v>#N/A</v>
      </c>
      <c r="L2575" t="e">
        <f>IF(Tabla267[[#This Row],[VALOR RESTANTE]]&lt;Tabla267[[#This Row],[VALOR]],"NO DISPONIBLE","DISPONIBLE")</f>
        <v>#N/A</v>
      </c>
      <c r="M2575" s="9">
        <f>COUNTIF(Tabla267[[#This Row],[VALOR RESTANTE]],0)</f>
        <v>0</v>
      </c>
    </row>
    <row r="2576" spans="2:13" hidden="1" x14ac:dyDescent="0.2">
      <c r="B2576" s="31">
        <v>2567</v>
      </c>
      <c r="J2576">
        <f t="shared" si="40"/>
        <v>105000</v>
      </c>
      <c r="K2576" t="e">
        <f>VLOOKUP(B2576,'REGISTRO ABONOS'!$B$8:$BC$10039,54,0)</f>
        <v>#N/A</v>
      </c>
      <c r="L2576" t="e">
        <f>IF(Tabla267[[#This Row],[VALOR RESTANTE]]&lt;Tabla267[[#This Row],[VALOR]],"NO DISPONIBLE","DISPONIBLE")</f>
        <v>#N/A</v>
      </c>
      <c r="M2576" s="9">
        <f>COUNTIF(Tabla267[[#This Row],[VALOR RESTANTE]],0)</f>
        <v>0</v>
      </c>
    </row>
    <row r="2577" spans="2:13" hidden="1" x14ac:dyDescent="0.2">
      <c r="B2577" s="31">
        <v>2568</v>
      </c>
      <c r="I2577" t="s">
        <v>411</v>
      </c>
      <c r="J2577">
        <f t="shared" si="40"/>
        <v>105000</v>
      </c>
      <c r="K2577" t="e">
        <f>VLOOKUP(B2577,'REGISTRO ABONOS'!$B$8:$BC$10039,54,0)</f>
        <v>#N/A</v>
      </c>
      <c r="L2577" t="e">
        <f>IF(Tabla267[[#This Row],[VALOR RESTANTE]]&lt;Tabla267[[#This Row],[VALOR]],"NO DISPONIBLE","DISPONIBLE")</f>
        <v>#N/A</v>
      </c>
      <c r="M2577" s="9">
        <f>COUNTIF(Tabla267[[#This Row],[VALOR RESTANTE]],0)</f>
        <v>0</v>
      </c>
    </row>
    <row r="2578" spans="2:13" hidden="1" x14ac:dyDescent="0.2">
      <c r="B2578" s="31">
        <v>2569</v>
      </c>
      <c r="I2578" t="s">
        <v>557</v>
      </c>
      <c r="J2578">
        <f t="shared" si="40"/>
        <v>105000</v>
      </c>
      <c r="K2578" t="e">
        <f>VLOOKUP(B2578,'REGISTRO ABONOS'!$B$8:$BC$10039,54,0)</f>
        <v>#N/A</v>
      </c>
      <c r="L2578" t="e">
        <f>IF(Tabla267[[#This Row],[VALOR RESTANTE]]&lt;Tabla267[[#This Row],[VALOR]],"NO DISPONIBLE","DISPONIBLE")</f>
        <v>#N/A</v>
      </c>
      <c r="M2578" s="9">
        <f>COUNTIF(Tabla267[[#This Row],[VALOR RESTANTE]],0)</f>
        <v>0</v>
      </c>
    </row>
    <row r="2579" spans="2:13" hidden="1" x14ac:dyDescent="0.2">
      <c r="B2579" s="31">
        <v>2570</v>
      </c>
      <c r="J2579">
        <f t="shared" si="40"/>
        <v>105000</v>
      </c>
      <c r="K2579" t="e">
        <f>VLOOKUP(B2579,'REGISTRO ABONOS'!$B$8:$BC$10039,54,0)</f>
        <v>#N/A</v>
      </c>
      <c r="L2579" t="e">
        <f>IF(Tabla267[[#This Row],[VALOR RESTANTE]]&lt;Tabla267[[#This Row],[VALOR]],"NO DISPONIBLE","DISPONIBLE")</f>
        <v>#N/A</v>
      </c>
      <c r="M2579" s="9">
        <f>COUNTIF(Tabla267[[#This Row],[VALOR RESTANTE]],0)</f>
        <v>0</v>
      </c>
    </row>
    <row r="2580" spans="2:13" hidden="1" x14ac:dyDescent="0.2">
      <c r="B2580" s="31">
        <v>2571</v>
      </c>
      <c r="J2580">
        <f t="shared" si="40"/>
        <v>105000</v>
      </c>
      <c r="K2580" t="e">
        <f>VLOOKUP(B2580,'REGISTRO ABONOS'!$B$8:$BC$10039,54,0)</f>
        <v>#N/A</v>
      </c>
      <c r="L2580" t="e">
        <f>IF(Tabla267[[#This Row],[VALOR RESTANTE]]&lt;Tabla267[[#This Row],[VALOR]],"NO DISPONIBLE","DISPONIBLE")</f>
        <v>#N/A</v>
      </c>
      <c r="M2580" s="9">
        <f>COUNTIF(Tabla267[[#This Row],[VALOR RESTANTE]],0)</f>
        <v>0</v>
      </c>
    </row>
    <row r="2581" spans="2:13" hidden="1" x14ac:dyDescent="0.2">
      <c r="B2581" s="31">
        <v>2572</v>
      </c>
      <c r="J2581">
        <f t="shared" si="40"/>
        <v>105000</v>
      </c>
      <c r="K2581" t="e">
        <f>VLOOKUP(B2581,'REGISTRO ABONOS'!$B$8:$BC$10039,54,0)</f>
        <v>#N/A</v>
      </c>
      <c r="L2581" t="e">
        <f>IF(Tabla267[[#This Row],[VALOR RESTANTE]]&lt;Tabla267[[#This Row],[VALOR]],"NO DISPONIBLE","DISPONIBLE")</f>
        <v>#N/A</v>
      </c>
      <c r="M2581" s="9">
        <f>COUNTIF(Tabla267[[#This Row],[VALOR RESTANTE]],0)</f>
        <v>0</v>
      </c>
    </row>
    <row r="2582" spans="2:13" hidden="1" x14ac:dyDescent="0.2">
      <c r="B2582" s="31">
        <v>2573</v>
      </c>
      <c r="J2582">
        <f t="shared" si="40"/>
        <v>105000</v>
      </c>
      <c r="K2582" t="e">
        <f>VLOOKUP(B2582,'REGISTRO ABONOS'!$B$8:$BC$10039,54,0)</f>
        <v>#N/A</v>
      </c>
      <c r="L2582" t="e">
        <f>IF(Tabla267[[#This Row],[VALOR RESTANTE]]&lt;Tabla267[[#This Row],[VALOR]],"NO DISPONIBLE","DISPONIBLE")</f>
        <v>#N/A</v>
      </c>
      <c r="M2582" s="9">
        <f>COUNTIF(Tabla267[[#This Row],[VALOR RESTANTE]],0)</f>
        <v>0</v>
      </c>
    </row>
    <row r="2583" spans="2:13" hidden="1" x14ac:dyDescent="0.2">
      <c r="B2583" s="31">
        <v>2574</v>
      </c>
      <c r="J2583">
        <f t="shared" si="40"/>
        <v>105000</v>
      </c>
      <c r="K2583" t="e">
        <f>VLOOKUP(B2583,'REGISTRO ABONOS'!$B$8:$BC$10039,54,0)</f>
        <v>#N/A</v>
      </c>
      <c r="L2583" t="e">
        <f>IF(Tabla267[[#This Row],[VALOR RESTANTE]]&lt;Tabla267[[#This Row],[VALOR]],"NO DISPONIBLE","DISPONIBLE")</f>
        <v>#N/A</v>
      </c>
      <c r="M2583" s="9">
        <f>COUNTIF(Tabla267[[#This Row],[VALOR RESTANTE]],0)</f>
        <v>0</v>
      </c>
    </row>
    <row r="2584" spans="2:13" hidden="1" x14ac:dyDescent="0.2">
      <c r="B2584" s="31">
        <v>2575</v>
      </c>
      <c r="I2584" t="s">
        <v>485</v>
      </c>
      <c r="J2584">
        <f t="shared" si="40"/>
        <v>105000</v>
      </c>
      <c r="K2584" t="e">
        <f>VLOOKUP(B2584,'REGISTRO ABONOS'!$B$8:$BC$10039,54,0)</f>
        <v>#N/A</v>
      </c>
      <c r="L2584" t="e">
        <f>IF(Tabla267[[#This Row],[VALOR RESTANTE]]&lt;Tabla267[[#This Row],[VALOR]],"NO DISPONIBLE","DISPONIBLE")</f>
        <v>#N/A</v>
      </c>
      <c r="M2584" s="9">
        <f>COUNTIF(Tabla267[[#This Row],[VALOR RESTANTE]],0)</f>
        <v>0</v>
      </c>
    </row>
    <row r="2585" spans="2:13" hidden="1" x14ac:dyDescent="0.2">
      <c r="B2585" s="31">
        <v>2576</v>
      </c>
      <c r="I2585" t="s">
        <v>542</v>
      </c>
      <c r="J2585">
        <f t="shared" si="40"/>
        <v>105000</v>
      </c>
      <c r="K2585" t="e">
        <f>VLOOKUP(B2585,'REGISTRO ABONOS'!$B$8:$BC$10039,54,0)</f>
        <v>#N/A</v>
      </c>
      <c r="L2585" t="e">
        <f>IF(Tabla267[[#This Row],[VALOR RESTANTE]]&lt;Tabla267[[#This Row],[VALOR]],"NO DISPONIBLE","DISPONIBLE")</f>
        <v>#N/A</v>
      </c>
      <c r="M2585" s="9">
        <f>COUNTIF(Tabla267[[#This Row],[VALOR RESTANTE]],0)</f>
        <v>0</v>
      </c>
    </row>
    <row r="2586" spans="2:13" hidden="1" x14ac:dyDescent="0.2">
      <c r="B2586" s="31">
        <v>2577</v>
      </c>
      <c r="J2586">
        <f t="shared" si="40"/>
        <v>105000</v>
      </c>
      <c r="K2586" t="e">
        <f>VLOOKUP(B2586,'REGISTRO ABONOS'!$B$8:$BC$10039,54,0)</f>
        <v>#N/A</v>
      </c>
      <c r="L2586" t="e">
        <f>IF(Tabla267[[#This Row],[VALOR RESTANTE]]&lt;Tabla267[[#This Row],[VALOR]],"NO DISPONIBLE","DISPONIBLE")</f>
        <v>#N/A</v>
      </c>
      <c r="M2586" s="9">
        <f>COUNTIF(Tabla267[[#This Row],[VALOR RESTANTE]],0)</f>
        <v>0</v>
      </c>
    </row>
    <row r="2587" spans="2:13" hidden="1" x14ac:dyDescent="0.2">
      <c r="B2587" s="31">
        <v>2578</v>
      </c>
      <c r="J2587">
        <f t="shared" si="40"/>
        <v>105000</v>
      </c>
      <c r="K2587" t="e">
        <f>VLOOKUP(B2587,'REGISTRO ABONOS'!$B$8:$BC$10039,54,0)</f>
        <v>#N/A</v>
      </c>
      <c r="L2587" t="e">
        <f>IF(Tabla267[[#This Row],[VALOR RESTANTE]]&lt;Tabla267[[#This Row],[VALOR]],"NO DISPONIBLE","DISPONIBLE")</f>
        <v>#N/A</v>
      </c>
      <c r="M2587" s="9">
        <f>COUNTIF(Tabla267[[#This Row],[VALOR RESTANTE]],0)</f>
        <v>0</v>
      </c>
    </row>
    <row r="2588" spans="2:13" hidden="1" x14ac:dyDescent="0.2">
      <c r="B2588" s="31">
        <v>2579</v>
      </c>
      <c r="J2588">
        <f t="shared" si="40"/>
        <v>105000</v>
      </c>
      <c r="K2588" t="e">
        <f>VLOOKUP(B2588,'REGISTRO ABONOS'!$B$8:$BC$10039,54,0)</f>
        <v>#N/A</v>
      </c>
      <c r="L2588" t="e">
        <f>IF(Tabla267[[#This Row],[VALOR RESTANTE]]&lt;Tabla267[[#This Row],[VALOR]],"NO DISPONIBLE","DISPONIBLE")</f>
        <v>#N/A</v>
      </c>
      <c r="M2588" s="9">
        <f>COUNTIF(Tabla267[[#This Row],[VALOR RESTANTE]],0)</f>
        <v>0</v>
      </c>
    </row>
    <row r="2589" spans="2:13" hidden="1" x14ac:dyDescent="0.2">
      <c r="B2589" s="31">
        <v>2580</v>
      </c>
      <c r="J2589">
        <f t="shared" si="40"/>
        <v>105000</v>
      </c>
      <c r="K2589" t="e">
        <f>VLOOKUP(B2589,'REGISTRO ABONOS'!$B$8:$BC$10039,54,0)</f>
        <v>#N/A</v>
      </c>
      <c r="L2589" t="e">
        <f>IF(Tabla267[[#This Row],[VALOR RESTANTE]]&lt;Tabla267[[#This Row],[VALOR]],"NO DISPONIBLE","DISPONIBLE")</f>
        <v>#N/A</v>
      </c>
      <c r="M2589" s="9">
        <f>COUNTIF(Tabla267[[#This Row],[VALOR RESTANTE]],0)</f>
        <v>0</v>
      </c>
    </row>
    <row r="2590" spans="2:13" hidden="1" x14ac:dyDescent="0.2">
      <c r="B2590" s="31">
        <v>2581</v>
      </c>
      <c r="I2590" t="s">
        <v>557</v>
      </c>
      <c r="J2590">
        <f t="shared" si="40"/>
        <v>105000</v>
      </c>
      <c r="K2590" t="e">
        <f>VLOOKUP(B2590,'REGISTRO ABONOS'!$B$8:$BC$10039,54,0)</f>
        <v>#N/A</v>
      </c>
      <c r="L2590" t="e">
        <f>IF(Tabla267[[#This Row],[VALOR RESTANTE]]&lt;Tabla267[[#This Row],[VALOR]],"NO DISPONIBLE","DISPONIBLE")</f>
        <v>#N/A</v>
      </c>
      <c r="M2590" s="9">
        <f>COUNTIF(Tabla267[[#This Row],[VALOR RESTANTE]],0)</f>
        <v>0</v>
      </c>
    </row>
    <row r="2591" spans="2:13" hidden="1" x14ac:dyDescent="0.2">
      <c r="B2591" s="31">
        <v>2582</v>
      </c>
      <c r="I2591" t="s">
        <v>336</v>
      </c>
      <c r="J2591">
        <f t="shared" si="40"/>
        <v>105000</v>
      </c>
      <c r="K2591" t="e">
        <f>VLOOKUP(B2591,'REGISTRO ABONOS'!$B$8:$BC$10039,54,0)</f>
        <v>#N/A</v>
      </c>
      <c r="L2591" t="e">
        <f>IF(Tabla267[[#This Row],[VALOR RESTANTE]]&lt;Tabla267[[#This Row],[VALOR]],"NO DISPONIBLE","DISPONIBLE")</f>
        <v>#N/A</v>
      </c>
      <c r="M2591" s="9">
        <f>COUNTIF(Tabla267[[#This Row],[VALOR RESTANTE]],0)</f>
        <v>0</v>
      </c>
    </row>
    <row r="2592" spans="2:13" hidden="1" x14ac:dyDescent="0.2">
      <c r="B2592" s="31">
        <v>2583</v>
      </c>
      <c r="I2592" t="s">
        <v>518</v>
      </c>
      <c r="J2592">
        <f t="shared" si="40"/>
        <v>105000</v>
      </c>
      <c r="K2592" t="e">
        <f>VLOOKUP(B2592,'REGISTRO ABONOS'!$B$8:$BC$10039,54,0)</f>
        <v>#N/A</v>
      </c>
      <c r="L2592" t="e">
        <f>IF(Tabla267[[#This Row],[VALOR RESTANTE]]&lt;Tabla267[[#This Row],[VALOR]],"NO DISPONIBLE","DISPONIBLE")</f>
        <v>#N/A</v>
      </c>
      <c r="M2592" s="9">
        <f>COUNTIF(Tabla267[[#This Row],[VALOR RESTANTE]],0)</f>
        <v>0</v>
      </c>
    </row>
    <row r="2593" spans="2:13" hidden="1" x14ac:dyDescent="0.2">
      <c r="B2593" s="31">
        <v>2584</v>
      </c>
      <c r="I2593" t="s">
        <v>542</v>
      </c>
      <c r="J2593">
        <f t="shared" si="40"/>
        <v>105000</v>
      </c>
      <c r="K2593" t="e">
        <f>VLOOKUP(B2593,'REGISTRO ABONOS'!$B$8:$BC$10039,54,0)</f>
        <v>#N/A</v>
      </c>
      <c r="L2593" t="e">
        <f>IF(Tabla267[[#This Row],[VALOR RESTANTE]]&lt;Tabla267[[#This Row],[VALOR]],"NO DISPONIBLE","DISPONIBLE")</f>
        <v>#N/A</v>
      </c>
      <c r="M2593" s="9">
        <f>COUNTIF(Tabla267[[#This Row],[VALOR RESTANTE]],0)</f>
        <v>0</v>
      </c>
    </row>
    <row r="2594" spans="2:13" hidden="1" x14ac:dyDescent="0.2">
      <c r="B2594" s="31">
        <v>2585</v>
      </c>
      <c r="I2594" t="s">
        <v>542</v>
      </c>
      <c r="J2594">
        <f t="shared" si="40"/>
        <v>105000</v>
      </c>
      <c r="K2594" t="e">
        <f>VLOOKUP(B2594,'REGISTRO ABONOS'!$B$8:$BC$10039,54,0)</f>
        <v>#N/A</v>
      </c>
      <c r="L2594" t="e">
        <f>IF(Tabla267[[#This Row],[VALOR RESTANTE]]&lt;Tabla267[[#This Row],[VALOR]],"NO DISPONIBLE","DISPONIBLE")</f>
        <v>#N/A</v>
      </c>
      <c r="M2594" s="9">
        <f>COUNTIF(Tabla267[[#This Row],[VALOR RESTANTE]],0)</f>
        <v>0</v>
      </c>
    </row>
    <row r="2595" spans="2:13" hidden="1" x14ac:dyDescent="0.2">
      <c r="B2595" s="31">
        <v>2586</v>
      </c>
      <c r="I2595" t="s">
        <v>336</v>
      </c>
      <c r="J2595">
        <f t="shared" si="40"/>
        <v>105000</v>
      </c>
      <c r="K2595" t="e">
        <f>VLOOKUP(B2595,'REGISTRO ABONOS'!$B$8:$BC$10039,54,0)</f>
        <v>#N/A</v>
      </c>
      <c r="L2595" t="e">
        <f>IF(Tabla267[[#This Row],[VALOR RESTANTE]]&lt;Tabla267[[#This Row],[VALOR]],"NO DISPONIBLE","DISPONIBLE")</f>
        <v>#N/A</v>
      </c>
      <c r="M2595" s="9">
        <f>COUNTIF(Tabla267[[#This Row],[VALOR RESTANTE]],0)</f>
        <v>0</v>
      </c>
    </row>
    <row r="2596" spans="2:13" hidden="1" x14ac:dyDescent="0.2">
      <c r="B2596" s="31">
        <v>2587</v>
      </c>
      <c r="J2596">
        <f t="shared" si="40"/>
        <v>105000</v>
      </c>
      <c r="K2596" t="e">
        <f>VLOOKUP(B2596,'REGISTRO ABONOS'!$B$8:$BC$10039,54,0)</f>
        <v>#N/A</v>
      </c>
      <c r="L2596" t="e">
        <f>IF(Tabla267[[#This Row],[VALOR RESTANTE]]&lt;Tabla267[[#This Row],[VALOR]],"NO DISPONIBLE","DISPONIBLE")</f>
        <v>#N/A</v>
      </c>
      <c r="M2596" s="9">
        <f>COUNTIF(Tabla267[[#This Row],[VALOR RESTANTE]],0)</f>
        <v>0</v>
      </c>
    </row>
    <row r="2597" spans="2:13" hidden="1" x14ac:dyDescent="0.2">
      <c r="B2597" s="31">
        <v>2588</v>
      </c>
      <c r="I2597" t="s">
        <v>485</v>
      </c>
      <c r="J2597">
        <f t="shared" si="40"/>
        <v>105000</v>
      </c>
      <c r="K2597" t="e">
        <f>VLOOKUP(B2597,'REGISTRO ABONOS'!$B$8:$BC$10039,54,0)</f>
        <v>#N/A</v>
      </c>
      <c r="L2597" t="e">
        <f>IF(Tabla267[[#This Row],[VALOR RESTANTE]]&lt;Tabla267[[#This Row],[VALOR]],"NO DISPONIBLE","DISPONIBLE")</f>
        <v>#N/A</v>
      </c>
      <c r="M2597" s="9">
        <f>COUNTIF(Tabla267[[#This Row],[VALOR RESTANTE]],0)</f>
        <v>0</v>
      </c>
    </row>
    <row r="2598" spans="2:13" hidden="1" x14ac:dyDescent="0.2">
      <c r="B2598" s="31">
        <v>2589</v>
      </c>
      <c r="J2598">
        <f t="shared" si="40"/>
        <v>105000</v>
      </c>
      <c r="K2598" t="e">
        <f>VLOOKUP(B2598,'REGISTRO ABONOS'!$B$8:$BC$10039,54,0)</f>
        <v>#N/A</v>
      </c>
      <c r="L2598" t="e">
        <f>IF(Tabla267[[#This Row],[VALOR RESTANTE]]&lt;Tabla267[[#This Row],[VALOR]],"NO DISPONIBLE","DISPONIBLE")</f>
        <v>#N/A</v>
      </c>
      <c r="M2598" s="9">
        <f>COUNTIF(Tabla267[[#This Row],[VALOR RESTANTE]],0)</f>
        <v>0</v>
      </c>
    </row>
    <row r="2599" spans="2:13" hidden="1" x14ac:dyDescent="0.2">
      <c r="B2599" s="31">
        <v>2590</v>
      </c>
      <c r="J2599">
        <f t="shared" si="40"/>
        <v>105000</v>
      </c>
      <c r="K2599" t="e">
        <f>VLOOKUP(B2599,'REGISTRO ABONOS'!$B$8:$BC$10039,54,0)</f>
        <v>#N/A</v>
      </c>
      <c r="L2599" t="e">
        <f>IF(Tabla267[[#This Row],[VALOR RESTANTE]]&lt;Tabla267[[#This Row],[VALOR]],"NO DISPONIBLE","DISPONIBLE")</f>
        <v>#N/A</v>
      </c>
      <c r="M2599" s="9">
        <f>COUNTIF(Tabla267[[#This Row],[VALOR RESTANTE]],0)</f>
        <v>0</v>
      </c>
    </row>
    <row r="2600" spans="2:13" hidden="1" x14ac:dyDescent="0.2">
      <c r="B2600" s="31">
        <v>2591</v>
      </c>
      <c r="J2600">
        <f t="shared" si="40"/>
        <v>105000</v>
      </c>
      <c r="K2600" t="e">
        <f>VLOOKUP(B2600,'REGISTRO ABONOS'!$B$8:$BC$10039,54,0)</f>
        <v>#N/A</v>
      </c>
      <c r="L2600" t="e">
        <f>IF(Tabla267[[#This Row],[VALOR RESTANTE]]&lt;Tabla267[[#This Row],[VALOR]],"NO DISPONIBLE","DISPONIBLE")</f>
        <v>#N/A</v>
      </c>
      <c r="M2600" s="9">
        <f>COUNTIF(Tabla267[[#This Row],[VALOR RESTANTE]],0)</f>
        <v>0</v>
      </c>
    </row>
    <row r="2601" spans="2:13" hidden="1" x14ac:dyDescent="0.2">
      <c r="B2601" s="31">
        <v>2592</v>
      </c>
      <c r="J2601">
        <f t="shared" si="40"/>
        <v>105000</v>
      </c>
      <c r="K2601" t="e">
        <f>VLOOKUP(B2601,'REGISTRO ABONOS'!$B$8:$BC$10039,54,0)</f>
        <v>#N/A</v>
      </c>
      <c r="L2601" t="e">
        <f>IF(Tabla267[[#This Row],[VALOR RESTANTE]]&lt;Tabla267[[#This Row],[VALOR]],"NO DISPONIBLE","DISPONIBLE")</f>
        <v>#N/A</v>
      </c>
      <c r="M2601" s="9">
        <f>COUNTIF(Tabla267[[#This Row],[VALOR RESTANTE]],0)</f>
        <v>0</v>
      </c>
    </row>
    <row r="2602" spans="2:13" hidden="1" x14ac:dyDescent="0.2">
      <c r="B2602" s="31">
        <v>2593</v>
      </c>
      <c r="J2602">
        <f t="shared" si="40"/>
        <v>105000</v>
      </c>
      <c r="K2602" t="e">
        <f>VLOOKUP(B2602,'REGISTRO ABONOS'!$B$8:$BC$10039,54,0)</f>
        <v>#N/A</v>
      </c>
      <c r="L2602" t="e">
        <f>IF(Tabla267[[#This Row],[VALOR RESTANTE]]&lt;Tabla267[[#This Row],[VALOR]],"NO DISPONIBLE","DISPONIBLE")</f>
        <v>#N/A</v>
      </c>
      <c r="M2602" s="9">
        <f>COUNTIF(Tabla267[[#This Row],[VALOR RESTANTE]],0)</f>
        <v>0</v>
      </c>
    </row>
    <row r="2603" spans="2:13" hidden="1" x14ac:dyDescent="0.2">
      <c r="B2603" s="31">
        <v>2594</v>
      </c>
      <c r="J2603">
        <f t="shared" si="40"/>
        <v>105000</v>
      </c>
      <c r="K2603" t="e">
        <f>VLOOKUP(B2603,'REGISTRO ABONOS'!$B$8:$BC$10039,54,0)</f>
        <v>#N/A</v>
      </c>
      <c r="L2603" t="e">
        <f>IF(Tabla267[[#This Row],[VALOR RESTANTE]]&lt;Tabla267[[#This Row],[VALOR]],"NO DISPONIBLE","DISPONIBLE")</f>
        <v>#N/A</v>
      </c>
      <c r="M2603" s="9">
        <f>COUNTIF(Tabla267[[#This Row],[VALOR RESTANTE]],0)</f>
        <v>0</v>
      </c>
    </row>
    <row r="2604" spans="2:13" hidden="1" x14ac:dyDescent="0.2">
      <c r="B2604" s="31">
        <v>2595</v>
      </c>
      <c r="J2604">
        <f t="shared" si="40"/>
        <v>105000</v>
      </c>
      <c r="K2604" t="e">
        <f>VLOOKUP(B2604,'REGISTRO ABONOS'!$B$8:$BC$10039,54,0)</f>
        <v>#N/A</v>
      </c>
      <c r="L2604" t="e">
        <f>IF(Tabla267[[#This Row],[VALOR RESTANTE]]&lt;Tabla267[[#This Row],[VALOR]],"NO DISPONIBLE","DISPONIBLE")</f>
        <v>#N/A</v>
      </c>
      <c r="M2604" s="9">
        <f>COUNTIF(Tabla267[[#This Row],[VALOR RESTANTE]],0)</f>
        <v>0</v>
      </c>
    </row>
    <row r="2605" spans="2:13" hidden="1" x14ac:dyDescent="0.2">
      <c r="B2605" s="31">
        <v>2596</v>
      </c>
      <c r="J2605">
        <f t="shared" si="40"/>
        <v>105000</v>
      </c>
      <c r="K2605" t="e">
        <f>VLOOKUP(B2605,'REGISTRO ABONOS'!$B$8:$BC$10039,54,0)</f>
        <v>#N/A</v>
      </c>
      <c r="L2605" t="e">
        <f>IF(Tabla267[[#This Row],[VALOR RESTANTE]]&lt;Tabla267[[#This Row],[VALOR]],"NO DISPONIBLE","DISPONIBLE")</f>
        <v>#N/A</v>
      </c>
      <c r="M2605" s="9">
        <f>COUNTIF(Tabla267[[#This Row],[VALOR RESTANTE]],0)</f>
        <v>0</v>
      </c>
    </row>
    <row r="2606" spans="2:13" hidden="1" x14ac:dyDescent="0.2">
      <c r="B2606" s="31">
        <v>2597</v>
      </c>
      <c r="J2606">
        <f t="shared" si="40"/>
        <v>105000</v>
      </c>
      <c r="K2606" t="e">
        <f>VLOOKUP(B2606,'REGISTRO ABONOS'!$B$8:$BC$10039,54,0)</f>
        <v>#N/A</v>
      </c>
      <c r="L2606" t="e">
        <f>IF(Tabla267[[#This Row],[VALOR RESTANTE]]&lt;Tabla267[[#This Row],[VALOR]],"NO DISPONIBLE","DISPONIBLE")</f>
        <v>#N/A</v>
      </c>
      <c r="M2606" s="9">
        <f>COUNTIF(Tabla267[[#This Row],[VALOR RESTANTE]],0)</f>
        <v>0</v>
      </c>
    </row>
    <row r="2607" spans="2:13" hidden="1" x14ac:dyDescent="0.2">
      <c r="B2607" s="31">
        <v>2598</v>
      </c>
      <c r="J2607">
        <f t="shared" si="40"/>
        <v>105000</v>
      </c>
      <c r="K2607" t="e">
        <f>VLOOKUP(B2607,'REGISTRO ABONOS'!$B$8:$BC$10039,54,0)</f>
        <v>#N/A</v>
      </c>
      <c r="L2607" t="e">
        <f>IF(Tabla267[[#This Row],[VALOR RESTANTE]]&lt;Tabla267[[#This Row],[VALOR]],"NO DISPONIBLE","DISPONIBLE")</f>
        <v>#N/A</v>
      </c>
      <c r="M2607" s="9">
        <f>COUNTIF(Tabla267[[#This Row],[VALOR RESTANTE]],0)</f>
        <v>0</v>
      </c>
    </row>
    <row r="2608" spans="2:13" hidden="1" x14ac:dyDescent="0.2">
      <c r="B2608" s="31">
        <v>2599</v>
      </c>
      <c r="I2608" t="s">
        <v>517</v>
      </c>
      <c r="J2608">
        <f t="shared" si="40"/>
        <v>105000</v>
      </c>
      <c r="K2608" t="e">
        <f>VLOOKUP(B2608,'REGISTRO ABONOS'!$B$8:$BC$10039,54,0)</f>
        <v>#N/A</v>
      </c>
      <c r="L2608" t="e">
        <f>IF(Tabla267[[#This Row],[VALOR RESTANTE]]&lt;Tabla267[[#This Row],[VALOR]],"NO DISPONIBLE","DISPONIBLE")</f>
        <v>#N/A</v>
      </c>
      <c r="M2608" s="9">
        <f>COUNTIF(Tabla267[[#This Row],[VALOR RESTANTE]],0)</f>
        <v>0</v>
      </c>
    </row>
    <row r="2609" spans="2:13" hidden="1" x14ac:dyDescent="0.2">
      <c r="B2609" s="31">
        <v>2600</v>
      </c>
      <c r="I2609" t="s">
        <v>524</v>
      </c>
      <c r="J2609">
        <f t="shared" si="40"/>
        <v>105000</v>
      </c>
      <c r="K2609" t="e">
        <f>VLOOKUP(B2609,'REGISTRO ABONOS'!$B$8:$BC$10039,54,0)</f>
        <v>#N/A</v>
      </c>
      <c r="L2609" t="e">
        <f>IF(Tabla267[[#This Row],[VALOR RESTANTE]]&lt;Tabla267[[#This Row],[VALOR]],"NO DISPONIBLE","DISPONIBLE")</f>
        <v>#N/A</v>
      </c>
      <c r="M2609" s="9">
        <f>COUNTIF(Tabla267[[#This Row],[VALOR RESTANTE]],0)</f>
        <v>0</v>
      </c>
    </row>
    <row r="2610" spans="2:13" hidden="1" x14ac:dyDescent="0.2">
      <c r="B2610" s="31">
        <v>2601</v>
      </c>
      <c r="I2610" t="s">
        <v>502</v>
      </c>
      <c r="J2610">
        <f t="shared" si="40"/>
        <v>105000</v>
      </c>
      <c r="K2610" t="e">
        <f>VLOOKUP(B2610,'REGISTRO ABONOS'!$B$8:$BC$10039,54,0)</f>
        <v>#N/A</v>
      </c>
      <c r="L2610" t="e">
        <f>IF(Tabla267[[#This Row],[VALOR RESTANTE]]&lt;Tabla267[[#This Row],[VALOR]],"NO DISPONIBLE","DISPONIBLE")</f>
        <v>#N/A</v>
      </c>
      <c r="M2610" s="9">
        <f>COUNTIF(Tabla267[[#This Row],[VALOR RESTANTE]],0)</f>
        <v>0</v>
      </c>
    </row>
    <row r="2611" spans="2:13" hidden="1" x14ac:dyDescent="0.2">
      <c r="B2611" s="31">
        <v>2602</v>
      </c>
      <c r="J2611">
        <f t="shared" si="40"/>
        <v>105000</v>
      </c>
      <c r="K2611" t="e">
        <f>VLOOKUP(B2611,'REGISTRO ABONOS'!$B$8:$BC$10039,54,0)</f>
        <v>#N/A</v>
      </c>
      <c r="L2611" t="e">
        <f>IF(Tabla267[[#This Row],[VALOR RESTANTE]]&lt;Tabla267[[#This Row],[VALOR]],"NO DISPONIBLE","DISPONIBLE")</f>
        <v>#N/A</v>
      </c>
      <c r="M2611" s="9">
        <f>COUNTIF(Tabla267[[#This Row],[VALOR RESTANTE]],0)</f>
        <v>0</v>
      </c>
    </row>
    <row r="2612" spans="2:13" hidden="1" x14ac:dyDescent="0.2">
      <c r="B2612" s="31">
        <v>2603</v>
      </c>
      <c r="J2612">
        <f t="shared" si="40"/>
        <v>105000</v>
      </c>
      <c r="K2612" t="e">
        <f>VLOOKUP(B2612,'REGISTRO ABONOS'!$B$8:$BC$10039,54,0)</f>
        <v>#N/A</v>
      </c>
      <c r="L2612" t="e">
        <f>IF(Tabla267[[#This Row],[VALOR RESTANTE]]&lt;Tabla267[[#This Row],[VALOR]],"NO DISPONIBLE","DISPONIBLE")</f>
        <v>#N/A</v>
      </c>
      <c r="M2612" s="9">
        <f>COUNTIF(Tabla267[[#This Row],[VALOR RESTANTE]],0)</f>
        <v>0</v>
      </c>
    </row>
    <row r="2613" spans="2:13" hidden="1" x14ac:dyDescent="0.2">
      <c r="B2613" s="31">
        <v>2604</v>
      </c>
      <c r="J2613">
        <f t="shared" si="40"/>
        <v>105000</v>
      </c>
      <c r="K2613" t="e">
        <f>VLOOKUP(B2613,'REGISTRO ABONOS'!$B$8:$BC$10039,54,0)</f>
        <v>#N/A</v>
      </c>
      <c r="L2613" t="e">
        <f>IF(Tabla267[[#This Row],[VALOR RESTANTE]]&lt;Tabla267[[#This Row],[VALOR]],"NO DISPONIBLE","DISPONIBLE")</f>
        <v>#N/A</v>
      </c>
      <c r="M2613" s="9">
        <f>COUNTIF(Tabla267[[#This Row],[VALOR RESTANTE]],0)</f>
        <v>0</v>
      </c>
    </row>
    <row r="2614" spans="2:13" hidden="1" x14ac:dyDescent="0.2">
      <c r="B2614" s="31">
        <v>2605</v>
      </c>
      <c r="J2614">
        <f t="shared" si="40"/>
        <v>105000</v>
      </c>
      <c r="K2614" t="e">
        <f>VLOOKUP(B2614,'REGISTRO ABONOS'!$B$8:$BC$10039,54,0)</f>
        <v>#N/A</v>
      </c>
      <c r="L2614" t="e">
        <f>IF(Tabla267[[#This Row],[VALOR RESTANTE]]&lt;Tabla267[[#This Row],[VALOR]],"NO DISPONIBLE","DISPONIBLE")</f>
        <v>#N/A</v>
      </c>
      <c r="M2614" s="9">
        <f>COUNTIF(Tabla267[[#This Row],[VALOR RESTANTE]],0)</f>
        <v>0</v>
      </c>
    </row>
    <row r="2615" spans="2:13" hidden="1" x14ac:dyDescent="0.2">
      <c r="B2615" s="31">
        <v>2606</v>
      </c>
      <c r="J2615">
        <f t="shared" si="40"/>
        <v>105000</v>
      </c>
      <c r="K2615" t="e">
        <f>VLOOKUP(B2615,'REGISTRO ABONOS'!$B$8:$BC$10039,54,0)</f>
        <v>#N/A</v>
      </c>
      <c r="L2615" t="e">
        <f>IF(Tabla267[[#This Row],[VALOR RESTANTE]]&lt;Tabla267[[#This Row],[VALOR]],"NO DISPONIBLE","DISPONIBLE")</f>
        <v>#N/A</v>
      </c>
      <c r="M2615" s="9">
        <f>COUNTIF(Tabla267[[#This Row],[VALOR RESTANTE]],0)</f>
        <v>0</v>
      </c>
    </row>
    <row r="2616" spans="2:13" hidden="1" x14ac:dyDescent="0.2">
      <c r="B2616" s="31">
        <v>2607</v>
      </c>
      <c r="J2616">
        <f t="shared" si="40"/>
        <v>105000</v>
      </c>
      <c r="K2616" t="e">
        <f>VLOOKUP(B2616,'REGISTRO ABONOS'!$B$8:$BC$10039,54,0)</f>
        <v>#N/A</v>
      </c>
      <c r="L2616" t="e">
        <f>IF(Tabla267[[#This Row],[VALOR RESTANTE]]&lt;Tabla267[[#This Row],[VALOR]],"NO DISPONIBLE","DISPONIBLE")</f>
        <v>#N/A</v>
      </c>
      <c r="M2616" s="9">
        <f>COUNTIF(Tabla267[[#This Row],[VALOR RESTANTE]],0)</f>
        <v>0</v>
      </c>
    </row>
    <row r="2617" spans="2:13" hidden="1" x14ac:dyDescent="0.2">
      <c r="B2617" s="31">
        <v>2608</v>
      </c>
      <c r="I2617" t="s">
        <v>515</v>
      </c>
      <c r="J2617">
        <f t="shared" si="40"/>
        <v>105000</v>
      </c>
      <c r="K2617" t="e">
        <f>VLOOKUP(B2617,'REGISTRO ABONOS'!$B$8:$BC$10039,54,0)</f>
        <v>#N/A</v>
      </c>
      <c r="L2617" t="e">
        <f>IF(Tabla267[[#This Row],[VALOR RESTANTE]]&lt;Tabla267[[#This Row],[VALOR]],"NO DISPONIBLE","DISPONIBLE")</f>
        <v>#N/A</v>
      </c>
      <c r="M2617" s="9">
        <f>COUNTIF(Tabla267[[#This Row],[VALOR RESTANTE]],0)</f>
        <v>0</v>
      </c>
    </row>
    <row r="2618" spans="2:13" hidden="1" x14ac:dyDescent="0.2">
      <c r="B2618" s="31">
        <v>2609</v>
      </c>
      <c r="I2618" t="s">
        <v>89</v>
      </c>
      <c r="J2618">
        <f t="shared" si="40"/>
        <v>105000</v>
      </c>
      <c r="K2618" t="e">
        <f>VLOOKUP(B2618,'REGISTRO ABONOS'!$B$8:$BC$10039,54,0)</f>
        <v>#N/A</v>
      </c>
      <c r="L2618" t="e">
        <f>IF(Tabla267[[#This Row],[VALOR RESTANTE]]&lt;Tabla267[[#This Row],[VALOR]],"NO DISPONIBLE","DISPONIBLE")</f>
        <v>#N/A</v>
      </c>
      <c r="M2618" s="9">
        <f>COUNTIF(Tabla267[[#This Row],[VALOR RESTANTE]],0)</f>
        <v>0</v>
      </c>
    </row>
    <row r="2619" spans="2:13" hidden="1" x14ac:dyDescent="0.2">
      <c r="B2619" s="31">
        <v>2610</v>
      </c>
      <c r="I2619" t="s">
        <v>486</v>
      </c>
      <c r="J2619">
        <f t="shared" si="40"/>
        <v>105000</v>
      </c>
      <c r="K2619" t="e">
        <f>VLOOKUP(B2619,'REGISTRO ABONOS'!$B$8:$BC$10039,54,0)</f>
        <v>#N/A</v>
      </c>
      <c r="L2619" t="e">
        <f>IF(Tabla267[[#This Row],[VALOR RESTANTE]]&lt;Tabla267[[#This Row],[VALOR]],"NO DISPONIBLE","DISPONIBLE")</f>
        <v>#N/A</v>
      </c>
      <c r="M2619" s="9">
        <f>COUNTIF(Tabla267[[#This Row],[VALOR RESTANTE]],0)</f>
        <v>0</v>
      </c>
    </row>
    <row r="2620" spans="2:13" hidden="1" x14ac:dyDescent="0.2">
      <c r="B2620" s="31">
        <v>2611</v>
      </c>
      <c r="J2620">
        <f t="shared" si="40"/>
        <v>105000</v>
      </c>
      <c r="K2620" t="e">
        <f>VLOOKUP(B2620,'REGISTRO ABONOS'!$B$8:$BC$10039,54,0)</f>
        <v>#N/A</v>
      </c>
      <c r="L2620" t="e">
        <f>IF(Tabla267[[#This Row],[VALOR RESTANTE]]&lt;Tabla267[[#This Row],[VALOR]],"NO DISPONIBLE","DISPONIBLE")</f>
        <v>#N/A</v>
      </c>
      <c r="M2620" s="9">
        <f>COUNTIF(Tabla267[[#This Row],[VALOR RESTANTE]],0)</f>
        <v>0</v>
      </c>
    </row>
    <row r="2621" spans="2:13" hidden="1" x14ac:dyDescent="0.2">
      <c r="B2621" s="31">
        <v>2612</v>
      </c>
      <c r="I2621" t="s">
        <v>504</v>
      </c>
      <c r="J2621">
        <f t="shared" si="40"/>
        <v>105000</v>
      </c>
      <c r="K2621" t="e">
        <f>VLOOKUP(B2621,'REGISTRO ABONOS'!$B$8:$BC$10039,54,0)</f>
        <v>#N/A</v>
      </c>
      <c r="L2621" t="e">
        <f>IF(Tabla267[[#This Row],[VALOR RESTANTE]]&lt;Tabla267[[#This Row],[VALOR]],"NO DISPONIBLE","DISPONIBLE")</f>
        <v>#N/A</v>
      </c>
      <c r="M2621" s="9">
        <f>COUNTIF(Tabla267[[#This Row],[VALOR RESTANTE]],0)</f>
        <v>0</v>
      </c>
    </row>
    <row r="2622" spans="2:13" hidden="1" x14ac:dyDescent="0.2">
      <c r="B2622" s="31">
        <v>2613</v>
      </c>
      <c r="C2622" s="10">
        <v>43560</v>
      </c>
      <c r="D2622" t="s">
        <v>220</v>
      </c>
      <c r="I2622" t="s">
        <v>531</v>
      </c>
      <c r="J2622">
        <f t="shared" si="40"/>
        <v>105000</v>
      </c>
      <c r="K2622" t="e">
        <f>VLOOKUP(B2622,'REGISTRO ABONOS'!$B$8:$BC$10039,54,0)</f>
        <v>#N/A</v>
      </c>
      <c r="L2622" t="e">
        <f>IF(Tabla267[[#This Row],[VALOR RESTANTE]]&lt;Tabla267[[#This Row],[VALOR]],"NO DISPONIBLE","DISPONIBLE")</f>
        <v>#N/A</v>
      </c>
      <c r="M2622" s="9">
        <f>COUNTIF(Tabla267[[#This Row],[VALOR RESTANTE]],0)</f>
        <v>0</v>
      </c>
    </row>
    <row r="2623" spans="2:13" hidden="1" x14ac:dyDescent="0.2">
      <c r="B2623" s="31">
        <v>2614</v>
      </c>
      <c r="I2623" t="s">
        <v>89</v>
      </c>
      <c r="J2623">
        <f t="shared" si="40"/>
        <v>105000</v>
      </c>
      <c r="K2623" t="e">
        <f>VLOOKUP(B2623,'REGISTRO ABONOS'!$B$8:$BC$10039,54,0)</f>
        <v>#N/A</v>
      </c>
      <c r="L2623" t="e">
        <f>IF(Tabla267[[#This Row],[VALOR RESTANTE]]&lt;Tabla267[[#This Row],[VALOR]],"NO DISPONIBLE","DISPONIBLE")</f>
        <v>#N/A</v>
      </c>
      <c r="M2623" s="9">
        <f>COUNTIF(Tabla267[[#This Row],[VALOR RESTANTE]],0)</f>
        <v>0</v>
      </c>
    </row>
    <row r="2624" spans="2:13" hidden="1" x14ac:dyDescent="0.2">
      <c r="B2624" s="31">
        <v>2615</v>
      </c>
      <c r="I2624" t="s">
        <v>502</v>
      </c>
      <c r="J2624">
        <f t="shared" si="40"/>
        <v>105000</v>
      </c>
      <c r="K2624" t="e">
        <f>VLOOKUP(B2624,'REGISTRO ABONOS'!$B$8:$BC$10039,54,0)</f>
        <v>#N/A</v>
      </c>
      <c r="L2624" t="e">
        <f>IF(Tabla267[[#This Row],[VALOR RESTANTE]]&lt;Tabla267[[#This Row],[VALOR]],"NO DISPONIBLE","DISPONIBLE")</f>
        <v>#N/A</v>
      </c>
      <c r="M2624" s="9">
        <f>COUNTIF(Tabla267[[#This Row],[VALOR RESTANTE]],0)</f>
        <v>0</v>
      </c>
    </row>
    <row r="2625" spans="2:13" hidden="1" x14ac:dyDescent="0.2">
      <c r="B2625" s="31">
        <v>2616</v>
      </c>
      <c r="J2625">
        <f t="shared" si="40"/>
        <v>105000</v>
      </c>
      <c r="K2625" t="e">
        <f>VLOOKUP(B2625,'REGISTRO ABONOS'!$B$8:$BC$10039,54,0)</f>
        <v>#N/A</v>
      </c>
      <c r="L2625" t="e">
        <f>IF(Tabla267[[#This Row],[VALOR RESTANTE]]&lt;Tabla267[[#This Row],[VALOR]],"NO DISPONIBLE","DISPONIBLE")</f>
        <v>#N/A</v>
      </c>
      <c r="M2625" s="9">
        <f>COUNTIF(Tabla267[[#This Row],[VALOR RESTANTE]],0)</f>
        <v>0</v>
      </c>
    </row>
    <row r="2626" spans="2:13" hidden="1" x14ac:dyDescent="0.2">
      <c r="B2626" s="31">
        <v>2617</v>
      </c>
      <c r="I2626" t="s">
        <v>530</v>
      </c>
      <c r="J2626">
        <f t="shared" si="40"/>
        <v>105000</v>
      </c>
      <c r="K2626" t="e">
        <f>VLOOKUP(B2626,'REGISTRO ABONOS'!$B$8:$BC$10039,54,0)</f>
        <v>#N/A</v>
      </c>
      <c r="L2626" t="e">
        <f>IF(Tabla267[[#This Row],[VALOR RESTANTE]]&lt;Tabla267[[#This Row],[VALOR]],"NO DISPONIBLE","DISPONIBLE")</f>
        <v>#N/A</v>
      </c>
      <c r="M2626" s="9">
        <f>COUNTIF(Tabla267[[#This Row],[VALOR RESTANTE]],0)</f>
        <v>0</v>
      </c>
    </row>
    <row r="2627" spans="2:13" hidden="1" x14ac:dyDescent="0.2">
      <c r="B2627" s="31">
        <v>2618</v>
      </c>
      <c r="J2627">
        <f t="shared" si="40"/>
        <v>105000</v>
      </c>
      <c r="K2627" t="e">
        <f>VLOOKUP(B2627,'REGISTRO ABONOS'!$B$8:$BC$10039,54,0)</f>
        <v>#N/A</v>
      </c>
      <c r="L2627" t="e">
        <f>IF(Tabla267[[#This Row],[VALOR RESTANTE]]&lt;Tabla267[[#This Row],[VALOR]],"NO DISPONIBLE","DISPONIBLE")</f>
        <v>#N/A</v>
      </c>
      <c r="M2627" s="9">
        <f>COUNTIF(Tabla267[[#This Row],[VALOR RESTANTE]],0)</f>
        <v>0</v>
      </c>
    </row>
    <row r="2628" spans="2:13" hidden="1" x14ac:dyDescent="0.2">
      <c r="B2628" s="31">
        <v>2619</v>
      </c>
      <c r="J2628">
        <f t="shared" si="40"/>
        <v>105000</v>
      </c>
      <c r="K2628" t="e">
        <f>VLOOKUP(B2628,'REGISTRO ABONOS'!$B$8:$BC$10039,54,0)</f>
        <v>#N/A</v>
      </c>
      <c r="L2628" t="e">
        <f>IF(Tabla267[[#This Row],[VALOR RESTANTE]]&lt;Tabla267[[#This Row],[VALOR]],"NO DISPONIBLE","DISPONIBLE")</f>
        <v>#N/A</v>
      </c>
      <c r="M2628" s="9">
        <f>COUNTIF(Tabla267[[#This Row],[VALOR RESTANTE]],0)</f>
        <v>0</v>
      </c>
    </row>
    <row r="2629" spans="2:13" hidden="1" x14ac:dyDescent="0.2">
      <c r="B2629" s="31">
        <v>2620</v>
      </c>
      <c r="J2629">
        <f t="shared" si="40"/>
        <v>105000</v>
      </c>
      <c r="K2629" t="e">
        <f>VLOOKUP(B2629,'REGISTRO ABONOS'!$B$8:$BC$10039,54,0)</f>
        <v>#N/A</v>
      </c>
      <c r="L2629" t="e">
        <f>IF(Tabla267[[#This Row],[VALOR RESTANTE]]&lt;Tabla267[[#This Row],[VALOR]],"NO DISPONIBLE","DISPONIBLE")</f>
        <v>#N/A</v>
      </c>
      <c r="M2629" s="9">
        <f>COUNTIF(Tabla267[[#This Row],[VALOR RESTANTE]],0)</f>
        <v>0</v>
      </c>
    </row>
    <row r="2630" spans="2:13" hidden="1" x14ac:dyDescent="0.2">
      <c r="B2630" s="31">
        <v>2621</v>
      </c>
      <c r="J2630">
        <f t="shared" si="40"/>
        <v>105000</v>
      </c>
      <c r="K2630" t="e">
        <f>VLOOKUP(B2630,'REGISTRO ABONOS'!$B$8:$BC$10039,54,0)</f>
        <v>#N/A</v>
      </c>
      <c r="L2630" t="e">
        <f>IF(Tabla267[[#This Row],[VALOR RESTANTE]]&lt;Tabla267[[#This Row],[VALOR]],"NO DISPONIBLE","DISPONIBLE")</f>
        <v>#N/A</v>
      </c>
      <c r="M2630" s="9">
        <f>COUNTIF(Tabla267[[#This Row],[VALOR RESTANTE]],0)</f>
        <v>0</v>
      </c>
    </row>
    <row r="2631" spans="2:13" hidden="1" x14ac:dyDescent="0.2">
      <c r="B2631" s="31">
        <v>2622</v>
      </c>
      <c r="J2631">
        <f t="shared" si="40"/>
        <v>105000</v>
      </c>
      <c r="K2631" t="e">
        <f>VLOOKUP(B2631,'REGISTRO ABONOS'!$B$8:$BC$10039,54,0)</f>
        <v>#N/A</v>
      </c>
      <c r="L2631" t="e">
        <f>IF(Tabla267[[#This Row],[VALOR RESTANTE]]&lt;Tabla267[[#This Row],[VALOR]],"NO DISPONIBLE","DISPONIBLE")</f>
        <v>#N/A</v>
      </c>
      <c r="M2631" s="9">
        <f>COUNTIF(Tabla267[[#This Row],[VALOR RESTANTE]],0)</f>
        <v>0</v>
      </c>
    </row>
    <row r="2632" spans="2:13" hidden="1" x14ac:dyDescent="0.2">
      <c r="B2632" s="31">
        <v>2623</v>
      </c>
      <c r="J2632">
        <f t="shared" si="40"/>
        <v>105000</v>
      </c>
      <c r="K2632" t="e">
        <f>VLOOKUP(B2632,'REGISTRO ABONOS'!$B$8:$BC$10039,54,0)</f>
        <v>#N/A</v>
      </c>
      <c r="L2632" t="e">
        <f>IF(Tabla267[[#This Row],[VALOR RESTANTE]]&lt;Tabla267[[#This Row],[VALOR]],"NO DISPONIBLE","DISPONIBLE")</f>
        <v>#N/A</v>
      </c>
      <c r="M2632" s="9">
        <f>COUNTIF(Tabla267[[#This Row],[VALOR RESTANTE]],0)</f>
        <v>0</v>
      </c>
    </row>
    <row r="2633" spans="2:13" hidden="1" x14ac:dyDescent="0.2">
      <c r="B2633" s="31">
        <v>2624</v>
      </c>
      <c r="J2633">
        <f t="shared" si="40"/>
        <v>105000</v>
      </c>
      <c r="K2633" t="e">
        <f>VLOOKUP(B2633,'REGISTRO ABONOS'!$B$8:$BC$10039,54,0)</f>
        <v>#N/A</v>
      </c>
      <c r="L2633" t="e">
        <f>IF(Tabla267[[#This Row],[VALOR RESTANTE]]&lt;Tabla267[[#This Row],[VALOR]],"NO DISPONIBLE","DISPONIBLE")</f>
        <v>#N/A</v>
      </c>
      <c r="M2633" s="9">
        <f>COUNTIF(Tabla267[[#This Row],[VALOR RESTANTE]],0)</f>
        <v>0</v>
      </c>
    </row>
    <row r="2634" spans="2:13" hidden="1" x14ac:dyDescent="0.2">
      <c r="B2634" s="31">
        <v>2625</v>
      </c>
      <c r="J2634">
        <f t="shared" si="40"/>
        <v>105000</v>
      </c>
      <c r="K2634" t="e">
        <f>VLOOKUP(B2634,'REGISTRO ABONOS'!$B$8:$BC$10039,54,0)</f>
        <v>#N/A</v>
      </c>
      <c r="L2634" t="e">
        <f>IF(Tabla267[[#This Row],[VALOR RESTANTE]]&lt;Tabla267[[#This Row],[VALOR]],"NO DISPONIBLE","DISPONIBLE")</f>
        <v>#N/A</v>
      </c>
      <c r="M2634" s="9">
        <f>COUNTIF(Tabla267[[#This Row],[VALOR RESTANTE]],0)</f>
        <v>0</v>
      </c>
    </row>
    <row r="2635" spans="2:13" hidden="1" x14ac:dyDescent="0.2">
      <c r="B2635" s="31">
        <v>2626</v>
      </c>
      <c r="J2635">
        <f t="shared" si="40"/>
        <v>105000</v>
      </c>
      <c r="K2635" t="e">
        <f>VLOOKUP(B2635,'REGISTRO ABONOS'!$B$8:$BC$10039,54,0)</f>
        <v>#N/A</v>
      </c>
      <c r="L2635" t="e">
        <f>IF(Tabla267[[#This Row],[VALOR RESTANTE]]&lt;Tabla267[[#This Row],[VALOR]],"NO DISPONIBLE","DISPONIBLE")</f>
        <v>#N/A</v>
      </c>
      <c r="M2635" s="9">
        <f>COUNTIF(Tabla267[[#This Row],[VALOR RESTANTE]],0)</f>
        <v>0</v>
      </c>
    </row>
    <row r="2636" spans="2:13" hidden="1" x14ac:dyDescent="0.2">
      <c r="B2636" s="31">
        <v>2627</v>
      </c>
      <c r="J2636">
        <f t="shared" ref="J2636:J2699" si="41">IF(C2636&gt;43607,130000,105000)</f>
        <v>105000</v>
      </c>
      <c r="K2636" t="e">
        <f>VLOOKUP(B2636,'REGISTRO ABONOS'!$B$8:$BC$10039,54,0)</f>
        <v>#N/A</v>
      </c>
      <c r="L2636" t="e">
        <f>IF(Tabla267[[#This Row],[VALOR RESTANTE]]&lt;Tabla267[[#This Row],[VALOR]],"NO DISPONIBLE","DISPONIBLE")</f>
        <v>#N/A</v>
      </c>
      <c r="M2636" s="9">
        <f>COUNTIF(Tabla267[[#This Row],[VALOR RESTANTE]],0)</f>
        <v>0</v>
      </c>
    </row>
    <row r="2637" spans="2:13" hidden="1" x14ac:dyDescent="0.2">
      <c r="B2637" s="31">
        <v>2628</v>
      </c>
      <c r="J2637">
        <f t="shared" si="41"/>
        <v>105000</v>
      </c>
      <c r="K2637" t="e">
        <f>VLOOKUP(B2637,'REGISTRO ABONOS'!$B$8:$BC$10039,54,0)</f>
        <v>#N/A</v>
      </c>
      <c r="L2637" t="e">
        <f>IF(Tabla267[[#This Row],[VALOR RESTANTE]]&lt;Tabla267[[#This Row],[VALOR]],"NO DISPONIBLE","DISPONIBLE")</f>
        <v>#N/A</v>
      </c>
      <c r="M2637" s="9">
        <f>COUNTIF(Tabla267[[#This Row],[VALOR RESTANTE]],0)</f>
        <v>0</v>
      </c>
    </row>
    <row r="2638" spans="2:13" hidden="1" x14ac:dyDescent="0.2">
      <c r="B2638" s="31">
        <v>2629</v>
      </c>
      <c r="C2638" s="10">
        <v>43571</v>
      </c>
      <c r="D2638" t="s">
        <v>395</v>
      </c>
      <c r="I2638" t="s">
        <v>87</v>
      </c>
      <c r="J2638">
        <f t="shared" si="41"/>
        <v>105000</v>
      </c>
      <c r="K2638" t="e">
        <f>VLOOKUP(B2638,'REGISTRO ABONOS'!$B$8:$BC$10039,54,0)</f>
        <v>#N/A</v>
      </c>
      <c r="L2638" t="e">
        <f>IF(Tabla267[[#This Row],[VALOR RESTANTE]]&lt;Tabla267[[#This Row],[VALOR]],"NO DISPONIBLE","DISPONIBLE")</f>
        <v>#N/A</v>
      </c>
      <c r="M2638" s="9">
        <f>COUNTIF(Tabla267[[#This Row],[VALOR RESTANTE]],0)</f>
        <v>0</v>
      </c>
    </row>
    <row r="2639" spans="2:13" hidden="1" x14ac:dyDescent="0.2">
      <c r="B2639" s="31">
        <v>2630</v>
      </c>
      <c r="J2639">
        <f t="shared" si="41"/>
        <v>105000</v>
      </c>
      <c r="K2639" t="e">
        <f>VLOOKUP(B2639,'REGISTRO ABONOS'!$B$8:$BC$10039,54,0)</f>
        <v>#N/A</v>
      </c>
      <c r="L2639" t="e">
        <f>IF(Tabla267[[#This Row],[VALOR RESTANTE]]&lt;Tabla267[[#This Row],[VALOR]],"NO DISPONIBLE","DISPONIBLE")</f>
        <v>#N/A</v>
      </c>
      <c r="M2639" s="9">
        <f>COUNTIF(Tabla267[[#This Row],[VALOR RESTANTE]],0)</f>
        <v>0</v>
      </c>
    </row>
    <row r="2640" spans="2:13" hidden="1" x14ac:dyDescent="0.2">
      <c r="B2640" s="31">
        <v>2631</v>
      </c>
      <c r="J2640">
        <f t="shared" si="41"/>
        <v>105000</v>
      </c>
      <c r="K2640" t="e">
        <f>VLOOKUP(B2640,'REGISTRO ABONOS'!$B$8:$BC$10039,54,0)</f>
        <v>#N/A</v>
      </c>
      <c r="L2640" t="e">
        <f>IF(Tabla267[[#This Row],[VALOR RESTANTE]]&lt;Tabla267[[#This Row],[VALOR]],"NO DISPONIBLE","DISPONIBLE")</f>
        <v>#N/A</v>
      </c>
      <c r="M2640" s="9">
        <f>COUNTIF(Tabla267[[#This Row],[VALOR RESTANTE]],0)</f>
        <v>0</v>
      </c>
    </row>
    <row r="2641" spans="2:13" hidden="1" x14ac:dyDescent="0.2">
      <c r="B2641" s="31">
        <v>2632</v>
      </c>
      <c r="J2641">
        <f t="shared" si="41"/>
        <v>105000</v>
      </c>
      <c r="K2641" t="e">
        <f>VLOOKUP(B2641,'REGISTRO ABONOS'!$B$8:$BC$10039,54,0)</f>
        <v>#N/A</v>
      </c>
      <c r="L2641" t="e">
        <f>IF(Tabla267[[#This Row],[VALOR RESTANTE]]&lt;Tabla267[[#This Row],[VALOR]],"NO DISPONIBLE","DISPONIBLE")</f>
        <v>#N/A</v>
      </c>
      <c r="M2641" s="9">
        <f>COUNTIF(Tabla267[[#This Row],[VALOR RESTANTE]],0)</f>
        <v>0</v>
      </c>
    </row>
    <row r="2642" spans="2:13" hidden="1" x14ac:dyDescent="0.2">
      <c r="B2642" s="31">
        <v>2633</v>
      </c>
      <c r="I2642" t="s">
        <v>89</v>
      </c>
      <c r="J2642">
        <f t="shared" si="41"/>
        <v>105000</v>
      </c>
      <c r="K2642" t="e">
        <f>VLOOKUP(B2642,'REGISTRO ABONOS'!$B$8:$BC$10039,54,0)</f>
        <v>#N/A</v>
      </c>
      <c r="L2642" t="e">
        <f>IF(Tabla267[[#This Row],[VALOR RESTANTE]]&lt;Tabla267[[#This Row],[VALOR]],"NO DISPONIBLE","DISPONIBLE")</f>
        <v>#N/A</v>
      </c>
      <c r="M2642" s="9">
        <f>COUNTIF(Tabla267[[#This Row],[VALOR RESTANTE]],0)</f>
        <v>0</v>
      </c>
    </row>
    <row r="2643" spans="2:13" hidden="1" x14ac:dyDescent="0.2">
      <c r="B2643" s="31">
        <v>2634</v>
      </c>
      <c r="I2643" t="s">
        <v>485</v>
      </c>
      <c r="J2643">
        <f t="shared" si="41"/>
        <v>105000</v>
      </c>
      <c r="K2643" t="e">
        <f>VLOOKUP(B2643,'REGISTRO ABONOS'!$B$8:$BC$10039,54,0)</f>
        <v>#N/A</v>
      </c>
      <c r="L2643" t="e">
        <f>IF(Tabla267[[#This Row],[VALOR RESTANTE]]&lt;Tabla267[[#This Row],[VALOR]],"NO DISPONIBLE","DISPONIBLE")</f>
        <v>#N/A</v>
      </c>
      <c r="M2643" s="9">
        <f>COUNTIF(Tabla267[[#This Row],[VALOR RESTANTE]],0)</f>
        <v>0</v>
      </c>
    </row>
    <row r="2644" spans="2:13" hidden="1" x14ac:dyDescent="0.2">
      <c r="B2644" s="31">
        <v>2635</v>
      </c>
      <c r="J2644">
        <f t="shared" si="41"/>
        <v>105000</v>
      </c>
      <c r="K2644" t="e">
        <f>VLOOKUP(B2644,'REGISTRO ABONOS'!$B$8:$BC$10039,54,0)</f>
        <v>#N/A</v>
      </c>
      <c r="L2644" t="e">
        <f>IF(Tabla267[[#This Row],[VALOR RESTANTE]]&lt;Tabla267[[#This Row],[VALOR]],"NO DISPONIBLE","DISPONIBLE")</f>
        <v>#N/A</v>
      </c>
      <c r="M2644" s="9">
        <f>COUNTIF(Tabla267[[#This Row],[VALOR RESTANTE]],0)</f>
        <v>0</v>
      </c>
    </row>
    <row r="2645" spans="2:13" hidden="1" x14ac:dyDescent="0.2">
      <c r="B2645" s="31">
        <v>2636</v>
      </c>
      <c r="I2645" t="s">
        <v>504</v>
      </c>
      <c r="J2645">
        <f t="shared" si="41"/>
        <v>105000</v>
      </c>
      <c r="K2645" t="e">
        <f>VLOOKUP(B2645,'REGISTRO ABONOS'!$B$8:$BC$10039,54,0)</f>
        <v>#N/A</v>
      </c>
      <c r="L2645" t="e">
        <f>IF(Tabla267[[#This Row],[VALOR RESTANTE]]&lt;Tabla267[[#This Row],[VALOR]],"NO DISPONIBLE","DISPONIBLE")</f>
        <v>#N/A</v>
      </c>
      <c r="M2645" s="9">
        <f>COUNTIF(Tabla267[[#This Row],[VALOR RESTANTE]],0)</f>
        <v>0</v>
      </c>
    </row>
    <row r="2646" spans="2:13" hidden="1" x14ac:dyDescent="0.2">
      <c r="B2646" s="31">
        <v>2637</v>
      </c>
      <c r="J2646">
        <f t="shared" si="41"/>
        <v>105000</v>
      </c>
      <c r="K2646" t="e">
        <f>VLOOKUP(B2646,'REGISTRO ABONOS'!$B$8:$BC$10039,54,0)</f>
        <v>#N/A</v>
      </c>
      <c r="L2646" t="e">
        <f>IF(Tabla267[[#This Row],[VALOR RESTANTE]]&lt;Tabla267[[#This Row],[VALOR]],"NO DISPONIBLE","DISPONIBLE")</f>
        <v>#N/A</v>
      </c>
      <c r="M2646" s="9">
        <f>COUNTIF(Tabla267[[#This Row],[VALOR RESTANTE]],0)</f>
        <v>0</v>
      </c>
    </row>
    <row r="2647" spans="2:13" hidden="1" x14ac:dyDescent="0.2">
      <c r="B2647" s="31">
        <v>2638</v>
      </c>
      <c r="J2647">
        <f t="shared" si="41"/>
        <v>105000</v>
      </c>
      <c r="K2647" t="e">
        <f>VLOOKUP(B2647,'REGISTRO ABONOS'!$B$8:$BC$10039,54,0)</f>
        <v>#N/A</v>
      </c>
      <c r="L2647" t="e">
        <f>IF(Tabla267[[#This Row],[VALOR RESTANTE]]&lt;Tabla267[[#This Row],[VALOR]],"NO DISPONIBLE","DISPONIBLE")</f>
        <v>#N/A</v>
      </c>
      <c r="M2647" s="9">
        <f>COUNTIF(Tabla267[[#This Row],[VALOR RESTANTE]],0)</f>
        <v>0</v>
      </c>
    </row>
    <row r="2648" spans="2:13" hidden="1" x14ac:dyDescent="0.2">
      <c r="B2648" s="31">
        <v>2639</v>
      </c>
      <c r="J2648">
        <f t="shared" si="41"/>
        <v>105000</v>
      </c>
      <c r="K2648" t="e">
        <f>VLOOKUP(B2648,'REGISTRO ABONOS'!$B$8:$BC$10039,54,0)</f>
        <v>#N/A</v>
      </c>
      <c r="L2648" t="e">
        <f>IF(Tabla267[[#This Row],[VALOR RESTANTE]]&lt;Tabla267[[#This Row],[VALOR]],"NO DISPONIBLE","DISPONIBLE")</f>
        <v>#N/A</v>
      </c>
      <c r="M2648" s="9">
        <f>COUNTIF(Tabla267[[#This Row],[VALOR RESTANTE]],0)</f>
        <v>0</v>
      </c>
    </row>
    <row r="2649" spans="2:13" hidden="1" x14ac:dyDescent="0.2">
      <c r="B2649" s="31">
        <v>2640</v>
      </c>
      <c r="J2649">
        <f t="shared" si="41"/>
        <v>105000</v>
      </c>
      <c r="K2649" t="e">
        <f>VLOOKUP(B2649,'REGISTRO ABONOS'!$B$8:$BC$10039,54,0)</f>
        <v>#N/A</v>
      </c>
      <c r="L2649" t="e">
        <f>IF(Tabla267[[#This Row],[VALOR RESTANTE]]&lt;Tabla267[[#This Row],[VALOR]],"NO DISPONIBLE","DISPONIBLE")</f>
        <v>#N/A</v>
      </c>
      <c r="M2649" s="9">
        <f>COUNTIF(Tabla267[[#This Row],[VALOR RESTANTE]],0)</f>
        <v>0</v>
      </c>
    </row>
    <row r="2650" spans="2:13" hidden="1" x14ac:dyDescent="0.2">
      <c r="B2650" s="31">
        <v>2641</v>
      </c>
      <c r="J2650">
        <f t="shared" si="41"/>
        <v>105000</v>
      </c>
      <c r="K2650" t="e">
        <f>VLOOKUP(B2650,'REGISTRO ABONOS'!$B$8:$BC$10039,54,0)</f>
        <v>#N/A</v>
      </c>
      <c r="L2650" t="e">
        <f>IF(Tabla267[[#This Row],[VALOR RESTANTE]]&lt;Tabla267[[#This Row],[VALOR]],"NO DISPONIBLE","DISPONIBLE")</f>
        <v>#N/A</v>
      </c>
      <c r="M2650" s="9">
        <f>COUNTIF(Tabla267[[#This Row],[VALOR RESTANTE]],0)</f>
        <v>0</v>
      </c>
    </row>
    <row r="2651" spans="2:13" hidden="1" x14ac:dyDescent="0.2">
      <c r="B2651" s="31">
        <v>2642</v>
      </c>
      <c r="J2651">
        <f t="shared" si="41"/>
        <v>105000</v>
      </c>
      <c r="K2651" t="e">
        <f>VLOOKUP(B2651,'REGISTRO ABONOS'!$B$8:$BC$10039,54,0)</f>
        <v>#N/A</v>
      </c>
      <c r="L2651" t="e">
        <f>IF(Tabla267[[#This Row],[VALOR RESTANTE]]&lt;Tabla267[[#This Row],[VALOR]],"NO DISPONIBLE","DISPONIBLE")</f>
        <v>#N/A</v>
      </c>
      <c r="M2651" s="9">
        <f>COUNTIF(Tabla267[[#This Row],[VALOR RESTANTE]],0)</f>
        <v>0</v>
      </c>
    </row>
    <row r="2652" spans="2:13" hidden="1" x14ac:dyDescent="0.2">
      <c r="B2652" s="31">
        <v>2643</v>
      </c>
      <c r="J2652">
        <f t="shared" si="41"/>
        <v>105000</v>
      </c>
      <c r="K2652" t="e">
        <f>VLOOKUP(B2652,'REGISTRO ABONOS'!$B$8:$BC$10039,54,0)</f>
        <v>#N/A</v>
      </c>
      <c r="L2652" t="e">
        <f>IF(Tabla267[[#This Row],[VALOR RESTANTE]]&lt;Tabla267[[#This Row],[VALOR]],"NO DISPONIBLE","DISPONIBLE")</f>
        <v>#N/A</v>
      </c>
      <c r="M2652" s="9">
        <f>COUNTIF(Tabla267[[#This Row],[VALOR RESTANTE]],0)</f>
        <v>0</v>
      </c>
    </row>
    <row r="2653" spans="2:13" hidden="1" x14ac:dyDescent="0.2">
      <c r="B2653" s="31">
        <v>2644</v>
      </c>
      <c r="J2653">
        <f t="shared" si="41"/>
        <v>105000</v>
      </c>
      <c r="K2653" t="e">
        <f>VLOOKUP(B2653,'REGISTRO ABONOS'!$B$8:$BC$10039,54,0)</f>
        <v>#N/A</v>
      </c>
      <c r="L2653" t="e">
        <f>IF(Tabla267[[#This Row],[VALOR RESTANTE]]&lt;Tabla267[[#This Row],[VALOR]],"NO DISPONIBLE","DISPONIBLE")</f>
        <v>#N/A</v>
      </c>
      <c r="M2653" s="9">
        <f>COUNTIF(Tabla267[[#This Row],[VALOR RESTANTE]],0)</f>
        <v>0</v>
      </c>
    </row>
    <row r="2654" spans="2:13" hidden="1" x14ac:dyDescent="0.2">
      <c r="B2654" s="31">
        <v>2645</v>
      </c>
      <c r="J2654">
        <f t="shared" si="41"/>
        <v>105000</v>
      </c>
      <c r="K2654" t="e">
        <f>VLOOKUP(B2654,'REGISTRO ABONOS'!$B$8:$BC$10039,54,0)</f>
        <v>#N/A</v>
      </c>
      <c r="L2654" t="e">
        <f>IF(Tabla267[[#This Row],[VALOR RESTANTE]]&lt;Tabla267[[#This Row],[VALOR]],"NO DISPONIBLE","DISPONIBLE")</f>
        <v>#N/A</v>
      </c>
      <c r="M2654" s="9">
        <f>COUNTIF(Tabla267[[#This Row],[VALOR RESTANTE]],0)</f>
        <v>0</v>
      </c>
    </row>
    <row r="2655" spans="2:13" hidden="1" x14ac:dyDescent="0.2">
      <c r="B2655" s="31">
        <v>2646</v>
      </c>
      <c r="J2655">
        <f t="shared" si="41"/>
        <v>105000</v>
      </c>
      <c r="K2655" t="e">
        <f>VLOOKUP(B2655,'REGISTRO ABONOS'!$B$8:$BC$10039,54,0)</f>
        <v>#N/A</v>
      </c>
      <c r="L2655" t="e">
        <f>IF(Tabla267[[#This Row],[VALOR RESTANTE]]&lt;Tabla267[[#This Row],[VALOR]],"NO DISPONIBLE","DISPONIBLE")</f>
        <v>#N/A</v>
      </c>
      <c r="M2655" s="9">
        <f>COUNTIF(Tabla267[[#This Row],[VALOR RESTANTE]],0)</f>
        <v>0</v>
      </c>
    </row>
    <row r="2656" spans="2:13" hidden="1" x14ac:dyDescent="0.2">
      <c r="B2656" s="31">
        <v>2647</v>
      </c>
      <c r="J2656">
        <f t="shared" si="41"/>
        <v>105000</v>
      </c>
      <c r="K2656" t="e">
        <f>VLOOKUP(B2656,'REGISTRO ABONOS'!$B$8:$BC$10039,54,0)</f>
        <v>#N/A</v>
      </c>
      <c r="L2656" t="e">
        <f>IF(Tabla267[[#This Row],[VALOR RESTANTE]]&lt;Tabla267[[#This Row],[VALOR]],"NO DISPONIBLE","DISPONIBLE")</f>
        <v>#N/A</v>
      </c>
      <c r="M2656" s="9">
        <f>COUNTIF(Tabla267[[#This Row],[VALOR RESTANTE]],0)</f>
        <v>0</v>
      </c>
    </row>
    <row r="2657" spans="2:13" hidden="1" x14ac:dyDescent="0.2">
      <c r="B2657" s="31">
        <v>2648</v>
      </c>
      <c r="J2657">
        <f t="shared" si="41"/>
        <v>105000</v>
      </c>
      <c r="K2657" t="e">
        <f>VLOOKUP(B2657,'REGISTRO ABONOS'!$B$8:$BC$10039,54,0)</f>
        <v>#N/A</v>
      </c>
      <c r="L2657" t="e">
        <f>IF(Tabla267[[#This Row],[VALOR RESTANTE]]&lt;Tabla267[[#This Row],[VALOR]],"NO DISPONIBLE","DISPONIBLE")</f>
        <v>#N/A</v>
      </c>
      <c r="M2657" s="9">
        <f>COUNTIF(Tabla267[[#This Row],[VALOR RESTANTE]],0)</f>
        <v>0</v>
      </c>
    </row>
    <row r="2658" spans="2:13" hidden="1" x14ac:dyDescent="0.2">
      <c r="B2658" s="31">
        <v>2649</v>
      </c>
      <c r="J2658">
        <f t="shared" si="41"/>
        <v>105000</v>
      </c>
      <c r="K2658" t="e">
        <f>VLOOKUP(B2658,'REGISTRO ABONOS'!$B$8:$BC$10039,54,0)</f>
        <v>#N/A</v>
      </c>
      <c r="L2658" t="e">
        <f>IF(Tabla267[[#This Row],[VALOR RESTANTE]]&lt;Tabla267[[#This Row],[VALOR]],"NO DISPONIBLE","DISPONIBLE")</f>
        <v>#N/A</v>
      </c>
      <c r="M2658" s="9">
        <f>COUNTIF(Tabla267[[#This Row],[VALOR RESTANTE]],0)</f>
        <v>0</v>
      </c>
    </row>
    <row r="2659" spans="2:13" hidden="1" x14ac:dyDescent="0.2">
      <c r="B2659" s="31">
        <v>2650</v>
      </c>
      <c r="I2659" t="s">
        <v>502</v>
      </c>
      <c r="J2659">
        <f t="shared" si="41"/>
        <v>105000</v>
      </c>
      <c r="K2659" t="e">
        <f>VLOOKUP(B2659,'REGISTRO ABONOS'!$B$8:$BC$10039,54,0)</f>
        <v>#N/A</v>
      </c>
      <c r="L2659" t="e">
        <f>IF(Tabla267[[#This Row],[VALOR RESTANTE]]&lt;Tabla267[[#This Row],[VALOR]],"NO DISPONIBLE","DISPONIBLE")</f>
        <v>#N/A</v>
      </c>
      <c r="M2659" s="9">
        <f>COUNTIF(Tabla267[[#This Row],[VALOR RESTANTE]],0)</f>
        <v>0</v>
      </c>
    </row>
    <row r="2660" spans="2:13" hidden="1" x14ac:dyDescent="0.2">
      <c r="B2660" s="31">
        <v>2651</v>
      </c>
      <c r="J2660">
        <f t="shared" si="41"/>
        <v>105000</v>
      </c>
      <c r="K2660" t="e">
        <f>VLOOKUP(B2660,'REGISTRO ABONOS'!$B$8:$BC$10039,54,0)</f>
        <v>#N/A</v>
      </c>
      <c r="L2660" t="e">
        <f>IF(Tabla267[[#This Row],[VALOR RESTANTE]]&lt;Tabla267[[#This Row],[VALOR]],"NO DISPONIBLE","DISPONIBLE")</f>
        <v>#N/A</v>
      </c>
      <c r="M2660" s="9">
        <f>COUNTIF(Tabla267[[#This Row],[VALOR RESTANTE]],0)</f>
        <v>0</v>
      </c>
    </row>
    <row r="2661" spans="2:13" hidden="1" x14ac:dyDescent="0.2">
      <c r="B2661" s="31">
        <v>2652</v>
      </c>
      <c r="J2661">
        <f t="shared" si="41"/>
        <v>105000</v>
      </c>
      <c r="K2661" t="e">
        <f>VLOOKUP(B2661,'REGISTRO ABONOS'!$B$8:$BC$10039,54,0)</f>
        <v>#N/A</v>
      </c>
      <c r="L2661" t="e">
        <f>IF(Tabla267[[#This Row],[VALOR RESTANTE]]&lt;Tabla267[[#This Row],[VALOR]],"NO DISPONIBLE","DISPONIBLE")</f>
        <v>#N/A</v>
      </c>
      <c r="M2661" s="9">
        <f>COUNTIF(Tabla267[[#This Row],[VALOR RESTANTE]],0)</f>
        <v>0</v>
      </c>
    </row>
    <row r="2662" spans="2:13" hidden="1" x14ac:dyDescent="0.2">
      <c r="B2662" s="31">
        <v>2653</v>
      </c>
      <c r="J2662">
        <f t="shared" si="41"/>
        <v>105000</v>
      </c>
      <c r="K2662" t="e">
        <f>VLOOKUP(B2662,'REGISTRO ABONOS'!$B$8:$BC$10039,54,0)</f>
        <v>#N/A</v>
      </c>
      <c r="L2662" t="e">
        <f>IF(Tabla267[[#This Row],[VALOR RESTANTE]]&lt;Tabla267[[#This Row],[VALOR]],"NO DISPONIBLE","DISPONIBLE")</f>
        <v>#N/A</v>
      </c>
      <c r="M2662" s="9">
        <f>COUNTIF(Tabla267[[#This Row],[VALOR RESTANTE]],0)</f>
        <v>0</v>
      </c>
    </row>
    <row r="2663" spans="2:13" hidden="1" x14ac:dyDescent="0.2">
      <c r="B2663" s="31">
        <v>2654</v>
      </c>
      <c r="J2663">
        <f t="shared" si="41"/>
        <v>105000</v>
      </c>
      <c r="K2663" t="e">
        <f>VLOOKUP(B2663,'REGISTRO ABONOS'!$B$8:$BC$10039,54,0)</f>
        <v>#N/A</v>
      </c>
      <c r="L2663" t="e">
        <f>IF(Tabla267[[#This Row],[VALOR RESTANTE]]&lt;Tabla267[[#This Row],[VALOR]],"NO DISPONIBLE","DISPONIBLE")</f>
        <v>#N/A</v>
      </c>
      <c r="M2663" s="9">
        <f>COUNTIF(Tabla267[[#This Row],[VALOR RESTANTE]],0)</f>
        <v>0</v>
      </c>
    </row>
    <row r="2664" spans="2:13" hidden="1" x14ac:dyDescent="0.2">
      <c r="B2664" s="31">
        <v>2655</v>
      </c>
      <c r="J2664">
        <f t="shared" si="41"/>
        <v>105000</v>
      </c>
      <c r="K2664" t="e">
        <f>VLOOKUP(B2664,'REGISTRO ABONOS'!$B$8:$BC$10039,54,0)</f>
        <v>#N/A</v>
      </c>
      <c r="L2664" t="e">
        <f>IF(Tabla267[[#This Row],[VALOR RESTANTE]]&lt;Tabla267[[#This Row],[VALOR]],"NO DISPONIBLE","DISPONIBLE")</f>
        <v>#N/A</v>
      </c>
      <c r="M2664" s="9">
        <f>COUNTIF(Tabla267[[#This Row],[VALOR RESTANTE]],0)</f>
        <v>0</v>
      </c>
    </row>
    <row r="2665" spans="2:13" hidden="1" x14ac:dyDescent="0.2">
      <c r="B2665" s="31">
        <v>2656</v>
      </c>
      <c r="J2665">
        <f t="shared" si="41"/>
        <v>105000</v>
      </c>
      <c r="K2665" t="e">
        <f>VLOOKUP(B2665,'REGISTRO ABONOS'!$B$8:$BC$10039,54,0)</f>
        <v>#N/A</v>
      </c>
      <c r="L2665" t="e">
        <f>IF(Tabla267[[#This Row],[VALOR RESTANTE]]&lt;Tabla267[[#This Row],[VALOR]],"NO DISPONIBLE","DISPONIBLE")</f>
        <v>#N/A</v>
      </c>
      <c r="M2665" s="9">
        <f>COUNTIF(Tabla267[[#This Row],[VALOR RESTANTE]],0)</f>
        <v>0</v>
      </c>
    </row>
    <row r="2666" spans="2:13" hidden="1" x14ac:dyDescent="0.2">
      <c r="B2666" s="31">
        <v>2657</v>
      </c>
      <c r="J2666">
        <f t="shared" si="41"/>
        <v>105000</v>
      </c>
      <c r="K2666" t="e">
        <f>VLOOKUP(B2666,'REGISTRO ABONOS'!$B$8:$BC$10039,54,0)</f>
        <v>#N/A</v>
      </c>
      <c r="L2666" t="e">
        <f>IF(Tabla267[[#This Row],[VALOR RESTANTE]]&lt;Tabla267[[#This Row],[VALOR]],"NO DISPONIBLE","DISPONIBLE")</f>
        <v>#N/A</v>
      </c>
      <c r="M2666" s="9">
        <f>COUNTIF(Tabla267[[#This Row],[VALOR RESTANTE]],0)</f>
        <v>0</v>
      </c>
    </row>
    <row r="2667" spans="2:13" hidden="1" x14ac:dyDescent="0.2">
      <c r="B2667" s="31">
        <v>2658</v>
      </c>
      <c r="J2667">
        <f t="shared" si="41"/>
        <v>105000</v>
      </c>
      <c r="K2667" t="e">
        <f>VLOOKUP(B2667,'REGISTRO ABONOS'!$B$8:$BC$10039,54,0)</f>
        <v>#N/A</v>
      </c>
      <c r="L2667" t="e">
        <f>IF(Tabla267[[#This Row],[VALOR RESTANTE]]&lt;Tabla267[[#This Row],[VALOR]],"NO DISPONIBLE","DISPONIBLE")</f>
        <v>#N/A</v>
      </c>
      <c r="M2667" s="9">
        <f>COUNTIF(Tabla267[[#This Row],[VALOR RESTANTE]],0)</f>
        <v>0</v>
      </c>
    </row>
    <row r="2668" spans="2:13" hidden="1" x14ac:dyDescent="0.2">
      <c r="B2668" s="31">
        <v>2659</v>
      </c>
      <c r="J2668">
        <f t="shared" si="41"/>
        <v>105000</v>
      </c>
      <c r="K2668" t="e">
        <f>VLOOKUP(B2668,'REGISTRO ABONOS'!$B$8:$BC$10039,54,0)</f>
        <v>#N/A</v>
      </c>
      <c r="L2668" t="e">
        <f>IF(Tabla267[[#This Row],[VALOR RESTANTE]]&lt;Tabla267[[#This Row],[VALOR]],"NO DISPONIBLE","DISPONIBLE")</f>
        <v>#N/A</v>
      </c>
      <c r="M2668" s="9">
        <f>COUNTIF(Tabla267[[#This Row],[VALOR RESTANTE]],0)</f>
        <v>0</v>
      </c>
    </row>
    <row r="2669" spans="2:13" hidden="1" x14ac:dyDescent="0.2">
      <c r="B2669" s="31">
        <v>2660</v>
      </c>
      <c r="J2669">
        <f t="shared" si="41"/>
        <v>105000</v>
      </c>
      <c r="K2669" t="e">
        <f>VLOOKUP(B2669,'REGISTRO ABONOS'!$B$8:$BC$10039,54,0)</f>
        <v>#N/A</v>
      </c>
      <c r="L2669" t="e">
        <f>IF(Tabla267[[#This Row],[VALOR RESTANTE]]&lt;Tabla267[[#This Row],[VALOR]],"NO DISPONIBLE","DISPONIBLE")</f>
        <v>#N/A</v>
      </c>
      <c r="M2669" s="9">
        <f>COUNTIF(Tabla267[[#This Row],[VALOR RESTANTE]],0)</f>
        <v>0</v>
      </c>
    </row>
    <row r="2670" spans="2:13" hidden="1" x14ac:dyDescent="0.2">
      <c r="B2670" s="31">
        <v>2661</v>
      </c>
      <c r="J2670">
        <f t="shared" si="41"/>
        <v>105000</v>
      </c>
      <c r="K2670" t="e">
        <f>VLOOKUP(B2670,'REGISTRO ABONOS'!$B$8:$BC$10039,54,0)</f>
        <v>#N/A</v>
      </c>
      <c r="L2670" t="e">
        <f>IF(Tabla267[[#This Row],[VALOR RESTANTE]]&lt;Tabla267[[#This Row],[VALOR]],"NO DISPONIBLE","DISPONIBLE")</f>
        <v>#N/A</v>
      </c>
      <c r="M2670" s="9">
        <f>COUNTIF(Tabla267[[#This Row],[VALOR RESTANTE]],0)</f>
        <v>0</v>
      </c>
    </row>
    <row r="2671" spans="2:13" hidden="1" x14ac:dyDescent="0.2">
      <c r="B2671" s="31">
        <v>2662</v>
      </c>
      <c r="J2671">
        <f t="shared" si="41"/>
        <v>105000</v>
      </c>
      <c r="K2671" t="e">
        <f>VLOOKUP(B2671,'REGISTRO ABONOS'!$B$8:$BC$10039,54,0)</f>
        <v>#N/A</v>
      </c>
      <c r="L2671" t="e">
        <f>IF(Tabla267[[#This Row],[VALOR RESTANTE]]&lt;Tabla267[[#This Row],[VALOR]],"NO DISPONIBLE","DISPONIBLE")</f>
        <v>#N/A</v>
      </c>
      <c r="M2671" s="9">
        <f>COUNTIF(Tabla267[[#This Row],[VALOR RESTANTE]],0)</f>
        <v>0</v>
      </c>
    </row>
    <row r="2672" spans="2:13" hidden="1" x14ac:dyDescent="0.2">
      <c r="B2672" s="31">
        <v>2663</v>
      </c>
      <c r="J2672">
        <f t="shared" si="41"/>
        <v>105000</v>
      </c>
      <c r="K2672" t="e">
        <f>VLOOKUP(B2672,'REGISTRO ABONOS'!$B$8:$BC$10039,54,0)</f>
        <v>#N/A</v>
      </c>
      <c r="L2672" t="e">
        <f>IF(Tabla267[[#This Row],[VALOR RESTANTE]]&lt;Tabla267[[#This Row],[VALOR]],"NO DISPONIBLE","DISPONIBLE")</f>
        <v>#N/A</v>
      </c>
      <c r="M2672" s="9">
        <f>COUNTIF(Tabla267[[#This Row],[VALOR RESTANTE]],0)</f>
        <v>0</v>
      </c>
    </row>
    <row r="2673" spans="2:13" hidden="1" x14ac:dyDescent="0.2">
      <c r="B2673" s="31">
        <v>2664</v>
      </c>
      <c r="J2673">
        <f t="shared" si="41"/>
        <v>105000</v>
      </c>
      <c r="K2673" t="e">
        <f>VLOOKUP(B2673,'REGISTRO ABONOS'!$B$8:$BC$10039,54,0)</f>
        <v>#N/A</v>
      </c>
      <c r="L2673" t="e">
        <f>IF(Tabla267[[#This Row],[VALOR RESTANTE]]&lt;Tabla267[[#This Row],[VALOR]],"NO DISPONIBLE","DISPONIBLE")</f>
        <v>#N/A</v>
      </c>
      <c r="M2673" s="9">
        <f>COUNTIF(Tabla267[[#This Row],[VALOR RESTANTE]],0)</f>
        <v>0</v>
      </c>
    </row>
    <row r="2674" spans="2:13" hidden="1" x14ac:dyDescent="0.2">
      <c r="B2674" s="31">
        <v>2665</v>
      </c>
      <c r="J2674">
        <f t="shared" si="41"/>
        <v>105000</v>
      </c>
      <c r="K2674" t="e">
        <f>VLOOKUP(B2674,'REGISTRO ABONOS'!$B$8:$BC$10039,54,0)</f>
        <v>#N/A</v>
      </c>
      <c r="L2674" t="e">
        <f>IF(Tabla267[[#This Row],[VALOR RESTANTE]]&lt;Tabla267[[#This Row],[VALOR]],"NO DISPONIBLE","DISPONIBLE")</f>
        <v>#N/A</v>
      </c>
      <c r="M2674" s="9">
        <f>COUNTIF(Tabla267[[#This Row],[VALOR RESTANTE]],0)</f>
        <v>0</v>
      </c>
    </row>
    <row r="2675" spans="2:13" hidden="1" x14ac:dyDescent="0.2">
      <c r="B2675" s="31">
        <v>2666</v>
      </c>
      <c r="J2675">
        <f t="shared" si="41"/>
        <v>105000</v>
      </c>
      <c r="K2675" t="e">
        <f>VLOOKUP(B2675,'REGISTRO ABONOS'!$B$8:$BC$10039,54,0)</f>
        <v>#N/A</v>
      </c>
      <c r="L2675" t="e">
        <f>IF(Tabla267[[#This Row],[VALOR RESTANTE]]&lt;Tabla267[[#This Row],[VALOR]],"NO DISPONIBLE","DISPONIBLE")</f>
        <v>#N/A</v>
      </c>
      <c r="M2675" s="9">
        <f>COUNTIF(Tabla267[[#This Row],[VALOR RESTANTE]],0)</f>
        <v>0</v>
      </c>
    </row>
    <row r="2676" spans="2:13" hidden="1" x14ac:dyDescent="0.2">
      <c r="B2676" s="31">
        <v>2667</v>
      </c>
      <c r="J2676">
        <f t="shared" si="41"/>
        <v>105000</v>
      </c>
      <c r="K2676" t="e">
        <f>VLOOKUP(B2676,'REGISTRO ABONOS'!$B$8:$BC$10039,54,0)</f>
        <v>#N/A</v>
      </c>
      <c r="L2676" t="e">
        <f>IF(Tabla267[[#This Row],[VALOR RESTANTE]]&lt;Tabla267[[#This Row],[VALOR]],"NO DISPONIBLE","DISPONIBLE")</f>
        <v>#N/A</v>
      </c>
      <c r="M2676" s="9">
        <f>COUNTIF(Tabla267[[#This Row],[VALOR RESTANTE]],0)</f>
        <v>0</v>
      </c>
    </row>
    <row r="2677" spans="2:13" hidden="1" x14ac:dyDescent="0.2">
      <c r="B2677" s="31">
        <v>2668</v>
      </c>
      <c r="J2677">
        <f t="shared" si="41"/>
        <v>105000</v>
      </c>
      <c r="K2677" t="e">
        <f>VLOOKUP(B2677,'REGISTRO ABONOS'!$B$8:$BC$10039,54,0)</f>
        <v>#N/A</v>
      </c>
      <c r="L2677" t="e">
        <f>IF(Tabla267[[#This Row],[VALOR RESTANTE]]&lt;Tabla267[[#This Row],[VALOR]],"NO DISPONIBLE","DISPONIBLE")</f>
        <v>#N/A</v>
      </c>
      <c r="M2677" s="9">
        <f>COUNTIF(Tabla267[[#This Row],[VALOR RESTANTE]],0)</f>
        <v>0</v>
      </c>
    </row>
    <row r="2678" spans="2:13" hidden="1" x14ac:dyDescent="0.2">
      <c r="B2678" s="31">
        <v>2669</v>
      </c>
      <c r="J2678">
        <f t="shared" si="41"/>
        <v>105000</v>
      </c>
      <c r="K2678" t="e">
        <f>VLOOKUP(B2678,'REGISTRO ABONOS'!$B$8:$BC$10039,54,0)</f>
        <v>#N/A</v>
      </c>
      <c r="L2678" t="e">
        <f>IF(Tabla267[[#This Row],[VALOR RESTANTE]]&lt;Tabla267[[#This Row],[VALOR]],"NO DISPONIBLE","DISPONIBLE")</f>
        <v>#N/A</v>
      </c>
      <c r="M2678" s="9">
        <f>COUNTIF(Tabla267[[#This Row],[VALOR RESTANTE]],0)</f>
        <v>0</v>
      </c>
    </row>
    <row r="2679" spans="2:13" hidden="1" x14ac:dyDescent="0.2">
      <c r="B2679" s="31">
        <v>2670</v>
      </c>
      <c r="J2679">
        <f t="shared" si="41"/>
        <v>105000</v>
      </c>
      <c r="K2679" t="e">
        <f>VLOOKUP(B2679,'REGISTRO ABONOS'!$B$8:$BC$10039,54,0)</f>
        <v>#N/A</v>
      </c>
      <c r="L2679" t="e">
        <f>IF(Tabla267[[#This Row],[VALOR RESTANTE]]&lt;Tabla267[[#This Row],[VALOR]],"NO DISPONIBLE","DISPONIBLE")</f>
        <v>#N/A</v>
      </c>
      <c r="M2679" s="9">
        <f>COUNTIF(Tabla267[[#This Row],[VALOR RESTANTE]],0)</f>
        <v>0</v>
      </c>
    </row>
    <row r="2680" spans="2:13" hidden="1" x14ac:dyDescent="0.2">
      <c r="B2680" s="31">
        <v>2671</v>
      </c>
      <c r="J2680">
        <f t="shared" si="41"/>
        <v>105000</v>
      </c>
      <c r="K2680" t="e">
        <f>VLOOKUP(B2680,'REGISTRO ABONOS'!$B$8:$BC$10039,54,0)</f>
        <v>#N/A</v>
      </c>
      <c r="L2680" t="e">
        <f>IF(Tabla267[[#This Row],[VALOR RESTANTE]]&lt;Tabla267[[#This Row],[VALOR]],"NO DISPONIBLE","DISPONIBLE")</f>
        <v>#N/A</v>
      </c>
      <c r="M2680" s="9">
        <f>COUNTIF(Tabla267[[#This Row],[VALOR RESTANTE]],0)</f>
        <v>0</v>
      </c>
    </row>
    <row r="2681" spans="2:13" hidden="1" x14ac:dyDescent="0.2">
      <c r="B2681" s="31">
        <v>2672</v>
      </c>
      <c r="J2681">
        <f t="shared" si="41"/>
        <v>105000</v>
      </c>
      <c r="K2681" t="e">
        <f>VLOOKUP(B2681,'REGISTRO ABONOS'!$B$8:$BC$10039,54,0)</f>
        <v>#N/A</v>
      </c>
      <c r="L2681" t="e">
        <f>IF(Tabla267[[#This Row],[VALOR RESTANTE]]&lt;Tabla267[[#This Row],[VALOR]],"NO DISPONIBLE","DISPONIBLE")</f>
        <v>#N/A</v>
      </c>
      <c r="M2681" s="9">
        <f>COUNTIF(Tabla267[[#This Row],[VALOR RESTANTE]],0)</f>
        <v>0</v>
      </c>
    </row>
    <row r="2682" spans="2:13" hidden="1" x14ac:dyDescent="0.2">
      <c r="B2682" s="31">
        <v>2673</v>
      </c>
      <c r="J2682">
        <f t="shared" si="41"/>
        <v>105000</v>
      </c>
      <c r="K2682" t="e">
        <f>VLOOKUP(B2682,'REGISTRO ABONOS'!$B$8:$BC$10039,54,0)</f>
        <v>#N/A</v>
      </c>
      <c r="L2682" t="e">
        <f>IF(Tabla267[[#This Row],[VALOR RESTANTE]]&lt;Tabla267[[#This Row],[VALOR]],"NO DISPONIBLE","DISPONIBLE")</f>
        <v>#N/A</v>
      </c>
      <c r="M2682" s="9">
        <f>COUNTIF(Tabla267[[#This Row],[VALOR RESTANTE]],0)</f>
        <v>0</v>
      </c>
    </row>
    <row r="2683" spans="2:13" hidden="1" x14ac:dyDescent="0.2">
      <c r="B2683" s="31">
        <v>2674</v>
      </c>
      <c r="J2683">
        <f t="shared" si="41"/>
        <v>105000</v>
      </c>
      <c r="K2683" t="e">
        <f>VLOOKUP(B2683,'REGISTRO ABONOS'!$B$8:$BC$10039,54,0)</f>
        <v>#N/A</v>
      </c>
      <c r="L2683" t="e">
        <f>IF(Tabla267[[#This Row],[VALOR RESTANTE]]&lt;Tabla267[[#This Row],[VALOR]],"NO DISPONIBLE","DISPONIBLE")</f>
        <v>#N/A</v>
      </c>
      <c r="M2683" s="9">
        <f>COUNTIF(Tabla267[[#This Row],[VALOR RESTANTE]],0)</f>
        <v>0</v>
      </c>
    </row>
    <row r="2684" spans="2:13" hidden="1" x14ac:dyDescent="0.2">
      <c r="B2684" s="31">
        <v>2675</v>
      </c>
      <c r="J2684">
        <f t="shared" si="41"/>
        <v>105000</v>
      </c>
      <c r="K2684" t="e">
        <f>VLOOKUP(B2684,'REGISTRO ABONOS'!$B$8:$BC$10039,54,0)</f>
        <v>#N/A</v>
      </c>
      <c r="L2684" t="e">
        <f>IF(Tabla267[[#This Row],[VALOR RESTANTE]]&lt;Tabla267[[#This Row],[VALOR]],"NO DISPONIBLE","DISPONIBLE")</f>
        <v>#N/A</v>
      </c>
      <c r="M2684" s="9">
        <f>COUNTIF(Tabla267[[#This Row],[VALOR RESTANTE]],0)</f>
        <v>0</v>
      </c>
    </row>
    <row r="2685" spans="2:13" hidden="1" x14ac:dyDescent="0.2">
      <c r="B2685" s="31">
        <v>2676</v>
      </c>
      <c r="J2685">
        <f t="shared" si="41"/>
        <v>105000</v>
      </c>
      <c r="K2685" t="e">
        <f>VLOOKUP(B2685,'REGISTRO ABONOS'!$B$8:$BC$10039,54,0)</f>
        <v>#N/A</v>
      </c>
      <c r="L2685" t="e">
        <f>IF(Tabla267[[#This Row],[VALOR RESTANTE]]&lt;Tabla267[[#This Row],[VALOR]],"NO DISPONIBLE","DISPONIBLE")</f>
        <v>#N/A</v>
      </c>
      <c r="M2685" s="9">
        <f>COUNTIF(Tabla267[[#This Row],[VALOR RESTANTE]],0)</f>
        <v>0</v>
      </c>
    </row>
    <row r="2686" spans="2:13" hidden="1" x14ac:dyDescent="0.2">
      <c r="B2686" s="31">
        <v>2677</v>
      </c>
      <c r="J2686">
        <f t="shared" si="41"/>
        <v>105000</v>
      </c>
      <c r="K2686" t="e">
        <f>VLOOKUP(B2686,'REGISTRO ABONOS'!$B$8:$BC$10039,54,0)</f>
        <v>#N/A</v>
      </c>
      <c r="L2686" t="e">
        <f>IF(Tabla267[[#This Row],[VALOR RESTANTE]]&lt;Tabla267[[#This Row],[VALOR]],"NO DISPONIBLE","DISPONIBLE")</f>
        <v>#N/A</v>
      </c>
      <c r="M2686" s="9">
        <f>COUNTIF(Tabla267[[#This Row],[VALOR RESTANTE]],0)</f>
        <v>0</v>
      </c>
    </row>
    <row r="2687" spans="2:13" hidden="1" x14ac:dyDescent="0.2">
      <c r="B2687" s="31">
        <v>2678</v>
      </c>
      <c r="J2687">
        <f t="shared" si="41"/>
        <v>105000</v>
      </c>
      <c r="K2687" t="e">
        <f>VLOOKUP(B2687,'REGISTRO ABONOS'!$B$8:$BC$10039,54,0)</f>
        <v>#N/A</v>
      </c>
      <c r="L2687" t="e">
        <f>IF(Tabla267[[#This Row],[VALOR RESTANTE]]&lt;Tabla267[[#This Row],[VALOR]],"NO DISPONIBLE","DISPONIBLE")</f>
        <v>#N/A</v>
      </c>
      <c r="M2687" s="9">
        <f>COUNTIF(Tabla267[[#This Row],[VALOR RESTANTE]],0)</f>
        <v>0</v>
      </c>
    </row>
    <row r="2688" spans="2:13" hidden="1" x14ac:dyDescent="0.2">
      <c r="B2688" s="31">
        <v>2679</v>
      </c>
      <c r="J2688">
        <f t="shared" si="41"/>
        <v>105000</v>
      </c>
      <c r="K2688" t="e">
        <f>VLOOKUP(B2688,'REGISTRO ABONOS'!$B$8:$BC$10039,54,0)</f>
        <v>#N/A</v>
      </c>
      <c r="L2688" t="e">
        <f>IF(Tabla267[[#This Row],[VALOR RESTANTE]]&lt;Tabla267[[#This Row],[VALOR]],"NO DISPONIBLE","DISPONIBLE")</f>
        <v>#N/A</v>
      </c>
      <c r="M2688" s="9">
        <f>COUNTIF(Tabla267[[#This Row],[VALOR RESTANTE]],0)</f>
        <v>0</v>
      </c>
    </row>
    <row r="2689" spans="2:13" hidden="1" x14ac:dyDescent="0.2">
      <c r="B2689" s="31">
        <v>2680</v>
      </c>
      <c r="J2689">
        <f t="shared" si="41"/>
        <v>105000</v>
      </c>
      <c r="K2689" t="e">
        <f>VLOOKUP(B2689,'REGISTRO ABONOS'!$B$8:$BC$10039,54,0)</f>
        <v>#N/A</v>
      </c>
      <c r="L2689" t="e">
        <f>IF(Tabla267[[#This Row],[VALOR RESTANTE]]&lt;Tabla267[[#This Row],[VALOR]],"NO DISPONIBLE","DISPONIBLE")</f>
        <v>#N/A</v>
      </c>
      <c r="M2689" s="9">
        <f>COUNTIF(Tabla267[[#This Row],[VALOR RESTANTE]],0)</f>
        <v>0</v>
      </c>
    </row>
    <row r="2690" spans="2:13" hidden="1" x14ac:dyDescent="0.2">
      <c r="B2690" s="31">
        <v>2681</v>
      </c>
      <c r="I2690" t="s">
        <v>509</v>
      </c>
      <c r="J2690">
        <f t="shared" si="41"/>
        <v>105000</v>
      </c>
      <c r="K2690" t="e">
        <f>VLOOKUP(B2690,'REGISTRO ABONOS'!$B$8:$BC$10039,54,0)</f>
        <v>#N/A</v>
      </c>
      <c r="L2690" t="e">
        <f>IF(Tabla267[[#This Row],[VALOR RESTANTE]]&lt;Tabla267[[#This Row],[VALOR]],"NO DISPONIBLE","DISPONIBLE")</f>
        <v>#N/A</v>
      </c>
      <c r="M2690" s="9">
        <f>COUNTIF(Tabla267[[#This Row],[VALOR RESTANTE]],0)</f>
        <v>0</v>
      </c>
    </row>
    <row r="2691" spans="2:13" hidden="1" x14ac:dyDescent="0.2">
      <c r="B2691" s="31">
        <v>2682</v>
      </c>
      <c r="J2691">
        <f t="shared" si="41"/>
        <v>105000</v>
      </c>
      <c r="K2691" t="e">
        <f>VLOOKUP(B2691,'REGISTRO ABONOS'!$B$8:$BC$10039,54,0)</f>
        <v>#N/A</v>
      </c>
      <c r="L2691" t="e">
        <f>IF(Tabla267[[#This Row],[VALOR RESTANTE]]&lt;Tabla267[[#This Row],[VALOR]],"NO DISPONIBLE","DISPONIBLE")</f>
        <v>#N/A</v>
      </c>
      <c r="M2691" s="9">
        <f>COUNTIF(Tabla267[[#This Row],[VALOR RESTANTE]],0)</f>
        <v>0</v>
      </c>
    </row>
    <row r="2692" spans="2:13" hidden="1" x14ac:dyDescent="0.2">
      <c r="B2692" s="31">
        <v>2683</v>
      </c>
      <c r="J2692">
        <f t="shared" si="41"/>
        <v>105000</v>
      </c>
      <c r="K2692" t="e">
        <f>VLOOKUP(B2692,'REGISTRO ABONOS'!$B$8:$BC$10039,54,0)</f>
        <v>#N/A</v>
      </c>
      <c r="L2692" t="e">
        <f>IF(Tabla267[[#This Row],[VALOR RESTANTE]]&lt;Tabla267[[#This Row],[VALOR]],"NO DISPONIBLE","DISPONIBLE")</f>
        <v>#N/A</v>
      </c>
      <c r="M2692" s="9">
        <f>COUNTIF(Tabla267[[#This Row],[VALOR RESTANTE]],0)</f>
        <v>0</v>
      </c>
    </row>
    <row r="2693" spans="2:13" hidden="1" x14ac:dyDescent="0.2">
      <c r="B2693" s="31">
        <v>2684</v>
      </c>
      <c r="J2693">
        <f t="shared" si="41"/>
        <v>105000</v>
      </c>
      <c r="K2693" t="e">
        <f>VLOOKUP(B2693,'REGISTRO ABONOS'!$B$8:$BC$10039,54,0)</f>
        <v>#N/A</v>
      </c>
      <c r="L2693" t="e">
        <f>IF(Tabla267[[#This Row],[VALOR RESTANTE]]&lt;Tabla267[[#This Row],[VALOR]],"NO DISPONIBLE","DISPONIBLE")</f>
        <v>#N/A</v>
      </c>
      <c r="M2693" s="9">
        <f>COUNTIF(Tabla267[[#This Row],[VALOR RESTANTE]],0)</f>
        <v>0</v>
      </c>
    </row>
    <row r="2694" spans="2:13" hidden="1" x14ac:dyDescent="0.2">
      <c r="B2694" s="31">
        <v>2685</v>
      </c>
      <c r="J2694">
        <f t="shared" si="41"/>
        <v>105000</v>
      </c>
      <c r="K2694" t="e">
        <f>VLOOKUP(B2694,'REGISTRO ABONOS'!$B$8:$BC$10039,54,0)</f>
        <v>#N/A</v>
      </c>
      <c r="L2694" t="e">
        <f>IF(Tabla267[[#This Row],[VALOR RESTANTE]]&lt;Tabla267[[#This Row],[VALOR]],"NO DISPONIBLE","DISPONIBLE")</f>
        <v>#N/A</v>
      </c>
      <c r="M2694" s="9">
        <f>COUNTIF(Tabla267[[#This Row],[VALOR RESTANTE]],0)</f>
        <v>0</v>
      </c>
    </row>
    <row r="2695" spans="2:13" hidden="1" x14ac:dyDescent="0.2">
      <c r="B2695" s="31">
        <v>2686</v>
      </c>
      <c r="J2695">
        <f t="shared" si="41"/>
        <v>105000</v>
      </c>
      <c r="K2695" t="e">
        <f>VLOOKUP(B2695,'REGISTRO ABONOS'!$B$8:$BC$10039,54,0)</f>
        <v>#N/A</v>
      </c>
      <c r="L2695" t="e">
        <f>IF(Tabla267[[#This Row],[VALOR RESTANTE]]&lt;Tabla267[[#This Row],[VALOR]],"NO DISPONIBLE","DISPONIBLE")</f>
        <v>#N/A</v>
      </c>
      <c r="M2695" s="9">
        <f>COUNTIF(Tabla267[[#This Row],[VALOR RESTANTE]],0)</f>
        <v>0</v>
      </c>
    </row>
    <row r="2696" spans="2:13" hidden="1" x14ac:dyDescent="0.2">
      <c r="B2696" s="31">
        <v>2687</v>
      </c>
      <c r="J2696">
        <f t="shared" si="41"/>
        <v>105000</v>
      </c>
      <c r="K2696" t="e">
        <f>VLOOKUP(B2696,'REGISTRO ABONOS'!$B$8:$BC$10039,54,0)</f>
        <v>#N/A</v>
      </c>
      <c r="L2696" t="e">
        <f>IF(Tabla267[[#This Row],[VALOR RESTANTE]]&lt;Tabla267[[#This Row],[VALOR]],"NO DISPONIBLE","DISPONIBLE")</f>
        <v>#N/A</v>
      </c>
      <c r="M2696" s="9">
        <f>COUNTIF(Tabla267[[#This Row],[VALOR RESTANTE]],0)</f>
        <v>0</v>
      </c>
    </row>
    <row r="2697" spans="2:13" hidden="1" x14ac:dyDescent="0.2">
      <c r="B2697" s="31">
        <v>2688</v>
      </c>
      <c r="J2697">
        <f t="shared" si="41"/>
        <v>105000</v>
      </c>
      <c r="K2697" t="e">
        <f>VLOOKUP(B2697,'REGISTRO ABONOS'!$B$8:$BC$10039,54,0)</f>
        <v>#N/A</v>
      </c>
      <c r="L2697" t="e">
        <f>IF(Tabla267[[#This Row],[VALOR RESTANTE]]&lt;Tabla267[[#This Row],[VALOR]],"NO DISPONIBLE","DISPONIBLE")</f>
        <v>#N/A</v>
      </c>
      <c r="M2697" s="9">
        <f>COUNTIF(Tabla267[[#This Row],[VALOR RESTANTE]],0)</f>
        <v>0</v>
      </c>
    </row>
    <row r="2698" spans="2:13" hidden="1" x14ac:dyDescent="0.2">
      <c r="B2698" s="31">
        <v>2689</v>
      </c>
      <c r="J2698">
        <f t="shared" si="41"/>
        <v>105000</v>
      </c>
      <c r="K2698" t="e">
        <f>VLOOKUP(B2698,'REGISTRO ABONOS'!$B$8:$BC$10039,54,0)</f>
        <v>#N/A</v>
      </c>
      <c r="L2698" t="e">
        <f>IF(Tabla267[[#This Row],[VALOR RESTANTE]]&lt;Tabla267[[#This Row],[VALOR]],"NO DISPONIBLE","DISPONIBLE")</f>
        <v>#N/A</v>
      </c>
      <c r="M2698" s="9">
        <f>COUNTIF(Tabla267[[#This Row],[VALOR RESTANTE]],0)</f>
        <v>0</v>
      </c>
    </row>
    <row r="2699" spans="2:13" hidden="1" x14ac:dyDescent="0.2">
      <c r="B2699" s="31">
        <v>2690</v>
      </c>
      <c r="J2699">
        <f t="shared" si="41"/>
        <v>105000</v>
      </c>
      <c r="K2699" t="e">
        <f>VLOOKUP(B2699,'REGISTRO ABONOS'!$B$8:$BC$10039,54,0)</f>
        <v>#N/A</v>
      </c>
      <c r="L2699" t="e">
        <f>IF(Tabla267[[#This Row],[VALOR RESTANTE]]&lt;Tabla267[[#This Row],[VALOR]],"NO DISPONIBLE","DISPONIBLE")</f>
        <v>#N/A</v>
      </c>
      <c r="M2699" s="9">
        <f>COUNTIF(Tabla267[[#This Row],[VALOR RESTANTE]],0)</f>
        <v>0</v>
      </c>
    </row>
    <row r="2700" spans="2:13" hidden="1" x14ac:dyDescent="0.2">
      <c r="B2700" s="31">
        <v>2691</v>
      </c>
      <c r="J2700">
        <f t="shared" ref="J2700:J2763" si="42">IF(C2700&gt;43607,130000,105000)</f>
        <v>105000</v>
      </c>
      <c r="K2700" t="e">
        <f>VLOOKUP(B2700,'REGISTRO ABONOS'!$B$8:$BC$10039,54,0)</f>
        <v>#N/A</v>
      </c>
      <c r="L2700" t="e">
        <f>IF(Tabla267[[#This Row],[VALOR RESTANTE]]&lt;Tabla267[[#This Row],[VALOR]],"NO DISPONIBLE","DISPONIBLE")</f>
        <v>#N/A</v>
      </c>
      <c r="M2700" s="9">
        <f>COUNTIF(Tabla267[[#This Row],[VALOR RESTANTE]],0)</f>
        <v>0</v>
      </c>
    </row>
    <row r="2701" spans="2:13" hidden="1" x14ac:dyDescent="0.2">
      <c r="B2701" s="31">
        <v>2692</v>
      </c>
      <c r="J2701">
        <f t="shared" si="42"/>
        <v>105000</v>
      </c>
      <c r="K2701" t="e">
        <f>VLOOKUP(B2701,'REGISTRO ABONOS'!$B$8:$BC$10039,54,0)</f>
        <v>#N/A</v>
      </c>
      <c r="L2701" t="e">
        <f>IF(Tabla267[[#This Row],[VALOR RESTANTE]]&lt;Tabla267[[#This Row],[VALOR]],"NO DISPONIBLE","DISPONIBLE")</f>
        <v>#N/A</v>
      </c>
      <c r="M2701" s="9">
        <f>COUNTIF(Tabla267[[#This Row],[VALOR RESTANTE]],0)</f>
        <v>0</v>
      </c>
    </row>
    <row r="2702" spans="2:13" hidden="1" x14ac:dyDescent="0.2">
      <c r="B2702" s="31">
        <v>2693</v>
      </c>
      <c r="J2702">
        <f t="shared" si="42"/>
        <v>105000</v>
      </c>
      <c r="K2702" t="e">
        <f>VLOOKUP(B2702,'REGISTRO ABONOS'!$B$8:$BC$10039,54,0)</f>
        <v>#N/A</v>
      </c>
      <c r="L2702" t="e">
        <f>IF(Tabla267[[#This Row],[VALOR RESTANTE]]&lt;Tabla267[[#This Row],[VALOR]],"NO DISPONIBLE","DISPONIBLE")</f>
        <v>#N/A</v>
      </c>
      <c r="M2702" s="9">
        <f>COUNTIF(Tabla267[[#This Row],[VALOR RESTANTE]],0)</f>
        <v>0</v>
      </c>
    </row>
    <row r="2703" spans="2:13" hidden="1" x14ac:dyDescent="0.2">
      <c r="B2703" s="31">
        <v>2694</v>
      </c>
      <c r="C2703" s="10">
        <v>43578</v>
      </c>
      <c r="D2703" t="s">
        <v>601</v>
      </c>
      <c r="H2703" t="s">
        <v>601</v>
      </c>
      <c r="I2703" t="s">
        <v>603</v>
      </c>
      <c r="J2703">
        <f t="shared" si="42"/>
        <v>105000</v>
      </c>
      <c r="K2703" t="e">
        <f>VLOOKUP(B2703,'REGISTRO ABONOS'!$B$8:$BC$10039,54,0)</f>
        <v>#N/A</v>
      </c>
      <c r="L2703" t="e">
        <f>IF(Tabla267[[#This Row],[VALOR RESTANTE]]&lt;Tabla267[[#This Row],[VALOR]],"NO DISPONIBLE","DISPONIBLE")</f>
        <v>#N/A</v>
      </c>
      <c r="M2703" s="9">
        <f>COUNTIF(Tabla267[[#This Row],[VALOR RESTANTE]],0)</f>
        <v>0</v>
      </c>
    </row>
    <row r="2704" spans="2:13" hidden="1" x14ac:dyDescent="0.2">
      <c r="B2704" s="31">
        <v>2695</v>
      </c>
      <c r="J2704">
        <f t="shared" si="42"/>
        <v>105000</v>
      </c>
      <c r="K2704" t="e">
        <f>VLOOKUP(B2704,'REGISTRO ABONOS'!$B$8:$BC$10039,54,0)</f>
        <v>#N/A</v>
      </c>
      <c r="L2704" t="e">
        <f>IF(Tabla267[[#This Row],[VALOR RESTANTE]]&lt;Tabla267[[#This Row],[VALOR]],"NO DISPONIBLE","DISPONIBLE")</f>
        <v>#N/A</v>
      </c>
      <c r="M2704" s="9">
        <f>COUNTIF(Tabla267[[#This Row],[VALOR RESTANTE]],0)</f>
        <v>0</v>
      </c>
    </row>
    <row r="2705" spans="2:13" hidden="1" x14ac:dyDescent="0.2">
      <c r="B2705" s="31">
        <v>2696</v>
      </c>
      <c r="J2705">
        <f t="shared" si="42"/>
        <v>105000</v>
      </c>
      <c r="K2705" t="e">
        <f>VLOOKUP(B2705,'REGISTRO ABONOS'!$B$8:$BC$10039,54,0)</f>
        <v>#N/A</v>
      </c>
      <c r="L2705" t="e">
        <f>IF(Tabla267[[#This Row],[VALOR RESTANTE]]&lt;Tabla267[[#This Row],[VALOR]],"NO DISPONIBLE","DISPONIBLE")</f>
        <v>#N/A</v>
      </c>
      <c r="M2705" s="9">
        <f>COUNTIF(Tabla267[[#This Row],[VALOR RESTANTE]],0)</f>
        <v>0</v>
      </c>
    </row>
    <row r="2706" spans="2:13" hidden="1" x14ac:dyDescent="0.2">
      <c r="B2706" s="31">
        <v>2697</v>
      </c>
      <c r="J2706">
        <f t="shared" si="42"/>
        <v>105000</v>
      </c>
      <c r="K2706" t="e">
        <f>VLOOKUP(B2706,'REGISTRO ABONOS'!$B$8:$BC$10039,54,0)</f>
        <v>#N/A</v>
      </c>
      <c r="L2706" t="e">
        <f>IF(Tabla267[[#This Row],[VALOR RESTANTE]]&lt;Tabla267[[#This Row],[VALOR]],"NO DISPONIBLE","DISPONIBLE")</f>
        <v>#N/A</v>
      </c>
      <c r="M2706" s="9">
        <f>COUNTIF(Tabla267[[#This Row],[VALOR RESTANTE]],0)</f>
        <v>0</v>
      </c>
    </row>
    <row r="2707" spans="2:13" hidden="1" x14ac:dyDescent="0.2">
      <c r="B2707" s="31">
        <v>2698</v>
      </c>
      <c r="J2707">
        <f t="shared" si="42"/>
        <v>105000</v>
      </c>
      <c r="K2707" t="e">
        <f>VLOOKUP(B2707,'REGISTRO ABONOS'!$B$8:$BC$10039,54,0)</f>
        <v>#N/A</v>
      </c>
      <c r="L2707" t="e">
        <f>IF(Tabla267[[#This Row],[VALOR RESTANTE]]&lt;Tabla267[[#This Row],[VALOR]],"NO DISPONIBLE","DISPONIBLE")</f>
        <v>#N/A</v>
      </c>
      <c r="M2707" s="9">
        <f>COUNTIF(Tabla267[[#This Row],[VALOR RESTANTE]],0)</f>
        <v>0</v>
      </c>
    </row>
    <row r="2708" spans="2:13" hidden="1" x14ac:dyDescent="0.2">
      <c r="B2708" s="31">
        <v>2699</v>
      </c>
      <c r="J2708">
        <f t="shared" si="42"/>
        <v>105000</v>
      </c>
      <c r="K2708" t="e">
        <f>VLOOKUP(B2708,'REGISTRO ABONOS'!$B$8:$BC$10039,54,0)</f>
        <v>#N/A</v>
      </c>
      <c r="L2708" t="e">
        <f>IF(Tabla267[[#This Row],[VALOR RESTANTE]]&lt;Tabla267[[#This Row],[VALOR]],"NO DISPONIBLE","DISPONIBLE")</f>
        <v>#N/A</v>
      </c>
      <c r="M2708" s="9">
        <f>COUNTIF(Tabla267[[#This Row],[VALOR RESTANTE]],0)</f>
        <v>0</v>
      </c>
    </row>
    <row r="2709" spans="2:13" hidden="1" x14ac:dyDescent="0.2">
      <c r="B2709" s="31">
        <v>2700</v>
      </c>
      <c r="J2709">
        <f t="shared" si="42"/>
        <v>105000</v>
      </c>
      <c r="K2709" t="e">
        <f>VLOOKUP(B2709,'REGISTRO ABONOS'!$B$8:$BC$10039,54,0)</f>
        <v>#N/A</v>
      </c>
      <c r="L2709" t="e">
        <f>IF(Tabla267[[#This Row],[VALOR RESTANTE]]&lt;Tabla267[[#This Row],[VALOR]],"NO DISPONIBLE","DISPONIBLE")</f>
        <v>#N/A</v>
      </c>
      <c r="M2709" s="9">
        <f>COUNTIF(Tabla267[[#This Row],[VALOR RESTANTE]],0)</f>
        <v>0</v>
      </c>
    </row>
    <row r="2710" spans="2:13" hidden="1" x14ac:dyDescent="0.2">
      <c r="B2710" s="31">
        <v>2701</v>
      </c>
      <c r="J2710">
        <f t="shared" si="42"/>
        <v>105000</v>
      </c>
      <c r="K2710" t="e">
        <f>VLOOKUP(B2710,'REGISTRO ABONOS'!$B$8:$BC$10039,54,0)</f>
        <v>#N/A</v>
      </c>
      <c r="L2710" t="e">
        <f>IF(Tabla267[[#This Row],[VALOR RESTANTE]]&lt;Tabla267[[#This Row],[VALOR]],"NO DISPONIBLE","DISPONIBLE")</f>
        <v>#N/A</v>
      </c>
      <c r="M2710" s="9">
        <f>COUNTIF(Tabla267[[#This Row],[VALOR RESTANTE]],0)</f>
        <v>0</v>
      </c>
    </row>
    <row r="2711" spans="2:13" hidden="1" x14ac:dyDescent="0.2">
      <c r="B2711" s="31">
        <v>2702</v>
      </c>
      <c r="J2711">
        <f t="shared" si="42"/>
        <v>105000</v>
      </c>
      <c r="K2711" t="e">
        <f>VLOOKUP(B2711,'REGISTRO ABONOS'!$B$8:$BC$10039,54,0)</f>
        <v>#N/A</v>
      </c>
      <c r="L2711" t="e">
        <f>IF(Tabla267[[#This Row],[VALOR RESTANTE]]&lt;Tabla267[[#This Row],[VALOR]],"NO DISPONIBLE","DISPONIBLE")</f>
        <v>#N/A</v>
      </c>
      <c r="M2711" s="9">
        <f>COUNTIF(Tabla267[[#This Row],[VALOR RESTANTE]],0)</f>
        <v>0</v>
      </c>
    </row>
    <row r="2712" spans="2:13" hidden="1" x14ac:dyDescent="0.2">
      <c r="B2712" s="31">
        <v>2703</v>
      </c>
      <c r="J2712">
        <f t="shared" si="42"/>
        <v>105000</v>
      </c>
      <c r="K2712" t="e">
        <f>VLOOKUP(B2712,'REGISTRO ABONOS'!$B$8:$BC$10039,54,0)</f>
        <v>#N/A</v>
      </c>
      <c r="L2712" t="e">
        <f>IF(Tabla267[[#This Row],[VALOR RESTANTE]]&lt;Tabla267[[#This Row],[VALOR]],"NO DISPONIBLE","DISPONIBLE")</f>
        <v>#N/A</v>
      </c>
      <c r="M2712" s="9">
        <f>COUNTIF(Tabla267[[#This Row],[VALOR RESTANTE]],0)</f>
        <v>0</v>
      </c>
    </row>
    <row r="2713" spans="2:13" hidden="1" x14ac:dyDescent="0.2">
      <c r="B2713" s="31">
        <v>2704</v>
      </c>
      <c r="J2713">
        <f t="shared" si="42"/>
        <v>105000</v>
      </c>
      <c r="K2713" t="e">
        <f>VLOOKUP(B2713,'REGISTRO ABONOS'!$B$8:$BC$10039,54,0)</f>
        <v>#N/A</v>
      </c>
      <c r="L2713" t="e">
        <f>IF(Tabla267[[#This Row],[VALOR RESTANTE]]&lt;Tabla267[[#This Row],[VALOR]],"NO DISPONIBLE","DISPONIBLE")</f>
        <v>#N/A</v>
      </c>
      <c r="M2713" s="9">
        <f>COUNTIF(Tabla267[[#This Row],[VALOR RESTANTE]],0)</f>
        <v>0</v>
      </c>
    </row>
    <row r="2714" spans="2:13" hidden="1" x14ac:dyDescent="0.2">
      <c r="B2714" s="31">
        <v>2705</v>
      </c>
      <c r="J2714">
        <f t="shared" si="42"/>
        <v>105000</v>
      </c>
      <c r="K2714" t="e">
        <f>VLOOKUP(B2714,'REGISTRO ABONOS'!$B$8:$BC$10039,54,0)</f>
        <v>#N/A</v>
      </c>
      <c r="L2714" t="e">
        <f>IF(Tabla267[[#This Row],[VALOR RESTANTE]]&lt;Tabla267[[#This Row],[VALOR]],"NO DISPONIBLE","DISPONIBLE")</f>
        <v>#N/A</v>
      </c>
      <c r="M2714" s="9">
        <f>COUNTIF(Tabla267[[#This Row],[VALOR RESTANTE]],0)</f>
        <v>0</v>
      </c>
    </row>
    <row r="2715" spans="2:13" hidden="1" x14ac:dyDescent="0.2">
      <c r="B2715" s="31">
        <v>2706</v>
      </c>
      <c r="J2715">
        <f t="shared" si="42"/>
        <v>105000</v>
      </c>
      <c r="K2715" t="e">
        <f>VLOOKUP(B2715,'REGISTRO ABONOS'!$B$8:$BC$10039,54,0)</f>
        <v>#N/A</v>
      </c>
      <c r="L2715" t="e">
        <f>IF(Tabla267[[#This Row],[VALOR RESTANTE]]&lt;Tabla267[[#This Row],[VALOR]],"NO DISPONIBLE","DISPONIBLE")</f>
        <v>#N/A</v>
      </c>
      <c r="M2715" s="9">
        <f>COUNTIF(Tabla267[[#This Row],[VALOR RESTANTE]],0)</f>
        <v>0</v>
      </c>
    </row>
    <row r="2716" spans="2:13" hidden="1" x14ac:dyDescent="0.2">
      <c r="B2716" s="31">
        <v>2707</v>
      </c>
      <c r="C2716" s="10">
        <v>43558</v>
      </c>
      <c r="D2716" t="s">
        <v>322</v>
      </c>
      <c r="I2716" t="s">
        <v>322</v>
      </c>
      <c r="J2716">
        <f t="shared" si="42"/>
        <v>105000</v>
      </c>
      <c r="K2716">
        <f>VLOOKUP(B2716,'REGISTRO ABONOS'!$B$8:$BC$10039,54,0)</f>
        <v>0</v>
      </c>
      <c r="L2716" t="str">
        <f>IF(Tabla267[[#This Row],[VALOR RESTANTE]]&lt;Tabla267[[#This Row],[VALOR]],"NO DISPONIBLE","DISPONIBLE")</f>
        <v>NO DISPONIBLE</v>
      </c>
      <c r="M2716" s="9">
        <f>COUNTIF(Tabla267[[#This Row],[VALOR RESTANTE]],0)</f>
        <v>1</v>
      </c>
    </row>
    <row r="2717" spans="2:13" hidden="1" x14ac:dyDescent="0.2">
      <c r="B2717" s="31">
        <v>2708</v>
      </c>
      <c r="C2717" s="10">
        <v>43564</v>
      </c>
      <c r="D2717" t="s">
        <v>268</v>
      </c>
      <c r="I2717" t="s">
        <v>229</v>
      </c>
      <c r="J2717">
        <f t="shared" si="42"/>
        <v>105000</v>
      </c>
      <c r="K2717" t="e">
        <f>VLOOKUP(B2717,'REGISTRO ABONOS'!$B$8:$BC$10039,54,0)</f>
        <v>#N/A</v>
      </c>
      <c r="L2717" t="e">
        <f>IF(Tabla267[[#This Row],[VALOR RESTANTE]]&lt;Tabla267[[#This Row],[VALOR]],"NO DISPONIBLE","DISPONIBLE")</f>
        <v>#N/A</v>
      </c>
      <c r="M2717" s="9">
        <f>COUNTIF(Tabla267[[#This Row],[VALOR RESTANTE]],0)</f>
        <v>0</v>
      </c>
    </row>
    <row r="2718" spans="2:13" hidden="1" x14ac:dyDescent="0.2">
      <c r="B2718" s="31">
        <v>2709</v>
      </c>
      <c r="I2718" t="s">
        <v>520</v>
      </c>
      <c r="J2718">
        <f t="shared" si="42"/>
        <v>105000</v>
      </c>
      <c r="K2718" t="e">
        <f>VLOOKUP(B2718,'REGISTRO ABONOS'!$B$8:$BC$10039,54,0)</f>
        <v>#N/A</v>
      </c>
      <c r="L2718" t="e">
        <f>IF(Tabla267[[#This Row],[VALOR RESTANTE]]&lt;Tabla267[[#This Row],[VALOR]],"NO DISPONIBLE","DISPONIBLE")</f>
        <v>#N/A</v>
      </c>
      <c r="M2718" s="9">
        <f>COUNTIF(Tabla267[[#This Row],[VALOR RESTANTE]],0)</f>
        <v>0</v>
      </c>
    </row>
    <row r="2719" spans="2:13" hidden="1" x14ac:dyDescent="0.2">
      <c r="B2719" s="31">
        <v>2710</v>
      </c>
      <c r="J2719">
        <f t="shared" si="42"/>
        <v>105000</v>
      </c>
      <c r="K2719" t="e">
        <f>VLOOKUP(B2719,'REGISTRO ABONOS'!$B$8:$BC$10039,54,0)</f>
        <v>#N/A</v>
      </c>
      <c r="L2719" t="e">
        <f>IF(Tabla267[[#This Row],[VALOR RESTANTE]]&lt;Tabla267[[#This Row],[VALOR]],"NO DISPONIBLE","DISPONIBLE")</f>
        <v>#N/A</v>
      </c>
      <c r="M2719" s="9">
        <f>COUNTIF(Tabla267[[#This Row],[VALOR RESTANTE]],0)</f>
        <v>0</v>
      </c>
    </row>
    <row r="2720" spans="2:13" hidden="1" x14ac:dyDescent="0.2">
      <c r="B2720" s="31">
        <v>2711</v>
      </c>
      <c r="J2720">
        <f t="shared" si="42"/>
        <v>105000</v>
      </c>
      <c r="K2720" t="e">
        <f>VLOOKUP(B2720,'REGISTRO ABONOS'!$B$8:$BC$10039,54,0)</f>
        <v>#N/A</v>
      </c>
      <c r="L2720" t="e">
        <f>IF(Tabla267[[#This Row],[VALOR RESTANTE]]&lt;Tabla267[[#This Row],[VALOR]],"NO DISPONIBLE","DISPONIBLE")</f>
        <v>#N/A</v>
      </c>
      <c r="M2720" s="9">
        <f>COUNTIF(Tabla267[[#This Row],[VALOR RESTANTE]],0)</f>
        <v>0</v>
      </c>
    </row>
    <row r="2721" spans="2:13" hidden="1" x14ac:dyDescent="0.2">
      <c r="B2721" s="31">
        <v>2712</v>
      </c>
      <c r="J2721">
        <f t="shared" si="42"/>
        <v>105000</v>
      </c>
      <c r="K2721" t="e">
        <f>VLOOKUP(B2721,'REGISTRO ABONOS'!$B$8:$BC$10039,54,0)</f>
        <v>#N/A</v>
      </c>
      <c r="L2721" t="e">
        <f>IF(Tabla267[[#This Row],[VALOR RESTANTE]]&lt;Tabla267[[#This Row],[VALOR]],"NO DISPONIBLE","DISPONIBLE")</f>
        <v>#N/A</v>
      </c>
      <c r="M2721" s="9">
        <f>COUNTIF(Tabla267[[#This Row],[VALOR RESTANTE]],0)</f>
        <v>0</v>
      </c>
    </row>
    <row r="2722" spans="2:13" hidden="1" x14ac:dyDescent="0.2">
      <c r="B2722" s="31">
        <v>2713</v>
      </c>
      <c r="I2722" t="s">
        <v>341</v>
      </c>
      <c r="J2722">
        <f t="shared" si="42"/>
        <v>105000</v>
      </c>
      <c r="K2722" t="e">
        <f>VLOOKUP(B2722,'REGISTRO ABONOS'!$B$8:$BC$10039,54,0)</f>
        <v>#N/A</v>
      </c>
      <c r="L2722" t="e">
        <f>IF(Tabla267[[#This Row],[VALOR RESTANTE]]&lt;Tabla267[[#This Row],[VALOR]],"NO DISPONIBLE","DISPONIBLE")</f>
        <v>#N/A</v>
      </c>
      <c r="M2722" s="9">
        <f>COUNTIF(Tabla267[[#This Row],[VALOR RESTANTE]],0)</f>
        <v>0</v>
      </c>
    </row>
    <row r="2723" spans="2:13" hidden="1" x14ac:dyDescent="0.2">
      <c r="B2723" s="31">
        <v>2714</v>
      </c>
      <c r="J2723">
        <f t="shared" si="42"/>
        <v>105000</v>
      </c>
      <c r="K2723" t="e">
        <f>VLOOKUP(B2723,'REGISTRO ABONOS'!$B$8:$BC$10039,54,0)</f>
        <v>#N/A</v>
      </c>
      <c r="L2723" t="e">
        <f>IF(Tabla267[[#This Row],[VALOR RESTANTE]]&lt;Tabla267[[#This Row],[VALOR]],"NO DISPONIBLE","DISPONIBLE")</f>
        <v>#N/A</v>
      </c>
      <c r="M2723" s="9">
        <f>COUNTIF(Tabla267[[#This Row],[VALOR RESTANTE]],0)</f>
        <v>0</v>
      </c>
    </row>
    <row r="2724" spans="2:13" hidden="1" x14ac:dyDescent="0.2">
      <c r="B2724" s="31">
        <v>2715</v>
      </c>
      <c r="J2724">
        <f t="shared" si="42"/>
        <v>105000</v>
      </c>
      <c r="K2724" t="e">
        <f>VLOOKUP(B2724,'REGISTRO ABONOS'!$B$8:$BC$10039,54,0)</f>
        <v>#N/A</v>
      </c>
      <c r="L2724" t="e">
        <f>IF(Tabla267[[#This Row],[VALOR RESTANTE]]&lt;Tabla267[[#This Row],[VALOR]],"NO DISPONIBLE","DISPONIBLE")</f>
        <v>#N/A</v>
      </c>
      <c r="M2724" s="9">
        <f>COUNTIF(Tabla267[[#This Row],[VALOR RESTANTE]],0)</f>
        <v>0</v>
      </c>
    </row>
    <row r="2725" spans="2:13" hidden="1" x14ac:dyDescent="0.2">
      <c r="B2725" s="31">
        <v>2716</v>
      </c>
      <c r="J2725">
        <f t="shared" si="42"/>
        <v>105000</v>
      </c>
      <c r="K2725" t="e">
        <f>VLOOKUP(B2725,'REGISTRO ABONOS'!$B$8:$BC$10039,54,0)</f>
        <v>#N/A</v>
      </c>
      <c r="L2725" t="e">
        <f>IF(Tabla267[[#This Row],[VALOR RESTANTE]]&lt;Tabla267[[#This Row],[VALOR]],"NO DISPONIBLE","DISPONIBLE")</f>
        <v>#N/A</v>
      </c>
      <c r="M2725" s="9">
        <f>COUNTIF(Tabla267[[#This Row],[VALOR RESTANTE]],0)</f>
        <v>0</v>
      </c>
    </row>
    <row r="2726" spans="2:13" hidden="1" x14ac:dyDescent="0.2">
      <c r="B2726" s="31">
        <v>2717</v>
      </c>
      <c r="J2726">
        <f t="shared" si="42"/>
        <v>105000</v>
      </c>
      <c r="K2726" t="e">
        <f>VLOOKUP(B2726,'REGISTRO ABONOS'!$B$8:$BC$10039,54,0)</f>
        <v>#N/A</v>
      </c>
      <c r="L2726" t="e">
        <f>IF(Tabla267[[#This Row],[VALOR RESTANTE]]&lt;Tabla267[[#This Row],[VALOR]],"NO DISPONIBLE","DISPONIBLE")</f>
        <v>#N/A</v>
      </c>
      <c r="M2726" s="9">
        <f>COUNTIF(Tabla267[[#This Row],[VALOR RESTANTE]],0)</f>
        <v>0</v>
      </c>
    </row>
    <row r="2727" spans="2:13" hidden="1" x14ac:dyDescent="0.2">
      <c r="B2727" s="31">
        <v>2718</v>
      </c>
      <c r="J2727">
        <f t="shared" si="42"/>
        <v>105000</v>
      </c>
      <c r="K2727" t="e">
        <f>VLOOKUP(B2727,'REGISTRO ABONOS'!$B$8:$BC$10039,54,0)</f>
        <v>#N/A</v>
      </c>
      <c r="L2727" t="e">
        <f>IF(Tabla267[[#This Row],[VALOR RESTANTE]]&lt;Tabla267[[#This Row],[VALOR]],"NO DISPONIBLE","DISPONIBLE")</f>
        <v>#N/A</v>
      </c>
      <c r="M2727" s="9">
        <f>COUNTIF(Tabla267[[#This Row],[VALOR RESTANTE]],0)</f>
        <v>0</v>
      </c>
    </row>
    <row r="2728" spans="2:13" hidden="1" x14ac:dyDescent="0.2">
      <c r="B2728" s="31">
        <v>2719</v>
      </c>
      <c r="C2728" s="10">
        <v>43564</v>
      </c>
      <c r="D2728" t="s">
        <v>103</v>
      </c>
      <c r="E2728" t="s">
        <v>100</v>
      </c>
      <c r="H2728" t="s">
        <v>103</v>
      </c>
      <c r="I2728" t="s">
        <v>99</v>
      </c>
      <c r="J2728">
        <f t="shared" si="42"/>
        <v>105000</v>
      </c>
      <c r="K2728">
        <f>VLOOKUP(B2728,'REGISTRO ABONOS'!$B$8:$BC$10039,54,0)</f>
        <v>55000</v>
      </c>
      <c r="L2728" t="str">
        <f>IF(Tabla267[[#This Row],[VALOR RESTANTE]]&lt;Tabla267[[#This Row],[VALOR]],"NO DISPONIBLE","DISPONIBLE")</f>
        <v>NO DISPONIBLE</v>
      </c>
      <c r="M2728" s="9">
        <f>COUNTIF(Tabla267[[#This Row],[VALOR RESTANTE]],0)</f>
        <v>0</v>
      </c>
    </row>
    <row r="2729" spans="2:13" hidden="1" x14ac:dyDescent="0.2">
      <c r="B2729" s="31">
        <v>2720</v>
      </c>
      <c r="J2729">
        <f t="shared" si="42"/>
        <v>105000</v>
      </c>
      <c r="K2729" t="e">
        <f>VLOOKUP(B2729,'REGISTRO ABONOS'!$B$8:$BC$10039,54,0)</f>
        <v>#N/A</v>
      </c>
      <c r="L2729" t="e">
        <f>IF(Tabla267[[#This Row],[VALOR RESTANTE]]&lt;Tabla267[[#This Row],[VALOR]],"NO DISPONIBLE","DISPONIBLE")</f>
        <v>#N/A</v>
      </c>
      <c r="M2729" s="9">
        <f>COUNTIF(Tabla267[[#This Row],[VALOR RESTANTE]],0)</f>
        <v>0</v>
      </c>
    </row>
    <row r="2730" spans="2:13" hidden="1" x14ac:dyDescent="0.2">
      <c r="B2730" s="31">
        <v>2721</v>
      </c>
      <c r="J2730">
        <f t="shared" si="42"/>
        <v>105000</v>
      </c>
      <c r="K2730" t="e">
        <f>VLOOKUP(B2730,'REGISTRO ABONOS'!$B$8:$BC$10039,54,0)</f>
        <v>#N/A</v>
      </c>
      <c r="L2730" t="e">
        <f>IF(Tabla267[[#This Row],[VALOR RESTANTE]]&lt;Tabla267[[#This Row],[VALOR]],"NO DISPONIBLE","DISPONIBLE")</f>
        <v>#N/A</v>
      </c>
      <c r="M2730" s="9">
        <f>COUNTIF(Tabla267[[#This Row],[VALOR RESTANTE]],0)</f>
        <v>0</v>
      </c>
    </row>
    <row r="2731" spans="2:13" hidden="1" x14ac:dyDescent="0.2">
      <c r="B2731" s="31">
        <v>2722</v>
      </c>
      <c r="J2731">
        <f t="shared" si="42"/>
        <v>105000</v>
      </c>
      <c r="K2731" t="e">
        <f>VLOOKUP(B2731,'REGISTRO ABONOS'!$B$8:$BC$10039,54,0)</f>
        <v>#N/A</v>
      </c>
      <c r="L2731" t="e">
        <f>IF(Tabla267[[#This Row],[VALOR RESTANTE]]&lt;Tabla267[[#This Row],[VALOR]],"NO DISPONIBLE","DISPONIBLE")</f>
        <v>#N/A</v>
      </c>
      <c r="M2731" s="9">
        <f>COUNTIF(Tabla267[[#This Row],[VALOR RESTANTE]],0)</f>
        <v>0</v>
      </c>
    </row>
    <row r="2732" spans="2:13" hidden="1" x14ac:dyDescent="0.2">
      <c r="B2732" s="31">
        <v>2723</v>
      </c>
      <c r="J2732">
        <f t="shared" si="42"/>
        <v>105000</v>
      </c>
      <c r="K2732" t="e">
        <f>VLOOKUP(B2732,'REGISTRO ABONOS'!$B$8:$BC$10039,54,0)</f>
        <v>#N/A</v>
      </c>
      <c r="L2732" t="e">
        <f>IF(Tabla267[[#This Row],[VALOR RESTANTE]]&lt;Tabla267[[#This Row],[VALOR]],"NO DISPONIBLE","DISPONIBLE")</f>
        <v>#N/A</v>
      </c>
      <c r="M2732" s="9">
        <f>COUNTIF(Tabla267[[#This Row],[VALOR RESTANTE]],0)</f>
        <v>0</v>
      </c>
    </row>
    <row r="2733" spans="2:13" hidden="1" x14ac:dyDescent="0.2">
      <c r="B2733" s="31">
        <v>2724</v>
      </c>
      <c r="J2733">
        <f t="shared" si="42"/>
        <v>105000</v>
      </c>
      <c r="K2733" t="e">
        <f>VLOOKUP(B2733,'REGISTRO ABONOS'!$B$8:$BC$10039,54,0)</f>
        <v>#N/A</v>
      </c>
      <c r="L2733" t="e">
        <f>IF(Tabla267[[#This Row],[VALOR RESTANTE]]&lt;Tabla267[[#This Row],[VALOR]],"NO DISPONIBLE","DISPONIBLE")</f>
        <v>#N/A</v>
      </c>
      <c r="M2733" s="9">
        <f>COUNTIF(Tabla267[[#This Row],[VALOR RESTANTE]],0)</f>
        <v>0</v>
      </c>
    </row>
    <row r="2734" spans="2:13" hidden="1" x14ac:dyDescent="0.2">
      <c r="B2734" s="31">
        <v>2725</v>
      </c>
      <c r="I2734" t="s">
        <v>494</v>
      </c>
      <c r="J2734">
        <f t="shared" si="42"/>
        <v>105000</v>
      </c>
      <c r="K2734" t="e">
        <f>VLOOKUP(B2734,'REGISTRO ABONOS'!$B$8:$BC$10039,54,0)</f>
        <v>#N/A</v>
      </c>
      <c r="L2734" t="e">
        <f>IF(Tabla267[[#This Row],[VALOR RESTANTE]]&lt;Tabla267[[#This Row],[VALOR]],"NO DISPONIBLE","DISPONIBLE")</f>
        <v>#N/A</v>
      </c>
      <c r="M2734" s="9">
        <f>COUNTIF(Tabla267[[#This Row],[VALOR RESTANTE]],0)</f>
        <v>0</v>
      </c>
    </row>
    <row r="2735" spans="2:13" hidden="1" x14ac:dyDescent="0.2">
      <c r="B2735" s="31">
        <v>2726</v>
      </c>
      <c r="I2735" t="s">
        <v>520</v>
      </c>
      <c r="J2735">
        <f t="shared" si="42"/>
        <v>105000</v>
      </c>
      <c r="K2735" t="e">
        <f>VLOOKUP(B2735,'REGISTRO ABONOS'!$B$8:$BC$10039,54,0)</f>
        <v>#N/A</v>
      </c>
      <c r="L2735" t="e">
        <f>IF(Tabla267[[#This Row],[VALOR RESTANTE]]&lt;Tabla267[[#This Row],[VALOR]],"NO DISPONIBLE","DISPONIBLE")</f>
        <v>#N/A</v>
      </c>
      <c r="M2735" s="9">
        <f>COUNTIF(Tabla267[[#This Row],[VALOR RESTANTE]],0)</f>
        <v>0</v>
      </c>
    </row>
    <row r="2736" spans="2:13" hidden="1" x14ac:dyDescent="0.2">
      <c r="B2736" s="31">
        <v>2727</v>
      </c>
      <c r="J2736">
        <f t="shared" si="42"/>
        <v>105000</v>
      </c>
      <c r="K2736" t="e">
        <f>VLOOKUP(B2736,'REGISTRO ABONOS'!$B$8:$BC$10039,54,0)</f>
        <v>#N/A</v>
      </c>
      <c r="L2736" t="e">
        <f>IF(Tabla267[[#This Row],[VALOR RESTANTE]]&lt;Tabla267[[#This Row],[VALOR]],"NO DISPONIBLE","DISPONIBLE")</f>
        <v>#N/A</v>
      </c>
      <c r="M2736" s="9">
        <f>COUNTIF(Tabla267[[#This Row],[VALOR RESTANTE]],0)</f>
        <v>0</v>
      </c>
    </row>
    <row r="2737" spans="2:13" hidden="1" x14ac:dyDescent="0.2">
      <c r="B2737" s="31">
        <v>2728</v>
      </c>
      <c r="J2737">
        <f t="shared" si="42"/>
        <v>105000</v>
      </c>
      <c r="K2737" t="e">
        <f>VLOOKUP(B2737,'REGISTRO ABONOS'!$B$8:$BC$10039,54,0)</f>
        <v>#N/A</v>
      </c>
      <c r="L2737" t="e">
        <f>IF(Tabla267[[#This Row],[VALOR RESTANTE]]&lt;Tabla267[[#This Row],[VALOR]],"NO DISPONIBLE","DISPONIBLE")</f>
        <v>#N/A</v>
      </c>
      <c r="M2737" s="9">
        <f>COUNTIF(Tabla267[[#This Row],[VALOR RESTANTE]],0)</f>
        <v>0</v>
      </c>
    </row>
    <row r="2738" spans="2:13" hidden="1" x14ac:dyDescent="0.2">
      <c r="B2738" s="31">
        <v>2729</v>
      </c>
      <c r="J2738">
        <f t="shared" si="42"/>
        <v>105000</v>
      </c>
      <c r="K2738" t="e">
        <f>VLOOKUP(B2738,'REGISTRO ABONOS'!$B$8:$BC$10039,54,0)</f>
        <v>#N/A</v>
      </c>
      <c r="L2738" t="e">
        <f>IF(Tabla267[[#This Row],[VALOR RESTANTE]]&lt;Tabla267[[#This Row],[VALOR]],"NO DISPONIBLE","DISPONIBLE")</f>
        <v>#N/A</v>
      </c>
      <c r="M2738" s="9">
        <f>COUNTIF(Tabla267[[#This Row],[VALOR RESTANTE]],0)</f>
        <v>0</v>
      </c>
    </row>
    <row r="2739" spans="2:13" hidden="1" x14ac:dyDescent="0.2">
      <c r="B2739" s="31">
        <v>2730</v>
      </c>
      <c r="J2739">
        <f t="shared" si="42"/>
        <v>105000</v>
      </c>
      <c r="K2739" t="e">
        <f>VLOOKUP(B2739,'REGISTRO ABONOS'!$B$8:$BC$10039,54,0)</f>
        <v>#N/A</v>
      </c>
      <c r="L2739" t="e">
        <f>IF(Tabla267[[#This Row],[VALOR RESTANTE]]&lt;Tabla267[[#This Row],[VALOR]],"NO DISPONIBLE","DISPONIBLE")</f>
        <v>#N/A</v>
      </c>
      <c r="M2739" s="9">
        <f>COUNTIF(Tabla267[[#This Row],[VALOR RESTANTE]],0)</f>
        <v>0</v>
      </c>
    </row>
    <row r="2740" spans="2:13" hidden="1" x14ac:dyDescent="0.2">
      <c r="B2740" s="31">
        <v>2731</v>
      </c>
      <c r="J2740">
        <f t="shared" si="42"/>
        <v>105000</v>
      </c>
      <c r="K2740" t="e">
        <f>VLOOKUP(B2740,'REGISTRO ABONOS'!$B$8:$BC$10039,54,0)</f>
        <v>#N/A</v>
      </c>
      <c r="L2740" t="e">
        <f>IF(Tabla267[[#This Row],[VALOR RESTANTE]]&lt;Tabla267[[#This Row],[VALOR]],"NO DISPONIBLE","DISPONIBLE")</f>
        <v>#N/A</v>
      </c>
      <c r="M2740" s="9">
        <f>COUNTIF(Tabla267[[#This Row],[VALOR RESTANTE]],0)</f>
        <v>0</v>
      </c>
    </row>
    <row r="2741" spans="2:13" hidden="1" x14ac:dyDescent="0.2">
      <c r="B2741" s="31">
        <v>2732</v>
      </c>
      <c r="I2741" t="s">
        <v>89</v>
      </c>
      <c r="J2741">
        <f t="shared" si="42"/>
        <v>105000</v>
      </c>
      <c r="K2741" t="e">
        <f>VLOOKUP(B2741,'REGISTRO ABONOS'!$B$8:$BC$10039,54,0)</f>
        <v>#N/A</v>
      </c>
      <c r="L2741" t="e">
        <f>IF(Tabla267[[#This Row],[VALOR RESTANTE]]&lt;Tabla267[[#This Row],[VALOR]],"NO DISPONIBLE","DISPONIBLE")</f>
        <v>#N/A</v>
      </c>
      <c r="M2741" s="9">
        <f>COUNTIF(Tabla267[[#This Row],[VALOR RESTANTE]],0)</f>
        <v>0</v>
      </c>
    </row>
    <row r="2742" spans="2:13" hidden="1" x14ac:dyDescent="0.2">
      <c r="B2742" s="31">
        <v>2733</v>
      </c>
      <c r="J2742">
        <f t="shared" si="42"/>
        <v>105000</v>
      </c>
      <c r="K2742" t="e">
        <f>VLOOKUP(B2742,'REGISTRO ABONOS'!$B$8:$BC$10039,54,0)</f>
        <v>#N/A</v>
      </c>
      <c r="L2742" t="e">
        <f>IF(Tabla267[[#This Row],[VALOR RESTANTE]]&lt;Tabla267[[#This Row],[VALOR]],"NO DISPONIBLE","DISPONIBLE")</f>
        <v>#N/A</v>
      </c>
      <c r="M2742" s="9">
        <f>COUNTIF(Tabla267[[#This Row],[VALOR RESTANTE]],0)</f>
        <v>0</v>
      </c>
    </row>
    <row r="2743" spans="2:13" hidden="1" x14ac:dyDescent="0.2">
      <c r="B2743" s="31">
        <v>2734</v>
      </c>
      <c r="J2743">
        <f t="shared" si="42"/>
        <v>105000</v>
      </c>
      <c r="K2743" t="e">
        <f>VLOOKUP(B2743,'REGISTRO ABONOS'!$B$8:$BC$10039,54,0)</f>
        <v>#N/A</v>
      </c>
      <c r="L2743" t="e">
        <f>IF(Tabla267[[#This Row],[VALOR RESTANTE]]&lt;Tabla267[[#This Row],[VALOR]],"NO DISPONIBLE","DISPONIBLE")</f>
        <v>#N/A</v>
      </c>
      <c r="M2743" s="9">
        <f>COUNTIF(Tabla267[[#This Row],[VALOR RESTANTE]],0)</f>
        <v>0</v>
      </c>
    </row>
    <row r="2744" spans="2:13" hidden="1" x14ac:dyDescent="0.2">
      <c r="B2744" s="31">
        <v>2735</v>
      </c>
      <c r="I2744" t="s">
        <v>341</v>
      </c>
      <c r="J2744">
        <f t="shared" si="42"/>
        <v>105000</v>
      </c>
      <c r="K2744" t="e">
        <f>VLOOKUP(B2744,'REGISTRO ABONOS'!$B$8:$BC$10039,54,0)</f>
        <v>#N/A</v>
      </c>
      <c r="L2744" t="e">
        <f>IF(Tabla267[[#This Row],[VALOR RESTANTE]]&lt;Tabla267[[#This Row],[VALOR]],"NO DISPONIBLE","DISPONIBLE")</f>
        <v>#N/A</v>
      </c>
      <c r="M2744" s="9">
        <f>COUNTIF(Tabla267[[#This Row],[VALOR RESTANTE]],0)</f>
        <v>0</v>
      </c>
    </row>
    <row r="2745" spans="2:13" hidden="1" x14ac:dyDescent="0.2">
      <c r="B2745" s="31">
        <v>2736</v>
      </c>
      <c r="J2745">
        <f t="shared" si="42"/>
        <v>105000</v>
      </c>
      <c r="K2745" t="e">
        <f>VLOOKUP(B2745,'REGISTRO ABONOS'!$B$8:$BC$10039,54,0)</f>
        <v>#N/A</v>
      </c>
      <c r="L2745" t="e">
        <f>IF(Tabla267[[#This Row],[VALOR RESTANTE]]&lt;Tabla267[[#This Row],[VALOR]],"NO DISPONIBLE","DISPONIBLE")</f>
        <v>#N/A</v>
      </c>
      <c r="M2745" s="9">
        <f>COUNTIF(Tabla267[[#This Row],[VALOR RESTANTE]],0)</f>
        <v>0</v>
      </c>
    </row>
    <row r="2746" spans="2:13" hidden="1" x14ac:dyDescent="0.2">
      <c r="B2746" s="31">
        <v>2737</v>
      </c>
      <c r="I2746" t="s">
        <v>492</v>
      </c>
      <c r="J2746">
        <f t="shared" si="42"/>
        <v>105000</v>
      </c>
      <c r="K2746" t="e">
        <f>VLOOKUP(B2746,'REGISTRO ABONOS'!$B$8:$BC$10039,54,0)</f>
        <v>#N/A</v>
      </c>
      <c r="L2746" t="e">
        <f>IF(Tabla267[[#This Row],[VALOR RESTANTE]]&lt;Tabla267[[#This Row],[VALOR]],"NO DISPONIBLE","DISPONIBLE")</f>
        <v>#N/A</v>
      </c>
      <c r="M2746" s="9">
        <f>COUNTIF(Tabla267[[#This Row],[VALOR RESTANTE]],0)</f>
        <v>0</v>
      </c>
    </row>
    <row r="2747" spans="2:13" hidden="1" x14ac:dyDescent="0.2">
      <c r="B2747" s="31">
        <v>2738</v>
      </c>
      <c r="J2747">
        <f t="shared" si="42"/>
        <v>105000</v>
      </c>
      <c r="K2747" t="e">
        <f>VLOOKUP(B2747,'REGISTRO ABONOS'!$B$8:$BC$10039,54,0)</f>
        <v>#N/A</v>
      </c>
      <c r="L2747" t="e">
        <f>IF(Tabla267[[#This Row],[VALOR RESTANTE]]&lt;Tabla267[[#This Row],[VALOR]],"NO DISPONIBLE","DISPONIBLE")</f>
        <v>#N/A</v>
      </c>
      <c r="M2747" s="9">
        <f>COUNTIF(Tabla267[[#This Row],[VALOR RESTANTE]],0)</f>
        <v>0</v>
      </c>
    </row>
    <row r="2748" spans="2:13" hidden="1" x14ac:dyDescent="0.2">
      <c r="B2748" s="31">
        <v>2739</v>
      </c>
      <c r="J2748">
        <f t="shared" si="42"/>
        <v>105000</v>
      </c>
      <c r="K2748" t="e">
        <f>VLOOKUP(B2748,'REGISTRO ABONOS'!$B$8:$BC$10039,54,0)</f>
        <v>#N/A</v>
      </c>
      <c r="L2748" t="e">
        <f>IF(Tabla267[[#This Row],[VALOR RESTANTE]]&lt;Tabla267[[#This Row],[VALOR]],"NO DISPONIBLE","DISPONIBLE")</f>
        <v>#N/A</v>
      </c>
      <c r="M2748" s="9">
        <f>COUNTIF(Tabla267[[#This Row],[VALOR RESTANTE]],0)</f>
        <v>0</v>
      </c>
    </row>
    <row r="2749" spans="2:13" hidden="1" x14ac:dyDescent="0.2">
      <c r="B2749" s="31">
        <v>2740</v>
      </c>
      <c r="J2749">
        <f t="shared" si="42"/>
        <v>105000</v>
      </c>
      <c r="K2749" t="e">
        <f>VLOOKUP(B2749,'REGISTRO ABONOS'!$B$8:$BC$10039,54,0)</f>
        <v>#N/A</v>
      </c>
      <c r="L2749" t="e">
        <f>IF(Tabla267[[#This Row],[VALOR RESTANTE]]&lt;Tabla267[[#This Row],[VALOR]],"NO DISPONIBLE","DISPONIBLE")</f>
        <v>#N/A</v>
      </c>
      <c r="M2749" s="9">
        <f>COUNTIF(Tabla267[[#This Row],[VALOR RESTANTE]],0)</f>
        <v>0</v>
      </c>
    </row>
    <row r="2750" spans="2:13" hidden="1" x14ac:dyDescent="0.2">
      <c r="B2750" s="31">
        <v>2741</v>
      </c>
      <c r="J2750">
        <f t="shared" si="42"/>
        <v>105000</v>
      </c>
      <c r="K2750" t="e">
        <f>VLOOKUP(B2750,'REGISTRO ABONOS'!$B$8:$BC$10039,54,0)</f>
        <v>#N/A</v>
      </c>
      <c r="L2750" t="e">
        <f>IF(Tabla267[[#This Row],[VALOR RESTANTE]]&lt;Tabla267[[#This Row],[VALOR]],"NO DISPONIBLE","DISPONIBLE")</f>
        <v>#N/A</v>
      </c>
      <c r="M2750" s="9">
        <f>COUNTIF(Tabla267[[#This Row],[VALOR RESTANTE]],0)</f>
        <v>0</v>
      </c>
    </row>
    <row r="2751" spans="2:13" hidden="1" x14ac:dyDescent="0.2">
      <c r="B2751" s="31">
        <v>2742</v>
      </c>
      <c r="J2751">
        <f t="shared" si="42"/>
        <v>105000</v>
      </c>
      <c r="K2751" t="e">
        <f>VLOOKUP(B2751,'REGISTRO ABONOS'!$B$8:$BC$10039,54,0)</f>
        <v>#N/A</v>
      </c>
      <c r="L2751" t="e">
        <f>IF(Tabla267[[#This Row],[VALOR RESTANTE]]&lt;Tabla267[[#This Row],[VALOR]],"NO DISPONIBLE","DISPONIBLE")</f>
        <v>#N/A</v>
      </c>
      <c r="M2751" s="9">
        <f>COUNTIF(Tabla267[[#This Row],[VALOR RESTANTE]],0)</f>
        <v>0</v>
      </c>
    </row>
    <row r="2752" spans="2:13" hidden="1" x14ac:dyDescent="0.2">
      <c r="B2752" s="31">
        <v>2743</v>
      </c>
      <c r="J2752">
        <f t="shared" si="42"/>
        <v>105000</v>
      </c>
      <c r="K2752" t="e">
        <f>VLOOKUP(B2752,'REGISTRO ABONOS'!$B$8:$BC$10039,54,0)</f>
        <v>#N/A</v>
      </c>
      <c r="L2752" t="e">
        <f>IF(Tabla267[[#This Row],[VALOR RESTANTE]]&lt;Tabla267[[#This Row],[VALOR]],"NO DISPONIBLE","DISPONIBLE")</f>
        <v>#N/A</v>
      </c>
      <c r="M2752" s="9">
        <f>COUNTIF(Tabla267[[#This Row],[VALOR RESTANTE]],0)</f>
        <v>0</v>
      </c>
    </row>
    <row r="2753" spans="2:13" hidden="1" x14ac:dyDescent="0.2">
      <c r="B2753" s="31">
        <v>2744</v>
      </c>
      <c r="J2753">
        <f t="shared" si="42"/>
        <v>105000</v>
      </c>
      <c r="K2753" t="e">
        <f>VLOOKUP(B2753,'REGISTRO ABONOS'!$B$8:$BC$10039,54,0)</f>
        <v>#N/A</v>
      </c>
      <c r="L2753" t="e">
        <f>IF(Tabla267[[#This Row],[VALOR RESTANTE]]&lt;Tabla267[[#This Row],[VALOR]],"NO DISPONIBLE","DISPONIBLE")</f>
        <v>#N/A</v>
      </c>
      <c r="M2753" s="9">
        <f>COUNTIF(Tabla267[[#This Row],[VALOR RESTANTE]],0)</f>
        <v>0</v>
      </c>
    </row>
    <row r="2754" spans="2:13" hidden="1" x14ac:dyDescent="0.2">
      <c r="B2754" s="31">
        <v>2745</v>
      </c>
      <c r="J2754">
        <f t="shared" si="42"/>
        <v>105000</v>
      </c>
      <c r="K2754" t="e">
        <f>VLOOKUP(B2754,'REGISTRO ABONOS'!$B$8:$BC$10039,54,0)</f>
        <v>#N/A</v>
      </c>
      <c r="L2754" t="e">
        <f>IF(Tabla267[[#This Row],[VALOR RESTANTE]]&lt;Tabla267[[#This Row],[VALOR]],"NO DISPONIBLE","DISPONIBLE")</f>
        <v>#N/A</v>
      </c>
      <c r="M2754" s="9">
        <f>COUNTIF(Tabla267[[#This Row],[VALOR RESTANTE]],0)</f>
        <v>0</v>
      </c>
    </row>
    <row r="2755" spans="2:13" hidden="1" x14ac:dyDescent="0.2">
      <c r="B2755" s="31">
        <v>2746</v>
      </c>
      <c r="J2755">
        <f t="shared" si="42"/>
        <v>105000</v>
      </c>
      <c r="K2755" t="e">
        <f>VLOOKUP(B2755,'REGISTRO ABONOS'!$B$8:$BC$10039,54,0)</f>
        <v>#N/A</v>
      </c>
      <c r="L2755" t="e">
        <f>IF(Tabla267[[#This Row],[VALOR RESTANTE]]&lt;Tabla267[[#This Row],[VALOR]],"NO DISPONIBLE","DISPONIBLE")</f>
        <v>#N/A</v>
      </c>
      <c r="M2755" s="9">
        <f>COUNTIF(Tabla267[[#This Row],[VALOR RESTANTE]],0)</f>
        <v>0</v>
      </c>
    </row>
    <row r="2756" spans="2:13" hidden="1" x14ac:dyDescent="0.2">
      <c r="B2756" s="31">
        <v>2747</v>
      </c>
      <c r="J2756">
        <f t="shared" si="42"/>
        <v>105000</v>
      </c>
      <c r="K2756" t="e">
        <f>VLOOKUP(B2756,'REGISTRO ABONOS'!$B$8:$BC$10039,54,0)</f>
        <v>#N/A</v>
      </c>
      <c r="L2756" t="e">
        <f>IF(Tabla267[[#This Row],[VALOR RESTANTE]]&lt;Tabla267[[#This Row],[VALOR]],"NO DISPONIBLE","DISPONIBLE")</f>
        <v>#N/A</v>
      </c>
      <c r="M2756" s="9">
        <f>COUNTIF(Tabla267[[#This Row],[VALOR RESTANTE]],0)</f>
        <v>0</v>
      </c>
    </row>
    <row r="2757" spans="2:13" hidden="1" x14ac:dyDescent="0.2">
      <c r="B2757" s="31">
        <v>2748</v>
      </c>
      <c r="J2757">
        <f t="shared" si="42"/>
        <v>105000</v>
      </c>
      <c r="K2757" t="e">
        <f>VLOOKUP(B2757,'REGISTRO ABONOS'!$B$8:$BC$10039,54,0)</f>
        <v>#N/A</v>
      </c>
      <c r="L2757" t="e">
        <f>IF(Tabla267[[#This Row],[VALOR RESTANTE]]&lt;Tabla267[[#This Row],[VALOR]],"NO DISPONIBLE","DISPONIBLE")</f>
        <v>#N/A</v>
      </c>
      <c r="M2757" s="9">
        <f>COUNTIF(Tabla267[[#This Row],[VALOR RESTANTE]],0)</f>
        <v>0</v>
      </c>
    </row>
    <row r="2758" spans="2:13" hidden="1" x14ac:dyDescent="0.2">
      <c r="B2758" s="31">
        <v>2749</v>
      </c>
      <c r="J2758">
        <f t="shared" si="42"/>
        <v>105000</v>
      </c>
      <c r="K2758" t="e">
        <f>VLOOKUP(B2758,'REGISTRO ABONOS'!$B$8:$BC$10039,54,0)</f>
        <v>#N/A</v>
      </c>
      <c r="L2758" t="e">
        <f>IF(Tabla267[[#This Row],[VALOR RESTANTE]]&lt;Tabla267[[#This Row],[VALOR]],"NO DISPONIBLE","DISPONIBLE")</f>
        <v>#N/A</v>
      </c>
      <c r="M2758" s="9">
        <f>COUNTIF(Tabla267[[#This Row],[VALOR RESTANTE]],0)</f>
        <v>0</v>
      </c>
    </row>
    <row r="2759" spans="2:13" hidden="1" x14ac:dyDescent="0.2">
      <c r="B2759" s="31">
        <v>2750</v>
      </c>
      <c r="I2759" t="s">
        <v>520</v>
      </c>
      <c r="J2759">
        <f t="shared" si="42"/>
        <v>105000</v>
      </c>
      <c r="K2759" t="e">
        <f>VLOOKUP(B2759,'REGISTRO ABONOS'!$B$8:$BC$10039,54,0)</f>
        <v>#N/A</v>
      </c>
      <c r="L2759" t="e">
        <f>IF(Tabla267[[#This Row],[VALOR RESTANTE]]&lt;Tabla267[[#This Row],[VALOR]],"NO DISPONIBLE","DISPONIBLE")</f>
        <v>#N/A</v>
      </c>
      <c r="M2759" s="9">
        <f>COUNTIF(Tabla267[[#This Row],[VALOR RESTANTE]],0)</f>
        <v>0</v>
      </c>
    </row>
    <row r="2760" spans="2:13" hidden="1" x14ac:dyDescent="0.2">
      <c r="B2760" s="31">
        <v>2751</v>
      </c>
      <c r="C2760" s="10">
        <v>43565</v>
      </c>
      <c r="D2760" t="s">
        <v>303</v>
      </c>
      <c r="I2760" t="s">
        <v>281</v>
      </c>
      <c r="J2760">
        <f t="shared" si="42"/>
        <v>105000</v>
      </c>
      <c r="K2760" t="e">
        <f>VLOOKUP(B2760,'REGISTRO ABONOS'!$B$8:$BC$10039,54,0)</f>
        <v>#N/A</v>
      </c>
      <c r="L2760" t="e">
        <f>IF(Tabla267[[#This Row],[VALOR RESTANTE]]&lt;Tabla267[[#This Row],[VALOR]],"NO DISPONIBLE","DISPONIBLE")</f>
        <v>#N/A</v>
      </c>
      <c r="M2760" s="9">
        <f>COUNTIF(Tabla267[[#This Row],[VALOR RESTANTE]],0)</f>
        <v>0</v>
      </c>
    </row>
    <row r="2761" spans="2:13" hidden="1" x14ac:dyDescent="0.2">
      <c r="B2761" s="31">
        <v>2752</v>
      </c>
      <c r="J2761">
        <f t="shared" si="42"/>
        <v>105000</v>
      </c>
      <c r="K2761" t="e">
        <f>VLOOKUP(B2761,'REGISTRO ABONOS'!$B$8:$BC$10039,54,0)</f>
        <v>#N/A</v>
      </c>
      <c r="L2761" t="e">
        <f>IF(Tabla267[[#This Row],[VALOR RESTANTE]]&lt;Tabla267[[#This Row],[VALOR]],"NO DISPONIBLE","DISPONIBLE")</f>
        <v>#N/A</v>
      </c>
      <c r="M2761" s="9">
        <f>COUNTIF(Tabla267[[#This Row],[VALOR RESTANTE]],0)</f>
        <v>0</v>
      </c>
    </row>
    <row r="2762" spans="2:13" hidden="1" x14ac:dyDescent="0.2">
      <c r="B2762" s="31">
        <v>2753</v>
      </c>
      <c r="J2762">
        <f t="shared" si="42"/>
        <v>105000</v>
      </c>
      <c r="K2762" t="e">
        <f>VLOOKUP(B2762,'REGISTRO ABONOS'!$B$8:$BC$10039,54,0)</f>
        <v>#N/A</v>
      </c>
      <c r="L2762" t="e">
        <f>IF(Tabla267[[#This Row],[VALOR RESTANTE]]&lt;Tabla267[[#This Row],[VALOR]],"NO DISPONIBLE","DISPONIBLE")</f>
        <v>#N/A</v>
      </c>
      <c r="M2762" s="9">
        <f>COUNTIF(Tabla267[[#This Row],[VALOR RESTANTE]],0)</f>
        <v>0</v>
      </c>
    </row>
    <row r="2763" spans="2:13" hidden="1" x14ac:dyDescent="0.2">
      <c r="B2763" s="31">
        <v>2754</v>
      </c>
      <c r="J2763">
        <f t="shared" si="42"/>
        <v>105000</v>
      </c>
      <c r="K2763" t="e">
        <f>VLOOKUP(B2763,'REGISTRO ABONOS'!$B$8:$BC$10039,54,0)</f>
        <v>#N/A</v>
      </c>
      <c r="L2763" t="e">
        <f>IF(Tabla267[[#This Row],[VALOR RESTANTE]]&lt;Tabla267[[#This Row],[VALOR]],"NO DISPONIBLE","DISPONIBLE")</f>
        <v>#N/A</v>
      </c>
      <c r="M2763" s="9">
        <f>COUNTIF(Tabla267[[#This Row],[VALOR RESTANTE]],0)</f>
        <v>0</v>
      </c>
    </row>
    <row r="2764" spans="2:13" hidden="1" x14ac:dyDescent="0.2">
      <c r="B2764" s="31">
        <v>2755</v>
      </c>
      <c r="J2764">
        <f t="shared" ref="J2764:J2827" si="43">IF(C2764&gt;43607,130000,105000)</f>
        <v>105000</v>
      </c>
      <c r="K2764" t="e">
        <f>VLOOKUP(B2764,'REGISTRO ABONOS'!$B$8:$BC$10039,54,0)</f>
        <v>#N/A</v>
      </c>
      <c r="L2764" t="e">
        <f>IF(Tabla267[[#This Row],[VALOR RESTANTE]]&lt;Tabla267[[#This Row],[VALOR]],"NO DISPONIBLE","DISPONIBLE")</f>
        <v>#N/A</v>
      </c>
      <c r="M2764" s="9">
        <f>COUNTIF(Tabla267[[#This Row],[VALOR RESTANTE]],0)</f>
        <v>0</v>
      </c>
    </row>
    <row r="2765" spans="2:13" hidden="1" x14ac:dyDescent="0.2">
      <c r="B2765" s="31">
        <v>2756</v>
      </c>
      <c r="I2765" t="s">
        <v>525</v>
      </c>
      <c r="J2765">
        <f t="shared" si="43"/>
        <v>105000</v>
      </c>
      <c r="K2765" t="e">
        <f>VLOOKUP(B2765,'REGISTRO ABONOS'!$B$8:$BC$10039,54,0)</f>
        <v>#N/A</v>
      </c>
      <c r="L2765" t="e">
        <f>IF(Tabla267[[#This Row],[VALOR RESTANTE]]&lt;Tabla267[[#This Row],[VALOR]],"NO DISPONIBLE","DISPONIBLE")</f>
        <v>#N/A</v>
      </c>
      <c r="M2765" s="9">
        <f>COUNTIF(Tabla267[[#This Row],[VALOR RESTANTE]],0)</f>
        <v>0</v>
      </c>
    </row>
    <row r="2766" spans="2:13" hidden="1" x14ac:dyDescent="0.2">
      <c r="B2766" s="31">
        <v>2757</v>
      </c>
      <c r="J2766">
        <f t="shared" si="43"/>
        <v>105000</v>
      </c>
      <c r="K2766" t="e">
        <f>VLOOKUP(B2766,'REGISTRO ABONOS'!$B$8:$BC$10039,54,0)</f>
        <v>#N/A</v>
      </c>
      <c r="L2766" t="e">
        <f>IF(Tabla267[[#This Row],[VALOR RESTANTE]]&lt;Tabla267[[#This Row],[VALOR]],"NO DISPONIBLE","DISPONIBLE")</f>
        <v>#N/A</v>
      </c>
      <c r="M2766" s="9">
        <f>COUNTIF(Tabla267[[#This Row],[VALOR RESTANTE]],0)</f>
        <v>0</v>
      </c>
    </row>
    <row r="2767" spans="2:13" hidden="1" x14ac:dyDescent="0.2">
      <c r="B2767" s="31">
        <v>2758</v>
      </c>
      <c r="I2767" t="s">
        <v>282</v>
      </c>
      <c r="J2767">
        <f t="shared" si="43"/>
        <v>105000</v>
      </c>
      <c r="K2767" t="e">
        <f>VLOOKUP(B2767,'REGISTRO ABONOS'!$B$8:$BC$10039,54,0)</f>
        <v>#N/A</v>
      </c>
      <c r="L2767" t="e">
        <f>IF(Tabla267[[#This Row],[VALOR RESTANTE]]&lt;Tabla267[[#This Row],[VALOR]],"NO DISPONIBLE","DISPONIBLE")</f>
        <v>#N/A</v>
      </c>
      <c r="M2767" s="9">
        <f>COUNTIF(Tabla267[[#This Row],[VALOR RESTANTE]],0)</f>
        <v>0</v>
      </c>
    </row>
    <row r="2768" spans="2:13" hidden="1" x14ac:dyDescent="0.2">
      <c r="B2768" s="31">
        <v>2759</v>
      </c>
      <c r="I2768" t="s">
        <v>89</v>
      </c>
      <c r="J2768">
        <f t="shared" si="43"/>
        <v>105000</v>
      </c>
      <c r="K2768" t="e">
        <f>VLOOKUP(B2768,'REGISTRO ABONOS'!$B$8:$BC$10039,54,0)</f>
        <v>#N/A</v>
      </c>
      <c r="L2768" t="e">
        <f>IF(Tabla267[[#This Row],[VALOR RESTANTE]]&lt;Tabla267[[#This Row],[VALOR]],"NO DISPONIBLE","DISPONIBLE")</f>
        <v>#N/A</v>
      </c>
      <c r="M2768" s="9">
        <f>COUNTIF(Tabla267[[#This Row],[VALOR RESTANTE]],0)</f>
        <v>0</v>
      </c>
    </row>
    <row r="2769" spans="2:13" hidden="1" x14ac:dyDescent="0.2">
      <c r="B2769" s="31">
        <v>2760</v>
      </c>
      <c r="J2769">
        <f t="shared" si="43"/>
        <v>105000</v>
      </c>
      <c r="K2769" t="e">
        <f>VLOOKUP(B2769,'REGISTRO ABONOS'!$B$8:$BC$10039,54,0)</f>
        <v>#N/A</v>
      </c>
      <c r="L2769" t="e">
        <f>IF(Tabla267[[#This Row],[VALOR RESTANTE]]&lt;Tabla267[[#This Row],[VALOR]],"NO DISPONIBLE","DISPONIBLE")</f>
        <v>#N/A</v>
      </c>
      <c r="M2769" s="9">
        <f>COUNTIF(Tabla267[[#This Row],[VALOR RESTANTE]],0)</f>
        <v>0</v>
      </c>
    </row>
    <row r="2770" spans="2:13" hidden="1" x14ac:dyDescent="0.2">
      <c r="B2770" s="31">
        <v>2761</v>
      </c>
      <c r="I2770" t="s">
        <v>487</v>
      </c>
      <c r="J2770">
        <f t="shared" si="43"/>
        <v>105000</v>
      </c>
      <c r="K2770" t="e">
        <f>VLOOKUP(B2770,'REGISTRO ABONOS'!$B$8:$BC$10039,54,0)</f>
        <v>#N/A</v>
      </c>
      <c r="L2770" t="e">
        <f>IF(Tabla267[[#This Row],[VALOR RESTANTE]]&lt;Tabla267[[#This Row],[VALOR]],"NO DISPONIBLE","DISPONIBLE")</f>
        <v>#N/A</v>
      </c>
      <c r="M2770" s="9">
        <f>COUNTIF(Tabla267[[#This Row],[VALOR RESTANTE]],0)</f>
        <v>0</v>
      </c>
    </row>
    <row r="2771" spans="2:13" hidden="1" x14ac:dyDescent="0.2">
      <c r="B2771" s="31">
        <v>2762</v>
      </c>
      <c r="J2771">
        <f t="shared" si="43"/>
        <v>105000</v>
      </c>
      <c r="K2771" t="e">
        <f>VLOOKUP(B2771,'REGISTRO ABONOS'!$B$8:$BC$10039,54,0)</f>
        <v>#N/A</v>
      </c>
      <c r="L2771" t="e">
        <f>IF(Tabla267[[#This Row],[VALOR RESTANTE]]&lt;Tabla267[[#This Row],[VALOR]],"NO DISPONIBLE","DISPONIBLE")</f>
        <v>#N/A</v>
      </c>
      <c r="M2771" s="9">
        <f>COUNTIF(Tabla267[[#This Row],[VALOR RESTANTE]],0)</f>
        <v>0</v>
      </c>
    </row>
    <row r="2772" spans="2:13" hidden="1" x14ac:dyDescent="0.2">
      <c r="B2772" s="31">
        <v>2763</v>
      </c>
      <c r="J2772">
        <f t="shared" si="43"/>
        <v>105000</v>
      </c>
      <c r="K2772" t="e">
        <f>VLOOKUP(B2772,'REGISTRO ABONOS'!$B$8:$BC$10039,54,0)</f>
        <v>#N/A</v>
      </c>
      <c r="L2772" t="e">
        <f>IF(Tabla267[[#This Row],[VALOR RESTANTE]]&lt;Tabla267[[#This Row],[VALOR]],"NO DISPONIBLE","DISPONIBLE")</f>
        <v>#N/A</v>
      </c>
      <c r="M2772" s="9">
        <f>COUNTIF(Tabla267[[#This Row],[VALOR RESTANTE]],0)</f>
        <v>0</v>
      </c>
    </row>
    <row r="2773" spans="2:13" hidden="1" x14ac:dyDescent="0.2">
      <c r="B2773" s="31">
        <v>2764</v>
      </c>
      <c r="J2773">
        <f t="shared" si="43"/>
        <v>105000</v>
      </c>
      <c r="K2773" t="e">
        <f>VLOOKUP(B2773,'REGISTRO ABONOS'!$B$8:$BC$10039,54,0)</f>
        <v>#N/A</v>
      </c>
      <c r="L2773" t="e">
        <f>IF(Tabla267[[#This Row],[VALOR RESTANTE]]&lt;Tabla267[[#This Row],[VALOR]],"NO DISPONIBLE","DISPONIBLE")</f>
        <v>#N/A</v>
      </c>
      <c r="M2773" s="9">
        <f>COUNTIF(Tabla267[[#This Row],[VALOR RESTANTE]],0)</f>
        <v>0</v>
      </c>
    </row>
    <row r="2774" spans="2:13" hidden="1" x14ac:dyDescent="0.2">
      <c r="B2774" s="31">
        <v>2765</v>
      </c>
      <c r="I2774" t="s">
        <v>477</v>
      </c>
      <c r="J2774">
        <f t="shared" si="43"/>
        <v>105000</v>
      </c>
      <c r="K2774" t="e">
        <f>VLOOKUP(B2774,'REGISTRO ABONOS'!$B$8:$BC$10039,54,0)</f>
        <v>#N/A</v>
      </c>
      <c r="L2774" t="e">
        <f>IF(Tabla267[[#This Row],[VALOR RESTANTE]]&lt;Tabla267[[#This Row],[VALOR]],"NO DISPONIBLE","DISPONIBLE")</f>
        <v>#N/A</v>
      </c>
      <c r="M2774" s="9">
        <f>COUNTIF(Tabla267[[#This Row],[VALOR RESTANTE]],0)</f>
        <v>0</v>
      </c>
    </row>
    <row r="2775" spans="2:13" hidden="1" x14ac:dyDescent="0.2">
      <c r="B2775" s="31">
        <v>2766</v>
      </c>
      <c r="J2775">
        <f t="shared" si="43"/>
        <v>105000</v>
      </c>
      <c r="K2775" t="e">
        <f>VLOOKUP(B2775,'REGISTRO ABONOS'!$B$8:$BC$10039,54,0)</f>
        <v>#N/A</v>
      </c>
      <c r="L2775" t="e">
        <f>IF(Tabla267[[#This Row],[VALOR RESTANTE]]&lt;Tabla267[[#This Row],[VALOR]],"NO DISPONIBLE","DISPONIBLE")</f>
        <v>#N/A</v>
      </c>
      <c r="M2775" s="9">
        <f>COUNTIF(Tabla267[[#This Row],[VALOR RESTANTE]],0)</f>
        <v>0</v>
      </c>
    </row>
    <row r="2776" spans="2:13" hidden="1" x14ac:dyDescent="0.2">
      <c r="B2776" s="31">
        <v>2767</v>
      </c>
      <c r="J2776">
        <f t="shared" si="43"/>
        <v>105000</v>
      </c>
      <c r="K2776" t="e">
        <f>VLOOKUP(B2776,'REGISTRO ABONOS'!$B$8:$BC$10039,54,0)</f>
        <v>#N/A</v>
      </c>
      <c r="L2776" t="e">
        <f>IF(Tabla267[[#This Row],[VALOR RESTANTE]]&lt;Tabla267[[#This Row],[VALOR]],"NO DISPONIBLE","DISPONIBLE")</f>
        <v>#N/A</v>
      </c>
      <c r="M2776" s="9">
        <f>COUNTIF(Tabla267[[#This Row],[VALOR RESTANTE]],0)</f>
        <v>0</v>
      </c>
    </row>
    <row r="2777" spans="2:13" hidden="1" x14ac:dyDescent="0.2">
      <c r="B2777" s="31">
        <v>2768</v>
      </c>
      <c r="J2777">
        <f t="shared" si="43"/>
        <v>105000</v>
      </c>
      <c r="K2777" t="e">
        <f>VLOOKUP(B2777,'REGISTRO ABONOS'!$B$8:$BC$10039,54,0)</f>
        <v>#N/A</v>
      </c>
      <c r="L2777" t="e">
        <f>IF(Tabla267[[#This Row],[VALOR RESTANTE]]&lt;Tabla267[[#This Row],[VALOR]],"NO DISPONIBLE","DISPONIBLE")</f>
        <v>#N/A</v>
      </c>
      <c r="M2777" s="9">
        <f>COUNTIF(Tabla267[[#This Row],[VALOR RESTANTE]],0)</f>
        <v>0</v>
      </c>
    </row>
    <row r="2778" spans="2:13" hidden="1" x14ac:dyDescent="0.2">
      <c r="B2778" s="31">
        <v>2769</v>
      </c>
      <c r="J2778">
        <f t="shared" si="43"/>
        <v>105000</v>
      </c>
      <c r="K2778" t="e">
        <f>VLOOKUP(B2778,'REGISTRO ABONOS'!$B$8:$BC$10039,54,0)</f>
        <v>#N/A</v>
      </c>
      <c r="L2778" t="e">
        <f>IF(Tabla267[[#This Row],[VALOR RESTANTE]]&lt;Tabla267[[#This Row],[VALOR]],"NO DISPONIBLE","DISPONIBLE")</f>
        <v>#N/A</v>
      </c>
      <c r="M2778" s="9">
        <f>COUNTIF(Tabla267[[#This Row],[VALOR RESTANTE]],0)</f>
        <v>0</v>
      </c>
    </row>
    <row r="2779" spans="2:13" hidden="1" x14ac:dyDescent="0.2">
      <c r="B2779" s="31">
        <v>2770</v>
      </c>
      <c r="J2779">
        <f t="shared" si="43"/>
        <v>105000</v>
      </c>
      <c r="K2779" t="e">
        <f>VLOOKUP(B2779,'REGISTRO ABONOS'!$B$8:$BC$10039,54,0)</f>
        <v>#N/A</v>
      </c>
      <c r="L2779" t="e">
        <f>IF(Tabla267[[#This Row],[VALOR RESTANTE]]&lt;Tabla267[[#This Row],[VALOR]],"NO DISPONIBLE","DISPONIBLE")</f>
        <v>#N/A</v>
      </c>
      <c r="M2779" s="9">
        <f>COUNTIF(Tabla267[[#This Row],[VALOR RESTANTE]],0)</f>
        <v>0</v>
      </c>
    </row>
    <row r="2780" spans="2:13" hidden="1" x14ac:dyDescent="0.2">
      <c r="B2780" s="31">
        <v>2771</v>
      </c>
      <c r="I2780" t="s">
        <v>487</v>
      </c>
      <c r="J2780">
        <f t="shared" si="43"/>
        <v>105000</v>
      </c>
      <c r="K2780" t="e">
        <f>VLOOKUP(B2780,'REGISTRO ABONOS'!$B$8:$BC$10039,54,0)</f>
        <v>#N/A</v>
      </c>
      <c r="L2780" t="e">
        <f>IF(Tabla267[[#This Row],[VALOR RESTANTE]]&lt;Tabla267[[#This Row],[VALOR]],"NO DISPONIBLE","DISPONIBLE")</f>
        <v>#N/A</v>
      </c>
      <c r="M2780" s="9">
        <f>COUNTIF(Tabla267[[#This Row],[VALOR RESTANTE]],0)</f>
        <v>0</v>
      </c>
    </row>
    <row r="2781" spans="2:13" hidden="1" x14ac:dyDescent="0.2">
      <c r="B2781" s="31">
        <v>2772</v>
      </c>
      <c r="J2781">
        <f t="shared" si="43"/>
        <v>105000</v>
      </c>
      <c r="K2781" t="e">
        <f>VLOOKUP(B2781,'REGISTRO ABONOS'!$B$8:$BC$10039,54,0)</f>
        <v>#N/A</v>
      </c>
      <c r="L2781" t="e">
        <f>IF(Tabla267[[#This Row],[VALOR RESTANTE]]&lt;Tabla267[[#This Row],[VALOR]],"NO DISPONIBLE","DISPONIBLE")</f>
        <v>#N/A</v>
      </c>
      <c r="M2781" s="9">
        <f>COUNTIF(Tabla267[[#This Row],[VALOR RESTANTE]],0)</f>
        <v>0</v>
      </c>
    </row>
    <row r="2782" spans="2:13" hidden="1" x14ac:dyDescent="0.2">
      <c r="B2782" s="31">
        <v>2773</v>
      </c>
      <c r="J2782">
        <f t="shared" si="43"/>
        <v>105000</v>
      </c>
      <c r="K2782" t="e">
        <f>VLOOKUP(B2782,'REGISTRO ABONOS'!$B$8:$BC$10039,54,0)</f>
        <v>#N/A</v>
      </c>
      <c r="L2782" t="e">
        <f>IF(Tabla267[[#This Row],[VALOR RESTANTE]]&lt;Tabla267[[#This Row],[VALOR]],"NO DISPONIBLE","DISPONIBLE")</f>
        <v>#N/A</v>
      </c>
      <c r="M2782" s="9">
        <f>COUNTIF(Tabla267[[#This Row],[VALOR RESTANTE]],0)</f>
        <v>0</v>
      </c>
    </row>
    <row r="2783" spans="2:13" hidden="1" x14ac:dyDescent="0.2">
      <c r="B2783" s="31">
        <v>2774</v>
      </c>
      <c r="J2783">
        <f t="shared" si="43"/>
        <v>105000</v>
      </c>
      <c r="K2783" t="e">
        <f>VLOOKUP(B2783,'REGISTRO ABONOS'!$B$8:$BC$10039,54,0)</f>
        <v>#N/A</v>
      </c>
      <c r="L2783" t="e">
        <f>IF(Tabla267[[#This Row],[VALOR RESTANTE]]&lt;Tabla267[[#This Row],[VALOR]],"NO DISPONIBLE","DISPONIBLE")</f>
        <v>#N/A</v>
      </c>
      <c r="M2783" s="9">
        <f>COUNTIF(Tabla267[[#This Row],[VALOR RESTANTE]],0)</f>
        <v>0</v>
      </c>
    </row>
    <row r="2784" spans="2:13" hidden="1" x14ac:dyDescent="0.2">
      <c r="B2784" s="31">
        <v>2775</v>
      </c>
      <c r="J2784">
        <f t="shared" si="43"/>
        <v>105000</v>
      </c>
      <c r="K2784" t="e">
        <f>VLOOKUP(B2784,'REGISTRO ABONOS'!$B$8:$BC$10039,54,0)</f>
        <v>#N/A</v>
      </c>
      <c r="L2784" t="e">
        <f>IF(Tabla267[[#This Row],[VALOR RESTANTE]]&lt;Tabla267[[#This Row],[VALOR]],"NO DISPONIBLE","DISPONIBLE")</f>
        <v>#N/A</v>
      </c>
      <c r="M2784" s="9">
        <f>COUNTIF(Tabla267[[#This Row],[VALOR RESTANTE]],0)</f>
        <v>0</v>
      </c>
    </row>
    <row r="2785" spans="2:13" hidden="1" x14ac:dyDescent="0.2">
      <c r="B2785" s="31">
        <v>2776</v>
      </c>
      <c r="I2785" t="s">
        <v>477</v>
      </c>
      <c r="J2785">
        <f t="shared" si="43"/>
        <v>105000</v>
      </c>
      <c r="K2785" t="e">
        <f>VLOOKUP(B2785,'REGISTRO ABONOS'!$B$8:$BC$10039,54,0)</f>
        <v>#N/A</v>
      </c>
      <c r="L2785" t="e">
        <f>IF(Tabla267[[#This Row],[VALOR RESTANTE]]&lt;Tabla267[[#This Row],[VALOR]],"NO DISPONIBLE","DISPONIBLE")</f>
        <v>#N/A</v>
      </c>
      <c r="M2785" s="9">
        <f>COUNTIF(Tabla267[[#This Row],[VALOR RESTANTE]],0)</f>
        <v>0</v>
      </c>
    </row>
    <row r="2786" spans="2:13" hidden="1" x14ac:dyDescent="0.2">
      <c r="B2786" s="31">
        <v>2777</v>
      </c>
      <c r="J2786">
        <f t="shared" si="43"/>
        <v>105000</v>
      </c>
      <c r="K2786" t="e">
        <f>VLOOKUP(B2786,'REGISTRO ABONOS'!$B$8:$BC$10039,54,0)</f>
        <v>#N/A</v>
      </c>
      <c r="L2786" t="e">
        <f>IF(Tabla267[[#This Row],[VALOR RESTANTE]]&lt;Tabla267[[#This Row],[VALOR]],"NO DISPONIBLE","DISPONIBLE")</f>
        <v>#N/A</v>
      </c>
      <c r="M2786" s="9">
        <f>COUNTIF(Tabla267[[#This Row],[VALOR RESTANTE]],0)</f>
        <v>0</v>
      </c>
    </row>
    <row r="2787" spans="2:13" hidden="1" x14ac:dyDescent="0.2">
      <c r="B2787" s="31">
        <v>2778</v>
      </c>
      <c r="J2787">
        <f t="shared" si="43"/>
        <v>105000</v>
      </c>
      <c r="K2787" t="e">
        <f>VLOOKUP(B2787,'REGISTRO ABONOS'!$B$8:$BC$10039,54,0)</f>
        <v>#N/A</v>
      </c>
      <c r="L2787" t="e">
        <f>IF(Tabla267[[#This Row],[VALOR RESTANTE]]&lt;Tabla267[[#This Row],[VALOR]],"NO DISPONIBLE","DISPONIBLE")</f>
        <v>#N/A</v>
      </c>
      <c r="M2787" s="9">
        <f>COUNTIF(Tabla267[[#This Row],[VALOR RESTANTE]],0)</f>
        <v>0</v>
      </c>
    </row>
    <row r="2788" spans="2:13" hidden="1" x14ac:dyDescent="0.2">
      <c r="B2788" s="31">
        <v>2779</v>
      </c>
      <c r="J2788">
        <f t="shared" si="43"/>
        <v>105000</v>
      </c>
      <c r="K2788" t="e">
        <f>VLOOKUP(B2788,'REGISTRO ABONOS'!$B$8:$BC$10039,54,0)</f>
        <v>#N/A</v>
      </c>
      <c r="L2788" t="e">
        <f>IF(Tabla267[[#This Row],[VALOR RESTANTE]]&lt;Tabla267[[#This Row],[VALOR]],"NO DISPONIBLE","DISPONIBLE")</f>
        <v>#N/A</v>
      </c>
      <c r="M2788" s="9">
        <f>COUNTIF(Tabla267[[#This Row],[VALOR RESTANTE]],0)</f>
        <v>0</v>
      </c>
    </row>
    <row r="2789" spans="2:13" hidden="1" x14ac:dyDescent="0.2">
      <c r="B2789" s="31">
        <v>2780</v>
      </c>
      <c r="J2789">
        <f t="shared" si="43"/>
        <v>105000</v>
      </c>
      <c r="K2789" t="e">
        <f>VLOOKUP(B2789,'REGISTRO ABONOS'!$B$8:$BC$10039,54,0)</f>
        <v>#N/A</v>
      </c>
      <c r="L2789" t="e">
        <f>IF(Tabla267[[#This Row],[VALOR RESTANTE]]&lt;Tabla267[[#This Row],[VALOR]],"NO DISPONIBLE","DISPONIBLE")</f>
        <v>#N/A</v>
      </c>
      <c r="M2789" s="9">
        <f>COUNTIF(Tabla267[[#This Row],[VALOR RESTANTE]],0)</f>
        <v>0</v>
      </c>
    </row>
    <row r="2790" spans="2:13" hidden="1" x14ac:dyDescent="0.2">
      <c r="B2790" s="31">
        <v>2781</v>
      </c>
      <c r="J2790">
        <f t="shared" si="43"/>
        <v>105000</v>
      </c>
      <c r="K2790" t="e">
        <f>VLOOKUP(B2790,'REGISTRO ABONOS'!$B$8:$BC$10039,54,0)</f>
        <v>#N/A</v>
      </c>
      <c r="L2790" t="e">
        <f>IF(Tabla267[[#This Row],[VALOR RESTANTE]]&lt;Tabla267[[#This Row],[VALOR]],"NO DISPONIBLE","DISPONIBLE")</f>
        <v>#N/A</v>
      </c>
      <c r="M2790" s="9">
        <f>COUNTIF(Tabla267[[#This Row],[VALOR RESTANTE]],0)</f>
        <v>0</v>
      </c>
    </row>
    <row r="2791" spans="2:13" hidden="1" x14ac:dyDescent="0.2">
      <c r="B2791" s="31">
        <v>2782</v>
      </c>
      <c r="J2791">
        <f t="shared" si="43"/>
        <v>105000</v>
      </c>
      <c r="K2791" t="e">
        <f>VLOOKUP(B2791,'REGISTRO ABONOS'!$B$8:$BC$10039,54,0)</f>
        <v>#N/A</v>
      </c>
      <c r="L2791" t="e">
        <f>IF(Tabla267[[#This Row],[VALOR RESTANTE]]&lt;Tabla267[[#This Row],[VALOR]],"NO DISPONIBLE","DISPONIBLE")</f>
        <v>#N/A</v>
      </c>
      <c r="M2791" s="9">
        <f>COUNTIF(Tabla267[[#This Row],[VALOR RESTANTE]],0)</f>
        <v>0</v>
      </c>
    </row>
    <row r="2792" spans="2:13" hidden="1" x14ac:dyDescent="0.2">
      <c r="B2792" s="31">
        <v>2783</v>
      </c>
      <c r="J2792">
        <f t="shared" si="43"/>
        <v>105000</v>
      </c>
      <c r="K2792" t="e">
        <f>VLOOKUP(B2792,'REGISTRO ABONOS'!$B$8:$BC$10039,54,0)</f>
        <v>#N/A</v>
      </c>
      <c r="L2792" t="e">
        <f>IF(Tabla267[[#This Row],[VALOR RESTANTE]]&lt;Tabla267[[#This Row],[VALOR]],"NO DISPONIBLE","DISPONIBLE")</f>
        <v>#N/A</v>
      </c>
      <c r="M2792" s="9">
        <f>COUNTIF(Tabla267[[#This Row],[VALOR RESTANTE]],0)</f>
        <v>0</v>
      </c>
    </row>
    <row r="2793" spans="2:13" hidden="1" x14ac:dyDescent="0.2">
      <c r="B2793" s="31">
        <v>2784</v>
      </c>
      <c r="I2793" t="s">
        <v>282</v>
      </c>
      <c r="J2793">
        <f t="shared" si="43"/>
        <v>105000</v>
      </c>
      <c r="K2793" t="e">
        <f>VLOOKUP(B2793,'REGISTRO ABONOS'!$B$8:$BC$10039,54,0)</f>
        <v>#N/A</v>
      </c>
      <c r="L2793" t="e">
        <f>IF(Tabla267[[#This Row],[VALOR RESTANTE]]&lt;Tabla267[[#This Row],[VALOR]],"NO DISPONIBLE","DISPONIBLE")</f>
        <v>#N/A</v>
      </c>
      <c r="M2793" s="9">
        <f>COUNTIF(Tabla267[[#This Row],[VALOR RESTANTE]],0)</f>
        <v>0</v>
      </c>
    </row>
    <row r="2794" spans="2:13" hidden="1" x14ac:dyDescent="0.2">
      <c r="B2794" s="31">
        <v>2785</v>
      </c>
      <c r="I2794" t="s">
        <v>282</v>
      </c>
      <c r="J2794">
        <f t="shared" si="43"/>
        <v>105000</v>
      </c>
      <c r="K2794" t="e">
        <f>VLOOKUP(B2794,'REGISTRO ABONOS'!$B$8:$BC$10039,54,0)</f>
        <v>#N/A</v>
      </c>
      <c r="L2794" t="e">
        <f>IF(Tabla267[[#This Row],[VALOR RESTANTE]]&lt;Tabla267[[#This Row],[VALOR]],"NO DISPONIBLE","DISPONIBLE")</f>
        <v>#N/A</v>
      </c>
      <c r="M2794" s="9">
        <f>COUNTIF(Tabla267[[#This Row],[VALOR RESTANTE]],0)</f>
        <v>0</v>
      </c>
    </row>
    <row r="2795" spans="2:13" hidden="1" x14ac:dyDescent="0.2">
      <c r="B2795" s="31">
        <v>2786</v>
      </c>
      <c r="J2795">
        <f t="shared" si="43"/>
        <v>105000</v>
      </c>
      <c r="K2795" t="e">
        <f>VLOOKUP(B2795,'REGISTRO ABONOS'!$B$8:$BC$10039,54,0)</f>
        <v>#N/A</v>
      </c>
      <c r="L2795" t="e">
        <f>IF(Tabla267[[#This Row],[VALOR RESTANTE]]&lt;Tabla267[[#This Row],[VALOR]],"NO DISPONIBLE","DISPONIBLE")</f>
        <v>#N/A</v>
      </c>
      <c r="M2795" s="9">
        <f>COUNTIF(Tabla267[[#This Row],[VALOR RESTANTE]],0)</f>
        <v>0</v>
      </c>
    </row>
    <row r="2796" spans="2:13" hidden="1" x14ac:dyDescent="0.2">
      <c r="B2796" s="31">
        <v>2787</v>
      </c>
      <c r="I2796" t="s">
        <v>477</v>
      </c>
      <c r="J2796">
        <f t="shared" si="43"/>
        <v>105000</v>
      </c>
      <c r="K2796" t="e">
        <f>VLOOKUP(B2796,'REGISTRO ABONOS'!$B$8:$BC$10039,54,0)</f>
        <v>#N/A</v>
      </c>
      <c r="L2796" t="e">
        <f>IF(Tabla267[[#This Row],[VALOR RESTANTE]]&lt;Tabla267[[#This Row],[VALOR]],"NO DISPONIBLE","DISPONIBLE")</f>
        <v>#N/A</v>
      </c>
      <c r="M2796" s="9">
        <f>COUNTIF(Tabla267[[#This Row],[VALOR RESTANTE]],0)</f>
        <v>0</v>
      </c>
    </row>
    <row r="2797" spans="2:13" hidden="1" x14ac:dyDescent="0.2">
      <c r="B2797" s="31">
        <v>2788</v>
      </c>
      <c r="J2797">
        <f t="shared" si="43"/>
        <v>105000</v>
      </c>
      <c r="K2797" t="e">
        <f>VLOOKUP(B2797,'REGISTRO ABONOS'!$B$8:$BC$10039,54,0)</f>
        <v>#N/A</v>
      </c>
      <c r="L2797" t="e">
        <f>IF(Tabla267[[#This Row],[VALOR RESTANTE]]&lt;Tabla267[[#This Row],[VALOR]],"NO DISPONIBLE","DISPONIBLE")</f>
        <v>#N/A</v>
      </c>
      <c r="M2797" s="9">
        <f>COUNTIF(Tabla267[[#This Row],[VALOR RESTANTE]],0)</f>
        <v>0</v>
      </c>
    </row>
    <row r="2798" spans="2:13" hidden="1" x14ac:dyDescent="0.2">
      <c r="B2798" s="31">
        <v>2789</v>
      </c>
      <c r="I2798" t="s">
        <v>487</v>
      </c>
      <c r="J2798">
        <f t="shared" si="43"/>
        <v>105000</v>
      </c>
      <c r="K2798" t="e">
        <f>VLOOKUP(B2798,'REGISTRO ABONOS'!$B$8:$BC$10039,54,0)</f>
        <v>#N/A</v>
      </c>
      <c r="L2798" t="e">
        <f>IF(Tabla267[[#This Row],[VALOR RESTANTE]]&lt;Tabla267[[#This Row],[VALOR]],"NO DISPONIBLE","DISPONIBLE")</f>
        <v>#N/A</v>
      </c>
      <c r="M2798" s="9">
        <f>COUNTIF(Tabla267[[#This Row],[VALOR RESTANTE]],0)</f>
        <v>0</v>
      </c>
    </row>
    <row r="2799" spans="2:13" hidden="1" x14ac:dyDescent="0.2">
      <c r="B2799" s="31">
        <v>2790</v>
      </c>
      <c r="J2799">
        <f t="shared" si="43"/>
        <v>105000</v>
      </c>
      <c r="K2799" t="e">
        <f>VLOOKUP(B2799,'REGISTRO ABONOS'!$B$8:$BC$10039,54,0)</f>
        <v>#N/A</v>
      </c>
      <c r="L2799" t="e">
        <f>IF(Tabla267[[#This Row],[VALOR RESTANTE]]&lt;Tabla267[[#This Row],[VALOR]],"NO DISPONIBLE","DISPONIBLE")</f>
        <v>#N/A</v>
      </c>
      <c r="M2799" s="9">
        <f>COUNTIF(Tabla267[[#This Row],[VALOR RESTANTE]],0)</f>
        <v>0</v>
      </c>
    </row>
    <row r="2800" spans="2:13" hidden="1" x14ac:dyDescent="0.2">
      <c r="B2800" s="31">
        <v>2791</v>
      </c>
      <c r="J2800">
        <f t="shared" si="43"/>
        <v>105000</v>
      </c>
      <c r="K2800" t="e">
        <f>VLOOKUP(B2800,'REGISTRO ABONOS'!$B$8:$BC$10039,54,0)</f>
        <v>#N/A</v>
      </c>
      <c r="L2800" t="e">
        <f>IF(Tabla267[[#This Row],[VALOR RESTANTE]]&lt;Tabla267[[#This Row],[VALOR]],"NO DISPONIBLE","DISPONIBLE")</f>
        <v>#N/A</v>
      </c>
      <c r="M2800" s="9">
        <f>COUNTIF(Tabla267[[#This Row],[VALOR RESTANTE]],0)</f>
        <v>0</v>
      </c>
    </row>
    <row r="2801" spans="2:13" hidden="1" x14ac:dyDescent="0.2">
      <c r="B2801" s="31">
        <v>2792</v>
      </c>
      <c r="J2801">
        <f t="shared" si="43"/>
        <v>105000</v>
      </c>
      <c r="K2801" t="e">
        <f>VLOOKUP(B2801,'REGISTRO ABONOS'!$B$8:$BC$10039,54,0)</f>
        <v>#N/A</v>
      </c>
      <c r="L2801" t="e">
        <f>IF(Tabla267[[#This Row],[VALOR RESTANTE]]&lt;Tabla267[[#This Row],[VALOR]],"NO DISPONIBLE","DISPONIBLE")</f>
        <v>#N/A</v>
      </c>
      <c r="M2801" s="9">
        <f>COUNTIF(Tabla267[[#This Row],[VALOR RESTANTE]],0)</f>
        <v>0</v>
      </c>
    </row>
    <row r="2802" spans="2:13" hidden="1" x14ac:dyDescent="0.2">
      <c r="B2802" s="31">
        <v>2793</v>
      </c>
      <c r="J2802">
        <f t="shared" si="43"/>
        <v>105000</v>
      </c>
      <c r="K2802" t="e">
        <f>VLOOKUP(B2802,'REGISTRO ABONOS'!$B$8:$BC$10039,54,0)</f>
        <v>#N/A</v>
      </c>
      <c r="L2802" t="e">
        <f>IF(Tabla267[[#This Row],[VALOR RESTANTE]]&lt;Tabla267[[#This Row],[VALOR]],"NO DISPONIBLE","DISPONIBLE")</f>
        <v>#N/A</v>
      </c>
      <c r="M2802" s="9">
        <f>COUNTIF(Tabla267[[#This Row],[VALOR RESTANTE]],0)</f>
        <v>0</v>
      </c>
    </row>
    <row r="2803" spans="2:13" hidden="1" x14ac:dyDescent="0.2">
      <c r="B2803" s="31">
        <v>2794</v>
      </c>
      <c r="J2803">
        <f t="shared" si="43"/>
        <v>105000</v>
      </c>
      <c r="K2803" t="e">
        <f>VLOOKUP(B2803,'REGISTRO ABONOS'!$B$8:$BC$10039,54,0)</f>
        <v>#N/A</v>
      </c>
      <c r="L2803" t="e">
        <f>IF(Tabla267[[#This Row],[VALOR RESTANTE]]&lt;Tabla267[[#This Row],[VALOR]],"NO DISPONIBLE","DISPONIBLE")</f>
        <v>#N/A</v>
      </c>
      <c r="M2803" s="9">
        <f>COUNTIF(Tabla267[[#This Row],[VALOR RESTANTE]],0)</f>
        <v>0</v>
      </c>
    </row>
    <row r="2804" spans="2:13" hidden="1" x14ac:dyDescent="0.2">
      <c r="B2804" s="31">
        <v>2795</v>
      </c>
      <c r="J2804">
        <f t="shared" si="43"/>
        <v>105000</v>
      </c>
      <c r="K2804" t="e">
        <f>VLOOKUP(B2804,'REGISTRO ABONOS'!$B$8:$BC$10039,54,0)</f>
        <v>#N/A</v>
      </c>
      <c r="L2804" t="e">
        <f>IF(Tabla267[[#This Row],[VALOR RESTANTE]]&lt;Tabla267[[#This Row],[VALOR]],"NO DISPONIBLE","DISPONIBLE")</f>
        <v>#N/A</v>
      </c>
      <c r="M2804" s="9">
        <f>COUNTIF(Tabla267[[#This Row],[VALOR RESTANTE]],0)</f>
        <v>0</v>
      </c>
    </row>
    <row r="2805" spans="2:13" hidden="1" x14ac:dyDescent="0.2">
      <c r="B2805" s="31">
        <v>2796</v>
      </c>
      <c r="J2805">
        <f t="shared" si="43"/>
        <v>105000</v>
      </c>
      <c r="K2805" t="e">
        <f>VLOOKUP(B2805,'REGISTRO ABONOS'!$B$8:$BC$10039,54,0)</f>
        <v>#N/A</v>
      </c>
      <c r="L2805" t="e">
        <f>IF(Tabla267[[#This Row],[VALOR RESTANTE]]&lt;Tabla267[[#This Row],[VALOR]],"NO DISPONIBLE","DISPONIBLE")</f>
        <v>#N/A</v>
      </c>
      <c r="M2805" s="9">
        <f>COUNTIF(Tabla267[[#This Row],[VALOR RESTANTE]],0)</f>
        <v>0</v>
      </c>
    </row>
    <row r="2806" spans="2:13" hidden="1" x14ac:dyDescent="0.2">
      <c r="B2806" s="31">
        <v>2797</v>
      </c>
      <c r="I2806" t="s">
        <v>477</v>
      </c>
      <c r="J2806">
        <f t="shared" si="43"/>
        <v>105000</v>
      </c>
      <c r="K2806" t="e">
        <f>VLOOKUP(B2806,'REGISTRO ABONOS'!$B$8:$BC$10039,54,0)</f>
        <v>#N/A</v>
      </c>
      <c r="L2806" t="e">
        <f>IF(Tabla267[[#This Row],[VALOR RESTANTE]]&lt;Tabla267[[#This Row],[VALOR]],"NO DISPONIBLE","DISPONIBLE")</f>
        <v>#N/A</v>
      </c>
      <c r="M2806" s="9">
        <f>COUNTIF(Tabla267[[#This Row],[VALOR RESTANTE]],0)</f>
        <v>0</v>
      </c>
    </row>
    <row r="2807" spans="2:13" hidden="1" x14ac:dyDescent="0.2">
      <c r="B2807" s="31">
        <v>2798</v>
      </c>
      <c r="J2807">
        <f t="shared" si="43"/>
        <v>105000</v>
      </c>
      <c r="K2807" t="e">
        <f>VLOOKUP(B2807,'REGISTRO ABONOS'!$B$8:$BC$10039,54,0)</f>
        <v>#N/A</v>
      </c>
      <c r="L2807" t="e">
        <f>IF(Tabla267[[#This Row],[VALOR RESTANTE]]&lt;Tabla267[[#This Row],[VALOR]],"NO DISPONIBLE","DISPONIBLE")</f>
        <v>#N/A</v>
      </c>
      <c r="M2807" s="9">
        <f>COUNTIF(Tabla267[[#This Row],[VALOR RESTANTE]],0)</f>
        <v>0</v>
      </c>
    </row>
    <row r="2808" spans="2:13" hidden="1" x14ac:dyDescent="0.2">
      <c r="B2808" s="31">
        <v>2799</v>
      </c>
      <c r="J2808">
        <f t="shared" si="43"/>
        <v>105000</v>
      </c>
      <c r="K2808" t="e">
        <f>VLOOKUP(B2808,'REGISTRO ABONOS'!$B$8:$BC$10039,54,0)</f>
        <v>#N/A</v>
      </c>
      <c r="L2808" t="e">
        <f>IF(Tabla267[[#This Row],[VALOR RESTANTE]]&lt;Tabla267[[#This Row],[VALOR]],"NO DISPONIBLE","DISPONIBLE")</f>
        <v>#N/A</v>
      </c>
      <c r="M2808" s="9">
        <f>COUNTIF(Tabla267[[#This Row],[VALOR RESTANTE]],0)</f>
        <v>0</v>
      </c>
    </row>
    <row r="2809" spans="2:13" hidden="1" x14ac:dyDescent="0.2">
      <c r="B2809" s="31">
        <v>2800</v>
      </c>
      <c r="C2809" s="10">
        <v>43565</v>
      </c>
      <c r="D2809" t="s">
        <v>306</v>
      </c>
      <c r="I2809" t="s">
        <v>281</v>
      </c>
      <c r="J2809">
        <f t="shared" si="43"/>
        <v>105000</v>
      </c>
      <c r="K2809" t="e">
        <f>VLOOKUP(B2809,'REGISTRO ABONOS'!$B$8:$BC$10039,54,0)</f>
        <v>#N/A</v>
      </c>
      <c r="L2809" t="e">
        <f>IF(Tabla267[[#This Row],[VALOR RESTANTE]]&lt;Tabla267[[#This Row],[VALOR]],"NO DISPONIBLE","DISPONIBLE")</f>
        <v>#N/A</v>
      </c>
      <c r="M2809" s="9">
        <f>COUNTIF(Tabla267[[#This Row],[VALOR RESTANTE]],0)</f>
        <v>0</v>
      </c>
    </row>
    <row r="2810" spans="2:13" hidden="1" x14ac:dyDescent="0.2">
      <c r="B2810" s="31">
        <v>2801</v>
      </c>
      <c r="I2810" t="s">
        <v>502</v>
      </c>
      <c r="J2810">
        <f t="shared" si="43"/>
        <v>105000</v>
      </c>
      <c r="K2810" t="e">
        <f>VLOOKUP(B2810,'REGISTRO ABONOS'!$B$8:$BC$10039,54,0)</f>
        <v>#N/A</v>
      </c>
      <c r="L2810" t="e">
        <f>IF(Tabla267[[#This Row],[VALOR RESTANTE]]&lt;Tabla267[[#This Row],[VALOR]],"NO DISPONIBLE","DISPONIBLE")</f>
        <v>#N/A</v>
      </c>
      <c r="M2810" s="9">
        <f>COUNTIF(Tabla267[[#This Row],[VALOR RESTANTE]],0)</f>
        <v>0</v>
      </c>
    </row>
    <row r="2811" spans="2:13" hidden="1" x14ac:dyDescent="0.2">
      <c r="B2811" s="31">
        <v>2802</v>
      </c>
      <c r="I2811" t="s">
        <v>479</v>
      </c>
      <c r="J2811">
        <f t="shared" si="43"/>
        <v>105000</v>
      </c>
      <c r="K2811" t="e">
        <f>VLOOKUP(B2811,'REGISTRO ABONOS'!$B$8:$BC$10039,54,0)</f>
        <v>#N/A</v>
      </c>
      <c r="L2811" t="e">
        <f>IF(Tabla267[[#This Row],[VALOR RESTANTE]]&lt;Tabla267[[#This Row],[VALOR]],"NO DISPONIBLE","DISPONIBLE")</f>
        <v>#N/A</v>
      </c>
      <c r="M2811" s="9">
        <f>COUNTIF(Tabla267[[#This Row],[VALOR RESTANTE]],0)</f>
        <v>0</v>
      </c>
    </row>
    <row r="2812" spans="2:13" hidden="1" x14ac:dyDescent="0.2">
      <c r="B2812" s="31">
        <v>2803</v>
      </c>
      <c r="I2812" t="s">
        <v>533</v>
      </c>
      <c r="J2812">
        <f t="shared" si="43"/>
        <v>105000</v>
      </c>
      <c r="K2812" t="e">
        <f>VLOOKUP(B2812,'REGISTRO ABONOS'!$B$8:$BC$10039,54,0)</f>
        <v>#N/A</v>
      </c>
      <c r="L2812" t="e">
        <f>IF(Tabla267[[#This Row],[VALOR RESTANTE]]&lt;Tabla267[[#This Row],[VALOR]],"NO DISPONIBLE","DISPONIBLE")</f>
        <v>#N/A</v>
      </c>
      <c r="M2812" s="9">
        <f>COUNTIF(Tabla267[[#This Row],[VALOR RESTANTE]],0)</f>
        <v>0</v>
      </c>
    </row>
    <row r="2813" spans="2:13" hidden="1" x14ac:dyDescent="0.2">
      <c r="B2813" s="31">
        <v>2804</v>
      </c>
      <c r="J2813">
        <f t="shared" si="43"/>
        <v>105000</v>
      </c>
      <c r="K2813" t="e">
        <f>VLOOKUP(B2813,'REGISTRO ABONOS'!$B$8:$BC$10039,54,0)</f>
        <v>#N/A</v>
      </c>
      <c r="L2813" t="e">
        <f>IF(Tabla267[[#This Row],[VALOR RESTANTE]]&lt;Tabla267[[#This Row],[VALOR]],"NO DISPONIBLE","DISPONIBLE")</f>
        <v>#N/A</v>
      </c>
      <c r="M2813" s="9">
        <f>COUNTIF(Tabla267[[#This Row],[VALOR RESTANTE]],0)</f>
        <v>0</v>
      </c>
    </row>
    <row r="2814" spans="2:13" hidden="1" x14ac:dyDescent="0.2">
      <c r="B2814" s="31">
        <v>2805</v>
      </c>
      <c r="J2814">
        <f t="shared" si="43"/>
        <v>105000</v>
      </c>
      <c r="K2814" t="e">
        <f>VLOOKUP(B2814,'REGISTRO ABONOS'!$B$8:$BC$10039,54,0)</f>
        <v>#N/A</v>
      </c>
      <c r="L2814" t="e">
        <f>IF(Tabla267[[#This Row],[VALOR RESTANTE]]&lt;Tabla267[[#This Row],[VALOR]],"NO DISPONIBLE","DISPONIBLE")</f>
        <v>#N/A</v>
      </c>
      <c r="M2814" s="9">
        <f>COUNTIF(Tabla267[[#This Row],[VALOR RESTANTE]],0)</f>
        <v>0</v>
      </c>
    </row>
    <row r="2815" spans="2:13" hidden="1" x14ac:dyDescent="0.2">
      <c r="B2815" s="31">
        <v>2806</v>
      </c>
      <c r="I2815" t="s">
        <v>527</v>
      </c>
      <c r="J2815">
        <f t="shared" si="43"/>
        <v>105000</v>
      </c>
      <c r="K2815" t="e">
        <f>VLOOKUP(B2815,'REGISTRO ABONOS'!$B$8:$BC$10039,54,0)</f>
        <v>#N/A</v>
      </c>
      <c r="L2815" t="e">
        <f>IF(Tabla267[[#This Row],[VALOR RESTANTE]]&lt;Tabla267[[#This Row],[VALOR]],"NO DISPONIBLE","DISPONIBLE")</f>
        <v>#N/A</v>
      </c>
      <c r="M2815" s="9">
        <f>COUNTIF(Tabla267[[#This Row],[VALOR RESTANTE]],0)</f>
        <v>0</v>
      </c>
    </row>
    <row r="2816" spans="2:13" hidden="1" x14ac:dyDescent="0.2">
      <c r="B2816" s="31">
        <v>2807</v>
      </c>
      <c r="J2816">
        <f t="shared" si="43"/>
        <v>105000</v>
      </c>
      <c r="K2816" t="e">
        <f>VLOOKUP(B2816,'REGISTRO ABONOS'!$B$8:$BC$10039,54,0)</f>
        <v>#N/A</v>
      </c>
      <c r="L2816" t="e">
        <f>IF(Tabla267[[#This Row],[VALOR RESTANTE]]&lt;Tabla267[[#This Row],[VALOR]],"NO DISPONIBLE","DISPONIBLE")</f>
        <v>#N/A</v>
      </c>
      <c r="M2816" s="9">
        <f>COUNTIF(Tabla267[[#This Row],[VALOR RESTANTE]],0)</f>
        <v>0</v>
      </c>
    </row>
    <row r="2817" spans="2:13" hidden="1" x14ac:dyDescent="0.2">
      <c r="B2817" s="31">
        <v>2808</v>
      </c>
      <c r="J2817">
        <f t="shared" si="43"/>
        <v>105000</v>
      </c>
      <c r="K2817" t="e">
        <f>VLOOKUP(B2817,'REGISTRO ABONOS'!$B$8:$BC$10039,54,0)</f>
        <v>#N/A</v>
      </c>
      <c r="L2817" t="e">
        <f>IF(Tabla267[[#This Row],[VALOR RESTANTE]]&lt;Tabla267[[#This Row],[VALOR]],"NO DISPONIBLE","DISPONIBLE")</f>
        <v>#N/A</v>
      </c>
      <c r="M2817" s="9">
        <f>COUNTIF(Tabla267[[#This Row],[VALOR RESTANTE]],0)</f>
        <v>0</v>
      </c>
    </row>
    <row r="2818" spans="2:13" hidden="1" x14ac:dyDescent="0.2">
      <c r="B2818" s="31">
        <v>2809</v>
      </c>
      <c r="J2818">
        <f t="shared" si="43"/>
        <v>105000</v>
      </c>
      <c r="K2818" t="e">
        <f>VLOOKUP(B2818,'REGISTRO ABONOS'!$B$8:$BC$10039,54,0)</f>
        <v>#N/A</v>
      </c>
      <c r="L2818" t="e">
        <f>IF(Tabla267[[#This Row],[VALOR RESTANTE]]&lt;Tabla267[[#This Row],[VALOR]],"NO DISPONIBLE","DISPONIBLE")</f>
        <v>#N/A</v>
      </c>
      <c r="M2818" s="9">
        <f>COUNTIF(Tabla267[[#This Row],[VALOR RESTANTE]],0)</f>
        <v>0</v>
      </c>
    </row>
    <row r="2819" spans="2:13" hidden="1" x14ac:dyDescent="0.2">
      <c r="B2819" s="31">
        <v>2810</v>
      </c>
      <c r="I2819" t="s">
        <v>486</v>
      </c>
      <c r="J2819">
        <f t="shared" si="43"/>
        <v>105000</v>
      </c>
      <c r="K2819" t="e">
        <f>VLOOKUP(B2819,'REGISTRO ABONOS'!$B$8:$BC$10039,54,0)</f>
        <v>#N/A</v>
      </c>
      <c r="L2819" t="e">
        <f>IF(Tabla267[[#This Row],[VALOR RESTANTE]]&lt;Tabla267[[#This Row],[VALOR]],"NO DISPONIBLE","DISPONIBLE")</f>
        <v>#N/A</v>
      </c>
      <c r="M2819" s="9">
        <f>COUNTIF(Tabla267[[#This Row],[VALOR RESTANTE]],0)</f>
        <v>0</v>
      </c>
    </row>
    <row r="2820" spans="2:13" hidden="1" x14ac:dyDescent="0.2">
      <c r="B2820" s="31">
        <v>2811</v>
      </c>
      <c r="I2820" t="s">
        <v>504</v>
      </c>
      <c r="J2820">
        <f t="shared" si="43"/>
        <v>105000</v>
      </c>
      <c r="K2820" t="e">
        <f>VLOOKUP(B2820,'REGISTRO ABONOS'!$B$8:$BC$10039,54,0)</f>
        <v>#N/A</v>
      </c>
      <c r="L2820" t="e">
        <f>IF(Tabla267[[#This Row],[VALOR RESTANTE]]&lt;Tabla267[[#This Row],[VALOR]],"NO DISPONIBLE","DISPONIBLE")</f>
        <v>#N/A</v>
      </c>
      <c r="M2820" s="9">
        <f>COUNTIF(Tabla267[[#This Row],[VALOR RESTANTE]],0)</f>
        <v>0</v>
      </c>
    </row>
    <row r="2821" spans="2:13" hidden="1" x14ac:dyDescent="0.2">
      <c r="B2821" s="31">
        <v>2812</v>
      </c>
      <c r="I2821" t="s">
        <v>479</v>
      </c>
      <c r="J2821">
        <f t="shared" si="43"/>
        <v>105000</v>
      </c>
      <c r="K2821" t="e">
        <f>VLOOKUP(B2821,'REGISTRO ABONOS'!$B$8:$BC$10039,54,0)</f>
        <v>#N/A</v>
      </c>
      <c r="L2821" t="e">
        <f>IF(Tabla267[[#This Row],[VALOR RESTANTE]]&lt;Tabla267[[#This Row],[VALOR]],"NO DISPONIBLE","DISPONIBLE")</f>
        <v>#N/A</v>
      </c>
      <c r="M2821" s="9">
        <f>COUNTIF(Tabla267[[#This Row],[VALOR RESTANTE]],0)</f>
        <v>0</v>
      </c>
    </row>
    <row r="2822" spans="2:13" hidden="1" x14ac:dyDescent="0.2">
      <c r="B2822" s="31">
        <v>2813</v>
      </c>
      <c r="J2822">
        <f t="shared" si="43"/>
        <v>105000</v>
      </c>
      <c r="K2822" t="e">
        <f>VLOOKUP(B2822,'REGISTRO ABONOS'!$B$8:$BC$10039,54,0)</f>
        <v>#N/A</v>
      </c>
      <c r="L2822" t="e">
        <f>IF(Tabla267[[#This Row],[VALOR RESTANTE]]&lt;Tabla267[[#This Row],[VALOR]],"NO DISPONIBLE","DISPONIBLE")</f>
        <v>#N/A</v>
      </c>
      <c r="M2822" s="9">
        <f>COUNTIF(Tabla267[[#This Row],[VALOR RESTANTE]],0)</f>
        <v>0</v>
      </c>
    </row>
    <row r="2823" spans="2:13" hidden="1" x14ac:dyDescent="0.2">
      <c r="B2823" s="31">
        <v>2814</v>
      </c>
      <c r="J2823">
        <f t="shared" si="43"/>
        <v>105000</v>
      </c>
      <c r="K2823" t="e">
        <f>VLOOKUP(B2823,'REGISTRO ABONOS'!$B$8:$BC$10039,54,0)</f>
        <v>#N/A</v>
      </c>
      <c r="L2823" t="e">
        <f>IF(Tabla267[[#This Row],[VALOR RESTANTE]]&lt;Tabla267[[#This Row],[VALOR]],"NO DISPONIBLE","DISPONIBLE")</f>
        <v>#N/A</v>
      </c>
      <c r="M2823" s="9">
        <f>COUNTIF(Tabla267[[#This Row],[VALOR RESTANTE]],0)</f>
        <v>0</v>
      </c>
    </row>
    <row r="2824" spans="2:13" hidden="1" x14ac:dyDescent="0.2">
      <c r="B2824" s="31">
        <v>2815</v>
      </c>
      <c r="I2824" t="s">
        <v>486</v>
      </c>
      <c r="J2824">
        <f t="shared" si="43"/>
        <v>105000</v>
      </c>
      <c r="K2824" t="e">
        <f>VLOOKUP(B2824,'REGISTRO ABONOS'!$B$8:$BC$10039,54,0)</f>
        <v>#N/A</v>
      </c>
      <c r="L2824" t="e">
        <f>IF(Tabla267[[#This Row],[VALOR RESTANTE]]&lt;Tabla267[[#This Row],[VALOR]],"NO DISPONIBLE","DISPONIBLE")</f>
        <v>#N/A</v>
      </c>
      <c r="M2824" s="9">
        <f>COUNTIF(Tabla267[[#This Row],[VALOR RESTANTE]],0)</f>
        <v>0</v>
      </c>
    </row>
    <row r="2825" spans="2:13" hidden="1" x14ac:dyDescent="0.2">
      <c r="B2825" s="31">
        <v>2816</v>
      </c>
      <c r="J2825">
        <f t="shared" si="43"/>
        <v>105000</v>
      </c>
      <c r="K2825" t="e">
        <f>VLOOKUP(B2825,'REGISTRO ABONOS'!$B$8:$BC$10039,54,0)</f>
        <v>#N/A</v>
      </c>
      <c r="L2825" t="e">
        <f>IF(Tabla267[[#This Row],[VALOR RESTANTE]]&lt;Tabla267[[#This Row],[VALOR]],"NO DISPONIBLE","DISPONIBLE")</f>
        <v>#N/A</v>
      </c>
      <c r="M2825" s="9">
        <f>COUNTIF(Tabla267[[#This Row],[VALOR RESTANTE]],0)</f>
        <v>0</v>
      </c>
    </row>
    <row r="2826" spans="2:13" hidden="1" x14ac:dyDescent="0.2">
      <c r="B2826" s="31">
        <v>2817</v>
      </c>
      <c r="J2826">
        <f t="shared" si="43"/>
        <v>105000</v>
      </c>
      <c r="K2826" t="e">
        <f>VLOOKUP(B2826,'REGISTRO ABONOS'!$B$8:$BC$10039,54,0)</f>
        <v>#N/A</v>
      </c>
      <c r="L2826" t="e">
        <f>IF(Tabla267[[#This Row],[VALOR RESTANTE]]&lt;Tabla267[[#This Row],[VALOR]],"NO DISPONIBLE","DISPONIBLE")</f>
        <v>#N/A</v>
      </c>
      <c r="M2826" s="9">
        <f>COUNTIF(Tabla267[[#This Row],[VALOR RESTANTE]],0)</f>
        <v>0</v>
      </c>
    </row>
    <row r="2827" spans="2:13" hidden="1" x14ac:dyDescent="0.2">
      <c r="B2827" s="31">
        <v>2818</v>
      </c>
      <c r="I2827" t="s">
        <v>521</v>
      </c>
      <c r="J2827">
        <f t="shared" si="43"/>
        <v>105000</v>
      </c>
      <c r="K2827" t="e">
        <f>VLOOKUP(B2827,'REGISTRO ABONOS'!$B$8:$BC$10039,54,0)</f>
        <v>#N/A</v>
      </c>
      <c r="L2827" t="e">
        <f>IF(Tabla267[[#This Row],[VALOR RESTANTE]]&lt;Tabla267[[#This Row],[VALOR]],"NO DISPONIBLE","DISPONIBLE")</f>
        <v>#N/A</v>
      </c>
      <c r="M2827" s="9">
        <f>COUNTIF(Tabla267[[#This Row],[VALOR RESTANTE]],0)</f>
        <v>0</v>
      </c>
    </row>
    <row r="2828" spans="2:13" hidden="1" x14ac:dyDescent="0.2">
      <c r="B2828" s="31">
        <v>2819</v>
      </c>
      <c r="I2828" t="s">
        <v>502</v>
      </c>
      <c r="J2828">
        <f t="shared" ref="J2828:J2891" si="44">IF(C2828&gt;43607,130000,105000)</f>
        <v>105000</v>
      </c>
      <c r="K2828" t="e">
        <f>VLOOKUP(B2828,'REGISTRO ABONOS'!$B$8:$BC$10039,54,0)</f>
        <v>#N/A</v>
      </c>
      <c r="L2828" t="e">
        <f>IF(Tabla267[[#This Row],[VALOR RESTANTE]]&lt;Tabla267[[#This Row],[VALOR]],"NO DISPONIBLE","DISPONIBLE")</f>
        <v>#N/A</v>
      </c>
      <c r="M2828" s="9">
        <f>COUNTIF(Tabla267[[#This Row],[VALOR RESTANTE]],0)</f>
        <v>0</v>
      </c>
    </row>
    <row r="2829" spans="2:13" hidden="1" x14ac:dyDescent="0.2">
      <c r="B2829" s="31">
        <v>2820</v>
      </c>
      <c r="J2829">
        <f t="shared" si="44"/>
        <v>105000</v>
      </c>
      <c r="K2829" t="e">
        <f>VLOOKUP(B2829,'REGISTRO ABONOS'!$B$8:$BC$10039,54,0)</f>
        <v>#N/A</v>
      </c>
      <c r="L2829" t="e">
        <f>IF(Tabla267[[#This Row],[VALOR RESTANTE]]&lt;Tabla267[[#This Row],[VALOR]],"NO DISPONIBLE","DISPONIBLE")</f>
        <v>#N/A</v>
      </c>
      <c r="M2829" s="9">
        <f>COUNTIF(Tabla267[[#This Row],[VALOR RESTANTE]],0)</f>
        <v>0</v>
      </c>
    </row>
    <row r="2830" spans="2:13" hidden="1" x14ac:dyDescent="0.2">
      <c r="B2830" s="31">
        <v>2821</v>
      </c>
      <c r="J2830">
        <f t="shared" si="44"/>
        <v>105000</v>
      </c>
      <c r="K2830" t="e">
        <f>VLOOKUP(B2830,'REGISTRO ABONOS'!$B$8:$BC$10039,54,0)</f>
        <v>#N/A</v>
      </c>
      <c r="L2830" t="e">
        <f>IF(Tabla267[[#This Row],[VALOR RESTANTE]]&lt;Tabla267[[#This Row],[VALOR]],"NO DISPONIBLE","DISPONIBLE")</f>
        <v>#N/A</v>
      </c>
      <c r="M2830" s="9">
        <f>COUNTIF(Tabla267[[#This Row],[VALOR RESTANTE]],0)</f>
        <v>0</v>
      </c>
    </row>
    <row r="2831" spans="2:13" hidden="1" x14ac:dyDescent="0.2">
      <c r="B2831" s="31">
        <v>2822</v>
      </c>
      <c r="J2831">
        <f t="shared" si="44"/>
        <v>105000</v>
      </c>
      <c r="K2831" t="e">
        <f>VLOOKUP(B2831,'REGISTRO ABONOS'!$B$8:$BC$10039,54,0)</f>
        <v>#N/A</v>
      </c>
      <c r="L2831" t="e">
        <f>IF(Tabla267[[#This Row],[VALOR RESTANTE]]&lt;Tabla267[[#This Row],[VALOR]],"NO DISPONIBLE","DISPONIBLE")</f>
        <v>#N/A</v>
      </c>
      <c r="M2831" s="9">
        <f>COUNTIF(Tabla267[[#This Row],[VALOR RESTANTE]],0)</f>
        <v>0</v>
      </c>
    </row>
    <row r="2832" spans="2:13" hidden="1" x14ac:dyDescent="0.2">
      <c r="B2832" s="31">
        <v>2823</v>
      </c>
      <c r="J2832">
        <f t="shared" si="44"/>
        <v>105000</v>
      </c>
      <c r="K2832" t="e">
        <f>VLOOKUP(B2832,'REGISTRO ABONOS'!$B$8:$BC$10039,54,0)</f>
        <v>#N/A</v>
      </c>
      <c r="L2832" t="e">
        <f>IF(Tabla267[[#This Row],[VALOR RESTANTE]]&lt;Tabla267[[#This Row],[VALOR]],"NO DISPONIBLE","DISPONIBLE")</f>
        <v>#N/A</v>
      </c>
      <c r="M2832" s="9">
        <f>COUNTIF(Tabla267[[#This Row],[VALOR RESTANTE]],0)</f>
        <v>0</v>
      </c>
    </row>
    <row r="2833" spans="2:13" hidden="1" x14ac:dyDescent="0.2">
      <c r="B2833" s="31">
        <v>2824</v>
      </c>
      <c r="I2833" t="s">
        <v>89</v>
      </c>
      <c r="J2833">
        <f t="shared" si="44"/>
        <v>105000</v>
      </c>
      <c r="K2833" t="e">
        <f>VLOOKUP(B2833,'REGISTRO ABONOS'!$B$8:$BC$10039,54,0)</f>
        <v>#N/A</v>
      </c>
      <c r="L2833" t="e">
        <f>IF(Tabla267[[#This Row],[VALOR RESTANTE]]&lt;Tabla267[[#This Row],[VALOR]],"NO DISPONIBLE","DISPONIBLE")</f>
        <v>#N/A</v>
      </c>
      <c r="M2833" s="9">
        <f>COUNTIF(Tabla267[[#This Row],[VALOR RESTANTE]],0)</f>
        <v>0</v>
      </c>
    </row>
    <row r="2834" spans="2:13" hidden="1" x14ac:dyDescent="0.2">
      <c r="B2834" s="31">
        <v>2825</v>
      </c>
      <c r="J2834">
        <f t="shared" si="44"/>
        <v>105000</v>
      </c>
      <c r="K2834" t="e">
        <f>VLOOKUP(B2834,'REGISTRO ABONOS'!$B$8:$BC$10039,54,0)</f>
        <v>#N/A</v>
      </c>
      <c r="L2834" t="e">
        <f>IF(Tabla267[[#This Row],[VALOR RESTANTE]]&lt;Tabla267[[#This Row],[VALOR]],"NO DISPONIBLE","DISPONIBLE")</f>
        <v>#N/A</v>
      </c>
      <c r="M2834" s="9">
        <f>COUNTIF(Tabla267[[#This Row],[VALOR RESTANTE]],0)</f>
        <v>0</v>
      </c>
    </row>
    <row r="2835" spans="2:13" hidden="1" x14ac:dyDescent="0.2">
      <c r="B2835" s="31">
        <v>2826</v>
      </c>
      <c r="J2835">
        <f t="shared" si="44"/>
        <v>105000</v>
      </c>
      <c r="K2835" t="e">
        <f>VLOOKUP(B2835,'REGISTRO ABONOS'!$B$8:$BC$10039,54,0)</f>
        <v>#N/A</v>
      </c>
      <c r="L2835" t="e">
        <f>IF(Tabla267[[#This Row],[VALOR RESTANTE]]&lt;Tabla267[[#This Row],[VALOR]],"NO DISPONIBLE","DISPONIBLE")</f>
        <v>#N/A</v>
      </c>
      <c r="M2835" s="9">
        <f>COUNTIF(Tabla267[[#This Row],[VALOR RESTANTE]],0)</f>
        <v>0</v>
      </c>
    </row>
    <row r="2836" spans="2:13" hidden="1" x14ac:dyDescent="0.2">
      <c r="B2836" s="31">
        <v>2827</v>
      </c>
      <c r="J2836">
        <f t="shared" si="44"/>
        <v>105000</v>
      </c>
      <c r="K2836" t="e">
        <f>VLOOKUP(B2836,'REGISTRO ABONOS'!$B$8:$BC$10039,54,0)</f>
        <v>#N/A</v>
      </c>
      <c r="L2836" t="e">
        <f>IF(Tabla267[[#This Row],[VALOR RESTANTE]]&lt;Tabla267[[#This Row],[VALOR]],"NO DISPONIBLE","DISPONIBLE")</f>
        <v>#N/A</v>
      </c>
      <c r="M2836" s="9">
        <f>COUNTIF(Tabla267[[#This Row],[VALOR RESTANTE]],0)</f>
        <v>0</v>
      </c>
    </row>
    <row r="2837" spans="2:13" hidden="1" x14ac:dyDescent="0.2">
      <c r="B2837" s="31">
        <v>2828</v>
      </c>
      <c r="J2837">
        <f t="shared" si="44"/>
        <v>105000</v>
      </c>
      <c r="K2837" t="e">
        <f>VLOOKUP(B2837,'REGISTRO ABONOS'!$B$8:$BC$10039,54,0)</f>
        <v>#N/A</v>
      </c>
      <c r="L2837" t="e">
        <f>IF(Tabla267[[#This Row],[VALOR RESTANTE]]&lt;Tabla267[[#This Row],[VALOR]],"NO DISPONIBLE","DISPONIBLE")</f>
        <v>#N/A</v>
      </c>
      <c r="M2837" s="9">
        <f>COUNTIF(Tabla267[[#This Row],[VALOR RESTANTE]],0)</f>
        <v>0</v>
      </c>
    </row>
    <row r="2838" spans="2:13" hidden="1" x14ac:dyDescent="0.2">
      <c r="B2838" s="31">
        <v>2829</v>
      </c>
      <c r="J2838">
        <f t="shared" si="44"/>
        <v>105000</v>
      </c>
      <c r="K2838" t="e">
        <f>VLOOKUP(B2838,'REGISTRO ABONOS'!$B$8:$BC$10039,54,0)</f>
        <v>#N/A</v>
      </c>
      <c r="L2838" t="e">
        <f>IF(Tabla267[[#This Row],[VALOR RESTANTE]]&lt;Tabla267[[#This Row],[VALOR]],"NO DISPONIBLE","DISPONIBLE")</f>
        <v>#N/A</v>
      </c>
      <c r="M2838" s="9">
        <f>COUNTIF(Tabla267[[#This Row],[VALOR RESTANTE]],0)</f>
        <v>0</v>
      </c>
    </row>
    <row r="2839" spans="2:13" hidden="1" x14ac:dyDescent="0.2">
      <c r="B2839" s="31">
        <v>2830</v>
      </c>
      <c r="I2839" t="s">
        <v>282</v>
      </c>
      <c r="J2839">
        <f t="shared" si="44"/>
        <v>105000</v>
      </c>
      <c r="K2839" t="e">
        <f>VLOOKUP(B2839,'REGISTRO ABONOS'!$B$8:$BC$10039,54,0)</f>
        <v>#N/A</v>
      </c>
      <c r="L2839" t="e">
        <f>IF(Tabla267[[#This Row],[VALOR RESTANTE]]&lt;Tabla267[[#This Row],[VALOR]],"NO DISPONIBLE","DISPONIBLE")</f>
        <v>#N/A</v>
      </c>
      <c r="M2839" s="9">
        <f>COUNTIF(Tabla267[[#This Row],[VALOR RESTANTE]],0)</f>
        <v>0</v>
      </c>
    </row>
    <row r="2840" spans="2:13" hidden="1" x14ac:dyDescent="0.2">
      <c r="B2840" s="31">
        <v>2831</v>
      </c>
      <c r="J2840">
        <f t="shared" si="44"/>
        <v>105000</v>
      </c>
      <c r="K2840" t="e">
        <f>VLOOKUP(B2840,'REGISTRO ABONOS'!$B$8:$BC$10039,54,0)</f>
        <v>#N/A</v>
      </c>
      <c r="L2840" t="e">
        <f>IF(Tabla267[[#This Row],[VALOR RESTANTE]]&lt;Tabla267[[#This Row],[VALOR]],"NO DISPONIBLE","DISPONIBLE")</f>
        <v>#N/A</v>
      </c>
      <c r="M2840" s="9">
        <f>COUNTIF(Tabla267[[#This Row],[VALOR RESTANTE]],0)</f>
        <v>0</v>
      </c>
    </row>
    <row r="2841" spans="2:13" hidden="1" x14ac:dyDescent="0.2">
      <c r="B2841" s="31">
        <v>2832</v>
      </c>
      <c r="J2841">
        <f t="shared" si="44"/>
        <v>105000</v>
      </c>
      <c r="K2841" t="e">
        <f>VLOOKUP(B2841,'REGISTRO ABONOS'!$B$8:$BC$10039,54,0)</f>
        <v>#N/A</v>
      </c>
      <c r="L2841" t="e">
        <f>IF(Tabla267[[#This Row],[VALOR RESTANTE]]&lt;Tabla267[[#This Row],[VALOR]],"NO DISPONIBLE","DISPONIBLE")</f>
        <v>#N/A</v>
      </c>
      <c r="M2841" s="9">
        <f>COUNTIF(Tabla267[[#This Row],[VALOR RESTANTE]],0)</f>
        <v>0</v>
      </c>
    </row>
    <row r="2842" spans="2:13" hidden="1" x14ac:dyDescent="0.2">
      <c r="B2842" s="31">
        <v>2833</v>
      </c>
      <c r="I2842" t="s">
        <v>502</v>
      </c>
      <c r="J2842">
        <f t="shared" si="44"/>
        <v>105000</v>
      </c>
      <c r="K2842" t="e">
        <f>VLOOKUP(B2842,'REGISTRO ABONOS'!$B$8:$BC$10039,54,0)</f>
        <v>#N/A</v>
      </c>
      <c r="L2842" t="e">
        <f>IF(Tabla267[[#This Row],[VALOR RESTANTE]]&lt;Tabla267[[#This Row],[VALOR]],"NO DISPONIBLE","DISPONIBLE")</f>
        <v>#N/A</v>
      </c>
      <c r="M2842" s="9">
        <f>COUNTIF(Tabla267[[#This Row],[VALOR RESTANTE]],0)</f>
        <v>0</v>
      </c>
    </row>
    <row r="2843" spans="2:13" hidden="1" x14ac:dyDescent="0.2">
      <c r="B2843" s="31">
        <v>2834</v>
      </c>
      <c r="J2843">
        <f t="shared" si="44"/>
        <v>105000</v>
      </c>
      <c r="K2843" t="e">
        <f>VLOOKUP(B2843,'REGISTRO ABONOS'!$B$8:$BC$10039,54,0)</f>
        <v>#N/A</v>
      </c>
      <c r="L2843" t="e">
        <f>IF(Tabla267[[#This Row],[VALOR RESTANTE]]&lt;Tabla267[[#This Row],[VALOR]],"NO DISPONIBLE","DISPONIBLE")</f>
        <v>#N/A</v>
      </c>
      <c r="M2843" s="9">
        <f>COUNTIF(Tabla267[[#This Row],[VALOR RESTANTE]],0)</f>
        <v>0</v>
      </c>
    </row>
    <row r="2844" spans="2:13" hidden="1" x14ac:dyDescent="0.2">
      <c r="B2844" s="31">
        <v>2835</v>
      </c>
      <c r="I2844" t="s">
        <v>479</v>
      </c>
      <c r="J2844">
        <f t="shared" si="44"/>
        <v>105000</v>
      </c>
      <c r="K2844" t="e">
        <f>VLOOKUP(B2844,'REGISTRO ABONOS'!$B$8:$BC$10039,54,0)</f>
        <v>#N/A</v>
      </c>
      <c r="L2844" t="e">
        <f>IF(Tabla267[[#This Row],[VALOR RESTANTE]]&lt;Tabla267[[#This Row],[VALOR]],"NO DISPONIBLE","DISPONIBLE")</f>
        <v>#N/A</v>
      </c>
      <c r="M2844" s="9">
        <f>COUNTIF(Tabla267[[#This Row],[VALOR RESTANTE]],0)</f>
        <v>0</v>
      </c>
    </row>
    <row r="2845" spans="2:13" hidden="1" x14ac:dyDescent="0.2">
      <c r="B2845" s="31">
        <v>2836</v>
      </c>
      <c r="J2845">
        <f t="shared" si="44"/>
        <v>105000</v>
      </c>
      <c r="K2845" t="e">
        <f>VLOOKUP(B2845,'REGISTRO ABONOS'!$B$8:$BC$10039,54,0)</f>
        <v>#N/A</v>
      </c>
      <c r="L2845" t="e">
        <f>IF(Tabla267[[#This Row],[VALOR RESTANTE]]&lt;Tabla267[[#This Row],[VALOR]],"NO DISPONIBLE","DISPONIBLE")</f>
        <v>#N/A</v>
      </c>
      <c r="M2845" s="9">
        <f>COUNTIF(Tabla267[[#This Row],[VALOR RESTANTE]],0)</f>
        <v>0</v>
      </c>
    </row>
    <row r="2846" spans="2:13" hidden="1" x14ac:dyDescent="0.2">
      <c r="B2846" s="31">
        <v>2837</v>
      </c>
      <c r="I2846" t="s">
        <v>521</v>
      </c>
      <c r="J2846">
        <f t="shared" si="44"/>
        <v>105000</v>
      </c>
      <c r="K2846" t="e">
        <f>VLOOKUP(B2846,'REGISTRO ABONOS'!$B$8:$BC$10039,54,0)</f>
        <v>#N/A</v>
      </c>
      <c r="L2846" t="e">
        <f>IF(Tabla267[[#This Row],[VALOR RESTANTE]]&lt;Tabla267[[#This Row],[VALOR]],"NO DISPONIBLE","DISPONIBLE")</f>
        <v>#N/A</v>
      </c>
      <c r="M2846" s="9">
        <f>COUNTIF(Tabla267[[#This Row],[VALOR RESTANTE]],0)</f>
        <v>0</v>
      </c>
    </row>
    <row r="2847" spans="2:13" hidden="1" x14ac:dyDescent="0.2">
      <c r="B2847" s="31">
        <v>2838</v>
      </c>
      <c r="I2847" t="s">
        <v>479</v>
      </c>
      <c r="J2847">
        <f t="shared" si="44"/>
        <v>105000</v>
      </c>
      <c r="K2847" t="e">
        <f>VLOOKUP(B2847,'REGISTRO ABONOS'!$B$8:$BC$10039,54,0)</f>
        <v>#N/A</v>
      </c>
      <c r="L2847" t="e">
        <f>IF(Tabla267[[#This Row],[VALOR RESTANTE]]&lt;Tabla267[[#This Row],[VALOR]],"NO DISPONIBLE","DISPONIBLE")</f>
        <v>#N/A</v>
      </c>
      <c r="M2847" s="9">
        <f>COUNTIF(Tabla267[[#This Row],[VALOR RESTANTE]],0)</f>
        <v>0</v>
      </c>
    </row>
    <row r="2848" spans="2:13" hidden="1" x14ac:dyDescent="0.2">
      <c r="B2848" s="31">
        <v>2839</v>
      </c>
      <c r="J2848">
        <f t="shared" si="44"/>
        <v>105000</v>
      </c>
      <c r="K2848" t="e">
        <f>VLOOKUP(B2848,'REGISTRO ABONOS'!$B$8:$BC$10039,54,0)</f>
        <v>#N/A</v>
      </c>
      <c r="L2848" t="e">
        <f>IF(Tabla267[[#This Row],[VALOR RESTANTE]]&lt;Tabla267[[#This Row],[VALOR]],"NO DISPONIBLE","DISPONIBLE")</f>
        <v>#N/A</v>
      </c>
      <c r="M2848" s="9">
        <f>COUNTIF(Tabla267[[#This Row],[VALOR RESTANTE]],0)</f>
        <v>0</v>
      </c>
    </row>
    <row r="2849" spans="2:13" hidden="1" x14ac:dyDescent="0.2">
      <c r="B2849" s="31">
        <v>2840</v>
      </c>
      <c r="I2849" t="s">
        <v>479</v>
      </c>
      <c r="J2849">
        <f t="shared" si="44"/>
        <v>105000</v>
      </c>
      <c r="K2849" t="e">
        <f>VLOOKUP(B2849,'REGISTRO ABONOS'!$B$8:$BC$10039,54,0)</f>
        <v>#N/A</v>
      </c>
      <c r="L2849" t="e">
        <f>IF(Tabla267[[#This Row],[VALOR RESTANTE]]&lt;Tabla267[[#This Row],[VALOR]],"NO DISPONIBLE","DISPONIBLE")</f>
        <v>#N/A</v>
      </c>
      <c r="M2849" s="9">
        <f>COUNTIF(Tabla267[[#This Row],[VALOR RESTANTE]],0)</f>
        <v>0</v>
      </c>
    </row>
    <row r="2850" spans="2:13" hidden="1" x14ac:dyDescent="0.2">
      <c r="B2850" s="31">
        <v>2841</v>
      </c>
      <c r="J2850">
        <f t="shared" si="44"/>
        <v>105000</v>
      </c>
      <c r="K2850" t="e">
        <f>VLOOKUP(B2850,'REGISTRO ABONOS'!$B$8:$BC$10039,54,0)</f>
        <v>#N/A</v>
      </c>
      <c r="L2850" t="e">
        <f>IF(Tabla267[[#This Row],[VALOR RESTANTE]]&lt;Tabla267[[#This Row],[VALOR]],"NO DISPONIBLE","DISPONIBLE")</f>
        <v>#N/A</v>
      </c>
      <c r="M2850" s="9">
        <f>COUNTIF(Tabla267[[#This Row],[VALOR RESTANTE]],0)</f>
        <v>0</v>
      </c>
    </row>
    <row r="2851" spans="2:13" hidden="1" x14ac:dyDescent="0.2">
      <c r="B2851" s="31">
        <v>2842</v>
      </c>
      <c r="I2851" t="s">
        <v>502</v>
      </c>
      <c r="J2851">
        <f t="shared" si="44"/>
        <v>105000</v>
      </c>
      <c r="K2851" t="e">
        <f>VLOOKUP(B2851,'REGISTRO ABONOS'!$B$8:$BC$10039,54,0)</f>
        <v>#N/A</v>
      </c>
      <c r="L2851" t="e">
        <f>IF(Tabla267[[#This Row],[VALOR RESTANTE]]&lt;Tabla267[[#This Row],[VALOR]],"NO DISPONIBLE","DISPONIBLE")</f>
        <v>#N/A</v>
      </c>
      <c r="M2851" s="9">
        <f>COUNTIF(Tabla267[[#This Row],[VALOR RESTANTE]],0)</f>
        <v>0</v>
      </c>
    </row>
    <row r="2852" spans="2:13" hidden="1" x14ac:dyDescent="0.2">
      <c r="B2852" s="31">
        <v>2843</v>
      </c>
      <c r="J2852">
        <f t="shared" si="44"/>
        <v>105000</v>
      </c>
      <c r="K2852" t="e">
        <f>VLOOKUP(B2852,'REGISTRO ABONOS'!$B$8:$BC$10039,54,0)</f>
        <v>#N/A</v>
      </c>
      <c r="L2852" t="e">
        <f>IF(Tabla267[[#This Row],[VALOR RESTANTE]]&lt;Tabla267[[#This Row],[VALOR]],"NO DISPONIBLE","DISPONIBLE")</f>
        <v>#N/A</v>
      </c>
      <c r="M2852" s="9">
        <f>COUNTIF(Tabla267[[#This Row],[VALOR RESTANTE]],0)</f>
        <v>0</v>
      </c>
    </row>
    <row r="2853" spans="2:13" hidden="1" x14ac:dyDescent="0.2">
      <c r="B2853" s="31">
        <v>2844</v>
      </c>
      <c r="I2853" t="s">
        <v>341</v>
      </c>
      <c r="J2853">
        <f t="shared" si="44"/>
        <v>105000</v>
      </c>
      <c r="K2853" t="e">
        <f>VLOOKUP(B2853,'REGISTRO ABONOS'!$B$8:$BC$10039,54,0)</f>
        <v>#N/A</v>
      </c>
      <c r="L2853" t="e">
        <f>IF(Tabla267[[#This Row],[VALOR RESTANTE]]&lt;Tabla267[[#This Row],[VALOR]],"NO DISPONIBLE","DISPONIBLE")</f>
        <v>#N/A</v>
      </c>
      <c r="M2853" s="9">
        <f>COUNTIF(Tabla267[[#This Row],[VALOR RESTANTE]],0)</f>
        <v>0</v>
      </c>
    </row>
    <row r="2854" spans="2:13" hidden="1" x14ac:dyDescent="0.2">
      <c r="B2854" s="31">
        <v>2845</v>
      </c>
      <c r="I2854" t="s">
        <v>504</v>
      </c>
      <c r="J2854">
        <f t="shared" si="44"/>
        <v>105000</v>
      </c>
      <c r="K2854" t="e">
        <f>VLOOKUP(B2854,'REGISTRO ABONOS'!$B$8:$BC$10039,54,0)</f>
        <v>#N/A</v>
      </c>
      <c r="L2854" t="e">
        <f>IF(Tabla267[[#This Row],[VALOR RESTANTE]]&lt;Tabla267[[#This Row],[VALOR]],"NO DISPONIBLE","DISPONIBLE")</f>
        <v>#N/A</v>
      </c>
      <c r="M2854" s="9">
        <f>COUNTIF(Tabla267[[#This Row],[VALOR RESTANTE]],0)</f>
        <v>0</v>
      </c>
    </row>
    <row r="2855" spans="2:13" hidden="1" x14ac:dyDescent="0.2">
      <c r="B2855" s="31">
        <v>2846</v>
      </c>
      <c r="J2855">
        <f t="shared" si="44"/>
        <v>105000</v>
      </c>
      <c r="K2855" t="e">
        <f>VLOOKUP(B2855,'REGISTRO ABONOS'!$B$8:$BC$10039,54,0)</f>
        <v>#N/A</v>
      </c>
      <c r="L2855" t="e">
        <f>IF(Tabla267[[#This Row],[VALOR RESTANTE]]&lt;Tabla267[[#This Row],[VALOR]],"NO DISPONIBLE","DISPONIBLE")</f>
        <v>#N/A</v>
      </c>
      <c r="M2855" s="9">
        <f>COUNTIF(Tabla267[[#This Row],[VALOR RESTANTE]],0)</f>
        <v>0</v>
      </c>
    </row>
    <row r="2856" spans="2:13" hidden="1" x14ac:dyDescent="0.2">
      <c r="B2856" s="31">
        <v>2847</v>
      </c>
      <c r="J2856">
        <f t="shared" si="44"/>
        <v>105000</v>
      </c>
      <c r="K2856" t="e">
        <f>VLOOKUP(B2856,'REGISTRO ABONOS'!$B$8:$BC$10039,54,0)</f>
        <v>#N/A</v>
      </c>
      <c r="L2856" t="e">
        <f>IF(Tabla267[[#This Row],[VALOR RESTANTE]]&lt;Tabla267[[#This Row],[VALOR]],"NO DISPONIBLE","DISPONIBLE")</f>
        <v>#N/A</v>
      </c>
      <c r="M2856" s="9">
        <f>COUNTIF(Tabla267[[#This Row],[VALOR RESTANTE]],0)</f>
        <v>0</v>
      </c>
    </row>
    <row r="2857" spans="2:13" hidden="1" x14ac:dyDescent="0.2">
      <c r="B2857" s="31">
        <v>2848</v>
      </c>
      <c r="I2857" t="s">
        <v>479</v>
      </c>
      <c r="J2857">
        <f t="shared" si="44"/>
        <v>105000</v>
      </c>
      <c r="K2857" t="e">
        <f>VLOOKUP(B2857,'REGISTRO ABONOS'!$B$8:$BC$10039,54,0)</f>
        <v>#N/A</v>
      </c>
      <c r="L2857" t="e">
        <f>IF(Tabla267[[#This Row],[VALOR RESTANTE]]&lt;Tabla267[[#This Row],[VALOR]],"NO DISPONIBLE","DISPONIBLE")</f>
        <v>#N/A</v>
      </c>
      <c r="M2857" s="9">
        <f>COUNTIF(Tabla267[[#This Row],[VALOR RESTANTE]],0)</f>
        <v>0</v>
      </c>
    </row>
    <row r="2858" spans="2:13" hidden="1" x14ac:dyDescent="0.2">
      <c r="B2858" s="31">
        <v>2849</v>
      </c>
      <c r="I2858" t="s">
        <v>479</v>
      </c>
      <c r="J2858">
        <f t="shared" si="44"/>
        <v>105000</v>
      </c>
      <c r="K2858" t="e">
        <f>VLOOKUP(B2858,'REGISTRO ABONOS'!$B$8:$BC$10039,54,0)</f>
        <v>#N/A</v>
      </c>
      <c r="L2858" t="e">
        <f>IF(Tabla267[[#This Row],[VALOR RESTANTE]]&lt;Tabla267[[#This Row],[VALOR]],"NO DISPONIBLE","DISPONIBLE")</f>
        <v>#N/A</v>
      </c>
      <c r="M2858" s="9">
        <f>COUNTIF(Tabla267[[#This Row],[VALOR RESTANTE]],0)</f>
        <v>0</v>
      </c>
    </row>
    <row r="2859" spans="2:13" hidden="1" x14ac:dyDescent="0.2">
      <c r="B2859" s="31">
        <v>2850</v>
      </c>
      <c r="I2859" t="s">
        <v>89</v>
      </c>
      <c r="J2859">
        <f t="shared" si="44"/>
        <v>105000</v>
      </c>
      <c r="K2859" t="e">
        <f>VLOOKUP(B2859,'REGISTRO ABONOS'!$B$8:$BC$10039,54,0)</f>
        <v>#N/A</v>
      </c>
      <c r="L2859" t="e">
        <f>IF(Tabla267[[#This Row],[VALOR RESTANTE]]&lt;Tabla267[[#This Row],[VALOR]],"NO DISPONIBLE","DISPONIBLE")</f>
        <v>#N/A</v>
      </c>
      <c r="M2859" s="9">
        <f>COUNTIF(Tabla267[[#This Row],[VALOR RESTANTE]],0)</f>
        <v>0</v>
      </c>
    </row>
    <row r="2860" spans="2:13" hidden="1" x14ac:dyDescent="0.2">
      <c r="B2860" s="31">
        <v>2851</v>
      </c>
      <c r="J2860">
        <f t="shared" si="44"/>
        <v>105000</v>
      </c>
      <c r="K2860" t="e">
        <f>VLOOKUP(B2860,'REGISTRO ABONOS'!$B$8:$BC$10039,54,0)</f>
        <v>#N/A</v>
      </c>
      <c r="L2860" t="e">
        <f>IF(Tabla267[[#This Row],[VALOR RESTANTE]]&lt;Tabla267[[#This Row],[VALOR]],"NO DISPONIBLE","DISPONIBLE")</f>
        <v>#N/A</v>
      </c>
      <c r="M2860" s="9">
        <f>COUNTIF(Tabla267[[#This Row],[VALOR RESTANTE]],0)</f>
        <v>0</v>
      </c>
    </row>
    <row r="2861" spans="2:13" hidden="1" x14ac:dyDescent="0.2">
      <c r="B2861" s="31">
        <v>2852</v>
      </c>
      <c r="J2861">
        <f t="shared" si="44"/>
        <v>105000</v>
      </c>
      <c r="K2861" t="e">
        <f>VLOOKUP(B2861,'REGISTRO ABONOS'!$B$8:$BC$10039,54,0)</f>
        <v>#N/A</v>
      </c>
      <c r="L2861" t="e">
        <f>IF(Tabla267[[#This Row],[VALOR RESTANTE]]&lt;Tabla267[[#This Row],[VALOR]],"NO DISPONIBLE","DISPONIBLE")</f>
        <v>#N/A</v>
      </c>
      <c r="M2861" s="9">
        <f>COUNTIF(Tabla267[[#This Row],[VALOR RESTANTE]],0)</f>
        <v>0</v>
      </c>
    </row>
    <row r="2862" spans="2:13" hidden="1" x14ac:dyDescent="0.2">
      <c r="B2862" s="31">
        <v>2853</v>
      </c>
      <c r="J2862">
        <f t="shared" si="44"/>
        <v>105000</v>
      </c>
      <c r="K2862" t="e">
        <f>VLOOKUP(B2862,'REGISTRO ABONOS'!$B$8:$BC$10039,54,0)</f>
        <v>#N/A</v>
      </c>
      <c r="L2862" t="e">
        <f>IF(Tabla267[[#This Row],[VALOR RESTANTE]]&lt;Tabla267[[#This Row],[VALOR]],"NO DISPONIBLE","DISPONIBLE")</f>
        <v>#N/A</v>
      </c>
      <c r="M2862" s="9">
        <f>COUNTIF(Tabla267[[#This Row],[VALOR RESTANTE]],0)</f>
        <v>0</v>
      </c>
    </row>
    <row r="2863" spans="2:13" hidden="1" x14ac:dyDescent="0.2">
      <c r="B2863" s="31">
        <v>2854</v>
      </c>
      <c r="J2863">
        <f t="shared" si="44"/>
        <v>105000</v>
      </c>
      <c r="K2863" t="e">
        <f>VLOOKUP(B2863,'REGISTRO ABONOS'!$B$8:$BC$10039,54,0)</f>
        <v>#N/A</v>
      </c>
      <c r="L2863" t="e">
        <f>IF(Tabla267[[#This Row],[VALOR RESTANTE]]&lt;Tabla267[[#This Row],[VALOR]],"NO DISPONIBLE","DISPONIBLE")</f>
        <v>#N/A</v>
      </c>
      <c r="M2863" s="9">
        <f>COUNTIF(Tabla267[[#This Row],[VALOR RESTANTE]],0)</f>
        <v>0</v>
      </c>
    </row>
    <row r="2864" spans="2:13" hidden="1" x14ac:dyDescent="0.2">
      <c r="B2864" s="31">
        <v>2855</v>
      </c>
      <c r="J2864">
        <f t="shared" si="44"/>
        <v>105000</v>
      </c>
      <c r="K2864" t="e">
        <f>VLOOKUP(B2864,'REGISTRO ABONOS'!$B$8:$BC$10039,54,0)</f>
        <v>#N/A</v>
      </c>
      <c r="L2864" t="e">
        <f>IF(Tabla267[[#This Row],[VALOR RESTANTE]]&lt;Tabla267[[#This Row],[VALOR]],"NO DISPONIBLE","DISPONIBLE")</f>
        <v>#N/A</v>
      </c>
      <c r="M2864" s="9">
        <f>COUNTIF(Tabla267[[#This Row],[VALOR RESTANTE]],0)</f>
        <v>0</v>
      </c>
    </row>
    <row r="2865" spans="2:13" hidden="1" x14ac:dyDescent="0.2">
      <c r="B2865" s="31">
        <v>2856</v>
      </c>
      <c r="J2865">
        <f t="shared" si="44"/>
        <v>105000</v>
      </c>
      <c r="K2865" t="e">
        <f>VLOOKUP(B2865,'REGISTRO ABONOS'!$B$8:$BC$10039,54,0)</f>
        <v>#N/A</v>
      </c>
      <c r="L2865" t="e">
        <f>IF(Tabla267[[#This Row],[VALOR RESTANTE]]&lt;Tabla267[[#This Row],[VALOR]],"NO DISPONIBLE","DISPONIBLE")</f>
        <v>#N/A</v>
      </c>
      <c r="M2865" s="9">
        <f>COUNTIF(Tabla267[[#This Row],[VALOR RESTANTE]],0)</f>
        <v>0</v>
      </c>
    </row>
    <row r="2866" spans="2:13" hidden="1" x14ac:dyDescent="0.2">
      <c r="B2866" s="31">
        <v>2857</v>
      </c>
      <c r="J2866">
        <f t="shared" si="44"/>
        <v>105000</v>
      </c>
      <c r="K2866" t="e">
        <f>VLOOKUP(B2866,'REGISTRO ABONOS'!$B$8:$BC$10039,54,0)</f>
        <v>#N/A</v>
      </c>
      <c r="L2866" t="e">
        <f>IF(Tabla267[[#This Row],[VALOR RESTANTE]]&lt;Tabla267[[#This Row],[VALOR]],"NO DISPONIBLE","DISPONIBLE")</f>
        <v>#N/A</v>
      </c>
      <c r="M2866" s="9">
        <f>COUNTIF(Tabla267[[#This Row],[VALOR RESTANTE]],0)</f>
        <v>0</v>
      </c>
    </row>
    <row r="2867" spans="2:13" hidden="1" x14ac:dyDescent="0.2">
      <c r="B2867" s="31">
        <v>2858</v>
      </c>
      <c r="J2867">
        <f t="shared" si="44"/>
        <v>105000</v>
      </c>
      <c r="K2867" t="e">
        <f>VLOOKUP(B2867,'REGISTRO ABONOS'!$B$8:$BC$10039,54,0)</f>
        <v>#N/A</v>
      </c>
      <c r="L2867" t="e">
        <f>IF(Tabla267[[#This Row],[VALOR RESTANTE]]&lt;Tabla267[[#This Row],[VALOR]],"NO DISPONIBLE","DISPONIBLE")</f>
        <v>#N/A</v>
      </c>
      <c r="M2867" s="9">
        <f>COUNTIF(Tabla267[[#This Row],[VALOR RESTANTE]],0)</f>
        <v>0</v>
      </c>
    </row>
    <row r="2868" spans="2:13" hidden="1" x14ac:dyDescent="0.2">
      <c r="B2868" s="31">
        <v>2859</v>
      </c>
      <c r="J2868">
        <f t="shared" si="44"/>
        <v>105000</v>
      </c>
      <c r="K2868" t="e">
        <f>VLOOKUP(B2868,'REGISTRO ABONOS'!$B$8:$BC$10039,54,0)</f>
        <v>#N/A</v>
      </c>
      <c r="L2868" t="e">
        <f>IF(Tabla267[[#This Row],[VALOR RESTANTE]]&lt;Tabla267[[#This Row],[VALOR]],"NO DISPONIBLE","DISPONIBLE")</f>
        <v>#N/A</v>
      </c>
      <c r="M2868" s="9">
        <f>COUNTIF(Tabla267[[#This Row],[VALOR RESTANTE]],0)</f>
        <v>0</v>
      </c>
    </row>
    <row r="2869" spans="2:13" hidden="1" x14ac:dyDescent="0.2">
      <c r="B2869" s="31">
        <v>2860</v>
      </c>
      <c r="J2869">
        <f t="shared" si="44"/>
        <v>105000</v>
      </c>
      <c r="K2869" t="e">
        <f>VLOOKUP(B2869,'REGISTRO ABONOS'!$B$8:$BC$10039,54,0)</f>
        <v>#N/A</v>
      </c>
      <c r="L2869" t="e">
        <f>IF(Tabla267[[#This Row],[VALOR RESTANTE]]&lt;Tabla267[[#This Row],[VALOR]],"NO DISPONIBLE","DISPONIBLE")</f>
        <v>#N/A</v>
      </c>
      <c r="M2869" s="9">
        <f>COUNTIF(Tabla267[[#This Row],[VALOR RESTANTE]],0)</f>
        <v>0</v>
      </c>
    </row>
    <row r="2870" spans="2:13" hidden="1" x14ac:dyDescent="0.2">
      <c r="B2870" s="31">
        <v>2861</v>
      </c>
      <c r="J2870">
        <f t="shared" si="44"/>
        <v>105000</v>
      </c>
      <c r="K2870" t="e">
        <f>VLOOKUP(B2870,'REGISTRO ABONOS'!$B$8:$BC$10039,54,0)</f>
        <v>#N/A</v>
      </c>
      <c r="L2870" t="e">
        <f>IF(Tabla267[[#This Row],[VALOR RESTANTE]]&lt;Tabla267[[#This Row],[VALOR]],"NO DISPONIBLE","DISPONIBLE")</f>
        <v>#N/A</v>
      </c>
      <c r="M2870" s="9">
        <f>COUNTIF(Tabla267[[#This Row],[VALOR RESTANTE]],0)</f>
        <v>0</v>
      </c>
    </row>
    <row r="2871" spans="2:13" hidden="1" x14ac:dyDescent="0.2">
      <c r="B2871" s="31">
        <v>2862</v>
      </c>
      <c r="J2871">
        <f t="shared" si="44"/>
        <v>105000</v>
      </c>
      <c r="K2871" t="e">
        <f>VLOOKUP(B2871,'REGISTRO ABONOS'!$B$8:$BC$10039,54,0)</f>
        <v>#N/A</v>
      </c>
      <c r="L2871" t="e">
        <f>IF(Tabla267[[#This Row],[VALOR RESTANTE]]&lt;Tabla267[[#This Row],[VALOR]],"NO DISPONIBLE","DISPONIBLE")</f>
        <v>#N/A</v>
      </c>
      <c r="M2871" s="9">
        <f>COUNTIF(Tabla267[[#This Row],[VALOR RESTANTE]],0)</f>
        <v>0</v>
      </c>
    </row>
    <row r="2872" spans="2:13" hidden="1" x14ac:dyDescent="0.2">
      <c r="B2872" s="31">
        <v>2863</v>
      </c>
      <c r="J2872">
        <f t="shared" si="44"/>
        <v>105000</v>
      </c>
      <c r="K2872" t="e">
        <f>VLOOKUP(B2872,'REGISTRO ABONOS'!$B$8:$BC$10039,54,0)</f>
        <v>#N/A</v>
      </c>
      <c r="L2872" t="e">
        <f>IF(Tabla267[[#This Row],[VALOR RESTANTE]]&lt;Tabla267[[#This Row],[VALOR]],"NO DISPONIBLE","DISPONIBLE")</f>
        <v>#N/A</v>
      </c>
      <c r="M2872" s="9">
        <f>COUNTIF(Tabla267[[#This Row],[VALOR RESTANTE]],0)</f>
        <v>0</v>
      </c>
    </row>
    <row r="2873" spans="2:13" hidden="1" x14ac:dyDescent="0.2">
      <c r="B2873" s="31">
        <v>2864</v>
      </c>
      <c r="J2873">
        <f t="shared" si="44"/>
        <v>105000</v>
      </c>
      <c r="K2873" t="e">
        <f>VLOOKUP(B2873,'REGISTRO ABONOS'!$B$8:$BC$10039,54,0)</f>
        <v>#N/A</v>
      </c>
      <c r="L2873" t="e">
        <f>IF(Tabla267[[#This Row],[VALOR RESTANTE]]&lt;Tabla267[[#This Row],[VALOR]],"NO DISPONIBLE","DISPONIBLE")</f>
        <v>#N/A</v>
      </c>
      <c r="M2873" s="9">
        <f>COUNTIF(Tabla267[[#This Row],[VALOR RESTANTE]],0)</f>
        <v>0</v>
      </c>
    </row>
    <row r="2874" spans="2:13" hidden="1" x14ac:dyDescent="0.2">
      <c r="B2874" s="31">
        <v>2865</v>
      </c>
      <c r="J2874">
        <f t="shared" si="44"/>
        <v>105000</v>
      </c>
      <c r="K2874" t="e">
        <f>VLOOKUP(B2874,'REGISTRO ABONOS'!$B$8:$BC$10039,54,0)</f>
        <v>#N/A</v>
      </c>
      <c r="L2874" t="e">
        <f>IF(Tabla267[[#This Row],[VALOR RESTANTE]]&lt;Tabla267[[#This Row],[VALOR]],"NO DISPONIBLE","DISPONIBLE")</f>
        <v>#N/A</v>
      </c>
      <c r="M2874" s="9">
        <f>COUNTIF(Tabla267[[#This Row],[VALOR RESTANTE]],0)</f>
        <v>0</v>
      </c>
    </row>
    <row r="2875" spans="2:13" hidden="1" x14ac:dyDescent="0.2">
      <c r="B2875" s="31">
        <v>2866</v>
      </c>
      <c r="J2875">
        <f t="shared" si="44"/>
        <v>105000</v>
      </c>
      <c r="K2875" t="e">
        <f>VLOOKUP(B2875,'REGISTRO ABONOS'!$B$8:$BC$10039,54,0)</f>
        <v>#N/A</v>
      </c>
      <c r="L2875" t="e">
        <f>IF(Tabla267[[#This Row],[VALOR RESTANTE]]&lt;Tabla267[[#This Row],[VALOR]],"NO DISPONIBLE","DISPONIBLE")</f>
        <v>#N/A</v>
      </c>
      <c r="M2875" s="9">
        <f>COUNTIF(Tabla267[[#This Row],[VALOR RESTANTE]],0)</f>
        <v>0</v>
      </c>
    </row>
    <row r="2876" spans="2:13" hidden="1" x14ac:dyDescent="0.2">
      <c r="B2876" s="31">
        <v>2867</v>
      </c>
      <c r="J2876">
        <f t="shared" si="44"/>
        <v>105000</v>
      </c>
      <c r="K2876" t="e">
        <f>VLOOKUP(B2876,'REGISTRO ABONOS'!$B$8:$BC$10039,54,0)</f>
        <v>#N/A</v>
      </c>
      <c r="L2876" t="e">
        <f>IF(Tabla267[[#This Row],[VALOR RESTANTE]]&lt;Tabla267[[#This Row],[VALOR]],"NO DISPONIBLE","DISPONIBLE")</f>
        <v>#N/A</v>
      </c>
      <c r="M2876" s="9">
        <f>COUNTIF(Tabla267[[#This Row],[VALOR RESTANTE]],0)</f>
        <v>0</v>
      </c>
    </row>
    <row r="2877" spans="2:13" hidden="1" x14ac:dyDescent="0.2">
      <c r="B2877" s="31">
        <v>2868</v>
      </c>
      <c r="J2877">
        <f t="shared" si="44"/>
        <v>105000</v>
      </c>
      <c r="K2877" t="e">
        <f>VLOOKUP(B2877,'REGISTRO ABONOS'!$B$8:$BC$10039,54,0)</f>
        <v>#N/A</v>
      </c>
      <c r="L2877" t="e">
        <f>IF(Tabla267[[#This Row],[VALOR RESTANTE]]&lt;Tabla267[[#This Row],[VALOR]],"NO DISPONIBLE","DISPONIBLE")</f>
        <v>#N/A</v>
      </c>
      <c r="M2877" s="9">
        <f>COUNTIF(Tabla267[[#This Row],[VALOR RESTANTE]],0)</f>
        <v>0</v>
      </c>
    </row>
    <row r="2878" spans="2:13" hidden="1" x14ac:dyDescent="0.2">
      <c r="B2878" s="31">
        <v>2869</v>
      </c>
      <c r="J2878">
        <f t="shared" si="44"/>
        <v>105000</v>
      </c>
      <c r="K2878" t="e">
        <f>VLOOKUP(B2878,'REGISTRO ABONOS'!$B$8:$BC$10039,54,0)</f>
        <v>#N/A</v>
      </c>
      <c r="L2878" t="e">
        <f>IF(Tabla267[[#This Row],[VALOR RESTANTE]]&lt;Tabla267[[#This Row],[VALOR]],"NO DISPONIBLE","DISPONIBLE")</f>
        <v>#N/A</v>
      </c>
      <c r="M2878" s="9">
        <f>COUNTIF(Tabla267[[#This Row],[VALOR RESTANTE]],0)</f>
        <v>0</v>
      </c>
    </row>
    <row r="2879" spans="2:13" hidden="1" x14ac:dyDescent="0.2">
      <c r="B2879" s="31">
        <v>2870</v>
      </c>
      <c r="I2879" t="s">
        <v>558</v>
      </c>
      <c r="J2879">
        <f t="shared" si="44"/>
        <v>105000</v>
      </c>
      <c r="K2879" t="e">
        <f>VLOOKUP(B2879,'REGISTRO ABONOS'!$B$8:$BC$10039,54,0)</f>
        <v>#N/A</v>
      </c>
      <c r="L2879" t="e">
        <f>IF(Tabla267[[#This Row],[VALOR RESTANTE]]&lt;Tabla267[[#This Row],[VALOR]],"NO DISPONIBLE","DISPONIBLE")</f>
        <v>#N/A</v>
      </c>
      <c r="M2879" s="9">
        <f>COUNTIF(Tabla267[[#This Row],[VALOR RESTANTE]],0)</f>
        <v>0</v>
      </c>
    </row>
    <row r="2880" spans="2:13" hidden="1" x14ac:dyDescent="0.2">
      <c r="B2880" s="31">
        <v>2871</v>
      </c>
      <c r="J2880">
        <f t="shared" si="44"/>
        <v>105000</v>
      </c>
      <c r="K2880" t="e">
        <f>VLOOKUP(B2880,'REGISTRO ABONOS'!$B$8:$BC$10039,54,0)</f>
        <v>#N/A</v>
      </c>
      <c r="L2880" t="e">
        <f>IF(Tabla267[[#This Row],[VALOR RESTANTE]]&lt;Tabla267[[#This Row],[VALOR]],"NO DISPONIBLE","DISPONIBLE")</f>
        <v>#N/A</v>
      </c>
      <c r="M2880" s="9">
        <f>COUNTIF(Tabla267[[#This Row],[VALOR RESTANTE]],0)</f>
        <v>0</v>
      </c>
    </row>
    <row r="2881" spans="2:13" hidden="1" x14ac:dyDescent="0.2">
      <c r="B2881" s="31">
        <v>2872</v>
      </c>
      <c r="J2881">
        <f t="shared" si="44"/>
        <v>105000</v>
      </c>
      <c r="K2881" t="e">
        <f>VLOOKUP(B2881,'REGISTRO ABONOS'!$B$8:$BC$10039,54,0)</f>
        <v>#N/A</v>
      </c>
      <c r="L2881" t="e">
        <f>IF(Tabla267[[#This Row],[VALOR RESTANTE]]&lt;Tabla267[[#This Row],[VALOR]],"NO DISPONIBLE","DISPONIBLE")</f>
        <v>#N/A</v>
      </c>
      <c r="M2881" s="9">
        <f>COUNTIF(Tabla267[[#This Row],[VALOR RESTANTE]],0)</f>
        <v>0</v>
      </c>
    </row>
    <row r="2882" spans="2:13" hidden="1" x14ac:dyDescent="0.2">
      <c r="B2882" s="31">
        <v>2873</v>
      </c>
      <c r="J2882">
        <f t="shared" si="44"/>
        <v>105000</v>
      </c>
      <c r="K2882" t="e">
        <f>VLOOKUP(B2882,'REGISTRO ABONOS'!$B$8:$BC$10039,54,0)</f>
        <v>#N/A</v>
      </c>
      <c r="L2882" t="e">
        <f>IF(Tabla267[[#This Row],[VALOR RESTANTE]]&lt;Tabla267[[#This Row],[VALOR]],"NO DISPONIBLE","DISPONIBLE")</f>
        <v>#N/A</v>
      </c>
      <c r="M2882" s="9">
        <f>COUNTIF(Tabla267[[#This Row],[VALOR RESTANTE]],0)</f>
        <v>0</v>
      </c>
    </row>
    <row r="2883" spans="2:13" hidden="1" x14ac:dyDescent="0.2">
      <c r="B2883" s="31">
        <v>2874</v>
      </c>
      <c r="J2883">
        <f t="shared" si="44"/>
        <v>105000</v>
      </c>
      <c r="K2883" t="e">
        <f>VLOOKUP(B2883,'REGISTRO ABONOS'!$B$8:$BC$10039,54,0)</f>
        <v>#N/A</v>
      </c>
      <c r="L2883" t="e">
        <f>IF(Tabla267[[#This Row],[VALOR RESTANTE]]&lt;Tabla267[[#This Row],[VALOR]],"NO DISPONIBLE","DISPONIBLE")</f>
        <v>#N/A</v>
      </c>
      <c r="M2883" s="9">
        <f>COUNTIF(Tabla267[[#This Row],[VALOR RESTANTE]],0)</f>
        <v>0</v>
      </c>
    </row>
    <row r="2884" spans="2:13" hidden="1" x14ac:dyDescent="0.2">
      <c r="B2884" s="31">
        <v>2875</v>
      </c>
      <c r="J2884">
        <f t="shared" si="44"/>
        <v>105000</v>
      </c>
      <c r="K2884" t="e">
        <f>VLOOKUP(B2884,'REGISTRO ABONOS'!$B$8:$BC$10039,54,0)</f>
        <v>#N/A</v>
      </c>
      <c r="L2884" t="e">
        <f>IF(Tabla267[[#This Row],[VALOR RESTANTE]]&lt;Tabla267[[#This Row],[VALOR]],"NO DISPONIBLE","DISPONIBLE")</f>
        <v>#N/A</v>
      </c>
      <c r="M2884" s="9">
        <f>COUNTIF(Tabla267[[#This Row],[VALOR RESTANTE]],0)</f>
        <v>0</v>
      </c>
    </row>
    <row r="2885" spans="2:13" hidden="1" x14ac:dyDescent="0.2">
      <c r="B2885" s="31">
        <v>2876</v>
      </c>
      <c r="J2885">
        <f t="shared" si="44"/>
        <v>105000</v>
      </c>
      <c r="K2885" t="e">
        <f>VLOOKUP(B2885,'REGISTRO ABONOS'!$B$8:$BC$10039,54,0)</f>
        <v>#N/A</v>
      </c>
      <c r="L2885" t="e">
        <f>IF(Tabla267[[#This Row],[VALOR RESTANTE]]&lt;Tabla267[[#This Row],[VALOR]],"NO DISPONIBLE","DISPONIBLE")</f>
        <v>#N/A</v>
      </c>
      <c r="M2885" s="9">
        <f>COUNTIF(Tabla267[[#This Row],[VALOR RESTANTE]],0)</f>
        <v>0</v>
      </c>
    </row>
    <row r="2886" spans="2:13" hidden="1" x14ac:dyDescent="0.2">
      <c r="B2886" s="31">
        <v>2877</v>
      </c>
      <c r="J2886">
        <f t="shared" si="44"/>
        <v>105000</v>
      </c>
      <c r="K2886" t="e">
        <f>VLOOKUP(B2886,'REGISTRO ABONOS'!$B$8:$BC$10039,54,0)</f>
        <v>#N/A</v>
      </c>
      <c r="L2886" t="e">
        <f>IF(Tabla267[[#This Row],[VALOR RESTANTE]]&lt;Tabla267[[#This Row],[VALOR]],"NO DISPONIBLE","DISPONIBLE")</f>
        <v>#N/A</v>
      </c>
      <c r="M2886" s="9">
        <f>COUNTIF(Tabla267[[#This Row],[VALOR RESTANTE]],0)</f>
        <v>0</v>
      </c>
    </row>
    <row r="2887" spans="2:13" hidden="1" x14ac:dyDescent="0.2">
      <c r="B2887" s="31">
        <v>2878</v>
      </c>
      <c r="J2887">
        <f t="shared" si="44"/>
        <v>105000</v>
      </c>
      <c r="K2887" t="e">
        <f>VLOOKUP(B2887,'REGISTRO ABONOS'!$B$8:$BC$10039,54,0)</f>
        <v>#N/A</v>
      </c>
      <c r="L2887" t="e">
        <f>IF(Tabla267[[#This Row],[VALOR RESTANTE]]&lt;Tabla267[[#This Row],[VALOR]],"NO DISPONIBLE","DISPONIBLE")</f>
        <v>#N/A</v>
      </c>
      <c r="M2887" s="9">
        <f>COUNTIF(Tabla267[[#This Row],[VALOR RESTANTE]],0)</f>
        <v>0</v>
      </c>
    </row>
    <row r="2888" spans="2:13" hidden="1" x14ac:dyDescent="0.2">
      <c r="B2888" s="31">
        <v>2879</v>
      </c>
      <c r="J2888">
        <f t="shared" si="44"/>
        <v>105000</v>
      </c>
      <c r="K2888" t="e">
        <f>VLOOKUP(B2888,'REGISTRO ABONOS'!$B$8:$BC$10039,54,0)</f>
        <v>#N/A</v>
      </c>
      <c r="L2888" t="e">
        <f>IF(Tabla267[[#This Row],[VALOR RESTANTE]]&lt;Tabla267[[#This Row],[VALOR]],"NO DISPONIBLE","DISPONIBLE")</f>
        <v>#N/A</v>
      </c>
      <c r="M2888" s="9">
        <f>COUNTIF(Tabla267[[#This Row],[VALOR RESTANTE]],0)</f>
        <v>0</v>
      </c>
    </row>
    <row r="2889" spans="2:13" hidden="1" x14ac:dyDescent="0.2">
      <c r="B2889" s="31">
        <v>2880</v>
      </c>
      <c r="J2889">
        <f t="shared" si="44"/>
        <v>105000</v>
      </c>
      <c r="K2889" t="e">
        <f>VLOOKUP(B2889,'REGISTRO ABONOS'!$B$8:$BC$10039,54,0)</f>
        <v>#N/A</v>
      </c>
      <c r="L2889" t="e">
        <f>IF(Tabla267[[#This Row],[VALOR RESTANTE]]&lt;Tabla267[[#This Row],[VALOR]],"NO DISPONIBLE","DISPONIBLE")</f>
        <v>#N/A</v>
      </c>
      <c r="M2889" s="9">
        <f>COUNTIF(Tabla267[[#This Row],[VALOR RESTANTE]],0)</f>
        <v>0</v>
      </c>
    </row>
    <row r="2890" spans="2:13" hidden="1" x14ac:dyDescent="0.2">
      <c r="B2890" s="31">
        <v>2881</v>
      </c>
      <c r="J2890">
        <f t="shared" si="44"/>
        <v>105000</v>
      </c>
      <c r="K2890" t="e">
        <f>VLOOKUP(B2890,'REGISTRO ABONOS'!$B$8:$BC$10039,54,0)</f>
        <v>#N/A</v>
      </c>
      <c r="L2890" t="e">
        <f>IF(Tabla267[[#This Row],[VALOR RESTANTE]]&lt;Tabla267[[#This Row],[VALOR]],"NO DISPONIBLE","DISPONIBLE")</f>
        <v>#N/A</v>
      </c>
      <c r="M2890" s="9">
        <f>COUNTIF(Tabla267[[#This Row],[VALOR RESTANTE]],0)</f>
        <v>0</v>
      </c>
    </row>
    <row r="2891" spans="2:13" hidden="1" x14ac:dyDescent="0.2">
      <c r="B2891" s="31">
        <v>2882</v>
      </c>
      <c r="J2891">
        <f t="shared" si="44"/>
        <v>105000</v>
      </c>
      <c r="K2891" t="e">
        <f>VLOOKUP(B2891,'REGISTRO ABONOS'!$B$8:$BC$10039,54,0)</f>
        <v>#N/A</v>
      </c>
      <c r="L2891" t="e">
        <f>IF(Tabla267[[#This Row],[VALOR RESTANTE]]&lt;Tabla267[[#This Row],[VALOR]],"NO DISPONIBLE","DISPONIBLE")</f>
        <v>#N/A</v>
      </c>
      <c r="M2891" s="9">
        <f>COUNTIF(Tabla267[[#This Row],[VALOR RESTANTE]],0)</f>
        <v>0</v>
      </c>
    </row>
    <row r="2892" spans="2:13" hidden="1" x14ac:dyDescent="0.2">
      <c r="B2892" s="31">
        <v>2883</v>
      </c>
      <c r="J2892">
        <f t="shared" ref="J2892:J2955" si="45">IF(C2892&gt;43607,130000,105000)</f>
        <v>105000</v>
      </c>
      <c r="K2892" t="e">
        <f>VLOOKUP(B2892,'REGISTRO ABONOS'!$B$8:$BC$10039,54,0)</f>
        <v>#N/A</v>
      </c>
      <c r="L2892" t="e">
        <f>IF(Tabla267[[#This Row],[VALOR RESTANTE]]&lt;Tabla267[[#This Row],[VALOR]],"NO DISPONIBLE","DISPONIBLE")</f>
        <v>#N/A</v>
      </c>
      <c r="M2892" s="9">
        <f>COUNTIF(Tabla267[[#This Row],[VALOR RESTANTE]],0)</f>
        <v>0</v>
      </c>
    </row>
    <row r="2893" spans="2:13" hidden="1" x14ac:dyDescent="0.2">
      <c r="B2893" s="31">
        <v>2884</v>
      </c>
      <c r="J2893">
        <f t="shared" si="45"/>
        <v>105000</v>
      </c>
      <c r="K2893" t="e">
        <f>VLOOKUP(B2893,'REGISTRO ABONOS'!$B$8:$BC$10039,54,0)</f>
        <v>#N/A</v>
      </c>
      <c r="L2893" t="e">
        <f>IF(Tabla267[[#This Row],[VALOR RESTANTE]]&lt;Tabla267[[#This Row],[VALOR]],"NO DISPONIBLE","DISPONIBLE")</f>
        <v>#N/A</v>
      </c>
      <c r="M2893" s="9">
        <f>COUNTIF(Tabla267[[#This Row],[VALOR RESTANTE]],0)</f>
        <v>0</v>
      </c>
    </row>
    <row r="2894" spans="2:13" hidden="1" x14ac:dyDescent="0.2">
      <c r="B2894" s="31">
        <v>2885</v>
      </c>
      <c r="J2894">
        <f t="shared" si="45"/>
        <v>105000</v>
      </c>
      <c r="K2894" t="e">
        <f>VLOOKUP(B2894,'REGISTRO ABONOS'!$B$8:$BC$10039,54,0)</f>
        <v>#N/A</v>
      </c>
      <c r="L2894" t="e">
        <f>IF(Tabla267[[#This Row],[VALOR RESTANTE]]&lt;Tabla267[[#This Row],[VALOR]],"NO DISPONIBLE","DISPONIBLE")</f>
        <v>#N/A</v>
      </c>
      <c r="M2894" s="9">
        <f>COUNTIF(Tabla267[[#This Row],[VALOR RESTANTE]],0)</f>
        <v>0</v>
      </c>
    </row>
    <row r="2895" spans="2:13" hidden="1" x14ac:dyDescent="0.2">
      <c r="B2895" s="31">
        <v>2886</v>
      </c>
      <c r="J2895">
        <f t="shared" si="45"/>
        <v>105000</v>
      </c>
      <c r="K2895" t="e">
        <f>VLOOKUP(B2895,'REGISTRO ABONOS'!$B$8:$BC$10039,54,0)</f>
        <v>#N/A</v>
      </c>
      <c r="L2895" t="e">
        <f>IF(Tabla267[[#This Row],[VALOR RESTANTE]]&lt;Tabla267[[#This Row],[VALOR]],"NO DISPONIBLE","DISPONIBLE")</f>
        <v>#N/A</v>
      </c>
      <c r="M2895" s="9">
        <f>COUNTIF(Tabla267[[#This Row],[VALOR RESTANTE]],0)</f>
        <v>0</v>
      </c>
    </row>
    <row r="2896" spans="2:13" hidden="1" x14ac:dyDescent="0.2">
      <c r="B2896" s="31">
        <v>2887</v>
      </c>
      <c r="J2896">
        <f t="shared" si="45"/>
        <v>105000</v>
      </c>
      <c r="K2896" t="e">
        <f>VLOOKUP(B2896,'REGISTRO ABONOS'!$B$8:$BC$10039,54,0)</f>
        <v>#N/A</v>
      </c>
      <c r="L2896" t="e">
        <f>IF(Tabla267[[#This Row],[VALOR RESTANTE]]&lt;Tabla267[[#This Row],[VALOR]],"NO DISPONIBLE","DISPONIBLE")</f>
        <v>#N/A</v>
      </c>
      <c r="M2896" s="9">
        <f>COUNTIF(Tabla267[[#This Row],[VALOR RESTANTE]],0)</f>
        <v>0</v>
      </c>
    </row>
    <row r="2897" spans="2:13" hidden="1" x14ac:dyDescent="0.2">
      <c r="B2897" s="31">
        <v>2888</v>
      </c>
      <c r="J2897">
        <f t="shared" si="45"/>
        <v>105000</v>
      </c>
      <c r="K2897" t="e">
        <f>VLOOKUP(B2897,'REGISTRO ABONOS'!$B$8:$BC$10039,54,0)</f>
        <v>#N/A</v>
      </c>
      <c r="L2897" t="e">
        <f>IF(Tabla267[[#This Row],[VALOR RESTANTE]]&lt;Tabla267[[#This Row],[VALOR]],"NO DISPONIBLE","DISPONIBLE")</f>
        <v>#N/A</v>
      </c>
      <c r="M2897" s="9">
        <f>COUNTIF(Tabla267[[#This Row],[VALOR RESTANTE]],0)</f>
        <v>0</v>
      </c>
    </row>
    <row r="2898" spans="2:13" hidden="1" x14ac:dyDescent="0.2">
      <c r="B2898" s="31">
        <v>2889</v>
      </c>
      <c r="J2898">
        <f t="shared" si="45"/>
        <v>105000</v>
      </c>
      <c r="K2898" t="e">
        <f>VLOOKUP(B2898,'REGISTRO ABONOS'!$B$8:$BC$10039,54,0)</f>
        <v>#N/A</v>
      </c>
      <c r="L2898" t="e">
        <f>IF(Tabla267[[#This Row],[VALOR RESTANTE]]&lt;Tabla267[[#This Row],[VALOR]],"NO DISPONIBLE","DISPONIBLE")</f>
        <v>#N/A</v>
      </c>
      <c r="M2898" s="9">
        <f>COUNTIF(Tabla267[[#This Row],[VALOR RESTANTE]],0)</f>
        <v>0</v>
      </c>
    </row>
    <row r="2899" spans="2:13" hidden="1" x14ac:dyDescent="0.2">
      <c r="B2899" s="31">
        <v>2890</v>
      </c>
      <c r="J2899">
        <f t="shared" si="45"/>
        <v>105000</v>
      </c>
      <c r="K2899" t="e">
        <f>VLOOKUP(B2899,'REGISTRO ABONOS'!$B$8:$BC$10039,54,0)</f>
        <v>#N/A</v>
      </c>
      <c r="L2899" t="e">
        <f>IF(Tabla267[[#This Row],[VALOR RESTANTE]]&lt;Tabla267[[#This Row],[VALOR]],"NO DISPONIBLE","DISPONIBLE")</f>
        <v>#N/A</v>
      </c>
      <c r="M2899" s="9">
        <f>COUNTIF(Tabla267[[#This Row],[VALOR RESTANTE]],0)</f>
        <v>0</v>
      </c>
    </row>
    <row r="2900" spans="2:13" hidden="1" x14ac:dyDescent="0.2">
      <c r="B2900" s="31">
        <v>2891</v>
      </c>
      <c r="J2900">
        <f t="shared" si="45"/>
        <v>105000</v>
      </c>
      <c r="K2900" t="e">
        <f>VLOOKUP(B2900,'REGISTRO ABONOS'!$B$8:$BC$10039,54,0)</f>
        <v>#N/A</v>
      </c>
      <c r="L2900" t="e">
        <f>IF(Tabla267[[#This Row],[VALOR RESTANTE]]&lt;Tabla267[[#This Row],[VALOR]],"NO DISPONIBLE","DISPONIBLE")</f>
        <v>#N/A</v>
      </c>
      <c r="M2900" s="9">
        <f>COUNTIF(Tabla267[[#This Row],[VALOR RESTANTE]],0)</f>
        <v>0</v>
      </c>
    </row>
    <row r="2901" spans="2:13" hidden="1" x14ac:dyDescent="0.2">
      <c r="B2901" s="31">
        <v>2892</v>
      </c>
      <c r="J2901">
        <f t="shared" si="45"/>
        <v>105000</v>
      </c>
      <c r="K2901" t="e">
        <f>VLOOKUP(B2901,'REGISTRO ABONOS'!$B$8:$BC$10039,54,0)</f>
        <v>#N/A</v>
      </c>
      <c r="L2901" t="e">
        <f>IF(Tabla267[[#This Row],[VALOR RESTANTE]]&lt;Tabla267[[#This Row],[VALOR]],"NO DISPONIBLE","DISPONIBLE")</f>
        <v>#N/A</v>
      </c>
      <c r="M2901" s="9">
        <f>COUNTIF(Tabla267[[#This Row],[VALOR RESTANTE]],0)</f>
        <v>0</v>
      </c>
    </row>
    <row r="2902" spans="2:13" hidden="1" x14ac:dyDescent="0.2">
      <c r="B2902" s="31">
        <v>2893</v>
      </c>
      <c r="J2902">
        <f t="shared" si="45"/>
        <v>105000</v>
      </c>
      <c r="K2902" t="e">
        <f>VLOOKUP(B2902,'REGISTRO ABONOS'!$B$8:$BC$10039,54,0)</f>
        <v>#N/A</v>
      </c>
      <c r="L2902" t="e">
        <f>IF(Tabla267[[#This Row],[VALOR RESTANTE]]&lt;Tabla267[[#This Row],[VALOR]],"NO DISPONIBLE","DISPONIBLE")</f>
        <v>#N/A</v>
      </c>
      <c r="M2902" s="9">
        <f>COUNTIF(Tabla267[[#This Row],[VALOR RESTANTE]],0)</f>
        <v>0</v>
      </c>
    </row>
    <row r="2903" spans="2:13" hidden="1" x14ac:dyDescent="0.2">
      <c r="B2903" s="31">
        <v>2894</v>
      </c>
      <c r="J2903">
        <f t="shared" si="45"/>
        <v>105000</v>
      </c>
      <c r="K2903" t="e">
        <f>VLOOKUP(B2903,'REGISTRO ABONOS'!$B$8:$BC$10039,54,0)</f>
        <v>#N/A</v>
      </c>
      <c r="L2903" t="e">
        <f>IF(Tabla267[[#This Row],[VALOR RESTANTE]]&lt;Tabla267[[#This Row],[VALOR]],"NO DISPONIBLE","DISPONIBLE")</f>
        <v>#N/A</v>
      </c>
      <c r="M2903" s="9">
        <f>COUNTIF(Tabla267[[#This Row],[VALOR RESTANTE]],0)</f>
        <v>0</v>
      </c>
    </row>
    <row r="2904" spans="2:13" hidden="1" x14ac:dyDescent="0.2">
      <c r="B2904" s="31">
        <v>2895</v>
      </c>
      <c r="J2904">
        <f t="shared" si="45"/>
        <v>105000</v>
      </c>
      <c r="K2904" t="e">
        <f>VLOOKUP(B2904,'REGISTRO ABONOS'!$B$8:$BC$10039,54,0)</f>
        <v>#N/A</v>
      </c>
      <c r="L2904" t="e">
        <f>IF(Tabla267[[#This Row],[VALOR RESTANTE]]&lt;Tabla267[[#This Row],[VALOR]],"NO DISPONIBLE","DISPONIBLE")</f>
        <v>#N/A</v>
      </c>
      <c r="M2904" s="9">
        <f>COUNTIF(Tabla267[[#This Row],[VALOR RESTANTE]],0)</f>
        <v>0</v>
      </c>
    </row>
    <row r="2905" spans="2:13" hidden="1" x14ac:dyDescent="0.2">
      <c r="B2905" s="31">
        <v>2896</v>
      </c>
      <c r="J2905">
        <f t="shared" si="45"/>
        <v>105000</v>
      </c>
      <c r="K2905" t="e">
        <f>VLOOKUP(B2905,'REGISTRO ABONOS'!$B$8:$BC$10039,54,0)</f>
        <v>#N/A</v>
      </c>
      <c r="L2905" t="e">
        <f>IF(Tabla267[[#This Row],[VALOR RESTANTE]]&lt;Tabla267[[#This Row],[VALOR]],"NO DISPONIBLE","DISPONIBLE")</f>
        <v>#N/A</v>
      </c>
      <c r="M2905" s="9">
        <f>COUNTIF(Tabla267[[#This Row],[VALOR RESTANTE]],0)</f>
        <v>0</v>
      </c>
    </row>
    <row r="2906" spans="2:13" hidden="1" x14ac:dyDescent="0.2">
      <c r="B2906" s="31">
        <v>2897</v>
      </c>
      <c r="I2906" t="s">
        <v>558</v>
      </c>
      <c r="J2906">
        <f t="shared" si="45"/>
        <v>105000</v>
      </c>
      <c r="K2906" t="e">
        <f>VLOOKUP(B2906,'REGISTRO ABONOS'!$B$8:$BC$10039,54,0)</f>
        <v>#N/A</v>
      </c>
      <c r="L2906" t="e">
        <f>IF(Tabla267[[#This Row],[VALOR RESTANTE]]&lt;Tabla267[[#This Row],[VALOR]],"NO DISPONIBLE","DISPONIBLE")</f>
        <v>#N/A</v>
      </c>
      <c r="M2906" s="9">
        <f>COUNTIF(Tabla267[[#This Row],[VALOR RESTANTE]],0)</f>
        <v>0</v>
      </c>
    </row>
    <row r="2907" spans="2:13" hidden="1" x14ac:dyDescent="0.2">
      <c r="B2907" s="31">
        <v>2898</v>
      </c>
      <c r="J2907">
        <f t="shared" si="45"/>
        <v>105000</v>
      </c>
      <c r="K2907" t="e">
        <f>VLOOKUP(B2907,'REGISTRO ABONOS'!$B$8:$BC$10039,54,0)</f>
        <v>#N/A</v>
      </c>
      <c r="L2907" t="e">
        <f>IF(Tabla267[[#This Row],[VALOR RESTANTE]]&lt;Tabla267[[#This Row],[VALOR]],"NO DISPONIBLE","DISPONIBLE")</f>
        <v>#N/A</v>
      </c>
      <c r="M2907" s="9">
        <f>COUNTIF(Tabla267[[#This Row],[VALOR RESTANTE]],0)</f>
        <v>0</v>
      </c>
    </row>
    <row r="2908" spans="2:13" hidden="1" x14ac:dyDescent="0.2">
      <c r="B2908" s="31">
        <v>2899</v>
      </c>
      <c r="J2908">
        <f t="shared" si="45"/>
        <v>105000</v>
      </c>
      <c r="K2908" t="e">
        <f>VLOOKUP(B2908,'REGISTRO ABONOS'!$B$8:$BC$10039,54,0)</f>
        <v>#N/A</v>
      </c>
      <c r="L2908" t="e">
        <f>IF(Tabla267[[#This Row],[VALOR RESTANTE]]&lt;Tabla267[[#This Row],[VALOR]],"NO DISPONIBLE","DISPONIBLE")</f>
        <v>#N/A</v>
      </c>
      <c r="M2908" s="9">
        <f>COUNTIF(Tabla267[[#This Row],[VALOR RESTANTE]],0)</f>
        <v>0</v>
      </c>
    </row>
    <row r="2909" spans="2:13" hidden="1" x14ac:dyDescent="0.2">
      <c r="B2909" s="31">
        <v>2900</v>
      </c>
      <c r="J2909">
        <f t="shared" si="45"/>
        <v>105000</v>
      </c>
      <c r="K2909" t="e">
        <f>VLOOKUP(B2909,'REGISTRO ABONOS'!$B$8:$BC$10039,54,0)</f>
        <v>#N/A</v>
      </c>
      <c r="L2909" t="e">
        <f>IF(Tabla267[[#This Row],[VALOR RESTANTE]]&lt;Tabla267[[#This Row],[VALOR]],"NO DISPONIBLE","DISPONIBLE")</f>
        <v>#N/A</v>
      </c>
      <c r="M2909" s="9">
        <f>COUNTIF(Tabla267[[#This Row],[VALOR RESTANTE]],0)</f>
        <v>0</v>
      </c>
    </row>
    <row r="2910" spans="2:13" hidden="1" x14ac:dyDescent="0.2">
      <c r="B2910" s="31">
        <v>2901</v>
      </c>
      <c r="I2910" t="s">
        <v>479</v>
      </c>
      <c r="J2910">
        <f t="shared" si="45"/>
        <v>105000</v>
      </c>
      <c r="K2910" t="e">
        <f>VLOOKUP(B2910,'REGISTRO ABONOS'!$B$8:$BC$10039,54,0)</f>
        <v>#N/A</v>
      </c>
      <c r="L2910" t="e">
        <f>IF(Tabla267[[#This Row],[VALOR RESTANTE]]&lt;Tabla267[[#This Row],[VALOR]],"NO DISPONIBLE","DISPONIBLE")</f>
        <v>#N/A</v>
      </c>
      <c r="M2910" s="9">
        <f>COUNTIF(Tabla267[[#This Row],[VALOR RESTANTE]],0)</f>
        <v>0</v>
      </c>
    </row>
    <row r="2911" spans="2:13" hidden="1" x14ac:dyDescent="0.2">
      <c r="B2911" s="31">
        <v>2902</v>
      </c>
      <c r="J2911">
        <f t="shared" si="45"/>
        <v>105000</v>
      </c>
      <c r="K2911" t="e">
        <f>VLOOKUP(B2911,'REGISTRO ABONOS'!$B$8:$BC$10039,54,0)</f>
        <v>#N/A</v>
      </c>
      <c r="L2911" t="e">
        <f>IF(Tabla267[[#This Row],[VALOR RESTANTE]]&lt;Tabla267[[#This Row],[VALOR]],"NO DISPONIBLE","DISPONIBLE")</f>
        <v>#N/A</v>
      </c>
      <c r="M2911" s="9">
        <f>COUNTIF(Tabla267[[#This Row],[VALOR RESTANTE]],0)</f>
        <v>0</v>
      </c>
    </row>
    <row r="2912" spans="2:13" hidden="1" x14ac:dyDescent="0.2">
      <c r="B2912" s="31">
        <v>2903</v>
      </c>
      <c r="I2912" t="s">
        <v>336</v>
      </c>
      <c r="J2912">
        <f t="shared" si="45"/>
        <v>105000</v>
      </c>
      <c r="K2912" t="e">
        <f>VLOOKUP(B2912,'REGISTRO ABONOS'!$B$8:$BC$10039,54,0)</f>
        <v>#N/A</v>
      </c>
      <c r="L2912" t="e">
        <f>IF(Tabla267[[#This Row],[VALOR RESTANTE]]&lt;Tabla267[[#This Row],[VALOR]],"NO DISPONIBLE","DISPONIBLE")</f>
        <v>#N/A</v>
      </c>
      <c r="M2912" s="9">
        <f>COUNTIF(Tabla267[[#This Row],[VALOR RESTANTE]],0)</f>
        <v>0</v>
      </c>
    </row>
    <row r="2913" spans="2:13" hidden="1" x14ac:dyDescent="0.2">
      <c r="B2913" s="31">
        <v>2904</v>
      </c>
      <c r="J2913">
        <f t="shared" si="45"/>
        <v>105000</v>
      </c>
      <c r="K2913" t="e">
        <f>VLOOKUP(B2913,'REGISTRO ABONOS'!$B$8:$BC$10039,54,0)</f>
        <v>#N/A</v>
      </c>
      <c r="L2913" t="e">
        <f>IF(Tabla267[[#This Row],[VALOR RESTANTE]]&lt;Tabla267[[#This Row],[VALOR]],"NO DISPONIBLE","DISPONIBLE")</f>
        <v>#N/A</v>
      </c>
      <c r="M2913" s="9">
        <f>COUNTIF(Tabla267[[#This Row],[VALOR RESTANTE]],0)</f>
        <v>0</v>
      </c>
    </row>
    <row r="2914" spans="2:13" hidden="1" x14ac:dyDescent="0.2">
      <c r="B2914" s="31">
        <v>2905</v>
      </c>
      <c r="J2914">
        <f t="shared" si="45"/>
        <v>105000</v>
      </c>
      <c r="K2914" t="e">
        <f>VLOOKUP(B2914,'REGISTRO ABONOS'!$B$8:$BC$10039,54,0)</f>
        <v>#N/A</v>
      </c>
      <c r="L2914" t="e">
        <f>IF(Tabla267[[#This Row],[VALOR RESTANTE]]&lt;Tabla267[[#This Row],[VALOR]],"NO DISPONIBLE","DISPONIBLE")</f>
        <v>#N/A</v>
      </c>
      <c r="M2914" s="9">
        <f>COUNTIF(Tabla267[[#This Row],[VALOR RESTANTE]],0)</f>
        <v>0</v>
      </c>
    </row>
    <row r="2915" spans="2:13" hidden="1" x14ac:dyDescent="0.2">
      <c r="B2915" s="31">
        <v>2906</v>
      </c>
      <c r="J2915">
        <f t="shared" si="45"/>
        <v>105000</v>
      </c>
      <c r="K2915" t="e">
        <f>VLOOKUP(B2915,'REGISTRO ABONOS'!$B$8:$BC$10039,54,0)</f>
        <v>#N/A</v>
      </c>
      <c r="L2915" t="e">
        <f>IF(Tabla267[[#This Row],[VALOR RESTANTE]]&lt;Tabla267[[#This Row],[VALOR]],"NO DISPONIBLE","DISPONIBLE")</f>
        <v>#N/A</v>
      </c>
      <c r="M2915" s="9">
        <f>COUNTIF(Tabla267[[#This Row],[VALOR RESTANTE]],0)</f>
        <v>0</v>
      </c>
    </row>
    <row r="2916" spans="2:13" hidden="1" x14ac:dyDescent="0.2">
      <c r="B2916" s="31">
        <v>2907</v>
      </c>
      <c r="J2916">
        <f t="shared" si="45"/>
        <v>105000</v>
      </c>
      <c r="K2916" t="e">
        <f>VLOOKUP(B2916,'REGISTRO ABONOS'!$B$8:$BC$10039,54,0)</f>
        <v>#N/A</v>
      </c>
      <c r="L2916" t="e">
        <f>IF(Tabla267[[#This Row],[VALOR RESTANTE]]&lt;Tabla267[[#This Row],[VALOR]],"NO DISPONIBLE","DISPONIBLE")</f>
        <v>#N/A</v>
      </c>
      <c r="M2916" s="9">
        <f>COUNTIF(Tabla267[[#This Row],[VALOR RESTANTE]],0)</f>
        <v>0</v>
      </c>
    </row>
    <row r="2917" spans="2:13" hidden="1" x14ac:dyDescent="0.2">
      <c r="B2917" s="31">
        <v>2908</v>
      </c>
      <c r="J2917">
        <f t="shared" si="45"/>
        <v>105000</v>
      </c>
      <c r="K2917" t="e">
        <f>VLOOKUP(B2917,'REGISTRO ABONOS'!$B$8:$BC$10039,54,0)</f>
        <v>#N/A</v>
      </c>
      <c r="L2917" t="e">
        <f>IF(Tabla267[[#This Row],[VALOR RESTANTE]]&lt;Tabla267[[#This Row],[VALOR]],"NO DISPONIBLE","DISPONIBLE")</f>
        <v>#N/A</v>
      </c>
      <c r="M2917" s="9">
        <f>COUNTIF(Tabla267[[#This Row],[VALOR RESTANTE]],0)</f>
        <v>0</v>
      </c>
    </row>
    <row r="2918" spans="2:13" hidden="1" x14ac:dyDescent="0.2">
      <c r="B2918" s="31">
        <v>2909</v>
      </c>
      <c r="J2918">
        <f t="shared" si="45"/>
        <v>105000</v>
      </c>
      <c r="K2918" t="e">
        <f>VLOOKUP(B2918,'REGISTRO ABONOS'!$B$8:$BC$10039,54,0)</f>
        <v>#N/A</v>
      </c>
      <c r="L2918" t="e">
        <f>IF(Tabla267[[#This Row],[VALOR RESTANTE]]&lt;Tabla267[[#This Row],[VALOR]],"NO DISPONIBLE","DISPONIBLE")</f>
        <v>#N/A</v>
      </c>
      <c r="M2918" s="9">
        <f>COUNTIF(Tabla267[[#This Row],[VALOR RESTANTE]],0)</f>
        <v>0</v>
      </c>
    </row>
    <row r="2919" spans="2:13" hidden="1" x14ac:dyDescent="0.2">
      <c r="B2919" s="31">
        <v>2910</v>
      </c>
      <c r="I2919" t="s">
        <v>336</v>
      </c>
      <c r="J2919">
        <f t="shared" si="45"/>
        <v>105000</v>
      </c>
      <c r="K2919" t="e">
        <f>VLOOKUP(B2919,'REGISTRO ABONOS'!$B$8:$BC$10039,54,0)</f>
        <v>#N/A</v>
      </c>
      <c r="L2919" t="e">
        <f>IF(Tabla267[[#This Row],[VALOR RESTANTE]]&lt;Tabla267[[#This Row],[VALOR]],"NO DISPONIBLE","DISPONIBLE")</f>
        <v>#N/A</v>
      </c>
      <c r="M2919" s="9">
        <f>COUNTIF(Tabla267[[#This Row],[VALOR RESTANTE]],0)</f>
        <v>0</v>
      </c>
    </row>
    <row r="2920" spans="2:13" hidden="1" x14ac:dyDescent="0.2">
      <c r="B2920" s="31">
        <v>2911</v>
      </c>
      <c r="I2920" t="s">
        <v>336</v>
      </c>
      <c r="J2920">
        <f t="shared" si="45"/>
        <v>105000</v>
      </c>
      <c r="K2920" t="e">
        <f>VLOOKUP(B2920,'REGISTRO ABONOS'!$B$8:$BC$10039,54,0)</f>
        <v>#N/A</v>
      </c>
      <c r="L2920" t="e">
        <f>IF(Tabla267[[#This Row],[VALOR RESTANTE]]&lt;Tabla267[[#This Row],[VALOR]],"NO DISPONIBLE","DISPONIBLE")</f>
        <v>#N/A</v>
      </c>
      <c r="M2920" s="9">
        <f>COUNTIF(Tabla267[[#This Row],[VALOR RESTANTE]],0)</f>
        <v>0</v>
      </c>
    </row>
    <row r="2921" spans="2:13" hidden="1" x14ac:dyDescent="0.2">
      <c r="B2921" s="31">
        <v>2912</v>
      </c>
      <c r="I2921" t="s">
        <v>336</v>
      </c>
      <c r="J2921">
        <f t="shared" si="45"/>
        <v>105000</v>
      </c>
      <c r="K2921" t="e">
        <f>VLOOKUP(B2921,'REGISTRO ABONOS'!$B$8:$BC$10039,54,0)</f>
        <v>#N/A</v>
      </c>
      <c r="L2921" t="e">
        <f>IF(Tabla267[[#This Row],[VALOR RESTANTE]]&lt;Tabla267[[#This Row],[VALOR]],"NO DISPONIBLE","DISPONIBLE")</f>
        <v>#N/A</v>
      </c>
      <c r="M2921" s="9">
        <f>COUNTIF(Tabla267[[#This Row],[VALOR RESTANTE]],0)</f>
        <v>0</v>
      </c>
    </row>
    <row r="2922" spans="2:13" hidden="1" x14ac:dyDescent="0.2">
      <c r="B2922" s="31">
        <v>2913</v>
      </c>
      <c r="J2922">
        <f t="shared" si="45"/>
        <v>105000</v>
      </c>
      <c r="K2922" t="e">
        <f>VLOOKUP(B2922,'REGISTRO ABONOS'!$B$8:$BC$10039,54,0)</f>
        <v>#N/A</v>
      </c>
      <c r="L2922" t="e">
        <f>IF(Tabla267[[#This Row],[VALOR RESTANTE]]&lt;Tabla267[[#This Row],[VALOR]],"NO DISPONIBLE","DISPONIBLE")</f>
        <v>#N/A</v>
      </c>
      <c r="M2922" s="9">
        <f>COUNTIF(Tabla267[[#This Row],[VALOR RESTANTE]],0)</f>
        <v>0</v>
      </c>
    </row>
    <row r="2923" spans="2:13" hidden="1" x14ac:dyDescent="0.2">
      <c r="B2923" s="31">
        <v>2914</v>
      </c>
      <c r="I2923" t="s">
        <v>504</v>
      </c>
      <c r="J2923">
        <f t="shared" si="45"/>
        <v>105000</v>
      </c>
      <c r="K2923" t="e">
        <f>VLOOKUP(B2923,'REGISTRO ABONOS'!$B$8:$BC$10039,54,0)</f>
        <v>#N/A</v>
      </c>
      <c r="L2923" t="e">
        <f>IF(Tabla267[[#This Row],[VALOR RESTANTE]]&lt;Tabla267[[#This Row],[VALOR]],"NO DISPONIBLE","DISPONIBLE")</f>
        <v>#N/A</v>
      </c>
      <c r="M2923" s="9">
        <f>COUNTIF(Tabla267[[#This Row],[VALOR RESTANTE]],0)</f>
        <v>0</v>
      </c>
    </row>
    <row r="2924" spans="2:13" hidden="1" x14ac:dyDescent="0.2">
      <c r="B2924" s="31">
        <v>2915</v>
      </c>
      <c r="I2924" t="s">
        <v>345</v>
      </c>
      <c r="J2924">
        <f t="shared" si="45"/>
        <v>105000</v>
      </c>
      <c r="K2924" t="e">
        <f>VLOOKUP(B2924,'REGISTRO ABONOS'!$B$8:$BC$10039,54,0)</f>
        <v>#N/A</v>
      </c>
      <c r="L2924" t="e">
        <f>IF(Tabla267[[#This Row],[VALOR RESTANTE]]&lt;Tabla267[[#This Row],[VALOR]],"NO DISPONIBLE","DISPONIBLE")</f>
        <v>#N/A</v>
      </c>
      <c r="M2924" s="9">
        <f>COUNTIF(Tabla267[[#This Row],[VALOR RESTANTE]],0)</f>
        <v>0</v>
      </c>
    </row>
    <row r="2925" spans="2:13" hidden="1" x14ac:dyDescent="0.2">
      <c r="B2925" s="31">
        <v>2916</v>
      </c>
      <c r="J2925">
        <f t="shared" si="45"/>
        <v>105000</v>
      </c>
      <c r="K2925" t="e">
        <f>VLOOKUP(B2925,'REGISTRO ABONOS'!$B$8:$BC$10039,54,0)</f>
        <v>#N/A</v>
      </c>
      <c r="L2925" t="e">
        <f>IF(Tabla267[[#This Row],[VALOR RESTANTE]]&lt;Tabla267[[#This Row],[VALOR]],"NO DISPONIBLE","DISPONIBLE")</f>
        <v>#N/A</v>
      </c>
      <c r="M2925" s="9">
        <f>COUNTIF(Tabla267[[#This Row],[VALOR RESTANTE]],0)</f>
        <v>0</v>
      </c>
    </row>
    <row r="2926" spans="2:13" hidden="1" x14ac:dyDescent="0.2">
      <c r="B2926" s="31">
        <v>2917</v>
      </c>
      <c r="J2926">
        <f t="shared" si="45"/>
        <v>105000</v>
      </c>
      <c r="K2926" t="e">
        <f>VLOOKUP(B2926,'REGISTRO ABONOS'!$B$8:$BC$10039,54,0)</f>
        <v>#N/A</v>
      </c>
      <c r="L2926" t="e">
        <f>IF(Tabla267[[#This Row],[VALOR RESTANTE]]&lt;Tabla267[[#This Row],[VALOR]],"NO DISPONIBLE","DISPONIBLE")</f>
        <v>#N/A</v>
      </c>
      <c r="M2926" s="9">
        <f>COUNTIF(Tabla267[[#This Row],[VALOR RESTANTE]],0)</f>
        <v>0</v>
      </c>
    </row>
    <row r="2927" spans="2:13" hidden="1" x14ac:dyDescent="0.2">
      <c r="B2927" s="31">
        <v>2918</v>
      </c>
      <c r="J2927">
        <f t="shared" si="45"/>
        <v>105000</v>
      </c>
      <c r="K2927" t="e">
        <f>VLOOKUP(B2927,'REGISTRO ABONOS'!$B$8:$BC$10039,54,0)</f>
        <v>#N/A</v>
      </c>
      <c r="L2927" t="e">
        <f>IF(Tabla267[[#This Row],[VALOR RESTANTE]]&lt;Tabla267[[#This Row],[VALOR]],"NO DISPONIBLE","DISPONIBLE")</f>
        <v>#N/A</v>
      </c>
      <c r="M2927" s="9">
        <f>COUNTIF(Tabla267[[#This Row],[VALOR RESTANTE]],0)</f>
        <v>0</v>
      </c>
    </row>
    <row r="2928" spans="2:13" hidden="1" x14ac:dyDescent="0.2">
      <c r="B2928" s="31">
        <v>2919</v>
      </c>
      <c r="I2928" t="s">
        <v>336</v>
      </c>
      <c r="J2928">
        <f t="shared" si="45"/>
        <v>105000</v>
      </c>
      <c r="K2928" t="e">
        <f>VLOOKUP(B2928,'REGISTRO ABONOS'!$B$8:$BC$10039,54,0)</f>
        <v>#N/A</v>
      </c>
      <c r="L2928" t="e">
        <f>IF(Tabla267[[#This Row],[VALOR RESTANTE]]&lt;Tabla267[[#This Row],[VALOR]],"NO DISPONIBLE","DISPONIBLE")</f>
        <v>#N/A</v>
      </c>
      <c r="M2928" s="9">
        <f>COUNTIF(Tabla267[[#This Row],[VALOR RESTANTE]],0)</f>
        <v>0</v>
      </c>
    </row>
    <row r="2929" spans="2:13" hidden="1" x14ac:dyDescent="0.2">
      <c r="B2929" s="31">
        <v>2920</v>
      </c>
      <c r="J2929">
        <f t="shared" si="45"/>
        <v>105000</v>
      </c>
      <c r="K2929" t="e">
        <f>VLOOKUP(B2929,'REGISTRO ABONOS'!$B$8:$BC$10039,54,0)</f>
        <v>#N/A</v>
      </c>
      <c r="L2929" t="e">
        <f>IF(Tabla267[[#This Row],[VALOR RESTANTE]]&lt;Tabla267[[#This Row],[VALOR]],"NO DISPONIBLE","DISPONIBLE")</f>
        <v>#N/A</v>
      </c>
      <c r="M2929" s="9">
        <f>COUNTIF(Tabla267[[#This Row],[VALOR RESTANTE]],0)</f>
        <v>0</v>
      </c>
    </row>
    <row r="2930" spans="2:13" hidden="1" x14ac:dyDescent="0.2">
      <c r="B2930" s="31">
        <v>2921</v>
      </c>
      <c r="J2930">
        <f t="shared" si="45"/>
        <v>105000</v>
      </c>
      <c r="K2930" t="e">
        <f>VLOOKUP(B2930,'REGISTRO ABONOS'!$B$8:$BC$10039,54,0)</f>
        <v>#N/A</v>
      </c>
      <c r="L2930" t="e">
        <f>IF(Tabla267[[#This Row],[VALOR RESTANTE]]&lt;Tabla267[[#This Row],[VALOR]],"NO DISPONIBLE","DISPONIBLE")</f>
        <v>#N/A</v>
      </c>
      <c r="M2930" s="9">
        <f>COUNTIF(Tabla267[[#This Row],[VALOR RESTANTE]],0)</f>
        <v>0</v>
      </c>
    </row>
    <row r="2931" spans="2:13" hidden="1" x14ac:dyDescent="0.2">
      <c r="B2931" s="31">
        <v>2922</v>
      </c>
      <c r="J2931">
        <f t="shared" si="45"/>
        <v>105000</v>
      </c>
      <c r="K2931" t="e">
        <f>VLOOKUP(B2931,'REGISTRO ABONOS'!$B$8:$BC$10039,54,0)</f>
        <v>#N/A</v>
      </c>
      <c r="L2931" t="e">
        <f>IF(Tabla267[[#This Row],[VALOR RESTANTE]]&lt;Tabla267[[#This Row],[VALOR]],"NO DISPONIBLE","DISPONIBLE")</f>
        <v>#N/A</v>
      </c>
      <c r="M2931" s="9">
        <f>COUNTIF(Tabla267[[#This Row],[VALOR RESTANTE]],0)</f>
        <v>0</v>
      </c>
    </row>
    <row r="2932" spans="2:13" hidden="1" x14ac:dyDescent="0.2">
      <c r="B2932" s="31">
        <v>2923</v>
      </c>
      <c r="J2932">
        <f t="shared" si="45"/>
        <v>105000</v>
      </c>
      <c r="K2932" t="e">
        <f>VLOOKUP(B2932,'REGISTRO ABONOS'!$B$8:$BC$10039,54,0)</f>
        <v>#N/A</v>
      </c>
      <c r="L2932" t="e">
        <f>IF(Tabla267[[#This Row],[VALOR RESTANTE]]&lt;Tabla267[[#This Row],[VALOR]],"NO DISPONIBLE","DISPONIBLE")</f>
        <v>#N/A</v>
      </c>
      <c r="M2932" s="9">
        <f>COUNTIF(Tabla267[[#This Row],[VALOR RESTANTE]],0)</f>
        <v>0</v>
      </c>
    </row>
    <row r="2933" spans="2:13" hidden="1" x14ac:dyDescent="0.2">
      <c r="B2933" s="31">
        <v>2924</v>
      </c>
      <c r="J2933">
        <f t="shared" si="45"/>
        <v>105000</v>
      </c>
      <c r="K2933" t="e">
        <f>VLOOKUP(B2933,'REGISTRO ABONOS'!$B$8:$BC$10039,54,0)</f>
        <v>#N/A</v>
      </c>
      <c r="L2933" t="e">
        <f>IF(Tabla267[[#This Row],[VALOR RESTANTE]]&lt;Tabla267[[#This Row],[VALOR]],"NO DISPONIBLE","DISPONIBLE")</f>
        <v>#N/A</v>
      </c>
      <c r="M2933" s="9">
        <f>COUNTIF(Tabla267[[#This Row],[VALOR RESTANTE]],0)</f>
        <v>0</v>
      </c>
    </row>
    <row r="2934" spans="2:13" hidden="1" x14ac:dyDescent="0.2">
      <c r="B2934" s="31">
        <v>2925</v>
      </c>
      <c r="J2934">
        <f t="shared" si="45"/>
        <v>105000</v>
      </c>
      <c r="K2934" t="e">
        <f>VLOOKUP(B2934,'REGISTRO ABONOS'!$B$8:$BC$10039,54,0)</f>
        <v>#N/A</v>
      </c>
      <c r="L2934" t="e">
        <f>IF(Tabla267[[#This Row],[VALOR RESTANTE]]&lt;Tabla267[[#This Row],[VALOR]],"NO DISPONIBLE","DISPONIBLE")</f>
        <v>#N/A</v>
      </c>
      <c r="M2934" s="9">
        <f>COUNTIF(Tabla267[[#This Row],[VALOR RESTANTE]],0)</f>
        <v>0</v>
      </c>
    </row>
    <row r="2935" spans="2:13" hidden="1" x14ac:dyDescent="0.2">
      <c r="B2935" s="31">
        <v>2926</v>
      </c>
      <c r="I2935" t="s">
        <v>479</v>
      </c>
      <c r="J2935">
        <f t="shared" si="45"/>
        <v>105000</v>
      </c>
      <c r="K2935" t="e">
        <f>VLOOKUP(B2935,'REGISTRO ABONOS'!$B$8:$BC$10039,54,0)</f>
        <v>#N/A</v>
      </c>
      <c r="L2935" t="e">
        <f>IF(Tabla267[[#This Row],[VALOR RESTANTE]]&lt;Tabla267[[#This Row],[VALOR]],"NO DISPONIBLE","DISPONIBLE")</f>
        <v>#N/A</v>
      </c>
      <c r="M2935" s="9">
        <f>COUNTIF(Tabla267[[#This Row],[VALOR RESTANTE]],0)</f>
        <v>0</v>
      </c>
    </row>
    <row r="2936" spans="2:13" hidden="1" x14ac:dyDescent="0.2">
      <c r="B2936" s="31">
        <v>2927</v>
      </c>
      <c r="J2936">
        <f t="shared" si="45"/>
        <v>105000</v>
      </c>
      <c r="K2936" t="e">
        <f>VLOOKUP(B2936,'REGISTRO ABONOS'!$B$8:$BC$10039,54,0)</f>
        <v>#N/A</v>
      </c>
      <c r="L2936" t="e">
        <f>IF(Tabla267[[#This Row],[VALOR RESTANTE]]&lt;Tabla267[[#This Row],[VALOR]],"NO DISPONIBLE","DISPONIBLE")</f>
        <v>#N/A</v>
      </c>
      <c r="M2936" s="9">
        <f>COUNTIF(Tabla267[[#This Row],[VALOR RESTANTE]],0)</f>
        <v>0</v>
      </c>
    </row>
    <row r="2937" spans="2:13" hidden="1" x14ac:dyDescent="0.2">
      <c r="B2937" s="31">
        <v>2928</v>
      </c>
      <c r="J2937">
        <f t="shared" si="45"/>
        <v>105000</v>
      </c>
      <c r="K2937" t="e">
        <f>VLOOKUP(B2937,'REGISTRO ABONOS'!$B$8:$BC$10039,54,0)</f>
        <v>#N/A</v>
      </c>
      <c r="L2937" t="e">
        <f>IF(Tabla267[[#This Row],[VALOR RESTANTE]]&lt;Tabla267[[#This Row],[VALOR]],"NO DISPONIBLE","DISPONIBLE")</f>
        <v>#N/A</v>
      </c>
      <c r="M2937" s="9">
        <f>COUNTIF(Tabla267[[#This Row],[VALOR RESTANTE]],0)</f>
        <v>0</v>
      </c>
    </row>
    <row r="2938" spans="2:13" hidden="1" x14ac:dyDescent="0.2">
      <c r="B2938" s="31">
        <v>2929</v>
      </c>
      <c r="J2938">
        <f t="shared" si="45"/>
        <v>105000</v>
      </c>
      <c r="K2938" t="e">
        <f>VLOOKUP(B2938,'REGISTRO ABONOS'!$B$8:$BC$10039,54,0)</f>
        <v>#N/A</v>
      </c>
      <c r="L2938" t="e">
        <f>IF(Tabla267[[#This Row],[VALOR RESTANTE]]&lt;Tabla267[[#This Row],[VALOR]],"NO DISPONIBLE","DISPONIBLE")</f>
        <v>#N/A</v>
      </c>
      <c r="M2938" s="9">
        <f>COUNTIF(Tabla267[[#This Row],[VALOR RESTANTE]],0)</f>
        <v>0</v>
      </c>
    </row>
    <row r="2939" spans="2:13" hidden="1" x14ac:dyDescent="0.2">
      <c r="B2939" s="31">
        <v>2930</v>
      </c>
      <c r="I2939" t="s">
        <v>531</v>
      </c>
      <c r="J2939">
        <f t="shared" si="45"/>
        <v>105000</v>
      </c>
      <c r="K2939" t="e">
        <f>VLOOKUP(B2939,'REGISTRO ABONOS'!$B$8:$BC$10039,54,0)</f>
        <v>#N/A</v>
      </c>
      <c r="L2939" t="e">
        <f>IF(Tabla267[[#This Row],[VALOR RESTANTE]]&lt;Tabla267[[#This Row],[VALOR]],"NO DISPONIBLE","DISPONIBLE")</f>
        <v>#N/A</v>
      </c>
      <c r="M2939" s="9">
        <f>COUNTIF(Tabla267[[#This Row],[VALOR RESTANTE]],0)</f>
        <v>0</v>
      </c>
    </row>
    <row r="2940" spans="2:13" hidden="1" x14ac:dyDescent="0.2">
      <c r="B2940" s="31">
        <v>2931</v>
      </c>
      <c r="J2940">
        <f t="shared" si="45"/>
        <v>105000</v>
      </c>
      <c r="K2940" t="e">
        <f>VLOOKUP(B2940,'REGISTRO ABONOS'!$B$8:$BC$10039,54,0)</f>
        <v>#N/A</v>
      </c>
      <c r="L2940" t="e">
        <f>IF(Tabla267[[#This Row],[VALOR RESTANTE]]&lt;Tabla267[[#This Row],[VALOR]],"NO DISPONIBLE","DISPONIBLE")</f>
        <v>#N/A</v>
      </c>
      <c r="M2940" s="9">
        <f>COUNTIF(Tabla267[[#This Row],[VALOR RESTANTE]],0)</f>
        <v>0</v>
      </c>
    </row>
    <row r="2941" spans="2:13" hidden="1" x14ac:dyDescent="0.2">
      <c r="B2941" s="31">
        <v>2932</v>
      </c>
      <c r="J2941">
        <f t="shared" si="45"/>
        <v>105000</v>
      </c>
      <c r="K2941" t="e">
        <f>VLOOKUP(B2941,'REGISTRO ABONOS'!$B$8:$BC$10039,54,0)</f>
        <v>#N/A</v>
      </c>
      <c r="L2941" t="e">
        <f>IF(Tabla267[[#This Row],[VALOR RESTANTE]]&lt;Tabla267[[#This Row],[VALOR]],"NO DISPONIBLE","DISPONIBLE")</f>
        <v>#N/A</v>
      </c>
      <c r="M2941" s="9">
        <f>COUNTIF(Tabla267[[#This Row],[VALOR RESTANTE]],0)</f>
        <v>0</v>
      </c>
    </row>
    <row r="2942" spans="2:13" hidden="1" x14ac:dyDescent="0.2">
      <c r="B2942" s="31">
        <v>2933</v>
      </c>
      <c r="J2942">
        <f t="shared" si="45"/>
        <v>105000</v>
      </c>
      <c r="K2942" t="e">
        <f>VLOOKUP(B2942,'REGISTRO ABONOS'!$B$8:$BC$10039,54,0)</f>
        <v>#N/A</v>
      </c>
      <c r="L2942" t="e">
        <f>IF(Tabla267[[#This Row],[VALOR RESTANTE]]&lt;Tabla267[[#This Row],[VALOR]],"NO DISPONIBLE","DISPONIBLE")</f>
        <v>#N/A</v>
      </c>
      <c r="M2942" s="9">
        <f>COUNTIF(Tabla267[[#This Row],[VALOR RESTANTE]],0)</f>
        <v>0</v>
      </c>
    </row>
    <row r="2943" spans="2:13" hidden="1" x14ac:dyDescent="0.2">
      <c r="B2943" s="31">
        <v>2934</v>
      </c>
      <c r="I2943" t="s">
        <v>336</v>
      </c>
      <c r="J2943">
        <f t="shared" si="45"/>
        <v>105000</v>
      </c>
      <c r="K2943" t="e">
        <f>VLOOKUP(B2943,'REGISTRO ABONOS'!$B$8:$BC$10039,54,0)</f>
        <v>#N/A</v>
      </c>
      <c r="L2943" t="e">
        <f>IF(Tabla267[[#This Row],[VALOR RESTANTE]]&lt;Tabla267[[#This Row],[VALOR]],"NO DISPONIBLE","DISPONIBLE")</f>
        <v>#N/A</v>
      </c>
      <c r="M2943" s="9">
        <f>COUNTIF(Tabla267[[#This Row],[VALOR RESTANTE]],0)</f>
        <v>0</v>
      </c>
    </row>
    <row r="2944" spans="2:13" hidden="1" x14ac:dyDescent="0.2">
      <c r="B2944" s="31">
        <v>2935</v>
      </c>
      <c r="I2944" t="s">
        <v>515</v>
      </c>
      <c r="J2944">
        <f t="shared" si="45"/>
        <v>105000</v>
      </c>
      <c r="K2944" t="e">
        <f>VLOOKUP(B2944,'REGISTRO ABONOS'!$B$8:$BC$10039,54,0)</f>
        <v>#N/A</v>
      </c>
      <c r="L2944" t="e">
        <f>IF(Tabla267[[#This Row],[VALOR RESTANTE]]&lt;Tabla267[[#This Row],[VALOR]],"NO DISPONIBLE","DISPONIBLE")</f>
        <v>#N/A</v>
      </c>
      <c r="M2944" s="9">
        <f>COUNTIF(Tabla267[[#This Row],[VALOR RESTANTE]],0)</f>
        <v>0</v>
      </c>
    </row>
    <row r="2945" spans="2:13" hidden="1" x14ac:dyDescent="0.2">
      <c r="B2945" s="31">
        <v>2936</v>
      </c>
      <c r="J2945">
        <f t="shared" si="45"/>
        <v>105000</v>
      </c>
      <c r="K2945" t="e">
        <f>VLOOKUP(B2945,'REGISTRO ABONOS'!$B$8:$BC$10039,54,0)</f>
        <v>#N/A</v>
      </c>
      <c r="L2945" t="e">
        <f>IF(Tabla267[[#This Row],[VALOR RESTANTE]]&lt;Tabla267[[#This Row],[VALOR]],"NO DISPONIBLE","DISPONIBLE")</f>
        <v>#N/A</v>
      </c>
      <c r="M2945" s="9">
        <f>COUNTIF(Tabla267[[#This Row],[VALOR RESTANTE]],0)</f>
        <v>0</v>
      </c>
    </row>
    <row r="2946" spans="2:13" hidden="1" x14ac:dyDescent="0.2">
      <c r="B2946" s="31">
        <v>2937</v>
      </c>
      <c r="J2946">
        <f t="shared" si="45"/>
        <v>105000</v>
      </c>
      <c r="K2946" t="e">
        <f>VLOOKUP(B2946,'REGISTRO ABONOS'!$B$8:$BC$10039,54,0)</f>
        <v>#N/A</v>
      </c>
      <c r="L2946" t="e">
        <f>IF(Tabla267[[#This Row],[VALOR RESTANTE]]&lt;Tabla267[[#This Row],[VALOR]],"NO DISPONIBLE","DISPONIBLE")</f>
        <v>#N/A</v>
      </c>
      <c r="M2946" s="9">
        <f>COUNTIF(Tabla267[[#This Row],[VALOR RESTANTE]],0)</f>
        <v>0</v>
      </c>
    </row>
    <row r="2947" spans="2:13" hidden="1" x14ac:dyDescent="0.2">
      <c r="B2947" s="31">
        <v>2938</v>
      </c>
      <c r="J2947">
        <f t="shared" si="45"/>
        <v>105000</v>
      </c>
      <c r="K2947" t="e">
        <f>VLOOKUP(B2947,'REGISTRO ABONOS'!$B$8:$BC$10039,54,0)</f>
        <v>#N/A</v>
      </c>
      <c r="L2947" t="e">
        <f>IF(Tabla267[[#This Row],[VALOR RESTANTE]]&lt;Tabla267[[#This Row],[VALOR]],"NO DISPONIBLE","DISPONIBLE")</f>
        <v>#N/A</v>
      </c>
      <c r="M2947" s="9">
        <f>COUNTIF(Tabla267[[#This Row],[VALOR RESTANTE]],0)</f>
        <v>0</v>
      </c>
    </row>
    <row r="2948" spans="2:13" hidden="1" x14ac:dyDescent="0.2">
      <c r="B2948" s="31">
        <v>2939</v>
      </c>
      <c r="I2948" t="s">
        <v>525</v>
      </c>
      <c r="J2948">
        <f t="shared" si="45"/>
        <v>105000</v>
      </c>
      <c r="K2948" t="e">
        <f>VLOOKUP(B2948,'REGISTRO ABONOS'!$B$8:$BC$10039,54,0)</f>
        <v>#N/A</v>
      </c>
      <c r="L2948" t="e">
        <f>IF(Tabla267[[#This Row],[VALOR RESTANTE]]&lt;Tabla267[[#This Row],[VALOR]],"NO DISPONIBLE","DISPONIBLE")</f>
        <v>#N/A</v>
      </c>
      <c r="M2948" s="9">
        <f>COUNTIF(Tabla267[[#This Row],[VALOR RESTANTE]],0)</f>
        <v>0</v>
      </c>
    </row>
    <row r="2949" spans="2:13" hidden="1" x14ac:dyDescent="0.2">
      <c r="B2949" s="31">
        <v>2940</v>
      </c>
      <c r="J2949">
        <f t="shared" si="45"/>
        <v>105000</v>
      </c>
      <c r="K2949" t="e">
        <f>VLOOKUP(B2949,'REGISTRO ABONOS'!$B$8:$BC$10039,54,0)</f>
        <v>#N/A</v>
      </c>
      <c r="L2949" t="e">
        <f>IF(Tabla267[[#This Row],[VALOR RESTANTE]]&lt;Tabla267[[#This Row],[VALOR]],"NO DISPONIBLE","DISPONIBLE")</f>
        <v>#N/A</v>
      </c>
      <c r="M2949" s="9">
        <f>COUNTIF(Tabla267[[#This Row],[VALOR RESTANTE]],0)</f>
        <v>0</v>
      </c>
    </row>
    <row r="2950" spans="2:13" hidden="1" x14ac:dyDescent="0.2">
      <c r="B2950" s="31">
        <v>2941</v>
      </c>
      <c r="J2950">
        <f t="shared" si="45"/>
        <v>105000</v>
      </c>
      <c r="K2950" t="e">
        <f>VLOOKUP(B2950,'REGISTRO ABONOS'!$B$8:$BC$10039,54,0)</f>
        <v>#N/A</v>
      </c>
      <c r="L2950" t="e">
        <f>IF(Tabla267[[#This Row],[VALOR RESTANTE]]&lt;Tabla267[[#This Row],[VALOR]],"NO DISPONIBLE","DISPONIBLE")</f>
        <v>#N/A</v>
      </c>
      <c r="M2950" s="9">
        <f>COUNTIF(Tabla267[[#This Row],[VALOR RESTANTE]],0)</f>
        <v>0</v>
      </c>
    </row>
    <row r="2951" spans="2:13" hidden="1" x14ac:dyDescent="0.2">
      <c r="B2951" s="31">
        <v>2942</v>
      </c>
      <c r="I2951" t="s">
        <v>479</v>
      </c>
      <c r="J2951">
        <f t="shared" si="45"/>
        <v>105000</v>
      </c>
      <c r="K2951" t="e">
        <f>VLOOKUP(B2951,'REGISTRO ABONOS'!$B$8:$BC$10039,54,0)</f>
        <v>#N/A</v>
      </c>
      <c r="L2951" t="e">
        <f>IF(Tabla267[[#This Row],[VALOR RESTANTE]]&lt;Tabla267[[#This Row],[VALOR]],"NO DISPONIBLE","DISPONIBLE")</f>
        <v>#N/A</v>
      </c>
      <c r="M2951" s="9">
        <f>COUNTIF(Tabla267[[#This Row],[VALOR RESTANTE]],0)</f>
        <v>0</v>
      </c>
    </row>
    <row r="2952" spans="2:13" hidden="1" x14ac:dyDescent="0.2">
      <c r="B2952" s="31">
        <v>2943</v>
      </c>
      <c r="J2952">
        <f t="shared" si="45"/>
        <v>105000</v>
      </c>
      <c r="K2952" t="e">
        <f>VLOOKUP(B2952,'REGISTRO ABONOS'!$B$8:$BC$10039,54,0)</f>
        <v>#N/A</v>
      </c>
      <c r="L2952" t="e">
        <f>IF(Tabla267[[#This Row],[VALOR RESTANTE]]&lt;Tabla267[[#This Row],[VALOR]],"NO DISPONIBLE","DISPONIBLE")</f>
        <v>#N/A</v>
      </c>
      <c r="M2952" s="9">
        <f>COUNTIF(Tabla267[[#This Row],[VALOR RESTANTE]],0)</f>
        <v>0</v>
      </c>
    </row>
    <row r="2953" spans="2:13" hidden="1" x14ac:dyDescent="0.2">
      <c r="B2953" s="31">
        <v>2944</v>
      </c>
      <c r="J2953">
        <f t="shared" si="45"/>
        <v>105000</v>
      </c>
      <c r="K2953" t="e">
        <f>VLOOKUP(B2953,'REGISTRO ABONOS'!$B$8:$BC$10039,54,0)</f>
        <v>#N/A</v>
      </c>
      <c r="L2953" t="e">
        <f>IF(Tabla267[[#This Row],[VALOR RESTANTE]]&lt;Tabla267[[#This Row],[VALOR]],"NO DISPONIBLE","DISPONIBLE")</f>
        <v>#N/A</v>
      </c>
      <c r="M2953" s="9">
        <f>COUNTIF(Tabla267[[#This Row],[VALOR RESTANTE]],0)</f>
        <v>0</v>
      </c>
    </row>
    <row r="2954" spans="2:13" hidden="1" x14ac:dyDescent="0.2">
      <c r="B2954" s="31">
        <v>2945</v>
      </c>
      <c r="I2954" t="s">
        <v>487</v>
      </c>
      <c r="J2954">
        <f t="shared" si="45"/>
        <v>105000</v>
      </c>
      <c r="K2954" t="e">
        <f>VLOOKUP(B2954,'REGISTRO ABONOS'!$B$8:$BC$10039,54,0)</f>
        <v>#N/A</v>
      </c>
      <c r="L2954" t="e">
        <f>IF(Tabla267[[#This Row],[VALOR RESTANTE]]&lt;Tabla267[[#This Row],[VALOR]],"NO DISPONIBLE","DISPONIBLE")</f>
        <v>#N/A</v>
      </c>
      <c r="M2954" s="9">
        <f>COUNTIF(Tabla267[[#This Row],[VALOR RESTANTE]],0)</f>
        <v>0</v>
      </c>
    </row>
    <row r="2955" spans="2:13" hidden="1" x14ac:dyDescent="0.2">
      <c r="B2955" s="31">
        <v>2946</v>
      </c>
      <c r="J2955">
        <f t="shared" si="45"/>
        <v>105000</v>
      </c>
      <c r="K2955" t="e">
        <f>VLOOKUP(B2955,'REGISTRO ABONOS'!$B$8:$BC$10039,54,0)</f>
        <v>#N/A</v>
      </c>
      <c r="L2955" t="e">
        <f>IF(Tabla267[[#This Row],[VALOR RESTANTE]]&lt;Tabla267[[#This Row],[VALOR]],"NO DISPONIBLE","DISPONIBLE")</f>
        <v>#N/A</v>
      </c>
      <c r="M2955" s="9">
        <f>COUNTIF(Tabla267[[#This Row],[VALOR RESTANTE]],0)</f>
        <v>0</v>
      </c>
    </row>
    <row r="2956" spans="2:13" hidden="1" x14ac:dyDescent="0.2">
      <c r="B2956" s="31">
        <v>2947</v>
      </c>
      <c r="I2956" t="s">
        <v>336</v>
      </c>
      <c r="J2956">
        <f t="shared" ref="J2956:J3019" si="46">IF(C2956&gt;43607,130000,105000)</f>
        <v>105000</v>
      </c>
      <c r="K2956" t="e">
        <f>VLOOKUP(B2956,'REGISTRO ABONOS'!$B$8:$BC$10039,54,0)</f>
        <v>#N/A</v>
      </c>
      <c r="L2956" t="e">
        <f>IF(Tabla267[[#This Row],[VALOR RESTANTE]]&lt;Tabla267[[#This Row],[VALOR]],"NO DISPONIBLE","DISPONIBLE")</f>
        <v>#N/A</v>
      </c>
      <c r="M2956" s="9">
        <f>COUNTIF(Tabla267[[#This Row],[VALOR RESTANTE]],0)</f>
        <v>0</v>
      </c>
    </row>
    <row r="2957" spans="2:13" hidden="1" x14ac:dyDescent="0.2">
      <c r="B2957" s="31">
        <v>2948</v>
      </c>
      <c r="I2957" t="s">
        <v>336</v>
      </c>
      <c r="J2957">
        <f t="shared" si="46"/>
        <v>105000</v>
      </c>
      <c r="K2957" t="e">
        <f>VLOOKUP(B2957,'REGISTRO ABONOS'!$B$8:$BC$10039,54,0)</f>
        <v>#N/A</v>
      </c>
      <c r="L2957" t="e">
        <f>IF(Tabla267[[#This Row],[VALOR RESTANTE]]&lt;Tabla267[[#This Row],[VALOR]],"NO DISPONIBLE","DISPONIBLE")</f>
        <v>#N/A</v>
      </c>
      <c r="M2957" s="9">
        <f>COUNTIF(Tabla267[[#This Row],[VALOR RESTANTE]],0)</f>
        <v>0</v>
      </c>
    </row>
    <row r="2958" spans="2:13" hidden="1" x14ac:dyDescent="0.2">
      <c r="B2958" s="31">
        <v>2949</v>
      </c>
      <c r="I2958" t="s">
        <v>336</v>
      </c>
      <c r="J2958">
        <f t="shared" si="46"/>
        <v>105000</v>
      </c>
      <c r="K2958" t="e">
        <f>VLOOKUP(B2958,'REGISTRO ABONOS'!$B$8:$BC$10039,54,0)</f>
        <v>#N/A</v>
      </c>
      <c r="L2958" t="e">
        <f>IF(Tabla267[[#This Row],[VALOR RESTANTE]]&lt;Tabla267[[#This Row],[VALOR]],"NO DISPONIBLE","DISPONIBLE")</f>
        <v>#N/A</v>
      </c>
      <c r="M2958" s="9">
        <f>COUNTIF(Tabla267[[#This Row],[VALOR RESTANTE]],0)</f>
        <v>0</v>
      </c>
    </row>
    <row r="2959" spans="2:13" hidden="1" x14ac:dyDescent="0.2">
      <c r="B2959" s="31">
        <v>2950</v>
      </c>
      <c r="I2959" t="s">
        <v>479</v>
      </c>
      <c r="J2959">
        <f t="shared" si="46"/>
        <v>105000</v>
      </c>
      <c r="K2959" t="e">
        <f>VLOOKUP(B2959,'REGISTRO ABONOS'!$B$8:$BC$10039,54,0)</f>
        <v>#N/A</v>
      </c>
      <c r="L2959" t="e">
        <f>IF(Tabla267[[#This Row],[VALOR RESTANTE]]&lt;Tabla267[[#This Row],[VALOR]],"NO DISPONIBLE","DISPONIBLE")</f>
        <v>#N/A</v>
      </c>
      <c r="M2959" s="9">
        <f>COUNTIF(Tabla267[[#This Row],[VALOR RESTANTE]],0)</f>
        <v>0</v>
      </c>
    </row>
    <row r="2960" spans="2:13" hidden="1" x14ac:dyDescent="0.2">
      <c r="B2960" s="31">
        <v>2951</v>
      </c>
      <c r="J2960">
        <f t="shared" si="46"/>
        <v>105000</v>
      </c>
      <c r="K2960" t="e">
        <f>VLOOKUP(B2960,'REGISTRO ABONOS'!$B$8:$BC$10039,54,0)</f>
        <v>#N/A</v>
      </c>
      <c r="L2960" t="e">
        <f>IF(Tabla267[[#This Row],[VALOR RESTANTE]]&lt;Tabla267[[#This Row],[VALOR]],"NO DISPONIBLE","DISPONIBLE")</f>
        <v>#N/A</v>
      </c>
      <c r="M2960" s="9">
        <f>COUNTIF(Tabla267[[#This Row],[VALOR RESTANTE]],0)</f>
        <v>0</v>
      </c>
    </row>
    <row r="2961" spans="2:13" hidden="1" x14ac:dyDescent="0.2">
      <c r="B2961" s="31">
        <v>2952</v>
      </c>
      <c r="J2961">
        <f t="shared" si="46"/>
        <v>105000</v>
      </c>
      <c r="K2961" t="e">
        <f>VLOOKUP(B2961,'REGISTRO ABONOS'!$B$8:$BC$10039,54,0)</f>
        <v>#N/A</v>
      </c>
      <c r="L2961" t="e">
        <f>IF(Tabla267[[#This Row],[VALOR RESTANTE]]&lt;Tabla267[[#This Row],[VALOR]],"NO DISPONIBLE","DISPONIBLE")</f>
        <v>#N/A</v>
      </c>
      <c r="M2961" s="9">
        <f>COUNTIF(Tabla267[[#This Row],[VALOR RESTANTE]],0)</f>
        <v>0</v>
      </c>
    </row>
    <row r="2962" spans="2:13" hidden="1" x14ac:dyDescent="0.2">
      <c r="B2962" s="31">
        <v>2953</v>
      </c>
      <c r="J2962">
        <f t="shared" si="46"/>
        <v>105000</v>
      </c>
      <c r="K2962" t="e">
        <f>VLOOKUP(B2962,'REGISTRO ABONOS'!$B$8:$BC$10039,54,0)</f>
        <v>#N/A</v>
      </c>
      <c r="L2962" t="e">
        <f>IF(Tabla267[[#This Row],[VALOR RESTANTE]]&lt;Tabla267[[#This Row],[VALOR]],"NO DISPONIBLE","DISPONIBLE")</f>
        <v>#N/A</v>
      </c>
      <c r="M2962" s="9">
        <f>COUNTIF(Tabla267[[#This Row],[VALOR RESTANTE]],0)</f>
        <v>0</v>
      </c>
    </row>
    <row r="2963" spans="2:13" hidden="1" x14ac:dyDescent="0.2">
      <c r="B2963" s="31">
        <v>2954</v>
      </c>
      <c r="I2963" t="s">
        <v>336</v>
      </c>
      <c r="J2963">
        <f t="shared" si="46"/>
        <v>105000</v>
      </c>
      <c r="K2963" t="e">
        <f>VLOOKUP(B2963,'REGISTRO ABONOS'!$B$8:$BC$10039,54,0)</f>
        <v>#N/A</v>
      </c>
      <c r="L2963" t="e">
        <f>IF(Tabla267[[#This Row],[VALOR RESTANTE]]&lt;Tabla267[[#This Row],[VALOR]],"NO DISPONIBLE","DISPONIBLE")</f>
        <v>#N/A</v>
      </c>
      <c r="M2963" s="9">
        <f>COUNTIF(Tabla267[[#This Row],[VALOR RESTANTE]],0)</f>
        <v>0</v>
      </c>
    </row>
    <row r="2964" spans="2:13" hidden="1" x14ac:dyDescent="0.2">
      <c r="B2964" s="31">
        <v>2955</v>
      </c>
      <c r="J2964">
        <f t="shared" si="46"/>
        <v>105000</v>
      </c>
      <c r="K2964" t="e">
        <f>VLOOKUP(B2964,'REGISTRO ABONOS'!$B$8:$BC$10039,54,0)</f>
        <v>#N/A</v>
      </c>
      <c r="L2964" t="e">
        <f>IF(Tabla267[[#This Row],[VALOR RESTANTE]]&lt;Tabla267[[#This Row],[VALOR]],"NO DISPONIBLE","DISPONIBLE")</f>
        <v>#N/A</v>
      </c>
      <c r="M2964" s="9">
        <f>COUNTIF(Tabla267[[#This Row],[VALOR RESTANTE]],0)</f>
        <v>0</v>
      </c>
    </row>
    <row r="2965" spans="2:13" hidden="1" x14ac:dyDescent="0.2">
      <c r="B2965" s="31">
        <v>2956</v>
      </c>
      <c r="J2965">
        <f t="shared" si="46"/>
        <v>105000</v>
      </c>
      <c r="K2965" t="e">
        <f>VLOOKUP(B2965,'REGISTRO ABONOS'!$B$8:$BC$10039,54,0)</f>
        <v>#N/A</v>
      </c>
      <c r="L2965" t="e">
        <f>IF(Tabla267[[#This Row],[VALOR RESTANTE]]&lt;Tabla267[[#This Row],[VALOR]],"NO DISPONIBLE","DISPONIBLE")</f>
        <v>#N/A</v>
      </c>
      <c r="M2965" s="9">
        <f>COUNTIF(Tabla267[[#This Row],[VALOR RESTANTE]],0)</f>
        <v>0</v>
      </c>
    </row>
    <row r="2966" spans="2:13" hidden="1" x14ac:dyDescent="0.2">
      <c r="B2966" s="31">
        <v>2957</v>
      </c>
      <c r="J2966">
        <f t="shared" si="46"/>
        <v>105000</v>
      </c>
      <c r="K2966" t="e">
        <f>VLOOKUP(B2966,'REGISTRO ABONOS'!$B$8:$BC$10039,54,0)</f>
        <v>#N/A</v>
      </c>
      <c r="L2966" t="e">
        <f>IF(Tabla267[[#This Row],[VALOR RESTANTE]]&lt;Tabla267[[#This Row],[VALOR]],"NO DISPONIBLE","DISPONIBLE")</f>
        <v>#N/A</v>
      </c>
      <c r="M2966" s="9">
        <f>COUNTIF(Tabla267[[#This Row],[VALOR RESTANTE]],0)</f>
        <v>0</v>
      </c>
    </row>
    <row r="2967" spans="2:13" hidden="1" x14ac:dyDescent="0.2">
      <c r="B2967" s="31">
        <v>2958</v>
      </c>
      <c r="J2967">
        <f t="shared" si="46"/>
        <v>105000</v>
      </c>
      <c r="K2967" t="e">
        <f>VLOOKUP(B2967,'REGISTRO ABONOS'!$B$8:$BC$10039,54,0)</f>
        <v>#N/A</v>
      </c>
      <c r="L2967" t="e">
        <f>IF(Tabla267[[#This Row],[VALOR RESTANTE]]&lt;Tabla267[[#This Row],[VALOR]],"NO DISPONIBLE","DISPONIBLE")</f>
        <v>#N/A</v>
      </c>
      <c r="M2967" s="9">
        <f>COUNTIF(Tabla267[[#This Row],[VALOR RESTANTE]],0)</f>
        <v>0</v>
      </c>
    </row>
    <row r="2968" spans="2:13" hidden="1" x14ac:dyDescent="0.2">
      <c r="B2968" s="31">
        <v>2959</v>
      </c>
      <c r="I2968" t="s">
        <v>591</v>
      </c>
      <c r="J2968">
        <f t="shared" si="46"/>
        <v>105000</v>
      </c>
      <c r="K2968" t="e">
        <f>VLOOKUP(B2968,'REGISTRO ABONOS'!$B$8:$BC$10039,54,0)</f>
        <v>#N/A</v>
      </c>
      <c r="L2968" t="e">
        <f>IF(Tabla267[[#This Row],[VALOR RESTANTE]]&lt;Tabla267[[#This Row],[VALOR]],"NO DISPONIBLE","DISPONIBLE")</f>
        <v>#N/A</v>
      </c>
      <c r="M2968" s="9">
        <f>COUNTIF(Tabla267[[#This Row],[VALOR RESTANTE]],0)</f>
        <v>0</v>
      </c>
    </row>
    <row r="2969" spans="2:13" hidden="1" x14ac:dyDescent="0.2">
      <c r="B2969" s="31">
        <v>2960</v>
      </c>
      <c r="J2969">
        <f t="shared" si="46"/>
        <v>105000</v>
      </c>
      <c r="K2969" t="e">
        <f>VLOOKUP(B2969,'REGISTRO ABONOS'!$B$8:$BC$10039,54,0)</f>
        <v>#N/A</v>
      </c>
      <c r="L2969" t="e">
        <f>IF(Tabla267[[#This Row],[VALOR RESTANTE]]&lt;Tabla267[[#This Row],[VALOR]],"NO DISPONIBLE","DISPONIBLE")</f>
        <v>#N/A</v>
      </c>
      <c r="M2969" s="9">
        <f>COUNTIF(Tabla267[[#This Row],[VALOR RESTANTE]],0)</f>
        <v>0</v>
      </c>
    </row>
    <row r="2970" spans="2:13" hidden="1" x14ac:dyDescent="0.2">
      <c r="B2970" s="31">
        <v>2961</v>
      </c>
      <c r="J2970">
        <f t="shared" si="46"/>
        <v>105000</v>
      </c>
      <c r="K2970" t="e">
        <f>VLOOKUP(B2970,'REGISTRO ABONOS'!$B$8:$BC$10039,54,0)</f>
        <v>#N/A</v>
      </c>
      <c r="L2970" t="e">
        <f>IF(Tabla267[[#This Row],[VALOR RESTANTE]]&lt;Tabla267[[#This Row],[VALOR]],"NO DISPONIBLE","DISPONIBLE")</f>
        <v>#N/A</v>
      </c>
      <c r="M2970" s="9">
        <f>COUNTIF(Tabla267[[#This Row],[VALOR RESTANTE]],0)</f>
        <v>0</v>
      </c>
    </row>
    <row r="2971" spans="2:13" hidden="1" x14ac:dyDescent="0.2">
      <c r="B2971" s="31">
        <v>2962</v>
      </c>
      <c r="J2971">
        <f t="shared" si="46"/>
        <v>105000</v>
      </c>
      <c r="K2971" t="e">
        <f>VLOOKUP(B2971,'REGISTRO ABONOS'!$B$8:$BC$10039,54,0)</f>
        <v>#N/A</v>
      </c>
      <c r="L2971" t="e">
        <f>IF(Tabla267[[#This Row],[VALOR RESTANTE]]&lt;Tabla267[[#This Row],[VALOR]],"NO DISPONIBLE","DISPONIBLE")</f>
        <v>#N/A</v>
      </c>
      <c r="M2971" s="9">
        <f>COUNTIF(Tabla267[[#This Row],[VALOR RESTANTE]],0)</f>
        <v>0</v>
      </c>
    </row>
    <row r="2972" spans="2:13" hidden="1" x14ac:dyDescent="0.2">
      <c r="B2972" s="31">
        <v>2963</v>
      </c>
      <c r="J2972">
        <f t="shared" si="46"/>
        <v>105000</v>
      </c>
      <c r="K2972" t="e">
        <f>VLOOKUP(B2972,'REGISTRO ABONOS'!$B$8:$BC$10039,54,0)</f>
        <v>#N/A</v>
      </c>
      <c r="L2972" t="e">
        <f>IF(Tabla267[[#This Row],[VALOR RESTANTE]]&lt;Tabla267[[#This Row],[VALOR]],"NO DISPONIBLE","DISPONIBLE")</f>
        <v>#N/A</v>
      </c>
      <c r="M2972" s="9">
        <f>COUNTIF(Tabla267[[#This Row],[VALOR RESTANTE]],0)</f>
        <v>0</v>
      </c>
    </row>
    <row r="2973" spans="2:13" hidden="1" x14ac:dyDescent="0.2">
      <c r="B2973" s="31">
        <v>2964</v>
      </c>
      <c r="J2973">
        <f t="shared" si="46"/>
        <v>105000</v>
      </c>
      <c r="K2973" t="e">
        <f>VLOOKUP(B2973,'REGISTRO ABONOS'!$B$8:$BC$10039,54,0)</f>
        <v>#N/A</v>
      </c>
      <c r="L2973" t="e">
        <f>IF(Tabla267[[#This Row],[VALOR RESTANTE]]&lt;Tabla267[[#This Row],[VALOR]],"NO DISPONIBLE","DISPONIBLE")</f>
        <v>#N/A</v>
      </c>
      <c r="M2973" s="9">
        <f>COUNTIF(Tabla267[[#This Row],[VALOR RESTANTE]],0)</f>
        <v>0</v>
      </c>
    </row>
    <row r="2974" spans="2:13" hidden="1" x14ac:dyDescent="0.2">
      <c r="B2974" s="31">
        <v>2965</v>
      </c>
      <c r="J2974">
        <f t="shared" si="46"/>
        <v>105000</v>
      </c>
      <c r="K2974" t="e">
        <f>VLOOKUP(B2974,'REGISTRO ABONOS'!$B$8:$BC$10039,54,0)</f>
        <v>#N/A</v>
      </c>
      <c r="L2974" t="e">
        <f>IF(Tabla267[[#This Row],[VALOR RESTANTE]]&lt;Tabla267[[#This Row],[VALOR]],"NO DISPONIBLE","DISPONIBLE")</f>
        <v>#N/A</v>
      </c>
      <c r="M2974" s="9">
        <f>COUNTIF(Tabla267[[#This Row],[VALOR RESTANTE]],0)</f>
        <v>0</v>
      </c>
    </row>
    <row r="2975" spans="2:13" hidden="1" x14ac:dyDescent="0.2">
      <c r="B2975" s="31">
        <v>2966</v>
      </c>
      <c r="I2975" t="s">
        <v>506</v>
      </c>
      <c r="J2975">
        <f t="shared" si="46"/>
        <v>105000</v>
      </c>
      <c r="K2975" t="e">
        <f>VLOOKUP(B2975,'REGISTRO ABONOS'!$B$8:$BC$10039,54,0)</f>
        <v>#N/A</v>
      </c>
      <c r="L2975" t="e">
        <f>IF(Tabla267[[#This Row],[VALOR RESTANTE]]&lt;Tabla267[[#This Row],[VALOR]],"NO DISPONIBLE","DISPONIBLE")</f>
        <v>#N/A</v>
      </c>
      <c r="M2975" s="9">
        <f>COUNTIF(Tabla267[[#This Row],[VALOR RESTANTE]],0)</f>
        <v>0</v>
      </c>
    </row>
    <row r="2976" spans="2:13" hidden="1" x14ac:dyDescent="0.2">
      <c r="B2976" s="31">
        <v>2967</v>
      </c>
      <c r="C2976" s="10">
        <v>43562</v>
      </c>
      <c r="D2976" t="s">
        <v>165</v>
      </c>
      <c r="I2976" t="s">
        <v>200</v>
      </c>
      <c r="J2976">
        <f t="shared" si="46"/>
        <v>105000</v>
      </c>
      <c r="K2976" t="e">
        <f>VLOOKUP(B2976,'REGISTRO ABONOS'!$B$8:$BC$10039,54,0)</f>
        <v>#N/A</v>
      </c>
      <c r="L2976" t="e">
        <f>IF(Tabla267[[#This Row],[VALOR RESTANTE]]&lt;Tabla267[[#This Row],[VALOR]],"NO DISPONIBLE","DISPONIBLE")</f>
        <v>#N/A</v>
      </c>
      <c r="M2976" s="9">
        <f>COUNTIF(Tabla267[[#This Row],[VALOR RESTANTE]],0)</f>
        <v>0</v>
      </c>
    </row>
    <row r="2977" spans="2:13" hidden="1" x14ac:dyDescent="0.2">
      <c r="B2977" s="31">
        <v>2968</v>
      </c>
      <c r="J2977">
        <f t="shared" si="46"/>
        <v>105000</v>
      </c>
      <c r="K2977" t="e">
        <f>VLOOKUP(B2977,'REGISTRO ABONOS'!$B$8:$BC$10039,54,0)</f>
        <v>#N/A</v>
      </c>
      <c r="L2977" t="e">
        <f>IF(Tabla267[[#This Row],[VALOR RESTANTE]]&lt;Tabla267[[#This Row],[VALOR]],"NO DISPONIBLE","DISPONIBLE")</f>
        <v>#N/A</v>
      </c>
      <c r="M2977" s="9">
        <f>COUNTIF(Tabla267[[#This Row],[VALOR RESTANTE]],0)</f>
        <v>0</v>
      </c>
    </row>
    <row r="2978" spans="2:13" hidden="1" x14ac:dyDescent="0.2">
      <c r="B2978" s="31">
        <v>2969</v>
      </c>
      <c r="J2978">
        <f t="shared" si="46"/>
        <v>105000</v>
      </c>
      <c r="K2978" t="e">
        <f>VLOOKUP(B2978,'REGISTRO ABONOS'!$B$8:$BC$10039,54,0)</f>
        <v>#N/A</v>
      </c>
      <c r="L2978" t="e">
        <f>IF(Tabla267[[#This Row],[VALOR RESTANTE]]&lt;Tabla267[[#This Row],[VALOR]],"NO DISPONIBLE","DISPONIBLE")</f>
        <v>#N/A</v>
      </c>
      <c r="M2978" s="9">
        <f>COUNTIF(Tabla267[[#This Row],[VALOR RESTANTE]],0)</f>
        <v>0</v>
      </c>
    </row>
    <row r="2979" spans="2:13" hidden="1" x14ac:dyDescent="0.2">
      <c r="B2979" s="31">
        <v>2970</v>
      </c>
      <c r="J2979">
        <f t="shared" si="46"/>
        <v>105000</v>
      </c>
      <c r="K2979" t="e">
        <f>VLOOKUP(B2979,'REGISTRO ABONOS'!$B$8:$BC$10039,54,0)</f>
        <v>#N/A</v>
      </c>
      <c r="L2979" t="e">
        <f>IF(Tabla267[[#This Row],[VALOR RESTANTE]]&lt;Tabla267[[#This Row],[VALOR]],"NO DISPONIBLE","DISPONIBLE")</f>
        <v>#N/A</v>
      </c>
      <c r="M2979" s="9">
        <f>COUNTIF(Tabla267[[#This Row],[VALOR RESTANTE]],0)</f>
        <v>0</v>
      </c>
    </row>
    <row r="2980" spans="2:13" hidden="1" x14ac:dyDescent="0.2">
      <c r="B2980" s="31">
        <v>2971</v>
      </c>
      <c r="J2980">
        <f t="shared" si="46"/>
        <v>105000</v>
      </c>
      <c r="K2980" t="e">
        <f>VLOOKUP(B2980,'REGISTRO ABONOS'!$B$8:$BC$10039,54,0)</f>
        <v>#N/A</v>
      </c>
      <c r="L2980" t="e">
        <f>IF(Tabla267[[#This Row],[VALOR RESTANTE]]&lt;Tabla267[[#This Row],[VALOR]],"NO DISPONIBLE","DISPONIBLE")</f>
        <v>#N/A</v>
      </c>
      <c r="M2980" s="9">
        <f>COUNTIF(Tabla267[[#This Row],[VALOR RESTANTE]],0)</f>
        <v>0</v>
      </c>
    </row>
    <row r="2981" spans="2:13" hidden="1" x14ac:dyDescent="0.2">
      <c r="B2981" s="31">
        <v>2972</v>
      </c>
      <c r="I2981" t="s">
        <v>486</v>
      </c>
      <c r="J2981">
        <f t="shared" si="46"/>
        <v>105000</v>
      </c>
      <c r="K2981" t="e">
        <f>VLOOKUP(B2981,'REGISTRO ABONOS'!$B$8:$BC$10039,54,0)</f>
        <v>#N/A</v>
      </c>
      <c r="L2981" t="e">
        <f>IF(Tabla267[[#This Row],[VALOR RESTANTE]]&lt;Tabla267[[#This Row],[VALOR]],"NO DISPONIBLE","DISPONIBLE")</f>
        <v>#N/A</v>
      </c>
      <c r="M2981" s="9">
        <f>COUNTIF(Tabla267[[#This Row],[VALOR RESTANTE]],0)</f>
        <v>0</v>
      </c>
    </row>
    <row r="2982" spans="2:13" hidden="1" x14ac:dyDescent="0.2">
      <c r="B2982" s="31">
        <v>2973</v>
      </c>
      <c r="J2982">
        <f t="shared" si="46"/>
        <v>105000</v>
      </c>
      <c r="K2982" t="e">
        <f>VLOOKUP(B2982,'REGISTRO ABONOS'!$B$8:$BC$10039,54,0)</f>
        <v>#N/A</v>
      </c>
      <c r="L2982" t="e">
        <f>IF(Tabla267[[#This Row],[VALOR RESTANTE]]&lt;Tabla267[[#This Row],[VALOR]],"NO DISPONIBLE","DISPONIBLE")</f>
        <v>#N/A</v>
      </c>
      <c r="M2982" s="9">
        <f>COUNTIF(Tabla267[[#This Row],[VALOR RESTANTE]],0)</f>
        <v>0</v>
      </c>
    </row>
    <row r="2983" spans="2:13" hidden="1" x14ac:dyDescent="0.2">
      <c r="B2983" s="31">
        <v>2974</v>
      </c>
      <c r="J2983">
        <f t="shared" si="46"/>
        <v>105000</v>
      </c>
      <c r="K2983" t="e">
        <f>VLOOKUP(B2983,'REGISTRO ABONOS'!$B$8:$BC$10039,54,0)</f>
        <v>#N/A</v>
      </c>
      <c r="L2983" t="e">
        <f>IF(Tabla267[[#This Row],[VALOR RESTANTE]]&lt;Tabla267[[#This Row],[VALOR]],"NO DISPONIBLE","DISPONIBLE")</f>
        <v>#N/A</v>
      </c>
      <c r="M2983" s="9">
        <f>COUNTIF(Tabla267[[#This Row],[VALOR RESTANTE]],0)</f>
        <v>0</v>
      </c>
    </row>
    <row r="2984" spans="2:13" hidden="1" x14ac:dyDescent="0.2">
      <c r="B2984" s="31">
        <v>2975</v>
      </c>
      <c r="I2984" t="s">
        <v>485</v>
      </c>
      <c r="J2984">
        <f t="shared" si="46"/>
        <v>105000</v>
      </c>
      <c r="K2984" t="e">
        <f>VLOOKUP(B2984,'REGISTRO ABONOS'!$B$8:$BC$10039,54,0)</f>
        <v>#N/A</v>
      </c>
      <c r="L2984" t="e">
        <f>IF(Tabla267[[#This Row],[VALOR RESTANTE]]&lt;Tabla267[[#This Row],[VALOR]],"NO DISPONIBLE","DISPONIBLE")</f>
        <v>#N/A</v>
      </c>
      <c r="M2984" s="9">
        <f>COUNTIF(Tabla267[[#This Row],[VALOR RESTANTE]],0)</f>
        <v>0</v>
      </c>
    </row>
    <row r="2985" spans="2:13" hidden="1" x14ac:dyDescent="0.2">
      <c r="B2985" s="31">
        <v>2976</v>
      </c>
      <c r="I2985" t="s">
        <v>336</v>
      </c>
      <c r="J2985">
        <f t="shared" si="46"/>
        <v>105000</v>
      </c>
      <c r="K2985" t="e">
        <f>VLOOKUP(B2985,'REGISTRO ABONOS'!$B$8:$BC$10039,54,0)</f>
        <v>#N/A</v>
      </c>
      <c r="L2985" t="e">
        <f>IF(Tabla267[[#This Row],[VALOR RESTANTE]]&lt;Tabla267[[#This Row],[VALOR]],"NO DISPONIBLE","DISPONIBLE")</f>
        <v>#N/A</v>
      </c>
      <c r="M2985" s="9">
        <f>COUNTIF(Tabla267[[#This Row],[VALOR RESTANTE]],0)</f>
        <v>0</v>
      </c>
    </row>
    <row r="2986" spans="2:13" hidden="1" x14ac:dyDescent="0.2">
      <c r="B2986" s="31">
        <v>2977</v>
      </c>
      <c r="J2986">
        <f t="shared" si="46"/>
        <v>105000</v>
      </c>
      <c r="K2986" t="e">
        <f>VLOOKUP(B2986,'REGISTRO ABONOS'!$B$8:$BC$10039,54,0)</f>
        <v>#N/A</v>
      </c>
      <c r="L2986" t="e">
        <f>IF(Tabla267[[#This Row],[VALOR RESTANTE]]&lt;Tabla267[[#This Row],[VALOR]],"NO DISPONIBLE","DISPONIBLE")</f>
        <v>#N/A</v>
      </c>
      <c r="M2986" s="9">
        <f>COUNTIF(Tabla267[[#This Row],[VALOR RESTANTE]],0)</f>
        <v>0</v>
      </c>
    </row>
    <row r="2987" spans="2:13" hidden="1" x14ac:dyDescent="0.2">
      <c r="B2987" s="31">
        <v>2978</v>
      </c>
      <c r="J2987">
        <f t="shared" si="46"/>
        <v>105000</v>
      </c>
      <c r="K2987" t="e">
        <f>VLOOKUP(B2987,'REGISTRO ABONOS'!$B$8:$BC$10039,54,0)</f>
        <v>#N/A</v>
      </c>
      <c r="L2987" t="e">
        <f>IF(Tabla267[[#This Row],[VALOR RESTANTE]]&lt;Tabla267[[#This Row],[VALOR]],"NO DISPONIBLE","DISPONIBLE")</f>
        <v>#N/A</v>
      </c>
      <c r="M2987" s="9">
        <f>COUNTIF(Tabla267[[#This Row],[VALOR RESTANTE]],0)</f>
        <v>0</v>
      </c>
    </row>
    <row r="2988" spans="2:13" hidden="1" x14ac:dyDescent="0.2">
      <c r="B2988" s="31">
        <v>2979</v>
      </c>
      <c r="J2988">
        <f t="shared" si="46"/>
        <v>105000</v>
      </c>
      <c r="K2988" t="e">
        <f>VLOOKUP(B2988,'REGISTRO ABONOS'!$B$8:$BC$10039,54,0)</f>
        <v>#N/A</v>
      </c>
      <c r="L2988" t="e">
        <f>IF(Tabla267[[#This Row],[VALOR RESTANTE]]&lt;Tabla267[[#This Row],[VALOR]],"NO DISPONIBLE","DISPONIBLE")</f>
        <v>#N/A</v>
      </c>
      <c r="M2988" s="9">
        <f>COUNTIF(Tabla267[[#This Row],[VALOR RESTANTE]],0)</f>
        <v>0</v>
      </c>
    </row>
    <row r="2989" spans="2:13" hidden="1" x14ac:dyDescent="0.2">
      <c r="B2989" s="31">
        <v>2980</v>
      </c>
      <c r="J2989">
        <f t="shared" si="46"/>
        <v>105000</v>
      </c>
      <c r="K2989" t="e">
        <f>VLOOKUP(B2989,'REGISTRO ABONOS'!$B$8:$BC$10039,54,0)</f>
        <v>#N/A</v>
      </c>
      <c r="L2989" t="e">
        <f>IF(Tabla267[[#This Row],[VALOR RESTANTE]]&lt;Tabla267[[#This Row],[VALOR]],"NO DISPONIBLE","DISPONIBLE")</f>
        <v>#N/A</v>
      </c>
      <c r="M2989" s="9">
        <f>COUNTIF(Tabla267[[#This Row],[VALOR RESTANTE]],0)</f>
        <v>0</v>
      </c>
    </row>
    <row r="2990" spans="2:13" hidden="1" x14ac:dyDescent="0.2">
      <c r="B2990" s="31">
        <v>2981</v>
      </c>
      <c r="J2990">
        <f t="shared" si="46"/>
        <v>105000</v>
      </c>
      <c r="K2990" t="e">
        <f>VLOOKUP(B2990,'REGISTRO ABONOS'!$B$8:$BC$10039,54,0)</f>
        <v>#N/A</v>
      </c>
      <c r="L2990" t="e">
        <f>IF(Tabla267[[#This Row],[VALOR RESTANTE]]&lt;Tabla267[[#This Row],[VALOR]],"NO DISPONIBLE","DISPONIBLE")</f>
        <v>#N/A</v>
      </c>
      <c r="M2990" s="9">
        <f>COUNTIF(Tabla267[[#This Row],[VALOR RESTANTE]],0)</f>
        <v>0</v>
      </c>
    </row>
    <row r="2991" spans="2:13" hidden="1" x14ac:dyDescent="0.2">
      <c r="B2991" s="31">
        <v>2982</v>
      </c>
      <c r="J2991">
        <f t="shared" si="46"/>
        <v>105000</v>
      </c>
      <c r="K2991" t="e">
        <f>VLOOKUP(B2991,'REGISTRO ABONOS'!$B$8:$BC$10039,54,0)</f>
        <v>#N/A</v>
      </c>
      <c r="L2991" t="e">
        <f>IF(Tabla267[[#This Row],[VALOR RESTANTE]]&lt;Tabla267[[#This Row],[VALOR]],"NO DISPONIBLE","DISPONIBLE")</f>
        <v>#N/A</v>
      </c>
      <c r="M2991" s="9">
        <f>COUNTIF(Tabla267[[#This Row],[VALOR RESTANTE]],0)</f>
        <v>0</v>
      </c>
    </row>
    <row r="2992" spans="2:13" hidden="1" x14ac:dyDescent="0.2">
      <c r="B2992" s="31">
        <v>2983</v>
      </c>
      <c r="J2992">
        <f t="shared" si="46"/>
        <v>105000</v>
      </c>
      <c r="K2992" t="e">
        <f>VLOOKUP(B2992,'REGISTRO ABONOS'!$B$8:$BC$10039,54,0)</f>
        <v>#N/A</v>
      </c>
      <c r="L2992" t="e">
        <f>IF(Tabla267[[#This Row],[VALOR RESTANTE]]&lt;Tabla267[[#This Row],[VALOR]],"NO DISPONIBLE","DISPONIBLE")</f>
        <v>#N/A</v>
      </c>
      <c r="M2992" s="9">
        <f>COUNTIF(Tabla267[[#This Row],[VALOR RESTANTE]],0)</f>
        <v>0</v>
      </c>
    </row>
    <row r="2993" spans="2:13" hidden="1" x14ac:dyDescent="0.2">
      <c r="B2993" s="31">
        <v>2984</v>
      </c>
      <c r="J2993">
        <f t="shared" si="46"/>
        <v>105000</v>
      </c>
      <c r="K2993" t="e">
        <f>VLOOKUP(B2993,'REGISTRO ABONOS'!$B$8:$BC$10039,54,0)</f>
        <v>#N/A</v>
      </c>
      <c r="L2993" t="e">
        <f>IF(Tabla267[[#This Row],[VALOR RESTANTE]]&lt;Tabla267[[#This Row],[VALOR]],"NO DISPONIBLE","DISPONIBLE")</f>
        <v>#N/A</v>
      </c>
      <c r="M2993" s="9">
        <f>COUNTIF(Tabla267[[#This Row],[VALOR RESTANTE]],0)</f>
        <v>0</v>
      </c>
    </row>
    <row r="2994" spans="2:13" hidden="1" x14ac:dyDescent="0.2">
      <c r="B2994" s="31">
        <v>2985</v>
      </c>
      <c r="J2994">
        <f t="shared" si="46"/>
        <v>105000</v>
      </c>
      <c r="K2994" t="e">
        <f>VLOOKUP(B2994,'REGISTRO ABONOS'!$B$8:$BC$10039,54,0)</f>
        <v>#N/A</v>
      </c>
      <c r="L2994" t="e">
        <f>IF(Tabla267[[#This Row],[VALOR RESTANTE]]&lt;Tabla267[[#This Row],[VALOR]],"NO DISPONIBLE","DISPONIBLE")</f>
        <v>#N/A</v>
      </c>
      <c r="M2994" s="9">
        <f>COUNTIF(Tabla267[[#This Row],[VALOR RESTANTE]],0)</f>
        <v>0</v>
      </c>
    </row>
    <row r="2995" spans="2:13" hidden="1" x14ac:dyDescent="0.2">
      <c r="B2995" s="31">
        <v>2986</v>
      </c>
      <c r="J2995">
        <f t="shared" si="46"/>
        <v>105000</v>
      </c>
      <c r="K2995" t="e">
        <f>VLOOKUP(B2995,'REGISTRO ABONOS'!$B$8:$BC$10039,54,0)</f>
        <v>#N/A</v>
      </c>
      <c r="L2995" t="e">
        <f>IF(Tabla267[[#This Row],[VALOR RESTANTE]]&lt;Tabla267[[#This Row],[VALOR]],"NO DISPONIBLE","DISPONIBLE")</f>
        <v>#N/A</v>
      </c>
      <c r="M2995" s="9">
        <f>COUNTIF(Tabla267[[#This Row],[VALOR RESTANTE]],0)</f>
        <v>0</v>
      </c>
    </row>
    <row r="2996" spans="2:13" hidden="1" x14ac:dyDescent="0.2">
      <c r="B2996" s="31">
        <v>2987</v>
      </c>
      <c r="I2996" t="s">
        <v>336</v>
      </c>
      <c r="J2996">
        <f t="shared" si="46"/>
        <v>105000</v>
      </c>
      <c r="K2996" t="e">
        <f>VLOOKUP(B2996,'REGISTRO ABONOS'!$B$8:$BC$10039,54,0)</f>
        <v>#N/A</v>
      </c>
      <c r="L2996" t="e">
        <f>IF(Tabla267[[#This Row],[VALOR RESTANTE]]&lt;Tabla267[[#This Row],[VALOR]],"NO DISPONIBLE","DISPONIBLE")</f>
        <v>#N/A</v>
      </c>
      <c r="M2996" s="9">
        <f>COUNTIF(Tabla267[[#This Row],[VALOR RESTANTE]],0)</f>
        <v>0</v>
      </c>
    </row>
    <row r="2997" spans="2:13" hidden="1" x14ac:dyDescent="0.2">
      <c r="B2997" s="31">
        <v>2988</v>
      </c>
      <c r="J2997">
        <f t="shared" si="46"/>
        <v>105000</v>
      </c>
      <c r="K2997" t="e">
        <f>VLOOKUP(B2997,'REGISTRO ABONOS'!$B$8:$BC$10039,54,0)</f>
        <v>#N/A</v>
      </c>
      <c r="L2997" t="e">
        <f>IF(Tabla267[[#This Row],[VALOR RESTANTE]]&lt;Tabla267[[#This Row],[VALOR]],"NO DISPONIBLE","DISPONIBLE")</f>
        <v>#N/A</v>
      </c>
      <c r="M2997" s="9">
        <f>COUNTIF(Tabla267[[#This Row],[VALOR RESTANTE]],0)</f>
        <v>0</v>
      </c>
    </row>
    <row r="2998" spans="2:13" hidden="1" x14ac:dyDescent="0.2">
      <c r="B2998" s="31">
        <v>2989</v>
      </c>
      <c r="I2998" t="s">
        <v>567</v>
      </c>
      <c r="J2998">
        <f t="shared" si="46"/>
        <v>105000</v>
      </c>
      <c r="K2998" t="e">
        <f>VLOOKUP(B2998,'REGISTRO ABONOS'!$B$8:$BC$10039,54,0)</f>
        <v>#N/A</v>
      </c>
      <c r="L2998" t="e">
        <f>IF(Tabla267[[#This Row],[VALOR RESTANTE]]&lt;Tabla267[[#This Row],[VALOR]],"NO DISPONIBLE","DISPONIBLE")</f>
        <v>#N/A</v>
      </c>
      <c r="M2998" s="9">
        <f>COUNTIF(Tabla267[[#This Row],[VALOR RESTANTE]],0)</f>
        <v>0</v>
      </c>
    </row>
    <row r="2999" spans="2:13" hidden="1" x14ac:dyDescent="0.2">
      <c r="B2999" s="31">
        <v>2990</v>
      </c>
      <c r="J2999">
        <f t="shared" si="46"/>
        <v>105000</v>
      </c>
      <c r="K2999" t="e">
        <f>VLOOKUP(B2999,'REGISTRO ABONOS'!$B$8:$BC$10039,54,0)</f>
        <v>#N/A</v>
      </c>
      <c r="L2999" t="e">
        <f>IF(Tabla267[[#This Row],[VALOR RESTANTE]]&lt;Tabla267[[#This Row],[VALOR]],"NO DISPONIBLE","DISPONIBLE")</f>
        <v>#N/A</v>
      </c>
      <c r="M2999" s="9">
        <f>COUNTIF(Tabla267[[#This Row],[VALOR RESTANTE]],0)</f>
        <v>0</v>
      </c>
    </row>
    <row r="3000" spans="2:13" hidden="1" x14ac:dyDescent="0.2">
      <c r="B3000" s="31">
        <v>2991</v>
      </c>
      <c r="J3000">
        <f t="shared" si="46"/>
        <v>105000</v>
      </c>
      <c r="K3000" t="e">
        <f>VLOOKUP(B3000,'REGISTRO ABONOS'!$B$8:$BC$10039,54,0)</f>
        <v>#N/A</v>
      </c>
      <c r="L3000" t="e">
        <f>IF(Tabla267[[#This Row],[VALOR RESTANTE]]&lt;Tabla267[[#This Row],[VALOR]],"NO DISPONIBLE","DISPONIBLE")</f>
        <v>#N/A</v>
      </c>
      <c r="M3000" s="9">
        <f>COUNTIF(Tabla267[[#This Row],[VALOR RESTANTE]],0)</f>
        <v>0</v>
      </c>
    </row>
    <row r="3001" spans="2:13" hidden="1" x14ac:dyDescent="0.2">
      <c r="B3001" s="31">
        <v>2992</v>
      </c>
      <c r="J3001">
        <f t="shared" si="46"/>
        <v>105000</v>
      </c>
      <c r="K3001" t="e">
        <f>VLOOKUP(B3001,'REGISTRO ABONOS'!$B$8:$BC$10039,54,0)</f>
        <v>#N/A</v>
      </c>
      <c r="L3001" t="e">
        <f>IF(Tabla267[[#This Row],[VALOR RESTANTE]]&lt;Tabla267[[#This Row],[VALOR]],"NO DISPONIBLE","DISPONIBLE")</f>
        <v>#N/A</v>
      </c>
      <c r="M3001" s="9">
        <f>COUNTIF(Tabla267[[#This Row],[VALOR RESTANTE]],0)</f>
        <v>0</v>
      </c>
    </row>
    <row r="3002" spans="2:13" hidden="1" x14ac:dyDescent="0.2">
      <c r="B3002" s="31">
        <v>2993</v>
      </c>
      <c r="J3002">
        <f t="shared" si="46"/>
        <v>105000</v>
      </c>
      <c r="K3002" t="e">
        <f>VLOOKUP(B3002,'REGISTRO ABONOS'!$B$8:$BC$10039,54,0)</f>
        <v>#N/A</v>
      </c>
      <c r="L3002" t="e">
        <f>IF(Tabla267[[#This Row],[VALOR RESTANTE]]&lt;Tabla267[[#This Row],[VALOR]],"NO DISPONIBLE","DISPONIBLE")</f>
        <v>#N/A</v>
      </c>
      <c r="M3002" s="9">
        <f>COUNTIF(Tabla267[[#This Row],[VALOR RESTANTE]],0)</f>
        <v>0</v>
      </c>
    </row>
    <row r="3003" spans="2:13" hidden="1" x14ac:dyDescent="0.2">
      <c r="B3003" s="31">
        <v>2994</v>
      </c>
      <c r="J3003">
        <f t="shared" si="46"/>
        <v>105000</v>
      </c>
      <c r="K3003" t="e">
        <f>VLOOKUP(B3003,'REGISTRO ABONOS'!$B$8:$BC$10039,54,0)</f>
        <v>#N/A</v>
      </c>
      <c r="L3003" t="e">
        <f>IF(Tabla267[[#This Row],[VALOR RESTANTE]]&lt;Tabla267[[#This Row],[VALOR]],"NO DISPONIBLE","DISPONIBLE")</f>
        <v>#N/A</v>
      </c>
      <c r="M3003" s="9">
        <f>COUNTIF(Tabla267[[#This Row],[VALOR RESTANTE]],0)</f>
        <v>0</v>
      </c>
    </row>
    <row r="3004" spans="2:13" hidden="1" x14ac:dyDescent="0.2">
      <c r="B3004" s="31">
        <v>2995</v>
      </c>
      <c r="J3004">
        <f t="shared" si="46"/>
        <v>105000</v>
      </c>
      <c r="K3004" t="e">
        <f>VLOOKUP(B3004,'REGISTRO ABONOS'!$B$8:$BC$10039,54,0)</f>
        <v>#N/A</v>
      </c>
      <c r="L3004" t="e">
        <f>IF(Tabla267[[#This Row],[VALOR RESTANTE]]&lt;Tabla267[[#This Row],[VALOR]],"NO DISPONIBLE","DISPONIBLE")</f>
        <v>#N/A</v>
      </c>
      <c r="M3004" s="9">
        <f>COUNTIF(Tabla267[[#This Row],[VALOR RESTANTE]],0)</f>
        <v>0</v>
      </c>
    </row>
    <row r="3005" spans="2:13" hidden="1" x14ac:dyDescent="0.2">
      <c r="B3005" s="31">
        <v>2996</v>
      </c>
      <c r="I3005" t="s">
        <v>336</v>
      </c>
      <c r="J3005">
        <f t="shared" si="46"/>
        <v>105000</v>
      </c>
      <c r="K3005" t="e">
        <f>VLOOKUP(B3005,'REGISTRO ABONOS'!$B$8:$BC$10039,54,0)</f>
        <v>#N/A</v>
      </c>
      <c r="L3005" t="e">
        <f>IF(Tabla267[[#This Row],[VALOR RESTANTE]]&lt;Tabla267[[#This Row],[VALOR]],"NO DISPONIBLE","DISPONIBLE")</f>
        <v>#N/A</v>
      </c>
      <c r="M3005" s="9">
        <f>COUNTIF(Tabla267[[#This Row],[VALOR RESTANTE]],0)</f>
        <v>0</v>
      </c>
    </row>
    <row r="3006" spans="2:13" hidden="1" x14ac:dyDescent="0.2">
      <c r="B3006" s="31">
        <v>2997</v>
      </c>
      <c r="J3006">
        <f t="shared" si="46"/>
        <v>105000</v>
      </c>
      <c r="K3006" t="e">
        <f>VLOOKUP(B3006,'REGISTRO ABONOS'!$B$8:$BC$10039,54,0)</f>
        <v>#N/A</v>
      </c>
      <c r="L3006" t="e">
        <f>IF(Tabla267[[#This Row],[VALOR RESTANTE]]&lt;Tabla267[[#This Row],[VALOR]],"NO DISPONIBLE","DISPONIBLE")</f>
        <v>#N/A</v>
      </c>
      <c r="M3006" s="9">
        <f>COUNTIF(Tabla267[[#This Row],[VALOR RESTANTE]],0)</f>
        <v>0</v>
      </c>
    </row>
    <row r="3007" spans="2:13" hidden="1" x14ac:dyDescent="0.2">
      <c r="B3007" s="31">
        <v>2998</v>
      </c>
      <c r="J3007">
        <f t="shared" si="46"/>
        <v>105000</v>
      </c>
      <c r="K3007" t="e">
        <f>VLOOKUP(B3007,'REGISTRO ABONOS'!$B$8:$BC$10039,54,0)</f>
        <v>#N/A</v>
      </c>
      <c r="L3007" t="e">
        <f>IF(Tabla267[[#This Row],[VALOR RESTANTE]]&lt;Tabla267[[#This Row],[VALOR]],"NO DISPONIBLE","DISPONIBLE")</f>
        <v>#N/A</v>
      </c>
      <c r="M3007" s="9">
        <f>COUNTIF(Tabla267[[#This Row],[VALOR RESTANTE]],0)</f>
        <v>0</v>
      </c>
    </row>
    <row r="3008" spans="2:13" hidden="1" x14ac:dyDescent="0.2">
      <c r="B3008" s="31">
        <v>2999</v>
      </c>
      <c r="J3008">
        <f t="shared" si="46"/>
        <v>105000</v>
      </c>
      <c r="K3008" t="e">
        <f>VLOOKUP(B3008,'REGISTRO ABONOS'!$B$8:$BC$10039,54,0)</f>
        <v>#N/A</v>
      </c>
      <c r="L3008" t="e">
        <f>IF(Tabla267[[#This Row],[VALOR RESTANTE]]&lt;Tabla267[[#This Row],[VALOR]],"NO DISPONIBLE","DISPONIBLE")</f>
        <v>#N/A</v>
      </c>
      <c r="M3008" s="9">
        <f>COUNTIF(Tabla267[[#This Row],[VALOR RESTANTE]],0)</f>
        <v>0</v>
      </c>
    </row>
    <row r="3009" spans="2:13" hidden="1" x14ac:dyDescent="0.2">
      <c r="B3009" s="31">
        <v>3000</v>
      </c>
      <c r="I3009" t="s">
        <v>533</v>
      </c>
      <c r="J3009">
        <f t="shared" si="46"/>
        <v>105000</v>
      </c>
      <c r="K3009" t="e">
        <f>VLOOKUP(B3009,'REGISTRO ABONOS'!$B$8:$BC$10039,54,0)</f>
        <v>#N/A</v>
      </c>
      <c r="L3009" t="e">
        <f>IF(Tabla267[[#This Row],[VALOR RESTANTE]]&lt;Tabla267[[#This Row],[VALOR]],"NO DISPONIBLE","DISPONIBLE")</f>
        <v>#N/A</v>
      </c>
      <c r="M3009" s="9">
        <f>COUNTIF(Tabla267[[#This Row],[VALOR RESTANTE]],0)</f>
        <v>0</v>
      </c>
    </row>
    <row r="3010" spans="2:13" hidden="1" x14ac:dyDescent="0.2">
      <c r="B3010" s="31">
        <v>3001</v>
      </c>
      <c r="I3010" t="s">
        <v>592</v>
      </c>
      <c r="J3010">
        <f t="shared" si="46"/>
        <v>105000</v>
      </c>
      <c r="K3010" t="e">
        <f>VLOOKUP(B3010,'REGISTRO ABONOS'!$B$8:$BC$10039,54,0)</f>
        <v>#N/A</v>
      </c>
      <c r="L3010" t="e">
        <f>IF(Tabla267[[#This Row],[VALOR RESTANTE]]&lt;Tabla267[[#This Row],[VALOR]],"NO DISPONIBLE","DISPONIBLE")</f>
        <v>#N/A</v>
      </c>
      <c r="M3010" s="9">
        <f>COUNTIF(Tabla267[[#This Row],[VALOR RESTANTE]],0)</f>
        <v>0</v>
      </c>
    </row>
    <row r="3011" spans="2:13" hidden="1" x14ac:dyDescent="0.2">
      <c r="B3011" s="31">
        <v>3002</v>
      </c>
      <c r="I3011" t="s">
        <v>282</v>
      </c>
      <c r="J3011">
        <f t="shared" si="46"/>
        <v>105000</v>
      </c>
      <c r="K3011" t="e">
        <f>VLOOKUP(B3011,'REGISTRO ABONOS'!$B$8:$BC$10039,54,0)</f>
        <v>#N/A</v>
      </c>
      <c r="L3011" t="e">
        <f>IF(Tabla267[[#This Row],[VALOR RESTANTE]]&lt;Tabla267[[#This Row],[VALOR]],"NO DISPONIBLE","DISPONIBLE")</f>
        <v>#N/A</v>
      </c>
      <c r="M3011" s="9">
        <f>COUNTIF(Tabla267[[#This Row],[VALOR RESTANTE]],0)</f>
        <v>0</v>
      </c>
    </row>
    <row r="3012" spans="2:13" hidden="1" x14ac:dyDescent="0.2">
      <c r="B3012" s="31">
        <v>3003</v>
      </c>
      <c r="J3012">
        <f t="shared" si="46"/>
        <v>105000</v>
      </c>
      <c r="K3012" t="e">
        <f>VLOOKUP(B3012,'REGISTRO ABONOS'!$B$8:$BC$10039,54,0)</f>
        <v>#N/A</v>
      </c>
      <c r="L3012" t="e">
        <f>IF(Tabla267[[#This Row],[VALOR RESTANTE]]&lt;Tabla267[[#This Row],[VALOR]],"NO DISPONIBLE","DISPONIBLE")</f>
        <v>#N/A</v>
      </c>
      <c r="M3012" s="9">
        <f>COUNTIF(Tabla267[[#This Row],[VALOR RESTANTE]],0)</f>
        <v>0</v>
      </c>
    </row>
    <row r="3013" spans="2:13" hidden="1" x14ac:dyDescent="0.2">
      <c r="B3013" s="31">
        <v>3004</v>
      </c>
      <c r="J3013">
        <f t="shared" si="46"/>
        <v>105000</v>
      </c>
      <c r="K3013" t="e">
        <f>VLOOKUP(B3013,'REGISTRO ABONOS'!$B$8:$BC$10039,54,0)</f>
        <v>#N/A</v>
      </c>
      <c r="L3013" t="e">
        <f>IF(Tabla267[[#This Row],[VALOR RESTANTE]]&lt;Tabla267[[#This Row],[VALOR]],"NO DISPONIBLE","DISPONIBLE")</f>
        <v>#N/A</v>
      </c>
      <c r="M3013" s="9">
        <f>COUNTIF(Tabla267[[#This Row],[VALOR RESTANTE]],0)</f>
        <v>0</v>
      </c>
    </row>
    <row r="3014" spans="2:13" hidden="1" x14ac:dyDescent="0.2">
      <c r="B3014" s="31">
        <v>3005</v>
      </c>
      <c r="I3014" t="s">
        <v>282</v>
      </c>
      <c r="J3014">
        <f t="shared" si="46"/>
        <v>105000</v>
      </c>
      <c r="K3014" t="e">
        <f>VLOOKUP(B3014,'REGISTRO ABONOS'!$B$8:$BC$10039,54,0)</f>
        <v>#N/A</v>
      </c>
      <c r="L3014" t="e">
        <f>IF(Tabla267[[#This Row],[VALOR RESTANTE]]&lt;Tabla267[[#This Row],[VALOR]],"NO DISPONIBLE","DISPONIBLE")</f>
        <v>#N/A</v>
      </c>
      <c r="M3014" s="9">
        <f>COUNTIF(Tabla267[[#This Row],[VALOR RESTANTE]],0)</f>
        <v>0</v>
      </c>
    </row>
    <row r="3015" spans="2:13" hidden="1" x14ac:dyDescent="0.2">
      <c r="B3015" s="31">
        <v>3006</v>
      </c>
      <c r="I3015" t="s">
        <v>475</v>
      </c>
      <c r="J3015">
        <f t="shared" si="46"/>
        <v>105000</v>
      </c>
      <c r="K3015" t="e">
        <f>VLOOKUP(B3015,'REGISTRO ABONOS'!$B$8:$BC$10039,54,0)</f>
        <v>#N/A</v>
      </c>
      <c r="L3015" t="e">
        <f>IF(Tabla267[[#This Row],[VALOR RESTANTE]]&lt;Tabla267[[#This Row],[VALOR]],"NO DISPONIBLE","DISPONIBLE")</f>
        <v>#N/A</v>
      </c>
      <c r="M3015" s="9">
        <f>COUNTIF(Tabla267[[#This Row],[VALOR RESTANTE]],0)</f>
        <v>0</v>
      </c>
    </row>
    <row r="3016" spans="2:13" hidden="1" x14ac:dyDescent="0.2">
      <c r="B3016" s="31">
        <v>3007</v>
      </c>
      <c r="J3016">
        <f t="shared" si="46"/>
        <v>105000</v>
      </c>
      <c r="K3016" t="e">
        <f>VLOOKUP(B3016,'REGISTRO ABONOS'!$B$8:$BC$10039,54,0)</f>
        <v>#N/A</v>
      </c>
      <c r="L3016" t="e">
        <f>IF(Tabla267[[#This Row],[VALOR RESTANTE]]&lt;Tabla267[[#This Row],[VALOR]],"NO DISPONIBLE","DISPONIBLE")</f>
        <v>#N/A</v>
      </c>
      <c r="M3016" s="9">
        <f>COUNTIF(Tabla267[[#This Row],[VALOR RESTANTE]],0)</f>
        <v>0</v>
      </c>
    </row>
    <row r="3017" spans="2:13" hidden="1" x14ac:dyDescent="0.2">
      <c r="B3017" s="31">
        <v>3008</v>
      </c>
      <c r="J3017">
        <f t="shared" si="46"/>
        <v>105000</v>
      </c>
      <c r="K3017" t="e">
        <f>VLOOKUP(B3017,'REGISTRO ABONOS'!$B$8:$BC$10039,54,0)</f>
        <v>#N/A</v>
      </c>
      <c r="L3017" t="e">
        <f>IF(Tabla267[[#This Row],[VALOR RESTANTE]]&lt;Tabla267[[#This Row],[VALOR]],"NO DISPONIBLE","DISPONIBLE")</f>
        <v>#N/A</v>
      </c>
      <c r="M3017" s="9">
        <f>COUNTIF(Tabla267[[#This Row],[VALOR RESTANTE]],0)</f>
        <v>0</v>
      </c>
    </row>
    <row r="3018" spans="2:13" hidden="1" x14ac:dyDescent="0.2">
      <c r="B3018" s="31">
        <v>3009</v>
      </c>
      <c r="J3018">
        <f t="shared" si="46"/>
        <v>105000</v>
      </c>
      <c r="K3018" t="e">
        <f>VLOOKUP(B3018,'REGISTRO ABONOS'!$B$8:$BC$10039,54,0)</f>
        <v>#N/A</v>
      </c>
      <c r="L3018" t="e">
        <f>IF(Tabla267[[#This Row],[VALOR RESTANTE]]&lt;Tabla267[[#This Row],[VALOR]],"NO DISPONIBLE","DISPONIBLE")</f>
        <v>#N/A</v>
      </c>
      <c r="M3018" s="9">
        <f>COUNTIF(Tabla267[[#This Row],[VALOR RESTANTE]],0)</f>
        <v>0</v>
      </c>
    </row>
    <row r="3019" spans="2:13" hidden="1" x14ac:dyDescent="0.2">
      <c r="B3019" s="31">
        <v>3010</v>
      </c>
      <c r="J3019">
        <f t="shared" si="46"/>
        <v>105000</v>
      </c>
      <c r="K3019" t="e">
        <f>VLOOKUP(B3019,'REGISTRO ABONOS'!$B$8:$BC$10039,54,0)</f>
        <v>#N/A</v>
      </c>
      <c r="L3019" t="e">
        <f>IF(Tabla267[[#This Row],[VALOR RESTANTE]]&lt;Tabla267[[#This Row],[VALOR]],"NO DISPONIBLE","DISPONIBLE")</f>
        <v>#N/A</v>
      </c>
      <c r="M3019" s="9">
        <f>COUNTIF(Tabla267[[#This Row],[VALOR RESTANTE]],0)</f>
        <v>0</v>
      </c>
    </row>
    <row r="3020" spans="2:13" hidden="1" x14ac:dyDescent="0.2">
      <c r="B3020" s="31">
        <v>3011</v>
      </c>
      <c r="I3020" t="s">
        <v>504</v>
      </c>
      <c r="J3020">
        <f t="shared" ref="J3020:J3083" si="47">IF(C3020&gt;43607,130000,105000)</f>
        <v>105000</v>
      </c>
      <c r="K3020" t="e">
        <f>VLOOKUP(B3020,'REGISTRO ABONOS'!$B$8:$BC$10039,54,0)</f>
        <v>#N/A</v>
      </c>
      <c r="L3020" t="e">
        <f>IF(Tabla267[[#This Row],[VALOR RESTANTE]]&lt;Tabla267[[#This Row],[VALOR]],"NO DISPONIBLE","DISPONIBLE")</f>
        <v>#N/A</v>
      </c>
      <c r="M3020" s="9">
        <f>COUNTIF(Tabla267[[#This Row],[VALOR RESTANTE]],0)</f>
        <v>0</v>
      </c>
    </row>
    <row r="3021" spans="2:13" hidden="1" x14ac:dyDescent="0.2">
      <c r="B3021" s="31">
        <v>3012</v>
      </c>
      <c r="I3021" t="s">
        <v>475</v>
      </c>
      <c r="J3021">
        <f t="shared" si="47"/>
        <v>105000</v>
      </c>
      <c r="K3021" t="e">
        <f>VLOOKUP(B3021,'REGISTRO ABONOS'!$B$8:$BC$10039,54,0)</f>
        <v>#N/A</v>
      </c>
      <c r="L3021" t="e">
        <f>IF(Tabla267[[#This Row],[VALOR RESTANTE]]&lt;Tabla267[[#This Row],[VALOR]],"NO DISPONIBLE","DISPONIBLE")</f>
        <v>#N/A</v>
      </c>
      <c r="M3021" s="9">
        <f>COUNTIF(Tabla267[[#This Row],[VALOR RESTANTE]],0)</f>
        <v>0</v>
      </c>
    </row>
    <row r="3022" spans="2:13" hidden="1" x14ac:dyDescent="0.2">
      <c r="B3022" s="31">
        <v>3013</v>
      </c>
      <c r="J3022">
        <f t="shared" si="47"/>
        <v>105000</v>
      </c>
      <c r="K3022" t="e">
        <f>VLOOKUP(B3022,'REGISTRO ABONOS'!$B$8:$BC$10039,54,0)</f>
        <v>#N/A</v>
      </c>
      <c r="L3022" t="e">
        <f>IF(Tabla267[[#This Row],[VALOR RESTANTE]]&lt;Tabla267[[#This Row],[VALOR]],"NO DISPONIBLE","DISPONIBLE")</f>
        <v>#N/A</v>
      </c>
      <c r="M3022" s="9">
        <f>COUNTIF(Tabla267[[#This Row],[VALOR RESTANTE]],0)</f>
        <v>0</v>
      </c>
    </row>
    <row r="3023" spans="2:13" hidden="1" x14ac:dyDescent="0.2">
      <c r="B3023" s="31">
        <v>3014</v>
      </c>
      <c r="J3023">
        <f t="shared" si="47"/>
        <v>105000</v>
      </c>
      <c r="K3023" t="e">
        <f>VLOOKUP(B3023,'REGISTRO ABONOS'!$B$8:$BC$10039,54,0)</f>
        <v>#N/A</v>
      </c>
      <c r="L3023" t="e">
        <f>IF(Tabla267[[#This Row],[VALOR RESTANTE]]&lt;Tabla267[[#This Row],[VALOR]],"NO DISPONIBLE","DISPONIBLE")</f>
        <v>#N/A</v>
      </c>
      <c r="M3023" s="9">
        <f>COUNTIF(Tabla267[[#This Row],[VALOR RESTANTE]],0)</f>
        <v>0</v>
      </c>
    </row>
    <row r="3024" spans="2:13" hidden="1" x14ac:dyDescent="0.2">
      <c r="B3024" s="31">
        <v>3015</v>
      </c>
      <c r="J3024">
        <f t="shared" si="47"/>
        <v>105000</v>
      </c>
      <c r="K3024" t="e">
        <f>VLOOKUP(B3024,'REGISTRO ABONOS'!$B$8:$BC$10039,54,0)</f>
        <v>#N/A</v>
      </c>
      <c r="L3024" t="e">
        <f>IF(Tabla267[[#This Row],[VALOR RESTANTE]]&lt;Tabla267[[#This Row],[VALOR]],"NO DISPONIBLE","DISPONIBLE")</f>
        <v>#N/A</v>
      </c>
      <c r="M3024" s="9">
        <f>COUNTIF(Tabla267[[#This Row],[VALOR RESTANTE]],0)</f>
        <v>0</v>
      </c>
    </row>
    <row r="3025" spans="2:13" hidden="1" x14ac:dyDescent="0.2">
      <c r="B3025" s="31">
        <v>3016</v>
      </c>
      <c r="J3025">
        <f t="shared" si="47"/>
        <v>105000</v>
      </c>
      <c r="K3025" t="e">
        <f>VLOOKUP(B3025,'REGISTRO ABONOS'!$B$8:$BC$10039,54,0)</f>
        <v>#N/A</v>
      </c>
      <c r="L3025" t="e">
        <f>IF(Tabla267[[#This Row],[VALOR RESTANTE]]&lt;Tabla267[[#This Row],[VALOR]],"NO DISPONIBLE","DISPONIBLE")</f>
        <v>#N/A</v>
      </c>
      <c r="M3025" s="9">
        <f>COUNTIF(Tabla267[[#This Row],[VALOR RESTANTE]],0)</f>
        <v>0</v>
      </c>
    </row>
    <row r="3026" spans="2:13" hidden="1" x14ac:dyDescent="0.2">
      <c r="B3026" s="31">
        <v>3017</v>
      </c>
      <c r="J3026">
        <f t="shared" si="47"/>
        <v>105000</v>
      </c>
      <c r="K3026" t="e">
        <f>VLOOKUP(B3026,'REGISTRO ABONOS'!$B$8:$BC$10039,54,0)</f>
        <v>#N/A</v>
      </c>
      <c r="L3026" t="e">
        <f>IF(Tabla267[[#This Row],[VALOR RESTANTE]]&lt;Tabla267[[#This Row],[VALOR]],"NO DISPONIBLE","DISPONIBLE")</f>
        <v>#N/A</v>
      </c>
      <c r="M3026" s="9">
        <f>COUNTIF(Tabla267[[#This Row],[VALOR RESTANTE]],0)</f>
        <v>0</v>
      </c>
    </row>
    <row r="3027" spans="2:13" hidden="1" x14ac:dyDescent="0.2">
      <c r="B3027" s="31">
        <v>3018</v>
      </c>
      <c r="J3027">
        <f t="shared" si="47"/>
        <v>105000</v>
      </c>
      <c r="K3027" t="e">
        <f>VLOOKUP(B3027,'REGISTRO ABONOS'!$B$8:$BC$10039,54,0)</f>
        <v>#N/A</v>
      </c>
      <c r="L3027" t="e">
        <f>IF(Tabla267[[#This Row],[VALOR RESTANTE]]&lt;Tabla267[[#This Row],[VALOR]],"NO DISPONIBLE","DISPONIBLE")</f>
        <v>#N/A</v>
      </c>
      <c r="M3027" s="9">
        <f>COUNTIF(Tabla267[[#This Row],[VALOR RESTANTE]],0)</f>
        <v>0</v>
      </c>
    </row>
    <row r="3028" spans="2:13" hidden="1" x14ac:dyDescent="0.2">
      <c r="B3028" s="31">
        <v>3019</v>
      </c>
      <c r="J3028">
        <f t="shared" si="47"/>
        <v>105000</v>
      </c>
      <c r="K3028" t="e">
        <f>VLOOKUP(B3028,'REGISTRO ABONOS'!$B$8:$BC$10039,54,0)</f>
        <v>#N/A</v>
      </c>
      <c r="L3028" t="e">
        <f>IF(Tabla267[[#This Row],[VALOR RESTANTE]]&lt;Tabla267[[#This Row],[VALOR]],"NO DISPONIBLE","DISPONIBLE")</f>
        <v>#N/A</v>
      </c>
      <c r="M3028" s="9">
        <f>COUNTIF(Tabla267[[#This Row],[VALOR RESTANTE]],0)</f>
        <v>0</v>
      </c>
    </row>
    <row r="3029" spans="2:13" hidden="1" x14ac:dyDescent="0.2">
      <c r="B3029" s="31">
        <v>3020</v>
      </c>
      <c r="J3029">
        <f t="shared" si="47"/>
        <v>105000</v>
      </c>
      <c r="K3029" t="e">
        <f>VLOOKUP(B3029,'REGISTRO ABONOS'!$B$8:$BC$10039,54,0)</f>
        <v>#N/A</v>
      </c>
      <c r="L3029" t="e">
        <f>IF(Tabla267[[#This Row],[VALOR RESTANTE]]&lt;Tabla267[[#This Row],[VALOR]],"NO DISPONIBLE","DISPONIBLE")</f>
        <v>#N/A</v>
      </c>
      <c r="M3029" s="9">
        <f>COUNTIF(Tabla267[[#This Row],[VALOR RESTANTE]],0)</f>
        <v>0</v>
      </c>
    </row>
    <row r="3030" spans="2:13" hidden="1" x14ac:dyDescent="0.2">
      <c r="B3030" s="31">
        <v>3021</v>
      </c>
      <c r="J3030">
        <f t="shared" si="47"/>
        <v>105000</v>
      </c>
      <c r="K3030" t="e">
        <f>VLOOKUP(B3030,'REGISTRO ABONOS'!$B$8:$BC$10039,54,0)</f>
        <v>#N/A</v>
      </c>
      <c r="L3030" t="e">
        <f>IF(Tabla267[[#This Row],[VALOR RESTANTE]]&lt;Tabla267[[#This Row],[VALOR]],"NO DISPONIBLE","DISPONIBLE")</f>
        <v>#N/A</v>
      </c>
      <c r="M3030" s="9">
        <f>COUNTIF(Tabla267[[#This Row],[VALOR RESTANTE]],0)</f>
        <v>0</v>
      </c>
    </row>
    <row r="3031" spans="2:13" hidden="1" x14ac:dyDescent="0.2">
      <c r="B3031" s="31">
        <v>3022</v>
      </c>
      <c r="J3031">
        <f t="shared" si="47"/>
        <v>105000</v>
      </c>
      <c r="K3031" t="e">
        <f>VLOOKUP(B3031,'REGISTRO ABONOS'!$B$8:$BC$10039,54,0)</f>
        <v>#N/A</v>
      </c>
      <c r="L3031" t="e">
        <f>IF(Tabla267[[#This Row],[VALOR RESTANTE]]&lt;Tabla267[[#This Row],[VALOR]],"NO DISPONIBLE","DISPONIBLE")</f>
        <v>#N/A</v>
      </c>
      <c r="M3031" s="9">
        <f>COUNTIF(Tabla267[[#This Row],[VALOR RESTANTE]],0)</f>
        <v>0</v>
      </c>
    </row>
    <row r="3032" spans="2:13" hidden="1" x14ac:dyDescent="0.2">
      <c r="B3032" s="31">
        <v>3023</v>
      </c>
      <c r="J3032">
        <f t="shared" si="47"/>
        <v>105000</v>
      </c>
      <c r="K3032" t="e">
        <f>VLOOKUP(B3032,'REGISTRO ABONOS'!$B$8:$BC$10039,54,0)</f>
        <v>#N/A</v>
      </c>
      <c r="L3032" t="e">
        <f>IF(Tabla267[[#This Row],[VALOR RESTANTE]]&lt;Tabla267[[#This Row],[VALOR]],"NO DISPONIBLE","DISPONIBLE")</f>
        <v>#N/A</v>
      </c>
      <c r="M3032" s="9">
        <f>COUNTIF(Tabla267[[#This Row],[VALOR RESTANTE]],0)</f>
        <v>0</v>
      </c>
    </row>
    <row r="3033" spans="2:13" hidden="1" x14ac:dyDescent="0.2">
      <c r="B3033" s="31">
        <v>3024</v>
      </c>
      <c r="J3033">
        <f t="shared" si="47"/>
        <v>105000</v>
      </c>
      <c r="K3033" t="e">
        <f>VLOOKUP(B3033,'REGISTRO ABONOS'!$B$8:$BC$10039,54,0)</f>
        <v>#N/A</v>
      </c>
      <c r="L3033" t="e">
        <f>IF(Tabla267[[#This Row],[VALOR RESTANTE]]&lt;Tabla267[[#This Row],[VALOR]],"NO DISPONIBLE","DISPONIBLE")</f>
        <v>#N/A</v>
      </c>
      <c r="M3033" s="9">
        <f>COUNTIF(Tabla267[[#This Row],[VALOR RESTANTE]],0)</f>
        <v>0</v>
      </c>
    </row>
    <row r="3034" spans="2:13" hidden="1" x14ac:dyDescent="0.2">
      <c r="B3034" s="31">
        <v>3025</v>
      </c>
      <c r="J3034">
        <f t="shared" si="47"/>
        <v>105000</v>
      </c>
      <c r="K3034" t="e">
        <f>VLOOKUP(B3034,'REGISTRO ABONOS'!$B$8:$BC$10039,54,0)</f>
        <v>#N/A</v>
      </c>
      <c r="L3034" t="e">
        <f>IF(Tabla267[[#This Row],[VALOR RESTANTE]]&lt;Tabla267[[#This Row],[VALOR]],"NO DISPONIBLE","DISPONIBLE")</f>
        <v>#N/A</v>
      </c>
      <c r="M3034" s="9">
        <f>COUNTIF(Tabla267[[#This Row],[VALOR RESTANTE]],0)</f>
        <v>0</v>
      </c>
    </row>
    <row r="3035" spans="2:13" hidden="1" x14ac:dyDescent="0.2">
      <c r="B3035" s="31">
        <v>3026</v>
      </c>
      <c r="J3035">
        <f t="shared" si="47"/>
        <v>105000</v>
      </c>
      <c r="K3035" t="e">
        <f>VLOOKUP(B3035,'REGISTRO ABONOS'!$B$8:$BC$10039,54,0)</f>
        <v>#N/A</v>
      </c>
      <c r="L3035" t="e">
        <f>IF(Tabla267[[#This Row],[VALOR RESTANTE]]&lt;Tabla267[[#This Row],[VALOR]],"NO DISPONIBLE","DISPONIBLE")</f>
        <v>#N/A</v>
      </c>
      <c r="M3035" s="9">
        <f>COUNTIF(Tabla267[[#This Row],[VALOR RESTANTE]],0)</f>
        <v>0</v>
      </c>
    </row>
    <row r="3036" spans="2:13" hidden="1" x14ac:dyDescent="0.2">
      <c r="B3036" s="31">
        <v>3027</v>
      </c>
      <c r="I3036" t="s">
        <v>539</v>
      </c>
      <c r="J3036">
        <f t="shared" si="47"/>
        <v>105000</v>
      </c>
      <c r="K3036" t="e">
        <f>VLOOKUP(B3036,'REGISTRO ABONOS'!$B$8:$BC$10039,54,0)</f>
        <v>#N/A</v>
      </c>
      <c r="L3036" t="e">
        <f>IF(Tabla267[[#This Row],[VALOR RESTANTE]]&lt;Tabla267[[#This Row],[VALOR]],"NO DISPONIBLE","DISPONIBLE")</f>
        <v>#N/A</v>
      </c>
      <c r="M3036" s="9">
        <f>COUNTIF(Tabla267[[#This Row],[VALOR RESTANTE]],0)</f>
        <v>0</v>
      </c>
    </row>
    <row r="3037" spans="2:13" hidden="1" x14ac:dyDescent="0.2">
      <c r="B3037" s="31">
        <v>3028</v>
      </c>
      <c r="J3037">
        <f t="shared" si="47"/>
        <v>105000</v>
      </c>
      <c r="K3037" t="e">
        <f>VLOOKUP(B3037,'REGISTRO ABONOS'!$B$8:$BC$10039,54,0)</f>
        <v>#N/A</v>
      </c>
      <c r="L3037" t="e">
        <f>IF(Tabla267[[#This Row],[VALOR RESTANTE]]&lt;Tabla267[[#This Row],[VALOR]],"NO DISPONIBLE","DISPONIBLE")</f>
        <v>#N/A</v>
      </c>
      <c r="M3037" s="9">
        <f>COUNTIF(Tabla267[[#This Row],[VALOR RESTANTE]],0)</f>
        <v>0</v>
      </c>
    </row>
    <row r="3038" spans="2:13" hidden="1" x14ac:dyDescent="0.2">
      <c r="B3038" s="31">
        <v>3029</v>
      </c>
      <c r="I3038" t="s">
        <v>89</v>
      </c>
      <c r="J3038">
        <f t="shared" si="47"/>
        <v>105000</v>
      </c>
      <c r="K3038" t="e">
        <f>VLOOKUP(B3038,'REGISTRO ABONOS'!$B$8:$BC$10039,54,0)</f>
        <v>#N/A</v>
      </c>
      <c r="L3038" t="e">
        <f>IF(Tabla267[[#This Row],[VALOR RESTANTE]]&lt;Tabla267[[#This Row],[VALOR]],"NO DISPONIBLE","DISPONIBLE")</f>
        <v>#N/A</v>
      </c>
      <c r="M3038" s="9">
        <f>COUNTIF(Tabla267[[#This Row],[VALOR RESTANTE]],0)</f>
        <v>0</v>
      </c>
    </row>
    <row r="3039" spans="2:13" hidden="1" x14ac:dyDescent="0.2">
      <c r="B3039" s="31">
        <v>3030</v>
      </c>
      <c r="J3039">
        <f t="shared" si="47"/>
        <v>105000</v>
      </c>
      <c r="K3039" t="e">
        <f>VLOOKUP(B3039,'REGISTRO ABONOS'!$B$8:$BC$10039,54,0)</f>
        <v>#N/A</v>
      </c>
      <c r="L3039" t="e">
        <f>IF(Tabla267[[#This Row],[VALOR RESTANTE]]&lt;Tabla267[[#This Row],[VALOR]],"NO DISPONIBLE","DISPONIBLE")</f>
        <v>#N/A</v>
      </c>
      <c r="M3039" s="9">
        <f>COUNTIF(Tabla267[[#This Row],[VALOR RESTANTE]],0)</f>
        <v>0</v>
      </c>
    </row>
    <row r="3040" spans="2:13" hidden="1" x14ac:dyDescent="0.2">
      <c r="B3040" s="31">
        <v>3031</v>
      </c>
      <c r="J3040">
        <f t="shared" si="47"/>
        <v>105000</v>
      </c>
      <c r="K3040" t="e">
        <f>VLOOKUP(B3040,'REGISTRO ABONOS'!$B$8:$BC$10039,54,0)</f>
        <v>#N/A</v>
      </c>
      <c r="L3040" t="e">
        <f>IF(Tabla267[[#This Row],[VALOR RESTANTE]]&lt;Tabla267[[#This Row],[VALOR]],"NO DISPONIBLE","DISPONIBLE")</f>
        <v>#N/A</v>
      </c>
      <c r="M3040" s="9">
        <f>COUNTIF(Tabla267[[#This Row],[VALOR RESTANTE]],0)</f>
        <v>0</v>
      </c>
    </row>
    <row r="3041" spans="2:13" hidden="1" x14ac:dyDescent="0.2">
      <c r="B3041" s="31">
        <v>3032</v>
      </c>
      <c r="J3041">
        <f t="shared" si="47"/>
        <v>105000</v>
      </c>
      <c r="K3041" t="e">
        <f>VLOOKUP(B3041,'REGISTRO ABONOS'!$B$8:$BC$10039,54,0)</f>
        <v>#N/A</v>
      </c>
      <c r="L3041" t="e">
        <f>IF(Tabla267[[#This Row],[VALOR RESTANTE]]&lt;Tabla267[[#This Row],[VALOR]],"NO DISPONIBLE","DISPONIBLE")</f>
        <v>#N/A</v>
      </c>
      <c r="M3041" s="9">
        <f>COUNTIF(Tabla267[[#This Row],[VALOR RESTANTE]],0)</f>
        <v>0</v>
      </c>
    </row>
    <row r="3042" spans="2:13" hidden="1" x14ac:dyDescent="0.2">
      <c r="B3042" s="31">
        <v>3033</v>
      </c>
      <c r="J3042">
        <f t="shared" si="47"/>
        <v>105000</v>
      </c>
      <c r="K3042" t="e">
        <f>VLOOKUP(B3042,'REGISTRO ABONOS'!$B$8:$BC$10039,54,0)</f>
        <v>#N/A</v>
      </c>
      <c r="L3042" t="e">
        <f>IF(Tabla267[[#This Row],[VALOR RESTANTE]]&lt;Tabla267[[#This Row],[VALOR]],"NO DISPONIBLE","DISPONIBLE")</f>
        <v>#N/A</v>
      </c>
      <c r="M3042" s="9">
        <f>COUNTIF(Tabla267[[#This Row],[VALOR RESTANTE]],0)</f>
        <v>0</v>
      </c>
    </row>
    <row r="3043" spans="2:13" hidden="1" x14ac:dyDescent="0.2">
      <c r="B3043" s="31">
        <v>3034</v>
      </c>
      <c r="I3043" t="s">
        <v>475</v>
      </c>
      <c r="J3043">
        <f t="shared" si="47"/>
        <v>105000</v>
      </c>
      <c r="K3043" t="e">
        <f>VLOOKUP(B3043,'REGISTRO ABONOS'!$B$8:$BC$10039,54,0)</f>
        <v>#N/A</v>
      </c>
      <c r="L3043" t="e">
        <f>IF(Tabla267[[#This Row],[VALOR RESTANTE]]&lt;Tabla267[[#This Row],[VALOR]],"NO DISPONIBLE","DISPONIBLE")</f>
        <v>#N/A</v>
      </c>
      <c r="M3043" s="9">
        <f>COUNTIF(Tabla267[[#This Row],[VALOR RESTANTE]],0)</f>
        <v>0</v>
      </c>
    </row>
    <row r="3044" spans="2:13" hidden="1" x14ac:dyDescent="0.2">
      <c r="B3044" s="31">
        <v>3035</v>
      </c>
      <c r="J3044">
        <f t="shared" si="47"/>
        <v>105000</v>
      </c>
      <c r="K3044" t="e">
        <f>VLOOKUP(B3044,'REGISTRO ABONOS'!$B$8:$BC$10039,54,0)</f>
        <v>#N/A</v>
      </c>
      <c r="L3044" t="e">
        <f>IF(Tabla267[[#This Row],[VALOR RESTANTE]]&lt;Tabla267[[#This Row],[VALOR]],"NO DISPONIBLE","DISPONIBLE")</f>
        <v>#N/A</v>
      </c>
      <c r="M3044" s="9">
        <f>COUNTIF(Tabla267[[#This Row],[VALOR RESTANTE]],0)</f>
        <v>0</v>
      </c>
    </row>
    <row r="3045" spans="2:13" hidden="1" x14ac:dyDescent="0.2">
      <c r="B3045" s="31">
        <v>3036</v>
      </c>
      <c r="J3045">
        <f t="shared" si="47"/>
        <v>105000</v>
      </c>
      <c r="K3045" t="e">
        <f>VLOOKUP(B3045,'REGISTRO ABONOS'!$B$8:$BC$10039,54,0)</f>
        <v>#N/A</v>
      </c>
      <c r="L3045" t="e">
        <f>IF(Tabla267[[#This Row],[VALOR RESTANTE]]&lt;Tabla267[[#This Row],[VALOR]],"NO DISPONIBLE","DISPONIBLE")</f>
        <v>#N/A</v>
      </c>
      <c r="M3045" s="9">
        <f>COUNTIF(Tabla267[[#This Row],[VALOR RESTANTE]],0)</f>
        <v>0</v>
      </c>
    </row>
    <row r="3046" spans="2:13" hidden="1" x14ac:dyDescent="0.2">
      <c r="B3046" s="31">
        <v>3037</v>
      </c>
      <c r="J3046">
        <f t="shared" si="47"/>
        <v>105000</v>
      </c>
      <c r="K3046" t="e">
        <f>VLOOKUP(B3046,'REGISTRO ABONOS'!$B$8:$BC$10039,54,0)</f>
        <v>#N/A</v>
      </c>
      <c r="L3046" t="e">
        <f>IF(Tabla267[[#This Row],[VALOR RESTANTE]]&lt;Tabla267[[#This Row],[VALOR]],"NO DISPONIBLE","DISPONIBLE")</f>
        <v>#N/A</v>
      </c>
      <c r="M3046" s="9">
        <f>COUNTIF(Tabla267[[#This Row],[VALOR RESTANTE]],0)</f>
        <v>0</v>
      </c>
    </row>
    <row r="3047" spans="2:13" hidden="1" x14ac:dyDescent="0.2">
      <c r="B3047" s="31">
        <v>3038</v>
      </c>
      <c r="J3047">
        <f t="shared" si="47"/>
        <v>105000</v>
      </c>
      <c r="K3047" t="e">
        <f>VLOOKUP(B3047,'REGISTRO ABONOS'!$B$8:$BC$10039,54,0)</f>
        <v>#N/A</v>
      </c>
      <c r="L3047" t="e">
        <f>IF(Tabla267[[#This Row],[VALOR RESTANTE]]&lt;Tabla267[[#This Row],[VALOR]],"NO DISPONIBLE","DISPONIBLE")</f>
        <v>#N/A</v>
      </c>
      <c r="M3047" s="9">
        <f>COUNTIF(Tabla267[[#This Row],[VALOR RESTANTE]],0)</f>
        <v>0</v>
      </c>
    </row>
    <row r="3048" spans="2:13" hidden="1" x14ac:dyDescent="0.2">
      <c r="B3048" s="31">
        <v>3039</v>
      </c>
      <c r="I3048" t="s">
        <v>282</v>
      </c>
      <c r="J3048">
        <f t="shared" si="47"/>
        <v>105000</v>
      </c>
      <c r="K3048" t="e">
        <f>VLOOKUP(B3048,'REGISTRO ABONOS'!$B$8:$BC$10039,54,0)</f>
        <v>#N/A</v>
      </c>
      <c r="L3048" t="e">
        <f>IF(Tabla267[[#This Row],[VALOR RESTANTE]]&lt;Tabla267[[#This Row],[VALOR]],"NO DISPONIBLE","DISPONIBLE")</f>
        <v>#N/A</v>
      </c>
      <c r="M3048" s="9">
        <f>COUNTIF(Tabla267[[#This Row],[VALOR RESTANTE]],0)</f>
        <v>0</v>
      </c>
    </row>
    <row r="3049" spans="2:13" hidden="1" x14ac:dyDescent="0.2">
      <c r="B3049" s="31">
        <v>3040</v>
      </c>
      <c r="I3049" t="s">
        <v>486</v>
      </c>
      <c r="J3049">
        <f t="shared" si="47"/>
        <v>105000</v>
      </c>
      <c r="K3049" t="e">
        <f>VLOOKUP(B3049,'REGISTRO ABONOS'!$B$8:$BC$10039,54,0)</f>
        <v>#N/A</v>
      </c>
      <c r="L3049" t="e">
        <f>IF(Tabla267[[#This Row],[VALOR RESTANTE]]&lt;Tabla267[[#This Row],[VALOR]],"NO DISPONIBLE","DISPONIBLE")</f>
        <v>#N/A</v>
      </c>
      <c r="M3049" s="9">
        <f>COUNTIF(Tabla267[[#This Row],[VALOR RESTANTE]],0)</f>
        <v>0</v>
      </c>
    </row>
    <row r="3050" spans="2:13" hidden="1" x14ac:dyDescent="0.2">
      <c r="B3050" s="31">
        <v>3041</v>
      </c>
      <c r="I3050" t="s">
        <v>282</v>
      </c>
      <c r="J3050">
        <f t="shared" si="47"/>
        <v>105000</v>
      </c>
      <c r="K3050" t="e">
        <f>VLOOKUP(B3050,'REGISTRO ABONOS'!$B$8:$BC$10039,54,0)</f>
        <v>#N/A</v>
      </c>
      <c r="L3050" t="e">
        <f>IF(Tabla267[[#This Row],[VALOR RESTANTE]]&lt;Tabla267[[#This Row],[VALOR]],"NO DISPONIBLE","DISPONIBLE")</f>
        <v>#N/A</v>
      </c>
      <c r="M3050" s="9">
        <f>COUNTIF(Tabla267[[#This Row],[VALOR RESTANTE]],0)</f>
        <v>0</v>
      </c>
    </row>
    <row r="3051" spans="2:13" hidden="1" x14ac:dyDescent="0.2">
      <c r="B3051" s="31">
        <v>3042</v>
      </c>
      <c r="I3051" t="s">
        <v>539</v>
      </c>
      <c r="J3051">
        <f t="shared" si="47"/>
        <v>105000</v>
      </c>
      <c r="K3051" t="e">
        <f>VLOOKUP(B3051,'REGISTRO ABONOS'!$B$8:$BC$10039,54,0)</f>
        <v>#N/A</v>
      </c>
      <c r="L3051" t="e">
        <f>IF(Tabla267[[#This Row],[VALOR RESTANTE]]&lt;Tabla267[[#This Row],[VALOR]],"NO DISPONIBLE","DISPONIBLE")</f>
        <v>#N/A</v>
      </c>
      <c r="M3051" s="9">
        <f>COUNTIF(Tabla267[[#This Row],[VALOR RESTANTE]],0)</f>
        <v>0</v>
      </c>
    </row>
    <row r="3052" spans="2:13" hidden="1" x14ac:dyDescent="0.2">
      <c r="B3052" s="31">
        <v>3043</v>
      </c>
      <c r="I3052" t="s">
        <v>539</v>
      </c>
      <c r="J3052">
        <f t="shared" si="47"/>
        <v>105000</v>
      </c>
      <c r="K3052" t="e">
        <f>VLOOKUP(B3052,'REGISTRO ABONOS'!$B$8:$BC$10039,54,0)</f>
        <v>#N/A</v>
      </c>
      <c r="L3052" t="e">
        <f>IF(Tabla267[[#This Row],[VALOR RESTANTE]]&lt;Tabla267[[#This Row],[VALOR]],"NO DISPONIBLE","DISPONIBLE")</f>
        <v>#N/A</v>
      </c>
      <c r="M3052" s="9">
        <f>COUNTIF(Tabla267[[#This Row],[VALOR RESTANTE]],0)</f>
        <v>0</v>
      </c>
    </row>
    <row r="3053" spans="2:13" hidden="1" x14ac:dyDescent="0.2">
      <c r="B3053" s="31">
        <v>3044</v>
      </c>
      <c r="J3053">
        <f t="shared" si="47"/>
        <v>105000</v>
      </c>
      <c r="K3053" t="e">
        <f>VLOOKUP(B3053,'REGISTRO ABONOS'!$B$8:$BC$10039,54,0)</f>
        <v>#N/A</v>
      </c>
      <c r="L3053" t="e">
        <f>IF(Tabla267[[#This Row],[VALOR RESTANTE]]&lt;Tabla267[[#This Row],[VALOR]],"NO DISPONIBLE","DISPONIBLE")</f>
        <v>#N/A</v>
      </c>
      <c r="M3053" s="9">
        <f>COUNTIF(Tabla267[[#This Row],[VALOR RESTANTE]],0)</f>
        <v>0</v>
      </c>
    </row>
    <row r="3054" spans="2:13" hidden="1" x14ac:dyDescent="0.2">
      <c r="B3054" s="31">
        <v>3045</v>
      </c>
      <c r="J3054">
        <f t="shared" si="47"/>
        <v>105000</v>
      </c>
      <c r="K3054" t="e">
        <f>VLOOKUP(B3054,'REGISTRO ABONOS'!$B$8:$BC$10039,54,0)</f>
        <v>#N/A</v>
      </c>
      <c r="L3054" t="e">
        <f>IF(Tabla267[[#This Row],[VALOR RESTANTE]]&lt;Tabla267[[#This Row],[VALOR]],"NO DISPONIBLE","DISPONIBLE")</f>
        <v>#N/A</v>
      </c>
      <c r="M3054" s="9">
        <f>COUNTIF(Tabla267[[#This Row],[VALOR RESTANTE]],0)</f>
        <v>0</v>
      </c>
    </row>
    <row r="3055" spans="2:13" hidden="1" x14ac:dyDescent="0.2">
      <c r="B3055" s="31">
        <v>3046</v>
      </c>
      <c r="J3055">
        <f t="shared" si="47"/>
        <v>105000</v>
      </c>
      <c r="K3055" t="e">
        <f>VLOOKUP(B3055,'REGISTRO ABONOS'!$B$8:$BC$10039,54,0)</f>
        <v>#N/A</v>
      </c>
      <c r="L3055" t="e">
        <f>IF(Tabla267[[#This Row],[VALOR RESTANTE]]&lt;Tabla267[[#This Row],[VALOR]],"NO DISPONIBLE","DISPONIBLE")</f>
        <v>#N/A</v>
      </c>
      <c r="M3055" s="9">
        <f>COUNTIF(Tabla267[[#This Row],[VALOR RESTANTE]],0)</f>
        <v>0</v>
      </c>
    </row>
    <row r="3056" spans="2:13" hidden="1" x14ac:dyDescent="0.2">
      <c r="B3056" s="31">
        <v>3047</v>
      </c>
      <c r="I3056" t="s">
        <v>89</v>
      </c>
      <c r="J3056">
        <f t="shared" si="47"/>
        <v>105000</v>
      </c>
      <c r="K3056" t="e">
        <f>VLOOKUP(B3056,'REGISTRO ABONOS'!$B$8:$BC$10039,54,0)</f>
        <v>#N/A</v>
      </c>
      <c r="L3056" t="e">
        <f>IF(Tabla267[[#This Row],[VALOR RESTANTE]]&lt;Tabla267[[#This Row],[VALOR]],"NO DISPONIBLE","DISPONIBLE")</f>
        <v>#N/A</v>
      </c>
      <c r="M3056" s="9">
        <f>COUNTIF(Tabla267[[#This Row],[VALOR RESTANTE]],0)</f>
        <v>0</v>
      </c>
    </row>
    <row r="3057" spans="2:13" hidden="1" x14ac:dyDescent="0.2">
      <c r="B3057" s="31">
        <v>3048</v>
      </c>
      <c r="J3057">
        <f t="shared" si="47"/>
        <v>105000</v>
      </c>
      <c r="K3057" t="e">
        <f>VLOOKUP(B3057,'REGISTRO ABONOS'!$B$8:$BC$10039,54,0)</f>
        <v>#N/A</v>
      </c>
      <c r="L3057" t="e">
        <f>IF(Tabla267[[#This Row],[VALOR RESTANTE]]&lt;Tabla267[[#This Row],[VALOR]],"NO DISPONIBLE","DISPONIBLE")</f>
        <v>#N/A</v>
      </c>
      <c r="M3057" s="9">
        <f>COUNTIF(Tabla267[[#This Row],[VALOR RESTANTE]],0)</f>
        <v>0</v>
      </c>
    </row>
    <row r="3058" spans="2:13" hidden="1" x14ac:dyDescent="0.2">
      <c r="B3058" s="31">
        <v>3049</v>
      </c>
      <c r="I3058" t="s">
        <v>527</v>
      </c>
      <c r="J3058">
        <f t="shared" si="47"/>
        <v>105000</v>
      </c>
      <c r="K3058" t="e">
        <f>VLOOKUP(B3058,'REGISTRO ABONOS'!$B$8:$BC$10039,54,0)</f>
        <v>#N/A</v>
      </c>
      <c r="L3058" t="e">
        <f>IF(Tabla267[[#This Row],[VALOR RESTANTE]]&lt;Tabla267[[#This Row],[VALOR]],"NO DISPONIBLE","DISPONIBLE")</f>
        <v>#N/A</v>
      </c>
      <c r="M3058" s="9">
        <f>COUNTIF(Tabla267[[#This Row],[VALOR RESTANTE]],0)</f>
        <v>0</v>
      </c>
    </row>
    <row r="3059" spans="2:13" hidden="1" x14ac:dyDescent="0.2">
      <c r="B3059" s="31">
        <v>3050</v>
      </c>
      <c r="I3059" t="s">
        <v>539</v>
      </c>
      <c r="J3059">
        <f t="shared" si="47"/>
        <v>105000</v>
      </c>
      <c r="K3059" t="e">
        <f>VLOOKUP(B3059,'REGISTRO ABONOS'!$B$8:$BC$10039,54,0)</f>
        <v>#N/A</v>
      </c>
      <c r="L3059" t="e">
        <f>IF(Tabla267[[#This Row],[VALOR RESTANTE]]&lt;Tabla267[[#This Row],[VALOR]],"NO DISPONIBLE","DISPONIBLE")</f>
        <v>#N/A</v>
      </c>
      <c r="M3059" s="9">
        <f>COUNTIF(Tabla267[[#This Row],[VALOR RESTANTE]],0)</f>
        <v>0</v>
      </c>
    </row>
    <row r="3060" spans="2:13" hidden="1" x14ac:dyDescent="0.2">
      <c r="B3060" s="31">
        <v>3051</v>
      </c>
      <c r="J3060">
        <f t="shared" si="47"/>
        <v>105000</v>
      </c>
      <c r="K3060" t="e">
        <f>VLOOKUP(B3060,'REGISTRO ABONOS'!$B$8:$BC$10039,54,0)</f>
        <v>#N/A</v>
      </c>
      <c r="L3060" t="e">
        <f>IF(Tabla267[[#This Row],[VALOR RESTANTE]]&lt;Tabla267[[#This Row],[VALOR]],"NO DISPONIBLE","DISPONIBLE")</f>
        <v>#N/A</v>
      </c>
      <c r="M3060" s="9">
        <f>COUNTIF(Tabla267[[#This Row],[VALOR RESTANTE]],0)</f>
        <v>0</v>
      </c>
    </row>
    <row r="3061" spans="2:13" hidden="1" x14ac:dyDescent="0.2">
      <c r="B3061" s="31">
        <v>3052</v>
      </c>
      <c r="J3061">
        <f t="shared" si="47"/>
        <v>105000</v>
      </c>
      <c r="K3061" t="e">
        <f>VLOOKUP(B3061,'REGISTRO ABONOS'!$B$8:$BC$10039,54,0)</f>
        <v>#N/A</v>
      </c>
      <c r="L3061" t="e">
        <f>IF(Tabla267[[#This Row],[VALOR RESTANTE]]&lt;Tabla267[[#This Row],[VALOR]],"NO DISPONIBLE","DISPONIBLE")</f>
        <v>#N/A</v>
      </c>
      <c r="M3061" s="9">
        <f>COUNTIF(Tabla267[[#This Row],[VALOR RESTANTE]],0)</f>
        <v>0</v>
      </c>
    </row>
    <row r="3062" spans="2:13" hidden="1" x14ac:dyDescent="0.2">
      <c r="B3062" s="31">
        <v>3053</v>
      </c>
      <c r="J3062">
        <f t="shared" si="47"/>
        <v>105000</v>
      </c>
      <c r="K3062" t="e">
        <f>VLOOKUP(B3062,'REGISTRO ABONOS'!$B$8:$BC$10039,54,0)</f>
        <v>#N/A</v>
      </c>
      <c r="L3062" t="e">
        <f>IF(Tabla267[[#This Row],[VALOR RESTANTE]]&lt;Tabla267[[#This Row],[VALOR]],"NO DISPONIBLE","DISPONIBLE")</f>
        <v>#N/A</v>
      </c>
      <c r="M3062" s="9">
        <f>COUNTIF(Tabla267[[#This Row],[VALOR RESTANTE]],0)</f>
        <v>0</v>
      </c>
    </row>
    <row r="3063" spans="2:13" hidden="1" x14ac:dyDescent="0.2">
      <c r="B3063" s="31">
        <v>3054</v>
      </c>
      <c r="J3063">
        <f t="shared" si="47"/>
        <v>105000</v>
      </c>
      <c r="K3063" t="e">
        <f>VLOOKUP(B3063,'REGISTRO ABONOS'!$B$8:$BC$10039,54,0)</f>
        <v>#N/A</v>
      </c>
      <c r="L3063" t="e">
        <f>IF(Tabla267[[#This Row],[VALOR RESTANTE]]&lt;Tabla267[[#This Row],[VALOR]],"NO DISPONIBLE","DISPONIBLE")</f>
        <v>#N/A</v>
      </c>
      <c r="M3063" s="9">
        <f>COUNTIF(Tabla267[[#This Row],[VALOR RESTANTE]],0)</f>
        <v>0</v>
      </c>
    </row>
    <row r="3064" spans="2:13" hidden="1" x14ac:dyDescent="0.2">
      <c r="B3064" s="31">
        <v>3055</v>
      </c>
      <c r="J3064">
        <f t="shared" si="47"/>
        <v>105000</v>
      </c>
      <c r="K3064" t="e">
        <f>VLOOKUP(B3064,'REGISTRO ABONOS'!$B$8:$BC$10039,54,0)</f>
        <v>#N/A</v>
      </c>
      <c r="L3064" t="e">
        <f>IF(Tabla267[[#This Row],[VALOR RESTANTE]]&lt;Tabla267[[#This Row],[VALOR]],"NO DISPONIBLE","DISPONIBLE")</f>
        <v>#N/A</v>
      </c>
      <c r="M3064" s="9">
        <f>COUNTIF(Tabla267[[#This Row],[VALOR RESTANTE]],0)</f>
        <v>0</v>
      </c>
    </row>
    <row r="3065" spans="2:13" hidden="1" x14ac:dyDescent="0.2">
      <c r="B3065" s="31">
        <v>3056</v>
      </c>
      <c r="J3065">
        <f t="shared" si="47"/>
        <v>105000</v>
      </c>
      <c r="K3065" t="e">
        <f>VLOOKUP(B3065,'REGISTRO ABONOS'!$B$8:$BC$10039,54,0)</f>
        <v>#N/A</v>
      </c>
      <c r="L3065" t="e">
        <f>IF(Tabla267[[#This Row],[VALOR RESTANTE]]&lt;Tabla267[[#This Row],[VALOR]],"NO DISPONIBLE","DISPONIBLE")</f>
        <v>#N/A</v>
      </c>
      <c r="M3065" s="9">
        <f>COUNTIF(Tabla267[[#This Row],[VALOR RESTANTE]],0)</f>
        <v>0</v>
      </c>
    </row>
    <row r="3066" spans="2:13" hidden="1" x14ac:dyDescent="0.2">
      <c r="B3066" s="31">
        <v>3057</v>
      </c>
      <c r="I3066" t="s">
        <v>336</v>
      </c>
      <c r="J3066">
        <f t="shared" si="47"/>
        <v>105000</v>
      </c>
      <c r="K3066" t="e">
        <f>VLOOKUP(B3066,'REGISTRO ABONOS'!$B$8:$BC$10039,54,0)</f>
        <v>#N/A</v>
      </c>
      <c r="L3066" t="e">
        <f>IF(Tabla267[[#This Row],[VALOR RESTANTE]]&lt;Tabla267[[#This Row],[VALOR]],"NO DISPONIBLE","DISPONIBLE")</f>
        <v>#N/A</v>
      </c>
      <c r="M3066" s="9">
        <f>COUNTIF(Tabla267[[#This Row],[VALOR RESTANTE]],0)</f>
        <v>0</v>
      </c>
    </row>
    <row r="3067" spans="2:13" hidden="1" x14ac:dyDescent="0.2">
      <c r="B3067" s="31">
        <v>3058</v>
      </c>
      <c r="I3067" t="s">
        <v>486</v>
      </c>
      <c r="J3067">
        <f t="shared" si="47"/>
        <v>105000</v>
      </c>
      <c r="K3067" t="e">
        <f>VLOOKUP(B3067,'REGISTRO ABONOS'!$B$8:$BC$10039,54,0)</f>
        <v>#N/A</v>
      </c>
      <c r="L3067" t="e">
        <f>IF(Tabla267[[#This Row],[VALOR RESTANTE]]&lt;Tabla267[[#This Row],[VALOR]],"NO DISPONIBLE","DISPONIBLE")</f>
        <v>#N/A</v>
      </c>
      <c r="M3067" s="9">
        <f>COUNTIF(Tabla267[[#This Row],[VALOR RESTANTE]],0)</f>
        <v>0</v>
      </c>
    </row>
    <row r="3068" spans="2:13" hidden="1" x14ac:dyDescent="0.2">
      <c r="B3068" s="31">
        <v>3059</v>
      </c>
      <c r="J3068">
        <f t="shared" si="47"/>
        <v>105000</v>
      </c>
      <c r="K3068" t="e">
        <f>VLOOKUP(B3068,'REGISTRO ABONOS'!$B$8:$BC$10039,54,0)</f>
        <v>#N/A</v>
      </c>
      <c r="L3068" t="e">
        <f>IF(Tabla267[[#This Row],[VALOR RESTANTE]]&lt;Tabla267[[#This Row],[VALOR]],"NO DISPONIBLE","DISPONIBLE")</f>
        <v>#N/A</v>
      </c>
      <c r="M3068" s="9">
        <f>COUNTIF(Tabla267[[#This Row],[VALOR RESTANTE]],0)</f>
        <v>0</v>
      </c>
    </row>
    <row r="3069" spans="2:13" hidden="1" x14ac:dyDescent="0.2">
      <c r="B3069" s="31">
        <v>3060</v>
      </c>
      <c r="J3069">
        <f t="shared" si="47"/>
        <v>105000</v>
      </c>
      <c r="K3069" t="e">
        <f>VLOOKUP(B3069,'REGISTRO ABONOS'!$B$8:$BC$10039,54,0)</f>
        <v>#N/A</v>
      </c>
      <c r="L3069" t="e">
        <f>IF(Tabla267[[#This Row],[VALOR RESTANTE]]&lt;Tabla267[[#This Row],[VALOR]],"NO DISPONIBLE","DISPONIBLE")</f>
        <v>#N/A</v>
      </c>
      <c r="M3069" s="9">
        <f>COUNTIF(Tabla267[[#This Row],[VALOR RESTANTE]],0)</f>
        <v>0</v>
      </c>
    </row>
    <row r="3070" spans="2:13" hidden="1" x14ac:dyDescent="0.2">
      <c r="B3070" s="31">
        <v>3061</v>
      </c>
      <c r="J3070">
        <f t="shared" si="47"/>
        <v>105000</v>
      </c>
      <c r="K3070" t="e">
        <f>VLOOKUP(B3070,'REGISTRO ABONOS'!$B$8:$BC$10039,54,0)</f>
        <v>#N/A</v>
      </c>
      <c r="L3070" t="e">
        <f>IF(Tabla267[[#This Row],[VALOR RESTANTE]]&lt;Tabla267[[#This Row],[VALOR]],"NO DISPONIBLE","DISPONIBLE")</f>
        <v>#N/A</v>
      </c>
      <c r="M3070" s="9">
        <f>COUNTIF(Tabla267[[#This Row],[VALOR RESTANTE]],0)</f>
        <v>0</v>
      </c>
    </row>
    <row r="3071" spans="2:13" hidden="1" x14ac:dyDescent="0.2">
      <c r="B3071" s="31">
        <v>3062</v>
      </c>
      <c r="J3071">
        <f t="shared" si="47"/>
        <v>105000</v>
      </c>
      <c r="K3071" t="e">
        <f>VLOOKUP(B3071,'REGISTRO ABONOS'!$B$8:$BC$10039,54,0)</f>
        <v>#N/A</v>
      </c>
      <c r="L3071" t="e">
        <f>IF(Tabla267[[#This Row],[VALOR RESTANTE]]&lt;Tabla267[[#This Row],[VALOR]],"NO DISPONIBLE","DISPONIBLE")</f>
        <v>#N/A</v>
      </c>
      <c r="M3071" s="9">
        <f>COUNTIF(Tabla267[[#This Row],[VALOR RESTANTE]],0)</f>
        <v>0</v>
      </c>
    </row>
    <row r="3072" spans="2:13" hidden="1" x14ac:dyDescent="0.2">
      <c r="B3072" s="31">
        <v>3063</v>
      </c>
      <c r="J3072">
        <f t="shared" si="47"/>
        <v>105000</v>
      </c>
      <c r="K3072" t="e">
        <f>VLOOKUP(B3072,'REGISTRO ABONOS'!$B$8:$BC$10039,54,0)</f>
        <v>#N/A</v>
      </c>
      <c r="L3072" t="e">
        <f>IF(Tabla267[[#This Row],[VALOR RESTANTE]]&lt;Tabla267[[#This Row],[VALOR]],"NO DISPONIBLE","DISPONIBLE")</f>
        <v>#N/A</v>
      </c>
      <c r="M3072" s="9">
        <f>COUNTIF(Tabla267[[#This Row],[VALOR RESTANTE]],0)</f>
        <v>0</v>
      </c>
    </row>
    <row r="3073" spans="2:13" hidden="1" x14ac:dyDescent="0.2">
      <c r="B3073" s="31">
        <v>3064</v>
      </c>
      <c r="J3073">
        <f t="shared" si="47"/>
        <v>105000</v>
      </c>
      <c r="K3073" t="e">
        <f>VLOOKUP(B3073,'REGISTRO ABONOS'!$B$8:$BC$10039,54,0)</f>
        <v>#N/A</v>
      </c>
      <c r="L3073" t="e">
        <f>IF(Tabla267[[#This Row],[VALOR RESTANTE]]&lt;Tabla267[[#This Row],[VALOR]],"NO DISPONIBLE","DISPONIBLE")</f>
        <v>#N/A</v>
      </c>
      <c r="M3073" s="9">
        <f>COUNTIF(Tabla267[[#This Row],[VALOR RESTANTE]],0)</f>
        <v>0</v>
      </c>
    </row>
    <row r="3074" spans="2:13" hidden="1" x14ac:dyDescent="0.2">
      <c r="B3074" s="31">
        <v>3065</v>
      </c>
      <c r="J3074">
        <f t="shared" si="47"/>
        <v>105000</v>
      </c>
      <c r="K3074" t="e">
        <f>VLOOKUP(B3074,'REGISTRO ABONOS'!$B$8:$BC$10039,54,0)</f>
        <v>#N/A</v>
      </c>
      <c r="L3074" t="e">
        <f>IF(Tabla267[[#This Row],[VALOR RESTANTE]]&lt;Tabla267[[#This Row],[VALOR]],"NO DISPONIBLE","DISPONIBLE")</f>
        <v>#N/A</v>
      </c>
      <c r="M3074" s="9">
        <f>COUNTIF(Tabla267[[#This Row],[VALOR RESTANTE]],0)</f>
        <v>0</v>
      </c>
    </row>
    <row r="3075" spans="2:13" hidden="1" x14ac:dyDescent="0.2">
      <c r="B3075" s="31">
        <v>3066</v>
      </c>
      <c r="J3075">
        <f t="shared" si="47"/>
        <v>105000</v>
      </c>
      <c r="K3075" t="e">
        <f>VLOOKUP(B3075,'REGISTRO ABONOS'!$B$8:$BC$10039,54,0)</f>
        <v>#N/A</v>
      </c>
      <c r="L3075" t="e">
        <f>IF(Tabla267[[#This Row],[VALOR RESTANTE]]&lt;Tabla267[[#This Row],[VALOR]],"NO DISPONIBLE","DISPONIBLE")</f>
        <v>#N/A</v>
      </c>
      <c r="M3075" s="9">
        <f>COUNTIF(Tabla267[[#This Row],[VALOR RESTANTE]],0)</f>
        <v>0</v>
      </c>
    </row>
    <row r="3076" spans="2:13" hidden="1" x14ac:dyDescent="0.2">
      <c r="B3076" s="31">
        <v>3067</v>
      </c>
      <c r="J3076">
        <f t="shared" si="47"/>
        <v>105000</v>
      </c>
      <c r="K3076" t="e">
        <f>VLOOKUP(B3076,'REGISTRO ABONOS'!$B$8:$BC$10039,54,0)</f>
        <v>#N/A</v>
      </c>
      <c r="L3076" t="e">
        <f>IF(Tabla267[[#This Row],[VALOR RESTANTE]]&lt;Tabla267[[#This Row],[VALOR]],"NO DISPONIBLE","DISPONIBLE")</f>
        <v>#N/A</v>
      </c>
      <c r="M3076" s="9">
        <f>COUNTIF(Tabla267[[#This Row],[VALOR RESTANTE]],0)</f>
        <v>0</v>
      </c>
    </row>
    <row r="3077" spans="2:13" hidden="1" x14ac:dyDescent="0.2">
      <c r="B3077" s="31">
        <v>3068</v>
      </c>
      <c r="J3077">
        <f t="shared" si="47"/>
        <v>105000</v>
      </c>
      <c r="K3077" t="e">
        <f>VLOOKUP(B3077,'REGISTRO ABONOS'!$B$8:$BC$10039,54,0)</f>
        <v>#N/A</v>
      </c>
      <c r="L3077" t="e">
        <f>IF(Tabla267[[#This Row],[VALOR RESTANTE]]&lt;Tabla267[[#This Row],[VALOR]],"NO DISPONIBLE","DISPONIBLE")</f>
        <v>#N/A</v>
      </c>
      <c r="M3077" s="9">
        <f>COUNTIF(Tabla267[[#This Row],[VALOR RESTANTE]],0)</f>
        <v>0</v>
      </c>
    </row>
    <row r="3078" spans="2:13" hidden="1" x14ac:dyDescent="0.2">
      <c r="B3078" s="31">
        <v>3069</v>
      </c>
      <c r="J3078">
        <f t="shared" si="47"/>
        <v>105000</v>
      </c>
      <c r="K3078" t="e">
        <f>VLOOKUP(B3078,'REGISTRO ABONOS'!$B$8:$BC$10039,54,0)</f>
        <v>#N/A</v>
      </c>
      <c r="L3078" t="e">
        <f>IF(Tabla267[[#This Row],[VALOR RESTANTE]]&lt;Tabla267[[#This Row],[VALOR]],"NO DISPONIBLE","DISPONIBLE")</f>
        <v>#N/A</v>
      </c>
      <c r="M3078" s="9">
        <f>COUNTIF(Tabla267[[#This Row],[VALOR RESTANTE]],0)</f>
        <v>0</v>
      </c>
    </row>
    <row r="3079" spans="2:13" hidden="1" x14ac:dyDescent="0.2">
      <c r="B3079" s="31">
        <v>3070</v>
      </c>
      <c r="J3079">
        <f t="shared" si="47"/>
        <v>105000</v>
      </c>
      <c r="K3079" t="e">
        <f>VLOOKUP(B3079,'REGISTRO ABONOS'!$B$8:$BC$10039,54,0)</f>
        <v>#N/A</v>
      </c>
      <c r="L3079" t="e">
        <f>IF(Tabla267[[#This Row],[VALOR RESTANTE]]&lt;Tabla267[[#This Row],[VALOR]],"NO DISPONIBLE","DISPONIBLE")</f>
        <v>#N/A</v>
      </c>
      <c r="M3079" s="9">
        <f>COUNTIF(Tabla267[[#This Row],[VALOR RESTANTE]],0)</f>
        <v>0</v>
      </c>
    </row>
    <row r="3080" spans="2:13" hidden="1" x14ac:dyDescent="0.2">
      <c r="B3080" s="31">
        <v>3071</v>
      </c>
      <c r="J3080">
        <f t="shared" si="47"/>
        <v>105000</v>
      </c>
      <c r="K3080" t="e">
        <f>VLOOKUP(B3080,'REGISTRO ABONOS'!$B$8:$BC$10039,54,0)</f>
        <v>#N/A</v>
      </c>
      <c r="L3080" t="e">
        <f>IF(Tabla267[[#This Row],[VALOR RESTANTE]]&lt;Tabla267[[#This Row],[VALOR]],"NO DISPONIBLE","DISPONIBLE")</f>
        <v>#N/A</v>
      </c>
      <c r="M3080" s="9">
        <f>COUNTIF(Tabla267[[#This Row],[VALOR RESTANTE]],0)</f>
        <v>0</v>
      </c>
    </row>
    <row r="3081" spans="2:13" hidden="1" x14ac:dyDescent="0.2">
      <c r="B3081" s="31">
        <v>3072</v>
      </c>
      <c r="J3081">
        <f t="shared" si="47"/>
        <v>105000</v>
      </c>
      <c r="K3081" t="e">
        <f>VLOOKUP(B3081,'REGISTRO ABONOS'!$B$8:$BC$10039,54,0)</f>
        <v>#N/A</v>
      </c>
      <c r="L3081" t="e">
        <f>IF(Tabla267[[#This Row],[VALOR RESTANTE]]&lt;Tabla267[[#This Row],[VALOR]],"NO DISPONIBLE","DISPONIBLE")</f>
        <v>#N/A</v>
      </c>
      <c r="M3081" s="9">
        <f>COUNTIF(Tabla267[[#This Row],[VALOR RESTANTE]],0)</f>
        <v>0</v>
      </c>
    </row>
    <row r="3082" spans="2:13" hidden="1" x14ac:dyDescent="0.2">
      <c r="B3082" s="31">
        <v>3073</v>
      </c>
      <c r="J3082">
        <f t="shared" si="47"/>
        <v>105000</v>
      </c>
      <c r="K3082" t="e">
        <f>VLOOKUP(B3082,'REGISTRO ABONOS'!$B$8:$BC$10039,54,0)</f>
        <v>#N/A</v>
      </c>
      <c r="L3082" t="e">
        <f>IF(Tabla267[[#This Row],[VALOR RESTANTE]]&lt;Tabla267[[#This Row],[VALOR]],"NO DISPONIBLE","DISPONIBLE")</f>
        <v>#N/A</v>
      </c>
      <c r="M3082" s="9">
        <f>COUNTIF(Tabla267[[#This Row],[VALOR RESTANTE]],0)</f>
        <v>0</v>
      </c>
    </row>
    <row r="3083" spans="2:13" hidden="1" x14ac:dyDescent="0.2">
      <c r="B3083" s="31">
        <v>3074</v>
      </c>
      <c r="I3083" t="s">
        <v>531</v>
      </c>
      <c r="J3083">
        <f t="shared" si="47"/>
        <v>105000</v>
      </c>
      <c r="K3083" t="e">
        <f>VLOOKUP(B3083,'REGISTRO ABONOS'!$B$8:$BC$10039,54,0)</f>
        <v>#N/A</v>
      </c>
      <c r="L3083" t="e">
        <f>IF(Tabla267[[#This Row],[VALOR RESTANTE]]&lt;Tabla267[[#This Row],[VALOR]],"NO DISPONIBLE","DISPONIBLE")</f>
        <v>#N/A</v>
      </c>
      <c r="M3083" s="9">
        <f>COUNTIF(Tabla267[[#This Row],[VALOR RESTANTE]],0)</f>
        <v>0</v>
      </c>
    </row>
    <row r="3084" spans="2:13" hidden="1" x14ac:dyDescent="0.2">
      <c r="B3084" s="31">
        <v>3075</v>
      </c>
      <c r="J3084">
        <f t="shared" ref="J3084:J3147" si="48">IF(C3084&gt;43607,130000,105000)</f>
        <v>105000</v>
      </c>
      <c r="K3084" t="e">
        <f>VLOOKUP(B3084,'REGISTRO ABONOS'!$B$8:$BC$10039,54,0)</f>
        <v>#N/A</v>
      </c>
      <c r="L3084" t="e">
        <f>IF(Tabla267[[#This Row],[VALOR RESTANTE]]&lt;Tabla267[[#This Row],[VALOR]],"NO DISPONIBLE","DISPONIBLE")</f>
        <v>#N/A</v>
      </c>
      <c r="M3084" s="9">
        <f>COUNTIF(Tabla267[[#This Row],[VALOR RESTANTE]],0)</f>
        <v>0</v>
      </c>
    </row>
    <row r="3085" spans="2:13" hidden="1" x14ac:dyDescent="0.2">
      <c r="B3085" s="31">
        <v>3076</v>
      </c>
      <c r="J3085">
        <f t="shared" si="48"/>
        <v>105000</v>
      </c>
      <c r="K3085" t="e">
        <f>VLOOKUP(B3085,'REGISTRO ABONOS'!$B$8:$BC$10039,54,0)</f>
        <v>#N/A</v>
      </c>
      <c r="L3085" t="e">
        <f>IF(Tabla267[[#This Row],[VALOR RESTANTE]]&lt;Tabla267[[#This Row],[VALOR]],"NO DISPONIBLE","DISPONIBLE")</f>
        <v>#N/A</v>
      </c>
      <c r="M3085" s="9">
        <f>COUNTIF(Tabla267[[#This Row],[VALOR RESTANTE]],0)</f>
        <v>0</v>
      </c>
    </row>
    <row r="3086" spans="2:13" hidden="1" x14ac:dyDescent="0.2">
      <c r="B3086" s="31">
        <v>3077</v>
      </c>
      <c r="J3086">
        <f t="shared" si="48"/>
        <v>105000</v>
      </c>
      <c r="K3086" t="e">
        <f>VLOOKUP(B3086,'REGISTRO ABONOS'!$B$8:$BC$10039,54,0)</f>
        <v>#N/A</v>
      </c>
      <c r="L3086" t="e">
        <f>IF(Tabla267[[#This Row],[VALOR RESTANTE]]&lt;Tabla267[[#This Row],[VALOR]],"NO DISPONIBLE","DISPONIBLE")</f>
        <v>#N/A</v>
      </c>
      <c r="M3086" s="9">
        <f>COUNTIF(Tabla267[[#This Row],[VALOR RESTANTE]],0)</f>
        <v>0</v>
      </c>
    </row>
    <row r="3087" spans="2:13" hidden="1" x14ac:dyDescent="0.2">
      <c r="B3087" s="31">
        <v>3078</v>
      </c>
      <c r="J3087">
        <f t="shared" si="48"/>
        <v>105000</v>
      </c>
      <c r="K3087" t="e">
        <f>VLOOKUP(B3087,'REGISTRO ABONOS'!$B$8:$BC$10039,54,0)</f>
        <v>#N/A</v>
      </c>
      <c r="L3087" t="e">
        <f>IF(Tabla267[[#This Row],[VALOR RESTANTE]]&lt;Tabla267[[#This Row],[VALOR]],"NO DISPONIBLE","DISPONIBLE")</f>
        <v>#N/A</v>
      </c>
      <c r="M3087" s="9">
        <f>COUNTIF(Tabla267[[#This Row],[VALOR RESTANTE]],0)</f>
        <v>0</v>
      </c>
    </row>
    <row r="3088" spans="2:13" hidden="1" x14ac:dyDescent="0.2">
      <c r="B3088" s="31">
        <v>3079</v>
      </c>
      <c r="J3088">
        <f t="shared" si="48"/>
        <v>105000</v>
      </c>
      <c r="K3088" t="e">
        <f>VLOOKUP(B3088,'REGISTRO ABONOS'!$B$8:$BC$10039,54,0)</f>
        <v>#N/A</v>
      </c>
      <c r="L3088" t="e">
        <f>IF(Tabla267[[#This Row],[VALOR RESTANTE]]&lt;Tabla267[[#This Row],[VALOR]],"NO DISPONIBLE","DISPONIBLE")</f>
        <v>#N/A</v>
      </c>
      <c r="M3088" s="9">
        <f>COUNTIF(Tabla267[[#This Row],[VALOR RESTANTE]],0)</f>
        <v>0</v>
      </c>
    </row>
    <row r="3089" spans="2:13" hidden="1" x14ac:dyDescent="0.2">
      <c r="B3089" s="31">
        <v>3080</v>
      </c>
      <c r="J3089">
        <f t="shared" si="48"/>
        <v>105000</v>
      </c>
      <c r="K3089" t="e">
        <f>VLOOKUP(B3089,'REGISTRO ABONOS'!$B$8:$BC$10039,54,0)</f>
        <v>#N/A</v>
      </c>
      <c r="L3089" t="e">
        <f>IF(Tabla267[[#This Row],[VALOR RESTANTE]]&lt;Tabla267[[#This Row],[VALOR]],"NO DISPONIBLE","DISPONIBLE")</f>
        <v>#N/A</v>
      </c>
      <c r="M3089" s="9">
        <f>COUNTIF(Tabla267[[#This Row],[VALOR RESTANTE]],0)</f>
        <v>0</v>
      </c>
    </row>
    <row r="3090" spans="2:13" hidden="1" x14ac:dyDescent="0.2">
      <c r="B3090" s="31">
        <v>3081</v>
      </c>
      <c r="J3090">
        <f t="shared" si="48"/>
        <v>105000</v>
      </c>
      <c r="K3090" t="e">
        <f>VLOOKUP(B3090,'REGISTRO ABONOS'!$B$8:$BC$10039,54,0)</f>
        <v>#N/A</v>
      </c>
      <c r="L3090" t="e">
        <f>IF(Tabla267[[#This Row],[VALOR RESTANTE]]&lt;Tabla267[[#This Row],[VALOR]],"NO DISPONIBLE","DISPONIBLE")</f>
        <v>#N/A</v>
      </c>
      <c r="M3090" s="9">
        <f>COUNTIF(Tabla267[[#This Row],[VALOR RESTANTE]],0)</f>
        <v>0</v>
      </c>
    </row>
    <row r="3091" spans="2:13" hidden="1" x14ac:dyDescent="0.2">
      <c r="B3091" s="31">
        <v>3082</v>
      </c>
      <c r="J3091">
        <f t="shared" si="48"/>
        <v>105000</v>
      </c>
      <c r="K3091" t="e">
        <f>VLOOKUP(B3091,'REGISTRO ABONOS'!$B$8:$BC$10039,54,0)</f>
        <v>#N/A</v>
      </c>
      <c r="L3091" t="e">
        <f>IF(Tabla267[[#This Row],[VALOR RESTANTE]]&lt;Tabla267[[#This Row],[VALOR]],"NO DISPONIBLE","DISPONIBLE")</f>
        <v>#N/A</v>
      </c>
      <c r="M3091" s="9">
        <f>COUNTIF(Tabla267[[#This Row],[VALOR RESTANTE]],0)</f>
        <v>0</v>
      </c>
    </row>
    <row r="3092" spans="2:13" hidden="1" x14ac:dyDescent="0.2">
      <c r="B3092" s="31">
        <v>3083</v>
      </c>
      <c r="J3092">
        <f t="shared" si="48"/>
        <v>105000</v>
      </c>
      <c r="K3092" t="e">
        <f>VLOOKUP(B3092,'REGISTRO ABONOS'!$B$8:$BC$10039,54,0)</f>
        <v>#N/A</v>
      </c>
      <c r="L3092" t="e">
        <f>IF(Tabla267[[#This Row],[VALOR RESTANTE]]&lt;Tabla267[[#This Row],[VALOR]],"NO DISPONIBLE","DISPONIBLE")</f>
        <v>#N/A</v>
      </c>
      <c r="M3092" s="9">
        <f>COUNTIF(Tabla267[[#This Row],[VALOR RESTANTE]],0)</f>
        <v>0</v>
      </c>
    </row>
    <row r="3093" spans="2:13" hidden="1" x14ac:dyDescent="0.2">
      <c r="B3093" s="31">
        <v>3084</v>
      </c>
      <c r="J3093">
        <f t="shared" si="48"/>
        <v>105000</v>
      </c>
      <c r="K3093" t="e">
        <f>VLOOKUP(B3093,'REGISTRO ABONOS'!$B$8:$BC$10039,54,0)</f>
        <v>#N/A</v>
      </c>
      <c r="L3093" t="e">
        <f>IF(Tabla267[[#This Row],[VALOR RESTANTE]]&lt;Tabla267[[#This Row],[VALOR]],"NO DISPONIBLE","DISPONIBLE")</f>
        <v>#N/A</v>
      </c>
      <c r="M3093" s="9">
        <f>COUNTIF(Tabla267[[#This Row],[VALOR RESTANTE]],0)</f>
        <v>0</v>
      </c>
    </row>
    <row r="3094" spans="2:13" hidden="1" x14ac:dyDescent="0.2">
      <c r="B3094" s="31">
        <v>3085</v>
      </c>
      <c r="J3094">
        <f t="shared" si="48"/>
        <v>105000</v>
      </c>
      <c r="K3094" t="e">
        <f>VLOOKUP(B3094,'REGISTRO ABONOS'!$B$8:$BC$10039,54,0)</f>
        <v>#N/A</v>
      </c>
      <c r="L3094" t="e">
        <f>IF(Tabla267[[#This Row],[VALOR RESTANTE]]&lt;Tabla267[[#This Row],[VALOR]],"NO DISPONIBLE","DISPONIBLE")</f>
        <v>#N/A</v>
      </c>
      <c r="M3094" s="9">
        <f>COUNTIF(Tabla267[[#This Row],[VALOR RESTANTE]],0)</f>
        <v>0</v>
      </c>
    </row>
    <row r="3095" spans="2:13" hidden="1" x14ac:dyDescent="0.2">
      <c r="B3095" s="31">
        <v>3086</v>
      </c>
      <c r="J3095">
        <f t="shared" si="48"/>
        <v>105000</v>
      </c>
      <c r="K3095" t="e">
        <f>VLOOKUP(B3095,'REGISTRO ABONOS'!$B$8:$BC$10039,54,0)</f>
        <v>#N/A</v>
      </c>
      <c r="L3095" t="e">
        <f>IF(Tabla267[[#This Row],[VALOR RESTANTE]]&lt;Tabla267[[#This Row],[VALOR]],"NO DISPONIBLE","DISPONIBLE")</f>
        <v>#N/A</v>
      </c>
      <c r="M3095" s="9">
        <f>COUNTIF(Tabla267[[#This Row],[VALOR RESTANTE]],0)</f>
        <v>0</v>
      </c>
    </row>
    <row r="3096" spans="2:13" hidden="1" x14ac:dyDescent="0.2">
      <c r="B3096" s="31">
        <v>3087</v>
      </c>
      <c r="I3096" t="s">
        <v>533</v>
      </c>
      <c r="J3096">
        <f t="shared" si="48"/>
        <v>105000</v>
      </c>
      <c r="K3096" t="e">
        <f>VLOOKUP(B3096,'REGISTRO ABONOS'!$B$8:$BC$10039,54,0)</f>
        <v>#N/A</v>
      </c>
      <c r="L3096" t="e">
        <f>IF(Tabla267[[#This Row],[VALOR RESTANTE]]&lt;Tabla267[[#This Row],[VALOR]],"NO DISPONIBLE","DISPONIBLE")</f>
        <v>#N/A</v>
      </c>
      <c r="M3096" s="9">
        <f>COUNTIF(Tabla267[[#This Row],[VALOR RESTANTE]],0)</f>
        <v>0</v>
      </c>
    </row>
    <row r="3097" spans="2:13" hidden="1" x14ac:dyDescent="0.2">
      <c r="B3097" s="31">
        <v>3088</v>
      </c>
      <c r="J3097">
        <f t="shared" si="48"/>
        <v>105000</v>
      </c>
      <c r="K3097" t="e">
        <f>VLOOKUP(B3097,'REGISTRO ABONOS'!$B$8:$BC$10039,54,0)</f>
        <v>#N/A</v>
      </c>
      <c r="L3097" t="e">
        <f>IF(Tabla267[[#This Row],[VALOR RESTANTE]]&lt;Tabla267[[#This Row],[VALOR]],"NO DISPONIBLE","DISPONIBLE")</f>
        <v>#N/A</v>
      </c>
      <c r="M3097" s="9">
        <f>COUNTIF(Tabla267[[#This Row],[VALOR RESTANTE]],0)</f>
        <v>0</v>
      </c>
    </row>
    <row r="3098" spans="2:13" hidden="1" x14ac:dyDescent="0.2">
      <c r="B3098" s="31">
        <v>3089</v>
      </c>
      <c r="J3098">
        <f t="shared" si="48"/>
        <v>105000</v>
      </c>
      <c r="K3098" t="e">
        <f>VLOOKUP(B3098,'REGISTRO ABONOS'!$B$8:$BC$10039,54,0)</f>
        <v>#N/A</v>
      </c>
      <c r="L3098" t="e">
        <f>IF(Tabla267[[#This Row],[VALOR RESTANTE]]&lt;Tabla267[[#This Row],[VALOR]],"NO DISPONIBLE","DISPONIBLE")</f>
        <v>#N/A</v>
      </c>
      <c r="M3098" s="9">
        <f>COUNTIF(Tabla267[[#This Row],[VALOR RESTANTE]],0)</f>
        <v>0</v>
      </c>
    </row>
    <row r="3099" spans="2:13" hidden="1" x14ac:dyDescent="0.2">
      <c r="B3099" s="31">
        <v>3090</v>
      </c>
      <c r="I3099" t="s">
        <v>336</v>
      </c>
      <c r="J3099">
        <f t="shared" si="48"/>
        <v>105000</v>
      </c>
      <c r="K3099" t="e">
        <f>VLOOKUP(B3099,'REGISTRO ABONOS'!$B$8:$BC$10039,54,0)</f>
        <v>#N/A</v>
      </c>
      <c r="L3099" t="e">
        <f>IF(Tabla267[[#This Row],[VALOR RESTANTE]]&lt;Tabla267[[#This Row],[VALOR]],"NO DISPONIBLE","DISPONIBLE")</f>
        <v>#N/A</v>
      </c>
      <c r="M3099" s="9">
        <f>COUNTIF(Tabla267[[#This Row],[VALOR RESTANTE]],0)</f>
        <v>0</v>
      </c>
    </row>
    <row r="3100" spans="2:13" hidden="1" x14ac:dyDescent="0.2">
      <c r="B3100" s="31">
        <v>3091</v>
      </c>
      <c r="J3100">
        <f t="shared" si="48"/>
        <v>105000</v>
      </c>
      <c r="K3100" t="e">
        <f>VLOOKUP(B3100,'REGISTRO ABONOS'!$B$8:$BC$10039,54,0)</f>
        <v>#N/A</v>
      </c>
      <c r="L3100" t="e">
        <f>IF(Tabla267[[#This Row],[VALOR RESTANTE]]&lt;Tabla267[[#This Row],[VALOR]],"NO DISPONIBLE","DISPONIBLE")</f>
        <v>#N/A</v>
      </c>
      <c r="M3100" s="9">
        <f>COUNTIF(Tabla267[[#This Row],[VALOR RESTANTE]],0)</f>
        <v>0</v>
      </c>
    </row>
    <row r="3101" spans="2:13" hidden="1" x14ac:dyDescent="0.2">
      <c r="B3101" s="31">
        <v>3092</v>
      </c>
      <c r="J3101">
        <f t="shared" si="48"/>
        <v>105000</v>
      </c>
      <c r="K3101" t="e">
        <f>VLOOKUP(B3101,'REGISTRO ABONOS'!$B$8:$BC$10039,54,0)</f>
        <v>#N/A</v>
      </c>
      <c r="L3101" t="e">
        <f>IF(Tabla267[[#This Row],[VALOR RESTANTE]]&lt;Tabla267[[#This Row],[VALOR]],"NO DISPONIBLE","DISPONIBLE")</f>
        <v>#N/A</v>
      </c>
      <c r="M3101" s="9">
        <f>COUNTIF(Tabla267[[#This Row],[VALOR RESTANTE]],0)</f>
        <v>0</v>
      </c>
    </row>
    <row r="3102" spans="2:13" hidden="1" x14ac:dyDescent="0.2">
      <c r="B3102" s="31">
        <v>3093</v>
      </c>
      <c r="I3102" t="s">
        <v>336</v>
      </c>
      <c r="J3102">
        <f t="shared" si="48"/>
        <v>105000</v>
      </c>
      <c r="K3102" t="e">
        <f>VLOOKUP(B3102,'REGISTRO ABONOS'!$B$8:$BC$10039,54,0)</f>
        <v>#N/A</v>
      </c>
      <c r="L3102" t="e">
        <f>IF(Tabla267[[#This Row],[VALOR RESTANTE]]&lt;Tabla267[[#This Row],[VALOR]],"NO DISPONIBLE","DISPONIBLE")</f>
        <v>#N/A</v>
      </c>
      <c r="M3102" s="9">
        <f>COUNTIF(Tabla267[[#This Row],[VALOR RESTANTE]],0)</f>
        <v>0</v>
      </c>
    </row>
    <row r="3103" spans="2:13" hidden="1" x14ac:dyDescent="0.2">
      <c r="B3103" s="31">
        <v>3094</v>
      </c>
      <c r="J3103">
        <f t="shared" si="48"/>
        <v>105000</v>
      </c>
      <c r="K3103" t="e">
        <f>VLOOKUP(B3103,'REGISTRO ABONOS'!$B$8:$BC$10039,54,0)</f>
        <v>#N/A</v>
      </c>
      <c r="L3103" t="e">
        <f>IF(Tabla267[[#This Row],[VALOR RESTANTE]]&lt;Tabla267[[#This Row],[VALOR]],"NO DISPONIBLE","DISPONIBLE")</f>
        <v>#N/A</v>
      </c>
      <c r="M3103" s="9">
        <f>COUNTIF(Tabla267[[#This Row],[VALOR RESTANTE]],0)</f>
        <v>0</v>
      </c>
    </row>
    <row r="3104" spans="2:13" hidden="1" x14ac:dyDescent="0.2">
      <c r="B3104" s="31">
        <v>3095</v>
      </c>
      <c r="J3104">
        <f t="shared" si="48"/>
        <v>105000</v>
      </c>
      <c r="K3104" t="e">
        <f>VLOOKUP(B3104,'REGISTRO ABONOS'!$B$8:$BC$10039,54,0)</f>
        <v>#N/A</v>
      </c>
      <c r="L3104" t="e">
        <f>IF(Tabla267[[#This Row],[VALOR RESTANTE]]&lt;Tabla267[[#This Row],[VALOR]],"NO DISPONIBLE","DISPONIBLE")</f>
        <v>#N/A</v>
      </c>
      <c r="M3104" s="9">
        <f>COUNTIF(Tabla267[[#This Row],[VALOR RESTANTE]],0)</f>
        <v>0</v>
      </c>
    </row>
    <row r="3105" spans="2:13" hidden="1" x14ac:dyDescent="0.2">
      <c r="B3105" s="31">
        <v>3096</v>
      </c>
      <c r="J3105">
        <f t="shared" si="48"/>
        <v>105000</v>
      </c>
      <c r="K3105" t="e">
        <f>VLOOKUP(B3105,'REGISTRO ABONOS'!$B$8:$BC$10039,54,0)</f>
        <v>#N/A</v>
      </c>
      <c r="L3105" t="e">
        <f>IF(Tabla267[[#This Row],[VALOR RESTANTE]]&lt;Tabla267[[#This Row],[VALOR]],"NO DISPONIBLE","DISPONIBLE")</f>
        <v>#N/A</v>
      </c>
      <c r="M3105" s="9">
        <f>COUNTIF(Tabla267[[#This Row],[VALOR RESTANTE]],0)</f>
        <v>0</v>
      </c>
    </row>
    <row r="3106" spans="2:13" hidden="1" x14ac:dyDescent="0.2">
      <c r="B3106" s="31">
        <v>3097</v>
      </c>
      <c r="J3106">
        <f t="shared" si="48"/>
        <v>105000</v>
      </c>
      <c r="K3106" t="e">
        <f>VLOOKUP(B3106,'REGISTRO ABONOS'!$B$8:$BC$10039,54,0)</f>
        <v>#N/A</v>
      </c>
      <c r="L3106" t="e">
        <f>IF(Tabla267[[#This Row],[VALOR RESTANTE]]&lt;Tabla267[[#This Row],[VALOR]],"NO DISPONIBLE","DISPONIBLE")</f>
        <v>#N/A</v>
      </c>
      <c r="M3106" s="9">
        <f>COUNTIF(Tabla267[[#This Row],[VALOR RESTANTE]],0)</f>
        <v>0</v>
      </c>
    </row>
    <row r="3107" spans="2:13" hidden="1" x14ac:dyDescent="0.2">
      <c r="B3107" s="31">
        <v>3098</v>
      </c>
      <c r="J3107">
        <f t="shared" si="48"/>
        <v>105000</v>
      </c>
      <c r="K3107" t="e">
        <f>VLOOKUP(B3107,'REGISTRO ABONOS'!$B$8:$BC$10039,54,0)</f>
        <v>#N/A</v>
      </c>
      <c r="L3107" t="e">
        <f>IF(Tabla267[[#This Row],[VALOR RESTANTE]]&lt;Tabla267[[#This Row],[VALOR]],"NO DISPONIBLE","DISPONIBLE")</f>
        <v>#N/A</v>
      </c>
      <c r="M3107" s="9">
        <f>COUNTIF(Tabla267[[#This Row],[VALOR RESTANTE]],0)</f>
        <v>0</v>
      </c>
    </row>
    <row r="3108" spans="2:13" hidden="1" x14ac:dyDescent="0.2">
      <c r="B3108" s="31">
        <v>3099</v>
      </c>
      <c r="J3108">
        <f t="shared" si="48"/>
        <v>105000</v>
      </c>
      <c r="K3108" t="e">
        <f>VLOOKUP(B3108,'REGISTRO ABONOS'!$B$8:$BC$10039,54,0)</f>
        <v>#N/A</v>
      </c>
      <c r="L3108" t="e">
        <f>IF(Tabla267[[#This Row],[VALOR RESTANTE]]&lt;Tabla267[[#This Row],[VALOR]],"NO DISPONIBLE","DISPONIBLE")</f>
        <v>#N/A</v>
      </c>
      <c r="M3108" s="9">
        <f>COUNTIF(Tabla267[[#This Row],[VALOR RESTANTE]],0)</f>
        <v>0</v>
      </c>
    </row>
    <row r="3109" spans="2:13" hidden="1" x14ac:dyDescent="0.2">
      <c r="B3109" s="31">
        <v>3100</v>
      </c>
      <c r="I3109" t="s">
        <v>336</v>
      </c>
      <c r="J3109">
        <f t="shared" si="48"/>
        <v>105000</v>
      </c>
      <c r="K3109" t="e">
        <f>VLOOKUP(B3109,'REGISTRO ABONOS'!$B$8:$BC$10039,54,0)</f>
        <v>#N/A</v>
      </c>
      <c r="L3109" t="e">
        <f>IF(Tabla267[[#This Row],[VALOR RESTANTE]]&lt;Tabla267[[#This Row],[VALOR]],"NO DISPONIBLE","DISPONIBLE")</f>
        <v>#N/A</v>
      </c>
      <c r="M3109" s="9">
        <f>COUNTIF(Tabla267[[#This Row],[VALOR RESTANTE]],0)</f>
        <v>0</v>
      </c>
    </row>
    <row r="3110" spans="2:13" hidden="1" x14ac:dyDescent="0.2">
      <c r="B3110" s="31">
        <v>3101</v>
      </c>
      <c r="I3110" t="s">
        <v>519</v>
      </c>
      <c r="J3110">
        <f t="shared" si="48"/>
        <v>105000</v>
      </c>
      <c r="K3110" t="e">
        <f>VLOOKUP(B3110,'REGISTRO ABONOS'!$B$8:$BC$10039,54,0)</f>
        <v>#N/A</v>
      </c>
      <c r="L3110" t="e">
        <f>IF(Tabla267[[#This Row],[VALOR RESTANTE]]&lt;Tabla267[[#This Row],[VALOR]],"NO DISPONIBLE","DISPONIBLE")</f>
        <v>#N/A</v>
      </c>
      <c r="M3110" s="9">
        <f>COUNTIF(Tabla267[[#This Row],[VALOR RESTANTE]],0)</f>
        <v>0</v>
      </c>
    </row>
    <row r="3111" spans="2:13" hidden="1" x14ac:dyDescent="0.2">
      <c r="B3111" s="31">
        <v>3102</v>
      </c>
      <c r="J3111">
        <f t="shared" si="48"/>
        <v>105000</v>
      </c>
      <c r="K3111" t="e">
        <f>VLOOKUP(B3111,'REGISTRO ABONOS'!$B$8:$BC$10039,54,0)</f>
        <v>#N/A</v>
      </c>
      <c r="L3111" t="e">
        <f>IF(Tabla267[[#This Row],[VALOR RESTANTE]]&lt;Tabla267[[#This Row],[VALOR]],"NO DISPONIBLE","DISPONIBLE")</f>
        <v>#N/A</v>
      </c>
      <c r="M3111" s="9">
        <f>COUNTIF(Tabla267[[#This Row],[VALOR RESTANTE]],0)</f>
        <v>0</v>
      </c>
    </row>
    <row r="3112" spans="2:13" hidden="1" x14ac:dyDescent="0.2">
      <c r="B3112" s="31">
        <v>3103</v>
      </c>
      <c r="J3112">
        <f t="shared" si="48"/>
        <v>105000</v>
      </c>
      <c r="K3112" t="e">
        <f>VLOOKUP(B3112,'REGISTRO ABONOS'!$B$8:$BC$10039,54,0)</f>
        <v>#N/A</v>
      </c>
      <c r="L3112" t="e">
        <f>IF(Tabla267[[#This Row],[VALOR RESTANTE]]&lt;Tabla267[[#This Row],[VALOR]],"NO DISPONIBLE","DISPONIBLE")</f>
        <v>#N/A</v>
      </c>
      <c r="M3112" s="9">
        <f>COUNTIF(Tabla267[[#This Row],[VALOR RESTANTE]],0)</f>
        <v>0</v>
      </c>
    </row>
    <row r="3113" spans="2:13" hidden="1" x14ac:dyDescent="0.2">
      <c r="B3113" s="31">
        <v>3104</v>
      </c>
      <c r="J3113">
        <f t="shared" si="48"/>
        <v>105000</v>
      </c>
      <c r="K3113" t="e">
        <f>VLOOKUP(B3113,'REGISTRO ABONOS'!$B$8:$BC$10039,54,0)</f>
        <v>#N/A</v>
      </c>
      <c r="L3113" t="e">
        <f>IF(Tabla267[[#This Row],[VALOR RESTANTE]]&lt;Tabla267[[#This Row],[VALOR]],"NO DISPONIBLE","DISPONIBLE")</f>
        <v>#N/A</v>
      </c>
      <c r="M3113" s="9">
        <f>COUNTIF(Tabla267[[#This Row],[VALOR RESTANTE]],0)</f>
        <v>0</v>
      </c>
    </row>
    <row r="3114" spans="2:13" hidden="1" x14ac:dyDescent="0.2">
      <c r="B3114" s="31">
        <v>3105</v>
      </c>
      <c r="I3114" t="s">
        <v>500</v>
      </c>
      <c r="J3114">
        <f t="shared" si="48"/>
        <v>105000</v>
      </c>
      <c r="K3114" t="e">
        <f>VLOOKUP(B3114,'REGISTRO ABONOS'!$B$8:$BC$10039,54,0)</f>
        <v>#N/A</v>
      </c>
      <c r="L3114" t="e">
        <f>IF(Tabla267[[#This Row],[VALOR RESTANTE]]&lt;Tabla267[[#This Row],[VALOR]],"NO DISPONIBLE","DISPONIBLE")</f>
        <v>#N/A</v>
      </c>
      <c r="M3114" s="9">
        <f>COUNTIF(Tabla267[[#This Row],[VALOR RESTANTE]],0)</f>
        <v>0</v>
      </c>
    </row>
    <row r="3115" spans="2:13" hidden="1" x14ac:dyDescent="0.2">
      <c r="B3115" s="31">
        <v>3106</v>
      </c>
      <c r="J3115">
        <f t="shared" si="48"/>
        <v>105000</v>
      </c>
      <c r="K3115" t="e">
        <f>VLOOKUP(B3115,'REGISTRO ABONOS'!$B$8:$BC$10039,54,0)</f>
        <v>#N/A</v>
      </c>
      <c r="L3115" t="e">
        <f>IF(Tabla267[[#This Row],[VALOR RESTANTE]]&lt;Tabla267[[#This Row],[VALOR]],"NO DISPONIBLE","DISPONIBLE")</f>
        <v>#N/A</v>
      </c>
      <c r="M3115" s="9">
        <f>COUNTIF(Tabla267[[#This Row],[VALOR RESTANTE]],0)</f>
        <v>0</v>
      </c>
    </row>
    <row r="3116" spans="2:13" hidden="1" x14ac:dyDescent="0.2">
      <c r="B3116" s="31">
        <v>3107</v>
      </c>
      <c r="J3116">
        <f t="shared" si="48"/>
        <v>105000</v>
      </c>
      <c r="K3116" t="e">
        <f>VLOOKUP(B3116,'REGISTRO ABONOS'!$B$8:$BC$10039,54,0)</f>
        <v>#N/A</v>
      </c>
      <c r="L3116" t="e">
        <f>IF(Tabla267[[#This Row],[VALOR RESTANTE]]&lt;Tabla267[[#This Row],[VALOR]],"NO DISPONIBLE","DISPONIBLE")</f>
        <v>#N/A</v>
      </c>
      <c r="M3116" s="9">
        <f>COUNTIF(Tabla267[[#This Row],[VALOR RESTANTE]],0)</f>
        <v>0</v>
      </c>
    </row>
    <row r="3117" spans="2:13" hidden="1" x14ac:dyDescent="0.2">
      <c r="B3117" s="31">
        <v>3108</v>
      </c>
      <c r="C3117" s="10">
        <v>43567</v>
      </c>
      <c r="D3117" t="s">
        <v>330</v>
      </c>
      <c r="H3117" t="s">
        <v>330</v>
      </c>
      <c r="I3117" t="s">
        <v>99</v>
      </c>
      <c r="J3117">
        <f t="shared" si="48"/>
        <v>105000</v>
      </c>
      <c r="K3117" t="e">
        <f>VLOOKUP(B3117,'REGISTRO ABONOS'!$B$8:$BC$10039,54,0)</f>
        <v>#N/A</v>
      </c>
      <c r="L3117" t="e">
        <f>IF(Tabla267[[#This Row],[VALOR RESTANTE]]&lt;Tabla267[[#This Row],[VALOR]],"NO DISPONIBLE","DISPONIBLE")</f>
        <v>#N/A</v>
      </c>
      <c r="M3117" s="9">
        <f>COUNTIF(Tabla267[[#This Row],[VALOR RESTANTE]],0)</f>
        <v>0</v>
      </c>
    </row>
    <row r="3118" spans="2:13" hidden="1" x14ac:dyDescent="0.2">
      <c r="B3118" s="31">
        <v>3109</v>
      </c>
      <c r="J3118">
        <f t="shared" si="48"/>
        <v>105000</v>
      </c>
      <c r="K3118" t="e">
        <f>VLOOKUP(B3118,'REGISTRO ABONOS'!$B$8:$BC$10039,54,0)</f>
        <v>#N/A</v>
      </c>
      <c r="L3118" t="e">
        <f>IF(Tabla267[[#This Row],[VALOR RESTANTE]]&lt;Tabla267[[#This Row],[VALOR]],"NO DISPONIBLE","DISPONIBLE")</f>
        <v>#N/A</v>
      </c>
      <c r="M3118" s="9">
        <f>COUNTIF(Tabla267[[#This Row],[VALOR RESTANTE]],0)</f>
        <v>0</v>
      </c>
    </row>
    <row r="3119" spans="2:13" hidden="1" x14ac:dyDescent="0.2">
      <c r="B3119" s="31">
        <v>3110</v>
      </c>
      <c r="I3119" t="s">
        <v>519</v>
      </c>
      <c r="J3119">
        <f t="shared" si="48"/>
        <v>105000</v>
      </c>
      <c r="K3119" t="e">
        <f>VLOOKUP(B3119,'REGISTRO ABONOS'!$B$8:$BC$10039,54,0)</f>
        <v>#N/A</v>
      </c>
      <c r="L3119" t="e">
        <f>IF(Tabla267[[#This Row],[VALOR RESTANTE]]&lt;Tabla267[[#This Row],[VALOR]],"NO DISPONIBLE","DISPONIBLE")</f>
        <v>#N/A</v>
      </c>
      <c r="M3119" s="9">
        <f>COUNTIF(Tabla267[[#This Row],[VALOR RESTANTE]],0)</f>
        <v>0</v>
      </c>
    </row>
    <row r="3120" spans="2:13" hidden="1" x14ac:dyDescent="0.2">
      <c r="B3120" s="31">
        <v>3111</v>
      </c>
      <c r="I3120" t="s">
        <v>89</v>
      </c>
      <c r="J3120">
        <f t="shared" si="48"/>
        <v>105000</v>
      </c>
      <c r="K3120" t="e">
        <f>VLOOKUP(B3120,'REGISTRO ABONOS'!$B$8:$BC$10039,54,0)</f>
        <v>#N/A</v>
      </c>
      <c r="L3120" t="e">
        <f>IF(Tabla267[[#This Row],[VALOR RESTANTE]]&lt;Tabla267[[#This Row],[VALOR]],"NO DISPONIBLE","DISPONIBLE")</f>
        <v>#N/A</v>
      </c>
      <c r="M3120" s="9">
        <f>COUNTIF(Tabla267[[#This Row],[VALOR RESTANTE]],0)</f>
        <v>0</v>
      </c>
    </row>
    <row r="3121" spans="2:13" hidden="1" x14ac:dyDescent="0.2">
      <c r="B3121" s="31">
        <v>3112</v>
      </c>
      <c r="J3121">
        <f t="shared" si="48"/>
        <v>105000</v>
      </c>
      <c r="K3121" t="e">
        <f>VLOOKUP(B3121,'REGISTRO ABONOS'!$B$8:$BC$10039,54,0)</f>
        <v>#N/A</v>
      </c>
      <c r="L3121" t="e">
        <f>IF(Tabla267[[#This Row],[VALOR RESTANTE]]&lt;Tabla267[[#This Row],[VALOR]],"NO DISPONIBLE","DISPONIBLE")</f>
        <v>#N/A</v>
      </c>
      <c r="M3121" s="9">
        <f>COUNTIF(Tabla267[[#This Row],[VALOR RESTANTE]],0)</f>
        <v>0</v>
      </c>
    </row>
    <row r="3122" spans="2:13" hidden="1" x14ac:dyDescent="0.2">
      <c r="B3122" s="31">
        <v>3113</v>
      </c>
      <c r="J3122">
        <f t="shared" si="48"/>
        <v>105000</v>
      </c>
      <c r="K3122" t="e">
        <f>VLOOKUP(B3122,'REGISTRO ABONOS'!$B$8:$BC$10039,54,0)</f>
        <v>#N/A</v>
      </c>
      <c r="L3122" t="e">
        <f>IF(Tabla267[[#This Row],[VALOR RESTANTE]]&lt;Tabla267[[#This Row],[VALOR]],"NO DISPONIBLE","DISPONIBLE")</f>
        <v>#N/A</v>
      </c>
      <c r="M3122" s="9">
        <f>COUNTIF(Tabla267[[#This Row],[VALOR RESTANTE]],0)</f>
        <v>0</v>
      </c>
    </row>
    <row r="3123" spans="2:13" hidden="1" x14ac:dyDescent="0.2">
      <c r="B3123" s="31">
        <v>3114</v>
      </c>
      <c r="J3123">
        <f t="shared" si="48"/>
        <v>105000</v>
      </c>
      <c r="K3123" t="e">
        <f>VLOOKUP(B3123,'REGISTRO ABONOS'!$B$8:$BC$10039,54,0)</f>
        <v>#N/A</v>
      </c>
      <c r="L3123" t="e">
        <f>IF(Tabla267[[#This Row],[VALOR RESTANTE]]&lt;Tabla267[[#This Row],[VALOR]],"NO DISPONIBLE","DISPONIBLE")</f>
        <v>#N/A</v>
      </c>
      <c r="M3123" s="9">
        <f>COUNTIF(Tabla267[[#This Row],[VALOR RESTANTE]],0)</f>
        <v>0</v>
      </c>
    </row>
    <row r="3124" spans="2:13" hidden="1" x14ac:dyDescent="0.2">
      <c r="B3124" s="31">
        <v>3115</v>
      </c>
      <c r="I3124" t="s">
        <v>89</v>
      </c>
      <c r="J3124">
        <f t="shared" si="48"/>
        <v>105000</v>
      </c>
      <c r="K3124" t="e">
        <f>VLOOKUP(B3124,'REGISTRO ABONOS'!$B$8:$BC$10039,54,0)</f>
        <v>#N/A</v>
      </c>
      <c r="L3124" t="e">
        <f>IF(Tabla267[[#This Row],[VALOR RESTANTE]]&lt;Tabla267[[#This Row],[VALOR]],"NO DISPONIBLE","DISPONIBLE")</f>
        <v>#N/A</v>
      </c>
      <c r="M3124" s="9">
        <f>COUNTIF(Tabla267[[#This Row],[VALOR RESTANTE]],0)</f>
        <v>0</v>
      </c>
    </row>
    <row r="3125" spans="2:13" hidden="1" x14ac:dyDescent="0.2">
      <c r="B3125" s="31">
        <v>3116</v>
      </c>
      <c r="J3125">
        <f t="shared" si="48"/>
        <v>105000</v>
      </c>
      <c r="K3125" t="e">
        <f>VLOOKUP(B3125,'REGISTRO ABONOS'!$B$8:$BC$10039,54,0)</f>
        <v>#N/A</v>
      </c>
      <c r="L3125" t="e">
        <f>IF(Tabla267[[#This Row],[VALOR RESTANTE]]&lt;Tabla267[[#This Row],[VALOR]],"NO DISPONIBLE","DISPONIBLE")</f>
        <v>#N/A</v>
      </c>
      <c r="M3125" s="9">
        <f>COUNTIF(Tabla267[[#This Row],[VALOR RESTANTE]],0)</f>
        <v>0</v>
      </c>
    </row>
    <row r="3126" spans="2:13" hidden="1" x14ac:dyDescent="0.2">
      <c r="B3126" s="31">
        <v>3117</v>
      </c>
      <c r="I3126" t="s">
        <v>89</v>
      </c>
      <c r="J3126">
        <f t="shared" si="48"/>
        <v>105000</v>
      </c>
      <c r="K3126" t="e">
        <f>VLOOKUP(B3126,'REGISTRO ABONOS'!$B$8:$BC$10039,54,0)</f>
        <v>#N/A</v>
      </c>
      <c r="L3126" t="e">
        <f>IF(Tabla267[[#This Row],[VALOR RESTANTE]]&lt;Tabla267[[#This Row],[VALOR]],"NO DISPONIBLE","DISPONIBLE")</f>
        <v>#N/A</v>
      </c>
      <c r="M3126" s="9">
        <f>COUNTIF(Tabla267[[#This Row],[VALOR RESTANTE]],0)</f>
        <v>0</v>
      </c>
    </row>
    <row r="3127" spans="2:13" hidden="1" x14ac:dyDescent="0.2">
      <c r="B3127" s="31">
        <v>3118</v>
      </c>
      <c r="C3127" s="10">
        <v>43558</v>
      </c>
      <c r="D3127" t="s">
        <v>322</v>
      </c>
      <c r="I3127" t="s">
        <v>322</v>
      </c>
      <c r="J3127">
        <f t="shared" si="48"/>
        <v>105000</v>
      </c>
      <c r="K3127">
        <f>VLOOKUP(B3127,'REGISTRO ABONOS'!$B$8:$BC$10039,54,0)</f>
        <v>0</v>
      </c>
      <c r="L3127" t="str">
        <f>IF(Tabla267[[#This Row],[VALOR RESTANTE]]&lt;Tabla267[[#This Row],[VALOR]],"NO DISPONIBLE","DISPONIBLE")</f>
        <v>NO DISPONIBLE</v>
      </c>
      <c r="M3127" s="9">
        <f>COUNTIF(Tabla267[[#This Row],[VALOR RESTANTE]],0)</f>
        <v>1</v>
      </c>
    </row>
    <row r="3128" spans="2:13" hidden="1" x14ac:dyDescent="0.2">
      <c r="B3128" s="31">
        <v>3119</v>
      </c>
      <c r="J3128">
        <f t="shared" si="48"/>
        <v>105000</v>
      </c>
      <c r="K3128" t="e">
        <f>VLOOKUP(B3128,'REGISTRO ABONOS'!$B$8:$BC$10039,54,0)</f>
        <v>#N/A</v>
      </c>
      <c r="L3128" t="e">
        <f>IF(Tabla267[[#This Row],[VALOR RESTANTE]]&lt;Tabla267[[#This Row],[VALOR]],"NO DISPONIBLE","DISPONIBLE")</f>
        <v>#N/A</v>
      </c>
      <c r="M3128" s="9">
        <f>COUNTIF(Tabla267[[#This Row],[VALOR RESTANTE]],0)</f>
        <v>0</v>
      </c>
    </row>
    <row r="3129" spans="2:13" hidden="1" x14ac:dyDescent="0.2">
      <c r="B3129" s="31">
        <v>3120</v>
      </c>
      <c r="I3129" t="s">
        <v>486</v>
      </c>
      <c r="J3129">
        <f t="shared" si="48"/>
        <v>105000</v>
      </c>
      <c r="K3129" t="e">
        <f>VLOOKUP(B3129,'REGISTRO ABONOS'!$B$8:$BC$10039,54,0)</f>
        <v>#N/A</v>
      </c>
      <c r="L3129" t="e">
        <f>IF(Tabla267[[#This Row],[VALOR RESTANTE]]&lt;Tabla267[[#This Row],[VALOR]],"NO DISPONIBLE","DISPONIBLE")</f>
        <v>#N/A</v>
      </c>
      <c r="M3129" s="9">
        <f>COUNTIF(Tabla267[[#This Row],[VALOR RESTANTE]],0)</f>
        <v>0</v>
      </c>
    </row>
    <row r="3130" spans="2:13" hidden="1" x14ac:dyDescent="0.2">
      <c r="B3130" s="31">
        <v>3121</v>
      </c>
      <c r="J3130">
        <f t="shared" si="48"/>
        <v>105000</v>
      </c>
      <c r="K3130" t="e">
        <f>VLOOKUP(B3130,'REGISTRO ABONOS'!$B$8:$BC$10039,54,0)</f>
        <v>#N/A</v>
      </c>
      <c r="L3130" t="e">
        <f>IF(Tabla267[[#This Row],[VALOR RESTANTE]]&lt;Tabla267[[#This Row],[VALOR]],"NO DISPONIBLE","DISPONIBLE")</f>
        <v>#N/A</v>
      </c>
      <c r="M3130" s="9">
        <f>COUNTIF(Tabla267[[#This Row],[VALOR RESTANTE]],0)</f>
        <v>0</v>
      </c>
    </row>
    <row r="3131" spans="2:13" hidden="1" x14ac:dyDescent="0.2">
      <c r="B3131" s="31">
        <v>3122</v>
      </c>
      <c r="J3131">
        <f t="shared" si="48"/>
        <v>105000</v>
      </c>
      <c r="K3131" t="e">
        <f>VLOOKUP(B3131,'REGISTRO ABONOS'!$B$8:$BC$10039,54,0)</f>
        <v>#N/A</v>
      </c>
      <c r="L3131" t="e">
        <f>IF(Tabla267[[#This Row],[VALOR RESTANTE]]&lt;Tabla267[[#This Row],[VALOR]],"NO DISPONIBLE","DISPONIBLE")</f>
        <v>#N/A</v>
      </c>
      <c r="M3131" s="9">
        <f>COUNTIF(Tabla267[[#This Row],[VALOR RESTANTE]],0)</f>
        <v>0</v>
      </c>
    </row>
    <row r="3132" spans="2:13" hidden="1" x14ac:dyDescent="0.2">
      <c r="B3132" s="31">
        <v>3123</v>
      </c>
      <c r="J3132">
        <f t="shared" si="48"/>
        <v>105000</v>
      </c>
      <c r="K3132" t="e">
        <f>VLOOKUP(B3132,'REGISTRO ABONOS'!$B$8:$BC$10039,54,0)</f>
        <v>#N/A</v>
      </c>
      <c r="L3132" t="e">
        <f>IF(Tabla267[[#This Row],[VALOR RESTANTE]]&lt;Tabla267[[#This Row],[VALOR]],"NO DISPONIBLE","DISPONIBLE")</f>
        <v>#N/A</v>
      </c>
      <c r="M3132" s="9">
        <f>COUNTIF(Tabla267[[#This Row],[VALOR RESTANTE]],0)</f>
        <v>0</v>
      </c>
    </row>
    <row r="3133" spans="2:13" hidden="1" x14ac:dyDescent="0.2">
      <c r="B3133" s="31">
        <v>3124</v>
      </c>
      <c r="J3133">
        <f t="shared" si="48"/>
        <v>105000</v>
      </c>
      <c r="K3133" t="e">
        <f>VLOOKUP(B3133,'REGISTRO ABONOS'!$B$8:$BC$10039,54,0)</f>
        <v>#N/A</v>
      </c>
      <c r="L3133" t="e">
        <f>IF(Tabla267[[#This Row],[VALOR RESTANTE]]&lt;Tabla267[[#This Row],[VALOR]],"NO DISPONIBLE","DISPONIBLE")</f>
        <v>#N/A</v>
      </c>
      <c r="M3133" s="9">
        <f>COUNTIF(Tabla267[[#This Row],[VALOR RESTANTE]],0)</f>
        <v>0</v>
      </c>
    </row>
    <row r="3134" spans="2:13" hidden="1" x14ac:dyDescent="0.2">
      <c r="B3134" s="31">
        <v>3125</v>
      </c>
      <c r="I3134" t="s">
        <v>519</v>
      </c>
      <c r="J3134">
        <f t="shared" si="48"/>
        <v>105000</v>
      </c>
      <c r="K3134" t="e">
        <f>VLOOKUP(B3134,'REGISTRO ABONOS'!$B$8:$BC$10039,54,0)</f>
        <v>#N/A</v>
      </c>
      <c r="L3134" t="e">
        <f>IF(Tabla267[[#This Row],[VALOR RESTANTE]]&lt;Tabla267[[#This Row],[VALOR]],"NO DISPONIBLE","DISPONIBLE")</f>
        <v>#N/A</v>
      </c>
      <c r="M3134" s="9">
        <f>COUNTIF(Tabla267[[#This Row],[VALOR RESTANTE]],0)</f>
        <v>0</v>
      </c>
    </row>
    <row r="3135" spans="2:13" hidden="1" x14ac:dyDescent="0.2">
      <c r="B3135" s="31">
        <v>3126</v>
      </c>
      <c r="I3135" t="s">
        <v>341</v>
      </c>
      <c r="J3135">
        <f t="shared" si="48"/>
        <v>105000</v>
      </c>
      <c r="K3135" t="e">
        <f>VLOOKUP(B3135,'REGISTRO ABONOS'!$B$8:$BC$10039,54,0)</f>
        <v>#N/A</v>
      </c>
      <c r="L3135" t="e">
        <f>IF(Tabla267[[#This Row],[VALOR RESTANTE]]&lt;Tabla267[[#This Row],[VALOR]],"NO DISPONIBLE","DISPONIBLE")</f>
        <v>#N/A</v>
      </c>
      <c r="M3135" s="9">
        <f>COUNTIF(Tabla267[[#This Row],[VALOR RESTANTE]],0)</f>
        <v>0</v>
      </c>
    </row>
    <row r="3136" spans="2:13" hidden="1" x14ac:dyDescent="0.2">
      <c r="B3136" s="31">
        <v>3127</v>
      </c>
      <c r="I3136" t="s">
        <v>486</v>
      </c>
      <c r="J3136">
        <f t="shared" si="48"/>
        <v>105000</v>
      </c>
      <c r="K3136" t="e">
        <f>VLOOKUP(B3136,'REGISTRO ABONOS'!$B$8:$BC$10039,54,0)</f>
        <v>#N/A</v>
      </c>
      <c r="L3136" t="e">
        <f>IF(Tabla267[[#This Row],[VALOR RESTANTE]]&lt;Tabla267[[#This Row],[VALOR]],"NO DISPONIBLE","DISPONIBLE")</f>
        <v>#N/A</v>
      </c>
      <c r="M3136" s="9">
        <f>COUNTIF(Tabla267[[#This Row],[VALOR RESTANTE]],0)</f>
        <v>0</v>
      </c>
    </row>
    <row r="3137" spans="2:13" hidden="1" x14ac:dyDescent="0.2">
      <c r="B3137" s="31">
        <v>3128</v>
      </c>
      <c r="J3137">
        <f t="shared" si="48"/>
        <v>105000</v>
      </c>
      <c r="K3137" t="e">
        <f>VLOOKUP(B3137,'REGISTRO ABONOS'!$B$8:$BC$10039,54,0)</f>
        <v>#N/A</v>
      </c>
      <c r="L3137" t="e">
        <f>IF(Tabla267[[#This Row],[VALOR RESTANTE]]&lt;Tabla267[[#This Row],[VALOR]],"NO DISPONIBLE","DISPONIBLE")</f>
        <v>#N/A</v>
      </c>
      <c r="M3137" s="9">
        <f>COUNTIF(Tabla267[[#This Row],[VALOR RESTANTE]],0)</f>
        <v>0</v>
      </c>
    </row>
    <row r="3138" spans="2:13" hidden="1" x14ac:dyDescent="0.2">
      <c r="B3138" s="31">
        <v>3129</v>
      </c>
      <c r="J3138">
        <f t="shared" si="48"/>
        <v>105000</v>
      </c>
      <c r="K3138" t="e">
        <f>VLOOKUP(B3138,'REGISTRO ABONOS'!$B$8:$BC$10039,54,0)</f>
        <v>#N/A</v>
      </c>
      <c r="L3138" t="e">
        <f>IF(Tabla267[[#This Row],[VALOR RESTANTE]]&lt;Tabla267[[#This Row],[VALOR]],"NO DISPONIBLE","DISPONIBLE")</f>
        <v>#N/A</v>
      </c>
      <c r="M3138" s="9">
        <f>COUNTIF(Tabla267[[#This Row],[VALOR RESTANTE]],0)</f>
        <v>0</v>
      </c>
    </row>
    <row r="3139" spans="2:13" hidden="1" x14ac:dyDescent="0.2">
      <c r="B3139" s="31">
        <v>3130</v>
      </c>
      <c r="I3139" t="s">
        <v>490</v>
      </c>
      <c r="J3139">
        <f t="shared" si="48"/>
        <v>105000</v>
      </c>
      <c r="K3139" t="e">
        <f>VLOOKUP(B3139,'REGISTRO ABONOS'!$B$8:$BC$10039,54,0)</f>
        <v>#N/A</v>
      </c>
      <c r="L3139" t="e">
        <f>IF(Tabla267[[#This Row],[VALOR RESTANTE]]&lt;Tabla267[[#This Row],[VALOR]],"NO DISPONIBLE","DISPONIBLE")</f>
        <v>#N/A</v>
      </c>
      <c r="M3139" s="9">
        <f>COUNTIF(Tabla267[[#This Row],[VALOR RESTANTE]],0)</f>
        <v>0</v>
      </c>
    </row>
    <row r="3140" spans="2:13" hidden="1" x14ac:dyDescent="0.2">
      <c r="B3140" s="31">
        <v>3131</v>
      </c>
      <c r="J3140">
        <f t="shared" si="48"/>
        <v>105000</v>
      </c>
      <c r="K3140" t="e">
        <f>VLOOKUP(B3140,'REGISTRO ABONOS'!$B$8:$BC$10039,54,0)</f>
        <v>#N/A</v>
      </c>
      <c r="L3140" t="e">
        <f>IF(Tabla267[[#This Row],[VALOR RESTANTE]]&lt;Tabla267[[#This Row],[VALOR]],"NO DISPONIBLE","DISPONIBLE")</f>
        <v>#N/A</v>
      </c>
      <c r="M3140" s="9">
        <f>COUNTIF(Tabla267[[#This Row],[VALOR RESTANTE]],0)</f>
        <v>0</v>
      </c>
    </row>
    <row r="3141" spans="2:13" hidden="1" x14ac:dyDescent="0.2">
      <c r="B3141" s="31">
        <v>3132</v>
      </c>
      <c r="I3141" t="s">
        <v>345</v>
      </c>
      <c r="J3141">
        <f t="shared" si="48"/>
        <v>105000</v>
      </c>
      <c r="K3141" t="e">
        <f>VLOOKUP(B3141,'REGISTRO ABONOS'!$B$8:$BC$10039,54,0)</f>
        <v>#N/A</v>
      </c>
      <c r="L3141" t="e">
        <f>IF(Tabla267[[#This Row],[VALOR RESTANTE]]&lt;Tabla267[[#This Row],[VALOR]],"NO DISPONIBLE","DISPONIBLE")</f>
        <v>#N/A</v>
      </c>
      <c r="M3141" s="9">
        <f>COUNTIF(Tabla267[[#This Row],[VALOR RESTANTE]],0)</f>
        <v>0</v>
      </c>
    </row>
    <row r="3142" spans="2:13" hidden="1" x14ac:dyDescent="0.2">
      <c r="B3142" s="31">
        <v>3133</v>
      </c>
      <c r="J3142">
        <f t="shared" si="48"/>
        <v>105000</v>
      </c>
      <c r="K3142" t="e">
        <f>VLOOKUP(B3142,'REGISTRO ABONOS'!$B$8:$BC$10039,54,0)</f>
        <v>#N/A</v>
      </c>
      <c r="L3142" t="e">
        <f>IF(Tabla267[[#This Row],[VALOR RESTANTE]]&lt;Tabla267[[#This Row],[VALOR]],"NO DISPONIBLE","DISPONIBLE")</f>
        <v>#N/A</v>
      </c>
      <c r="M3142" s="9">
        <f>COUNTIF(Tabla267[[#This Row],[VALOR RESTANTE]],0)</f>
        <v>0</v>
      </c>
    </row>
    <row r="3143" spans="2:13" hidden="1" x14ac:dyDescent="0.2">
      <c r="B3143" s="31">
        <v>3134</v>
      </c>
      <c r="J3143">
        <f t="shared" si="48"/>
        <v>105000</v>
      </c>
      <c r="K3143" t="e">
        <f>VLOOKUP(B3143,'REGISTRO ABONOS'!$B$8:$BC$10039,54,0)</f>
        <v>#N/A</v>
      </c>
      <c r="L3143" t="e">
        <f>IF(Tabla267[[#This Row],[VALOR RESTANTE]]&lt;Tabla267[[#This Row],[VALOR]],"NO DISPONIBLE","DISPONIBLE")</f>
        <v>#N/A</v>
      </c>
      <c r="M3143" s="9">
        <f>COUNTIF(Tabla267[[#This Row],[VALOR RESTANTE]],0)</f>
        <v>0</v>
      </c>
    </row>
    <row r="3144" spans="2:13" hidden="1" x14ac:dyDescent="0.2">
      <c r="B3144" s="31">
        <v>3135</v>
      </c>
      <c r="I3144" t="s">
        <v>533</v>
      </c>
      <c r="J3144">
        <f t="shared" si="48"/>
        <v>105000</v>
      </c>
      <c r="K3144" t="e">
        <f>VLOOKUP(B3144,'REGISTRO ABONOS'!$B$8:$BC$10039,54,0)</f>
        <v>#N/A</v>
      </c>
      <c r="L3144" t="e">
        <f>IF(Tabla267[[#This Row],[VALOR RESTANTE]]&lt;Tabla267[[#This Row],[VALOR]],"NO DISPONIBLE","DISPONIBLE")</f>
        <v>#N/A</v>
      </c>
      <c r="M3144" s="9">
        <f>COUNTIF(Tabla267[[#This Row],[VALOR RESTANTE]],0)</f>
        <v>0</v>
      </c>
    </row>
    <row r="3145" spans="2:13" hidden="1" x14ac:dyDescent="0.2">
      <c r="B3145" s="31">
        <v>3136</v>
      </c>
      <c r="J3145">
        <f t="shared" si="48"/>
        <v>105000</v>
      </c>
      <c r="K3145" t="e">
        <f>VLOOKUP(B3145,'REGISTRO ABONOS'!$B$8:$BC$10039,54,0)</f>
        <v>#N/A</v>
      </c>
      <c r="L3145" t="e">
        <f>IF(Tabla267[[#This Row],[VALOR RESTANTE]]&lt;Tabla267[[#This Row],[VALOR]],"NO DISPONIBLE","DISPONIBLE")</f>
        <v>#N/A</v>
      </c>
      <c r="M3145" s="9">
        <f>COUNTIF(Tabla267[[#This Row],[VALOR RESTANTE]],0)</f>
        <v>0</v>
      </c>
    </row>
    <row r="3146" spans="2:13" hidden="1" x14ac:dyDescent="0.2">
      <c r="B3146" s="31">
        <v>3137</v>
      </c>
      <c r="J3146">
        <f t="shared" si="48"/>
        <v>105000</v>
      </c>
      <c r="K3146" t="e">
        <f>VLOOKUP(B3146,'REGISTRO ABONOS'!$B$8:$BC$10039,54,0)</f>
        <v>#N/A</v>
      </c>
      <c r="L3146" t="e">
        <f>IF(Tabla267[[#This Row],[VALOR RESTANTE]]&lt;Tabla267[[#This Row],[VALOR]],"NO DISPONIBLE","DISPONIBLE")</f>
        <v>#N/A</v>
      </c>
      <c r="M3146" s="9">
        <f>COUNTIF(Tabla267[[#This Row],[VALOR RESTANTE]],0)</f>
        <v>0</v>
      </c>
    </row>
    <row r="3147" spans="2:13" hidden="1" x14ac:dyDescent="0.2">
      <c r="B3147" s="31">
        <v>3138</v>
      </c>
      <c r="I3147" t="s">
        <v>490</v>
      </c>
      <c r="J3147">
        <f t="shared" si="48"/>
        <v>105000</v>
      </c>
      <c r="K3147" t="e">
        <f>VLOOKUP(B3147,'REGISTRO ABONOS'!$B$8:$BC$10039,54,0)</f>
        <v>#N/A</v>
      </c>
      <c r="L3147" t="e">
        <f>IF(Tabla267[[#This Row],[VALOR RESTANTE]]&lt;Tabla267[[#This Row],[VALOR]],"NO DISPONIBLE","DISPONIBLE")</f>
        <v>#N/A</v>
      </c>
      <c r="M3147" s="9">
        <f>COUNTIF(Tabla267[[#This Row],[VALOR RESTANTE]],0)</f>
        <v>0</v>
      </c>
    </row>
    <row r="3148" spans="2:13" hidden="1" x14ac:dyDescent="0.2">
      <c r="B3148" s="31">
        <v>3139</v>
      </c>
      <c r="J3148">
        <f t="shared" ref="J3148:J3211" si="49">IF(C3148&gt;43607,130000,105000)</f>
        <v>105000</v>
      </c>
      <c r="K3148" t="e">
        <f>VLOOKUP(B3148,'REGISTRO ABONOS'!$B$8:$BC$10039,54,0)</f>
        <v>#N/A</v>
      </c>
      <c r="L3148" t="e">
        <f>IF(Tabla267[[#This Row],[VALOR RESTANTE]]&lt;Tabla267[[#This Row],[VALOR]],"NO DISPONIBLE","DISPONIBLE")</f>
        <v>#N/A</v>
      </c>
      <c r="M3148" s="9">
        <f>COUNTIF(Tabla267[[#This Row],[VALOR RESTANTE]],0)</f>
        <v>0</v>
      </c>
    </row>
    <row r="3149" spans="2:13" hidden="1" x14ac:dyDescent="0.2">
      <c r="B3149" s="31">
        <v>3140</v>
      </c>
      <c r="J3149">
        <f t="shared" si="49"/>
        <v>105000</v>
      </c>
      <c r="K3149" t="e">
        <f>VLOOKUP(B3149,'REGISTRO ABONOS'!$B$8:$BC$10039,54,0)</f>
        <v>#N/A</v>
      </c>
      <c r="L3149" t="e">
        <f>IF(Tabla267[[#This Row],[VALOR RESTANTE]]&lt;Tabla267[[#This Row],[VALOR]],"NO DISPONIBLE","DISPONIBLE")</f>
        <v>#N/A</v>
      </c>
      <c r="M3149" s="9">
        <f>COUNTIF(Tabla267[[#This Row],[VALOR RESTANTE]],0)</f>
        <v>0</v>
      </c>
    </row>
    <row r="3150" spans="2:13" hidden="1" x14ac:dyDescent="0.2">
      <c r="B3150" s="31">
        <v>3141</v>
      </c>
      <c r="I3150" t="s">
        <v>490</v>
      </c>
      <c r="J3150">
        <f t="shared" si="49"/>
        <v>105000</v>
      </c>
      <c r="K3150" t="e">
        <f>VLOOKUP(B3150,'REGISTRO ABONOS'!$B$8:$BC$10039,54,0)</f>
        <v>#N/A</v>
      </c>
      <c r="L3150" t="e">
        <f>IF(Tabla267[[#This Row],[VALOR RESTANTE]]&lt;Tabla267[[#This Row],[VALOR]],"NO DISPONIBLE","DISPONIBLE")</f>
        <v>#N/A</v>
      </c>
      <c r="M3150" s="9">
        <f>COUNTIF(Tabla267[[#This Row],[VALOR RESTANTE]],0)</f>
        <v>0</v>
      </c>
    </row>
    <row r="3151" spans="2:13" hidden="1" x14ac:dyDescent="0.2">
      <c r="B3151" s="31">
        <v>3142</v>
      </c>
      <c r="J3151">
        <f t="shared" si="49"/>
        <v>105000</v>
      </c>
      <c r="K3151" t="e">
        <f>VLOOKUP(B3151,'REGISTRO ABONOS'!$B$8:$BC$10039,54,0)</f>
        <v>#N/A</v>
      </c>
      <c r="L3151" t="e">
        <f>IF(Tabla267[[#This Row],[VALOR RESTANTE]]&lt;Tabla267[[#This Row],[VALOR]],"NO DISPONIBLE","DISPONIBLE")</f>
        <v>#N/A</v>
      </c>
      <c r="M3151" s="9">
        <f>COUNTIF(Tabla267[[#This Row],[VALOR RESTANTE]],0)</f>
        <v>0</v>
      </c>
    </row>
    <row r="3152" spans="2:13" hidden="1" x14ac:dyDescent="0.2">
      <c r="B3152" s="31">
        <v>3143</v>
      </c>
      <c r="J3152">
        <f t="shared" si="49"/>
        <v>105000</v>
      </c>
      <c r="K3152" t="e">
        <f>VLOOKUP(B3152,'REGISTRO ABONOS'!$B$8:$BC$10039,54,0)</f>
        <v>#N/A</v>
      </c>
      <c r="L3152" t="e">
        <f>IF(Tabla267[[#This Row],[VALOR RESTANTE]]&lt;Tabla267[[#This Row],[VALOR]],"NO DISPONIBLE","DISPONIBLE")</f>
        <v>#N/A</v>
      </c>
      <c r="M3152" s="9">
        <f>COUNTIF(Tabla267[[#This Row],[VALOR RESTANTE]],0)</f>
        <v>0</v>
      </c>
    </row>
    <row r="3153" spans="2:13" hidden="1" x14ac:dyDescent="0.2">
      <c r="B3153" s="31">
        <v>3144</v>
      </c>
      <c r="I3153" t="s">
        <v>89</v>
      </c>
      <c r="J3153">
        <f t="shared" si="49"/>
        <v>105000</v>
      </c>
      <c r="K3153" t="e">
        <f>VLOOKUP(B3153,'REGISTRO ABONOS'!$B$8:$BC$10039,54,0)</f>
        <v>#N/A</v>
      </c>
      <c r="L3153" t="e">
        <f>IF(Tabla267[[#This Row],[VALOR RESTANTE]]&lt;Tabla267[[#This Row],[VALOR]],"NO DISPONIBLE","DISPONIBLE")</f>
        <v>#N/A</v>
      </c>
      <c r="M3153" s="9">
        <f>COUNTIF(Tabla267[[#This Row],[VALOR RESTANTE]],0)</f>
        <v>0</v>
      </c>
    </row>
    <row r="3154" spans="2:13" hidden="1" x14ac:dyDescent="0.2">
      <c r="B3154" s="31">
        <v>3145</v>
      </c>
      <c r="I3154" t="s">
        <v>486</v>
      </c>
      <c r="J3154">
        <f t="shared" si="49"/>
        <v>105000</v>
      </c>
      <c r="K3154" t="e">
        <f>VLOOKUP(B3154,'REGISTRO ABONOS'!$B$8:$BC$10039,54,0)</f>
        <v>#N/A</v>
      </c>
      <c r="L3154" t="e">
        <f>IF(Tabla267[[#This Row],[VALOR RESTANTE]]&lt;Tabla267[[#This Row],[VALOR]],"NO DISPONIBLE","DISPONIBLE")</f>
        <v>#N/A</v>
      </c>
      <c r="M3154" s="9">
        <f>COUNTIF(Tabla267[[#This Row],[VALOR RESTANTE]],0)</f>
        <v>0</v>
      </c>
    </row>
    <row r="3155" spans="2:13" hidden="1" x14ac:dyDescent="0.2">
      <c r="B3155" s="31">
        <v>3146</v>
      </c>
      <c r="J3155">
        <f t="shared" si="49"/>
        <v>105000</v>
      </c>
      <c r="K3155" t="e">
        <f>VLOOKUP(B3155,'REGISTRO ABONOS'!$B$8:$BC$10039,54,0)</f>
        <v>#N/A</v>
      </c>
      <c r="L3155" t="e">
        <f>IF(Tabla267[[#This Row],[VALOR RESTANTE]]&lt;Tabla267[[#This Row],[VALOR]],"NO DISPONIBLE","DISPONIBLE")</f>
        <v>#N/A</v>
      </c>
      <c r="M3155" s="9">
        <f>COUNTIF(Tabla267[[#This Row],[VALOR RESTANTE]],0)</f>
        <v>0</v>
      </c>
    </row>
    <row r="3156" spans="2:13" hidden="1" x14ac:dyDescent="0.2">
      <c r="B3156" s="31">
        <v>3147</v>
      </c>
      <c r="J3156">
        <f t="shared" si="49"/>
        <v>105000</v>
      </c>
      <c r="K3156" t="e">
        <f>VLOOKUP(B3156,'REGISTRO ABONOS'!$B$8:$BC$10039,54,0)</f>
        <v>#N/A</v>
      </c>
      <c r="L3156" t="e">
        <f>IF(Tabla267[[#This Row],[VALOR RESTANTE]]&lt;Tabla267[[#This Row],[VALOR]],"NO DISPONIBLE","DISPONIBLE")</f>
        <v>#N/A</v>
      </c>
      <c r="M3156" s="9">
        <f>COUNTIF(Tabla267[[#This Row],[VALOR RESTANTE]],0)</f>
        <v>0</v>
      </c>
    </row>
    <row r="3157" spans="2:13" hidden="1" x14ac:dyDescent="0.2">
      <c r="B3157" s="31">
        <v>3148</v>
      </c>
      <c r="J3157">
        <f t="shared" si="49"/>
        <v>105000</v>
      </c>
      <c r="K3157" t="e">
        <f>VLOOKUP(B3157,'REGISTRO ABONOS'!$B$8:$BC$10039,54,0)</f>
        <v>#N/A</v>
      </c>
      <c r="L3157" t="e">
        <f>IF(Tabla267[[#This Row],[VALOR RESTANTE]]&lt;Tabla267[[#This Row],[VALOR]],"NO DISPONIBLE","DISPONIBLE")</f>
        <v>#N/A</v>
      </c>
      <c r="M3157" s="9">
        <f>COUNTIF(Tabla267[[#This Row],[VALOR RESTANTE]],0)</f>
        <v>0</v>
      </c>
    </row>
    <row r="3158" spans="2:13" hidden="1" x14ac:dyDescent="0.2">
      <c r="B3158" s="31">
        <v>3149</v>
      </c>
      <c r="J3158">
        <f t="shared" si="49"/>
        <v>105000</v>
      </c>
      <c r="K3158" t="e">
        <f>VLOOKUP(B3158,'REGISTRO ABONOS'!$B$8:$BC$10039,54,0)</f>
        <v>#N/A</v>
      </c>
      <c r="L3158" t="e">
        <f>IF(Tabla267[[#This Row],[VALOR RESTANTE]]&lt;Tabla267[[#This Row],[VALOR]],"NO DISPONIBLE","DISPONIBLE")</f>
        <v>#N/A</v>
      </c>
      <c r="M3158" s="9">
        <f>COUNTIF(Tabla267[[#This Row],[VALOR RESTANTE]],0)</f>
        <v>0</v>
      </c>
    </row>
    <row r="3159" spans="2:13" hidden="1" x14ac:dyDescent="0.2">
      <c r="B3159" s="31">
        <v>3150</v>
      </c>
      <c r="I3159" t="s">
        <v>539</v>
      </c>
      <c r="J3159">
        <f t="shared" si="49"/>
        <v>105000</v>
      </c>
      <c r="K3159" t="e">
        <f>VLOOKUP(B3159,'REGISTRO ABONOS'!$B$8:$BC$10039,54,0)</f>
        <v>#N/A</v>
      </c>
      <c r="L3159" t="e">
        <f>IF(Tabla267[[#This Row],[VALOR RESTANTE]]&lt;Tabla267[[#This Row],[VALOR]],"NO DISPONIBLE","DISPONIBLE")</f>
        <v>#N/A</v>
      </c>
      <c r="M3159" s="9">
        <f>COUNTIF(Tabla267[[#This Row],[VALOR RESTANTE]],0)</f>
        <v>0</v>
      </c>
    </row>
    <row r="3160" spans="2:13" hidden="1" x14ac:dyDescent="0.2">
      <c r="B3160" s="31">
        <v>3151</v>
      </c>
      <c r="I3160" t="s">
        <v>490</v>
      </c>
      <c r="J3160">
        <f t="shared" si="49"/>
        <v>105000</v>
      </c>
      <c r="K3160" t="e">
        <f>VLOOKUP(B3160,'REGISTRO ABONOS'!$B$8:$BC$10039,54,0)</f>
        <v>#N/A</v>
      </c>
      <c r="L3160" t="e">
        <f>IF(Tabla267[[#This Row],[VALOR RESTANTE]]&lt;Tabla267[[#This Row],[VALOR]],"NO DISPONIBLE","DISPONIBLE")</f>
        <v>#N/A</v>
      </c>
      <c r="M3160" s="9">
        <f>COUNTIF(Tabla267[[#This Row],[VALOR RESTANTE]],0)</f>
        <v>0</v>
      </c>
    </row>
    <row r="3161" spans="2:13" hidden="1" x14ac:dyDescent="0.2">
      <c r="B3161" s="31">
        <v>3152</v>
      </c>
      <c r="J3161">
        <f t="shared" si="49"/>
        <v>105000</v>
      </c>
      <c r="K3161" t="e">
        <f>VLOOKUP(B3161,'REGISTRO ABONOS'!$B$8:$BC$10039,54,0)</f>
        <v>#N/A</v>
      </c>
      <c r="L3161" t="e">
        <f>IF(Tabla267[[#This Row],[VALOR RESTANTE]]&lt;Tabla267[[#This Row],[VALOR]],"NO DISPONIBLE","DISPONIBLE")</f>
        <v>#N/A</v>
      </c>
      <c r="M3161" s="9">
        <f>COUNTIF(Tabla267[[#This Row],[VALOR RESTANTE]],0)</f>
        <v>0</v>
      </c>
    </row>
    <row r="3162" spans="2:13" hidden="1" x14ac:dyDescent="0.2">
      <c r="B3162" s="31">
        <v>3153</v>
      </c>
      <c r="J3162">
        <f t="shared" si="49"/>
        <v>105000</v>
      </c>
      <c r="K3162" t="e">
        <f>VLOOKUP(B3162,'REGISTRO ABONOS'!$B$8:$BC$10039,54,0)</f>
        <v>#N/A</v>
      </c>
      <c r="L3162" t="e">
        <f>IF(Tabla267[[#This Row],[VALOR RESTANTE]]&lt;Tabla267[[#This Row],[VALOR]],"NO DISPONIBLE","DISPONIBLE")</f>
        <v>#N/A</v>
      </c>
      <c r="M3162" s="9">
        <f>COUNTIF(Tabla267[[#This Row],[VALOR RESTANTE]],0)</f>
        <v>0</v>
      </c>
    </row>
    <row r="3163" spans="2:13" hidden="1" x14ac:dyDescent="0.2">
      <c r="B3163" s="31">
        <v>3154</v>
      </c>
      <c r="J3163">
        <f t="shared" si="49"/>
        <v>105000</v>
      </c>
      <c r="K3163" t="e">
        <f>VLOOKUP(B3163,'REGISTRO ABONOS'!$B$8:$BC$10039,54,0)</f>
        <v>#N/A</v>
      </c>
      <c r="L3163" t="e">
        <f>IF(Tabla267[[#This Row],[VALOR RESTANTE]]&lt;Tabla267[[#This Row],[VALOR]],"NO DISPONIBLE","DISPONIBLE")</f>
        <v>#N/A</v>
      </c>
      <c r="M3163" s="9">
        <f>COUNTIF(Tabla267[[#This Row],[VALOR RESTANTE]],0)</f>
        <v>0</v>
      </c>
    </row>
    <row r="3164" spans="2:13" hidden="1" x14ac:dyDescent="0.2">
      <c r="B3164" s="31">
        <v>3155</v>
      </c>
      <c r="I3164" t="s">
        <v>89</v>
      </c>
      <c r="J3164">
        <f t="shared" si="49"/>
        <v>105000</v>
      </c>
      <c r="K3164" t="e">
        <f>VLOOKUP(B3164,'REGISTRO ABONOS'!$B$8:$BC$10039,54,0)</f>
        <v>#N/A</v>
      </c>
      <c r="L3164" t="e">
        <f>IF(Tabla267[[#This Row],[VALOR RESTANTE]]&lt;Tabla267[[#This Row],[VALOR]],"NO DISPONIBLE","DISPONIBLE")</f>
        <v>#N/A</v>
      </c>
      <c r="M3164" s="9">
        <f>COUNTIF(Tabla267[[#This Row],[VALOR RESTANTE]],0)</f>
        <v>0</v>
      </c>
    </row>
    <row r="3165" spans="2:13" hidden="1" x14ac:dyDescent="0.2">
      <c r="B3165" s="31">
        <v>3156</v>
      </c>
      <c r="J3165">
        <f t="shared" si="49"/>
        <v>105000</v>
      </c>
      <c r="K3165" t="e">
        <f>VLOOKUP(B3165,'REGISTRO ABONOS'!$B$8:$BC$10039,54,0)</f>
        <v>#N/A</v>
      </c>
      <c r="L3165" t="e">
        <f>IF(Tabla267[[#This Row],[VALOR RESTANTE]]&lt;Tabla267[[#This Row],[VALOR]],"NO DISPONIBLE","DISPONIBLE")</f>
        <v>#N/A</v>
      </c>
      <c r="M3165" s="9">
        <f>COUNTIF(Tabla267[[#This Row],[VALOR RESTANTE]],0)</f>
        <v>0</v>
      </c>
    </row>
    <row r="3166" spans="2:13" hidden="1" x14ac:dyDescent="0.2">
      <c r="B3166" s="31">
        <v>3157</v>
      </c>
      <c r="J3166">
        <f t="shared" si="49"/>
        <v>105000</v>
      </c>
      <c r="K3166" t="e">
        <f>VLOOKUP(B3166,'REGISTRO ABONOS'!$B$8:$BC$10039,54,0)</f>
        <v>#N/A</v>
      </c>
      <c r="L3166" t="e">
        <f>IF(Tabla267[[#This Row],[VALOR RESTANTE]]&lt;Tabla267[[#This Row],[VALOR]],"NO DISPONIBLE","DISPONIBLE")</f>
        <v>#N/A</v>
      </c>
      <c r="M3166" s="9">
        <f>COUNTIF(Tabla267[[#This Row],[VALOR RESTANTE]],0)</f>
        <v>0</v>
      </c>
    </row>
    <row r="3167" spans="2:13" hidden="1" x14ac:dyDescent="0.2">
      <c r="B3167" s="31">
        <v>3158</v>
      </c>
      <c r="I3167" t="s">
        <v>499</v>
      </c>
      <c r="J3167">
        <f t="shared" si="49"/>
        <v>105000</v>
      </c>
      <c r="K3167" t="e">
        <f>VLOOKUP(B3167,'REGISTRO ABONOS'!$B$8:$BC$10039,54,0)</f>
        <v>#N/A</v>
      </c>
      <c r="L3167" t="e">
        <f>IF(Tabla267[[#This Row],[VALOR RESTANTE]]&lt;Tabla267[[#This Row],[VALOR]],"NO DISPONIBLE","DISPONIBLE")</f>
        <v>#N/A</v>
      </c>
      <c r="M3167" s="9">
        <f>COUNTIF(Tabla267[[#This Row],[VALOR RESTANTE]],0)</f>
        <v>0</v>
      </c>
    </row>
    <row r="3168" spans="2:13" hidden="1" x14ac:dyDescent="0.2">
      <c r="B3168" s="31">
        <v>3159</v>
      </c>
      <c r="I3168" t="s">
        <v>87</v>
      </c>
      <c r="J3168">
        <f t="shared" si="49"/>
        <v>105000</v>
      </c>
      <c r="K3168" t="e">
        <f>VLOOKUP(B3168,'REGISTRO ABONOS'!$B$8:$BC$10039,54,0)</f>
        <v>#N/A</v>
      </c>
      <c r="L3168" t="e">
        <f>IF(Tabla267[[#This Row],[VALOR RESTANTE]]&lt;Tabla267[[#This Row],[VALOR]],"NO DISPONIBLE","DISPONIBLE")</f>
        <v>#N/A</v>
      </c>
      <c r="M3168" s="9">
        <f>COUNTIF(Tabla267[[#This Row],[VALOR RESTANTE]],0)</f>
        <v>0</v>
      </c>
    </row>
    <row r="3169" spans="2:13" hidden="1" x14ac:dyDescent="0.2">
      <c r="B3169" s="31">
        <v>3160</v>
      </c>
      <c r="I3169" t="s">
        <v>499</v>
      </c>
      <c r="J3169">
        <f t="shared" si="49"/>
        <v>105000</v>
      </c>
      <c r="K3169" t="e">
        <f>VLOOKUP(B3169,'REGISTRO ABONOS'!$B$8:$BC$10039,54,0)</f>
        <v>#N/A</v>
      </c>
      <c r="L3169" t="e">
        <f>IF(Tabla267[[#This Row],[VALOR RESTANTE]]&lt;Tabla267[[#This Row],[VALOR]],"NO DISPONIBLE","DISPONIBLE")</f>
        <v>#N/A</v>
      </c>
      <c r="M3169" s="9">
        <f>COUNTIF(Tabla267[[#This Row],[VALOR RESTANTE]],0)</f>
        <v>0</v>
      </c>
    </row>
    <row r="3170" spans="2:13" hidden="1" x14ac:dyDescent="0.2">
      <c r="B3170" s="31">
        <v>3161</v>
      </c>
      <c r="J3170">
        <f t="shared" si="49"/>
        <v>105000</v>
      </c>
      <c r="K3170" t="e">
        <f>VLOOKUP(B3170,'REGISTRO ABONOS'!$B$8:$BC$10039,54,0)</f>
        <v>#N/A</v>
      </c>
      <c r="L3170" t="e">
        <f>IF(Tabla267[[#This Row],[VALOR RESTANTE]]&lt;Tabla267[[#This Row],[VALOR]],"NO DISPONIBLE","DISPONIBLE")</f>
        <v>#N/A</v>
      </c>
      <c r="M3170" s="9">
        <f>COUNTIF(Tabla267[[#This Row],[VALOR RESTANTE]],0)</f>
        <v>0</v>
      </c>
    </row>
    <row r="3171" spans="2:13" hidden="1" x14ac:dyDescent="0.2">
      <c r="B3171" s="31">
        <v>3162</v>
      </c>
      <c r="J3171">
        <f t="shared" si="49"/>
        <v>105000</v>
      </c>
      <c r="K3171" t="e">
        <f>VLOOKUP(B3171,'REGISTRO ABONOS'!$B$8:$BC$10039,54,0)</f>
        <v>#N/A</v>
      </c>
      <c r="L3171" t="e">
        <f>IF(Tabla267[[#This Row],[VALOR RESTANTE]]&lt;Tabla267[[#This Row],[VALOR]],"NO DISPONIBLE","DISPONIBLE")</f>
        <v>#N/A</v>
      </c>
      <c r="M3171" s="9">
        <f>COUNTIF(Tabla267[[#This Row],[VALOR RESTANTE]],0)</f>
        <v>0</v>
      </c>
    </row>
    <row r="3172" spans="2:13" hidden="1" x14ac:dyDescent="0.2">
      <c r="B3172" s="31">
        <v>3163</v>
      </c>
      <c r="J3172">
        <f t="shared" si="49"/>
        <v>105000</v>
      </c>
      <c r="K3172" t="e">
        <f>VLOOKUP(B3172,'REGISTRO ABONOS'!$B$8:$BC$10039,54,0)</f>
        <v>#N/A</v>
      </c>
      <c r="L3172" t="e">
        <f>IF(Tabla267[[#This Row],[VALOR RESTANTE]]&lt;Tabla267[[#This Row],[VALOR]],"NO DISPONIBLE","DISPONIBLE")</f>
        <v>#N/A</v>
      </c>
      <c r="M3172" s="9">
        <f>COUNTIF(Tabla267[[#This Row],[VALOR RESTANTE]],0)</f>
        <v>0</v>
      </c>
    </row>
    <row r="3173" spans="2:13" hidden="1" x14ac:dyDescent="0.2">
      <c r="B3173" s="31">
        <v>3164</v>
      </c>
      <c r="J3173">
        <f t="shared" si="49"/>
        <v>105000</v>
      </c>
      <c r="K3173" t="e">
        <f>VLOOKUP(B3173,'REGISTRO ABONOS'!$B$8:$BC$10039,54,0)</f>
        <v>#N/A</v>
      </c>
      <c r="L3173" t="e">
        <f>IF(Tabla267[[#This Row],[VALOR RESTANTE]]&lt;Tabla267[[#This Row],[VALOR]],"NO DISPONIBLE","DISPONIBLE")</f>
        <v>#N/A</v>
      </c>
      <c r="M3173" s="9">
        <f>COUNTIF(Tabla267[[#This Row],[VALOR RESTANTE]],0)</f>
        <v>0</v>
      </c>
    </row>
    <row r="3174" spans="2:13" hidden="1" x14ac:dyDescent="0.2">
      <c r="B3174" s="31">
        <v>3165</v>
      </c>
      <c r="J3174">
        <f t="shared" si="49"/>
        <v>105000</v>
      </c>
      <c r="K3174" t="e">
        <f>VLOOKUP(B3174,'REGISTRO ABONOS'!$B$8:$BC$10039,54,0)</f>
        <v>#N/A</v>
      </c>
      <c r="L3174" t="e">
        <f>IF(Tabla267[[#This Row],[VALOR RESTANTE]]&lt;Tabla267[[#This Row],[VALOR]],"NO DISPONIBLE","DISPONIBLE")</f>
        <v>#N/A</v>
      </c>
      <c r="M3174" s="9">
        <f>COUNTIF(Tabla267[[#This Row],[VALOR RESTANTE]],0)</f>
        <v>0</v>
      </c>
    </row>
    <row r="3175" spans="2:13" hidden="1" x14ac:dyDescent="0.2">
      <c r="B3175" s="31">
        <v>3166</v>
      </c>
      <c r="J3175">
        <f t="shared" si="49"/>
        <v>105000</v>
      </c>
      <c r="K3175" t="e">
        <f>VLOOKUP(B3175,'REGISTRO ABONOS'!$B$8:$BC$10039,54,0)</f>
        <v>#N/A</v>
      </c>
      <c r="L3175" t="e">
        <f>IF(Tabla267[[#This Row],[VALOR RESTANTE]]&lt;Tabla267[[#This Row],[VALOR]],"NO DISPONIBLE","DISPONIBLE")</f>
        <v>#N/A</v>
      </c>
      <c r="M3175" s="9">
        <f>COUNTIF(Tabla267[[#This Row],[VALOR RESTANTE]],0)</f>
        <v>0</v>
      </c>
    </row>
    <row r="3176" spans="2:13" hidden="1" x14ac:dyDescent="0.2">
      <c r="B3176" s="31">
        <v>3167</v>
      </c>
      <c r="I3176" t="s">
        <v>483</v>
      </c>
      <c r="J3176">
        <f t="shared" si="49"/>
        <v>105000</v>
      </c>
      <c r="K3176" t="e">
        <f>VLOOKUP(B3176,'REGISTRO ABONOS'!$B$8:$BC$10039,54,0)</f>
        <v>#N/A</v>
      </c>
      <c r="L3176" t="e">
        <f>IF(Tabla267[[#This Row],[VALOR RESTANTE]]&lt;Tabla267[[#This Row],[VALOR]],"NO DISPONIBLE","DISPONIBLE")</f>
        <v>#N/A</v>
      </c>
      <c r="M3176" s="9">
        <f>COUNTIF(Tabla267[[#This Row],[VALOR RESTANTE]],0)</f>
        <v>0</v>
      </c>
    </row>
    <row r="3177" spans="2:13" hidden="1" x14ac:dyDescent="0.2">
      <c r="B3177" s="31">
        <v>3168</v>
      </c>
      <c r="J3177">
        <f t="shared" si="49"/>
        <v>105000</v>
      </c>
      <c r="K3177" t="e">
        <f>VLOOKUP(B3177,'REGISTRO ABONOS'!$B$8:$BC$10039,54,0)</f>
        <v>#N/A</v>
      </c>
      <c r="L3177" t="e">
        <f>IF(Tabla267[[#This Row],[VALOR RESTANTE]]&lt;Tabla267[[#This Row],[VALOR]],"NO DISPONIBLE","DISPONIBLE")</f>
        <v>#N/A</v>
      </c>
      <c r="M3177" s="9">
        <f>COUNTIF(Tabla267[[#This Row],[VALOR RESTANTE]],0)</f>
        <v>0</v>
      </c>
    </row>
    <row r="3178" spans="2:13" hidden="1" x14ac:dyDescent="0.2">
      <c r="B3178" s="31">
        <v>3169</v>
      </c>
      <c r="J3178">
        <f t="shared" si="49"/>
        <v>105000</v>
      </c>
      <c r="K3178" t="e">
        <f>VLOOKUP(B3178,'REGISTRO ABONOS'!$B$8:$BC$10039,54,0)</f>
        <v>#N/A</v>
      </c>
      <c r="L3178" t="e">
        <f>IF(Tabla267[[#This Row],[VALOR RESTANTE]]&lt;Tabla267[[#This Row],[VALOR]],"NO DISPONIBLE","DISPONIBLE")</f>
        <v>#N/A</v>
      </c>
      <c r="M3178" s="9">
        <f>COUNTIF(Tabla267[[#This Row],[VALOR RESTANTE]],0)</f>
        <v>0</v>
      </c>
    </row>
    <row r="3179" spans="2:13" hidden="1" x14ac:dyDescent="0.2">
      <c r="B3179" s="31">
        <v>3170</v>
      </c>
      <c r="J3179">
        <f t="shared" si="49"/>
        <v>105000</v>
      </c>
      <c r="K3179" t="e">
        <f>VLOOKUP(B3179,'REGISTRO ABONOS'!$B$8:$BC$10039,54,0)</f>
        <v>#N/A</v>
      </c>
      <c r="L3179" t="e">
        <f>IF(Tabla267[[#This Row],[VALOR RESTANTE]]&lt;Tabla267[[#This Row],[VALOR]],"NO DISPONIBLE","DISPONIBLE")</f>
        <v>#N/A</v>
      </c>
      <c r="M3179" s="9">
        <f>COUNTIF(Tabla267[[#This Row],[VALOR RESTANTE]],0)</f>
        <v>0</v>
      </c>
    </row>
    <row r="3180" spans="2:13" hidden="1" x14ac:dyDescent="0.2">
      <c r="B3180" s="31">
        <v>3171</v>
      </c>
      <c r="J3180">
        <f t="shared" si="49"/>
        <v>105000</v>
      </c>
      <c r="K3180" t="e">
        <f>VLOOKUP(B3180,'REGISTRO ABONOS'!$B$8:$BC$10039,54,0)</f>
        <v>#N/A</v>
      </c>
      <c r="L3180" t="e">
        <f>IF(Tabla267[[#This Row],[VALOR RESTANTE]]&lt;Tabla267[[#This Row],[VALOR]],"NO DISPONIBLE","DISPONIBLE")</f>
        <v>#N/A</v>
      </c>
      <c r="M3180" s="9">
        <f>COUNTIF(Tabla267[[#This Row],[VALOR RESTANTE]],0)</f>
        <v>0</v>
      </c>
    </row>
    <row r="3181" spans="2:13" hidden="1" x14ac:dyDescent="0.2">
      <c r="B3181" s="31">
        <v>3172</v>
      </c>
      <c r="J3181">
        <f t="shared" si="49"/>
        <v>105000</v>
      </c>
      <c r="K3181" t="e">
        <f>VLOOKUP(B3181,'REGISTRO ABONOS'!$B$8:$BC$10039,54,0)</f>
        <v>#N/A</v>
      </c>
      <c r="L3181" t="e">
        <f>IF(Tabla267[[#This Row],[VALOR RESTANTE]]&lt;Tabla267[[#This Row],[VALOR]],"NO DISPONIBLE","DISPONIBLE")</f>
        <v>#N/A</v>
      </c>
      <c r="M3181" s="9">
        <f>COUNTIF(Tabla267[[#This Row],[VALOR RESTANTE]],0)</f>
        <v>0</v>
      </c>
    </row>
    <row r="3182" spans="2:13" hidden="1" x14ac:dyDescent="0.2">
      <c r="B3182" s="31">
        <v>3173</v>
      </c>
      <c r="J3182">
        <f t="shared" si="49"/>
        <v>105000</v>
      </c>
      <c r="K3182" t="e">
        <f>VLOOKUP(B3182,'REGISTRO ABONOS'!$B$8:$BC$10039,54,0)</f>
        <v>#N/A</v>
      </c>
      <c r="L3182" t="e">
        <f>IF(Tabla267[[#This Row],[VALOR RESTANTE]]&lt;Tabla267[[#This Row],[VALOR]],"NO DISPONIBLE","DISPONIBLE")</f>
        <v>#N/A</v>
      </c>
      <c r="M3182" s="9">
        <f>COUNTIF(Tabla267[[#This Row],[VALOR RESTANTE]],0)</f>
        <v>0</v>
      </c>
    </row>
    <row r="3183" spans="2:13" hidden="1" x14ac:dyDescent="0.2">
      <c r="B3183" s="31">
        <v>3174</v>
      </c>
      <c r="J3183">
        <f t="shared" si="49"/>
        <v>105000</v>
      </c>
      <c r="K3183" t="e">
        <f>VLOOKUP(B3183,'REGISTRO ABONOS'!$B$8:$BC$10039,54,0)</f>
        <v>#N/A</v>
      </c>
      <c r="L3183" t="e">
        <f>IF(Tabla267[[#This Row],[VALOR RESTANTE]]&lt;Tabla267[[#This Row],[VALOR]],"NO DISPONIBLE","DISPONIBLE")</f>
        <v>#N/A</v>
      </c>
      <c r="M3183" s="9">
        <f>COUNTIF(Tabla267[[#This Row],[VALOR RESTANTE]],0)</f>
        <v>0</v>
      </c>
    </row>
    <row r="3184" spans="2:13" hidden="1" x14ac:dyDescent="0.2">
      <c r="B3184" s="31">
        <v>3175</v>
      </c>
      <c r="J3184">
        <f t="shared" si="49"/>
        <v>105000</v>
      </c>
      <c r="K3184" t="e">
        <f>VLOOKUP(B3184,'REGISTRO ABONOS'!$B$8:$BC$10039,54,0)</f>
        <v>#N/A</v>
      </c>
      <c r="L3184" t="e">
        <f>IF(Tabla267[[#This Row],[VALOR RESTANTE]]&lt;Tabla267[[#This Row],[VALOR]],"NO DISPONIBLE","DISPONIBLE")</f>
        <v>#N/A</v>
      </c>
      <c r="M3184" s="9">
        <f>COUNTIF(Tabla267[[#This Row],[VALOR RESTANTE]],0)</f>
        <v>0</v>
      </c>
    </row>
    <row r="3185" spans="2:13" hidden="1" x14ac:dyDescent="0.2">
      <c r="B3185" s="31">
        <v>3176</v>
      </c>
      <c r="J3185">
        <f t="shared" si="49"/>
        <v>105000</v>
      </c>
      <c r="K3185" t="e">
        <f>VLOOKUP(B3185,'REGISTRO ABONOS'!$B$8:$BC$10039,54,0)</f>
        <v>#N/A</v>
      </c>
      <c r="L3185" t="e">
        <f>IF(Tabla267[[#This Row],[VALOR RESTANTE]]&lt;Tabla267[[#This Row],[VALOR]],"NO DISPONIBLE","DISPONIBLE")</f>
        <v>#N/A</v>
      </c>
      <c r="M3185" s="9">
        <f>COUNTIF(Tabla267[[#This Row],[VALOR RESTANTE]],0)</f>
        <v>0</v>
      </c>
    </row>
    <row r="3186" spans="2:13" hidden="1" x14ac:dyDescent="0.2">
      <c r="B3186" s="31">
        <v>3177</v>
      </c>
      <c r="J3186">
        <f t="shared" si="49"/>
        <v>105000</v>
      </c>
      <c r="K3186" t="e">
        <f>VLOOKUP(B3186,'REGISTRO ABONOS'!$B$8:$BC$10039,54,0)</f>
        <v>#N/A</v>
      </c>
      <c r="L3186" t="e">
        <f>IF(Tabla267[[#This Row],[VALOR RESTANTE]]&lt;Tabla267[[#This Row],[VALOR]],"NO DISPONIBLE","DISPONIBLE")</f>
        <v>#N/A</v>
      </c>
      <c r="M3186" s="9">
        <f>COUNTIF(Tabla267[[#This Row],[VALOR RESTANTE]],0)</f>
        <v>0</v>
      </c>
    </row>
    <row r="3187" spans="2:13" hidden="1" x14ac:dyDescent="0.2">
      <c r="B3187" s="31">
        <v>3178</v>
      </c>
      <c r="I3187" t="s">
        <v>505</v>
      </c>
      <c r="J3187">
        <f t="shared" si="49"/>
        <v>105000</v>
      </c>
      <c r="K3187" t="e">
        <f>VLOOKUP(B3187,'REGISTRO ABONOS'!$B$8:$BC$10039,54,0)</f>
        <v>#N/A</v>
      </c>
      <c r="L3187" t="e">
        <f>IF(Tabla267[[#This Row],[VALOR RESTANTE]]&lt;Tabla267[[#This Row],[VALOR]],"NO DISPONIBLE","DISPONIBLE")</f>
        <v>#N/A</v>
      </c>
      <c r="M3187" s="9">
        <f>COUNTIF(Tabla267[[#This Row],[VALOR RESTANTE]],0)</f>
        <v>0</v>
      </c>
    </row>
    <row r="3188" spans="2:13" hidden="1" x14ac:dyDescent="0.2">
      <c r="B3188" s="31">
        <v>3179</v>
      </c>
      <c r="J3188">
        <f t="shared" si="49"/>
        <v>105000</v>
      </c>
      <c r="K3188" t="e">
        <f>VLOOKUP(B3188,'REGISTRO ABONOS'!$B$8:$BC$10039,54,0)</f>
        <v>#N/A</v>
      </c>
      <c r="L3188" t="e">
        <f>IF(Tabla267[[#This Row],[VALOR RESTANTE]]&lt;Tabla267[[#This Row],[VALOR]],"NO DISPONIBLE","DISPONIBLE")</f>
        <v>#N/A</v>
      </c>
      <c r="M3188" s="9">
        <f>COUNTIF(Tabla267[[#This Row],[VALOR RESTANTE]],0)</f>
        <v>0</v>
      </c>
    </row>
    <row r="3189" spans="2:13" hidden="1" x14ac:dyDescent="0.2">
      <c r="B3189" s="31">
        <v>3180</v>
      </c>
      <c r="J3189">
        <f t="shared" si="49"/>
        <v>105000</v>
      </c>
      <c r="K3189" t="e">
        <f>VLOOKUP(B3189,'REGISTRO ABONOS'!$B$8:$BC$10039,54,0)</f>
        <v>#N/A</v>
      </c>
      <c r="L3189" t="e">
        <f>IF(Tabla267[[#This Row],[VALOR RESTANTE]]&lt;Tabla267[[#This Row],[VALOR]],"NO DISPONIBLE","DISPONIBLE")</f>
        <v>#N/A</v>
      </c>
      <c r="M3189" s="9">
        <f>COUNTIF(Tabla267[[#This Row],[VALOR RESTANTE]],0)</f>
        <v>0</v>
      </c>
    </row>
    <row r="3190" spans="2:13" hidden="1" x14ac:dyDescent="0.2">
      <c r="B3190" s="31">
        <v>3181</v>
      </c>
      <c r="I3190" t="s">
        <v>592</v>
      </c>
      <c r="J3190">
        <f t="shared" si="49"/>
        <v>105000</v>
      </c>
      <c r="K3190" t="e">
        <f>VLOOKUP(B3190,'REGISTRO ABONOS'!$B$8:$BC$10039,54,0)</f>
        <v>#N/A</v>
      </c>
      <c r="L3190" t="e">
        <f>IF(Tabla267[[#This Row],[VALOR RESTANTE]]&lt;Tabla267[[#This Row],[VALOR]],"NO DISPONIBLE","DISPONIBLE")</f>
        <v>#N/A</v>
      </c>
      <c r="M3190" s="9">
        <f>COUNTIF(Tabla267[[#This Row],[VALOR RESTANTE]],0)</f>
        <v>0</v>
      </c>
    </row>
    <row r="3191" spans="2:13" hidden="1" x14ac:dyDescent="0.2">
      <c r="B3191" s="31">
        <v>3182</v>
      </c>
      <c r="J3191">
        <f t="shared" si="49"/>
        <v>105000</v>
      </c>
      <c r="K3191" t="e">
        <f>VLOOKUP(B3191,'REGISTRO ABONOS'!$B$8:$BC$10039,54,0)</f>
        <v>#N/A</v>
      </c>
      <c r="L3191" t="e">
        <f>IF(Tabla267[[#This Row],[VALOR RESTANTE]]&lt;Tabla267[[#This Row],[VALOR]],"NO DISPONIBLE","DISPONIBLE")</f>
        <v>#N/A</v>
      </c>
      <c r="M3191" s="9">
        <f>COUNTIF(Tabla267[[#This Row],[VALOR RESTANTE]],0)</f>
        <v>0</v>
      </c>
    </row>
    <row r="3192" spans="2:13" hidden="1" x14ac:dyDescent="0.2">
      <c r="B3192" s="31">
        <v>3183</v>
      </c>
      <c r="J3192">
        <f t="shared" si="49"/>
        <v>105000</v>
      </c>
      <c r="K3192" t="e">
        <f>VLOOKUP(B3192,'REGISTRO ABONOS'!$B$8:$BC$10039,54,0)</f>
        <v>#N/A</v>
      </c>
      <c r="L3192" t="e">
        <f>IF(Tabla267[[#This Row],[VALOR RESTANTE]]&lt;Tabla267[[#This Row],[VALOR]],"NO DISPONIBLE","DISPONIBLE")</f>
        <v>#N/A</v>
      </c>
      <c r="M3192" s="9">
        <f>COUNTIF(Tabla267[[#This Row],[VALOR RESTANTE]],0)</f>
        <v>0</v>
      </c>
    </row>
    <row r="3193" spans="2:13" hidden="1" x14ac:dyDescent="0.2">
      <c r="B3193" s="31">
        <v>3184</v>
      </c>
      <c r="J3193">
        <f t="shared" si="49"/>
        <v>105000</v>
      </c>
      <c r="K3193" t="e">
        <f>VLOOKUP(B3193,'REGISTRO ABONOS'!$B$8:$BC$10039,54,0)</f>
        <v>#N/A</v>
      </c>
      <c r="L3193" t="e">
        <f>IF(Tabla267[[#This Row],[VALOR RESTANTE]]&lt;Tabla267[[#This Row],[VALOR]],"NO DISPONIBLE","DISPONIBLE")</f>
        <v>#N/A</v>
      </c>
      <c r="M3193" s="9">
        <f>COUNTIF(Tabla267[[#This Row],[VALOR RESTANTE]],0)</f>
        <v>0</v>
      </c>
    </row>
    <row r="3194" spans="2:13" hidden="1" x14ac:dyDescent="0.2">
      <c r="B3194" s="31">
        <v>3185</v>
      </c>
      <c r="J3194">
        <f t="shared" si="49"/>
        <v>105000</v>
      </c>
      <c r="K3194" t="e">
        <f>VLOOKUP(B3194,'REGISTRO ABONOS'!$B$8:$BC$10039,54,0)</f>
        <v>#N/A</v>
      </c>
      <c r="L3194" t="e">
        <f>IF(Tabla267[[#This Row],[VALOR RESTANTE]]&lt;Tabla267[[#This Row],[VALOR]],"NO DISPONIBLE","DISPONIBLE")</f>
        <v>#N/A</v>
      </c>
      <c r="M3194" s="9">
        <f>COUNTIF(Tabla267[[#This Row],[VALOR RESTANTE]],0)</f>
        <v>0</v>
      </c>
    </row>
    <row r="3195" spans="2:13" hidden="1" x14ac:dyDescent="0.2">
      <c r="B3195" s="31">
        <v>3186</v>
      </c>
      <c r="I3195" t="s">
        <v>87</v>
      </c>
      <c r="J3195">
        <f t="shared" si="49"/>
        <v>105000</v>
      </c>
      <c r="K3195" t="e">
        <f>VLOOKUP(B3195,'REGISTRO ABONOS'!$B$8:$BC$10039,54,0)</f>
        <v>#N/A</v>
      </c>
      <c r="L3195" t="e">
        <f>IF(Tabla267[[#This Row],[VALOR RESTANTE]]&lt;Tabla267[[#This Row],[VALOR]],"NO DISPONIBLE","DISPONIBLE")</f>
        <v>#N/A</v>
      </c>
      <c r="M3195" s="9">
        <f>COUNTIF(Tabla267[[#This Row],[VALOR RESTANTE]],0)</f>
        <v>0</v>
      </c>
    </row>
    <row r="3196" spans="2:13" hidden="1" x14ac:dyDescent="0.2">
      <c r="B3196" s="31">
        <v>3187</v>
      </c>
      <c r="J3196">
        <f t="shared" si="49"/>
        <v>105000</v>
      </c>
      <c r="K3196" t="e">
        <f>VLOOKUP(B3196,'REGISTRO ABONOS'!$B$8:$BC$10039,54,0)</f>
        <v>#N/A</v>
      </c>
      <c r="L3196" t="e">
        <f>IF(Tabla267[[#This Row],[VALOR RESTANTE]]&lt;Tabla267[[#This Row],[VALOR]],"NO DISPONIBLE","DISPONIBLE")</f>
        <v>#N/A</v>
      </c>
      <c r="M3196" s="9">
        <f>COUNTIF(Tabla267[[#This Row],[VALOR RESTANTE]],0)</f>
        <v>0</v>
      </c>
    </row>
    <row r="3197" spans="2:13" hidden="1" x14ac:dyDescent="0.2">
      <c r="B3197" s="31">
        <v>3188</v>
      </c>
      <c r="I3197" t="s">
        <v>505</v>
      </c>
      <c r="J3197">
        <f t="shared" si="49"/>
        <v>105000</v>
      </c>
      <c r="K3197" t="e">
        <f>VLOOKUP(B3197,'REGISTRO ABONOS'!$B$8:$BC$10039,54,0)</f>
        <v>#N/A</v>
      </c>
      <c r="L3197" t="e">
        <f>IF(Tabla267[[#This Row],[VALOR RESTANTE]]&lt;Tabla267[[#This Row],[VALOR]],"NO DISPONIBLE","DISPONIBLE")</f>
        <v>#N/A</v>
      </c>
      <c r="M3197" s="9">
        <f>COUNTIF(Tabla267[[#This Row],[VALOR RESTANTE]],0)</f>
        <v>0</v>
      </c>
    </row>
    <row r="3198" spans="2:13" hidden="1" x14ac:dyDescent="0.2">
      <c r="B3198" s="31">
        <v>3189</v>
      </c>
      <c r="J3198">
        <f t="shared" si="49"/>
        <v>105000</v>
      </c>
      <c r="K3198" t="e">
        <f>VLOOKUP(B3198,'REGISTRO ABONOS'!$B$8:$BC$10039,54,0)</f>
        <v>#N/A</v>
      </c>
      <c r="L3198" t="e">
        <f>IF(Tabla267[[#This Row],[VALOR RESTANTE]]&lt;Tabla267[[#This Row],[VALOR]],"NO DISPONIBLE","DISPONIBLE")</f>
        <v>#N/A</v>
      </c>
      <c r="M3198" s="9">
        <f>COUNTIF(Tabla267[[#This Row],[VALOR RESTANTE]],0)</f>
        <v>0</v>
      </c>
    </row>
    <row r="3199" spans="2:13" hidden="1" x14ac:dyDescent="0.2">
      <c r="B3199" s="31">
        <v>3190</v>
      </c>
      <c r="J3199">
        <f t="shared" si="49"/>
        <v>105000</v>
      </c>
      <c r="K3199" t="e">
        <f>VLOOKUP(B3199,'REGISTRO ABONOS'!$B$8:$BC$10039,54,0)</f>
        <v>#N/A</v>
      </c>
      <c r="L3199" t="e">
        <f>IF(Tabla267[[#This Row],[VALOR RESTANTE]]&lt;Tabla267[[#This Row],[VALOR]],"NO DISPONIBLE","DISPONIBLE")</f>
        <v>#N/A</v>
      </c>
      <c r="M3199" s="9">
        <f>COUNTIF(Tabla267[[#This Row],[VALOR RESTANTE]],0)</f>
        <v>0</v>
      </c>
    </row>
    <row r="3200" spans="2:13" hidden="1" x14ac:dyDescent="0.2">
      <c r="B3200" s="31">
        <v>3191</v>
      </c>
      <c r="J3200">
        <f t="shared" si="49"/>
        <v>105000</v>
      </c>
      <c r="K3200" t="e">
        <f>VLOOKUP(B3200,'REGISTRO ABONOS'!$B$8:$BC$10039,54,0)</f>
        <v>#N/A</v>
      </c>
      <c r="L3200" t="e">
        <f>IF(Tabla267[[#This Row],[VALOR RESTANTE]]&lt;Tabla267[[#This Row],[VALOR]],"NO DISPONIBLE","DISPONIBLE")</f>
        <v>#N/A</v>
      </c>
      <c r="M3200" s="9">
        <f>COUNTIF(Tabla267[[#This Row],[VALOR RESTANTE]],0)</f>
        <v>0</v>
      </c>
    </row>
    <row r="3201" spans="2:13" hidden="1" x14ac:dyDescent="0.2">
      <c r="B3201" s="31">
        <v>3192</v>
      </c>
      <c r="J3201">
        <f t="shared" si="49"/>
        <v>105000</v>
      </c>
      <c r="K3201" t="e">
        <f>VLOOKUP(B3201,'REGISTRO ABONOS'!$B$8:$BC$10039,54,0)</f>
        <v>#N/A</v>
      </c>
      <c r="L3201" t="e">
        <f>IF(Tabla267[[#This Row],[VALOR RESTANTE]]&lt;Tabla267[[#This Row],[VALOR]],"NO DISPONIBLE","DISPONIBLE")</f>
        <v>#N/A</v>
      </c>
      <c r="M3201" s="9">
        <f>COUNTIF(Tabla267[[#This Row],[VALOR RESTANTE]],0)</f>
        <v>0</v>
      </c>
    </row>
    <row r="3202" spans="2:13" hidden="1" x14ac:dyDescent="0.2">
      <c r="B3202" s="31">
        <v>3193</v>
      </c>
      <c r="J3202">
        <f t="shared" si="49"/>
        <v>105000</v>
      </c>
      <c r="K3202" t="e">
        <f>VLOOKUP(B3202,'REGISTRO ABONOS'!$B$8:$BC$10039,54,0)</f>
        <v>#N/A</v>
      </c>
      <c r="L3202" t="e">
        <f>IF(Tabla267[[#This Row],[VALOR RESTANTE]]&lt;Tabla267[[#This Row],[VALOR]],"NO DISPONIBLE","DISPONIBLE")</f>
        <v>#N/A</v>
      </c>
      <c r="M3202" s="9">
        <f>COUNTIF(Tabla267[[#This Row],[VALOR RESTANTE]],0)</f>
        <v>0</v>
      </c>
    </row>
    <row r="3203" spans="2:13" hidden="1" x14ac:dyDescent="0.2">
      <c r="B3203" s="31">
        <v>3194</v>
      </c>
      <c r="I3203" t="s">
        <v>483</v>
      </c>
      <c r="J3203">
        <f t="shared" si="49"/>
        <v>105000</v>
      </c>
      <c r="K3203" t="e">
        <f>VLOOKUP(B3203,'REGISTRO ABONOS'!$B$8:$BC$10039,54,0)</f>
        <v>#N/A</v>
      </c>
      <c r="L3203" t="e">
        <f>IF(Tabla267[[#This Row],[VALOR RESTANTE]]&lt;Tabla267[[#This Row],[VALOR]],"NO DISPONIBLE","DISPONIBLE")</f>
        <v>#N/A</v>
      </c>
      <c r="M3203" s="9">
        <f>COUNTIF(Tabla267[[#This Row],[VALOR RESTANTE]],0)</f>
        <v>0</v>
      </c>
    </row>
    <row r="3204" spans="2:13" hidden="1" x14ac:dyDescent="0.2">
      <c r="B3204" s="31">
        <v>3195</v>
      </c>
      <c r="J3204">
        <f t="shared" si="49"/>
        <v>105000</v>
      </c>
      <c r="K3204" t="e">
        <f>VLOOKUP(B3204,'REGISTRO ABONOS'!$B$8:$BC$10039,54,0)</f>
        <v>#N/A</v>
      </c>
      <c r="L3204" t="e">
        <f>IF(Tabla267[[#This Row],[VALOR RESTANTE]]&lt;Tabla267[[#This Row],[VALOR]],"NO DISPONIBLE","DISPONIBLE")</f>
        <v>#N/A</v>
      </c>
      <c r="M3204" s="9">
        <f>COUNTIF(Tabla267[[#This Row],[VALOR RESTANTE]],0)</f>
        <v>0</v>
      </c>
    </row>
    <row r="3205" spans="2:13" hidden="1" x14ac:dyDescent="0.2">
      <c r="B3205" s="31">
        <v>3196</v>
      </c>
      <c r="J3205">
        <f t="shared" si="49"/>
        <v>105000</v>
      </c>
      <c r="K3205" t="e">
        <f>VLOOKUP(B3205,'REGISTRO ABONOS'!$B$8:$BC$10039,54,0)</f>
        <v>#N/A</v>
      </c>
      <c r="L3205" t="e">
        <f>IF(Tabla267[[#This Row],[VALOR RESTANTE]]&lt;Tabla267[[#This Row],[VALOR]],"NO DISPONIBLE","DISPONIBLE")</f>
        <v>#N/A</v>
      </c>
      <c r="M3205" s="9">
        <f>COUNTIF(Tabla267[[#This Row],[VALOR RESTANTE]],0)</f>
        <v>0</v>
      </c>
    </row>
    <row r="3206" spans="2:13" hidden="1" x14ac:dyDescent="0.2">
      <c r="B3206" s="31">
        <v>3197</v>
      </c>
      <c r="I3206" t="s">
        <v>486</v>
      </c>
      <c r="J3206">
        <f t="shared" si="49"/>
        <v>105000</v>
      </c>
      <c r="K3206" t="e">
        <f>VLOOKUP(B3206,'REGISTRO ABONOS'!$B$8:$BC$10039,54,0)</f>
        <v>#N/A</v>
      </c>
      <c r="L3206" t="e">
        <f>IF(Tabla267[[#This Row],[VALOR RESTANTE]]&lt;Tabla267[[#This Row],[VALOR]],"NO DISPONIBLE","DISPONIBLE")</f>
        <v>#N/A</v>
      </c>
      <c r="M3206" s="9">
        <f>COUNTIF(Tabla267[[#This Row],[VALOR RESTANTE]],0)</f>
        <v>0</v>
      </c>
    </row>
    <row r="3207" spans="2:13" hidden="1" x14ac:dyDescent="0.2">
      <c r="B3207" s="31">
        <v>3198</v>
      </c>
      <c r="J3207">
        <f t="shared" si="49"/>
        <v>105000</v>
      </c>
      <c r="K3207" t="e">
        <f>VLOOKUP(B3207,'REGISTRO ABONOS'!$B$8:$BC$10039,54,0)</f>
        <v>#N/A</v>
      </c>
      <c r="L3207" t="e">
        <f>IF(Tabla267[[#This Row],[VALOR RESTANTE]]&lt;Tabla267[[#This Row],[VALOR]],"NO DISPONIBLE","DISPONIBLE")</f>
        <v>#N/A</v>
      </c>
      <c r="M3207" s="9">
        <f>COUNTIF(Tabla267[[#This Row],[VALOR RESTANTE]],0)</f>
        <v>0</v>
      </c>
    </row>
    <row r="3208" spans="2:13" hidden="1" x14ac:dyDescent="0.2">
      <c r="B3208" s="31">
        <v>3199</v>
      </c>
      <c r="I3208" t="s">
        <v>87</v>
      </c>
      <c r="J3208">
        <f t="shared" si="49"/>
        <v>105000</v>
      </c>
      <c r="K3208" t="e">
        <f>VLOOKUP(B3208,'REGISTRO ABONOS'!$B$8:$BC$10039,54,0)</f>
        <v>#N/A</v>
      </c>
      <c r="L3208" t="e">
        <f>IF(Tabla267[[#This Row],[VALOR RESTANTE]]&lt;Tabla267[[#This Row],[VALOR]],"NO DISPONIBLE","DISPONIBLE")</f>
        <v>#N/A</v>
      </c>
      <c r="M3208" s="9">
        <f>COUNTIF(Tabla267[[#This Row],[VALOR RESTANTE]],0)</f>
        <v>0</v>
      </c>
    </row>
    <row r="3209" spans="2:13" hidden="1" x14ac:dyDescent="0.2">
      <c r="B3209" s="31">
        <v>3200</v>
      </c>
      <c r="I3209" t="s">
        <v>592</v>
      </c>
      <c r="J3209">
        <f t="shared" si="49"/>
        <v>105000</v>
      </c>
      <c r="K3209" t="e">
        <f>VLOOKUP(B3209,'REGISTRO ABONOS'!$B$8:$BC$10039,54,0)</f>
        <v>#N/A</v>
      </c>
      <c r="L3209" t="e">
        <f>IF(Tabla267[[#This Row],[VALOR RESTANTE]]&lt;Tabla267[[#This Row],[VALOR]],"NO DISPONIBLE","DISPONIBLE")</f>
        <v>#N/A</v>
      </c>
      <c r="M3209" s="9">
        <f>COUNTIF(Tabla267[[#This Row],[VALOR RESTANTE]],0)</f>
        <v>0</v>
      </c>
    </row>
    <row r="3210" spans="2:13" hidden="1" x14ac:dyDescent="0.2">
      <c r="B3210" s="31">
        <v>3201</v>
      </c>
      <c r="I3210" t="s">
        <v>89</v>
      </c>
      <c r="J3210">
        <f t="shared" si="49"/>
        <v>105000</v>
      </c>
      <c r="K3210" t="e">
        <f>VLOOKUP(B3210,'REGISTRO ABONOS'!$B$8:$BC$10039,54,0)</f>
        <v>#N/A</v>
      </c>
      <c r="L3210" t="e">
        <f>IF(Tabla267[[#This Row],[VALOR RESTANTE]]&lt;Tabla267[[#This Row],[VALOR]],"NO DISPONIBLE","DISPONIBLE")</f>
        <v>#N/A</v>
      </c>
      <c r="M3210" s="9">
        <f>COUNTIF(Tabla267[[#This Row],[VALOR RESTANTE]],0)</f>
        <v>0</v>
      </c>
    </row>
    <row r="3211" spans="2:13" hidden="1" x14ac:dyDescent="0.2">
      <c r="B3211" s="31">
        <v>3202</v>
      </c>
      <c r="I3211" t="s">
        <v>502</v>
      </c>
      <c r="J3211">
        <f t="shared" si="49"/>
        <v>105000</v>
      </c>
      <c r="K3211" t="e">
        <f>VLOOKUP(B3211,'REGISTRO ABONOS'!$B$8:$BC$10039,54,0)</f>
        <v>#N/A</v>
      </c>
      <c r="L3211" t="e">
        <f>IF(Tabla267[[#This Row],[VALOR RESTANTE]]&lt;Tabla267[[#This Row],[VALOR]],"NO DISPONIBLE","DISPONIBLE")</f>
        <v>#N/A</v>
      </c>
      <c r="M3211" s="9">
        <f>COUNTIF(Tabla267[[#This Row],[VALOR RESTANTE]],0)</f>
        <v>0</v>
      </c>
    </row>
    <row r="3212" spans="2:13" hidden="1" x14ac:dyDescent="0.2">
      <c r="B3212" s="31">
        <v>3203</v>
      </c>
      <c r="I3212" t="s">
        <v>479</v>
      </c>
      <c r="J3212">
        <f t="shared" ref="J3212:J3275" si="50">IF(C3212&gt;43607,130000,105000)</f>
        <v>105000</v>
      </c>
      <c r="K3212" t="e">
        <f>VLOOKUP(B3212,'REGISTRO ABONOS'!$B$8:$BC$10039,54,0)</f>
        <v>#N/A</v>
      </c>
      <c r="L3212" t="e">
        <f>IF(Tabla267[[#This Row],[VALOR RESTANTE]]&lt;Tabla267[[#This Row],[VALOR]],"NO DISPONIBLE","DISPONIBLE")</f>
        <v>#N/A</v>
      </c>
      <c r="M3212" s="9">
        <f>COUNTIF(Tabla267[[#This Row],[VALOR RESTANTE]],0)</f>
        <v>0</v>
      </c>
    </row>
    <row r="3213" spans="2:13" hidden="1" x14ac:dyDescent="0.2">
      <c r="B3213" s="31">
        <v>3204</v>
      </c>
      <c r="I3213" t="s">
        <v>519</v>
      </c>
      <c r="J3213">
        <f t="shared" si="50"/>
        <v>105000</v>
      </c>
      <c r="K3213" t="e">
        <f>VLOOKUP(B3213,'REGISTRO ABONOS'!$B$8:$BC$10039,54,0)</f>
        <v>#N/A</v>
      </c>
      <c r="L3213" t="e">
        <f>IF(Tabla267[[#This Row],[VALOR RESTANTE]]&lt;Tabla267[[#This Row],[VALOR]],"NO DISPONIBLE","DISPONIBLE")</f>
        <v>#N/A</v>
      </c>
      <c r="M3213" s="9">
        <f>COUNTIF(Tabla267[[#This Row],[VALOR RESTANTE]],0)</f>
        <v>0</v>
      </c>
    </row>
    <row r="3214" spans="2:13" hidden="1" x14ac:dyDescent="0.2">
      <c r="B3214" s="31">
        <v>3205</v>
      </c>
      <c r="J3214">
        <f t="shared" si="50"/>
        <v>105000</v>
      </c>
      <c r="K3214" t="e">
        <f>VLOOKUP(B3214,'REGISTRO ABONOS'!$B$8:$BC$10039,54,0)</f>
        <v>#N/A</v>
      </c>
      <c r="L3214" t="e">
        <f>IF(Tabla267[[#This Row],[VALOR RESTANTE]]&lt;Tabla267[[#This Row],[VALOR]],"NO DISPONIBLE","DISPONIBLE")</f>
        <v>#N/A</v>
      </c>
      <c r="M3214" s="9">
        <f>COUNTIF(Tabla267[[#This Row],[VALOR RESTANTE]],0)</f>
        <v>0</v>
      </c>
    </row>
    <row r="3215" spans="2:13" hidden="1" x14ac:dyDescent="0.2">
      <c r="B3215" s="31">
        <v>3206</v>
      </c>
      <c r="J3215">
        <f t="shared" si="50"/>
        <v>105000</v>
      </c>
      <c r="K3215" t="e">
        <f>VLOOKUP(B3215,'REGISTRO ABONOS'!$B$8:$BC$10039,54,0)</f>
        <v>#N/A</v>
      </c>
      <c r="L3215" t="e">
        <f>IF(Tabla267[[#This Row],[VALOR RESTANTE]]&lt;Tabla267[[#This Row],[VALOR]],"NO DISPONIBLE","DISPONIBLE")</f>
        <v>#N/A</v>
      </c>
      <c r="M3215" s="9">
        <f>COUNTIF(Tabla267[[#This Row],[VALOR RESTANTE]],0)</f>
        <v>0</v>
      </c>
    </row>
    <row r="3216" spans="2:13" hidden="1" x14ac:dyDescent="0.2">
      <c r="B3216" s="31">
        <v>3207</v>
      </c>
      <c r="J3216">
        <f t="shared" si="50"/>
        <v>105000</v>
      </c>
      <c r="K3216" t="e">
        <f>VLOOKUP(B3216,'REGISTRO ABONOS'!$B$8:$BC$10039,54,0)</f>
        <v>#N/A</v>
      </c>
      <c r="L3216" t="e">
        <f>IF(Tabla267[[#This Row],[VALOR RESTANTE]]&lt;Tabla267[[#This Row],[VALOR]],"NO DISPONIBLE","DISPONIBLE")</f>
        <v>#N/A</v>
      </c>
      <c r="M3216" s="9">
        <f>COUNTIF(Tabla267[[#This Row],[VALOR RESTANTE]],0)</f>
        <v>0</v>
      </c>
    </row>
    <row r="3217" spans="2:13" hidden="1" x14ac:dyDescent="0.2">
      <c r="B3217" s="31">
        <v>3208</v>
      </c>
      <c r="J3217">
        <f t="shared" si="50"/>
        <v>105000</v>
      </c>
      <c r="K3217" t="e">
        <f>VLOOKUP(B3217,'REGISTRO ABONOS'!$B$8:$BC$10039,54,0)</f>
        <v>#N/A</v>
      </c>
      <c r="L3217" t="e">
        <f>IF(Tabla267[[#This Row],[VALOR RESTANTE]]&lt;Tabla267[[#This Row],[VALOR]],"NO DISPONIBLE","DISPONIBLE")</f>
        <v>#N/A</v>
      </c>
      <c r="M3217" s="9">
        <f>COUNTIF(Tabla267[[#This Row],[VALOR RESTANTE]],0)</f>
        <v>0</v>
      </c>
    </row>
    <row r="3218" spans="2:13" hidden="1" x14ac:dyDescent="0.2">
      <c r="B3218" s="31">
        <v>3209</v>
      </c>
      <c r="J3218">
        <f t="shared" si="50"/>
        <v>105000</v>
      </c>
      <c r="K3218" t="e">
        <f>VLOOKUP(B3218,'REGISTRO ABONOS'!$B$8:$BC$10039,54,0)</f>
        <v>#N/A</v>
      </c>
      <c r="L3218" t="e">
        <f>IF(Tabla267[[#This Row],[VALOR RESTANTE]]&lt;Tabla267[[#This Row],[VALOR]],"NO DISPONIBLE","DISPONIBLE")</f>
        <v>#N/A</v>
      </c>
      <c r="M3218" s="9">
        <f>COUNTIF(Tabla267[[#This Row],[VALOR RESTANTE]],0)</f>
        <v>0</v>
      </c>
    </row>
    <row r="3219" spans="2:13" hidden="1" x14ac:dyDescent="0.2">
      <c r="B3219" s="31">
        <v>3210</v>
      </c>
      <c r="J3219">
        <f t="shared" si="50"/>
        <v>105000</v>
      </c>
      <c r="K3219" t="e">
        <f>VLOOKUP(B3219,'REGISTRO ABONOS'!$B$8:$BC$10039,54,0)</f>
        <v>#N/A</v>
      </c>
      <c r="L3219" t="e">
        <f>IF(Tabla267[[#This Row],[VALOR RESTANTE]]&lt;Tabla267[[#This Row],[VALOR]],"NO DISPONIBLE","DISPONIBLE")</f>
        <v>#N/A</v>
      </c>
      <c r="M3219" s="9">
        <f>COUNTIF(Tabla267[[#This Row],[VALOR RESTANTE]],0)</f>
        <v>0</v>
      </c>
    </row>
    <row r="3220" spans="2:13" hidden="1" x14ac:dyDescent="0.2">
      <c r="B3220" s="31">
        <v>3211</v>
      </c>
      <c r="J3220">
        <f t="shared" si="50"/>
        <v>105000</v>
      </c>
      <c r="K3220" t="e">
        <f>VLOOKUP(B3220,'REGISTRO ABONOS'!$B$8:$BC$10039,54,0)</f>
        <v>#N/A</v>
      </c>
      <c r="L3220" t="e">
        <f>IF(Tabla267[[#This Row],[VALOR RESTANTE]]&lt;Tabla267[[#This Row],[VALOR]],"NO DISPONIBLE","DISPONIBLE")</f>
        <v>#N/A</v>
      </c>
      <c r="M3220" s="9">
        <f>COUNTIF(Tabla267[[#This Row],[VALOR RESTANTE]],0)</f>
        <v>0</v>
      </c>
    </row>
    <row r="3221" spans="2:13" hidden="1" x14ac:dyDescent="0.2">
      <c r="B3221" s="31">
        <v>3212</v>
      </c>
      <c r="I3221" t="s">
        <v>336</v>
      </c>
      <c r="J3221">
        <f t="shared" si="50"/>
        <v>105000</v>
      </c>
      <c r="K3221" t="e">
        <f>VLOOKUP(B3221,'REGISTRO ABONOS'!$B$8:$BC$10039,54,0)</f>
        <v>#N/A</v>
      </c>
      <c r="L3221" t="e">
        <f>IF(Tabla267[[#This Row],[VALOR RESTANTE]]&lt;Tabla267[[#This Row],[VALOR]],"NO DISPONIBLE","DISPONIBLE")</f>
        <v>#N/A</v>
      </c>
      <c r="M3221" s="9">
        <f>COUNTIF(Tabla267[[#This Row],[VALOR RESTANTE]],0)</f>
        <v>0</v>
      </c>
    </row>
    <row r="3222" spans="2:13" hidden="1" x14ac:dyDescent="0.2">
      <c r="B3222" s="31">
        <v>3213</v>
      </c>
      <c r="I3222" t="s">
        <v>479</v>
      </c>
      <c r="J3222">
        <f t="shared" si="50"/>
        <v>105000</v>
      </c>
      <c r="K3222" t="e">
        <f>VLOOKUP(B3222,'REGISTRO ABONOS'!$B$8:$BC$10039,54,0)</f>
        <v>#N/A</v>
      </c>
      <c r="L3222" t="e">
        <f>IF(Tabla267[[#This Row],[VALOR RESTANTE]]&lt;Tabla267[[#This Row],[VALOR]],"NO DISPONIBLE","DISPONIBLE")</f>
        <v>#N/A</v>
      </c>
      <c r="M3222" s="9">
        <f>COUNTIF(Tabla267[[#This Row],[VALOR RESTANTE]],0)</f>
        <v>0</v>
      </c>
    </row>
    <row r="3223" spans="2:13" hidden="1" x14ac:dyDescent="0.2">
      <c r="B3223" s="31">
        <v>3214</v>
      </c>
      <c r="J3223">
        <f t="shared" si="50"/>
        <v>105000</v>
      </c>
      <c r="K3223" t="e">
        <f>VLOOKUP(B3223,'REGISTRO ABONOS'!$B$8:$BC$10039,54,0)</f>
        <v>#N/A</v>
      </c>
      <c r="L3223" t="e">
        <f>IF(Tabla267[[#This Row],[VALOR RESTANTE]]&lt;Tabla267[[#This Row],[VALOR]],"NO DISPONIBLE","DISPONIBLE")</f>
        <v>#N/A</v>
      </c>
      <c r="M3223" s="9">
        <f>COUNTIF(Tabla267[[#This Row],[VALOR RESTANTE]],0)</f>
        <v>0</v>
      </c>
    </row>
    <row r="3224" spans="2:13" hidden="1" x14ac:dyDescent="0.2">
      <c r="B3224" s="31">
        <v>3215</v>
      </c>
      <c r="J3224">
        <f t="shared" si="50"/>
        <v>105000</v>
      </c>
      <c r="K3224" t="e">
        <f>VLOOKUP(B3224,'REGISTRO ABONOS'!$B$8:$BC$10039,54,0)</f>
        <v>#N/A</v>
      </c>
      <c r="L3224" t="e">
        <f>IF(Tabla267[[#This Row],[VALOR RESTANTE]]&lt;Tabla267[[#This Row],[VALOR]],"NO DISPONIBLE","DISPONIBLE")</f>
        <v>#N/A</v>
      </c>
      <c r="M3224" s="9">
        <f>COUNTIF(Tabla267[[#This Row],[VALOR RESTANTE]],0)</f>
        <v>0</v>
      </c>
    </row>
    <row r="3225" spans="2:13" hidden="1" x14ac:dyDescent="0.2">
      <c r="B3225" s="31">
        <v>3216</v>
      </c>
      <c r="J3225">
        <f t="shared" si="50"/>
        <v>105000</v>
      </c>
      <c r="K3225" t="e">
        <f>VLOOKUP(B3225,'REGISTRO ABONOS'!$B$8:$BC$10039,54,0)</f>
        <v>#N/A</v>
      </c>
      <c r="L3225" t="e">
        <f>IF(Tabla267[[#This Row],[VALOR RESTANTE]]&lt;Tabla267[[#This Row],[VALOR]],"NO DISPONIBLE","DISPONIBLE")</f>
        <v>#N/A</v>
      </c>
      <c r="M3225" s="9">
        <f>COUNTIF(Tabla267[[#This Row],[VALOR RESTANTE]],0)</f>
        <v>0</v>
      </c>
    </row>
    <row r="3226" spans="2:13" hidden="1" x14ac:dyDescent="0.2">
      <c r="B3226" s="31">
        <v>3217</v>
      </c>
      <c r="J3226">
        <f t="shared" si="50"/>
        <v>105000</v>
      </c>
      <c r="K3226" t="e">
        <f>VLOOKUP(B3226,'REGISTRO ABONOS'!$B$8:$BC$10039,54,0)</f>
        <v>#N/A</v>
      </c>
      <c r="L3226" t="e">
        <f>IF(Tabla267[[#This Row],[VALOR RESTANTE]]&lt;Tabla267[[#This Row],[VALOR]],"NO DISPONIBLE","DISPONIBLE")</f>
        <v>#N/A</v>
      </c>
      <c r="M3226" s="9">
        <f>COUNTIF(Tabla267[[#This Row],[VALOR RESTANTE]],0)</f>
        <v>0</v>
      </c>
    </row>
    <row r="3227" spans="2:13" hidden="1" x14ac:dyDescent="0.2">
      <c r="B3227" s="31">
        <v>3218</v>
      </c>
      <c r="J3227">
        <f t="shared" si="50"/>
        <v>105000</v>
      </c>
      <c r="K3227" t="e">
        <f>VLOOKUP(B3227,'REGISTRO ABONOS'!$B$8:$BC$10039,54,0)</f>
        <v>#N/A</v>
      </c>
      <c r="L3227" t="e">
        <f>IF(Tabla267[[#This Row],[VALOR RESTANTE]]&lt;Tabla267[[#This Row],[VALOR]],"NO DISPONIBLE","DISPONIBLE")</f>
        <v>#N/A</v>
      </c>
      <c r="M3227" s="9">
        <f>COUNTIF(Tabla267[[#This Row],[VALOR RESTANTE]],0)</f>
        <v>0</v>
      </c>
    </row>
    <row r="3228" spans="2:13" hidden="1" x14ac:dyDescent="0.2">
      <c r="B3228" s="31">
        <v>3219</v>
      </c>
      <c r="J3228">
        <f t="shared" si="50"/>
        <v>105000</v>
      </c>
      <c r="K3228" t="e">
        <f>VLOOKUP(B3228,'REGISTRO ABONOS'!$B$8:$BC$10039,54,0)</f>
        <v>#N/A</v>
      </c>
      <c r="L3228" t="e">
        <f>IF(Tabla267[[#This Row],[VALOR RESTANTE]]&lt;Tabla267[[#This Row],[VALOR]],"NO DISPONIBLE","DISPONIBLE")</f>
        <v>#N/A</v>
      </c>
      <c r="M3228" s="9">
        <f>COUNTIF(Tabla267[[#This Row],[VALOR RESTANTE]],0)</f>
        <v>0</v>
      </c>
    </row>
    <row r="3229" spans="2:13" hidden="1" x14ac:dyDescent="0.2">
      <c r="B3229" s="31">
        <v>3220</v>
      </c>
      <c r="J3229">
        <f t="shared" si="50"/>
        <v>105000</v>
      </c>
      <c r="K3229" t="e">
        <f>VLOOKUP(B3229,'REGISTRO ABONOS'!$B$8:$BC$10039,54,0)</f>
        <v>#N/A</v>
      </c>
      <c r="L3229" t="e">
        <f>IF(Tabla267[[#This Row],[VALOR RESTANTE]]&lt;Tabla267[[#This Row],[VALOR]],"NO DISPONIBLE","DISPONIBLE")</f>
        <v>#N/A</v>
      </c>
      <c r="M3229" s="9">
        <f>COUNTIF(Tabla267[[#This Row],[VALOR RESTANTE]],0)</f>
        <v>0</v>
      </c>
    </row>
    <row r="3230" spans="2:13" hidden="1" x14ac:dyDescent="0.2">
      <c r="B3230" s="31">
        <v>3221</v>
      </c>
      <c r="J3230">
        <f t="shared" si="50"/>
        <v>105000</v>
      </c>
      <c r="K3230" t="e">
        <f>VLOOKUP(B3230,'REGISTRO ABONOS'!$B$8:$BC$10039,54,0)</f>
        <v>#N/A</v>
      </c>
      <c r="L3230" t="e">
        <f>IF(Tabla267[[#This Row],[VALOR RESTANTE]]&lt;Tabla267[[#This Row],[VALOR]],"NO DISPONIBLE","DISPONIBLE")</f>
        <v>#N/A</v>
      </c>
      <c r="M3230" s="9">
        <f>COUNTIF(Tabla267[[#This Row],[VALOR RESTANTE]],0)</f>
        <v>0</v>
      </c>
    </row>
    <row r="3231" spans="2:13" hidden="1" x14ac:dyDescent="0.2">
      <c r="B3231" s="31">
        <v>3222</v>
      </c>
      <c r="J3231">
        <f t="shared" si="50"/>
        <v>105000</v>
      </c>
      <c r="K3231" t="e">
        <f>VLOOKUP(B3231,'REGISTRO ABONOS'!$B$8:$BC$10039,54,0)</f>
        <v>#N/A</v>
      </c>
      <c r="L3231" t="e">
        <f>IF(Tabla267[[#This Row],[VALOR RESTANTE]]&lt;Tabla267[[#This Row],[VALOR]],"NO DISPONIBLE","DISPONIBLE")</f>
        <v>#N/A</v>
      </c>
      <c r="M3231" s="9">
        <f>COUNTIF(Tabla267[[#This Row],[VALOR RESTANTE]],0)</f>
        <v>0</v>
      </c>
    </row>
    <row r="3232" spans="2:13" hidden="1" x14ac:dyDescent="0.2">
      <c r="B3232" s="31">
        <v>3223</v>
      </c>
      <c r="J3232">
        <f t="shared" si="50"/>
        <v>105000</v>
      </c>
      <c r="K3232" t="e">
        <f>VLOOKUP(B3232,'REGISTRO ABONOS'!$B$8:$BC$10039,54,0)</f>
        <v>#N/A</v>
      </c>
      <c r="L3232" t="e">
        <f>IF(Tabla267[[#This Row],[VALOR RESTANTE]]&lt;Tabla267[[#This Row],[VALOR]],"NO DISPONIBLE","DISPONIBLE")</f>
        <v>#N/A</v>
      </c>
      <c r="M3232" s="9">
        <f>COUNTIF(Tabla267[[#This Row],[VALOR RESTANTE]],0)</f>
        <v>0</v>
      </c>
    </row>
    <row r="3233" spans="2:13" hidden="1" x14ac:dyDescent="0.2">
      <c r="B3233" s="31">
        <v>3224</v>
      </c>
      <c r="J3233">
        <f t="shared" si="50"/>
        <v>105000</v>
      </c>
      <c r="K3233" t="e">
        <f>VLOOKUP(B3233,'REGISTRO ABONOS'!$B$8:$BC$10039,54,0)</f>
        <v>#N/A</v>
      </c>
      <c r="L3233" t="e">
        <f>IF(Tabla267[[#This Row],[VALOR RESTANTE]]&lt;Tabla267[[#This Row],[VALOR]],"NO DISPONIBLE","DISPONIBLE")</f>
        <v>#N/A</v>
      </c>
      <c r="M3233" s="9">
        <f>COUNTIF(Tabla267[[#This Row],[VALOR RESTANTE]],0)</f>
        <v>0</v>
      </c>
    </row>
    <row r="3234" spans="2:13" hidden="1" x14ac:dyDescent="0.2">
      <c r="B3234" s="31">
        <v>3225</v>
      </c>
      <c r="I3234" t="s">
        <v>502</v>
      </c>
      <c r="J3234">
        <f t="shared" si="50"/>
        <v>105000</v>
      </c>
      <c r="K3234" t="e">
        <f>VLOOKUP(B3234,'REGISTRO ABONOS'!$B$8:$BC$10039,54,0)</f>
        <v>#N/A</v>
      </c>
      <c r="L3234" t="e">
        <f>IF(Tabla267[[#This Row],[VALOR RESTANTE]]&lt;Tabla267[[#This Row],[VALOR]],"NO DISPONIBLE","DISPONIBLE")</f>
        <v>#N/A</v>
      </c>
      <c r="M3234" s="9">
        <f>COUNTIF(Tabla267[[#This Row],[VALOR RESTANTE]],0)</f>
        <v>0</v>
      </c>
    </row>
    <row r="3235" spans="2:13" hidden="1" x14ac:dyDescent="0.2">
      <c r="B3235" s="31">
        <v>3226</v>
      </c>
      <c r="J3235">
        <f t="shared" si="50"/>
        <v>105000</v>
      </c>
      <c r="K3235" t="e">
        <f>VLOOKUP(B3235,'REGISTRO ABONOS'!$B$8:$BC$10039,54,0)</f>
        <v>#N/A</v>
      </c>
      <c r="L3235" t="e">
        <f>IF(Tabla267[[#This Row],[VALOR RESTANTE]]&lt;Tabla267[[#This Row],[VALOR]],"NO DISPONIBLE","DISPONIBLE")</f>
        <v>#N/A</v>
      </c>
      <c r="M3235" s="9">
        <f>COUNTIF(Tabla267[[#This Row],[VALOR RESTANTE]],0)</f>
        <v>0</v>
      </c>
    </row>
    <row r="3236" spans="2:13" hidden="1" x14ac:dyDescent="0.2">
      <c r="B3236" s="31">
        <v>3227</v>
      </c>
      <c r="J3236">
        <f t="shared" si="50"/>
        <v>105000</v>
      </c>
      <c r="K3236" t="e">
        <f>VLOOKUP(B3236,'REGISTRO ABONOS'!$B$8:$BC$10039,54,0)</f>
        <v>#N/A</v>
      </c>
      <c r="L3236" t="e">
        <f>IF(Tabla267[[#This Row],[VALOR RESTANTE]]&lt;Tabla267[[#This Row],[VALOR]],"NO DISPONIBLE","DISPONIBLE")</f>
        <v>#N/A</v>
      </c>
      <c r="M3236" s="9">
        <f>COUNTIF(Tabla267[[#This Row],[VALOR RESTANTE]],0)</f>
        <v>0</v>
      </c>
    </row>
    <row r="3237" spans="2:13" hidden="1" x14ac:dyDescent="0.2">
      <c r="B3237" s="31">
        <v>3228</v>
      </c>
      <c r="J3237">
        <f t="shared" si="50"/>
        <v>105000</v>
      </c>
      <c r="K3237" t="e">
        <f>VLOOKUP(B3237,'REGISTRO ABONOS'!$B$8:$BC$10039,54,0)</f>
        <v>#N/A</v>
      </c>
      <c r="L3237" t="e">
        <f>IF(Tabla267[[#This Row],[VALOR RESTANTE]]&lt;Tabla267[[#This Row],[VALOR]],"NO DISPONIBLE","DISPONIBLE")</f>
        <v>#N/A</v>
      </c>
      <c r="M3237" s="9">
        <f>COUNTIF(Tabla267[[#This Row],[VALOR RESTANTE]],0)</f>
        <v>0</v>
      </c>
    </row>
    <row r="3238" spans="2:13" hidden="1" x14ac:dyDescent="0.2">
      <c r="B3238" s="31">
        <v>3229</v>
      </c>
      <c r="J3238">
        <f t="shared" si="50"/>
        <v>105000</v>
      </c>
      <c r="K3238" t="e">
        <f>VLOOKUP(B3238,'REGISTRO ABONOS'!$B$8:$BC$10039,54,0)</f>
        <v>#N/A</v>
      </c>
      <c r="L3238" t="e">
        <f>IF(Tabla267[[#This Row],[VALOR RESTANTE]]&lt;Tabla267[[#This Row],[VALOR]],"NO DISPONIBLE","DISPONIBLE")</f>
        <v>#N/A</v>
      </c>
      <c r="M3238" s="9">
        <f>COUNTIF(Tabla267[[#This Row],[VALOR RESTANTE]],0)</f>
        <v>0</v>
      </c>
    </row>
    <row r="3239" spans="2:13" hidden="1" x14ac:dyDescent="0.2">
      <c r="B3239" s="31">
        <v>3230</v>
      </c>
      <c r="J3239">
        <f t="shared" si="50"/>
        <v>105000</v>
      </c>
      <c r="K3239" t="e">
        <f>VLOOKUP(B3239,'REGISTRO ABONOS'!$B$8:$BC$10039,54,0)</f>
        <v>#N/A</v>
      </c>
      <c r="L3239" t="e">
        <f>IF(Tabla267[[#This Row],[VALOR RESTANTE]]&lt;Tabla267[[#This Row],[VALOR]],"NO DISPONIBLE","DISPONIBLE")</f>
        <v>#N/A</v>
      </c>
      <c r="M3239" s="9">
        <f>COUNTIF(Tabla267[[#This Row],[VALOR RESTANTE]],0)</f>
        <v>0</v>
      </c>
    </row>
    <row r="3240" spans="2:13" hidden="1" x14ac:dyDescent="0.2">
      <c r="B3240" s="31">
        <v>3231</v>
      </c>
      <c r="J3240">
        <f t="shared" si="50"/>
        <v>105000</v>
      </c>
      <c r="K3240" t="e">
        <f>VLOOKUP(B3240,'REGISTRO ABONOS'!$B$8:$BC$10039,54,0)</f>
        <v>#N/A</v>
      </c>
      <c r="L3240" t="e">
        <f>IF(Tabla267[[#This Row],[VALOR RESTANTE]]&lt;Tabla267[[#This Row],[VALOR]],"NO DISPONIBLE","DISPONIBLE")</f>
        <v>#N/A</v>
      </c>
      <c r="M3240" s="9">
        <f>COUNTIF(Tabla267[[#This Row],[VALOR RESTANTE]],0)</f>
        <v>0</v>
      </c>
    </row>
    <row r="3241" spans="2:13" hidden="1" x14ac:dyDescent="0.2">
      <c r="B3241" s="31">
        <v>3232</v>
      </c>
      <c r="J3241">
        <f t="shared" si="50"/>
        <v>105000</v>
      </c>
      <c r="K3241" t="e">
        <f>VLOOKUP(B3241,'REGISTRO ABONOS'!$B$8:$BC$10039,54,0)</f>
        <v>#N/A</v>
      </c>
      <c r="L3241" t="e">
        <f>IF(Tabla267[[#This Row],[VALOR RESTANTE]]&lt;Tabla267[[#This Row],[VALOR]],"NO DISPONIBLE","DISPONIBLE")</f>
        <v>#N/A</v>
      </c>
      <c r="M3241" s="9">
        <f>COUNTIF(Tabla267[[#This Row],[VALOR RESTANTE]],0)</f>
        <v>0</v>
      </c>
    </row>
    <row r="3242" spans="2:13" hidden="1" x14ac:dyDescent="0.2">
      <c r="B3242" s="31">
        <v>3233</v>
      </c>
      <c r="J3242">
        <f t="shared" si="50"/>
        <v>105000</v>
      </c>
      <c r="K3242" t="e">
        <f>VLOOKUP(B3242,'REGISTRO ABONOS'!$B$8:$BC$10039,54,0)</f>
        <v>#N/A</v>
      </c>
      <c r="L3242" t="e">
        <f>IF(Tabla267[[#This Row],[VALOR RESTANTE]]&lt;Tabla267[[#This Row],[VALOR]],"NO DISPONIBLE","DISPONIBLE")</f>
        <v>#N/A</v>
      </c>
      <c r="M3242" s="9">
        <f>COUNTIF(Tabla267[[#This Row],[VALOR RESTANTE]],0)</f>
        <v>0</v>
      </c>
    </row>
    <row r="3243" spans="2:13" hidden="1" x14ac:dyDescent="0.2">
      <c r="B3243" s="31">
        <v>3234</v>
      </c>
      <c r="J3243">
        <f t="shared" si="50"/>
        <v>105000</v>
      </c>
      <c r="K3243" t="e">
        <f>VLOOKUP(B3243,'REGISTRO ABONOS'!$B$8:$BC$10039,54,0)</f>
        <v>#N/A</v>
      </c>
      <c r="L3243" t="e">
        <f>IF(Tabla267[[#This Row],[VALOR RESTANTE]]&lt;Tabla267[[#This Row],[VALOR]],"NO DISPONIBLE","DISPONIBLE")</f>
        <v>#N/A</v>
      </c>
      <c r="M3243" s="9">
        <f>COUNTIF(Tabla267[[#This Row],[VALOR RESTANTE]],0)</f>
        <v>0</v>
      </c>
    </row>
    <row r="3244" spans="2:13" hidden="1" x14ac:dyDescent="0.2">
      <c r="B3244" s="31">
        <v>3235</v>
      </c>
      <c r="J3244">
        <f t="shared" si="50"/>
        <v>105000</v>
      </c>
      <c r="K3244" t="e">
        <f>VLOOKUP(B3244,'REGISTRO ABONOS'!$B$8:$BC$10039,54,0)</f>
        <v>#N/A</v>
      </c>
      <c r="L3244" t="e">
        <f>IF(Tabla267[[#This Row],[VALOR RESTANTE]]&lt;Tabla267[[#This Row],[VALOR]],"NO DISPONIBLE","DISPONIBLE")</f>
        <v>#N/A</v>
      </c>
      <c r="M3244" s="9">
        <f>COUNTIF(Tabla267[[#This Row],[VALOR RESTANTE]],0)</f>
        <v>0</v>
      </c>
    </row>
    <row r="3245" spans="2:13" hidden="1" x14ac:dyDescent="0.2">
      <c r="B3245" s="31">
        <v>3236</v>
      </c>
      <c r="I3245" t="s">
        <v>519</v>
      </c>
      <c r="J3245">
        <f t="shared" si="50"/>
        <v>105000</v>
      </c>
      <c r="K3245" t="e">
        <f>VLOOKUP(B3245,'REGISTRO ABONOS'!$B$8:$BC$10039,54,0)</f>
        <v>#N/A</v>
      </c>
      <c r="L3245" t="e">
        <f>IF(Tabla267[[#This Row],[VALOR RESTANTE]]&lt;Tabla267[[#This Row],[VALOR]],"NO DISPONIBLE","DISPONIBLE")</f>
        <v>#N/A</v>
      </c>
      <c r="M3245" s="9">
        <f>COUNTIF(Tabla267[[#This Row],[VALOR RESTANTE]],0)</f>
        <v>0</v>
      </c>
    </row>
    <row r="3246" spans="2:13" hidden="1" x14ac:dyDescent="0.2">
      <c r="B3246" s="31">
        <v>3237</v>
      </c>
      <c r="J3246">
        <f t="shared" si="50"/>
        <v>105000</v>
      </c>
      <c r="K3246" t="e">
        <f>VLOOKUP(B3246,'REGISTRO ABONOS'!$B$8:$BC$10039,54,0)</f>
        <v>#N/A</v>
      </c>
      <c r="L3246" t="e">
        <f>IF(Tabla267[[#This Row],[VALOR RESTANTE]]&lt;Tabla267[[#This Row],[VALOR]],"NO DISPONIBLE","DISPONIBLE")</f>
        <v>#N/A</v>
      </c>
      <c r="M3246" s="9">
        <f>COUNTIF(Tabla267[[#This Row],[VALOR RESTANTE]],0)</f>
        <v>0</v>
      </c>
    </row>
    <row r="3247" spans="2:13" hidden="1" x14ac:dyDescent="0.2">
      <c r="B3247" s="31">
        <v>3238</v>
      </c>
      <c r="I3247" t="s">
        <v>89</v>
      </c>
      <c r="J3247">
        <f t="shared" si="50"/>
        <v>105000</v>
      </c>
      <c r="K3247" t="e">
        <f>VLOOKUP(B3247,'REGISTRO ABONOS'!$B$8:$BC$10039,54,0)</f>
        <v>#N/A</v>
      </c>
      <c r="L3247" t="e">
        <f>IF(Tabla267[[#This Row],[VALOR RESTANTE]]&lt;Tabla267[[#This Row],[VALOR]],"NO DISPONIBLE","DISPONIBLE")</f>
        <v>#N/A</v>
      </c>
      <c r="M3247" s="9">
        <f>COUNTIF(Tabla267[[#This Row],[VALOR RESTANTE]],0)</f>
        <v>0</v>
      </c>
    </row>
    <row r="3248" spans="2:13" hidden="1" x14ac:dyDescent="0.2">
      <c r="B3248" s="31">
        <v>3239</v>
      </c>
      <c r="J3248">
        <f t="shared" si="50"/>
        <v>105000</v>
      </c>
      <c r="K3248" t="e">
        <f>VLOOKUP(B3248,'REGISTRO ABONOS'!$B$8:$BC$10039,54,0)</f>
        <v>#N/A</v>
      </c>
      <c r="L3248" t="e">
        <f>IF(Tabla267[[#This Row],[VALOR RESTANTE]]&lt;Tabla267[[#This Row],[VALOR]],"NO DISPONIBLE","DISPONIBLE")</f>
        <v>#N/A</v>
      </c>
      <c r="M3248" s="9">
        <f>COUNTIF(Tabla267[[#This Row],[VALOR RESTANTE]],0)</f>
        <v>0</v>
      </c>
    </row>
    <row r="3249" spans="2:13" hidden="1" x14ac:dyDescent="0.2">
      <c r="B3249" s="31">
        <v>3240</v>
      </c>
      <c r="I3249" t="s">
        <v>533</v>
      </c>
      <c r="J3249">
        <f t="shared" si="50"/>
        <v>105000</v>
      </c>
      <c r="K3249" t="e">
        <f>VLOOKUP(B3249,'REGISTRO ABONOS'!$B$8:$BC$10039,54,0)</f>
        <v>#N/A</v>
      </c>
      <c r="L3249" t="e">
        <f>IF(Tabla267[[#This Row],[VALOR RESTANTE]]&lt;Tabla267[[#This Row],[VALOR]],"NO DISPONIBLE","DISPONIBLE")</f>
        <v>#N/A</v>
      </c>
      <c r="M3249" s="9">
        <f>COUNTIF(Tabla267[[#This Row],[VALOR RESTANTE]],0)</f>
        <v>0</v>
      </c>
    </row>
    <row r="3250" spans="2:13" hidden="1" x14ac:dyDescent="0.2">
      <c r="B3250" s="31">
        <v>3241</v>
      </c>
      <c r="J3250">
        <f t="shared" si="50"/>
        <v>105000</v>
      </c>
      <c r="K3250" t="e">
        <f>VLOOKUP(B3250,'REGISTRO ABONOS'!$B$8:$BC$10039,54,0)</f>
        <v>#N/A</v>
      </c>
      <c r="L3250" t="e">
        <f>IF(Tabla267[[#This Row],[VALOR RESTANTE]]&lt;Tabla267[[#This Row],[VALOR]],"NO DISPONIBLE","DISPONIBLE")</f>
        <v>#N/A</v>
      </c>
      <c r="M3250" s="9">
        <f>COUNTIF(Tabla267[[#This Row],[VALOR RESTANTE]],0)</f>
        <v>0</v>
      </c>
    </row>
    <row r="3251" spans="2:13" hidden="1" x14ac:dyDescent="0.2">
      <c r="B3251" s="31">
        <v>3242</v>
      </c>
      <c r="J3251">
        <f t="shared" si="50"/>
        <v>105000</v>
      </c>
      <c r="K3251" t="e">
        <f>VLOOKUP(B3251,'REGISTRO ABONOS'!$B$8:$BC$10039,54,0)</f>
        <v>#N/A</v>
      </c>
      <c r="L3251" t="e">
        <f>IF(Tabla267[[#This Row],[VALOR RESTANTE]]&lt;Tabla267[[#This Row],[VALOR]],"NO DISPONIBLE","DISPONIBLE")</f>
        <v>#N/A</v>
      </c>
      <c r="M3251" s="9">
        <f>COUNTIF(Tabla267[[#This Row],[VALOR RESTANTE]],0)</f>
        <v>0</v>
      </c>
    </row>
    <row r="3252" spans="2:13" hidden="1" x14ac:dyDescent="0.2">
      <c r="B3252" s="31">
        <v>3243</v>
      </c>
      <c r="J3252">
        <f t="shared" si="50"/>
        <v>105000</v>
      </c>
      <c r="K3252" t="e">
        <f>VLOOKUP(B3252,'REGISTRO ABONOS'!$B$8:$BC$10039,54,0)</f>
        <v>#N/A</v>
      </c>
      <c r="L3252" t="e">
        <f>IF(Tabla267[[#This Row],[VALOR RESTANTE]]&lt;Tabla267[[#This Row],[VALOR]],"NO DISPONIBLE","DISPONIBLE")</f>
        <v>#N/A</v>
      </c>
      <c r="M3252" s="9">
        <f>COUNTIF(Tabla267[[#This Row],[VALOR RESTANTE]],0)</f>
        <v>0</v>
      </c>
    </row>
    <row r="3253" spans="2:13" hidden="1" x14ac:dyDescent="0.2">
      <c r="B3253" s="31">
        <v>3244</v>
      </c>
      <c r="I3253" t="s">
        <v>481</v>
      </c>
      <c r="J3253">
        <f t="shared" si="50"/>
        <v>105000</v>
      </c>
      <c r="K3253" t="e">
        <f>VLOOKUP(B3253,'REGISTRO ABONOS'!$B$8:$BC$10039,54,0)</f>
        <v>#N/A</v>
      </c>
      <c r="L3253" t="e">
        <f>IF(Tabla267[[#This Row],[VALOR RESTANTE]]&lt;Tabla267[[#This Row],[VALOR]],"NO DISPONIBLE","DISPONIBLE")</f>
        <v>#N/A</v>
      </c>
      <c r="M3253" s="9">
        <f>COUNTIF(Tabla267[[#This Row],[VALOR RESTANTE]],0)</f>
        <v>0</v>
      </c>
    </row>
    <row r="3254" spans="2:13" hidden="1" x14ac:dyDescent="0.2">
      <c r="B3254" s="31">
        <v>3245</v>
      </c>
      <c r="I3254" t="s">
        <v>481</v>
      </c>
      <c r="J3254">
        <f t="shared" si="50"/>
        <v>105000</v>
      </c>
      <c r="K3254" t="e">
        <f>VLOOKUP(B3254,'REGISTRO ABONOS'!$B$8:$BC$10039,54,0)</f>
        <v>#N/A</v>
      </c>
      <c r="L3254" t="e">
        <f>IF(Tabla267[[#This Row],[VALOR RESTANTE]]&lt;Tabla267[[#This Row],[VALOR]],"NO DISPONIBLE","DISPONIBLE")</f>
        <v>#N/A</v>
      </c>
      <c r="M3254" s="9">
        <f>COUNTIF(Tabla267[[#This Row],[VALOR RESTANTE]],0)</f>
        <v>0</v>
      </c>
    </row>
    <row r="3255" spans="2:13" hidden="1" x14ac:dyDescent="0.2">
      <c r="B3255" s="31">
        <v>3246</v>
      </c>
      <c r="J3255">
        <f t="shared" si="50"/>
        <v>105000</v>
      </c>
      <c r="K3255" t="e">
        <f>VLOOKUP(B3255,'REGISTRO ABONOS'!$B$8:$BC$10039,54,0)</f>
        <v>#N/A</v>
      </c>
      <c r="L3255" t="e">
        <f>IF(Tabla267[[#This Row],[VALOR RESTANTE]]&lt;Tabla267[[#This Row],[VALOR]],"NO DISPONIBLE","DISPONIBLE")</f>
        <v>#N/A</v>
      </c>
      <c r="M3255" s="9">
        <f>COUNTIF(Tabla267[[#This Row],[VALOR RESTANTE]],0)</f>
        <v>0</v>
      </c>
    </row>
    <row r="3256" spans="2:13" hidden="1" x14ac:dyDescent="0.2">
      <c r="B3256" s="31">
        <v>3247</v>
      </c>
      <c r="I3256" t="s">
        <v>486</v>
      </c>
      <c r="J3256">
        <f t="shared" si="50"/>
        <v>105000</v>
      </c>
      <c r="K3256" t="e">
        <f>VLOOKUP(B3256,'REGISTRO ABONOS'!$B$8:$BC$10039,54,0)</f>
        <v>#N/A</v>
      </c>
      <c r="L3256" t="e">
        <f>IF(Tabla267[[#This Row],[VALOR RESTANTE]]&lt;Tabla267[[#This Row],[VALOR]],"NO DISPONIBLE","DISPONIBLE")</f>
        <v>#N/A</v>
      </c>
      <c r="M3256" s="9">
        <f>COUNTIF(Tabla267[[#This Row],[VALOR RESTANTE]],0)</f>
        <v>0</v>
      </c>
    </row>
    <row r="3257" spans="2:13" hidden="1" x14ac:dyDescent="0.2">
      <c r="B3257" s="31">
        <v>3248</v>
      </c>
      <c r="J3257">
        <f t="shared" si="50"/>
        <v>105000</v>
      </c>
      <c r="K3257" t="e">
        <f>VLOOKUP(B3257,'REGISTRO ABONOS'!$B$8:$BC$10039,54,0)</f>
        <v>#N/A</v>
      </c>
      <c r="L3257" t="e">
        <f>IF(Tabla267[[#This Row],[VALOR RESTANTE]]&lt;Tabla267[[#This Row],[VALOR]],"NO DISPONIBLE","DISPONIBLE")</f>
        <v>#N/A</v>
      </c>
      <c r="M3257" s="9">
        <f>COUNTIF(Tabla267[[#This Row],[VALOR RESTANTE]],0)</f>
        <v>0</v>
      </c>
    </row>
    <row r="3258" spans="2:13" hidden="1" x14ac:dyDescent="0.2">
      <c r="B3258" s="31">
        <v>3249</v>
      </c>
      <c r="I3258" t="s">
        <v>479</v>
      </c>
      <c r="J3258">
        <f t="shared" si="50"/>
        <v>105000</v>
      </c>
      <c r="K3258" t="e">
        <f>VLOOKUP(B3258,'REGISTRO ABONOS'!$B$8:$BC$10039,54,0)</f>
        <v>#N/A</v>
      </c>
      <c r="L3258" t="e">
        <f>IF(Tabla267[[#This Row],[VALOR RESTANTE]]&lt;Tabla267[[#This Row],[VALOR]],"NO DISPONIBLE","DISPONIBLE")</f>
        <v>#N/A</v>
      </c>
      <c r="M3258" s="9">
        <f>COUNTIF(Tabla267[[#This Row],[VALOR RESTANTE]],0)</f>
        <v>0</v>
      </c>
    </row>
    <row r="3259" spans="2:13" hidden="1" x14ac:dyDescent="0.2">
      <c r="B3259" s="31">
        <v>3250</v>
      </c>
      <c r="I3259" t="s">
        <v>479</v>
      </c>
      <c r="J3259">
        <f t="shared" si="50"/>
        <v>105000</v>
      </c>
      <c r="K3259" t="e">
        <f>VLOOKUP(B3259,'REGISTRO ABONOS'!$B$8:$BC$10039,54,0)</f>
        <v>#N/A</v>
      </c>
      <c r="L3259" t="e">
        <f>IF(Tabla267[[#This Row],[VALOR RESTANTE]]&lt;Tabla267[[#This Row],[VALOR]],"NO DISPONIBLE","DISPONIBLE")</f>
        <v>#N/A</v>
      </c>
      <c r="M3259" s="9">
        <f>COUNTIF(Tabla267[[#This Row],[VALOR RESTANTE]],0)</f>
        <v>0</v>
      </c>
    </row>
    <row r="3260" spans="2:13" hidden="1" x14ac:dyDescent="0.2">
      <c r="B3260" s="31">
        <v>3251</v>
      </c>
      <c r="J3260">
        <f t="shared" si="50"/>
        <v>105000</v>
      </c>
      <c r="K3260" t="e">
        <f>VLOOKUP(B3260,'REGISTRO ABONOS'!$B$8:$BC$10039,54,0)</f>
        <v>#N/A</v>
      </c>
      <c r="L3260" t="e">
        <f>IF(Tabla267[[#This Row],[VALOR RESTANTE]]&lt;Tabla267[[#This Row],[VALOR]],"NO DISPONIBLE","DISPONIBLE")</f>
        <v>#N/A</v>
      </c>
      <c r="M3260" s="9">
        <f>COUNTIF(Tabla267[[#This Row],[VALOR RESTANTE]],0)</f>
        <v>0</v>
      </c>
    </row>
    <row r="3261" spans="2:13" hidden="1" x14ac:dyDescent="0.2">
      <c r="B3261" s="31">
        <v>3252</v>
      </c>
      <c r="J3261">
        <f t="shared" si="50"/>
        <v>105000</v>
      </c>
      <c r="K3261" t="e">
        <f>VLOOKUP(B3261,'REGISTRO ABONOS'!$B$8:$BC$10039,54,0)</f>
        <v>#N/A</v>
      </c>
      <c r="L3261" t="e">
        <f>IF(Tabla267[[#This Row],[VALOR RESTANTE]]&lt;Tabla267[[#This Row],[VALOR]],"NO DISPONIBLE","DISPONIBLE")</f>
        <v>#N/A</v>
      </c>
      <c r="M3261" s="9">
        <f>COUNTIF(Tabla267[[#This Row],[VALOR RESTANTE]],0)</f>
        <v>0</v>
      </c>
    </row>
    <row r="3262" spans="2:13" hidden="1" x14ac:dyDescent="0.2">
      <c r="B3262" s="31">
        <v>3253</v>
      </c>
      <c r="J3262">
        <f t="shared" si="50"/>
        <v>105000</v>
      </c>
      <c r="K3262" t="e">
        <f>VLOOKUP(B3262,'REGISTRO ABONOS'!$B$8:$BC$10039,54,0)</f>
        <v>#N/A</v>
      </c>
      <c r="L3262" t="e">
        <f>IF(Tabla267[[#This Row],[VALOR RESTANTE]]&lt;Tabla267[[#This Row],[VALOR]],"NO DISPONIBLE","DISPONIBLE")</f>
        <v>#N/A</v>
      </c>
      <c r="M3262" s="9">
        <f>COUNTIF(Tabla267[[#This Row],[VALOR RESTANTE]],0)</f>
        <v>0</v>
      </c>
    </row>
    <row r="3263" spans="2:13" hidden="1" x14ac:dyDescent="0.2">
      <c r="B3263" s="31">
        <v>3254</v>
      </c>
      <c r="J3263">
        <f t="shared" si="50"/>
        <v>105000</v>
      </c>
      <c r="K3263" t="e">
        <f>VLOOKUP(B3263,'REGISTRO ABONOS'!$B$8:$BC$10039,54,0)</f>
        <v>#N/A</v>
      </c>
      <c r="L3263" t="e">
        <f>IF(Tabla267[[#This Row],[VALOR RESTANTE]]&lt;Tabla267[[#This Row],[VALOR]],"NO DISPONIBLE","DISPONIBLE")</f>
        <v>#N/A</v>
      </c>
      <c r="M3263" s="9">
        <f>COUNTIF(Tabla267[[#This Row],[VALOR RESTANTE]],0)</f>
        <v>0</v>
      </c>
    </row>
    <row r="3264" spans="2:13" hidden="1" x14ac:dyDescent="0.2">
      <c r="B3264" s="31">
        <v>3255</v>
      </c>
      <c r="J3264">
        <f t="shared" si="50"/>
        <v>105000</v>
      </c>
      <c r="K3264" t="e">
        <f>VLOOKUP(B3264,'REGISTRO ABONOS'!$B$8:$BC$10039,54,0)</f>
        <v>#N/A</v>
      </c>
      <c r="L3264" t="e">
        <f>IF(Tabla267[[#This Row],[VALOR RESTANTE]]&lt;Tabla267[[#This Row],[VALOR]],"NO DISPONIBLE","DISPONIBLE")</f>
        <v>#N/A</v>
      </c>
      <c r="M3264" s="9">
        <f>COUNTIF(Tabla267[[#This Row],[VALOR RESTANTE]],0)</f>
        <v>0</v>
      </c>
    </row>
    <row r="3265" spans="2:13" hidden="1" x14ac:dyDescent="0.2">
      <c r="B3265" s="31">
        <v>3256</v>
      </c>
      <c r="J3265">
        <f t="shared" si="50"/>
        <v>105000</v>
      </c>
      <c r="K3265" t="e">
        <f>VLOOKUP(B3265,'REGISTRO ABONOS'!$B$8:$BC$10039,54,0)</f>
        <v>#N/A</v>
      </c>
      <c r="L3265" t="e">
        <f>IF(Tabla267[[#This Row],[VALOR RESTANTE]]&lt;Tabla267[[#This Row],[VALOR]],"NO DISPONIBLE","DISPONIBLE")</f>
        <v>#N/A</v>
      </c>
      <c r="M3265" s="9">
        <f>COUNTIF(Tabla267[[#This Row],[VALOR RESTANTE]],0)</f>
        <v>0</v>
      </c>
    </row>
    <row r="3266" spans="2:13" hidden="1" x14ac:dyDescent="0.2">
      <c r="B3266" s="31">
        <v>3257</v>
      </c>
      <c r="J3266">
        <f t="shared" si="50"/>
        <v>105000</v>
      </c>
      <c r="K3266" t="e">
        <f>VLOOKUP(B3266,'REGISTRO ABONOS'!$B$8:$BC$10039,54,0)</f>
        <v>#N/A</v>
      </c>
      <c r="L3266" t="e">
        <f>IF(Tabla267[[#This Row],[VALOR RESTANTE]]&lt;Tabla267[[#This Row],[VALOR]],"NO DISPONIBLE","DISPONIBLE")</f>
        <v>#N/A</v>
      </c>
      <c r="M3266" s="9">
        <f>COUNTIF(Tabla267[[#This Row],[VALOR RESTANTE]],0)</f>
        <v>0</v>
      </c>
    </row>
    <row r="3267" spans="2:13" hidden="1" x14ac:dyDescent="0.2">
      <c r="B3267" s="31">
        <v>3258</v>
      </c>
      <c r="I3267" t="s">
        <v>336</v>
      </c>
      <c r="J3267">
        <f t="shared" si="50"/>
        <v>105000</v>
      </c>
      <c r="K3267" t="e">
        <f>VLOOKUP(B3267,'REGISTRO ABONOS'!$B$8:$BC$10039,54,0)</f>
        <v>#N/A</v>
      </c>
      <c r="L3267" t="e">
        <f>IF(Tabla267[[#This Row],[VALOR RESTANTE]]&lt;Tabla267[[#This Row],[VALOR]],"NO DISPONIBLE","DISPONIBLE")</f>
        <v>#N/A</v>
      </c>
      <c r="M3267" s="9">
        <f>COUNTIF(Tabla267[[#This Row],[VALOR RESTANTE]],0)</f>
        <v>0</v>
      </c>
    </row>
    <row r="3268" spans="2:13" hidden="1" x14ac:dyDescent="0.2">
      <c r="B3268" s="31">
        <v>3259</v>
      </c>
      <c r="J3268">
        <f t="shared" si="50"/>
        <v>105000</v>
      </c>
      <c r="K3268" t="e">
        <f>VLOOKUP(B3268,'REGISTRO ABONOS'!$B$8:$BC$10039,54,0)</f>
        <v>#N/A</v>
      </c>
      <c r="L3268" t="e">
        <f>IF(Tabla267[[#This Row],[VALOR RESTANTE]]&lt;Tabla267[[#This Row],[VALOR]],"NO DISPONIBLE","DISPONIBLE")</f>
        <v>#N/A</v>
      </c>
      <c r="M3268" s="9">
        <f>COUNTIF(Tabla267[[#This Row],[VALOR RESTANTE]],0)</f>
        <v>0</v>
      </c>
    </row>
    <row r="3269" spans="2:13" hidden="1" x14ac:dyDescent="0.2">
      <c r="B3269" s="31">
        <v>3260</v>
      </c>
      <c r="J3269">
        <f t="shared" si="50"/>
        <v>105000</v>
      </c>
      <c r="K3269" t="e">
        <f>VLOOKUP(B3269,'REGISTRO ABONOS'!$B$8:$BC$10039,54,0)</f>
        <v>#N/A</v>
      </c>
      <c r="L3269" t="e">
        <f>IF(Tabla267[[#This Row],[VALOR RESTANTE]]&lt;Tabla267[[#This Row],[VALOR]],"NO DISPONIBLE","DISPONIBLE")</f>
        <v>#N/A</v>
      </c>
      <c r="M3269" s="9">
        <f>COUNTIF(Tabla267[[#This Row],[VALOR RESTANTE]],0)</f>
        <v>0</v>
      </c>
    </row>
    <row r="3270" spans="2:13" hidden="1" x14ac:dyDescent="0.2">
      <c r="B3270" s="31">
        <v>3261</v>
      </c>
      <c r="J3270">
        <f t="shared" si="50"/>
        <v>105000</v>
      </c>
      <c r="K3270" t="e">
        <f>VLOOKUP(B3270,'REGISTRO ABONOS'!$B$8:$BC$10039,54,0)</f>
        <v>#N/A</v>
      </c>
      <c r="L3270" t="e">
        <f>IF(Tabla267[[#This Row],[VALOR RESTANTE]]&lt;Tabla267[[#This Row],[VALOR]],"NO DISPONIBLE","DISPONIBLE")</f>
        <v>#N/A</v>
      </c>
      <c r="M3270" s="9">
        <f>COUNTIF(Tabla267[[#This Row],[VALOR RESTANTE]],0)</f>
        <v>0</v>
      </c>
    </row>
    <row r="3271" spans="2:13" hidden="1" x14ac:dyDescent="0.2">
      <c r="B3271" s="31">
        <v>3262</v>
      </c>
      <c r="I3271" t="s">
        <v>282</v>
      </c>
      <c r="J3271">
        <f t="shared" si="50"/>
        <v>105000</v>
      </c>
      <c r="K3271" t="e">
        <f>VLOOKUP(B3271,'REGISTRO ABONOS'!$B$8:$BC$10039,54,0)</f>
        <v>#N/A</v>
      </c>
      <c r="L3271" t="e">
        <f>IF(Tabla267[[#This Row],[VALOR RESTANTE]]&lt;Tabla267[[#This Row],[VALOR]],"NO DISPONIBLE","DISPONIBLE")</f>
        <v>#N/A</v>
      </c>
      <c r="M3271" s="9">
        <f>COUNTIF(Tabla267[[#This Row],[VALOR RESTANTE]],0)</f>
        <v>0</v>
      </c>
    </row>
    <row r="3272" spans="2:13" hidden="1" x14ac:dyDescent="0.2">
      <c r="B3272" s="31">
        <v>3263</v>
      </c>
      <c r="J3272">
        <f t="shared" si="50"/>
        <v>105000</v>
      </c>
      <c r="K3272" t="e">
        <f>VLOOKUP(B3272,'REGISTRO ABONOS'!$B$8:$BC$10039,54,0)</f>
        <v>#N/A</v>
      </c>
      <c r="L3272" t="e">
        <f>IF(Tabla267[[#This Row],[VALOR RESTANTE]]&lt;Tabla267[[#This Row],[VALOR]],"NO DISPONIBLE","DISPONIBLE")</f>
        <v>#N/A</v>
      </c>
      <c r="M3272" s="9">
        <f>COUNTIF(Tabla267[[#This Row],[VALOR RESTANTE]],0)</f>
        <v>0</v>
      </c>
    </row>
    <row r="3273" spans="2:13" hidden="1" x14ac:dyDescent="0.2">
      <c r="B3273" s="31">
        <v>3264</v>
      </c>
      <c r="J3273">
        <f t="shared" si="50"/>
        <v>105000</v>
      </c>
      <c r="K3273" t="e">
        <f>VLOOKUP(B3273,'REGISTRO ABONOS'!$B$8:$BC$10039,54,0)</f>
        <v>#N/A</v>
      </c>
      <c r="L3273" t="e">
        <f>IF(Tabla267[[#This Row],[VALOR RESTANTE]]&lt;Tabla267[[#This Row],[VALOR]],"NO DISPONIBLE","DISPONIBLE")</f>
        <v>#N/A</v>
      </c>
      <c r="M3273" s="9">
        <f>COUNTIF(Tabla267[[#This Row],[VALOR RESTANTE]],0)</f>
        <v>0</v>
      </c>
    </row>
    <row r="3274" spans="2:13" hidden="1" x14ac:dyDescent="0.2">
      <c r="B3274" s="31">
        <v>3265</v>
      </c>
      <c r="J3274">
        <f t="shared" si="50"/>
        <v>105000</v>
      </c>
      <c r="K3274" t="e">
        <f>VLOOKUP(B3274,'REGISTRO ABONOS'!$B$8:$BC$10039,54,0)</f>
        <v>#N/A</v>
      </c>
      <c r="L3274" t="e">
        <f>IF(Tabla267[[#This Row],[VALOR RESTANTE]]&lt;Tabla267[[#This Row],[VALOR]],"NO DISPONIBLE","DISPONIBLE")</f>
        <v>#N/A</v>
      </c>
      <c r="M3274" s="9">
        <f>COUNTIF(Tabla267[[#This Row],[VALOR RESTANTE]],0)</f>
        <v>0</v>
      </c>
    </row>
    <row r="3275" spans="2:13" hidden="1" x14ac:dyDescent="0.2">
      <c r="B3275" s="31">
        <v>3266</v>
      </c>
      <c r="J3275">
        <f t="shared" si="50"/>
        <v>105000</v>
      </c>
      <c r="K3275" t="e">
        <f>VLOOKUP(B3275,'REGISTRO ABONOS'!$B$8:$BC$10039,54,0)</f>
        <v>#N/A</v>
      </c>
      <c r="L3275" t="e">
        <f>IF(Tabla267[[#This Row],[VALOR RESTANTE]]&lt;Tabla267[[#This Row],[VALOR]],"NO DISPONIBLE","DISPONIBLE")</f>
        <v>#N/A</v>
      </c>
      <c r="M3275" s="9">
        <f>COUNTIF(Tabla267[[#This Row],[VALOR RESTANTE]],0)</f>
        <v>0</v>
      </c>
    </row>
    <row r="3276" spans="2:13" hidden="1" x14ac:dyDescent="0.2">
      <c r="B3276" s="31">
        <v>3267</v>
      </c>
      <c r="J3276">
        <f t="shared" ref="J3276:J3339" si="51">IF(C3276&gt;43607,130000,105000)</f>
        <v>105000</v>
      </c>
      <c r="K3276" t="e">
        <f>VLOOKUP(B3276,'REGISTRO ABONOS'!$B$8:$BC$10039,54,0)</f>
        <v>#N/A</v>
      </c>
      <c r="L3276" t="e">
        <f>IF(Tabla267[[#This Row],[VALOR RESTANTE]]&lt;Tabla267[[#This Row],[VALOR]],"NO DISPONIBLE","DISPONIBLE")</f>
        <v>#N/A</v>
      </c>
      <c r="M3276" s="9">
        <f>COUNTIF(Tabla267[[#This Row],[VALOR RESTANTE]],0)</f>
        <v>0</v>
      </c>
    </row>
    <row r="3277" spans="2:13" hidden="1" x14ac:dyDescent="0.2">
      <c r="B3277" s="31">
        <v>3268</v>
      </c>
      <c r="J3277">
        <f t="shared" si="51"/>
        <v>105000</v>
      </c>
      <c r="K3277" t="e">
        <f>VLOOKUP(B3277,'REGISTRO ABONOS'!$B$8:$BC$10039,54,0)</f>
        <v>#N/A</v>
      </c>
      <c r="L3277" t="e">
        <f>IF(Tabla267[[#This Row],[VALOR RESTANTE]]&lt;Tabla267[[#This Row],[VALOR]],"NO DISPONIBLE","DISPONIBLE")</f>
        <v>#N/A</v>
      </c>
      <c r="M3277" s="9">
        <f>COUNTIF(Tabla267[[#This Row],[VALOR RESTANTE]],0)</f>
        <v>0</v>
      </c>
    </row>
    <row r="3278" spans="2:13" hidden="1" x14ac:dyDescent="0.2">
      <c r="B3278" s="31">
        <v>3269</v>
      </c>
      <c r="J3278">
        <f t="shared" si="51"/>
        <v>105000</v>
      </c>
      <c r="K3278" t="e">
        <f>VLOOKUP(B3278,'REGISTRO ABONOS'!$B$8:$BC$10039,54,0)</f>
        <v>#N/A</v>
      </c>
      <c r="L3278" t="e">
        <f>IF(Tabla267[[#This Row],[VALOR RESTANTE]]&lt;Tabla267[[#This Row],[VALOR]],"NO DISPONIBLE","DISPONIBLE")</f>
        <v>#N/A</v>
      </c>
      <c r="M3278" s="9">
        <f>COUNTIF(Tabla267[[#This Row],[VALOR RESTANTE]],0)</f>
        <v>0</v>
      </c>
    </row>
    <row r="3279" spans="2:13" hidden="1" x14ac:dyDescent="0.2">
      <c r="B3279" s="31">
        <v>3270</v>
      </c>
      <c r="J3279">
        <f t="shared" si="51"/>
        <v>105000</v>
      </c>
      <c r="K3279" t="e">
        <f>VLOOKUP(B3279,'REGISTRO ABONOS'!$B$8:$BC$10039,54,0)</f>
        <v>#N/A</v>
      </c>
      <c r="L3279" t="e">
        <f>IF(Tabla267[[#This Row],[VALOR RESTANTE]]&lt;Tabla267[[#This Row],[VALOR]],"NO DISPONIBLE","DISPONIBLE")</f>
        <v>#N/A</v>
      </c>
      <c r="M3279" s="9">
        <f>COUNTIF(Tabla267[[#This Row],[VALOR RESTANTE]],0)</f>
        <v>0</v>
      </c>
    </row>
    <row r="3280" spans="2:13" hidden="1" x14ac:dyDescent="0.2">
      <c r="B3280" s="31">
        <v>3271</v>
      </c>
      <c r="J3280">
        <f t="shared" si="51"/>
        <v>105000</v>
      </c>
      <c r="K3280" t="e">
        <f>VLOOKUP(B3280,'REGISTRO ABONOS'!$B$8:$BC$10039,54,0)</f>
        <v>#N/A</v>
      </c>
      <c r="L3280" t="e">
        <f>IF(Tabla267[[#This Row],[VALOR RESTANTE]]&lt;Tabla267[[#This Row],[VALOR]],"NO DISPONIBLE","DISPONIBLE")</f>
        <v>#N/A</v>
      </c>
      <c r="M3280" s="9">
        <f>COUNTIF(Tabla267[[#This Row],[VALOR RESTANTE]],0)</f>
        <v>0</v>
      </c>
    </row>
    <row r="3281" spans="2:13" hidden="1" x14ac:dyDescent="0.2">
      <c r="B3281" s="31">
        <v>3272</v>
      </c>
      <c r="J3281">
        <f t="shared" si="51"/>
        <v>105000</v>
      </c>
      <c r="K3281" t="e">
        <f>VLOOKUP(B3281,'REGISTRO ABONOS'!$B$8:$BC$10039,54,0)</f>
        <v>#N/A</v>
      </c>
      <c r="L3281" t="e">
        <f>IF(Tabla267[[#This Row],[VALOR RESTANTE]]&lt;Tabla267[[#This Row],[VALOR]],"NO DISPONIBLE","DISPONIBLE")</f>
        <v>#N/A</v>
      </c>
      <c r="M3281" s="9">
        <f>COUNTIF(Tabla267[[#This Row],[VALOR RESTANTE]],0)</f>
        <v>0</v>
      </c>
    </row>
    <row r="3282" spans="2:13" hidden="1" x14ac:dyDescent="0.2">
      <c r="B3282" s="31">
        <v>3273</v>
      </c>
      <c r="J3282">
        <f t="shared" si="51"/>
        <v>105000</v>
      </c>
      <c r="K3282" t="e">
        <f>VLOOKUP(B3282,'REGISTRO ABONOS'!$B$8:$BC$10039,54,0)</f>
        <v>#N/A</v>
      </c>
      <c r="L3282" t="e">
        <f>IF(Tabla267[[#This Row],[VALOR RESTANTE]]&lt;Tabla267[[#This Row],[VALOR]],"NO DISPONIBLE","DISPONIBLE")</f>
        <v>#N/A</v>
      </c>
      <c r="M3282" s="9">
        <f>COUNTIF(Tabla267[[#This Row],[VALOR RESTANTE]],0)</f>
        <v>0</v>
      </c>
    </row>
    <row r="3283" spans="2:13" hidden="1" x14ac:dyDescent="0.2">
      <c r="B3283" s="31">
        <v>3274</v>
      </c>
      <c r="J3283">
        <f t="shared" si="51"/>
        <v>105000</v>
      </c>
      <c r="K3283" t="e">
        <f>VLOOKUP(B3283,'REGISTRO ABONOS'!$B$8:$BC$10039,54,0)</f>
        <v>#N/A</v>
      </c>
      <c r="L3283" t="e">
        <f>IF(Tabla267[[#This Row],[VALOR RESTANTE]]&lt;Tabla267[[#This Row],[VALOR]],"NO DISPONIBLE","DISPONIBLE")</f>
        <v>#N/A</v>
      </c>
      <c r="M3283" s="9">
        <f>COUNTIF(Tabla267[[#This Row],[VALOR RESTANTE]],0)</f>
        <v>0</v>
      </c>
    </row>
    <row r="3284" spans="2:13" hidden="1" x14ac:dyDescent="0.2">
      <c r="B3284" s="31">
        <v>3275</v>
      </c>
      <c r="J3284">
        <f t="shared" si="51"/>
        <v>105000</v>
      </c>
      <c r="K3284" t="e">
        <f>VLOOKUP(B3284,'REGISTRO ABONOS'!$B$8:$BC$10039,54,0)</f>
        <v>#N/A</v>
      </c>
      <c r="L3284" t="e">
        <f>IF(Tabla267[[#This Row],[VALOR RESTANTE]]&lt;Tabla267[[#This Row],[VALOR]],"NO DISPONIBLE","DISPONIBLE")</f>
        <v>#N/A</v>
      </c>
      <c r="M3284" s="9">
        <f>COUNTIF(Tabla267[[#This Row],[VALOR RESTANTE]],0)</f>
        <v>0</v>
      </c>
    </row>
    <row r="3285" spans="2:13" hidden="1" x14ac:dyDescent="0.2">
      <c r="B3285" s="31">
        <v>3276</v>
      </c>
      <c r="J3285">
        <f t="shared" si="51"/>
        <v>105000</v>
      </c>
      <c r="K3285" t="e">
        <f>VLOOKUP(B3285,'REGISTRO ABONOS'!$B$8:$BC$10039,54,0)</f>
        <v>#N/A</v>
      </c>
      <c r="L3285" t="e">
        <f>IF(Tabla267[[#This Row],[VALOR RESTANTE]]&lt;Tabla267[[#This Row],[VALOR]],"NO DISPONIBLE","DISPONIBLE")</f>
        <v>#N/A</v>
      </c>
      <c r="M3285" s="9">
        <f>COUNTIF(Tabla267[[#This Row],[VALOR RESTANTE]],0)</f>
        <v>0</v>
      </c>
    </row>
    <row r="3286" spans="2:13" hidden="1" x14ac:dyDescent="0.2">
      <c r="B3286" s="31">
        <v>3277</v>
      </c>
      <c r="I3286" t="s">
        <v>336</v>
      </c>
      <c r="J3286">
        <f t="shared" si="51"/>
        <v>105000</v>
      </c>
      <c r="K3286" t="e">
        <f>VLOOKUP(B3286,'REGISTRO ABONOS'!$B$8:$BC$10039,54,0)</f>
        <v>#N/A</v>
      </c>
      <c r="L3286" t="e">
        <f>IF(Tabla267[[#This Row],[VALOR RESTANTE]]&lt;Tabla267[[#This Row],[VALOR]],"NO DISPONIBLE","DISPONIBLE")</f>
        <v>#N/A</v>
      </c>
      <c r="M3286" s="9">
        <f>COUNTIF(Tabla267[[#This Row],[VALOR RESTANTE]],0)</f>
        <v>0</v>
      </c>
    </row>
    <row r="3287" spans="2:13" hidden="1" x14ac:dyDescent="0.2">
      <c r="B3287" s="31">
        <v>3278</v>
      </c>
      <c r="I3287" t="s">
        <v>485</v>
      </c>
      <c r="J3287">
        <f t="shared" si="51"/>
        <v>105000</v>
      </c>
      <c r="K3287" t="e">
        <f>VLOOKUP(B3287,'REGISTRO ABONOS'!$B$8:$BC$10039,54,0)</f>
        <v>#N/A</v>
      </c>
      <c r="L3287" t="e">
        <f>IF(Tabla267[[#This Row],[VALOR RESTANTE]]&lt;Tabla267[[#This Row],[VALOR]],"NO DISPONIBLE","DISPONIBLE")</f>
        <v>#N/A</v>
      </c>
      <c r="M3287" s="9">
        <f>COUNTIF(Tabla267[[#This Row],[VALOR RESTANTE]],0)</f>
        <v>0</v>
      </c>
    </row>
    <row r="3288" spans="2:13" hidden="1" x14ac:dyDescent="0.2">
      <c r="B3288" s="31">
        <v>3279</v>
      </c>
      <c r="J3288">
        <f t="shared" si="51"/>
        <v>105000</v>
      </c>
      <c r="K3288" t="e">
        <f>VLOOKUP(B3288,'REGISTRO ABONOS'!$B$8:$BC$10039,54,0)</f>
        <v>#N/A</v>
      </c>
      <c r="L3288" t="e">
        <f>IF(Tabla267[[#This Row],[VALOR RESTANTE]]&lt;Tabla267[[#This Row],[VALOR]],"NO DISPONIBLE","DISPONIBLE")</f>
        <v>#N/A</v>
      </c>
      <c r="M3288" s="9">
        <f>COUNTIF(Tabla267[[#This Row],[VALOR RESTANTE]],0)</f>
        <v>0</v>
      </c>
    </row>
    <row r="3289" spans="2:13" hidden="1" x14ac:dyDescent="0.2">
      <c r="B3289" s="31">
        <v>3280</v>
      </c>
      <c r="J3289">
        <f t="shared" si="51"/>
        <v>105000</v>
      </c>
      <c r="K3289" t="e">
        <f>VLOOKUP(B3289,'REGISTRO ABONOS'!$B$8:$BC$10039,54,0)</f>
        <v>#N/A</v>
      </c>
      <c r="L3289" t="e">
        <f>IF(Tabla267[[#This Row],[VALOR RESTANTE]]&lt;Tabla267[[#This Row],[VALOR]],"NO DISPONIBLE","DISPONIBLE")</f>
        <v>#N/A</v>
      </c>
      <c r="M3289" s="9">
        <f>COUNTIF(Tabla267[[#This Row],[VALOR RESTANTE]],0)</f>
        <v>0</v>
      </c>
    </row>
    <row r="3290" spans="2:13" hidden="1" x14ac:dyDescent="0.2">
      <c r="B3290" s="31">
        <v>3281</v>
      </c>
      <c r="J3290">
        <f t="shared" si="51"/>
        <v>105000</v>
      </c>
      <c r="K3290" t="e">
        <f>VLOOKUP(B3290,'REGISTRO ABONOS'!$B$8:$BC$10039,54,0)</f>
        <v>#N/A</v>
      </c>
      <c r="L3290" t="e">
        <f>IF(Tabla267[[#This Row],[VALOR RESTANTE]]&lt;Tabla267[[#This Row],[VALOR]],"NO DISPONIBLE","DISPONIBLE")</f>
        <v>#N/A</v>
      </c>
      <c r="M3290" s="9">
        <f>COUNTIF(Tabla267[[#This Row],[VALOR RESTANTE]],0)</f>
        <v>0</v>
      </c>
    </row>
    <row r="3291" spans="2:13" hidden="1" x14ac:dyDescent="0.2">
      <c r="B3291" s="31">
        <v>3282</v>
      </c>
      <c r="J3291">
        <f t="shared" si="51"/>
        <v>105000</v>
      </c>
      <c r="K3291" t="e">
        <f>VLOOKUP(B3291,'REGISTRO ABONOS'!$B$8:$BC$10039,54,0)</f>
        <v>#N/A</v>
      </c>
      <c r="L3291" t="e">
        <f>IF(Tabla267[[#This Row],[VALOR RESTANTE]]&lt;Tabla267[[#This Row],[VALOR]],"NO DISPONIBLE","DISPONIBLE")</f>
        <v>#N/A</v>
      </c>
      <c r="M3291" s="9">
        <f>COUNTIF(Tabla267[[#This Row],[VALOR RESTANTE]],0)</f>
        <v>0</v>
      </c>
    </row>
    <row r="3292" spans="2:13" hidden="1" x14ac:dyDescent="0.2">
      <c r="B3292" s="31">
        <v>3283</v>
      </c>
      <c r="J3292">
        <f t="shared" si="51"/>
        <v>105000</v>
      </c>
      <c r="K3292" t="e">
        <f>VLOOKUP(B3292,'REGISTRO ABONOS'!$B$8:$BC$10039,54,0)</f>
        <v>#N/A</v>
      </c>
      <c r="L3292" t="e">
        <f>IF(Tabla267[[#This Row],[VALOR RESTANTE]]&lt;Tabla267[[#This Row],[VALOR]],"NO DISPONIBLE","DISPONIBLE")</f>
        <v>#N/A</v>
      </c>
      <c r="M3292" s="9">
        <f>COUNTIF(Tabla267[[#This Row],[VALOR RESTANTE]],0)</f>
        <v>0</v>
      </c>
    </row>
    <row r="3293" spans="2:13" hidden="1" x14ac:dyDescent="0.2">
      <c r="B3293" s="31">
        <v>3284</v>
      </c>
      <c r="J3293">
        <f t="shared" si="51"/>
        <v>105000</v>
      </c>
      <c r="K3293" t="e">
        <f>VLOOKUP(B3293,'REGISTRO ABONOS'!$B$8:$BC$10039,54,0)</f>
        <v>#N/A</v>
      </c>
      <c r="L3293" t="e">
        <f>IF(Tabla267[[#This Row],[VALOR RESTANTE]]&lt;Tabla267[[#This Row],[VALOR]],"NO DISPONIBLE","DISPONIBLE")</f>
        <v>#N/A</v>
      </c>
      <c r="M3293" s="9">
        <f>COUNTIF(Tabla267[[#This Row],[VALOR RESTANTE]],0)</f>
        <v>0</v>
      </c>
    </row>
    <row r="3294" spans="2:13" hidden="1" x14ac:dyDescent="0.2">
      <c r="B3294" s="31">
        <v>3285</v>
      </c>
      <c r="J3294">
        <f t="shared" si="51"/>
        <v>105000</v>
      </c>
      <c r="K3294" t="e">
        <f>VLOOKUP(B3294,'REGISTRO ABONOS'!$B$8:$BC$10039,54,0)</f>
        <v>#N/A</v>
      </c>
      <c r="L3294" t="e">
        <f>IF(Tabla267[[#This Row],[VALOR RESTANTE]]&lt;Tabla267[[#This Row],[VALOR]],"NO DISPONIBLE","DISPONIBLE")</f>
        <v>#N/A</v>
      </c>
      <c r="M3294" s="9">
        <f>COUNTIF(Tabla267[[#This Row],[VALOR RESTANTE]],0)</f>
        <v>0</v>
      </c>
    </row>
    <row r="3295" spans="2:13" hidden="1" x14ac:dyDescent="0.2">
      <c r="B3295" s="31">
        <v>3286</v>
      </c>
      <c r="I3295" t="s">
        <v>336</v>
      </c>
      <c r="J3295">
        <f t="shared" si="51"/>
        <v>105000</v>
      </c>
      <c r="K3295" t="e">
        <f>VLOOKUP(B3295,'REGISTRO ABONOS'!$B$8:$BC$10039,54,0)</f>
        <v>#N/A</v>
      </c>
      <c r="L3295" t="e">
        <f>IF(Tabla267[[#This Row],[VALOR RESTANTE]]&lt;Tabla267[[#This Row],[VALOR]],"NO DISPONIBLE","DISPONIBLE")</f>
        <v>#N/A</v>
      </c>
      <c r="M3295" s="9">
        <f>COUNTIF(Tabla267[[#This Row],[VALOR RESTANTE]],0)</f>
        <v>0</v>
      </c>
    </row>
    <row r="3296" spans="2:13" hidden="1" x14ac:dyDescent="0.2">
      <c r="B3296" s="31">
        <v>3287</v>
      </c>
      <c r="I3296" t="s">
        <v>282</v>
      </c>
      <c r="J3296">
        <f t="shared" si="51"/>
        <v>105000</v>
      </c>
      <c r="K3296" t="e">
        <f>VLOOKUP(B3296,'REGISTRO ABONOS'!$B$8:$BC$10039,54,0)</f>
        <v>#N/A</v>
      </c>
      <c r="L3296" t="e">
        <f>IF(Tabla267[[#This Row],[VALOR RESTANTE]]&lt;Tabla267[[#This Row],[VALOR]],"NO DISPONIBLE","DISPONIBLE")</f>
        <v>#N/A</v>
      </c>
      <c r="M3296" s="9">
        <f>COUNTIF(Tabla267[[#This Row],[VALOR RESTANTE]],0)</f>
        <v>0</v>
      </c>
    </row>
    <row r="3297" spans="2:13" hidden="1" x14ac:dyDescent="0.2">
      <c r="B3297" s="31">
        <v>3288</v>
      </c>
      <c r="J3297">
        <f t="shared" si="51"/>
        <v>105000</v>
      </c>
      <c r="K3297" t="e">
        <f>VLOOKUP(B3297,'REGISTRO ABONOS'!$B$8:$BC$10039,54,0)</f>
        <v>#N/A</v>
      </c>
      <c r="L3297" t="e">
        <f>IF(Tabla267[[#This Row],[VALOR RESTANTE]]&lt;Tabla267[[#This Row],[VALOR]],"NO DISPONIBLE","DISPONIBLE")</f>
        <v>#N/A</v>
      </c>
      <c r="M3297" s="9">
        <f>COUNTIF(Tabla267[[#This Row],[VALOR RESTANTE]],0)</f>
        <v>0</v>
      </c>
    </row>
    <row r="3298" spans="2:13" hidden="1" x14ac:dyDescent="0.2">
      <c r="B3298" s="31">
        <v>3289</v>
      </c>
      <c r="J3298">
        <f t="shared" si="51"/>
        <v>105000</v>
      </c>
      <c r="K3298" t="e">
        <f>VLOOKUP(B3298,'REGISTRO ABONOS'!$B$8:$BC$10039,54,0)</f>
        <v>#N/A</v>
      </c>
      <c r="L3298" t="e">
        <f>IF(Tabla267[[#This Row],[VALOR RESTANTE]]&lt;Tabla267[[#This Row],[VALOR]],"NO DISPONIBLE","DISPONIBLE")</f>
        <v>#N/A</v>
      </c>
      <c r="M3298" s="9">
        <f>COUNTIF(Tabla267[[#This Row],[VALOR RESTANTE]],0)</f>
        <v>0</v>
      </c>
    </row>
    <row r="3299" spans="2:13" hidden="1" x14ac:dyDescent="0.2">
      <c r="B3299" s="31">
        <v>3290</v>
      </c>
      <c r="J3299">
        <f t="shared" si="51"/>
        <v>105000</v>
      </c>
      <c r="K3299" t="e">
        <f>VLOOKUP(B3299,'REGISTRO ABONOS'!$B$8:$BC$10039,54,0)</f>
        <v>#N/A</v>
      </c>
      <c r="L3299" t="e">
        <f>IF(Tabla267[[#This Row],[VALOR RESTANTE]]&lt;Tabla267[[#This Row],[VALOR]],"NO DISPONIBLE","DISPONIBLE")</f>
        <v>#N/A</v>
      </c>
      <c r="M3299" s="9">
        <f>COUNTIF(Tabla267[[#This Row],[VALOR RESTANTE]],0)</f>
        <v>0</v>
      </c>
    </row>
    <row r="3300" spans="2:13" hidden="1" x14ac:dyDescent="0.2">
      <c r="B3300" s="31">
        <v>3291</v>
      </c>
      <c r="J3300">
        <f t="shared" si="51"/>
        <v>105000</v>
      </c>
      <c r="K3300" t="e">
        <f>VLOOKUP(B3300,'REGISTRO ABONOS'!$B$8:$BC$10039,54,0)</f>
        <v>#N/A</v>
      </c>
      <c r="L3300" t="e">
        <f>IF(Tabla267[[#This Row],[VALOR RESTANTE]]&lt;Tabla267[[#This Row],[VALOR]],"NO DISPONIBLE","DISPONIBLE")</f>
        <v>#N/A</v>
      </c>
      <c r="M3300" s="9">
        <f>COUNTIF(Tabla267[[#This Row],[VALOR RESTANTE]],0)</f>
        <v>0</v>
      </c>
    </row>
    <row r="3301" spans="2:13" hidden="1" x14ac:dyDescent="0.2">
      <c r="B3301" s="31">
        <v>3292</v>
      </c>
      <c r="J3301">
        <f t="shared" si="51"/>
        <v>105000</v>
      </c>
      <c r="K3301" t="e">
        <f>VLOOKUP(B3301,'REGISTRO ABONOS'!$B$8:$BC$10039,54,0)</f>
        <v>#N/A</v>
      </c>
      <c r="L3301" t="e">
        <f>IF(Tabla267[[#This Row],[VALOR RESTANTE]]&lt;Tabla267[[#This Row],[VALOR]],"NO DISPONIBLE","DISPONIBLE")</f>
        <v>#N/A</v>
      </c>
      <c r="M3301" s="9">
        <f>COUNTIF(Tabla267[[#This Row],[VALOR RESTANTE]],0)</f>
        <v>0</v>
      </c>
    </row>
    <row r="3302" spans="2:13" hidden="1" x14ac:dyDescent="0.2">
      <c r="B3302" s="31">
        <v>3293</v>
      </c>
      <c r="J3302">
        <f t="shared" si="51"/>
        <v>105000</v>
      </c>
      <c r="K3302" t="e">
        <f>VLOOKUP(B3302,'REGISTRO ABONOS'!$B$8:$BC$10039,54,0)</f>
        <v>#N/A</v>
      </c>
      <c r="L3302" t="e">
        <f>IF(Tabla267[[#This Row],[VALOR RESTANTE]]&lt;Tabla267[[#This Row],[VALOR]],"NO DISPONIBLE","DISPONIBLE")</f>
        <v>#N/A</v>
      </c>
      <c r="M3302" s="9">
        <f>COUNTIF(Tabla267[[#This Row],[VALOR RESTANTE]],0)</f>
        <v>0</v>
      </c>
    </row>
    <row r="3303" spans="2:13" hidden="1" x14ac:dyDescent="0.2">
      <c r="B3303" s="31">
        <v>3294</v>
      </c>
      <c r="J3303">
        <f t="shared" si="51"/>
        <v>105000</v>
      </c>
      <c r="K3303" t="e">
        <f>VLOOKUP(B3303,'REGISTRO ABONOS'!$B$8:$BC$10039,54,0)</f>
        <v>#N/A</v>
      </c>
      <c r="L3303" t="e">
        <f>IF(Tabla267[[#This Row],[VALOR RESTANTE]]&lt;Tabla267[[#This Row],[VALOR]],"NO DISPONIBLE","DISPONIBLE")</f>
        <v>#N/A</v>
      </c>
      <c r="M3303" s="9">
        <f>COUNTIF(Tabla267[[#This Row],[VALOR RESTANTE]],0)</f>
        <v>0</v>
      </c>
    </row>
    <row r="3304" spans="2:13" hidden="1" x14ac:dyDescent="0.2">
      <c r="B3304" s="31">
        <v>3295</v>
      </c>
      <c r="J3304">
        <f t="shared" si="51"/>
        <v>105000</v>
      </c>
      <c r="K3304" t="e">
        <f>VLOOKUP(B3304,'REGISTRO ABONOS'!$B$8:$BC$10039,54,0)</f>
        <v>#N/A</v>
      </c>
      <c r="L3304" t="e">
        <f>IF(Tabla267[[#This Row],[VALOR RESTANTE]]&lt;Tabla267[[#This Row],[VALOR]],"NO DISPONIBLE","DISPONIBLE")</f>
        <v>#N/A</v>
      </c>
      <c r="M3304" s="9">
        <f>COUNTIF(Tabla267[[#This Row],[VALOR RESTANTE]],0)</f>
        <v>0</v>
      </c>
    </row>
    <row r="3305" spans="2:13" hidden="1" x14ac:dyDescent="0.2">
      <c r="B3305" s="31">
        <v>3296</v>
      </c>
      <c r="I3305" t="s">
        <v>336</v>
      </c>
      <c r="J3305">
        <f t="shared" si="51"/>
        <v>105000</v>
      </c>
      <c r="K3305" t="e">
        <f>VLOOKUP(B3305,'REGISTRO ABONOS'!$B$8:$BC$10039,54,0)</f>
        <v>#N/A</v>
      </c>
      <c r="L3305" t="e">
        <f>IF(Tabla267[[#This Row],[VALOR RESTANTE]]&lt;Tabla267[[#This Row],[VALOR]],"NO DISPONIBLE","DISPONIBLE")</f>
        <v>#N/A</v>
      </c>
      <c r="M3305" s="9">
        <f>COUNTIF(Tabla267[[#This Row],[VALOR RESTANTE]],0)</f>
        <v>0</v>
      </c>
    </row>
    <row r="3306" spans="2:13" hidden="1" x14ac:dyDescent="0.2">
      <c r="B3306" s="31">
        <v>3297</v>
      </c>
      <c r="J3306">
        <f t="shared" si="51"/>
        <v>105000</v>
      </c>
      <c r="K3306" t="e">
        <f>VLOOKUP(B3306,'REGISTRO ABONOS'!$B$8:$BC$10039,54,0)</f>
        <v>#N/A</v>
      </c>
      <c r="L3306" t="e">
        <f>IF(Tabla267[[#This Row],[VALOR RESTANTE]]&lt;Tabla267[[#This Row],[VALOR]],"NO DISPONIBLE","DISPONIBLE")</f>
        <v>#N/A</v>
      </c>
      <c r="M3306" s="9">
        <f>COUNTIF(Tabla267[[#This Row],[VALOR RESTANTE]],0)</f>
        <v>0</v>
      </c>
    </row>
    <row r="3307" spans="2:13" hidden="1" x14ac:dyDescent="0.2">
      <c r="B3307" s="31">
        <v>3298</v>
      </c>
      <c r="J3307">
        <f t="shared" si="51"/>
        <v>105000</v>
      </c>
      <c r="K3307" t="e">
        <f>VLOOKUP(B3307,'REGISTRO ABONOS'!$B$8:$BC$10039,54,0)</f>
        <v>#N/A</v>
      </c>
      <c r="L3307" t="e">
        <f>IF(Tabla267[[#This Row],[VALOR RESTANTE]]&lt;Tabla267[[#This Row],[VALOR]],"NO DISPONIBLE","DISPONIBLE")</f>
        <v>#N/A</v>
      </c>
      <c r="M3307" s="9">
        <f>COUNTIF(Tabla267[[#This Row],[VALOR RESTANTE]],0)</f>
        <v>0</v>
      </c>
    </row>
    <row r="3308" spans="2:13" hidden="1" x14ac:dyDescent="0.2">
      <c r="B3308" s="31">
        <v>3299</v>
      </c>
      <c r="J3308">
        <f t="shared" si="51"/>
        <v>105000</v>
      </c>
      <c r="K3308" t="e">
        <f>VLOOKUP(B3308,'REGISTRO ABONOS'!$B$8:$BC$10039,54,0)</f>
        <v>#N/A</v>
      </c>
      <c r="L3308" t="e">
        <f>IF(Tabla267[[#This Row],[VALOR RESTANTE]]&lt;Tabla267[[#This Row],[VALOR]],"NO DISPONIBLE","DISPONIBLE")</f>
        <v>#N/A</v>
      </c>
      <c r="M3308" s="9">
        <f>COUNTIF(Tabla267[[#This Row],[VALOR RESTANTE]],0)</f>
        <v>0</v>
      </c>
    </row>
    <row r="3309" spans="2:13" hidden="1" x14ac:dyDescent="0.2">
      <c r="B3309" s="31">
        <v>3300</v>
      </c>
      <c r="J3309">
        <f t="shared" si="51"/>
        <v>105000</v>
      </c>
      <c r="K3309" t="e">
        <f>VLOOKUP(B3309,'REGISTRO ABONOS'!$B$8:$BC$10039,54,0)</f>
        <v>#N/A</v>
      </c>
      <c r="L3309" t="e">
        <f>IF(Tabla267[[#This Row],[VALOR RESTANTE]]&lt;Tabla267[[#This Row],[VALOR]],"NO DISPONIBLE","DISPONIBLE")</f>
        <v>#N/A</v>
      </c>
      <c r="M3309" s="9">
        <f>COUNTIF(Tabla267[[#This Row],[VALOR RESTANTE]],0)</f>
        <v>0</v>
      </c>
    </row>
    <row r="3310" spans="2:13" hidden="1" x14ac:dyDescent="0.2">
      <c r="B3310" s="31">
        <v>3301</v>
      </c>
      <c r="J3310">
        <f t="shared" si="51"/>
        <v>105000</v>
      </c>
      <c r="K3310" t="e">
        <f>VLOOKUP(B3310,'REGISTRO ABONOS'!$B$8:$BC$10039,54,0)</f>
        <v>#N/A</v>
      </c>
      <c r="L3310" t="e">
        <f>IF(Tabla267[[#This Row],[VALOR RESTANTE]]&lt;Tabla267[[#This Row],[VALOR]],"NO DISPONIBLE","DISPONIBLE")</f>
        <v>#N/A</v>
      </c>
      <c r="M3310" s="9">
        <f>COUNTIF(Tabla267[[#This Row],[VALOR RESTANTE]],0)</f>
        <v>0</v>
      </c>
    </row>
    <row r="3311" spans="2:13" hidden="1" x14ac:dyDescent="0.2">
      <c r="B3311" s="31">
        <v>3302</v>
      </c>
      <c r="J3311">
        <f t="shared" si="51"/>
        <v>105000</v>
      </c>
      <c r="K3311" t="e">
        <f>VLOOKUP(B3311,'REGISTRO ABONOS'!$B$8:$BC$10039,54,0)</f>
        <v>#N/A</v>
      </c>
      <c r="L3311" t="e">
        <f>IF(Tabla267[[#This Row],[VALOR RESTANTE]]&lt;Tabla267[[#This Row],[VALOR]],"NO DISPONIBLE","DISPONIBLE")</f>
        <v>#N/A</v>
      </c>
      <c r="M3311" s="9">
        <f>COUNTIF(Tabla267[[#This Row],[VALOR RESTANTE]],0)</f>
        <v>0</v>
      </c>
    </row>
    <row r="3312" spans="2:13" hidden="1" x14ac:dyDescent="0.2">
      <c r="B3312" s="31">
        <v>3303</v>
      </c>
      <c r="J3312">
        <f t="shared" si="51"/>
        <v>105000</v>
      </c>
      <c r="K3312" t="e">
        <f>VLOOKUP(B3312,'REGISTRO ABONOS'!$B$8:$BC$10039,54,0)</f>
        <v>#N/A</v>
      </c>
      <c r="L3312" t="e">
        <f>IF(Tabla267[[#This Row],[VALOR RESTANTE]]&lt;Tabla267[[#This Row],[VALOR]],"NO DISPONIBLE","DISPONIBLE")</f>
        <v>#N/A</v>
      </c>
      <c r="M3312" s="9">
        <f>COUNTIF(Tabla267[[#This Row],[VALOR RESTANTE]],0)</f>
        <v>0</v>
      </c>
    </row>
    <row r="3313" spans="2:13" hidden="1" x14ac:dyDescent="0.2">
      <c r="B3313" s="31">
        <v>3304</v>
      </c>
      <c r="I3313" t="s">
        <v>479</v>
      </c>
      <c r="J3313">
        <f t="shared" si="51"/>
        <v>105000</v>
      </c>
      <c r="K3313" t="e">
        <f>VLOOKUP(B3313,'REGISTRO ABONOS'!$B$8:$BC$10039,54,0)</f>
        <v>#N/A</v>
      </c>
      <c r="L3313" t="e">
        <f>IF(Tabla267[[#This Row],[VALOR RESTANTE]]&lt;Tabla267[[#This Row],[VALOR]],"NO DISPONIBLE","DISPONIBLE")</f>
        <v>#N/A</v>
      </c>
      <c r="M3313" s="9">
        <f>COUNTIF(Tabla267[[#This Row],[VALOR RESTANTE]],0)</f>
        <v>0</v>
      </c>
    </row>
    <row r="3314" spans="2:13" hidden="1" x14ac:dyDescent="0.2">
      <c r="B3314" s="31">
        <v>3305</v>
      </c>
      <c r="J3314">
        <f t="shared" si="51"/>
        <v>105000</v>
      </c>
      <c r="K3314" t="e">
        <f>VLOOKUP(B3314,'REGISTRO ABONOS'!$B$8:$BC$10039,54,0)</f>
        <v>#N/A</v>
      </c>
      <c r="L3314" t="e">
        <f>IF(Tabla267[[#This Row],[VALOR RESTANTE]]&lt;Tabla267[[#This Row],[VALOR]],"NO DISPONIBLE","DISPONIBLE")</f>
        <v>#N/A</v>
      </c>
      <c r="M3314" s="9">
        <f>COUNTIF(Tabla267[[#This Row],[VALOR RESTANTE]],0)</f>
        <v>0</v>
      </c>
    </row>
    <row r="3315" spans="2:13" hidden="1" x14ac:dyDescent="0.2">
      <c r="B3315" s="31">
        <v>3306</v>
      </c>
      <c r="J3315">
        <f t="shared" si="51"/>
        <v>105000</v>
      </c>
      <c r="K3315" t="e">
        <f>VLOOKUP(B3315,'REGISTRO ABONOS'!$B$8:$BC$10039,54,0)</f>
        <v>#N/A</v>
      </c>
      <c r="L3315" t="e">
        <f>IF(Tabla267[[#This Row],[VALOR RESTANTE]]&lt;Tabla267[[#This Row],[VALOR]],"NO DISPONIBLE","DISPONIBLE")</f>
        <v>#N/A</v>
      </c>
      <c r="M3315" s="9">
        <f>COUNTIF(Tabla267[[#This Row],[VALOR RESTANTE]],0)</f>
        <v>0</v>
      </c>
    </row>
    <row r="3316" spans="2:13" hidden="1" x14ac:dyDescent="0.2">
      <c r="B3316" s="31">
        <v>3307</v>
      </c>
      <c r="J3316">
        <f t="shared" si="51"/>
        <v>105000</v>
      </c>
      <c r="K3316" t="e">
        <f>VLOOKUP(B3316,'REGISTRO ABONOS'!$B$8:$BC$10039,54,0)</f>
        <v>#N/A</v>
      </c>
      <c r="L3316" t="e">
        <f>IF(Tabla267[[#This Row],[VALOR RESTANTE]]&lt;Tabla267[[#This Row],[VALOR]],"NO DISPONIBLE","DISPONIBLE")</f>
        <v>#N/A</v>
      </c>
      <c r="M3316" s="9">
        <f>COUNTIF(Tabla267[[#This Row],[VALOR RESTANTE]],0)</f>
        <v>0</v>
      </c>
    </row>
    <row r="3317" spans="2:13" hidden="1" x14ac:dyDescent="0.2">
      <c r="B3317" s="31">
        <v>3308</v>
      </c>
      <c r="J3317">
        <f t="shared" si="51"/>
        <v>105000</v>
      </c>
      <c r="K3317" t="e">
        <f>VLOOKUP(B3317,'REGISTRO ABONOS'!$B$8:$BC$10039,54,0)</f>
        <v>#N/A</v>
      </c>
      <c r="L3317" t="e">
        <f>IF(Tabla267[[#This Row],[VALOR RESTANTE]]&lt;Tabla267[[#This Row],[VALOR]],"NO DISPONIBLE","DISPONIBLE")</f>
        <v>#N/A</v>
      </c>
      <c r="M3317" s="9">
        <f>COUNTIF(Tabla267[[#This Row],[VALOR RESTANTE]],0)</f>
        <v>0</v>
      </c>
    </row>
    <row r="3318" spans="2:13" hidden="1" x14ac:dyDescent="0.2">
      <c r="B3318" s="31">
        <v>3309</v>
      </c>
      <c r="J3318">
        <f t="shared" si="51"/>
        <v>105000</v>
      </c>
      <c r="K3318" t="e">
        <f>VLOOKUP(B3318,'REGISTRO ABONOS'!$B$8:$BC$10039,54,0)</f>
        <v>#N/A</v>
      </c>
      <c r="L3318" t="e">
        <f>IF(Tabla267[[#This Row],[VALOR RESTANTE]]&lt;Tabla267[[#This Row],[VALOR]],"NO DISPONIBLE","DISPONIBLE")</f>
        <v>#N/A</v>
      </c>
      <c r="M3318" s="9">
        <f>COUNTIF(Tabla267[[#This Row],[VALOR RESTANTE]],0)</f>
        <v>0</v>
      </c>
    </row>
    <row r="3319" spans="2:13" hidden="1" x14ac:dyDescent="0.2">
      <c r="B3319" s="31">
        <v>3310</v>
      </c>
      <c r="J3319">
        <f t="shared" si="51"/>
        <v>105000</v>
      </c>
      <c r="K3319" t="e">
        <f>VLOOKUP(B3319,'REGISTRO ABONOS'!$B$8:$BC$10039,54,0)</f>
        <v>#N/A</v>
      </c>
      <c r="L3319" t="e">
        <f>IF(Tabla267[[#This Row],[VALOR RESTANTE]]&lt;Tabla267[[#This Row],[VALOR]],"NO DISPONIBLE","DISPONIBLE")</f>
        <v>#N/A</v>
      </c>
      <c r="M3319" s="9">
        <f>COUNTIF(Tabla267[[#This Row],[VALOR RESTANTE]],0)</f>
        <v>0</v>
      </c>
    </row>
    <row r="3320" spans="2:13" hidden="1" x14ac:dyDescent="0.2">
      <c r="B3320" s="31">
        <v>3311</v>
      </c>
      <c r="J3320">
        <f t="shared" si="51"/>
        <v>105000</v>
      </c>
      <c r="K3320" t="e">
        <f>VLOOKUP(B3320,'REGISTRO ABONOS'!$B$8:$BC$10039,54,0)</f>
        <v>#N/A</v>
      </c>
      <c r="L3320" t="e">
        <f>IF(Tabla267[[#This Row],[VALOR RESTANTE]]&lt;Tabla267[[#This Row],[VALOR]],"NO DISPONIBLE","DISPONIBLE")</f>
        <v>#N/A</v>
      </c>
      <c r="M3320" s="9">
        <f>COUNTIF(Tabla267[[#This Row],[VALOR RESTANTE]],0)</f>
        <v>0</v>
      </c>
    </row>
    <row r="3321" spans="2:13" hidden="1" x14ac:dyDescent="0.2">
      <c r="B3321" s="31">
        <v>3312</v>
      </c>
      <c r="J3321">
        <f t="shared" si="51"/>
        <v>105000</v>
      </c>
      <c r="K3321" t="e">
        <f>VLOOKUP(B3321,'REGISTRO ABONOS'!$B$8:$BC$10039,54,0)</f>
        <v>#N/A</v>
      </c>
      <c r="L3321" t="e">
        <f>IF(Tabla267[[#This Row],[VALOR RESTANTE]]&lt;Tabla267[[#This Row],[VALOR]],"NO DISPONIBLE","DISPONIBLE")</f>
        <v>#N/A</v>
      </c>
      <c r="M3321" s="9">
        <f>COUNTIF(Tabla267[[#This Row],[VALOR RESTANTE]],0)</f>
        <v>0</v>
      </c>
    </row>
    <row r="3322" spans="2:13" hidden="1" x14ac:dyDescent="0.2">
      <c r="B3322" s="31">
        <v>3313</v>
      </c>
      <c r="I3322" t="s">
        <v>282</v>
      </c>
      <c r="J3322">
        <f t="shared" si="51"/>
        <v>105000</v>
      </c>
      <c r="K3322" t="e">
        <f>VLOOKUP(B3322,'REGISTRO ABONOS'!$B$8:$BC$10039,54,0)</f>
        <v>#N/A</v>
      </c>
      <c r="L3322" t="e">
        <f>IF(Tabla267[[#This Row],[VALOR RESTANTE]]&lt;Tabla267[[#This Row],[VALOR]],"NO DISPONIBLE","DISPONIBLE")</f>
        <v>#N/A</v>
      </c>
      <c r="M3322" s="9">
        <f>COUNTIF(Tabla267[[#This Row],[VALOR RESTANTE]],0)</f>
        <v>0</v>
      </c>
    </row>
    <row r="3323" spans="2:13" hidden="1" x14ac:dyDescent="0.2">
      <c r="B3323" s="31">
        <v>3314</v>
      </c>
      <c r="I3323" t="s">
        <v>479</v>
      </c>
      <c r="J3323">
        <f t="shared" si="51"/>
        <v>105000</v>
      </c>
      <c r="K3323" t="e">
        <f>VLOOKUP(B3323,'REGISTRO ABONOS'!$B$8:$BC$10039,54,0)</f>
        <v>#N/A</v>
      </c>
      <c r="L3323" t="e">
        <f>IF(Tabla267[[#This Row],[VALOR RESTANTE]]&lt;Tabla267[[#This Row],[VALOR]],"NO DISPONIBLE","DISPONIBLE")</f>
        <v>#N/A</v>
      </c>
      <c r="M3323" s="9">
        <f>COUNTIF(Tabla267[[#This Row],[VALOR RESTANTE]],0)</f>
        <v>0</v>
      </c>
    </row>
    <row r="3324" spans="2:13" hidden="1" x14ac:dyDescent="0.2">
      <c r="B3324" s="31">
        <v>3315</v>
      </c>
      <c r="J3324">
        <f t="shared" si="51"/>
        <v>105000</v>
      </c>
      <c r="K3324" t="e">
        <f>VLOOKUP(B3324,'REGISTRO ABONOS'!$B$8:$BC$10039,54,0)</f>
        <v>#N/A</v>
      </c>
      <c r="L3324" t="e">
        <f>IF(Tabla267[[#This Row],[VALOR RESTANTE]]&lt;Tabla267[[#This Row],[VALOR]],"NO DISPONIBLE","DISPONIBLE")</f>
        <v>#N/A</v>
      </c>
      <c r="M3324" s="9">
        <f>COUNTIF(Tabla267[[#This Row],[VALOR RESTANTE]],0)</f>
        <v>0</v>
      </c>
    </row>
    <row r="3325" spans="2:13" hidden="1" x14ac:dyDescent="0.2">
      <c r="B3325" s="31">
        <v>3316</v>
      </c>
      <c r="J3325">
        <f t="shared" si="51"/>
        <v>105000</v>
      </c>
      <c r="K3325" t="e">
        <f>VLOOKUP(B3325,'REGISTRO ABONOS'!$B$8:$BC$10039,54,0)</f>
        <v>#N/A</v>
      </c>
      <c r="L3325" t="e">
        <f>IF(Tabla267[[#This Row],[VALOR RESTANTE]]&lt;Tabla267[[#This Row],[VALOR]],"NO DISPONIBLE","DISPONIBLE")</f>
        <v>#N/A</v>
      </c>
      <c r="M3325" s="9">
        <f>COUNTIF(Tabla267[[#This Row],[VALOR RESTANTE]],0)</f>
        <v>0</v>
      </c>
    </row>
    <row r="3326" spans="2:13" hidden="1" x14ac:dyDescent="0.2">
      <c r="B3326" s="31">
        <v>3317</v>
      </c>
      <c r="J3326">
        <f t="shared" si="51"/>
        <v>105000</v>
      </c>
      <c r="K3326" t="e">
        <f>VLOOKUP(B3326,'REGISTRO ABONOS'!$B$8:$BC$10039,54,0)</f>
        <v>#N/A</v>
      </c>
      <c r="L3326" t="e">
        <f>IF(Tabla267[[#This Row],[VALOR RESTANTE]]&lt;Tabla267[[#This Row],[VALOR]],"NO DISPONIBLE","DISPONIBLE")</f>
        <v>#N/A</v>
      </c>
      <c r="M3326" s="9">
        <f>COUNTIF(Tabla267[[#This Row],[VALOR RESTANTE]],0)</f>
        <v>0</v>
      </c>
    </row>
    <row r="3327" spans="2:13" hidden="1" x14ac:dyDescent="0.2">
      <c r="B3327" s="31">
        <v>3318</v>
      </c>
      <c r="J3327">
        <f t="shared" si="51"/>
        <v>105000</v>
      </c>
      <c r="K3327" t="e">
        <f>VLOOKUP(B3327,'REGISTRO ABONOS'!$B$8:$BC$10039,54,0)</f>
        <v>#N/A</v>
      </c>
      <c r="L3327" t="e">
        <f>IF(Tabla267[[#This Row],[VALOR RESTANTE]]&lt;Tabla267[[#This Row],[VALOR]],"NO DISPONIBLE","DISPONIBLE")</f>
        <v>#N/A</v>
      </c>
      <c r="M3327" s="9">
        <f>COUNTIF(Tabla267[[#This Row],[VALOR RESTANTE]],0)</f>
        <v>0</v>
      </c>
    </row>
    <row r="3328" spans="2:13" hidden="1" x14ac:dyDescent="0.2">
      <c r="B3328" s="31">
        <v>3319</v>
      </c>
      <c r="J3328">
        <f t="shared" si="51"/>
        <v>105000</v>
      </c>
      <c r="K3328" t="e">
        <f>VLOOKUP(B3328,'REGISTRO ABONOS'!$B$8:$BC$10039,54,0)</f>
        <v>#N/A</v>
      </c>
      <c r="L3328" t="e">
        <f>IF(Tabla267[[#This Row],[VALOR RESTANTE]]&lt;Tabla267[[#This Row],[VALOR]],"NO DISPONIBLE","DISPONIBLE")</f>
        <v>#N/A</v>
      </c>
      <c r="M3328" s="9">
        <f>COUNTIF(Tabla267[[#This Row],[VALOR RESTANTE]],0)</f>
        <v>0</v>
      </c>
    </row>
    <row r="3329" spans="2:13" hidden="1" x14ac:dyDescent="0.2">
      <c r="B3329" s="31">
        <v>3320</v>
      </c>
      <c r="J3329">
        <f t="shared" si="51"/>
        <v>105000</v>
      </c>
      <c r="K3329" t="e">
        <f>VLOOKUP(B3329,'REGISTRO ABONOS'!$B$8:$BC$10039,54,0)</f>
        <v>#N/A</v>
      </c>
      <c r="L3329" t="e">
        <f>IF(Tabla267[[#This Row],[VALOR RESTANTE]]&lt;Tabla267[[#This Row],[VALOR]],"NO DISPONIBLE","DISPONIBLE")</f>
        <v>#N/A</v>
      </c>
      <c r="M3329" s="9">
        <f>COUNTIF(Tabla267[[#This Row],[VALOR RESTANTE]],0)</f>
        <v>0</v>
      </c>
    </row>
    <row r="3330" spans="2:13" hidden="1" x14ac:dyDescent="0.2">
      <c r="B3330" s="31">
        <v>3321</v>
      </c>
      <c r="J3330">
        <f t="shared" si="51"/>
        <v>105000</v>
      </c>
      <c r="K3330" t="e">
        <f>VLOOKUP(B3330,'REGISTRO ABONOS'!$B$8:$BC$10039,54,0)</f>
        <v>#N/A</v>
      </c>
      <c r="L3330" t="e">
        <f>IF(Tabla267[[#This Row],[VALOR RESTANTE]]&lt;Tabla267[[#This Row],[VALOR]],"NO DISPONIBLE","DISPONIBLE")</f>
        <v>#N/A</v>
      </c>
      <c r="M3330" s="9">
        <f>COUNTIF(Tabla267[[#This Row],[VALOR RESTANTE]],0)</f>
        <v>0</v>
      </c>
    </row>
    <row r="3331" spans="2:13" hidden="1" x14ac:dyDescent="0.2">
      <c r="B3331" s="31">
        <v>3322</v>
      </c>
      <c r="J3331">
        <f t="shared" si="51"/>
        <v>105000</v>
      </c>
      <c r="K3331" t="e">
        <f>VLOOKUP(B3331,'REGISTRO ABONOS'!$B$8:$BC$10039,54,0)</f>
        <v>#N/A</v>
      </c>
      <c r="L3331" t="e">
        <f>IF(Tabla267[[#This Row],[VALOR RESTANTE]]&lt;Tabla267[[#This Row],[VALOR]],"NO DISPONIBLE","DISPONIBLE")</f>
        <v>#N/A</v>
      </c>
      <c r="M3331" s="9">
        <f>COUNTIF(Tabla267[[#This Row],[VALOR RESTANTE]],0)</f>
        <v>0</v>
      </c>
    </row>
    <row r="3332" spans="2:13" hidden="1" x14ac:dyDescent="0.2">
      <c r="B3332" s="31">
        <v>3323</v>
      </c>
      <c r="J3332">
        <f t="shared" si="51"/>
        <v>105000</v>
      </c>
      <c r="K3332" t="e">
        <f>VLOOKUP(B3332,'REGISTRO ABONOS'!$B$8:$BC$10039,54,0)</f>
        <v>#N/A</v>
      </c>
      <c r="L3332" t="e">
        <f>IF(Tabla267[[#This Row],[VALOR RESTANTE]]&lt;Tabla267[[#This Row],[VALOR]],"NO DISPONIBLE","DISPONIBLE")</f>
        <v>#N/A</v>
      </c>
      <c r="M3332" s="9">
        <f>COUNTIF(Tabla267[[#This Row],[VALOR RESTANTE]],0)</f>
        <v>0</v>
      </c>
    </row>
    <row r="3333" spans="2:13" hidden="1" x14ac:dyDescent="0.2">
      <c r="B3333" s="31">
        <v>3324</v>
      </c>
      <c r="J3333">
        <f t="shared" si="51"/>
        <v>105000</v>
      </c>
      <c r="K3333" t="e">
        <f>VLOOKUP(B3333,'REGISTRO ABONOS'!$B$8:$BC$10039,54,0)</f>
        <v>#N/A</v>
      </c>
      <c r="L3333" t="e">
        <f>IF(Tabla267[[#This Row],[VALOR RESTANTE]]&lt;Tabla267[[#This Row],[VALOR]],"NO DISPONIBLE","DISPONIBLE")</f>
        <v>#N/A</v>
      </c>
      <c r="M3333" s="9">
        <f>COUNTIF(Tabla267[[#This Row],[VALOR RESTANTE]],0)</f>
        <v>0</v>
      </c>
    </row>
    <row r="3334" spans="2:13" hidden="1" x14ac:dyDescent="0.2">
      <c r="B3334" s="31">
        <v>3325</v>
      </c>
      <c r="I3334" t="s">
        <v>529</v>
      </c>
      <c r="J3334">
        <f t="shared" si="51"/>
        <v>105000</v>
      </c>
      <c r="K3334" t="e">
        <f>VLOOKUP(B3334,'REGISTRO ABONOS'!$B$8:$BC$10039,54,0)</f>
        <v>#N/A</v>
      </c>
      <c r="L3334" t="e">
        <f>IF(Tabla267[[#This Row],[VALOR RESTANTE]]&lt;Tabla267[[#This Row],[VALOR]],"NO DISPONIBLE","DISPONIBLE")</f>
        <v>#N/A</v>
      </c>
      <c r="M3334" s="9">
        <f>COUNTIF(Tabla267[[#This Row],[VALOR RESTANTE]],0)</f>
        <v>0</v>
      </c>
    </row>
    <row r="3335" spans="2:13" hidden="1" x14ac:dyDescent="0.2">
      <c r="B3335" s="31">
        <v>3326</v>
      </c>
      <c r="J3335">
        <f t="shared" si="51"/>
        <v>105000</v>
      </c>
      <c r="K3335" t="e">
        <f>VLOOKUP(B3335,'REGISTRO ABONOS'!$B$8:$BC$10039,54,0)</f>
        <v>#N/A</v>
      </c>
      <c r="L3335" t="e">
        <f>IF(Tabla267[[#This Row],[VALOR RESTANTE]]&lt;Tabla267[[#This Row],[VALOR]],"NO DISPONIBLE","DISPONIBLE")</f>
        <v>#N/A</v>
      </c>
      <c r="M3335" s="9">
        <f>COUNTIF(Tabla267[[#This Row],[VALOR RESTANTE]],0)</f>
        <v>0</v>
      </c>
    </row>
    <row r="3336" spans="2:13" hidden="1" x14ac:dyDescent="0.2">
      <c r="B3336" s="31">
        <v>3327</v>
      </c>
      <c r="J3336">
        <f t="shared" si="51"/>
        <v>105000</v>
      </c>
      <c r="K3336" t="e">
        <f>VLOOKUP(B3336,'REGISTRO ABONOS'!$B$8:$BC$10039,54,0)</f>
        <v>#N/A</v>
      </c>
      <c r="L3336" t="e">
        <f>IF(Tabla267[[#This Row],[VALOR RESTANTE]]&lt;Tabla267[[#This Row],[VALOR]],"NO DISPONIBLE","DISPONIBLE")</f>
        <v>#N/A</v>
      </c>
      <c r="M3336" s="9">
        <f>COUNTIF(Tabla267[[#This Row],[VALOR RESTANTE]],0)</f>
        <v>0</v>
      </c>
    </row>
    <row r="3337" spans="2:13" hidden="1" x14ac:dyDescent="0.2">
      <c r="B3337" s="31">
        <v>3328</v>
      </c>
      <c r="J3337">
        <f t="shared" si="51"/>
        <v>105000</v>
      </c>
      <c r="K3337" t="e">
        <f>VLOOKUP(B3337,'REGISTRO ABONOS'!$B$8:$BC$10039,54,0)</f>
        <v>#N/A</v>
      </c>
      <c r="L3337" t="e">
        <f>IF(Tabla267[[#This Row],[VALOR RESTANTE]]&lt;Tabla267[[#This Row],[VALOR]],"NO DISPONIBLE","DISPONIBLE")</f>
        <v>#N/A</v>
      </c>
      <c r="M3337" s="9">
        <f>COUNTIF(Tabla267[[#This Row],[VALOR RESTANTE]],0)</f>
        <v>0</v>
      </c>
    </row>
    <row r="3338" spans="2:13" hidden="1" x14ac:dyDescent="0.2">
      <c r="B3338" s="31">
        <v>3329</v>
      </c>
      <c r="J3338">
        <f t="shared" si="51"/>
        <v>105000</v>
      </c>
      <c r="K3338" t="e">
        <f>VLOOKUP(B3338,'REGISTRO ABONOS'!$B$8:$BC$10039,54,0)</f>
        <v>#N/A</v>
      </c>
      <c r="L3338" t="e">
        <f>IF(Tabla267[[#This Row],[VALOR RESTANTE]]&lt;Tabla267[[#This Row],[VALOR]],"NO DISPONIBLE","DISPONIBLE")</f>
        <v>#N/A</v>
      </c>
      <c r="M3338" s="9">
        <f>COUNTIF(Tabla267[[#This Row],[VALOR RESTANTE]],0)</f>
        <v>0</v>
      </c>
    </row>
    <row r="3339" spans="2:13" hidden="1" x14ac:dyDescent="0.2">
      <c r="B3339" s="31">
        <v>3330</v>
      </c>
      <c r="J3339">
        <f t="shared" si="51"/>
        <v>105000</v>
      </c>
      <c r="K3339" t="e">
        <f>VLOOKUP(B3339,'REGISTRO ABONOS'!$B$8:$BC$10039,54,0)</f>
        <v>#N/A</v>
      </c>
      <c r="L3339" t="e">
        <f>IF(Tabla267[[#This Row],[VALOR RESTANTE]]&lt;Tabla267[[#This Row],[VALOR]],"NO DISPONIBLE","DISPONIBLE")</f>
        <v>#N/A</v>
      </c>
      <c r="M3339" s="9">
        <f>COUNTIF(Tabla267[[#This Row],[VALOR RESTANTE]],0)</f>
        <v>0</v>
      </c>
    </row>
    <row r="3340" spans="2:13" hidden="1" x14ac:dyDescent="0.2">
      <c r="B3340" s="31">
        <v>3331</v>
      </c>
      <c r="J3340">
        <f t="shared" ref="J3340:J3403" si="52">IF(C3340&gt;43607,130000,105000)</f>
        <v>105000</v>
      </c>
      <c r="K3340" t="e">
        <f>VLOOKUP(B3340,'REGISTRO ABONOS'!$B$8:$BC$10039,54,0)</f>
        <v>#N/A</v>
      </c>
      <c r="L3340" t="e">
        <f>IF(Tabla267[[#This Row],[VALOR RESTANTE]]&lt;Tabla267[[#This Row],[VALOR]],"NO DISPONIBLE","DISPONIBLE")</f>
        <v>#N/A</v>
      </c>
      <c r="M3340" s="9">
        <f>COUNTIF(Tabla267[[#This Row],[VALOR RESTANTE]],0)</f>
        <v>0</v>
      </c>
    </row>
    <row r="3341" spans="2:13" hidden="1" x14ac:dyDescent="0.2">
      <c r="B3341" s="31">
        <v>3332</v>
      </c>
      <c r="J3341">
        <f t="shared" si="52"/>
        <v>105000</v>
      </c>
      <c r="K3341" t="e">
        <f>VLOOKUP(B3341,'REGISTRO ABONOS'!$B$8:$BC$10039,54,0)</f>
        <v>#N/A</v>
      </c>
      <c r="L3341" t="e">
        <f>IF(Tabla267[[#This Row],[VALOR RESTANTE]]&lt;Tabla267[[#This Row],[VALOR]],"NO DISPONIBLE","DISPONIBLE")</f>
        <v>#N/A</v>
      </c>
      <c r="M3341" s="9">
        <f>COUNTIF(Tabla267[[#This Row],[VALOR RESTANTE]],0)</f>
        <v>0</v>
      </c>
    </row>
    <row r="3342" spans="2:13" hidden="1" x14ac:dyDescent="0.2">
      <c r="B3342" s="31">
        <v>3333</v>
      </c>
      <c r="J3342">
        <f t="shared" si="52"/>
        <v>105000</v>
      </c>
      <c r="K3342" t="e">
        <f>VLOOKUP(B3342,'REGISTRO ABONOS'!$B$8:$BC$10039,54,0)</f>
        <v>#N/A</v>
      </c>
      <c r="L3342" t="e">
        <f>IF(Tabla267[[#This Row],[VALOR RESTANTE]]&lt;Tabla267[[#This Row],[VALOR]],"NO DISPONIBLE","DISPONIBLE")</f>
        <v>#N/A</v>
      </c>
      <c r="M3342" s="9">
        <f>COUNTIF(Tabla267[[#This Row],[VALOR RESTANTE]],0)</f>
        <v>0</v>
      </c>
    </row>
    <row r="3343" spans="2:13" hidden="1" x14ac:dyDescent="0.2">
      <c r="B3343" s="31">
        <v>3334</v>
      </c>
      <c r="J3343">
        <f t="shared" si="52"/>
        <v>105000</v>
      </c>
      <c r="K3343" t="e">
        <f>VLOOKUP(B3343,'REGISTRO ABONOS'!$B$8:$BC$10039,54,0)</f>
        <v>#N/A</v>
      </c>
      <c r="L3343" t="e">
        <f>IF(Tabla267[[#This Row],[VALOR RESTANTE]]&lt;Tabla267[[#This Row],[VALOR]],"NO DISPONIBLE","DISPONIBLE")</f>
        <v>#N/A</v>
      </c>
      <c r="M3343" s="9">
        <f>COUNTIF(Tabla267[[#This Row],[VALOR RESTANTE]],0)</f>
        <v>0</v>
      </c>
    </row>
    <row r="3344" spans="2:13" hidden="1" x14ac:dyDescent="0.2">
      <c r="B3344" s="31">
        <v>3335</v>
      </c>
      <c r="J3344">
        <f t="shared" si="52"/>
        <v>105000</v>
      </c>
      <c r="K3344" t="e">
        <f>VLOOKUP(B3344,'REGISTRO ABONOS'!$B$8:$BC$10039,54,0)</f>
        <v>#N/A</v>
      </c>
      <c r="L3344" t="e">
        <f>IF(Tabla267[[#This Row],[VALOR RESTANTE]]&lt;Tabla267[[#This Row],[VALOR]],"NO DISPONIBLE","DISPONIBLE")</f>
        <v>#N/A</v>
      </c>
      <c r="M3344" s="9">
        <f>COUNTIF(Tabla267[[#This Row],[VALOR RESTANTE]],0)</f>
        <v>0</v>
      </c>
    </row>
    <row r="3345" spans="2:13" hidden="1" x14ac:dyDescent="0.2">
      <c r="B3345" s="31">
        <v>3336</v>
      </c>
      <c r="J3345">
        <f t="shared" si="52"/>
        <v>105000</v>
      </c>
      <c r="K3345" t="e">
        <f>VLOOKUP(B3345,'REGISTRO ABONOS'!$B$8:$BC$10039,54,0)</f>
        <v>#N/A</v>
      </c>
      <c r="L3345" t="e">
        <f>IF(Tabla267[[#This Row],[VALOR RESTANTE]]&lt;Tabla267[[#This Row],[VALOR]],"NO DISPONIBLE","DISPONIBLE")</f>
        <v>#N/A</v>
      </c>
      <c r="M3345" s="9">
        <f>COUNTIF(Tabla267[[#This Row],[VALOR RESTANTE]],0)</f>
        <v>0</v>
      </c>
    </row>
    <row r="3346" spans="2:13" hidden="1" x14ac:dyDescent="0.2">
      <c r="B3346" s="31">
        <v>3337</v>
      </c>
      <c r="J3346">
        <f t="shared" si="52"/>
        <v>105000</v>
      </c>
      <c r="K3346" t="e">
        <f>VLOOKUP(B3346,'REGISTRO ABONOS'!$B$8:$BC$10039,54,0)</f>
        <v>#N/A</v>
      </c>
      <c r="L3346" t="e">
        <f>IF(Tabla267[[#This Row],[VALOR RESTANTE]]&lt;Tabla267[[#This Row],[VALOR]],"NO DISPONIBLE","DISPONIBLE")</f>
        <v>#N/A</v>
      </c>
      <c r="M3346" s="9">
        <f>COUNTIF(Tabla267[[#This Row],[VALOR RESTANTE]],0)</f>
        <v>0</v>
      </c>
    </row>
    <row r="3347" spans="2:13" hidden="1" x14ac:dyDescent="0.2">
      <c r="B3347" s="31">
        <v>3338</v>
      </c>
      <c r="J3347">
        <f t="shared" si="52"/>
        <v>105000</v>
      </c>
      <c r="K3347" t="e">
        <f>VLOOKUP(B3347,'REGISTRO ABONOS'!$B$8:$BC$10039,54,0)</f>
        <v>#N/A</v>
      </c>
      <c r="L3347" t="e">
        <f>IF(Tabla267[[#This Row],[VALOR RESTANTE]]&lt;Tabla267[[#This Row],[VALOR]],"NO DISPONIBLE","DISPONIBLE")</f>
        <v>#N/A</v>
      </c>
      <c r="M3347" s="9">
        <f>COUNTIF(Tabla267[[#This Row],[VALOR RESTANTE]],0)</f>
        <v>0</v>
      </c>
    </row>
    <row r="3348" spans="2:13" hidden="1" x14ac:dyDescent="0.2">
      <c r="B3348" s="31">
        <v>3339</v>
      </c>
      <c r="J3348">
        <f t="shared" si="52"/>
        <v>105000</v>
      </c>
      <c r="K3348" t="e">
        <f>VLOOKUP(B3348,'REGISTRO ABONOS'!$B$8:$BC$10039,54,0)</f>
        <v>#N/A</v>
      </c>
      <c r="L3348" t="e">
        <f>IF(Tabla267[[#This Row],[VALOR RESTANTE]]&lt;Tabla267[[#This Row],[VALOR]],"NO DISPONIBLE","DISPONIBLE")</f>
        <v>#N/A</v>
      </c>
      <c r="M3348" s="9">
        <f>COUNTIF(Tabla267[[#This Row],[VALOR RESTANTE]],0)</f>
        <v>0</v>
      </c>
    </row>
    <row r="3349" spans="2:13" hidden="1" x14ac:dyDescent="0.2">
      <c r="B3349" s="31">
        <v>3340</v>
      </c>
      <c r="J3349">
        <f t="shared" si="52"/>
        <v>105000</v>
      </c>
      <c r="K3349" t="e">
        <f>VLOOKUP(B3349,'REGISTRO ABONOS'!$B$8:$BC$10039,54,0)</f>
        <v>#N/A</v>
      </c>
      <c r="L3349" t="e">
        <f>IF(Tabla267[[#This Row],[VALOR RESTANTE]]&lt;Tabla267[[#This Row],[VALOR]],"NO DISPONIBLE","DISPONIBLE")</f>
        <v>#N/A</v>
      </c>
      <c r="M3349" s="9">
        <f>COUNTIF(Tabla267[[#This Row],[VALOR RESTANTE]],0)</f>
        <v>0</v>
      </c>
    </row>
    <row r="3350" spans="2:13" hidden="1" x14ac:dyDescent="0.2">
      <c r="B3350" s="31">
        <v>3341</v>
      </c>
      <c r="J3350">
        <f t="shared" si="52"/>
        <v>105000</v>
      </c>
      <c r="K3350" t="e">
        <f>VLOOKUP(B3350,'REGISTRO ABONOS'!$B$8:$BC$10039,54,0)</f>
        <v>#N/A</v>
      </c>
      <c r="L3350" t="e">
        <f>IF(Tabla267[[#This Row],[VALOR RESTANTE]]&lt;Tabla267[[#This Row],[VALOR]],"NO DISPONIBLE","DISPONIBLE")</f>
        <v>#N/A</v>
      </c>
      <c r="M3350" s="9">
        <f>COUNTIF(Tabla267[[#This Row],[VALOR RESTANTE]],0)</f>
        <v>0</v>
      </c>
    </row>
    <row r="3351" spans="2:13" hidden="1" x14ac:dyDescent="0.2">
      <c r="B3351" s="31">
        <v>3342</v>
      </c>
      <c r="J3351">
        <f t="shared" si="52"/>
        <v>105000</v>
      </c>
      <c r="K3351" t="e">
        <f>VLOOKUP(B3351,'REGISTRO ABONOS'!$B$8:$BC$10039,54,0)</f>
        <v>#N/A</v>
      </c>
      <c r="L3351" t="e">
        <f>IF(Tabla267[[#This Row],[VALOR RESTANTE]]&lt;Tabla267[[#This Row],[VALOR]],"NO DISPONIBLE","DISPONIBLE")</f>
        <v>#N/A</v>
      </c>
      <c r="M3351" s="9">
        <f>COUNTIF(Tabla267[[#This Row],[VALOR RESTANTE]],0)</f>
        <v>0</v>
      </c>
    </row>
    <row r="3352" spans="2:13" hidden="1" x14ac:dyDescent="0.2">
      <c r="B3352" s="31">
        <v>3343</v>
      </c>
      <c r="J3352">
        <f t="shared" si="52"/>
        <v>105000</v>
      </c>
      <c r="K3352" t="e">
        <f>VLOOKUP(B3352,'REGISTRO ABONOS'!$B$8:$BC$10039,54,0)</f>
        <v>#N/A</v>
      </c>
      <c r="L3352" t="e">
        <f>IF(Tabla267[[#This Row],[VALOR RESTANTE]]&lt;Tabla267[[#This Row],[VALOR]],"NO DISPONIBLE","DISPONIBLE")</f>
        <v>#N/A</v>
      </c>
      <c r="M3352" s="9">
        <f>COUNTIF(Tabla267[[#This Row],[VALOR RESTANTE]],0)</f>
        <v>0</v>
      </c>
    </row>
    <row r="3353" spans="2:13" hidden="1" x14ac:dyDescent="0.2">
      <c r="B3353" s="31">
        <v>3344</v>
      </c>
      <c r="J3353">
        <f t="shared" si="52"/>
        <v>105000</v>
      </c>
      <c r="K3353" t="e">
        <f>VLOOKUP(B3353,'REGISTRO ABONOS'!$B$8:$BC$10039,54,0)</f>
        <v>#N/A</v>
      </c>
      <c r="L3353" t="e">
        <f>IF(Tabla267[[#This Row],[VALOR RESTANTE]]&lt;Tabla267[[#This Row],[VALOR]],"NO DISPONIBLE","DISPONIBLE")</f>
        <v>#N/A</v>
      </c>
      <c r="M3353" s="9">
        <f>COUNTIF(Tabla267[[#This Row],[VALOR RESTANTE]],0)</f>
        <v>0</v>
      </c>
    </row>
    <row r="3354" spans="2:13" hidden="1" x14ac:dyDescent="0.2">
      <c r="B3354" s="31">
        <v>3345</v>
      </c>
      <c r="C3354" s="10">
        <v>43560</v>
      </c>
      <c r="D3354" t="s">
        <v>213</v>
      </c>
      <c r="I3354" t="s">
        <v>211</v>
      </c>
      <c r="J3354">
        <f t="shared" si="52"/>
        <v>105000</v>
      </c>
      <c r="K3354" t="e">
        <f>VLOOKUP(B3354,'REGISTRO ABONOS'!$B$8:$BC$10039,54,0)</f>
        <v>#N/A</v>
      </c>
      <c r="L3354" t="e">
        <f>IF(Tabla267[[#This Row],[VALOR RESTANTE]]&lt;Tabla267[[#This Row],[VALOR]],"NO DISPONIBLE","DISPONIBLE")</f>
        <v>#N/A</v>
      </c>
      <c r="M3354" s="9">
        <f>COUNTIF(Tabla267[[#This Row],[VALOR RESTANTE]],0)</f>
        <v>0</v>
      </c>
    </row>
    <row r="3355" spans="2:13" hidden="1" x14ac:dyDescent="0.2">
      <c r="B3355" s="31">
        <v>3346</v>
      </c>
      <c r="J3355">
        <f t="shared" si="52"/>
        <v>105000</v>
      </c>
      <c r="K3355" t="e">
        <f>VLOOKUP(B3355,'REGISTRO ABONOS'!$B$8:$BC$10039,54,0)</f>
        <v>#N/A</v>
      </c>
      <c r="L3355" t="e">
        <f>IF(Tabla267[[#This Row],[VALOR RESTANTE]]&lt;Tabla267[[#This Row],[VALOR]],"NO DISPONIBLE","DISPONIBLE")</f>
        <v>#N/A</v>
      </c>
      <c r="M3355" s="9">
        <f>COUNTIF(Tabla267[[#This Row],[VALOR RESTANTE]],0)</f>
        <v>0</v>
      </c>
    </row>
    <row r="3356" spans="2:13" hidden="1" x14ac:dyDescent="0.2">
      <c r="B3356" s="31">
        <v>3347</v>
      </c>
      <c r="J3356">
        <f t="shared" si="52"/>
        <v>105000</v>
      </c>
      <c r="K3356" t="e">
        <f>VLOOKUP(B3356,'REGISTRO ABONOS'!$B$8:$BC$10039,54,0)</f>
        <v>#N/A</v>
      </c>
      <c r="L3356" t="e">
        <f>IF(Tabla267[[#This Row],[VALOR RESTANTE]]&lt;Tabla267[[#This Row],[VALOR]],"NO DISPONIBLE","DISPONIBLE")</f>
        <v>#N/A</v>
      </c>
      <c r="M3356" s="9">
        <f>COUNTIF(Tabla267[[#This Row],[VALOR RESTANTE]],0)</f>
        <v>0</v>
      </c>
    </row>
    <row r="3357" spans="2:13" hidden="1" x14ac:dyDescent="0.2">
      <c r="B3357" s="31">
        <v>3348</v>
      </c>
      <c r="J3357">
        <f t="shared" si="52"/>
        <v>105000</v>
      </c>
      <c r="K3357" t="e">
        <f>VLOOKUP(B3357,'REGISTRO ABONOS'!$B$8:$BC$10039,54,0)</f>
        <v>#N/A</v>
      </c>
      <c r="L3357" t="e">
        <f>IF(Tabla267[[#This Row],[VALOR RESTANTE]]&lt;Tabla267[[#This Row],[VALOR]],"NO DISPONIBLE","DISPONIBLE")</f>
        <v>#N/A</v>
      </c>
      <c r="M3357" s="9">
        <f>COUNTIF(Tabla267[[#This Row],[VALOR RESTANTE]],0)</f>
        <v>0</v>
      </c>
    </row>
    <row r="3358" spans="2:13" hidden="1" x14ac:dyDescent="0.2">
      <c r="B3358" s="31">
        <v>3349</v>
      </c>
      <c r="J3358">
        <f t="shared" si="52"/>
        <v>105000</v>
      </c>
      <c r="K3358" t="e">
        <f>VLOOKUP(B3358,'REGISTRO ABONOS'!$B$8:$BC$10039,54,0)</f>
        <v>#N/A</v>
      </c>
      <c r="L3358" t="e">
        <f>IF(Tabla267[[#This Row],[VALOR RESTANTE]]&lt;Tabla267[[#This Row],[VALOR]],"NO DISPONIBLE","DISPONIBLE")</f>
        <v>#N/A</v>
      </c>
      <c r="M3358" s="9">
        <f>COUNTIF(Tabla267[[#This Row],[VALOR RESTANTE]],0)</f>
        <v>0</v>
      </c>
    </row>
    <row r="3359" spans="2:13" hidden="1" x14ac:dyDescent="0.2">
      <c r="B3359" s="31">
        <v>3350</v>
      </c>
      <c r="J3359">
        <f t="shared" si="52"/>
        <v>105000</v>
      </c>
      <c r="K3359" t="e">
        <f>VLOOKUP(B3359,'REGISTRO ABONOS'!$B$8:$BC$10039,54,0)</f>
        <v>#N/A</v>
      </c>
      <c r="L3359" t="e">
        <f>IF(Tabla267[[#This Row],[VALOR RESTANTE]]&lt;Tabla267[[#This Row],[VALOR]],"NO DISPONIBLE","DISPONIBLE")</f>
        <v>#N/A</v>
      </c>
      <c r="M3359" s="9">
        <f>COUNTIF(Tabla267[[#This Row],[VALOR RESTANTE]],0)</f>
        <v>0</v>
      </c>
    </row>
    <row r="3360" spans="2:13" hidden="1" x14ac:dyDescent="0.2">
      <c r="B3360" s="31">
        <v>3351</v>
      </c>
      <c r="J3360">
        <f t="shared" si="52"/>
        <v>105000</v>
      </c>
      <c r="K3360" t="e">
        <f>VLOOKUP(B3360,'REGISTRO ABONOS'!$B$8:$BC$10039,54,0)</f>
        <v>#N/A</v>
      </c>
      <c r="L3360" t="e">
        <f>IF(Tabla267[[#This Row],[VALOR RESTANTE]]&lt;Tabla267[[#This Row],[VALOR]],"NO DISPONIBLE","DISPONIBLE")</f>
        <v>#N/A</v>
      </c>
      <c r="M3360" s="9">
        <f>COUNTIF(Tabla267[[#This Row],[VALOR RESTANTE]],0)</f>
        <v>0</v>
      </c>
    </row>
    <row r="3361" spans="2:13" hidden="1" x14ac:dyDescent="0.2">
      <c r="B3361" s="31">
        <v>3352</v>
      </c>
      <c r="J3361">
        <f t="shared" si="52"/>
        <v>105000</v>
      </c>
      <c r="K3361" t="e">
        <f>VLOOKUP(B3361,'REGISTRO ABONOS'!$B$8:$BC$10039,54,0)</f>
        <v>#N/A</v>
      </c>
      <c r="L3361" t="e">
        <f>IF(Tabla267[[#This Row],[VALOR RESTANTE]]&lt;Tabla267[[#This Row],[VALOR]],"NO DISPONIBLE","DISPONIBLE")</f>
        <v>#N/A</v>
      </c>
      <c r="M3361" s="9">
        <f>COUNTIF(Tabla267[[#This Row],[VALOR RESTANTE]],0)</f>
        <v>0</v>
      </c>
    </row>
    <row r="3362" spans="2:13" hidden="1" x14ac:dyDescent="0.2">
      <c r="B3362" s="31">
        <v>3353</v>
      </c>
      <c r="J3362">
        <f t="shared" si="52"/>
        <v>105000</v>
      </c>
      <c r="K3362" t="e">
        <f>VLOOKUP(B3362,'REGISTRO ABONOS'!$B$8:$BC$10039,54,0)</f>
        <v>#N/A</v>
      </c>
      <c r="L3362" t="e">
        <f>IF(Tabla267[[#This Row],[VALOR RESTANTE]]&lt;Tabla267[[#This Row],[VALOR]],"NO DISPONIBLE","DISPONIBLE")</f>
        <v>#N/A</v>
      </c>
      <c r="M3362" s="9">
        <f>COUNTIF(Tabla267[[#This Row],[VALOR RESTANTE]],0)</f>
        <v>0</v>
      </c>
    </row>
    <row r="3363" spans="2:13" hidden="1" x14ac:dyDescent="0.2">
      <c r="B3363" s="31">
        <v>3354</v>
      </c>
      <c r="J3363">
        <f t="shared" si="52"/>
        <v>105000</v>
      </c>
      <c r="K3363" t="e">
        <f>VLOOKUP(B3363,'REGISTRO ABONOS'!$B$8:$BC$10039,54,0)</f>
        <v>#N/A</v>
      </c>
      <c r="L3363" t="e">
        <f>IF(Tabla267[[#This Row],[VALOR RESTANTE]]&lt;Tabla267[[#This Row],[VALOR]],"NO DISPONIBLE","DISPONIBLE")</f>
        <v>#N/A</v>
      </c>
      <c r="M3363" s="9">
        <f>COUNTIF(Tabla267[[#This Row],[VALOR RESTANTE]],0)</f>
        <v>0</v>
      </c>
    </row>
    <row r="3364" spans="2:13" hidden="1" x14ac:dyDescent="0.2">
      <c r="B3364" s="31">
        <v>3355</v>
      </c>
      <c r="J3364">
        <f t="shared" si="52"/>
        <v>105000</v>
      </c>
      <c r="K3364" t="e">
        <f>VLOOKUP(B3364,'REGISTRO ABONOS'!$B$8:$BC$10039,54,0)</f>
        <v>#N/A</v>
      </c>
      <c r="L3364" t="e">
        <f>IF(Tabla267[[#This Row],[VALOR RESTANTE]]&lt;Tabla267[[#This Row],[VALOR]],"NO DISPONIBLE","DISPONIBLE")</f>
        <v>#N/A</v>
      </c>
      <c r="M3364" s="9">
        <f>COUNTIF(Tabla267[[#This Row],[VALOR RESTANTE]],0)</f>
        <v>0</v>
      </c>
    </row>
    <row r="3365" spans="2:13" hidden="1" x14ac:dyDescent="0.2">
      <c r="B3365" s="31">
        <v>3356</v>
      </c>
      <c r="J3365">
        <f t="shared" si="52"/>
        <v>105000</v>
      </c>
      <c r="K3365" t="e">
        <f>VLOOKUP(B3365,'REGISTRO ABONOS'!$B$8:$BC$10039,54,0)</f>
        <v>#N/A</v>
      </c>
      <c r="L3365" t="e">
        <f>IF(Tabla267[[#This Row],[VALOR RESTANTE]]&lt;Tabla267[[#This Row],[VALOR]],"NO DISPONIBLE","DISPONIBLE")</f>
        <v>#N/A</v>
      </c>
      <c r="M3365" s="9">
        <f>COUNTIF(Tabla267[[#This Row],[VALOR RESTANTE]],0)</f>
        <v>0</v>
      </c>
    </row>
    <row r="3366" spans="2:13" hidden="1" x14ac:dyDescent="0.2">
      <c r="B3366" s="31">
        <v>3357</v>
      </c>
      <c r="J3366">
        <f t="shared" si="52"/>
        <v>105000</v>
      </c>
      <c r="K3366" t="e">
        <f>VLOOKUP(B3366,'REGISTRO ABONOS'!$B$8:$BC$10039,54,0)</f>
        <v>#N/A</v>
      </c>
      <c r="L3366" t="e">
        <f>IF(Tabla267[[#This Row],[VALOR RESTANTE]]&lt;Tabla267[[#This Row],[VALOR]],"NO DISPONIBLE","DISPONIBLE")</f>
        <v>#N/A</v>
      </c>
      <c r="M3366" s="9">
        <f>COUNTIF(Tabla267[[#This Row],[VALOR RESTANTE]],0)</f>
        <v>0</v>
      </c>
    </row>
    <row r="3367" spans="2:13" hidden="1" x14ac:dyDescent="0.2">
      <c r="B3367" s="31">
        <v>3358</v>
      </c>
      <c r="J3367">
        <f t="shared" si="52"/>
        <v>105000</v>
      </c>
      <c r="K3367" t="e">
        <f>VLOOKUP(B3367,'REGISTRO ABONOS'!$B$8:$BC$10039,54,0)</f>
        <v>#N/A</v>
      </c>
      <c r="L3367" t="e">
        <f>IF(Tabla267[[#This Row],[VALOR RESTANTE]]&lt;Tabla267[[#This Row],[VALOR]],"NO DISPONIBLE","DISPONIBLE")</f>
        <v>#N/A</v>
      </c>
      <c r="M3367" s="9">
        <f>COUNTIF(Tabla267[[#This Row],[VALOR RESTANTE]],0)</f>
        <v>0</v>
      </c>
    </row>
    <row r="3368" spans="2:13" hidden="1" x14ac:dyDescent="0.2">
      <c r="B3368" s="31">
        <v>3359</v>
      </c>
      <c r="J3368">
        <f t="shared" si="52"/>
        <v>105000</v>
      </c>
      <c r="K3368" t="e">
        <f>VLOOKUP(B3368,'REGISTRO ABONOS'!$B$8:$BC$10039,54,0)</f>
        <v>#N/A</v>
      </c>
      <c r="L3368" t="e">
        <f>IF(Tabla267[[#This Row],[VALOR RESTANTE]]&lt;Tabla267[[#This Row],[VALOR]],"NO DISPONIBLE","DISPONIBLE")</f>
        <v>#N/A</v>
      </c>
      <c r="M3368" s="9">
        <f>COUNTIF(Tabla267[[#This Row],[VALOR RESTANTE]],0)</f>
        <v>0</v>
      </c>
    </row>
    <row r="3369" spans="2:13" hidden="1" x14ac:dyDescent="0.2">
      <c r="B3369" s="31">
        <v>3360</v>
      </c>
      <c r="J3369">
        <f t="shared" si="52"/>
        <v>105000</v>
      </c>
      <c r="K3369" t="e">
        <f>VLOOKUP(B3369,'REGISTRO ABONOS'!$B$8:$BC$10039,54,0)</f>
        <v>#N/A</v>
      </c>
      <c r="L3369" t="e">
        <f>IF(Tabla267[[#This Row],[VALOR RESTANTE]]&lt;Tabla267[[#This Row],[VALOR]],"NO DISPONIBLE","DISPONIBLE")</f>
        <v>#N/A</v>
      </c>
      <c r="M3369" s="9">
        <f>COUNTIF(Tabla267[[#This Row],[VALOR RESTANTE]],0)</f>
        <v>0</v>
      </c>
    </row>
    <row r="3370" spans="2:13" hidden="1" x14ac:dyDescent="0.2">
      <c r="B3370" s="31">
        <v>3361</v>
      </c>
      <c r="J3370">
        <f t="shared" si="52"/>
        <v>105000</v>
      </c>
      <c r="K3370" t="e">
        <f>VLOOKUP(B3370,'REGISTRO ABONOS'!$B$8:$BC$10039,54,0)</f>
        <v>#N/A</v>
      </c>
      <c r="L3370" t="e">
        <f>IF(Tabla267[[#This Row],[VALOR RESTANTE]]&lt;Tabla267[[#This Row],[VALOR]],"NO DISPONIBLE","DISPONIBLE")</f>
        <v>#N/A</v>
      </c>
      <c r="M3370" s="9">
        <f>COUNTIF(Tabla267[[#This Row],[VALOR RESTANTE]],0)</f>
        <v>0</v>
      </c>
    </row>
    <row r="3371" spans="2:13" hidden="1" x14ac:dyDescent="0.2">
      <c r="B3371" s="31">
        <v>3362</v>
      </c>
      <c r="J3371">
        <f t="shared" si="52"/>
        <v>105000</v>
      </c>
      <c r="K3371" t="e">
        <f>VLOOKUP(B3371,'REGISTRO ABONOS'!$B$8:$BC$10039,54,0)</f>
        <v>#N/A</v>
      </c>
      <c r="L3371" t="e">
        <f>IF(Tabla267[[#This Row],[VALOR RESTANTE]]&lt;Tabla267[[#This Row],[VALOR]],"NO DISPONIBLE","DISPONIBLE")</f>
        <v>#N/A</v>
      </c>
      <c r="M3371" s="9">
        <f>COUNTIF(Tabla267[[#This Row],[VALOR RESTANTE]],0)</f>
        <v>0</v>
      </c>
    </row>
    <row r="3372" spans="2:13" hidden="1" x14ac:dyDescent="0.2">
      <c r="B3372" s="31">
        <v>3363</v>
      </c>
      <c r="J3372">
        <f t="shared" si="52"/>
        <v>105000</v>
      </c>
      <c r="K3372" t="e">
        <f>VLOOKUP(B3372,'REGISTRO ABONOS'!$B$8:$BC$10039,54,0)</f>
        <v>#N/A</v>
      </c>
      <c r="L3372" t="e">
        <f>IF(Tabla267[[#This Row],[VALOR RESTANTE]]&lt;Tabla267[[#This Row],[VALOR]],"NO DISPONIBLE","DISPONIBLE")</f>
        <v>#N/A</v>
      </c>
      <c r="M3372" s="9">
        <f>COUNTIF(Tabla267[[#This Row],[VALOR RESTANTE]],0)</f>
        <v>0</v>
      </c>
    </row>
    <row r="3373" spans="2:13" hidden="1" x14ac:dyDescent="0.2">
      <c r="B3373" s="31">
        <v>3364</v>
      </c>
      <c r="J3373">
        <f t="shared" si="52"/>
        <v>105000</v>
      </c>
      <c r="K3373" t="e">
        <f>VLOOKUP(B3373,'REGISTRO ABONOS'!$B$8:$BC$10039,54,0)</f>
        <v>#N/A</v>
      </c>
      <c r="L3373" t="e">
        <f>IF(Tabla267[[#This Row],[VALOR RESTANTE]]&lt;Tabla267[[#This Row],[VALOR]],"NO DISPONIBLE","DISPONIBLE")</f>
        <v>#N/A</v>
      </c>
      <c r="M3373" s="9">
        <f>COUNTIF(Tabla267[[#This Row],[VALOR RESTANTE]],0)</f>
        <v>0</v>
      </c>
    </row>
    <row r="3374" spans="2:13" hidden="1" x14ac:dyDescent="0.2">
      <c r="B3374" s="31">
        <v>3365</v>
      </c>
      <c r="J3374">
        <f t="shared" si="52"/>
        <v>105000</v>
      </c>
      <c r="K3374" t="e">
        <f>VLOOKUP(B3374,'REGISTRO ABONOS'!$B$8:$BC$10039,54,0)</f>
        <v>#N/A</v>
      </c>
      <c r="L3374" t="e">
        <f>IF(Tabla267[[#This Row],[VALOR RESTANTE]]&lt;Tabla267[[#This Row],[VALOR]],"NO DISPONIBLE","DISPONIBLE")</f>
        <v>#N/A</v>
      </c>
      <c r="M3374" s="9">
        <f>COUNTIF(Tabla267[[#This Row],[VALOR RESTANTE]],0)</f>
        <v>0</v>
      </c>
    </row>
    <row r="3375" spans="2:13" hidden="1" x14ac:dyDescent="0.2">
      <c r="B3375" s="31">
        <v>3366</v>
      </c>
      <c r="J3375">
        <f t="shared" si="52"/>
        <v>105000</v>
      </c>
      <c r="K3375" t="e">
        <f>VLOOKUP(B3375,'REGISTRO ABONOS'!$B$8:$BC$10039,54,0)</f>
        <v>#N/A</v>
      </c>
      <c r="L3375" t="e">
        <f>IF(Tabla267[[#This Row],[VALOR RESTANTE]]&lt;Tabla267[[#This Row],[VALOR]],"NO DISPONIBLE","DISPONIBLE")</f>
        <v>#N/A</v>
      </c>
      <c r="M3375" s="9">
        <f>COUNTIF(Tabla267[[#This Row],[VALOR RESTANTE]],0)</f>
        <v>0</v>
      </c>
    </row>
    <row r="3376" spans="2:13" hidden="1" x14ac:dyDescent="0.2">
      <c r="B3376" s="31">
        <v>3367</v>
      </c>
      <c r="J3376">
        <f t="shared" si="52"/>
        <v>105000</v>
      </c>
      <c r="K3376" t="e">
        <f>VLOOKUP(B3376,'REGISTRO ABONOS'!$B$8:$BC$10039,54,0)</f>
        <v>#N/A</v>
      </c>
      <c r="L3376" t="e">
        <f>IF(Tabla267[[#This Row],[VALOR RESTANTE]]&lt;Tabla267[[#This Row],[VALOR]],"NO DISPONIBLE","DISPONIBLE")</f>
        <v>#N/A</v>
      </c>
      <c r="M3376" s="9">
        <f>COUNTIF(Tabla267[[#This Row],[VALOR RESTANTE]],0)</f>
        <v>0</v>
      </c>
    </row>
    <row r="3377" spans="2:13" hidden="1" x14ac:dyDescent="0.2">
      <c r="B3377" s="31">
        <v>3368</v>
      </c>
      <c r="J3377">
        <f t="shared" si="52"/>
        <v>105000</v>
      </c>
      <c r="K3377" t="e">
        <f>VLOOKUP(B3377,'REGISTRO ABONOS'!$B$8:$BC$10039,54,0)</f>
        <v>#N/A</v>
      </c>
      <c r="L3377" t="e">
        <f>IF(Tabla267[[#This Row],[VALOR RESTANTE]]&lt;Tabla267[[#This Row],[VALOR]],"NO DISPONIBLE","DISPONIBLE")</f>
        <v>#N/A</v>
      </c>
      <c r="M3377" s="9">
        <f>COUNTIF(Tabla267[[#This Row],[VALOR RESTANTE]],0)</f>
        <v>0</v>
      </c>
    </row>
    <row r="3378" spans="2:13" hidden="1" x14ac:dyDescent="0.2">
      <c r="B3378" s="31">
        <v>3369</v>
      </c>
      <c r="J3378">
        <f t="shared" si="52"/>
        <v>105000</v>
      </c>
      <c r="K3378" t="e">
        <f>VLOOKUP(B3378,'REGISTRO ABONOS'!$B$8:$BC$10039,54,0)</f>
        <v>#N/A</v>
      </c>
      <c r="L3378" t="e">
        <f>IF(Tabla267[[#This Row],[VALOR RESTANTE]]&lt;Tabla267[[#This Row],[VALOR]],"NO DISPONIBLE","DISPONIBLE")</f>
        <v>#N/A</v>
      </c>
      <c r="M3378" s="9">
        <f>COUNTIF(Tabla267[[#This Row],[VALOR RESTANTE]],0)</f>
        <v>0</v>
      </c>
    </row>
    <row r="3379" spans="2:13" hidden="1" x14ac:dyDescent="0.2">
      <c r="B3379" s="31">
        <v>3370</v>
      </c>
      <c r="J3379">
        <f t="shared" si="52"/>
        <v>105000</v>
      </c>
      <c r="K3379" t="e">
        <f>VLOOKUP(B3379,'REGISTRO ABONOS'!$B$8:$BC$10039,54,0)</f>
        <v>#N/A</v>
      </c>
      <c r="L3379" t="e">
        <f>IF(Tabla267[[#This Row],[VALOR RESTANTE]]&lt;Tabla267[[#This Row],[VALOR]],"NO DISPONIBLE","DISPONIBLE")</f>
        <v>#N/A</v>
      </c>
      <c r="M3379" s="9">
        <f>COUNTIF(Tabla267[[#This Row],[VALOR RESTANTE]],0)</f>
        <v>0</v>
      </c>
    </row>
    <row r="3380" spans="2:13" hidden="1" x14ac:dyDescent="0.2">
      <c r="B3380" s="31">
        <v>3371</v>
      </c>
      <c r="C3380" s="10">
        <v>43567</v>
      </c>
      <c r="D3380" t="s">
        <v>421</v>
      </c>
      <c r="I3380" t="s">
        <v>411</v>
      </c>
      <c r="J3380">
        <f t="shared" si="52"/>
        <v>105000</v>
      </c>
      <c r="K3380" t="e">
        <f>VLOOKUP(B3380,'REGISTRO ABONOS'!$B$8:$BC$10039,54,0)</f>
        <v>#N/A</v>
      </c>
      <c r="L3380" t="e">
        <f>IF(Tabla267[[#This Row],[VALOR RESTANTE]]&lt;Tabla267[[#This Row],[VALOR]],"NO DISPONIBLE","DISPONIBLE")</f>
        <v>#N/A</v>
      </c>
      <c r="M3380" s="9">
        <f>COUNTIF(Tabla267[[#This Row],[VALOR RESTANTE]],0)</f>
        <v>0</v>
      </c>
    </row>
    <row r="3381" spans="2:13" hidden="1" x14ac:dyDescent="0.2">
      <c r="B3381" s="31">
        <v>3372</v>
      </c>
      <c r="J3381">
        <f t="shared" si="52"/>
        <v>105000</v>
      </c>
      <c r="K3381" t="e">
        <f>VLOOKUP(B3381,'REGISTRO ABONOS'!$B$8:$BC$10039,54,0)</f>
        <v>#N/A</v>
      </c>
      <c r="L3381" t="e">
        <f>IF(Tabla267[[#This Row],[VALOR RESTANTE]]&lt;Tabla267[[#This Row],[VALOR]],"NO DISPONIBLE","DISPONIBLE")</f>
        <v>#N/A</v>
      </c>
      <c r="M3381" s="9">
        <f>COUNTIF(Tabla267[[#This Row],[VALOR RESTANTE]],0)</f>
        <v>0</v>
      </c>
    </row>
    <row r="3382" spans="2:13" hidden="1" x14ac:dyDescent="0.2">
      <c r="B3382" s="31">
        <v>3373</v>
      </c>
      <c r="J3382">
        <f t="shared" si="52"/>
        <v>105000</v>
      </c>
      <c r="K3382" t="e">
        <f>VLOOKUP(B3382,'REGISTRO ABONOS'!$B$8:$BC$10039,54,0)</f>
        <v>#N/A</v>
      </c>
      <c r="L3382" t="e">
        <f>IF(Tabla267[[#This Row],[VALOR RESTANTE]]&lt;Tabla267[[#This Row],[VALOR]],"NO DISPONIBLE","DISPONIBLE")</f>
        <v>#N/A</v>
      </c>
      <c r="M3382" s="9">
        <f>COUNTIF(Tabla267[[#This Row],[VALOR RESTANTE]],0)</f>
        <v>0</v>
      </c>
    </row>
    <row r="3383" spans="2:13" hidden="1" x14ac:dyDescent="0.2">
      <c r="B3383" s="31">
        <v>3374</v>
      </c>
      <c r="J3383">
        <f t="shared" si="52"/>
        <v>105000</v>
      </c>
      <c r="K3383" t="e">
        <f>VLOOKUP(B3383,'REGISTRO ABONOS'!$B$8:$BC$10039,54,0)</f>
        <v>#N/A</v>
      </c>
      <c r="L3383" t="e">
        <f>IF(Tabla267[[#This Row],[VALOR RESTANTE]]&lt;Tabla267[[#This Row],[VALOR]],"NO DISPONIBLE","DISPONIBLE")</f>
        <v>#N/A</v>
      </c>
      <c r="M3383" s="9">
        <f>COUNTIF(Tabla267[[#This Row],[VALOR RESTANTE]],0)</f>
        <v>0</v>
      </c>
    </row>
    <row r="3384" spans="2:13" hidden="1" x14ac:dyDescent="0.2">
      <c r="B3384" s="31">
        <v>3375</v>
      </c>
      <c r="J3384">
        <f t="shared" si="52"/>
        <v>105000</v>
      </c>
      <c r="K3384" t="e">
        <f>VLOOKUP(B3384,'REGISTRO ABONOS'!$B$8:$BC$10039,54,0)</f>
        <v>#N/A</v>
      </c>
      <c r="L3384" t="e">
        <f>IF(Tabla267[[#This Row],[VALOR RESTANTE]]&lt;Tabla267[[#This Row],[VALOR]],"NO DISPONIBLE","DISPONIBLE")</f>
        <v>#N/A</v>
      </c>
      <c r="M3384" s="9">
        <f>COUNTIF(Tabla267[[#This Row],[VALOR RESTANTE]],0)</f>
        <v>0</v>
      </c>
    </row>
    <row r="3385" spans="2:13" hidden="1" x14ac:dyDescent="0.2">
      <c r="B3385" s="31">
        <v>3376</v>
      </c>
      <c r="J3385">
        <f t="shared" si="52"/>
        <v>105000</v>
      </c>
      <c r="K3385" t="e">
        <f>VLOOKUP(B3385,'REGISTRO ABONOS'!$B$8:$BC$10039,54,0)</f>
        <v>#N/A</v>
      </c>
      <c r="L3385" t="e">
        <f>IF(Tabla267[[#This Row],[VALOR RESTANTE]]&lt;Tabla267[[#This Row],[VALOR]],"NO DISPONIBLE","DISPONIBLE")</f>
        <v>#N/A</v>
      </c>
      <c r="M3385" s="9">
        <f>COUNTIF(Tabla267[[#This Row],[VALOR RESTANTE]],0)</f>
        <v>0</v>
      </c>
    </row>
    <row r="3386" spans="2:13" hidden="1" x14ac:dyDescent="0.2">
      <c r="B3386" s="31">
        <v>3377</v>
      </c>
      <c r="J3386">
        <f t="shared" si="52"/>
        <v>105000</v>
      </c>
      <c r="K3386" t="e">
        <f>VLOOKUP(B3386,'REGISTRO ABONOS'!$B$8:$BC$10039,54,0)</f>
        <v>#N/A</v>
      </c>
      <c r="L3386" t="e">
        <f>IF(Tabla267[[#This Row],[VALOR RESTANTE]]&lt;Tabla267[[#This Row],[VALOR]],"NO DISPONIBLE","DISPONIBLE")</f>
        <v>#N/A</v>
      </c>
      <c r="M3386" s="9">
        <f>COUNTIF(Tabla267[[#This Row],[VALOR RESTANTE]],0)</f>
        <v>0</v>
      </c>
    </row>
    <row r="3387" spans="2:13" hidden="1" x14ac:dyDescent="0.2">
      <c r="B3387" s="31">
        <v>3378</v>
      </c>
      <c r="J3387">
        <f t="shared" si="52"/>
        <v>105000</v>
      </c>
      <c r="K3387" t="e">
        <f>VLOOKUP(B3387,'REGISTRO ABONOS'!$B$8:$BC$10039,54,0)</f>
        <v>#N/A</v>
      </c>
      <c r="L3387" t="e">
        <f>IF(Tabla267[[#This Row],[VALOR RESTANTE]]&lt;Tabla267[[#This Row],[VALOR]],"NO DISPONIBLE","DISPONIBLE")</f>
        <v>#N/A</v>
      </c>
      <c r="M3387" s="9">
        <f>COUNTIF(Tabla267[[#This Row],[VALOR RESTANTE]],0)</f>
        <v>0</v>
      </c>
    </row>
    <row r="3388" spans="2:13" hidden="1" x14ac:dyDescent="0.2">
      <c r="B3388" s="31">
        <v>3379</v>
      </c>
      <c r="J3388">
        <f t="shared" si="52"/>
        <v>105000</v>
      </c>
      <c r="K3388" t="e">
        <f>VLOOKUP(B3388,'REGISTRO ABONOS'!$B$8:$BC$10039,54,0)</f>
        <v>#N/A</v>
      </c>
      <c r="L3388" t="e">
        <f>IF(Tabla267[[#This Row],[VALOR RESTANTE]]&lt;Tabla267[[#This Row],[VALOR]],"NO DISPONIBLE","DISPONIBLE")</f>
        <v>#N/A</v>
      </c>
      <c r="M3388" s="9">
        <f>COUNTIF(Tabla267[[#This Row],[VALOR RESTANTE]],0)</f>
        <v>0</v>
      </c>
    </row>
    <row r="3389" spans="2:13" hidden="1" x14ac:dyDescent="0.2">
      <c r="B3389" s="31">
        <v>3380</v>
      </c>
      <c r="J3389">
        <f t="shared" si="52"/>
        <v>105000</v>
      </c>
      <c r="K3389" t="e">
        <f>VLOOKUP(B3389,'REGISTRO ABONOS'!$B$8:$BC$10039,54,0)</f>
        <v>#N/A</v>
      </c>
      <c r="L3389" t="e">
        <f>IF(Tabla267[[#This Row],[VALOR RESTANTE]]&lt;Tabla267[[#This Row],[VALOR]],"NO DISPONIBLE","DISPONIBLE")</f>
        <v>#N/A</v>
      </c>
      <c r="M3389" s="9">
        <f>COUNTIF(Tabla267[[#This Row],[VALOR RESTANTE]],0)</f>
        <v>0</v>
      </c>
    </row>
    <row r="3390" spans="2:13" hidden="1" x14ac:dyDescent="0.2">
      <c r="B3390" s="31">
        <v>3381</v>
      </c>
      <c r="J3390">
        <f t="shared" si="52"/>
        <v>105000</v>
      </c>
      <c r="K3390" t="e">
        <f>VLOOKUP(B3390,'REGISTRO ABONOS'!$B$8:$BC$10039,54,0)</f>
        <v>#N/A</v>
      </c>
      <c r="L3390" t="e">
        <f>IF(Tabla267[[#This Row],[VALOR RESTANTE]]&lt;Tabla267[[#This Row],[VALOR]],"NO DISPONIBLE","DISPONIBLE")</f>
        <v>#N/A</v>
      </c>
      <c r="M3390" s="9">
        <f>COUNTIF(Tabla267[[#This Row],[VALOR RESTANTE]],0)</f>
        <v>0</v>
      </c>
    </row>
    <row r="3391" spans="2:13" hidden="1" x14ac:dyDescent="0.2">
      <c r="B3391" s="31">
        <v>3382</v>
      </c>
      <c r="J3391">
        <f t="shared" si="52"/>
        <v>105000</v>
      </c>
      <c r="K3391" t="e">
        <f>VLOOKUP(B3391,'REGISTRO ABONOS'!$B$8:$BC$10039,54,0)</f>
        <v>#N/A</v>
      </c>
      <c r="L3391" t="e">
        <f>IF(Tabla267[[#This Row],[VALOR RESTANTE]]&lt;Tabla267[[#This Row],[VALOR]],"NO DISPONIBLE","DISPONIBLE")</f>
        <v>#N/A</v>
      </c>
      <c r="M3391" s="9">
        <f>COUNTIF(Tabla267[[#This Row],[VALOR RESTANTE]],0)</f>
        <v>0</v>
      </c>
    </row>
    <row r="3392" spans="2:13" hidden="1" x14ac:dyDescent="0.2">
      <c r="B3392" s="31">
        <v>3383</v>
      </c>
      <c r="J3392">
        <f t="shared" si="52"/>
        <v>105000</v>
      </c>
      <c r="K3392" t="e">
        <f>VLOOKUP(B3392,'REGISTRO ABONOS'!$B$8:$BC$10039,54,0)</f>
        <v>#N/A</v>
      </c>
      <c r="L3392" t="e">
        <f>IF(Tabla267[[#This Row],[VALOR RESTANTE]]&lt;Tabla267[[#This Row],[VALOR]],"NO DISPONIBLE","DISPONIBLE")</f>
        <v>#N/A</v>
      </c>
      <c r="M3392" s="9">
        <f>COUNTIF(Tabla267[[#This Row],[VALOR RESTANTE]],0)</f>
        <v>0</v>
      </c>
    </row>
    <row r="3393" spans="2:13" hidden="1" x14ac:dyDescent="0.2">
      <c r="B3393" s="31">
        <v>3384</v>
      </c>
      <c r="J3393">
        <f t="shared" si="52"/>
        <v>105000</v>
      </c>
      <c r="K3393" t="e">
        <f>VLOOKUP(B3393,'REGISTRO ABONOS'!$B$8:$BC$10039,54,0)</f>
        <v>#N/A</v>
      </c>
      <c r="L3393" t="e">
        <f>IF(Tabla267[[#This Row],[VALOR RESTANTE]]&lt;Tabla267[[#This Row],[VALOR]],"NO DISPONIBLE","DISPONIBLE")</f>
        <v>#N/A</v>
      </c>
      <c r="M3393" s="9">
        <f>COUNTIF(Tabla267[[#This Row],[VALOR RESTANTE]],0)</f>
        <v>0</v>
      </c>
    </row>
    <row r="3394" spans="2:13" hidden="1" x14ac:dyDescent="0.2">
      <c r="B3394" s="31">
        <v>3385</v>
      </c>
      <c r="J3394">
        <f t="shared" si="52"/>
        <v>105000</v>
      </c>
      <c r="K3394" t="e">
        <f>VLOOKUP(B3394,'REGISTRO ABONOS'!$B$8:$BC$10039,54,0)</f>
        <v>#N/A</v>
      </c>
      <c r="L3394" t="e">
        <f>IF(Tabla267[[#This Row],[VALOR RESTANTE]]&lt;Tabla267[[#This Row],[VALOR]],"NO DISPONIBLE","DISPONIBLE")</f>
        <v>#N/A</v>
      </c>
      <c r="M3394" s="9">
        <f>COUNTIF(Tabla267[[#This Row],[VALOR RESTANTE]],0)</f>
        <v>0</v>
      </c>
    </row>
    <row r="3395" spans="2:13" hidden="1" x14ac:dyDescent="0.2">
      <c r="B3395" s="31">
        <v>3386</v>
      </c>
      <c r="J3395">
        <f t="shared" si="52"/>
        <v>105000</v>
      </c>
      <c r="K3395" t="e">
        <f>VLOOKUP(B3395,'REGISTRO ABONOS'!$B$8:$BC$10039,54,0)</f>
        <v>#N/A</v>
      </c>
      <c r="L3395" t="e">
        <f>IF(Tabla267[[#This Row],[VALOR RESTANTE]]&lt;Tabla267[[#This Row],[VALOR]],"NO DISPONIBLE","DISPONIBLE")</f>
        <v>#N/A</v>
      </c>
      <c r="M3395" s="9">
        <f>COUNTIF(Tabla267[[#This Row],[VALOR RESTANTE]],0)</f>
        <v>0</v>
      </c>
    </row>
    <row r="3396" spans="2:13" hidden="1" x14ac:dyDescent="0.2">
      <c r="B3396" s="31">
        <v>3387</v>
      </c>
      <c r="J3396">
        <f t="shared" si="52"/>
        <v>105000</v>
      </c>
      <c r="K3396" t="e">
        <f>VLOOKUP(B3396,'REGISTRO ABONOS'!$B$8:$BC$10039,54,0)</f>
        <v>#N/A</v>
      </c>
      <c r="L3396" t="e">
        <f>IF(Tabla267[[#This Row],[VALOR RESTANTE]]&lt;Tabla267[[#This Row],[VALOR]],"NO DISPONIBLE","DISPONIBLE")</f>
        <v>#N/A</v>
      </c>
      <c r="M3396" s="9">
        <f>COUNTIF(Tabla267[[#This Row],[VALOR RESTANTE]],0)</f>
        <v>0</v>
      </c>
    </row>
    <row r="3397" spans="2:13" hidden="1" x14ac:dyDescent="0.2">
      <c r="B3397" s="31">
        <v>3388</v>
      </c>
      <c r="J3397">
        <f t="shared" si="52"/>
        <v>105000</v>
      </c>
      <c r="K3397" t="e">
        <f>VLOOKUP(B3397,'REGISTRO ABONOS'!$B$8:$BC$10039,54,0)</f>
        <v>#N/A</v>
      </c>
      <c r="L3397" t="e">
        <f>IF(Tabla267[[#This Row],[VALOR RESTANTE]]&lt;Tabla267[[#This Row],[VALOR]],"NO DISPONIBLE","DISPONIBLE")</f>
        <v>#N/A</v>
      </c>
      <c r="M3397" s="9">
        <f>COUNTIF(Tabla267[[#This Row],[VALOR RESTANTE]],0)</f>
        <v>0</v>
      </c>
    </row>
    <row r="3398" spans="2:13" hidden="1" x14ac:dyDescent="0.2">
      <c r="B3398" s="31">
        <v>3389</v>
      </c>
      <c r="J3398">
        <f t="shared" si="52"/>
        <v>105000</v>
      </c>
      <c r="K3398" t="e">
        <f>VLOOKUP(B3398,'REGISTRO ABONOS'!$B$8:$BC$10039,54,0)</f>
        <v>#N/A</v>
      </c>
      <c r="L3398" t="e">
        <f>IF(Tabla267[[#This Row],[VALOR RESTANTE]]&lt;Tabla267[[#This Row],[VALOR]],"NO DISPONIBLE","DISPONIBLE")</f>
        <v>#N/A</v>
      </c>
      <c r="M3398" s="9">
        <f>COUNTIF(Tabla267[[#This Row],[VALOR RESTANTE]],0)</f>
        <v>0</v>
      </c>
    </row>
    <row r="3399" spans="2:13" hidden="1" x14ac:dyDescent="0.2">
      <c r="B3399" s="31">
        <v>3390</v>
      </c>
      <c r="J3399">
        <f t="shared" si="52"/>
        <v>105000</v>
      </c>
      <c r="K3399" t="e">
        <f>VLOOKUP(B3399,'REGISTRO ABONOS'!$B$8:$BC$10039,54,0)</f>
        <v>#N/A</v>
      </c>
      <c r="L3399" t="e">
        <f>IF(Tabla267[[#This Row],[VALOR RESTANTE]]&lt;Tabla267[[#This Row],[VALOR]],"NO DISPONIBLE","DISPONIBLE")</f>
        <v>#N/A</v>
      </c>
      <c r="M3399" s="9">
        <f>COUNTIF(Tabla267[[#This Row],[VALOR RESTANTE]],0)</f>
        <v>0</v>
      </c>
    </row>
    <row r="3400" spans="2:13" hidden="1" x14ac:dyDescent="0.2">
      <c r="B3400" s="31">
        <v>3391</v>
      </c>
      <c r="J3400">
        <f t="shared" si="52"/>
        <v>105000</v>
      </c>
      <c r="K3400" t="e">
        <f>VLOOKUP(B3400,'REGISTRO ABONOS'!$B$8:$BC$10039,54,0)</f>
        <v>#N/A</v>
      </c>
      <c r="L3400" t="e">
        <f>IF(Tabla267[[#This Row],[VALOR RESTANTE]]&lt;Tabla267[[#This Row],[VALOR]],"NO DISPONIBLE","DISPONIBLE")</f>
        <v>#N/A</v>
      </c>
      <c r="M3400" s="9">
        <f>COUNTIF(Tabla267[[#This Row],[VALOR RESTANTE]],0)</f>
        <v>0</v>
      </c>
    </row>
    <row r="3401" spans="2:13" hidden="1" x14ac:dyDescent="0.2">
      <c r="B3401" s="31">
        <v>3392</v>
      </c>
      <c r="J3401">
        <f t="shared" si="52"/>
        <v>105000</v>
      </c>
      <c r="K3401" t="e">
        <f>VLOOKUP(B3401,'REGISTRO ABONOS'!$B$8:$BC$10039,54,0)</f>
        <v>#N/A</v>
      </c>
      <c r="L3401" t="e">
        <f>IF(Tabla267[[#This Row],[VALOR RESTANTE]]&lt;Tabla267[[#This Row],[VALOR]],"NO DISPONIBLE","DISPONIBLE")</f>
        <v>#N/A</v>
      </c>
      <c r="M3401" s="9">
        <f>COUNTIF(Tabla267[[#This Row],[VALOR RESTANTE]],0)</f>
        <v>0</v>
      </c>
    </row>
    <row r="3402" spans="2:13" hidden="1" x14ac:dyDescent="0.2">
      <c r="B3402" s="31">
        <v>3393</v>
      </c>
      <c r="J3402">
        <f t="shared" si="52"/>
        <v>105000</v>
      </c>
      <c r="K3402" t="e">
        <f>VLOOKUP(B3402,'REGISTRO ABONOS'!$B$8:$BC$10039,54,0)</f>
        <v>#N/A</v>
      </c>
      <c r="L3402" t="e">
        <f>IF(Tabla267[[#This Row],[VALOR RESTANTE]]&lt;Tabla267[[#This Row],[VALOR]],"NO DISPONIBLE","DISPONIBLE")</f>
        <v>#N/A</v>
      </c>
      <c r="M3402" s="9">
        <f>COUNTIF(Tabla267[[#This Row],[VALOR RESTANTE]],0)</f>
        <v>0</v>
      </c>
    </row>
    <row r="3403" spans="2:13" hidden="1" x14ac:dyDescent="0.2">
      <c r="B3403" s="31">
        <v>3394</v>
      </c>
      <c r="J3403">
        <f t="shared" si="52"/>
        <v>105000</v>
      </c>
      <c r="K3403" t="e">
        <f>VLOOKUP(B3403,'REGISTRO ABONOS'!$B$8:$BC$10039,54,0)</f>
        <v>#N/A</v>
      </c>
      <c r="L3403" t="e">
        <f>IF(Tabla267[[#This Row],[VALOR RESTANTE]]&lt;Tabla267[[#This Row],[VALOR]],"NO DISPONIBLE","DISPONIBLE")</f>
        <v>#N/A</v>
      </c>
      <c r="M3403" s="9">
        <f>COUNTIF(Tabla267[[#This Row],[VALOR RESTANTE]],0)</f>
        <v>0</v>
      </c>
    </row>
    <row r="3404" spans="2:13" hidden="1" x14ac:dyDescent="0.2">
      <c r="B3404" s="31">
        <v>3395</v>
      </c>
      <c r="J3404">
        <f t="shared" ref="J3404:J3467" si="53">IF(C3404&gt;43607,130000,105000)</f>
        <v>105000</v>
      </c>
      <c r="K3404" t="e">
        <f>VLOOKUP(B3404,'REGISTRO ABONOS'!$B$8:$BC$10039,54,0)</f>
        <v>#N/A</v>
      </c>
      <c r="L3404" t="e">
        <f>IF(Tabla267[[#This Row],[VALOR RESTANTE]]&lt;Tabla267[[#This Row],[VALOR]],"NO DISPONIBLE","DISPONIBLE")</f>
        <v>#N/A</v>
      </c>
      <c r="M3404" s="9">
        <f>COUNTIF(Tabla267[[#This Row],[VALOR RESTANTE]],0)</f>
        <v>0</v>
      </c>
    </row>
    <row r="3405" spans="2:13" hidden="1" x14ac:dyDescent="0.2">
      <c r="B3405" s="31">
        <v>3396</v>
      </c>
      <c r="J3405">
        <f t="shared" si="53"/>
        <v>105000</v>
      </c>
      <c r="K3405" t="e">
        <f>VLOOKUP(B3405,'REGISTRO ABONOS'!$B$8:$BC$10039,54,0)</f>
        <v>#N/A</v>
      </c>
      <c r="L3405" t="e">
        <f>IF(Tabla267[[#This Row],[VALOR RESTANTE]]&lt;Tabla267[[#This Row],[VALOR]],"NO DISPONIBLE","DISPONIBLE")</f>
        <v>#N/A</v>
      </c>
      <c r="M3405" s="9">
        <f>COUNTIF(Tabla267[[#This Row],[VALOR RESTANTE]],0)</f>
        <v>0</v>
      </c>
    </row>
    <row r="3406" spans="2:13" hidden="1" x14ac:dyDescent="0.2">
      <c r="B3406" s="31">
        <v>3397</v>
      </c>
      <c r="J3406">
        <f t="shared" si="53"/>
        <v>105000</v>
      </c>
      <c r="K3406" t="e">
        <f>VLOOKUP(B3406,'REGISTRO ABONOS'!$B$8:$BC$10039,54,0)</f>
        <v>#N/A</v>
      </c>
      <c r="L3406" t="e">
        <f>IF(Tabla267[[#This Row],[VALOR RESTANTE]]&lt;Tabla267[[#This Row],[VALOR]],"NO DISPONIBLE","DISPONIBLE")</f>
        <v>#N/A</v>
      </c>
      <c r="M3406" s="9">
        <f>COUNTIF(Tabla267[[#This Row],[VALOR RESTANTE]],0)</f>
        <v>0</v>
      </c>
    </row>
    <row r="3407" spans="2:13" hidden="1" x14ac:dyDescent="0.2">
      <c r="B3407" s="31">
        <v>3398</v>
      </c>
      <c r="J3407">
        <f t="shared" si="53"/>
        <v>105000</v>
      </c>
      <c r="K3407" t="e">
        <f>VLOOKUP(B3407,'REGISTRO ABONOS'!$B$8:$BC$10039,54,0)</f>
        <v>#N/A</v>
      </c>
      <c r="L3407" t="e">
        <f>IF(Tabla267[[#This Row],[VALOR RESTANTE]]&lt;Tabla267[[#This Row],[VALOR]],"NO DISPONIBLE","DISPONIBLE")</f>
        <v>#N/A</v>
      </c>
      <c r="M3407" s="9">
        <f>COUNTIF(Tabla267[[#This Row],[VALOR RESTANTE]],0)</f>
        <v>0</v>
      </c>
    </row>
    <row r="3408" spans="2:13" hidden="1" x14ac:dyDescent="0.2">
      <c r="B3408" s="31">
        <v>3399</v>
      </c>
      <c r="J3408">
        <f t="shared" si="53"/>
        <v>105000</v>
      </c>
      <c r="K3408" t="e">
        <f>VLOOKUP(B3408,'REGISTRO ABONOS'!$B$8:$BC$10039,54,0)</f>
        <v>#N/A</v>
      </c>
      <c r="L3408" t="e">
        <f>IF(Tabla267[[#This Row],[VALOR RESTANTE]]&lt;Tabla267[[#This Row],[VALOR]],"NO DISPONIBLE","DISPONIBLE")</f>
        <v>#N/A</v>
      </c>
      <c r="M3408" s="9">
        <f>COUNTIF(Tabla267[[#This Row],[VALOR RESTANTE]],0)</f>
        <v>0</v>
      </c>
    </row>
    <row r="3409" spans="2:13" hidden="1" x14ac:dyDescent="0.2">
      <c r="B3409" s="31">
        <v>3400</v>
      </c>
      <c r="J3409">
        <f t="shared" si="53"/>
        <v>105000</v>
      </c>
      <c r="K3409" t="e">
        <f>VLOOKUP(B3409,'REGISTRO ABONOS'!$B$8:$BC$10039,54,0)</f>
        <v>#N/A</v>
      </c>
      <c r="L3409" t="e">
        <f>IF(Tabla267[[#This Row],[VALOR RESTANTE]]&lt;Tabla267[[#This Row],[VALOR]],"NO DISPONIBLE","DISPONIBLE")</f>
        <v>#N/A</v>
      </c>
      <c r="M3409" s="9">
        <f>COUNTIF(Tabla267[[#This Row],[VALOR RESTANTE]],0)</f>
        <v>0</v>
      </c>
    </row>
    <row r="3410" spans="2:13" hidden="1" x14ac:dyDescent="0.2">
      <c r="B3410" s="31">
        <v>3401</v>
      </c>
      <c r="J3410">
        <f t="shared" si="53"/>
        <v>105000</v>
      </c>
      <c r="K3410" t="e">
        <f>VLOOKUP(B3410,'REGISTRO ABONOS'!$B$8:$BC$10039,54,0)</f>
        <v>#N/A</v>
      </c>
      <c r="L3410" t="e">
        <f>IF(Tabla267[[#This Row],[VALOR RESTANTE]]&lt;Tabla267[[#This Row],[VALOR]],"NO DISPONIBLE","DISPONIBLE")</f>
        <v>#N/A</v>
      </c>
      <c r="M3410" s="9">
        <f>COUNTIF(Tabla267[[#This Row],[VALOR RESTANTE]],0)</f>
        <v>0</v>
      </c>
    </row>
    <row r="3411" spans="2:13" hidden="1" x14ac:dyDescent="0.2">
      <c r="B3411" s="31">
        <v>3402</v>
      </c>
      <c r="J3411">
        <f t="shared" si="53"/>
        <v>105000</v>
      </c>
      <c r="K3411" t="e">
        <f>VLOOKUP(B3411,'REGISTRO ABONOS'!$B$8:$BC$10039,54,0)</f>
        <v>#N/A</v>
      </c>
      <c r="L3411" t="e">
        <f>IF(Tabla267[[#This Row],[VALOR RESTANTE]]&lt;Tabla267[[#This Row],[VALOR]],"NO DISPONIBLE","DISPONIBLE")</f>
        <v>#N/A</v>
      </c>
      <c r="M3411" s="9">
        <f>COUNTIF(Tabla267[[#This Row],[VALOR RESTANTE]],0)</f>
        <v>0</v>
      </c>
    </row>
    <row r="3412" spans="2:13" hidden="1" x14ac:dyDescent="0.2">
      <c r="B3412" s="31">
        <v>3403</v>
      </c>
      <c r="J3412">
        <f t="shared" si="53"/>
        <v>105000</v>
      </c>
      <c r="K3412" t="e">
        <f>VLOOKUP(B3412,'REGISTRO ABONOS'!$B$8:$BC$10039,54,0)</f>
        <v>#N/A</v>
      </c>
      <c r="L3412" t="e">
        <f>IF(Tabla267[[#This Row],[VALOR RESTANTE]]&lt;Tabla267[[#This Row],[VALOR]],"NO DISPONIBLE","DISPONIBLE")</f>
        <v>#N/A</v>
      </c>
      <c r="M3412" s="9">
        <f>COUNTIF(Tabla267[[#This Row],[VALOR RESTANTE]],0)</f>
        <v>0</v>
      </c>
    </row>
    <row r="3413" spans="2:13" hidden="1" x14ac:dyDescent="0.2">
      <c r="B3413" s="31">
        <v>3404</v>
      </c>
      <c r="J3413">
        <f t="shared" si="53"/>
        <v>105000</v>
      </c>
      <c r="K3413" t="e">
        <f>VLOOKUP(B3413,'REGISTRO ABONOS'!$B$8:$BC$10039,54,0)</f>
        <v>#N/A</v>
      </c>
      <c r="L3413" t="e">
        <f>IF(Tabla267[[#This Row],[VALOR RESTANTE]]&lt;Tabla267[[#This Row],[VALOR]],"NO DISPONIBLE","DISPONIBLE")</f>
        <v>#N/A</v>
      </c>
      <c r="M3413" s="9">
        <f>COUNTIF(Tabla267[[#This Row],[VALOR RESTANTE]],0)</f>
        <v>0</v>
      </c>
    </row>
    <row r="3414" spans="2:13" hidden="1" x14ac:dyDescent="0.2">
      <c r="B3414" s="31">
        <v>3405</v>
      </c>
      <c r="J3414">
        <f t="shared" si="53"/>
        <v>105000</v>
      </c>
      <c r="K3414" t="e">
        <f>VLOOKUP(B3414,'REGISTRO ABONOS'!$B$8:$BC$10039,54,0)</f>
        <v>#N/A</v>
      </c>
      <c r="L3414" t="e">
        <f>IF(Tabla267[[#This Row],[VALOR RESTANTE]]&lt;Tabla267[[#This Row],[VALOR]],"NO DISPONIBLE","DISPONIBLE")</f>
        <v>#N/A</v>
      </c>
      <c r="M3414" s="9">
        <f>COUNTIF(Tabla267[[#This Row],[VALOR RESTANTE]],0)</f>
        <v>0</v>
      </c>
    </row>
    <row r="3415" spans="2:13" hidden="1" x14ac:dyDescent="0.2">
      <c r="B3415" s="31">
        <v>3406</v>
      </c>
      <c r="J3415">
        <f t="shared" si="53"/>
        <v>105000</v>
      </c>
      <c r="K3415" t="e">
        <f>VLOOKUP(B3415,'REGISTRO ABONOS'!$B$8:$BC$10039,54,0)</f>
        <v>#N/A</v>
      </c>
      <c r="L3415" t="e">
        <f>IF(Tabla267[[#This Row],[VALOR RESTANTE]]&lt;Tabla267[[#This Row],[VALOR]],"NO DISPONIBLE","DISPONIBLE")</f>
        <v>#N/A</v>
      </c>
      <c r="M3415" s="9">
        <f>COUNTIF(Tabla267[[#This Row],[VALOR RESTANTE]],0)</f>
        <v>0</v>
      </c>
    </row>
    <row r="3416" spans="2:13" hidden="1" x14ac:dyDescent="0.2">
      <c r="B3416" s="31">
        <v>3407</v>
      </c>
      <c r="J3416">
        <f t="shared" si="53"/>
        <v>105000</v>
      </c>
      <c r="K3416" t="e">
        <f>VLOOKUP(B3416,'REGISTRO ABONOS'!$B$8:$BC$10039,54,0)</f>
        <v>#N/A</v>
      </c>
      <c r="L3416" t="e">
        <f>IF(Tabla267[[#This Row],[VALOR RESTANTE]]&lt;Tabla267[[#This Row],[VALOR]],"NO DISPONIBLE","DISPONIBLE")</f>
        <v>#N/A</v>
      </c>
      <c r="M3416" s="9">
        <f>COUNTIF(Tabla267[[#This Row],[VALOR RESTANTE]],0)</f>
        <v>0</v>
      </c>
    </row>
    <row r="3417" spans="2:13" hidden="1" x14ac:dyDescent="0.2">
      <c r="B3417" s="31">
        <v>3408</v>
      </c>
      <c r="J3417">
        <f t="shared" si="53"/>
        <v>105000</v>
      </c>
      <c r="K3417" t="e">
        <f>VLOOKUP(B3417,'REGISTRO ABONOS'!$B$8:$BC$10039,54,0)</f>
        <v>#N/A</v>
      </c>
      <c r="L3417" t="e">
        <f>IF(Tabla267[[#This Row],[VALOR RESTANTE]]&lt;Tabla267[[#This Row],[VALOR]],"NO DISPONIBLE","DISPONIBLE")</f>
        <v>#N/A</v>
      </c>
      <c r="M3417" s="9">
        <f>COUNTIF(Tabla267[[#This Row],[VALOR RESTANTE]],0)</f>
        <v>0</v>
      </c>
    </row>
    <row r="3418" spans="2:13" hidden="1" x14ac:dyDescent="0.2">
      <c r="B3418" s="31">
        <v>3409</v>
      </c>
      <c r="J3418">
        <f t="shared" si="53"/>
        <v>105000</v>
      </c>
      <c r="K3418" t="e">
        <f>VLOOKUP(B3418,'REGISTRO ABONOS'!$B$8:$BC$10039,54,0)</f>
        <v>#N/A</v>
      </c>
      <c r="L3418" t="e">
        <f>IF(Tabla267[[#This Row],[VALOR RESTANTE]]&lt;Tabla267[[#This Row],[VALOR]],"NO DISPONIBLE","DISPONIBLE")</f>
        <v>#N/A</v>
      </c>
      <c r="M3418" s="9">
        <f>COUNTIF(Tabla267[[#This Row],[VALOR RESTANTE]],0)</f>
        <v>0</v>
      </c>
    </row>
    <row r="3419" spans="2:13" hidden="1" x14ac:dyDescent="0.2">
      <c r="B3419" s="31">
        <v>3410</v>
      </c>
      <c r="J3419">
        <f t="shared" si="53"/>
        <v>105000</v>
      </c>
      <c r="K3419" t="e">
        <f>VLOOKUP(B3419,'REGISTRO ABONOS'!$B$8:$BC$10039,54,0)</f>
        <v>#N/A</v>
      </c>
      <c r="L3419" t="e">
        <f>IF(Tabla267[[#This Row],[VALOR RESTANTE]]&lt;Tabla267[[#This Row],[VALOR]],"NO DISPONIBLE","DISPONIBLE")</f>
        <v>#N/A</v>
      </c>
      <c r="M3419" s="9">
        <f>COUNTIF(Tabla267[[#This Row],[VALOR RESTANTE]],0)</f>
        <v>0</v>
      </c>
    </row>
    <row r="3420" spans="2:13" hidden="1" x14ac:dyDescent="0.2">
      <c r="B3420" s="31">
        <v>3411</v>
      </c>
      <c r="J3420">
        <f t="shared" si="53"/>
        <v>105000</v>
      </c>
      <c r="K3420" t="e">
        <f>VLOOKUP(B3420,'REGISTRO ABONOS'!$B$8:$BC$10039,54,0)</f>
        <v>#N/A</v>
      </c>
      <c r="L3420" t="e">
        <f>IF(Tabla267[[#This Row],[VALOR RESTANTE]]&lt;Tabla267[[#This Row],[VALOR]],"NO DISPONIBLE","DISPONIBLE")</f>
        <v>#N/A</v>
      </c>
      <c r="M3420" s="9">
        <f>COUNTIF(Tabla267[[#This Row],[VALOR RESTANTE]],0)</f>
        <v>0</v>
      </c>
    </row>
    <row r="3421" spans="2:13" hidden="1" x14ac:dyDescent="0.2">
      <c r="B3421" s="31">
        <v>3412</v>
      </c>
      <c r="J3421">
        <f t="shared" si="53"/>
        <v>105000</v>
      </c>
      <c r="K3421" t="e">
        <f>VLOOKUP(B3421,'REGISTRO ABONOS'!$B$8:$BC$10039,54,0)</f>
        <v>#N/A</v>
      </c>
      <c r="L3421" t="e">
        <f>IF(Tabla267[[#This Row],[VALOR RESTANTE]]&lt;Tabla267[[#This Row],[VALOR]],"NO DISPONIBLE","DISPONIBLE")</f>
        <v>#N/A</v>
      </c>
      <c r="M3421" s="9">
        <f>COUNTIF(Tabla267[[#This Row],[VALOR RESTANTE]],0)</f>
        <v>0</v>
      </c>
    </row>
    <row r="3422" spans="2:13" hidden="1" x14ac:dyDescent="0.2">
      <c r="B3422" s="31">
        <v>3413</v>
      </c>
      <c r="C3422" s="10">
        <v>43558</v>
      </c>
      <c r="D3422" t="s">
        <v>322</v>
      </c>
      <c r="I3422" t="s">
        <v>322</v>
      </c>
      <c r="J3422">
        <f t="shared" si="53"/>
        <v>105000</v>
      </c>
      <c r="K3422">
        <f>VLOOKUP(B3422,'REGISTRO ABONOS'!$B$8:$BC$10039,54,0)</f>
        <v>0</v>
      </c>
      <c r="L3422" t="str">
        <f>IF(Tabla267[[#This Row],[VALOR RESTANTE]]&lt;Tabla267[[#This Row],[VALOR]],"NO DISPONIBLE","DISPONIBLE")</f>
        <v>NO DISPONIBLE</v>
      </c>
      <c r="M3422" s="9">
        <f>COUNTIF(Tabla267[[#This Row],[VALOR RESTANTE]],0)</f>
        <v>1</v>
      </c>
    </row>
    <row r="3423" spans="2:13" hidden="1" x14ac:dyDescent="0.2">
      <c r="B3423" s="31">
        <v>3414</v>
      </c>
      <c r="J3423">
        <f t="shared" si="53"/>
        <v>105000</v>
      </c>
      <c r="K3423" t="e">
        <f>VLOOKUP(B3423,'REGISTRO ABONOS'!$B$8:$BC$10039,54,0)</f>
        <v>#N/A</v>
      </c>
      <c r="L3423" t="e">
        <f>IF(Tabla267[[#This Row],[VALOR RESTANTE]]&lt;Tabla267[[#This Row],[VALOR]],"NO DISPONIBLE","DISPONIBLE")</f>
        <v>#N/A</v>
      </c>
      <c r="M3423" s="9">
        <f>COUNTIF(Tabla267[[#This Row],[VALOR RESTANTE]],0)</f>
        <v>0</v>
      </c>
    </row>
    <row r="3424" spans="2:13" hidden="1" x14ac:dyDescent="0.2">
      <c r="B3424" s="31">
        <v>3415</v>
      </c>
      <c r="J3424">
        <f t="shared" si="53"/>
        <v>105000</v>
      </c>
      <c r="K3424" t="e">
        <f>VLOOKUP(B3424,'REGISTRO ABONOS'!$B$8:$BC$10039,54,0)</f>
        <v>#N/A</v>
      </c>
      <c r="L3424" t="e">
        <f>IF(Tabla267[[#This Row],[VALOR RESTANTE]]&lt;Tabla267[[#This Row],[VALOR]],"NO DISPONIBLE","DISPONIBLE")</f>
        <v>#N/A</v>
      </c>
      <c r="M3424" s="9">
        <f>COUNTIF(Tabla267[[#This Row],[VALOR RESTANTE]],0)</f>
        <v>0</v>
      </c>
    </row>
    <row r="3425" spans="2:13" hidden="1" x14ac:dyDescent="0.2">
      <c r="B3425" s="31">
        <v>3416</v>
      </c>
      <c r="J3425">
        <f t="shared" si="53"/>
        <v>105000</v>
      </c>
      <c r="K3425" t="e">
        <f>VLOOKUP(B3425,'REGISTRO ABONOS'!$B$8:$BC$10039,54,0)</f>
        <v>#N/A</v>
      </c>
      <c r="L3425" t="e">
        <f>IF(Tabla267[[#This Row],[VALOR RESTANTE]]&lt;Tabla267[[#This Row],[VALOR]],"NO DISPONIBLE","DISPONIBLE")</f>
        <v>#N/A</v>
      </c>
      <c r="M3425" s="9">
        <f>COUNTIF(Tabla267[[#This Row],[VALOR RESTANTE]],0)</f>
        <v>0</v>
      </c>
    </row>
    <row r="3426" spans="2:13" hidden="1" x14ac:dyDescent="0.2">
      <c r="B3426" s="31">
        <v>3417</v>
      </c>
      <c r="J3426">
        <f t="shared" si="53"/>
        <v>105000</v>
      </c>
      <c r="K3426" t="e">
        <f>VLOOKUP(B3426,'REGISTRO ABONOS'!$B$8:$BC$10039,54,0)</f>
        <v>#N/A</v>
      </c>
      <c r="L3426" t="e">
        <f>IF(Tabla267[[#This Row],[VALOR RESTANTE]]&lt;Tabla267[[#This Row],[VALOR]],"NO DISPONIBLE","DISPONIBLE")</f>
        <v>#N/A</v>
      </c>
      <c r="M3426" s="9">
        <f>COUNTIF(Tabla267[[#This Row],[VALOR RESTANTE]],0)</f>
        <v>0</v>
      </c>
    </row>
    <row r="3427" spans="2:13" hidden="1" x14ac:dyDescent="0.2">
      <c r="B3427" s="31">
        <v>3418</v>
      </c>
      <c r="J3427">
        <f t="shared" si="53"/>
        <v>105000</v>
      </c>
      <c r="K3427" t="e">
        <f>VLOOKUP(B3427,'REGISTRO ABONOS'!$B$8:$BC$10039,54,0)</f>
        <v>#N/A</v>
      </c>
      <c r="L3427" t="e">
        <f>IF(Tabla267[[#This Row],[VALOR RESTANTE]]&lt;Tabla267[[#This Row],[VALOR]],"NO DISPONIBLE","DISPONIBLE")</f>
        <v>#N/A</v>
      </c>
      <c r="M3427" s="9">
        <f>COUNTIF(Tabla267[[#This Row],[VALOR RESTANTE]],0)</f>
        <v>0</v>
      </c>
    </row>
    <row r="3428" spans="2:13" hidden="1" x14ac:dyDescent="0.2">
      <c r="B3428" s="31">
        <v>3419</v>
      </c>
      <c r="J3428">
        <f t="shared" si="53"/>
        <v>105000</v>
      </c>
      <c r="K3428" t="e">
        <f>VLOOKUP(B3428,'REGISTRO ABONOS'!$B$8:$BC$10039,54,0)</f>
        <v>#N/A</v>
      </c>
      <c r="L3428" t="e">
        <f>IF(Tabla267[[#This Row],[VALOR RESTANTE]]&lt;Tabla267[[#This Row],[VALOR]],"NO DISPONIBLE","DISPONIBLE")</f>
        <v>#N/A</v>
      </c>
      <c r="M3428" s="9">
        <f>COUNTIF(Tabla267[[#This Row],[VALOR RESTANTE]],0)</f>
        <v>0</v>
      </c>
    </row>
    <row r="3429" spans="2:13" hidden="1" x14ac:dyDescent="0.2">
      <c r="B3429" s="31">
        <v>3420</v>
      </c>
      <c r="J3429">
        <f t="shared" si="53"/>
        <v>105000</v>
      </c>
      <c r="K3429" t="e">
        <f>VLOOKUP(B3429,'REGISTRO ABONOS'!$B$8:$BC$10039,54,0)</f>
        <v>#N/A</v>
      </c>
      <c r="L3429" t="e">
        <f>IF(Tabla267[[#This Row],[VALOR RESTANTE]]&lt;Tabla267[[#This Row],[VALOR]],"NO DISPONIBLE","DISPONIBLE")</f>
        <v>#N/A</v>
      </c>
      <c r="M3429" s="9">
        <f>COUNTIF(Tabla267[[#This Row],[VALOR RESTANTE]],0)</f>
        <v>0</v>
      </c>
    </row>
    <row r="3430" spans="2:13" hidden="1" x14ac:dyDescent="0.2">
      <c r="B3430" s="31">
        <v>3421</v>
      </c>
      <c r="J3430">
        <f t="shared" si="53"/>
        <v>105000</v>
      </c>
      <c r="K3430" t="e">
        <f>VLOOKUP(B3430,'REGISTRO ABONOS'!$B$8:$BC$10039,54,0)</f>
        <v>#N/A</v>
      </c>
      <c r="L3430" t="e">
        <f>IF(Tabla267[[#This Row],[VALOR RESTANTE]]&lt;Tabla267[[#This Row],[VALOR]],"NO DISPONIBLE","DISPONIBLE")</f>
        <v>#N/A</v>
      </c>
      <c r="M3430" s="9">
        <f>COUNTIF(Tabla267[[#This Row],[VALOR RESTANTE]],0)</f>
        <v>0</v>
      </c>
    </row>
    <row r="3431" spans="2:13" hidden="1" x14ac:dyDescent="0.2">
      <c r="B3431" s="31">
        <v>3422</v>
      </c>
      <c r="J3431">
        <f t="shared" si="53"/>
        <v>105000</v>
      </c>
      <c r="K3431" t="e">
        <f>VLOOKUP(B3431,'REGISTRO ABONOS'!$B$8:$BC$10039,54,0)</f>
        <v>#N/A</v>
      </c>
      <c r="L3431" t="e">
        <f>IF(Tabla267[[#This Row],[VALOR RESTANTE]]&lt;Tabla267[[#This Row],[VALOR]],"NO DISPONIBLE","DISPONIBLE")</f>
        <v>#N/A</v>
      </c>
      <c r="M3431" s="9">
        <f>COUNTIF(Tabla267[[#This Row],[VALOR RESTANTE]],0)</f>
        <v>0</v>
      </c>
    </row>
    <row r="3432" spans="2:13" hidden="1" x14ac:dyDescent="0.2">
      <c r="B3432" s="31">
        <v>3423</v>
      </c>
      <c r="C3432" s="10">
        <v>43563</v>
      </c>
      <c r="D3432" t="s">
        <v>431</v>
      </c>
      <c r="H3432" t="s">
        <v>431</v>
      </c>
      <c r="I3432" t="s">
        <v>411</v>
      </c>
      <c r="J3432">
        <f t="shared" si="53"/>
        <v>105000</v>
      </c>
      <c r="K3432" t="e">
        <f>VLOOKUP(B3432,'REGISTRO ABONOS'!$B$8:$BC$10039,54,0)</f>
        <v>#N/A</v>
      </c>
      <c r="L3432" t="e">
        <f>IF(Tabla267[[#This Row],[VALOR RESTANTE]]&lt;Tabla267[[#This Row],[VALOR]],"NO DISPONIBLE","DISPONIBLE")</f>
        <v>#N/A</v>
      </c>
      <c r="M3432" s="9">
        <f>COUNTIF(Tabla267[[#This Row],[VALOR RESTANTE]],0)</f>
        <v>0</v>
      </c>
    </row>
    <row r="3433" spans="2:13" hidden="1" x14ac:dyDescent="0.2">
      <c r="B3433" s="31">
        <v>3424</v>
      </c>
      <c r="J3433">
        <f t="shared" si="53"/>
        <v>105000</v>
      </c>
      <c r="K3433" t="e">
        <f>VLOOKUP(B3433,'REGISTRO ABONOS'!$B$8:$BC$10039,54,0)</f>
        <v>#N/A</v>
      </c>
      <c r="L3433" t="e">
        <f>IF(Tabla267[[#This Row],[VALOR RESTANTE]]&lt;Tabla267[[#This Row],[VALOR]],"NO DISPONIBLE","DISPONIBLE")</f>
        <v>#N/A</v>
      </c>
      <c r="M3433" s="9">
        <f>COUNTIF(Tabla267[[#This Row],[VALOR RESTANTE]],0)</f>
        <v>0</v>
      </c>
    </row>
    <row r="3434" spans="2:13" hidden="1" x14ac:dyDescent="0.2">
      <c r="B3434" s="31">
        <v>3425</v>
      </c>
      <c r="J3434">
        <f t="shared" si="53"/>
        <v>105000</v>
      </c>
      <c r="K3434" t="e">
        <f>VLOOKUP(B3434,'REGISTRO ABONOS'!$B$8:$BC$10039,54,0)</f>
        <v>#N/A</v>
      </c>
      <c r="L3434" t="e">
        <f>IF(Tabla267[[#This Row],[VALOR RESTANTE]]&lt;Tabla267[[#This Row],[VALOR]],"NO DISPONIBLE","DISPONIBLE")</f>
        <v>#N/A</v>
      </c>
      <c r="M3434" s="9">
        <f>COUNTIF(Tabla267[[#This Row],[VALOR RESTANTE]],0)</f>
        <v>0</v>
      </c>
    </row>
    <row r="3435" spans="2:13" hidden="1" x14ac:dyDescent="0.2">
      <c r="B3435" s="31">
        <v>3426</v>
      </c>
      <c r="J3435">
        <f t="shared" si="53"/>
        <v>105000</v>
      </c>
      <c r="K3435" t="e">
        <f>VLOOKUP(B3435,'REGISTRO ABONOS'!$B$8:$BC$10039,54,0)</f>
        <v>#N/A</v>
      </c>
      <c r="L3435" t="e">
        <f>IF(Tabla267[[#This Row],[VALOR RESTANTE]]&lt;Tabla267[[#This Row],[VALOR]],"NO DISPONIBLE","DISPONIBLE")</f>
        <v>#N/A</v>
      </c>
      <c r="M3435" s="9">
        <f>COUNTIF(Tabla267[[#This Row],[VALOR RESTANTE]],0)</f>
        <v>0</v>
      </c>
    </row>
    <row r="3436" spans="2:13" hidden="1" x14ac:dyDescent="0.2">
      <c r="B3436" s="31">
        <v>3427</v>
      </c>
      <c r="J3436">
        <f t="shared" si="53"/>
        <v>105000</v>
      </c>
      <c r="K3436" t="e">
        <f>VLOOKUP(B3436,'REGISTRO ABONOS'!$B$8:$BC$10039,54,0)</f>
        <v>#N/A</v>
      </c>
      <c r="L3436" t="e">
        <f>IF(Tabla267[[#This Row],[VALOR RESTANTE]]&lt;Tabla267[[#This Row],[VALOR]],"NO DISPONIBLE","DISPONIBLE")</f>
        <v>#N/A</v>
      </c>
      <c r="M3436" s="9">
        <f>COUNTIF(Tabla267[[#This Row],[VALOR RESTANTE]],0)</f>
        <v>0</v>
      </c>
    </row>
    <row r="3437" spans="2:13" hidden="1" x14ac:dyDescent="0.2">
      <c r="B3437" s="31">
        <v>3428</v>
      </c>
      <c r="J3437">
        <f t="shared" si="53"/>
        <v>105000</v>
      </c>
      <c r="K3437" t="e">
        <f>VLOOKUP(B3437,'REGISTRO ABONOS'!$B$8:$BC$10039,54,0)</f>
        <v>#N/A</v>
      </c>
      <c r="L3437" t="e">
        <f>IF(Tabla267[[#This Row],[VALOR RESTANTE]]&lt;Tabla267[[#This Row],[VALOR]],"NO DISPONIBLE","DISPONIBLE")</f>
        <v>#N/A</v>
      </c>
      <c r="M3437" s="9">
        <f>COUNTIF(Tabla267[[#This Row],[VALOR RESTANTE]],0)</f>
        <v>0</v>
      </c>
    </row>
    <row r="3438" spans="2:13" hidden="1" x14ac:dyDescent="0.2">
      <c r="B3438" s="31">
        <v>3429</v>
      </c>
      <c r="J3438">
        <f t="shared" si="53"/>
        <v>105000</v>
      </c>
      <c r="K3438" t="e">
        <f>VLOOKUP(B3438,'REGISTRO ABONOS'!$B$8:$BC$10039,54,0)</f>
        <v>#N/A</v>
      </c>
      <c r="L3438" t="e">
        <f>IF(Tabla267[[#This Row],[VALOR RESTANTE]]&lt;Tabla267[[#This Row],[VALOR]],"NO DISPONIBLE","DISPONIBLE")</f>
        <v>#N/A</v>
      </c>
      <c r="M3438" s="9">
        <f>COUNTIF(Tabla267[[#This Row],[VALOR RESTANTE]],0)</f>
        <v>0</v>
      </c>
    </row>
    <row r="3439" spans="2:13" hidden="1" x14ac:dyDescent="0.2">
      <c r="B3439" s="31">
        <v>3430</v>
      </c>
      <c r="J3439">
        <f t="shared" si="53"/>
        <v>105000</v>
      </c>
      <c r="K3439" t="e">
        <f>VLOOKUP(B3439,'REGISTRO ABONOS'!$B$8:$BC$10039,54,0)</f>
        <v>#N/A</v>
      </c>
      <c r="L3439" t="e">
        <f>IF(Tabla267[[#This Row],[VALOR RESTANTE]]&lt;Tabla267[[#This Row],[VALOR]],"NO DISPONIBLE","DISPONIBLE")</f>
        <v>#N/A</v>
      </c>
      <c r="M3439" s="9">
        <f>COUNTIF(Tabla267[[#This Row],[VALOR RESTANTE]],0)</f>
        <v>0</v>
      </c>
    </row>
    <row r="3440" spans="2:13" hidden="1" x14ac:dyDescent="0.2">
      <c r="B3440" s="31">
        <v>3431</v>
      </c>
      <c r="J3440">
        <f t="shared" si="53"/>
        <v>105000</v>
      </c>
      <c r="K3440" t="e">
        <f>VLOOKUP(B3440,'REGISTRO ABONOS'!$B$8:$BC$10039,54,0)</f>
        <v>#N/A</v>
      </c>
      <c r="L3440" t="e">
        <f>IF(Tabla267[[#This Row],[VALOR RESTANTE]]&lt;Tabla267[[#This Row],[VALOR]],"NO DISPONIBLE","DISPONIBLE")</f>
        <v>#N/A</v>
      </c>
      <c r="M3440" s="9">
        <f>COUNTIF(Tabla267[[#This Row],[VALOR RESTANTE]],0)</f>
        <v>0</v>
      </c>
    </row>
    <row r="3441" spans="2:13" hidden="1" x14ac:dyDescent="0.2">
      <c r="B3441" s="31">
        <v>3432</v>
      </c>
      <c r="J3441">
        <f t="shared" si="53"/>
        <v>105000</v>
      </c>
      <c r="K3441" t="e">
        <f>VLOOKUP(B3441,'REGISTRO ABONOS'!$B$8:$BC$10039,54,0)</f>
        <v>#N/A</v>
      </c>
      <c r="L3441" t="e">
        <f>IF(Tabla267[[#This Row],[VALOR RESTANTE]]&lt;Tabla267[[#This Row],[VALOR]],"NO DISPONIBLE","DISPONIBLE")</f>
        <v>#N/A</v>
      </c>
      <c r="M3441" s="9">
        <f>COUNTIF(Tabla267[[#This Row],[VALOR RESTANTE]],0)</f>
        <v>0</v>
      </c>
    </row>
    <row r="3442" spans="2:13" hidden="1" x14ac:dyDescent="0.2">
      <c r="B3442" s="31">
        <v>3433</v>
      </c>
      <c r="J3442">
        <f t="shared" si="53"/>
        <v>105000</v>
      </c>
      <c r="K3442" t="e">
        <f>VLOOKUP(B3442,'REGISTRO ABONOS'!$B$8:$BC$10039,54,0)</f>
        <v>#N/A</v>
      </c>
      <c r="L3442" t="e">
        <f>IF(Tabla267[[#This Row],[VALOR RESTANTE]]&lt;Tabla267[[#This Row],[VALOR]],"NO DISPONIBLE","DISPONIBLE")</f>
        <v>#N/A</v>
      </c>
      <c r="M3442" s="9">
        <f>COUNTIF(Tabla267[[#This Row],[VALOR RESTANTE]],0)</f>
        <v>0</v>
      </c>
    </row>
    <row r="3443" spans="2:13" hidden="1" x14ac:dyDescent="0.2">
      <c r="B3443" s="31">
        <v>3434</v>
      </c>
      <c r="J3443">
        <f t="shared" si="53"/>
        <v>105000</v>
      </c>
      <c r="K3443" t="e">
        <f>VLOOKUP(B3443,'REGISTRO ABONOS'!$B$8:$BC$10039,54,0)</f>
        <v>#N/A</v>
      </c>
      <c r="L3443" t="e">
        <f>IF(Tabla267[[#This Row],[VALOR RESTANTE]]&lt;Tabla267[[#This Row],[VALOR]],"NO DISPONIBLE","DISPONIBLE")</f>
        <v>#N/A</v>
      </c>
      <c r="M3443" s="9">
        <f>COUNTIF(Tabla267[[#This Row],[VALOR RESTANTE]],0)</f>
        <v>0</v>
      </c>
    </row>
    <row r="3444" spans="2:13" hidden="1" x14ac:dyDescent="0.2">
      <c r="B3444" s="31">
        <v>3435</v>
      </c>
      <c r="J3444">
        <f t="shared" si="53"/>
        <v>105000</v>
      </c>
      <c r="K3444" t="e">
        <f>VLOOKUP(B3444,'REGISTRO ABONOS'!$B$8:$BC$10039,54,0)</f>
        <v>#N/A</v>
      </c>
      <c r="L3444" t="e">
        <f>IF(Tabla267[[#This Row],[VALOR RESTANTE]]&lt;Tabla267[[#This Row],[VALOR]],"NO DISPONIBLE","DISPONIBLE")</f>
        <v>#N/A</v>
      </c>
      <c r="M3444" s="9">
        <f>COUNTIF(Tabla267[[#This Row],[VALOR RESTANTE]],0)</f>
        <v>0</v>
      </c>
    </row>
    <row r="3445" spans="2:13" hidden="1" x14ac:dyDescent="0.2">
      <c r="B3445" s="31">
        <v>3436</v>
      </c>
      <c r="J3445">
        <f t="shared" si="53"/>
        <v>105000</v>
      </c>
      <c r="K3445" t="e">
        <f>VLOOKUP(B3445,'REGISTRO ABONOS'!$B$8:$BC$10039,54,0)</f>
        <v>#N/A</v>
      </c>
      <c r="L3445" t="e">
        <f>IF(Tabla267[[#This Row],[VALOR RESTANTE]]&lt;Tabla267[[#This Row],[VALOR]],"NO DISPONIBLE","DISPONIBLE")</f>
        <v>#N/A</v>
      </c>
      <c r="M3445" s="9">
        <f>COUNTIF(Tabla267[[#This Row],[VALOR RESTANTE]],0)</f>
        <v>0</v>
      </c>
    </row>
    <row r="3446" spans="2:13" hidden="1" x14ac:dyDescent="0.2">
      <c r="B3446" s="31">
        <v>3437</v>
      </c>
      <c r="J3446">
        <f t="shared" si="53"/>
        <v>105000</v>
      </c>
      <c r="K3446" t="e">
        <f>VLOOKUP(B3446,'REGISTRO ABONOS'!$B$8:$BC$10039,54,0)</f>
        <v>#N/A</v>
      </c>
      <c r="L3446" t="e">
        <f>IF(Tabla267[[#This Row],[VALOR RESTANTE]]&lt;Tabla267[[#This Row],[VALOR]],"NO DISPONIBLE","DISPONIBLE")</f>
        <v>#N/A</v>
      </c>
      <c r="M3446" s="9">
        <f>COUNTIF(Tabla267[[#This Row],[VALOR RESTANTE]],0)</f>
        <v>0</v>
      </c>
    </row>
    <row r="3447" spans="2:13" hidden="1" x14ac:dyDescent="0.2">
      <c r="B3447" s="31">
        <v>3438</v>
      </c>
      <c r="J3447">
        <f t="shared" si="53"/>
        <v>105000</v>
      </c>
      <c r="K3447" t="e">
        <f>VLOOKUP(B3447,'REGISTRO ABONOS'!$B$8:$BC$10039,54,0)</f>
        <v>#N/A</v>
      </c>
      <c r="L3447" t="e">
        <f>IF(Tabla267[[#This Row],[VALOR RESTANTE]]&lt;Tabla267[[#This Row],[VALOR]],"NO DISPONIBLE","DISPONIBLE")</f>
        <v>#N/A</v>
      </c>
      <c r="M3447" s="9">
        <f>COUNTIF(Tabla267[[#This Row],[VALOR RESTANTE]],0)</f>
        <v>0</v>
      </c>
    </row>
    <row r="3448" spans="2:13" hidden="1" x14ac:dyDescent="0.2">
      <c r="B3448" s="31">
        <v>3439</v>
      </c>
      <c r="J3448">
        <f t="shared" si="53"/>
        <v>105000</v>
      </c>
      <c r="K3448" t="e">
        <f>VLOOKUP(B3448,'REGISTRO ABONOS'!$B$8:$BC$10039,54,0)</f>
        <v>#N/A</v>
      </c>
      <c r="L3448" t="e">
        <f>IF(Tabla267[[#This Row],[VALOR RESTANTE]]&lt;Tabla267[[#This Row],[VALOR]],"NO DISPONIBLE","DISPONIBLE")</f>
        <v>#N/A</v>
      </c>
      <c r="M3448" s="9">
        <f>COUNTIF(Tabla267[[#This Row],[VALOR RESTANTE]],0)</f>
        <v>0</v>
      </c>
    </row>
    <row r="3449" spans="2:13" hidden="1" x14ac:dyDescent="0.2">
      <c r="B3449" s="31">
        <v>3440</v>
      </c>
      <c r="J3449">
        <f t="shared" si="53"/>
        <v>105000</v>
      </c>
      <c r="K3449" t="e">
        <f>VLOOKUP(B3449,'REGISTRO ABONOS'!$B$8:$BC$10039,54,0)</f>
        <v>#N/A</v>
      </c>
      <c r="L3449" t="e">
        <f>IF(Tabla267[[#This Row],[VALOR RESTANTE]]&lt;Tabla267[[#This Row],[VALOR]],"NO DISPONIBLE","DISPONIBLE")</f>
        <v>#N/A</v>
      </c>
      <c r="M3449" s="9">
        <f>COUNTIF(Tabla267[[#This Row],[VALOR RESTANTE]],0)</f>
        <v>0</v>
      </c>
    </row>
    <row r="3450" spans="2:13" hidden="1" x14ac:dyDescent="0.2">
      <c r="B3450" s="31">
        <v>3441</v>
      </c>
      <c r="J3450">
        <f t="shared" si="53"/>
        <v>105000</v>
      </c>
      <c r="K3450" t="e">
        <f>VLOOKUP(B3450,'REGISTRO ABONOS'!$B$8:$BC$10039,54,0)</f>
        <v>#N/A</v>
      </c>
      <c r="L3450" t="e">
        <f>IF(Tabla267[[#This Row],[VALOR RESTANTE]]&lt;Tabla267[[#This Row],[VALOR]],"NO DISPONIBLE","DISPONIBLE")</f>
        <v>#N/A</v>
      </c>
      <c r="M3450" s="9">
        <f>COUNTIF(Tabla267[[#This Row],[VALOR RESTANTE]],0)</f>
        <v>0</v>
      </c>
    </row>
    <row r="3451" spans="2:13" hidden="1" x14ac:dyDescent="0.2">
      <c r="B3451" s="31">
        <v>3442</v>
      </c>
      <c r="J3451">
        <f t="shared" si="53"/>
        <v>105000</v>
      </c>
      <c r="K3451" t="e">
        <f>VLOOKUP(B3451,'REGISTRO ABONOS'!$B$8:$BC$10039,54,0)</f>
        <v>#N/A</v>
      </c>
      <c r="L3451" t="e">
        <f>IF(Tabla267[[#This Row],[VALOR RESTANTE]]&lt;Tabla267[[#This Row],[VALOR]],"NO DISPONIBLE","DISPONIBLE")</f>
        <v>#N/A</v>
      </c>
      <c r="M3451" s="9">
        <f>COUNTIF(Tabla267[[#This Row],[VALOR RESTANTE]],0)</f>
        <v>0</v>
      </c>
    </row>
    <row r="3452" spans="2:13" hidden="1" x14ac:dyDescent="0.2">
      <c r="B3452" s="31">
        <v>3443</v>
      </c>
      <c r="J3452">
        <f t="shared" si="53"/>
        <v>105000</v>
      </c>
      <c r="K3452" t="e">
        <f>VLOOKUP(B3452,'REGISTRO ABONOS'!$B$8:$BC$10039,54,0)</f>
        <v>#N/A</v>
      </c>
      <c r="L3452" t="e">
        <f>IF(Tabla267[[#This Row],[VALOR RESTANTE]]&lt;Tabla267[[#This Row],[VALOR]],"NO DISPONIBLE","DISPONIBLE")</f>
        <v>#N/A</v>
      </c>
      <c r="M3452" s="9">
        <f>COUNTIF(Tabla267[[#This Row],[VALOR RESTANTE]],0)</f>
        <v>0</v>
      </c>
    </row>
    <row r="3453" spans="2:13" hidden="1" x14ac:dyDescent="0.2">
      <c r="B3453" s="31">
        <v>3444</v>
      </c>
      <c r="J3453">
        <f t="shared" si="53"/>
        <v>105000</v>
      </c>
      <c r="K3453" t="e">
        <f>VLOOKUP(B3453,'REGISTRO ABONOS'!$B$8:$BC$10039,54,0)</f>
        <v>#N/A</v>
      </c>
      <c r="L3453" t="e">
        <f>IF(Tabla267[[#This Row],[VALOR RESTANTE]]&lt;Tabla267[[#This Row],[VALOR]],"NO DISPONIBLE","DISPONIBLE")</f>
        <v>#N/A</v>
      </c>
      <c r="M3453" s="9">
        <f>COUNTIF(Tabla267[[#This Row],[VALOR RESTANTE]],0)</f>
        <v>0</v>
      </c>
    </row>
    <row r="3454" spans="2:13" hidden="1" x14ac:dyDescent="0.2">
      <c r="B3454" s="31">
        <v>3445</v>
      </c>
      <c r="J3454">
        <f t="shared" si="53"/>
        <v>105000</v>
      </c>
      <c r="K3454" t="e">
        <f>VLOOKUP(B3454,'REGISTRO ABONOS'!$B$8:$BC$10039,54,0)</f>
        <v>#N/A</v>
      </c>
      <c r="L3454" t="e">
        <f>IF(Tabla267[[#This Row],[VALOR RESTANTE]]&lt;Tabla267[[#This Row],[VALOR]],"NO DISPONIBLE","DISPONIBLE")</f>
        <v>#N/A</v>
      </c>
      <c r="M3454" s="9">
        <f>COUNTIF(Tabla267[[#This Row],[VALOR RESTANTE]],0)</f>
        <v>0</v>
      </c>
    </row>
    <row r="3455" spans="2:13" hidden="1" x14ac:dyDescent="0.2">
      <c r="B3455" s="31">
        <v>3446</v>
      </c>
      <c r="J3455">
        <f t="shared" si="53"/>
        <v>105000</v>
      </c>
      <c r="K3455" t="e">
        <f>VLOOKUP(B3455,'REGISTRO ABONOS'!$B$8:$BC$10039,54,0)</f>
        <v>#N/A</v>
      </c>
      <c r="L3455" t="e">
        <f>IF(Tabla267[[#This Row],[VALOR RESTANTE]]&lt;Tabla267[[#This Row],[VALOR]],"NO DISPONIBLE","DISPONIBLE")</f>
        <v>#N/A</v>
      </c>
      <c r="M3455" s="9">
        <f>COUNTIF(Tabla267[[#This Row],[VALOR RESTANTE]],0)</f>
        <v>0</v>
      </c>
    </row>
    <row r="3456" spans="2:13" hidden="1" x14ac:dyDescent="0.2">
      <c r="B3456" s="31">
        <v>3447</v>
      </c>
      <c r="J3456">
        <f t="shared" si="53"/>
        <v>105000</v>
      </c>
      <c r="K3456" t="e">
        <f>VLOOKUP(B3456,'REGISTRO ABONOS'!$B$8:$BC$10039,54,0)</f>
        <v>#N/A</v>
      </c>
      <c r="L3456" t="e">
        <f>IF(Tabla267[[#This Row],[VALOR RESTANTE]]&lt;Tabla267[[#This Row],[VALOR]],"NO DISPONIBLE","DISPONIBLE")</f>
        <v>#N/A</v>
      </c>
      <c r="M3456" s="9">
        <f>COUNTIF(Tabla267[[#This Row],[VALOR RESTANTE]],0)</f>
        <v>0</v>
      </c>
    </row>
    <row r="3457" spans="2:13" hidden="1" x14ac:dyDescent="0.2">
      <c r="B3457" s="31">
        <v>3448</v>
      </c>
      <c r="J3457">
        <f t="shared" si="53"/>
        <v>105000</v>
      </c>
      <c r="K3457" t="e">
        <f>VLOOKUP(B3457,'REGISTRO ABONOS'!$B$8:$BC$10039,54,0)</f>
        <v>#N/A</v>
      </c>
      <c r="L3457" t="e">
        <f>IF(Tabla267[[#This Row],[VALOR RESTANTE]]&lt;Tabla267[[#This Row],[VALOR]],"NO DISPONIBLE","DISPONIBLE")</f>
        <v>#N/A</v>
      </c>
      <c r="M3457" s="9">
        <f>COUNTIF(Tabla267[[#This Row],[VALOR RESTANTE]],0)</f>
        <v>0</v>
      </c>
    </row>
    <row r="3458" spans="2:13" hidden="1" x14ac:dyDescent="0.2">
      <c r="B3458" s="31">
        <v>3449</v>
      </c>
      <c r="J3458">
        <f t="shared" si="53"/>
        <v>105000</v>
      </c>
      <c r="K3458" t="e">
        <f>VLOOKUP(B3458,'REGISTRO ABONOS'!$B$8:$BC$10039,54,0)</f>
        <v>#N/A</v>
      </c>
      <c r="L3458" t="e">
        <f>IF(Tabla267[[#This Row],[VALOR RESTANTE]]&lt;Tabla267[[#This Row],[VALOR]],"NO DISPONIBLE","DISPONIBLE")</f>
        <v>#N/A</v>
      </c>
      <c r="M3458" s="9">
        <f>COUNTIF(Tabla267[[#This Row],[VALOR RESTANTE]],0)</f>
        <v>0</v>
      </c>
    </row>
    <row r="3459" spans="2:13" hidden="1" x14ac:dyDescent="0.2">
      <c r="B3459" s="31">
        <v>3450</v>
      </c>
      <c r="J3459">
        <f t="shared" si="53"/>
        <v>105000</v>
      </c>
      <c r="K3459" t="e">
        <f>VLOOKUP(B3459,'REGISTRO ABONOS'!$B$8:$BC$10039,54,0)</f>
        <v>#N/A</v>
      </c>
      <c r="L3459" t="e">
        <f>IF(Tabla267[[#This Row],[VALOR RESTANTE]]&lt;Tabla267[[#This Row],[VALOR]],"NO DISPONIBLE","DISPONIBLE")</f>
        <v>#N/A</v>
      </c>
      <c r="M3459" s="9">
        <f>COUNTIF(Tabla267[[#This Row],[VALOR RESTANTE]],0)</f>
        <v>0</v>
      </c>
    </row>
    <row r="3460" spans="2:13" hidden="1" x14ac:dyDescent="0.2">
      <c r="B3460" s="31">
        <v>3451</v>
      </c>
      <c r="J3460">
        <f t="shared" si="53"/>
        <v>105000</v>
      </c>
      <c r="K3460" t="e">
        <f>VLOOKUP(B3460,'REGISTRO ABONOS'!$B$8:$BC$10039,54,0)</f>
        <v>#N/A</v>
      </c>
      <c r="L3460" t="e">
        <f>IF(Tabla267[[#This Row],[VALOR RESTANTE]]&lt;Tabla267[[#This Row],[VALOR]],"NO DISPONIBLE","DISPONIBLE")</f>
        <v>#N/A</v>
      </c>
      <c r="M3460" s="9">
        <f>COUNTIF(Tabla267[[#This Row],[VALOR RESTANTE]],0)</f>
        <v>0</v>
      </c>
    </row>
    <row r="3461" spans="2:13" hidden="1" x14ac:dyDescent="0.2">
      <c r="B3461" s="31">
        <v>3452</v>
      </c>
      <c r="J3461">
        <f t="shared" si="53"/>
        <v>105000</v>
      </c>
      <c r="K3461" t="e">
        <f>VLOOKUP(B3461,'REGISTRO ABONOS'!$B$8:$BC$10039,54,0)</f>
        <v>#N/A</v>
      </c>
      <c r="L3461" t="e">
        <f>IF(Tabla267[[#This Row],[VALOR RESTANTE]]&lt;Tabla267[[#This Row],[VALOR]],"NO DISPONIBLE","DISPONIBLE")</f>
        <v>#N/A</v>
      </c>
      <c r="M3461" s="9">
        <f>COUNTIF(Tabla267[[#This Row],[VALOR RESTANTE]],0)</f>
        <v>0</v>
      </c>
    </row>
    <row r="3462" spans="2:13" hidden="1" x14ac:dyDescent="0.2">
      <c r="B3462" s="31">
        <v>3453</v>
      </c>
      <c r="J3462">
        <f t="shared" si="53"/>
        <v>105000</v>
      </c>
      <c r="K3462" t="e">
        <f>VLOOKUP(B3462,'REGISTRO ABONOS'!$B$8:$BC$10039,54,0)</f>
        <v>#N/A</v>
      </c>
      <c r="L3462" t="e">
        <f>IF(Tabla267[[#This Row],[VALOR RESTANTE]]&lt;Tabla267[[#This Row],[VALOR]],"NO DISPONIBLE","DISPONIBLE")</f>
        <v>#N/A</v>
      </c>
      <c r="M3462" s="9">
        <f>COUNTIF(Tabla267[[#This Row],[VALOR RESTANTE]],0)</f>
        <v>0</v>
      </c>
    </row>
    <row r="3463" spans="2:13" hidden="1" x14ac:dyDescent="0.2">
      <c r="B3463" s="31">
        <v>3454</v>
      </c>
      <c r="J3463">
        <f t="shared" si="53"/>
        <v>105000</v>
      </c>
      <c r="K3463" t="e">
        <f>VLOOKUP(B3463,'REGISTRO ABONOS'!$B$8:$BC$10039,54,0)</f>
        <v>#N/A</v>
      </c>
      <c r="L3463" t="e">
        <f>IF(Tabla267[[#This Row],[VALOR RESTANTE]]&lt;Tabla267[[#This Row],[VALOR]],"NO DISPONIBLE","DISPONIBLE")</f>
        <v>#N/A</v>
      </c>
      <c r="M3463" s="9">
        <f>COUNTIF(Tabla267[[#This Row],[VALOR RESTANTE]],0)</f>
        <v>0</v>
      </c>
    </row>
    <row r="3464" spans="2:13" hidden="1" x14ac:dyDescent="0.2">
      <c r="B3464" s="31">
        <v>3455</v>
      </c>
      <c r="J3464">
        <f t="shared" si="53"/>
        <v>105000</v>
      </c>
      <c r="K3464" t="e">
        <f>VLOOKUP(B3464,'REGISTRO ABONOS'!$B$8:$BC$10039,54,0)</f>
        <v>#N/A</v>
      </c>
      <c r="L3464" t="e">
        <f>IF(Tabla267[[#This Row],[VALOR RESTANTE]]&lt;Tabla267[[#This Row],[VALOR]],"NO DISPONIBLE","DISPONIBLE")</f>
        <v>#N/A</v>
      </c>
      <c r="M3464" s="9">
        <f>COUNTIF(Tabla267[[#This Row],[VALOR RESTANTE]],0)</f>
        <v>0</v>
      </c>
    </row>
    <row r="3465" spans="2:13" hidden="1" x14ac:dyDescent="0.2">
      <c r="B3465" s="31">
        <v>3456</v>
      </c>
      <c r="J3465">
        <f t="shared" si="53"/>
        <v>105000</v>
      </c>
      <c r="K3465" t="e">
        <f>VLOOKUP(B3465,'REGISTRO ABONOS'!$B$8:$BC$10039,54,0)</f>
        <v>#N/A</v>
      </c>
      <c r="L3465" t="e">
        <f>IF(Tabla267[[#This Row],[VALOR RESTANTE]]&lt;Tabla267[[#This Row],[VALOR]],"NO DISPONIBLE","DISPONIBLE")</f>
        <v>#N/A</v>
      </c>
      <c r="M3465" s="9">
        <f>COUNTIF(Tabla267[[#This Row],[VALOR RESTANTE]],0)</f>
        <v>0</v>
      </c>
    </row>
    <row r="3466" spans="2:13" hidden="1" x14ac:dyDescent="0.2">
      <c r="B3466" s="31">
        <v>3457</v>
      </c>
      <c r="J3466">
        <f t="shared" si="53"/>
        <v>105000</v>
      </c>
      <c r="K3466" t="e">
        <f>VLOOKUP(B3466,'REGISTRO ABONOS'!$B$8:$BC$10039,54,0)</f>
        <v>#N/A</v>
      </c>
      <c r="L3466" t="e">
        <f>IF(Tabla267[[#This Row],[VALOR RESTANTE]]&lt;Tabla267[[#This Row],[VALOR]],"NO DISPONIBLE","DISPONIBLE")</f>
        <v>#N/A</v>
      </c>
      <c r="M3466" s="9">
        <f>COUNTIF(Tabla267[[#This Row],[VALOR RESTANTE]],0)</f>
        <v>0</v>
      </c>
    </row>
    <row r="3467" spans="2:13" hidden="1" x14ac:dyDescent="0.2">
      <c r="B3467" s="31">
        <v>3458</v>
      </c>
      <c r="J3467">
        <f t="shared" si="53"/>
        <v>105000</v>
      </c>
      <c r="K3467" t="e">
        <f>VLOOKUP(B3467,'REGISTRO ABONOS'!$B$8:$BC$10039,54,0)</f>
        <v>#N/A</v>
      </c>
      <c r="L3467" t="e">
        <f>IF(Tabla267[[#This Row],[VALOR RESTANTE]]&lt;Tabla267[[#This Row],[VALOR]],"NO DISPONIBLE","DISPONIBLE")</f>
        <v>#N/A</v>
      </c>
      <c r="M3467" s="9">
        <f>COUNTIF(Tabla267[[#This Row],[VALOR RESTANTE]],0)</f>
        <v>0</v>
      </c>
    </row>
    <row r="3468" spans="2:13" hidden="1" x14ac:dyDescent="0.2">
      <c r="B3468" s="31">
        <v>3459</v>
      </c>
      <c r="J3468">
        <f t="shared" ref="J3468:J3531" si="54">IF(C3468&gt;43607,130000,105000)</f>
        <v>105000</v>
      </c>
      <c r="K3468" t="e">
        <f>VLOOKUP(B3468,'REGISTRO ABONOS'!$B$8:$BC$10039,54,0)</f>
        <v>#N/A</v>
      </c>
      <c r="L3468" t="e">
        <f>IF(Tabla267[[#This Row],[VALOR RESTANTE]]&lt;Tabla267[[#This Row],[VALOR]],"NO DISPONIBLE","DISPONIBLE")</f>
        <v>#N/A</v>
      </c>
      <c r="M3468" s="9">
        <f>COUNTIF(Tabla267[[#This Row],[VALOR RESTANTE]],0)</f>
        <v>0</v>
      </c>
    </row>
    <row r="3469" spans="2:13" hidden="1" x14ac:dyDescent="0.2">
      <c r="B3469" s="31">
        <v>3460</v>
      </c>
      <c r="J3469">
        <f t="shared" si="54"/>
        <v>105000</v>
      </c>
      <c r="K3469" t="e">
        <f>VLOOKUP(B3469,'REGISTRO ABONOS'!$B$8:$BC$10039,54,0)</f>
        <v>#N/A</v>
      </c>
      <c r="L3469" t="e">
        <f>IF(Tabla267[[#This Row],[VALOR RESTANTE]]&lt;Tabla267[[#This Row],[VALOR]],"NO DISPONIBLE","DISPONIBLE")</f>
        <v>#N/A</v>
      </c>
      <c r="M3469" s="9">
        <f>COUNTIF(Tabla267[[#This Row],[VALOR RESTANTE]],0)</f>
        <v>0</v>
      </c>
    </row>
    <row r="3470" spans="2:13" hidden="1" x14ac:dyDescent="0.2">
      <c r="B3470" s="31">
        <v>3461</v>
      </c>
      <c r="J3470">
        <f t="shared" si="54"/>
        <v>105000</v>
      </c>
      <c r="K3470" t="e">
        <f>VLOOKUP(B3470,'REGISTRO ABONOS'!$B$8:$BC$10039,54,0)</f>
        <v>#N/A</v>
      </c>
      <c r="L3470" t="e">
        <f>IF(Tabla267[[#This Row],[VALOR RESTANTE]]&lt;Tabla267[[#This Row],[VALOR]],"NO DISPONIBLE","DISPONIBLE")</f>
        <v>#N/A</v>
      </c>
      <c r="M3470" s="9">
        <f>COUNTIF(Tabla267[[#This Row],[VALOR RESTANTE]],0)</f>
        <v>0</v>
      </c>
    </row>
    <row r="3471" spans="2:13" hidden="1" x14ac:dyDescent="0.2">
      <c r="B3471" s="31">
        <v>3462</v>
      </c>
      <c r="J3471">
        <f t="shared" si="54"/>
        <v>105000</v>
      </c>
      <c r="K3471" t="e">
        <f>VLOOKUP(B3471,'REGISTRO ABONOS'!$B$8:$BC$10039,54,0)</f>
        <v>#N/A</v>
      </c>
      <c r="L3471" t="e">
        <f>IF(Tabla267[[#This Row],[VALOR RESTANTE]]&lt;Tabla267[[#This Row],[VALOR]],"NO DISPONIBLE","DISPONIBLE")</f>
        <v>#N/A</v>
      </c>
      <c r="M3471" s="9">
        <f>COUNTIF(Tabla267[[#This Row],[VALOR RESTANTE]],0)</f>
        <v>0</v>
      </c>
    </row>
    <row r="3472" spans="2:13" hidden="1" x14ac:dyDescent="0.2">
      <c r="B3472" s="31">
        <v>3463</v>
      </c>
      <c r="J3472">
        <f t="shared" si="54"/>
        <v>105000</v>
      </c>
      <c r="K3472" t="e">
        <f>VLOOKUP(B3472,'REGISTRO ABONOS'!$B$8:$BC$10039,54,0)</f>
        <v>#N/A</v>
      </c>
      <c r="L3472" t="e">
        <f>IF(Tabla267[[#This Row],[VALOR RESTANTE]]&lt;Tabla267[[#This Row],[VALOR]],"NO DISPONIBLE","DISPONIBLE")</f>
        <v>#N/A</v>
      </c>
      <c r="M3472" s="9">
        <f>COUNTIF(Tabla267[[#This Row],[VALOR RESTANTE]],0)</f>
        <v>0</v>
      </c>
    </row>
    <row r="3473" spans="2:13" hidden="1" x14ac:dyDescent="0.2">
      <c r="B3473" s="31">
        <v>3464</v>
      </c>
      <c r="J3473">
        <f t="shared" si="54"/>
        <v>105000</v>
      </c>
      <c r="K3473" t="e">
        <f>VLOOKUP(B3473,'REGISTRO ABONOS'!$B$8:$BC$10039,54,0)</f>
        <v>#N/A</v>
      </c>
      <c r="L3473" t="e">
        <f>IF(Tabla267[[#This Row],[VALOR RESTANTE]]&lt;Tabla267[[#This Row],[VALOR]],"NO DISPONIBLE","DISPONIBLE")</f>
        <v>#N/A</v>
      </c>
      <c r="M3473" s="9">
        <f>COUNTIF(Tabla267[[#This Row],[VALOR RESTANTE]],0)</f>
        <v>0</v>
      </c>
    </row>
    <row r="3474" spans="2:13" hidden="1" x14ac:dyDescent="0.2">
      <c r="B3474" s="31">
        <v>3465</v>
      </c>
      <c r="J3474">
        <f t="shared" si="54"/>
        <v>105000</v>
      </c>
      <c r="K3474" t="e">
        <f>VLOOKUP(B3474,'REGISTRO ABONOS'!$B$8:$BC$10039,54,0)</f>
        <v>#N/A</v>
      </c>
      <c r="L3474" t="e">
        <f>IF(Tabla267[[#This Row],[VALOR RESTANTE]]&lt;Tabla267[[#This Row],[VALOR]],"NO DISPONIBLE","DISPONIBLE")</f>
        <v>#N/A</v>
      </c>
      <c r="M3474" s="9">
        <f>COUNTIF(Tabla267[[#This Row],[VALOR RESTANTE]],0)</f>
        <v>0</v>
      </c>
    </row>
    <row r="3475" spans="2:13" hidden="1" x14ac:dyDescent="0.2">
      <c r="B3475" s="31">
        <v>3466</v>
      </c>
      <c r="J3475">
        <f t="shared" si="54"/>
        <v>105000</v>
      </c>
      <c r="K3475" t="e">
        <f>VLOOKUP(B3475,'REGISTRO ABONOS'!$B$8:$BC$10039,54,0)</f>
        <v>#N/A</v>
      </c>
      <c r="L3475" t="e">
        <f>IF(Tabla267[[#This Row],[VALOR RESTANTE]]&lt;Tabla267[[#This Row],[VALOR]],"NO DISPONIBLE","DISPONIBLE")</f>
        <v>#N/A</v>
      </c>
      <c r="M3475" s="9">
        <f>COUNTIF(Tabla267[[#This Row],[VALOR RESTANTE]],0)</f>
        <v>0</v>
      </c>
    </row>
    <row r="3476" spans="2:13" hidden="1" x14ac:dyDescent="0.2">
      <c r="B3476" s="31">
        <v>3467</v>
      </c>
      <c r="J3476">
        <f t="shared" si="54"/>
        <v>105000</v>
      </c>
      <c r="K3476" t="e">
        <f>VLOOKUP(B3476,'REGISTRO ABONOS'!$B$8:$BC$10039,54,0)</f>
        <v>#N/A</v>
      </c>
      <c r="L3476" t="e">
        <f>IF(Tabla267[[#This Row],[VALOR RESTANTE]]&lt;Tabla267[[#This Row],[VALOR]],"NO DISPONIBLE","DISPONIBLE")</f>
        <v>#N/A</v>
      </c>
      <c r="M3476" s="9">
        <f>COUNTIF(Tabla267[[#This Row],[VALOR RESTANTE]],0)</f>
        <v>0</v>
      </c>
    </row>
    <row r="3477" spans="2:13" hidden="1" x14ac:dyDescent="0.2">
      <c r="B3477" s="31">
        <v>3468</v>
      </c>
      <c r="J3477">
        <f t="shared" si="54"/>
        <v>105000</v>
      </c>
      <c r="K3477" t="e">
        <f>VLOOKUP(B3477,'REGISTRO ABONOS'!$B$8:$BC$10039,54,0)</f>
        <v>#N/A</v>
      </c>
      <c r="L3477" t="e">
        <f>IF(Tabla267[[#This Row],[VALOR RESTANTE]]&lt;Tabla267[[#This Row],[VALOR]],"NO DISPONIBLE","DISPONIBLE")</f>
        <v>#N/A</v>
      </c>
      <c r="M3477" s="9">
        <f>COUNTIF(Tabla267[[#This Row],[VALOR RESTANTE]],0)</f>
        <v>0</v>
      </c>
    </row>
    <row r="3478" spans="2:13" hidden="1" x14ac:dyDescent="0.2">
      <c r="B3478" s="31">
        <v>3469</v>
      </c>
      <c r="J3478">
        <f t="shared" si="54"/>
        <v>105000</v>
      </c>
      <c r="K3478" t="e">
        <f>VLOOKUP(B3478,'REGISTRO ABONOS'!$B$8:$BC$10039,54,0)</f>
        <v>#N/A</v>
      </c>
      <c r="L3478" t="e">
        <f>IF(Tabla267[[#This Row],[VALOR RESTANTE]]&lt;Tabla267[[#This Row],[VALOR]],"NO DISPONIBLE","DISPONIBLE")</f>
        <v>#N/A</v>
      </c>
      <c r="M3478" s="9">
        <f>COUNTIF(Tabla267[[#This Row],[VALOR RESTANTE]],0)</f>
        <v>0</v>
      </c>
    </row>
    <row r="3479" spans="2:13" hidden="1" x14ac:dyDescent="0.2">
      <c r="B3479" s="31">
        <v>3470</v>
      </c>
      <c r="J3479">
        <f t="shared" si="54"/>
        <v>105000</v>
      </c>
      <c r="K3479" t="e">
        <f>VLOOKUP(B3479,'REGISTRO ABONOS'!$B$8:$BC$10039,54,0)</f>
        <v>#N/A</v>
      </c>
      <c r="L3479" t="e">
        <f>IF(Tabla267[[#This Row],[VALOR RESTANTE]]&lt;Tabla267[[#This Row],[VALOR]],"NO DISPONIBLE","DISPONIBLE")</f>
        <v>#N/A</v>
      </c>
      <c r="M3479" s="9">
        <f>COUNTIF(Tabla267[[#This Row],[VALOR RESTANTE]],0)</f>
        <v>0</v>
      </c>
    </row>
    <row r="3480" spans="2:13" hidden="1" x14ac:dyDescent="0.2">
      <c r="B3480" s="31">
        <v>3471</v>
      </c>
      <c r="J3480">
        <f t="shared" si="54"/>
        <v>105000</v>
      </c>
      <c r="K3480" t="e">
        <f>VLOOKUP(B3480,'REGISTRO ABONOS'!$B$8:$BC$10039,54,0)</f>
        <v>#N/A</v>
      </c>
      <c r="L3480" t="e">
        <f>IF(Tabla267[[#This Row],[VALOR RESTANTE]]&lt;Tabla267[[#This Row],[VALOR]],"NO DISPONIBLE","DISPONIBLE")</f>
        <v>#N/A</v>
      </c>
      <c r="M3480" s="9">
        <f>COUNTIF(Tabla267[[#This Row],[VALOR RESTANTE]],0)</f>
        <v>0</v>
      </c>
    </row>
    <row r="3481" spans="2:13" hidden="1" x14ac:dyDescent="0.2">
      <c r="B3481" s="31">
        <v>3472</v>
      </c>
      <c r="J3481">
        <f t="shared" si="54"/>
        <v>105000</v>
      </c>
      <c r="K3481" t="e">
        <f>VLOOKUP(B3481,'REGISTRO ABONOS'!$B$8:$BC$10039,54,0)</f>
        <v>#N/A</v>
      </c>
      <c r="L3481" t="e">
        <f>IF(Tabla267[[#This Row],[VALOR RESTANTE]]&lt;Tabla267[[#This Row],[VALOR]],"NO DISPONIBLE","DISPONIBLE")</f>
        <v>#N/A</v>
      </c>
      <c r="M3481" s="9">
        <f>COUNTIF(Tabla267[[#This Row],[VALOR RESTANTE]],0)</f>
        <v>0</v>
      </c>
    </row>
    <row r="3482" spans="2:13" hidden="1" x14ac:dyDescent="0.2">
      <c r="B3482" s="31">
        <v>3473</v>
      </c>
      <c r="J3482">
        <f t="shared" si="54"/>
        <v>105000</v>
      </c>
      <c r="K3482" t="e">
        <f>VLOOKUP(B3482,'REGISTRO ABONOS'!$B$8:$BC$10039,54,0)</f>
        <v>#N/A</v>
      </c>
      <c r="L3482" t="e">
        <f>IF(Tabla267[[#This Row],[VALOR RESTANTE]]&lt;Tabla267[[#This Row],[VALOR]],"NO DISPONIBLE","DISPONIBLE")</f>
        <v>#N/A</v>
      </c>
      <c r="M3482" s="9">
        <f>COUNTIF(Tabla267[[#This Row],[VALOR RESTANTE]],0)</f>
        <v>0</v>
      </c>
    </row>
    <row r="3483" spans="2:13" hidden="1" x14ac:dyDescent="0.2">
      <c r="B3483" s="31">
        <v>3474</v>
      </c>
      <c r="J3483">
        <f t="shared" si="54"/>
        <v>105000</v>
      </c>
      <c r="K3483" t="e">
        <f>VLOOKUP(B3483,'REGISTRO ABONOS'!$B$8:$BC$10039,54,0)</f>
        <v>#N/A</v>
      </c>
      <c r="L3483" t="e">
        <f>IF(Tabla267[[#This Row],[VALOR RESTANTE]]&lt;Tabla267[[#This Row],[VALOR]],"NO DISPONIBLE","DISPONIBLE")</f>
        <v>#N/A</v>
      </c>
      <c r="M3483" s="9">
        <f>COUNTIF(Tabla267[[#This Row],[VALOR RESTANTE]],0)</f>
        <v>0</v>
      </c>
    </row>
    <row r="3484" spans="2:13" hidden="1" x14ac:dyDescent="0.2">
      <c r="B3484" s="31">
        <v>3475</v>
      </c>
      <c r="J3484">
        <f t="shared" si="54"/>
        <v>105000</v>
      </c>
      <c r="K3484" t="e">
        <f>VLOOKUP(B3484,'REGISTRO ABONOS'!$B$8:$BC$10039,54,0)</f>
        <v>#N/A</v>
      </c>
      <c r="L3484" t="e">
        <f>IF(Tabla267[[#This Row],[VALOR RESTANTE]]&lt;Tabla267[[#This Row],[VALOR]],"NO DISPONIBLE","DISPONIBLE")</f>
        <v>#N/A</v>
      </c>
      <c r="M3484" s="9">
        <f>COUNTIF(Tabla267[[#This Row],[VALOR RESTANTE]],0)</f>
        <v>0</v>
      </c>
    </row>
    <row r="3485" spans="2:13" hidden="1" x14ac:dyDescent="0.2">
      <c r="B3485" s="31">
        <v>3476</v>
      </c>
      <c r="J3485">
        <f t="shared" si="54"/>
        <v>105000</v>
      </c>
      <c r="K3485" t="e">
        <f>VLOOKUP(B3485,'REGISTRO ABONOS'!$B$8:$BC$10039,54,0)</f>
        <v>#N/A</v>
      </c>
      <c r="L3485" t="e">
        <f>IF(Tabla267[[#This Row],[VALOR RESTANTE]]&lt;Tabla267[[#This Row],[VALOR]],"NO DISPONIBLE","DISPONIBLE")</f>
        <v>#N/A</v>
      </c>
      <c r="M3485" s="9">
        <f>COUNTIF(Tabla267[[#This Row],[VALOR RESTANTE]],0)</f>
        <v>0</v>
      </c>
    </row>
    <row r="3486" spans="2:13" hidden="1" x14ac:dyDescent="0.2">
      <c r="B3486" s="31">
        <v>3477</v>
      </c>
      <c r="J3486">
        <f t="shared" si="54"/>
        <v>105000</v>
      </c>
      <c r="K3486" t="e">
        <f>VLOOKUP(B3486,'REGISTRO ABONOS'!$B$8:$BC$10039,54,0)</f>
        <v>#N/A</v>
      </c>
      <c r="L3486" t="e">
        <f>IF(Tabla267[[#This Row],[VALOR RESTANTE]]&lt;Tabla267[[#This Row],[VALOR]],"NO DISPONIBLE","DISPONIBLE")</f>
        <v>#N/A</v>
      </c>
      <c r="M3486" s="9">
        <f>COUNTIF(Tabla267[[#This Row],[VALOR RESTANTE]],0)</f>
        <v>0</v>
      </c>
    </row>
    <row r="3487" spans="2:13" hidden="1" x14ac:dyDescent="0.2">
      <c r="B3487" s="31">
        <v>3478</v>
      </c>
      <c r="J3487">
        <f t="shared" si="54"/>
        <v>105000</v>
      </c>
      <c r="K3487" t="e">
        <f>VLOOKUP(B3487,'REGISTRO ABONOS'!$B$8:$BC$10039,54,0)</f>
        <v>#N/A</v>
      </c>
      <c r="L3487" t="e">
        <f>IF(Tabla267[[#This Row],[VALOR RESTANTE]]&lt;Tabla267[[#This Row],[VALOR]],"NO DISPONIBLE","DISPONIBLE")</f>
        <v>#N/A</v>
      </c>
      <c r="M3487" s="9">
        <f>COUNTIF(Tabla267[[#This Row],[VALOR RESTANTE]],0)</f>
        <v>0</v>
      </c>
    </row>
    <row r="3488" spans="2:13" hidden="1" x14ac:dyDescent="0.2">
      <c r="B3488" s="31">
        <v>3479</v>
      </c>
      <c r="J3488">
        <f t="shared" si="54"/>
        <v>105000</v>
      </c>
      <c r="K3488" t="e">
        <f>VLOOKUP(B3488,'REGISTRO ABONOS'!$B$8:$BC$10039,54,0)</f>
        <v>#N/A</v>
      </c>
      <c r="L3488" t="e">
        <f>IF(Tabla267[[#This Row],[VALOR RESTANTE]]&lt;Tabla267[[#This Row],[VALOR]],"NO DISPONIBLE","DISPONIBLE")</f>
        <v>#N/A</v>
      </c>
      <c r="M3488" s="9">
        <f>COUNTIF(Tabla267[[#This Row],[VALOR RESTANTE]],0)</f>
        <v>0</v>
      </c>
    </row>
    <row r="3489" spans="2:13" hidden="1" x14ac:dyDescent="0.2">
      <c r="B3489" s="31">
        <v>3480</v>
      </c>
      <c r="J3489">
        <f t="shared" si="54"/>
        <v>105000</v>
      </c>
      <c r="K3489" t="e">
        <f>VLOOKUP(B3489,'REGISTRO ABONOS'!$B$8:$BC$10039,54,0)</f>
        <v>#N/A</v>
      </c>
      <c r="L3489" t="e">
        <f>IF(Tabla267[[#This Row],[VALOR RESTANTE]]&lt;Tabla267[[#This Row],[VALOR]],"NO DISPONIBLE","DISPONIBLE")</f>
        <v>#N/A</v>
      </c>
      <c r="M3489" s="9">
        <f>COUNTIF(Tabla267[[#This Row],[VALOR RESTANTE]],0)</f>
        <v>0</v>
      </c>
    </row>
    <row r="3490" spans="2:13" hidden="1" x14ac:dyDescent="0.2">
      <c r="B3490" s="31">
        <v>3481</v>
      </c>
      <c r="J3490">
        <f t="shared" si="54"/>
        <v>105000</v>
      </c>
      <c r="K3490" t="e">
        <f>VLOOKUP(B3490,'REGISTRO ABONOS'!$B$8:$BC$10039,54,0)</f>
        <v>#N/A</v>
      </c>
      <c r="L3490" t="e">
        <f>IF(Tabla267[[#This Row],[VALOR RESTANTE]]&lt;Tabla267[[#This Row],[VALOR]],"NO DISPONIBLE","DISPONIBLE")</f>
        <v>#N/A</v>
      </c>
      <c r="M3490" s="9">
        <f>COUNTIF(Tabla267[[#This Row],[VALOR RESTANTE]],0)</f>
        <v>0</v>
      </c>
    </row>
    <row r="3491" spans="2:13" hidden="1" x14ac:dyDescent="0.2">
      <c r="B3491" s="31">
        <v>3482</v>
      </c>
      <c r="J3491">
        <f t="shared" si="54"/>
        <v>105000</v>
      </c>
      <c r="K3491" t="e">
        <f>VLOOKUP(B3491,'REGISTRO ABONOS'!$B$8:$BC$10039,54,0)</f>
        <v>#N/A</v>
      </c>
      <c r="L3491" t="e">
        <f>IF(Tabla267[[#This Row],[VALOR RESTANTE]]&lt;Tabla267[[#This Row],[VALOR]],"NO DISPONIBLE","DISPONIBLE")</f>
        <v>#N/A</v>
      </c>
      <c r="M3491" s="9">
        <f>COUNTIF(Tabla267[[#This Row],[VALOR RESTANTE]],0)</f>
        <v>0</v>
      </c>
    </row>
    <row r="3492" spans="2:13" hidden="1" x14ac:dyDescent="0.2">
      <c r="B3492" s="31">
        <v>3483</v>
      </c>
      <c r="J3492">
        <f t="shared" si="54"/>
        <v>105000</v>
      </c>
      <c r="K3492" t="e">
        <f>VLOOKUP(B3492,'REGISTRO ABONOS'!$B$8:$BC$10039,54,0)</f>
        <v>#N/A</v>
      </c>
      <c r="L3492" t="e">
        <f>IF(Tabla267[[#This Row],[VALOR RESTANTE]]&lt;Tabla267[[#This Row],[VALOR]],"NO DISPONIBLE","DISPONIBLE")</f>
        <v>#N/A</v>
      </c>
      <c r="M3492" s="9">
        <f>COUNTIF(Tabla267[[#This Row],[VALOR RESTANTE]],0)</f>
        <v>0</v>
      </c>
    </row>
    <row r="3493" spans="2:13" hidden="1" x14ac:dyDescent="0.2">
      <c r="B3493" s="31">
        <v>3484</v>
      </c>
      <c r="J3493">
        <f t="shared" si="54"/>
        <v>105000</v>
      </c>
      <c r="K3493" t="e">
        <f>VLOOKUP(B3493,'REGISTRO ABONOS'!$B$8:$BC$10039,54,0)</f>
        <v>#N/A</v>
      </c>
      <c r="L3493" t="e">
        <f>IF(Tabla267[[#This Row],[VALOR RESTANTE]]&lt;Tabla267[[#This Row],[VALOR]],"NO DISPONIBLE","DISPONIBLE")</f>
        <v>#N/A</v>
      </c>
      <c r="M3493" s="9">
        <f>COUNTIF(Tabla267[[#This Row],[VALOR RESTANTE]],0)</f>
        <v>0</v>
      </c>
    </row>
    <row r="3494" spans="2:13" hidden="1" x14ac:dyDescent="0.2">
      <c r="B3494" s="31">
        <v>3485</v>
      </c>
      <c r="J3494">
        <f t="shared" si="54"/>
        <v>105000</v>
      </c>
      <c r="K3494" t="e">
        <f>VLOOKUP(B3494,'REGISTRO ABONOS'!$B$8:$BC$10039,54,0)</f>
        <v>#N/A</v>
      </c>
      <c r="L3494" t="e">
        <f>IF(Tabla267[[#This Row],[VALOR RESTANTE]]&lt;Tabla267[[#This Row],[VALOR]],"NO DISPONIBLE","DISPONIBLE")</f>
        <v>#N/A</v>
      </c>
      <c r="M3494" s="9">
        <f>COUNTIF(Tabla267[[#This Row],[VALOR RESTANTE]],0)</f>
        <v>0</v>
      </c>
    </row>
    <row r="3495" spans="2:13" hidden="1" x14ac:dyDescent="0.2">
      <c r="B3495" s="31">
        <v>3486</v>
      </c>
      <c r="J3495">
        <f t="shared" si="54"/>
        <v>105000</v>
      </c>
      <c r="K3495" t="e">
        <f>VLOOKUP(B3495,'REGISTRO ABONOS'!$B$8:$BC$10039,54,0)</f>
        <v>#N/A</v>
      </c>
      <c r="L3495" t="e">
        <f>IF(Tabla267[[#This Row],[VALOR RESTANTE]]&lt;Tabla267[[#This Row],[VALOR]],"NO DISPONIBLE","DISPONIBLE")</f>
        <v>#N/A</v>
      </c>
      <c r="M3495" s="9">
        <f>COUNTIF(Tabla267[[#This Row],[VALOR RESTANTE]],0)</f>
        <v>0</v>
      </c>
    </row>
    <row r="3496" spans="2:13" hidden="1" x14ac:dyDescent="0.2">
      <c r="B3496" s="31">
        <v>3487</v>
      </c>
      <c r="J3496">
        <f t="shared" si="54"/>
        <v>105000</v>
      </c>
      <c r="K3496" t="e">
        <f>VLOOKUP(B3496,'REGISTRO ABONOS'!$B$8:$BC$10039,54,0)</f>
        <v>#N/A</v>
      </c>
      <c r="L3496" t="e">
        <f>IF(Tabla267[[#This Row],[VALOR RESTANTE]]&lt;Tabla267[[#This Row],[VALOR]],"NO DISPONIBLE","DISPONIBLE")</f>
        <v>#N/A</v>
      </c>
      <c r="M3496" s="9">
        <f>COUNTIF(Tabla267[[#This Row],[VALOR RESTANTE]],0)</f>
        <v>0</v>
      </c>
    </row>
    <row r="3497" spans="2:13" hidden="1" x14ac:dyDescent="0.2">
      <c r="B3497" s="31">
        <v>3488</v>
      </c>
      <c r="J3497">
        <f t="shared" si="54"/>
        <v>105000</v>
      </c>
      <c r="K3497" t="e">
        <f>VLOOKUP(B3497,'REGISTRO ABONOS'!$B$8:$BC$10039,54,0)</f>
        <v>#N/A</v>
      </c>
      <c r="L3497" t="e">
        <f>IF(Tabla267[[#This Row],[VALOR RESTANTE]]&lt;Tabla267[[#This Row],[VALOR]],"NO DISPONIBLE","DISPONIBLE")</f>
        <v>#N/A</v>
      </c>
      <c r="M3497" s="9">
        <f>COUNTIF(Tabla267[[#This Row],[VALOR RESTANTE]],0)</f>
        <v>0</v>
      </c>
    </row>
    <row r="3498" spans="2:13" hidden="1" x14ac:dyDescent="0.2">
      <c r="B3498" s="31">
        <v>3489</v>
      </c>
      <c r="J3498">
        <f t="shared" si="54"/>
        <v>105000</v>
      </c>
      <c r="K3498" t="e">
        <f>VLOOKUP(B3498,'REGISTRO ABONOS'!$B$8:$BC$10039,54,0)</f>
        <v>#N/A</v>
      </c>
      <c r="L3498" t="e">
        <f>IF(Tabla267[[#This Row],[VALOR RESTANTE]]&lt;Tabla267[[#This Row],[VALOR]],"NO DISPONIBLE","DISPONIBLE")</f>
        <v>#N/A</v>
      </c>
      <c r="M3498" s="9">
        <f>COUNTIF(Tabla267[[#This Row],[VALOR RESTANTE]],0)</f>
        <v>0</v>
      </c>
    </row>
    <row r="3499" spans="2:13" hidden="1" x14ac:dyDescent="0.2">
      <c r="B3499" s="31">
        <v>3490</v>
      </c>
      <c r="J3499">
        <f t="shared" si="54"/>
        <v>105000</v>
      </c>
      <c r="K3499" t="e">
        <f>VLOOKUP(B3499,'REGISTRO ABONOS'!$B$8:$BC$10039,54,0)</f>
        <v>#N/A</v>
      </c>
      <c r="L3499" t="e">
        <f>IF(Tabla267[[#This Row],[VALOR RESTANTE]]&lt;Tabla267[[#This Row],[VALOR]],"NO DISPONIBLE","DISPONIBLE")</f>
        <v>#N/A</v>
      </c>
      <c r="M3499" s="9">
        <f>COUNTIF(Tabla267[[#This Row],[VALOR RESTANTE]],0)</f>
        <v>0</v>
      </c>
    </row>
    <row r="3500" spans="2:13" hidden="1" x14ac:dyDescent="0.2">
      <c r="B3500" s="31">
        <v>3491</v>
      </c>
      <c r="J3500">
        <f t="shared" si="54"/>
        <v>105000</v>
      </c>
      <c r="K3500" t="e">
        <f>VLOOKUP(B3500,'REGISTRO ABONOS'!$B$8:$BC$10039,54,0)</f>
        <v>#N/A</v>
      </c>
      <c r="L3500" t="e">
        <f>IF(Tabla267[[#This Row],[VALOR RESTANTE]]&lt;Tabla267[[#This Row],[VALOR]],"NO DISPONIBLE","DISPONIBLE")</f>
        <v>#N/A</v>
      </c>
      <c r="M3500" s="9">
        <f>COUNTIF(Tabla267[[#This Row],[VALOR RESTANTE]],0)</f>
        <v>0</v>
      </c>
    </row>
    <row r="3501" spans="2:13" hidden="1" x14ac:dyDescent="0.2">
      <c r="B3501" s="31">
        <v>3492</v>
      </c>
      <c r="J3501">
        <f t="shared" si="54"/>
        <v>105000</v>
      </c>
      <c r="K3501" t="e">
        <f>VLOOKUP(B3501,'REGISTRO ABONOS'!$B$8:$BC$10039,54,0)</f>
        <v>#N/A</v>
      </c>
      <c r="L3501" t="e">
        <f>IF(Tabla267[[#This Row],[VALOR RESTANTE]]&lt;Tabla267[[#This Row],[VALOR]],"NO DISPONIBLE","DISPONIBLE")</f>
        <v>#N/A</v>
      </c>
      <c r="M3501" s="9">
        <f>COUNTIF(Tabla267[[#This Row],[VALOR RESTANTE]],0)</f>
        <v>0</v>
      </c>
    </row>
    <row r="3502" spans="2:13" hidden="1" x14ac:dyDescent="0.2">
      <c r="B3502" s="31">
        <v>3493</v>
      </c>
      <c r="J3502">
        <f t="shared" si="54"/>
        <v>105000</v>
      </c>
      <c r="K3502" t="e">
        <f>VLOOKUP(B3502,'REGISTRO ABONOS'!$B$8:$BC$10039,54,0)</f>
        <v>#N/A</v>
      </c>
      <c r="L3502" t="e">
        <f>IF(Tabla267[[#This Row],[VALOR RESTANTE]]&lt;Tabla267[[#This Row],[VALOR]],"NO DISPONIBLE","DISPONIBLE")</f>
        <v>#N/A</v>
      </c>
      <c r="M3502" s="9">
        <f>COUNTIF(Tabla267[[#This Row],[VALOR RESTANTE]],0)</f>
        <v>0</v>
      </c>
    </row>
    <row r="3503" spans="2:13" hidden="1" x14ac:dyDescent="0.2">
      <c r="B3503" s="31">
        <v>3494</v>
      </c>
      <c r="J3503">
        <f t="shared" si="54"/>
        <v>105000</v>
      </c>
      <c r="K3503" t="e">
        <f>VLOOKUP(B3503,'REGISTRO ABONOS'!$B$8:$BC$10039,54,0)</f>
        <v>#N/A</v>
      </c>
      <c r="L3503" t="e">
        <f>IF(Tabla267[[#This Row],[VALOR RESTANTE]]&lt;Tabla267[[#This Row],[VALOR]],"NO DISPONIBLE","DISPONIBLE")</f>
        <v>#N/A</v>
      </c>
      <c r="M3503" s="9">
        <f>COUNTIF(Tabla267[[#This Row],[VALOR RESTANTE]],0)</f>
        <v>0</v>
      </c>
    </row>
    <row r="3504" spans="2:13" hidden="1" x14ac:dyDescent="0.2">
      <c r="B3504" s="31">
        <v>3495</v>
      </c>
      <c r="J3504">
        <f t="shared" si="54"/>
        <v>105000</v>
      </c>
      <c r="K3504" t="e">
        <f>VLOOKUP(B3504,'REGISTRO ABONOS'!$B$8:$BC$10039,54,0)</f>
        <v>#N/A</v>
      </c>
      <c r="L3504" t="e">
        <f>IF(Tabla267[[#This Row],[VALOR RESTANTE]]&lt;Tabla267[[#This Row],[VALOR]],"NO DISPONIBLE","DISPONIBLE")</f>
        <v>#N/A</v>
      </c>
      <c r="M3504" s="9">
        <f>COUNTIF(Tabla267[[#This Row],[VALOR RESTANTE]],0)</f>
        <v>0</v>
      </c>
    </row>
    <row r="3505" spans="2:13" hidden="1" x14ac:dyDescent="0.2">
      <c r="B3505" s="31">
        <v>3496</v>
      </c>
      <c r="J3505">
        <f t="shared" si="54"/>
        <v>105000</v>
      </c>
      <c r="K3505" t="e">
        <f>VLOOKUP(B3505,'REGISTRO ABONOS'!$B$8:$BC$10039,54,0)</f>
        <v>#N/A</v>
      </c>
      <c r="L3505" t="e">
        <f>IF(Tabla267[[#This Row],[VALOR RESTANTE]]&lt;Tabla267[[#This Row],[VALOR]],"NO DISPONIBLE","DISPONIBLE")</f>
        <v>#N/A</v>
      </c>
      <c r="M3505" s="9">
        <f>COUNTIF(Tabla267[[#This Row],[VALOR RESTANTE]],0)</f>
        <v>0</v>
      </c>
    </row>
    <row r="3506" spans="2:13" hidden="1" x14ac:dyDescent="0.2">
      <c r="B3506" s="31">
        <v>3497</v>
      </c>
      <c r="J3506">
        <f t="shared" si="54"/>
        <v>105000</v>
      </c>
      <c r="K3506" t="e">
        <f>VLOOKUP(B3506,'REGISTRO ABONOS'!$B$8:$BC$10039,54,0)</f>
        <v>#N/A</v>
      </c>
      <c r="L3506" t="e">
        <f>IF(Tabla267[[#This Row],[VALOR RESTANTE]]&lt;Tabla267[[#This Row],[VALOR]],"NO DISPONIBLE","DISPONIBLE")</f>
        <v>#N/A</v>
      </c>
      <c r="M3506" s="9">
        <f>COUNTIF(Tabla267[[#This Row],[VALOR RESTANTE]],0)</f>
        <v>0</v>
      </c>
    </row>
    <row r="3507" spans="2:13" hidden="1" x14ac:dyDescent="0.2">
      <c r="B3507" s="31">
        <v>3498</v>
      </c>
      <c r="J3507">
        <f t="shared" si="54"/>
        <v>105000</v>
      </c>
      <c r="K3507" t="e">
        <f>VLOOKUP(B3507,'REGISTRO ABONOS'!$B$8:$BC$10039,54,0)</f>
        <v>#N/A</v>
      </c>
      <c r="L3507" t="e">
        <f>IF(Tabla267[[#This Row],[VALOR RESTANTE]]&lt;Tabla267[[#This Row],[VALOR]],"NO DISPONIBLE","DISPONIBLE")</f>
        <v>#N/A</v>
      </c>
      <c r="M3507" s="9">
        <f>COUNTIF(Tabla267[[#This Row],[VALOR RESTANTE]],0)</f>
        <v>0</v>
      </c>
    </row>
    <row r="3508" spans="2:13" hidden="1" x14ac:dyDescent="0.2">
      <c r="B3508" s="31">
        <v>3499</v>
      </c>
      <c r="J3508">
        <f t="shared" si="54"/>
        <v>105000</v>
      </c>
      <c r="K3508" t="e">
        <f>VLOOKUP(B3508,'REGISTRO ABONOS'!$B$8:$BC$10039,54,0)</f>
        <v>#N/A</v>
      </c>
      <c r="L3508" t="e">
        <f>IF(Tabla267[[#This Row],[VALOR RESTANTE]]&lt;Tabla267[[#This Row],[VALOR]],"NO DISPONIBLE","DISPONIBLE")</f>
        <v>#N/A</v>
      </c>
      <c r="M3508" s="9">
        <f>COUNTIF(Tabla267[[#This Row],[VALOR RESTANTE]],0)</f>
        <v>0</v>
      </c>
    </row>
    <row r="3509" spans="2:13" hidden="1" x14ac:dyDescent="0.2">
      <c r="B3509" s="31">
        <v>3500</v>
      </c>
      <c r="J3509">
        <f t="shared" si="54"/>
        <v>105000</v>
      </c>
      <c r="K3509" t="e">
        <f>VLOOKUP(B3509,'REGISTRO ABONOS'!$B$8:$BC$10039,54,0)</f>
        <v>#N/A</v>
      </c>
      <c r="L3509" t="e">
        <f>IF(Tabla267[[#This Row],[VALOR RESTANTE]]&lt;Tabla267[[#This Row],[VALOR]],"NO DISPONIBLE","DISPONIBLE")</f>
        <v>#N/A</v>
      </c>
      <c r="M3509" s="9">
        <f>COUNTIF(Tabla267[[#This Row],[VALOR RESTANTE]],0)</f>
        <v>0</v>
      </c>
    </row>
    <row r="3510" spans="2:13" hidden="1" x14ac:dyDescent="0.2">
      <c r="B3510" s="31">
        <v>3501</v>
      </c>
      <c r="J3510">
        <f t="shared" si="54"/>
        <v>105000</v>
      </c>
      <c r="K3510" t="e">
        <f>VLOOKUP(B3510,'REGISTRO ABONOS'!$B$8:$BC$10039,54,0)</f>
        <v>#N/A</v>
      </c>
      <c r="L3510" t="e">
        <f>IF(Tabla267[[#This Row],[VALOR RESTANTE]]&lt;Tabla267[[#This Row],[VALOR]],"NO DISPONIBLE","DISPONIBLE")</f>
        <v>#N/A</v>
      </c>
      <c r="M3510" s="9">
        <f>COUNTIF(Tabla267[[#This Row],[VALOR RESTANTE]],0)</f>
        <v>0</v>
      </c>
    </row>
    <row r="3511" spans="2:13" hidden="1" x14ac:dyDescent="0.2">
      <c r="B3511" s="31">
        <v>3502</v>
      </c>
      <c r="J3511">
        <f t="shared" si="54"/>
        <v>105000</v>
      </c>
      <c r="K3511" t="e">
        <f>VLOOKUP(B3511,'REGISTRO ABONOS'!$B$8:$BC$10039,54,0)</f>
        <v>#N/A</v>
      </c>
      <c r="L3511" t="e">
        <f>IF(Tabla267[[#This Row],[VALOR RESTANTE]]&lt;Tabla267[[#This Row],[VALOR]],"NO DISPONIBLE","DISPONIBLE")</f>
        <v>#N/A</v>
      </c>
      <c r="M3511" s="9">
        <f>COUNTIF(Tabla267[[#This Row],[VALOR RESTANTE]],0)</f>
        <v>0</v>
      </c>
    </row>
    <row r="3512" spans="2:13" hidden="1" x14ac:dyDescent="0.2">
      <c r="B3512" s="31">
        <v>3503</v>
      </c>
      <c r="J3512">
        <f t="shared" si="54"/>
        <v>105000</v>
      </c>
      <c r="K3512" t="e">
        <f>VLOOKUP(B3512,'REGISTRO ABONOS'!$B$8:$BC$10039,54,0)</f>
        <v>#N/A</v>
      </c>
      <c r="L3512" t="e">
        <f>IF(Tabla267[[#This Row],[VALOR RESTANTE]]&lt;Tabla267[[#This Row],[VALOR]],"NO DISPONIBLE","DISPONIBLE")</f>
        <v>#N/A</v>
      </c>
      <c r="M3512" s="9">
        <f>COUNTIF(Tabla267[[#This Row],[VALOR RESTANTE]],0)</f>
        <v>0</v>
      </c>
    </row>
    <row r="3513" spans="2:13" hidden="1" x14ac:dyDescent="0.2">
      <c r="B3513" s="31">
        <v>3504</v>
      </c>
      <c r="J3513">
        <f t="shared" si="54"/>
        <v>105000</v>
      </c>
      <c r="K3513" t="e">
        <f>VLOOKUP(B3513,'REGISTRO ABONOS'!$B$8:$BC$10039,54,0)</f>
        <v>#N/A</v>
      </c>
      <c r="L3513" t="e">
        <f>IF(Tabla267[[#This Row],[VALOR RESTANTE]]&lt;Tabla267[[#This Row],[VALOR]],"NO DISPONIBLE","DISPONIBLE")</f>
        <v>#N/A</v>
      </c>
      <c r="M3513" s="9">
        <f>COUNTIF(Tabla267[[#This Row],[VALOR RESTANTE]],0)</f>
        <v>0</v>
      </c>
    </row>
    <row r="3514" spans="2:13" hidden="1" x14ac:dyDescent="0.2">
      <c r="B3514" s="31">
        <v>3505</v>
      </c>
      <c r="J3514">
        <f t="shared" si="54"/>
        <v>105000</v>
      </c>
      <c r="K3514" t="e">
        <f>VLOOKUP(B3514,'REGISTRO ABONOS'!$B$8:$BC$10039,54,0)</f>
        <v>#N/A</v>
      </c>
      <c r="L3514" t="e">
        <f>IF(Tabla267[[#This Row],[VALOR RESTANTE]]&lt;Tabla267[[#This Row],[VALOR]],"NO DISPONIBLE","DISPONIBLE")</f>
        <v>#N/A</v>
      </c>
      <c r="M3514" s="9">
        <f>COUNTIF(Tabla267[[#This Row],[VALOR RESTANTE]],0)</f>
        <v>0</v>
      </c>
    </row>
    <row r="3515" spans="2:13" hidden="1" x14ac:dyDescent="0.2">
      <c r="B3515" s="31">
        <v>3506</v>
      </c>
      <c r="J3515">
        <f t="shared" si="54"/>
        <v>105000</v>
      </c>
      <c r="K3515" t="e">
        <f>VLOOKUP(B3515,'REGISTRO ABONOS'!$B$8:$BC$10039,54,0)</f>
        <v>#N/A</v>
      </c>
      <c r="L3515" t="e">
        <f>IF(Tabla267[[#This Row],[VALOR RESTANTE]]&lt;Tabla267[[#This Row],[VALOR]],"NO DISPONIBLE","DISPONIBLE")</f>
        <v>#N/A</v>
      </c>
      <c r="M3515" s="9">
        <f>COUNTIF(Tabla267[[#This Row],[VALOR RESTANTE]],0)</f>
        <v>0</v>
      </c>
    </row>
    <row r="3516" spans="2:13" hidden="1" x14ac:dyDescent="0.2">
      <c r="B3516" s="31">
        <v>3507</v>
      </c>
      <c r="J3516">
        <f t="shared" si="54"/>
        <v>105000</v>
      </c>
      <c r="K3516" t="e">
        <f>VLOOKUP(B3516,'REGISTRO ABONOS'!$B$8:$BC$10039,54,0)</f>
        <v>#N/A</v>
      </c>
      <c r="L3516" t="e">
        <f>IF(Tabla267[[#This Row],[VALOR RESTANTE]]&lt;Tabla267[[#This Row],[VALOR]],"NO DISPONIBLE","DISPONIBLE")</f>
        <v>#N/A</v>
      </c>
      <c r="M3516" s="9">
        <f>COUNTIF(Tabla267[[#This Row],[VALOR RESTANTE]],0)</f>
        <v>0</v>
      </c>
    </row>
    <row r="3517" spans="2:13" hidden="1" x14ac:dyDescent="0.2">
      <c r="B3517" s="31">
        <v>3508</v>
      </c>
      <c r="J3517">
        <f t="shared" si="54"/>
        <v>105000</v>
      </c>
      <c r="K3517" t="e">
        <f>VLOOKUP(B3517,'REGISTRO ABONOS'!$B$8:$BC$10039,54,0)</f>
        <v>#N/A</v>
      </c>
      <c r="L3517" t="e">
        <f>IF(Tabla267[[#This Row],[VALOR RESTANTE]]&lt;Tabla267[[#This Row],[VALOR]],"NO DISPONIBLE","DISPONIBLE")</f>
        <v>#N/A</v>
      </c>
      <c r="M3517" s="9">
        <f>COUNTIF(Tabla267[[#This Row],[VALOR RESTANTE]],0)</f>
        <v>0</v>
      </c>
    </row>
    <row r="3518" spans="2:13" hidden="1" x14ac:dyDescent="0.2">
      <c r="B3518" s="31">
        <v>3509</v>
      </c>
      <c r="J3518">
        <f t="shared" si="54"/>
        <v>105000</v>
      </c>
      <c r="K3518" t="e">
        <f>VLOOKUP(B3518,'REGISTRO ABONOS'!$B$8:$BC$10039,54,0)</f>
        <v>#N/A</v>
      </c>
      <c r="L3518" t="e">
        <f>IF(Tabla267[[#This Row],[VALOR RESTANTE]]&lt;Tabla267[[#This Row],[VALOR]],"NO DISPONIBLE","DISPONIBLE")</f>
        <v>#N/A</v>
      </c>
      <c r="M3518" s="9">
        <f>COUNTIF(Tabla267[[#This Row],[VALOR RESTANTE]],0)</f>
        <v>0</v>
      </c>
    </row>
    <row r="3519" spans="2:13" hidden="1" x14ac:dyDescent="0.2">
      <c r="B3519" s="31">
        <v>3510</v>
      </c>
      <c r="J3519">
        <f t="shared" si="54"/>
        <v>105000</v>
      </c>
      <c r="K3519" t="e">
        <f>VLOOKUP(B3519,'REGISTRO ABONOS'!$B$8:$BC$10039,54,0)</f>
        <v>#N/A</v>
      </c>
      <c r="L3519" t="e">
        <f>IF(Tabla267[[#This Row],[VALOR RESTANTE]]&lt;Tabla267[[#This Row],[VALOR]],"NO DISPONIBLE","DISPONIBLE")</f>
        <v>#N/A</v>
      </c>
      <c r="M3519" s="9">
        <f>COUNTIF(Tabla267[[#This Row],[VALOR RESTANTE]],0)</f>
        <v>0</v>
      </c>
    </row>
    <row r="3520" spans="2:13" hidden="1" x14ac:dyDescent="0.2">
      <c r="B3520" s="31">
        <v>3511</v>
      </c>
      <c r="J3520">
        <f t="shared" si="54"/>
        <v>105000</v>
      </c>
      <c r="K3520" t="e">
        <f>VLOOKUP(B3520,'REGISTRO ABONOS'!$B$8:$BC$10039,54,0)</f>
        <v>#N/A</v>
      </c>
      <c r="L3520" t="e">
        <f>IF(Tabla267[[#This Row],[VALOR RESTANTE]]&lt;Tabla267[[#This Row],[VALOR]],"NO DISPONIBLE","DISPONIBLE")</f>
        <v>#N/A</v>
      </c>
      <c r="M3520" s="9">
        <f>COUNTIF(Tabla267[[#This Row],[VALOR RESTANTE]],0)</f>
        <v>0</v>
      </c>
    </row>
    <row r="3521" spans="2:13" hidden="1" x14ac:dyDescent="0.2">
      <c r="B3521" s="31">
        <v>3512</v>
      </c>
      <c r="J3521">
        <f t="shared" si="54"/>
        <v>105000</v>
      </c>
      <c r="K3521" t="e">
        <f>VLOOKUP(B3521,'REGISTRO ABONOS'!$B$8:$BC$10039,54,0)</f>
        <v>#N/A</v>
      </c>
      <c r="L3521" t="e">
        <f>IF(Tabla267[[#This Row],[VALOR RESTANTE]]&lt;Tabla267[[#This Row],[VALOR]],"NO DISPONIBLE","DISPONIBLE")</f>
        <v>#N/A</v>
      </c>
      <c r="M3521" s="9">
        <f>COUNTIF(Tabla267[[#This Row],[VALOR RESTANTE]],0)</f>
        <v>0</v>
      </c>
    </row>
    <row r="3522" spans="2:13" hidden="1" x14ac:dyDescent="0.2">
      <c r="B3522" s="31">
        <v>3513</v>
      </c>
      <c r="J3522">
        <f t="shared" si="54"/>
        <v>105000</v>
      </c>
      <c r="K3522" t="e">
        <f>VLOOKUP(B3522,'REGISTRO ABONOS'!$B$8:$BC$10039,54,0)</f>
        <v>#N/A</v>
      </c>
      <c r="L3522" t="e">
        <f>IF(Tabla267[[#This Row],[VALOR RESTANTE]]&lt;Tabla267[[#This Row],[VALOR]],"NO DISPONIBLE","DISPONIBLE")</f>
        <v>#N/A</v>
      </c>
      <c r="M3522" s="9">
        <f>COUNTIF(Tabla267[[#This Row],[VALOR RESTANTE]],0)</f>
        <v>0</v>
      </c>
    </row>
    <row r="3523" spans="2:13" hidden="1" x14ac:dyDescent="0.2">
      <c r="B3523" s="31">
        <v>3514</v>
      </c>
      <c r="J3523">
        <f t="shared" si="54"/>
        <v>105000</v>
      </c>
      <c r="K3523" t="e">
        <f>VLOOKUP(B3523,'REGISTRO ABONOS'!$B$8:$BC$10039,54,0)</f>
        <v>#N/A</v>
      </c>
      <c r="L3523" t="e">
        <f>IF(Tabla267[[#This Row],[VALOR RESTANTE]]&lt;Tabla267[[#This Row],[VALOR]],"NO DISPONIBLE","DISPONIBLE")</f>
        <v>#N/A</v>
      </c>
      <c r="M3523" s="9">
        <f>COUNTIF(Tabla267[[#This Row],[VALOR RESTANTE]],0)</f>
        <v>0</v>
      </c>
    </row>
    <row r="3524" spans="2:13" hidden="1" x14ac:dyDescent="0.2">
      <c r="B3524" s="31">
        <v>3515</v>
      </c>
      <c r="J3524">
        <f t="shared" si="54"/>
        <v>105000</v>
      </c>
      <c r="K3524" t="e">
        <f>VLOOKUP(B3524,'REGISTRO ABONOS'!$B$8:$BC$10039,54,0)</f>
        <v>#N/A</v>
      </c>
      <c r="L3524" t="e">
        <f>IF(Tabla267[[#This Row],[VALOR RESTANTE]]&lt;Tabla267[[#This Row],[VALOR]],"NO DISPONIBLE","DISPONIBLE")</f>
        <v>#N/A</v>
      </c>
      <c r="M3524" s="9">
        <f>COUNTIF(Tabla267[[#This Row],[VALOR RESTANTE]],0)</f>
        <v>0</v>
      </c>
    </row>
    <row r="3525" spans="2:13" hidden="1" x14ac:dyDescent="0.2">
      <c r="B3525" s="31">
        <v>3516</v>
      </c>
      <c r="J3525">
        <f t="shared" si="54"/>
        <v>105000</v>
      </c>
      <c r="K3525" t="e">
        <f>VLOOKUP(B3525,'REGISTRO ABONOS'!$B$8:$BC$10039,54,0)</f>
        <v>#N/A</v>
      </c>
      <c r="L3525" t="e">
        <f>IF(Tabla267[[#This Row],[VALOR RESTANTE]]&lt;Tabla267[[#This Row],[VALOR]],"NO DISPONIBLE","DISPONIBLE")</f>
        <v>#N/A</v>
      </c>
      <c r="M3525" s="9">
        <f>COUNTIF(Tabla267[[#This Row],[VALOR RESTANTE]],0)</f>
        <v>0</v>
      </c>
    </row>
    <row r="3526" spans="2:13" hidden="1" x14ac:dyDescent="0.2">
      <c r="B3526" s="31">
        <v>3517</v>
      </c>
      <c r="J3526">
        <f t="shared" si="54"/>
        <v>105000</v>
      </c>
      <c r="K3526" t="e">
        <f>VLOOKUP(B3526,'REGISTRO ABONOS'!$B$8:$BC$10039,54,0)</f>
        <v>#N/A</v>
      </c>
      <c r="L3526" t="e">
        <f>IF(Tabla267[[#This Row],[VALOR RESTANTE]]&lt;Tabla267[[#This Row],[VALOR]],"NO DISPONIBLE","DISPONIBLE")</f>
        <v>#N/A</v>
      </c>
      <c r="M3526" s="9">
        <f>COUNTIF(Tabla267[[#This Row],[VALOR RESTANTE]],0)</f>
        <v>0</v>
      </c>
    </row>
    <row r="3527" spans="2:13" hidden="1" x14ac:dyDescent="0.2">
      <c r="B3527" s="31">
        <v>3518</v>
      </c>
      <c r="J3527">
        <f t="shared" si="54"/>
        <v>105000</v>
      </c>
      <c r="K3527" t="e">
        <f>VLOOKUP(B3527,'REGISTRO ABONOS'!$B$8:$BC$10039,54,0)</f>
        <v>#N/A</v>
      </c>
      <c r="L3527" t="e">
        <f>IF(Tabla267[[#This Row],[VALOR RESTANTE]]&lt;Tabla267[[#This Row],[VALOR]],"NO DISPONIBLE","DISPONIBLE")</f>
        <v>#N/A</v>
      </c>
      <c r="M3527" s="9">
        <f>COUNTIF(Tabla267[[#This Row],[VALOR RESTANTE]],0)</f>
        <v>0</v>
      </c>
    </row>
    <row r="3528" spans="2:13" hidden="1" x14ac:dyDescent="0.2">
      <c r="B3528" s="31">
        <v>3519</v>
      </c>
      <c r="J3528">
        <f t="shared" si="54"/>
        <v>105000</v>
      </c>
      <c r="K3528" t="e">
        <f>VLOOKUP(B3528,'REGISTRO ABONOS'!$B$8:$BC$10039,54,0)</f>
        <v>#N/A</v>
      </c>
      <c r="L3528" t="e">
        <f>IF(Tabla267[[#This Row],[VALOR RESTANTE]]&lt;Tabla267[[#This Row],[VALOR]],"NO DISPONIBLE","DISPONIBLE")</f>
        <v>#N/A</v>
      </c>
      <c r="M3528" s="9">
        <f>COUNTIF(Tabla267[[#This Row],[VALOR RESTANTE]],0)</f>
        <v>0</v>
      </c>
    </row>
    <row r="3529" spans="2:13" hidden="1" x14ac:dyDescent="0.2">
      <c r="B3529" s="31">
        <v>3520</v>
      </c>
      <c r="J3529">
        <f t="shared" si="54"/>
        <v>105000</v>
      </c>
      <c r="K3529" t="e">
        <f>VLOOKUP(B3529,'REGISTRO ABONOS'!$B$8:$BC$10039,54,0)</f>
        <v>#N/A</v>
      </c>
      <c r="L3529" t="e">
        <f>IF(Tabla267[[#This Row],[VALOR RESTANTE]]&lt;Tabla267[[#This Row],[VALOR]],"NO DISPONIBLE","DISPONIBLE")</f>
        <v>#N/A</v>
      </c>
      <c r="M3529" s="9">
        <f>COUNTIF(Tabla267[[#This Row],[VALOR RESTANTE]],0)</f>
        <v>0</v>
      </c>
    </row>
    <row r="3530" spans="2:13" hidden="1" x14ac:dyDescent="0.2">
      <c r="B3530" s="31">
        <v>3521</v>
      </c>
      <c r="J3530">
        <f t="shared" si="54"/>
        <v>105000</v>
      </c>
      <c r="K3530" t="e">
        <f>VLOOKUP(B3530,'REGISTRO ABONOS'!$B$8:$BC$10039,54,0)</f>
        <v>#N/A</v>
      </c>
      <c r="L3530" t="e">
        <f>IF(Tabla267[[#This Row],[VALOR RESTANTE]]&lt;Tabla267[[#This Row],[VALOR]],"NO DISPONIBLE","DISPONIBLE")</f>
        <v>#N/A</v>
      </c>
      <c r="M3530" s="9">
        <f>COUNTIF(Tabla267[[#This Row],[VALOR RESTANTE]],0)</f>
        <v>0</v>
      </c>
    </row>
    <row r="3531" spans="2:13" hidden="1" x14ac:dyDescent="0.2">
      <c r="B3531" s="31">
        <v>3522</v>
      </c>
      <c r="J3531">
        <f t="shared" si="54"/>
        <v>105000</v>
      </c>
      <c r="K3531" t="e">
        <f>VLOOKUP(B3531,'REGISTRO ABONOS'!$B$8:$BC$10039,54,0)</f>
        <v>#N/A</v>
      </c>
      <c r="L3531" t="e">
        <f>IF(Tabla267[[#This Row],[VALOR RESTANTE]]&lt;Tabla267[[#This Row],[VALOR]],"NO DISPONIBLE","DISPONIBLE")</f>
        <v>#N/A</v>
      </c>
      <c r="M3531" s="9">
        <f>COUNTIF(Tabla267[[#This Row],[VALOR RESTANTE]],0)</f>
        <v>0</v>
      </c>
    </row>
    <row r="3532" spans="2:13" hidden="1" x14ac:dyDescent="0.2">
      <c r="B3532" s="31">
        <v>3523</v>
      </c>
      <c r="J3532">
        <f t="shared" ref="J3532:J3595" si="55">IF(C3532&gt;43607,130000,105000)</f>
        <v>105000</v>
      </c>
      <c r="K3532" t="e">
        <f>VLOOKUP(B3532,'REGISTRO ABONOS'!$B$8:$BC$10039,54,0)</f>
        <v>#N/A</v>
      </c>
      <c r="L3532" t="e">
        <f>IF(Tabla267[[#This Row],[VALOR RESTANTE]]&lt;Tabla267[[#This Row],[VALOR]],"NO DISPONIBLE","DISPONIBLE")</f>
        <v>#N/A</v>
      </c>
      <c r="M3532" s="9">
        <f>COUNTIF(Tabla267[[#This Row],[VALOR RESTANTE]],0)</f>
        <v>0</v>
      </c>
    </row>
    <row r="3533" spans="2:13" hidden="1" x14ac:dyDescent="0.2">
      <c r="B3533" s="31">
        <v>3524</v>
      </c>
      <c r="J3533">
        <f t="shared" si="55"/>
        <v>105000</v>
      </c>
      <c r="K3533" t="e">
        <f>VLOOKUP(B3533,'REGISTRO ABONOS'!$B$8:$BC$10039,54,0)</f>
        <v>#N/A</v>
      </c>
      <c r="L3533" t="e">
        <f>IF(Tabla267[[#This Row],[VALOR RESTANTE]]&lt;Tabla267[[#This Row],[VALOR]],"NO DISPONIBLE","DISPONIBLE")</f>
        <v>#N/A</v>
      </c>
      <c r="M3533" s="9">
        <f>COUNTIF(Tabla267[[#This Row],[VALOR RESTANTE]],0)</f>
        <v>0</v>
      </c>
    </row>
    <row r="3534" spans="2:13" hidden="1" x14ac:dyDescent="0.2">
      <c r="B3534" s="31">
        <v>3525</v>
      </c>
      <c r="J3534">
        <f t="shared" si="55"/>
        <v>105000</v>
      </c>
      <c r="K3534" t="e">
        <f>VLOOKUP(B3534,'REGISTRO ABONOS'!$B$8:$BC$10039,54,0)</f>
        <v>#N/A</v>
      </c>
      <c r="L3534" t="e">
        <f>IF(Tabla267[[#This Row],[VALOR RESTANTE]]&lt;Tabla267[[#This Row],[VALOR]],"NO DISPONIBLE","DISPONIBLE")</f>
        <v>#N/A</v>
      </c>
      <c r="M3534" s="9">
        <f>COUNTIF(Tabla267[[#This Row],[VALOR RESTANTE]],0)</f>
        <v>0</v>
      </c>
    </row>
    <row r="3535" spans="2:13" hidden="1" x14ac:dyDescent="0.2">
      <c r="B3535" s="31">
        <v>3526</v>
      </c>
      <c r="J3535">
        <f t="shared" si="55"/>
        <v>105000</v>
      </c>
      <c r="K3535" t="e">
        <f>VLOOKUP(B3535,'REGISTRO ABONOS'!$B$8:$BC$10039,54,0)</f>
        <v>#N/A</v>
      </c>
      <c r="L3535" t="e">
        <f>IF(Tabla267[[#This Row],[VALOR RESTANTE]]&lt;Tabla267[[#This Row],[VALOR]],"NO DISPONIBLE","DISPONIBLE")</f>
        <v>#N/A</v>
      </c>
      <c r="M3535" s="9">
        <f>COUNTIF(Tabla267[[#This Row],[VALOR RESTANTE]],0)</f>
        <v>0</v>
      </c>
    </row>
    <row r="3536" spans="2:13" hidden="1" x14ac:dyDescent="0.2">
      <c r="B3536" s="31">
        <v>3527</v>
      </c>
      <c r="J3536">
        <f t="shared" si="55"/>
        <v>105000</v>
      </c>
      <c r="K3536" t="e">
        <f>VLOOKUP(B3536,'REGISTRO ABONOS'!$B$8:$BC$10039,54,0)</f>
        <v>#N/A</v>
      </c>
      <c r="L3536" t="e">
        <f>IF(Tabla267[[#This Row],[VALOR RESTANTE]]&lt;Tabla267[[#This Row],[VALOR]],"NO DISPONIBLE","DISPONIBLE")</f>
        <v>#N/A</v>
      </c>
      <c r="M3536" s="9">
        <f>COUNTIF(Tabla267[[#This Row],[VALOR RESTANTE]],0)</f>
        <v>0</v>
      </c>
    </row>
    <row r="3537" spans="2:13" hidden="1" x14ac:dyDescent="0.2">
      <c r="B3537" s="31">
        <v>3528</v>
      </c>
      <c r="J3537">
        <f t="shared" si="55"/>
        <v>105000</v>
      </c>
      <c r="K3537" t="e">
        <f>VLOOKUP(B3537,'REGISTRO ABONOS'!$B$8:$BC$10039,54,0)</f>
        <v>#N/A</v>
      </c>
      <c r="L3537" t="e">
        <f>IF(Tabla267[[#This Row],[VALOR RESTANTE]]&lt;Tabla267[[#This Row],[VALOR]],"NO DISPONIBLE","DISPONIBLE")</f>
        <v>#N/A</v>
      </c>
      <c r="M3537" s="9">
        <f>COUNTIF(Tabla267[[#This Row],[VALOR RESTANTE]],0)</f>
        <v>0</v>
      </c>
    </row>
    <row r="3538" spans="2:13" hidden="1" x14ac:dyDescent="0.2">
      <c r="B3538" s="31">
        <v>3529</v>
      </c>
      <c r="J3538">
        <f t="shared" si="55"/>
        <v>105000</v>
      </c>
      <c r="K3538" t="e">
        <f>VLOOKUP(B3538,'REGISTRO ABONOS'!$B$8:$BC$10039,54,0)</f>
        <v>#N/A</v>
      </c>
      <c r="L3538" t="e">
        <f>IF(Tabla267[[#This Row],[VALOR RESTANTE]]&lt;Tabla267[[#This Row],[VALOR]],"NO DISPONIBLE","DISPONIBLE")</f>
        <v>#N/A</v>
      </c>
      <c r="M3538" s="9">
        <f>COUNTIF(Tabla267[[#This Row],[VALOR RESTANTE]],0)</f>
        <v>0</v>
      </c>
    </row>
    <row r="3539" spans="2:13" hidden="1" x14ac:dyDescent="0.2">
      <c r="B3539" s="31">
        <v>3530</v>
      </c>
      <c r="J3539">
        <f t="shared" si="55"/>
        <v>105000</v>
      </c>
      <c r="K3539" t="e">
        <f>VLOOKUP(B3539,'REGISTRO ABONOS'!$B$8:$BC$10039,54,0)</f>
        <v>#N/A</v>
      </c>
      <c r="L3539" t="e">
        <f>IF(Tabla267[[#This Row],[VALOR RESTANTE]]&lt;Tabla267[[#This Row],[VALOR]],"NO DISPONIBLE","DISPONIBLE")</f>
        <v>#N/A</v>
      </c>
      <c r="M3539" s="9">
        <f>COUNTIF(Tabla267[[#This Row],[VALOR RESTANTE]],0)</f>
        <v>0</v>
      </c>
    </row>
    <row r="3540" spans="2:13" hidden="1" x14ac:dyDescent="0.2">
      <c r="B3540" s="31">
        <v>3531</v>
      </c>
      <c r="J3540">
        <f t="shared" si="55"/>
        <v>105000</v>
      </c>
      <c r="K3540" t="e">
        <f>VLOOKUP(B3540,'REGISTRO ABONOS'!$B$8:$BC$10039,54,0)</f>
        <v>#N/A</v>
      </c>
      <c r="L3540" t="e">
        <f>IF(Tabla267[[#This Row],[VALOR RESTANTE]]&lt;Tabla267[[#This Row],[VALOR]],"NO DISPONIBLE","DISPONIBLE")</f>
        <v>#N/A</v>
      </c>
      <c r="M3540" s="9">
        <f>COUNTIF(Tabla267[[#This Row],[VALOR RESTANTE]],0)</f>
        <v>0</v>
      </c>
    </row>
    <row r="3541" spans="2:13" hidden="1" x14ac:dyDescent="0.2">
      <c r="B3541" s="31">
        <v>3532</v>
      </c>
      <c r="J3541">
        <f t="shared" si="55"/>
        <v>105000</v>
      </c>
      <c r="K3541" t="e">
        <f>VLOOKUP(B3541,'REGISTRO ABONOS'!$B$8:$BC$10039,54,0)</f>
        <v>#N/A</v>
      </c>
      <c r="L3541" t="e">
        <f>IF(Tabla267[[#This Row],[VALOR RESTANTE]]&lt;Tabla267[[#This Row],[VALOR]],"NO DISPONIBLE","DISPONIBLE")</f>
        <v>#N/A</v>
      </c>
      <c r="M3541" s="9">
        <f>COUNTIF(Tabla267[[#This Row],[VALOR RESTANTE]],0)</f>
        <v>0</v>
      </c>
    </row>
    <row r="3542" spans="2:13" hidden="1" x14ac:dyDescent="0.2">
      <c r="B3542" s="31">
        <v>3533</v>
      </c>
      <c r="J3542">
        <f t="shared" si="55"/>
        <v>105000</v>
      </c>
      <c r="K3542" t="e">
        <f>VLOOKUP(B3542,'REGISTRO ABONOS'!$B$8:$BC$10039,54,0)</f>
        <v>#N/A</v>
      </c>
      <c r="L3542" t="e">
        <f>IF(Tabla267[[#This Row],[VALOR RESTANTE]]&lt;Tabla267[[#This Row],[VALOR]],"NO DISPONIBLE","DISPONIBLE")</f>
        <v>#N/A</v>
      </c>
      <c r="M3542" s="9">
        <f>COUNTIF(Tabla267[[#This Row],[VALOR RESTANTE]],0)</f>
        <v>0</v>
      </c>
    </row>
    <row r="3543" spans="2:13" hidden="1" x14ac:dyDescent="0.2">
      <c r="B3543" s="31">
        <v>3534</v>
      </c>
      <c r="J3543">
        <f t="shared" si="55"/>
        <v>105000</v>
      </c>
      <c r="K3543" t="e">
        <f>VLOOKUP(B3543,'REGISTRO ABONOS'!$B$8:$BC$10039,54,0)</f>
        <v>#N/A</v>
      </c>
      <c r="L3543" t="e">
        <f>IF(Tabla267[[#This Row],[VALOR RESTANTE]]&lt;Tabla267[[#This Row],[VALOR]],"NO DISPONIBLE","DISPONIBLE")</f>
        <v>#N/A</v>
      </c>
      <c r="M3543" s="9">
        <f>COUNTIF(Tabla267[[#This Row],[VALOR RESTANTE]],0)</f>
        <v>0</v>
      </c>
    </row>
    <row r="3544" spans="2:13" hidden="1" x14ac:dyDescent="0.2">
      <c r="B3544" s="31">
        <v>3535</v>
      </c>
      <c r="J3544">
        <f t="shared" si="55"/>
        <v>105000</v>
      </c>
      <c r="K3544" t="e">
        <f>VLOOKUP(B3544,'REGISTRO ABONOS'!$B$8:$BC$10039,54,0)</f>
        <v>#N/A</v>
      </c>
      <c r="L3544" t="e">
        <f>IF(Tabla267[[#This Row],[VALOR RESTANTE]]&lt;Tabla267[[#This Row],[VALOR]],"NO DISPONIBLE","DISPONIBLE")</f>
        <v>#N/A</v>
      </c>
      <c r="M3544" s="9">
        <f>COUNTIF(Tabla267[[#This Row],[VALOR RESTANTE]],0)</f>
        <v>0</v>
      </c>
    </row>
    <row r="3545" spans="2:13" hidden="1" x14ac:dyDescent="0.2">
      <c r="B3545" s="31">
        <v>3536</v>
      </c>
      <c r="J3545">
        <f t="shared" si="55"/>
        <v>105000</v>
      </c>
      <c r="K3545" t="e">
        <f>VLOOKUP(B3545,'REGISTRO ABONOS'!$B$8:$BC$10039,54,0)</f>
        <v>#N/A</v>
      </c>
      <c r="L3545" t="e">
        <f>IF(Tabla267[[#This Row],[VALOR RESTANTE]]&lt;Tabla267[[#This Row],[VALOR]],"NO DISPONIBLE","DISPONIBLE")</f>
        <v>#N/A</v>
      </c>
      <c r="M3545" s="9">
        <f>COUNTIF(Tabla267[[#This Row],[VALOR RESTANTE]],0)</f>
        <v>0</v>
      </c>
    </row>
    <row r="3546" spans="2:13" hidden="1" x14ac:dyDescent="0.2">
      <c r="B3546" s="31">
        <v>3537</v>
      </c>
      <c r="J3546">
        <f t="shared" si="55"/>
        <v>105000</v>
      </c>
      <c r="K3546" t="e">
        <f>VLOOKUP(B3546,'REGISTRO ABONOS'!$B$8:$BC$10039,54,0)</f>
        <v>#N/A</v>
      </c>
      <c r="L3546" t="e">
        <f>IF(Tabla267[[#This Row],[VALOR RESTANTE]]&lt;Tabla267[[#This Row],[VALOR]],"NO DISPONIBLE","DISPONIBLE")</f>
        <v>#N/A</v>
      </c>
      <c r="M3546" s="9">
        <f>COUNTIF(Tabla267[[#This Row],[VALOR RESTANTE]],0)</f>
        <v>0</v>
      </c>
    </row>
    <row r="3547" spans="2:13" hidden="1" x14ac:dyDescent="0.2">
      <c r="B3547" s="31">
        <v>3538</v>
      </c>
      <c r="J3547">
        <f t="shared" si="55"/>
        <v>105000</v>
      </c>
      <c r="K3547" t="e">
        <f>VLOOKUP(B3547,'REGISTRO ABONOS'!$B$8:$BC$10039,54,0)</f>
        <v>#N/A</v>
      </c>
      <c r="L3547" t="e">
        <f>IF(Tabla267[[#This Row],[VALOR RESTANTE]]&lt;Tabla267[[#This Row],[VALOR]],"NO DISPONIBLE","DISPONIBLE")</f>
        <v>#N/A</v>
      </c>
      <c r="M3547" s="9">
        <f>COUNTIF(Tabla267[[#This Row],[VALOR RESTANTE]],0)</f>
        <v>0</v>
      </c>
    </row>
    <row r="3548" spans="2:13" hidden="1" x14ac:dyDescent="0.2">
      <c r="B3548" s="31">
        <v>3539</v>
      </c>
      <c r="J3548">
        <f t="shared" si="55"/>
        <v>105000</v>
      </c>
      <c r="K3548" t="e">
        <f>VLOOKUP(B3548,'REGISTRO ABONOS'!$B$8:$BC$10039,54,0)</f>
        <v>#N/A</v>
      </c>
      <c r="L3548" t="e">
        <f>IF(Tabla267[[#This Row],[VALOR RESTANTE]]&lt;Tabla267[[#This Row],[VALOR]],"NO DISPONIBLE","DISPONIBLE")</f>
        <v>#N/A</v>
      </c>
      <c r="M3548" s="9">
        <f>COUNTIF(Tabla267[[#This Row],[VALOR RESTANTE]],0)</f>
        <v>0</v>
      </c>
    </row>
    <row r="3549" spans="2:13" hidden="1" x14ac:dyDescent="0.2">
      <c r="B3549" s="31">
        <v>3540</v>
      </c>
      <c r="J3549">
        <f t="shared" si="55"/>
        <v>105000</v>
      </c>
      <c r="K3549" t="e">
        <f>VLOOKUP(B3549,'REGISTRO ABONOS'!$B$8:$BC$10039,54,0)</f>
        <v>#N/A</v>
      </c>
      <c r="L3549" t="e">
        <f>IF(Tabla267[[#This Row],[VALOR RESTANTE]]&lt;Tabla267[[#This Row],[VALOR]],"NO DISPONIBLE","DISPONIBLE")</f>
        <v>#N/A</v>
      </c>
      <c r="M3549" s="9">
        <f>COUNTIF(Tabla267[[#This Row],[VALOR RESTANTE]],0)</f>
        <v>0</v>
      </c>
    </row>
    <row r="3550" spans="2:13" hidden="1" x14ac:dyDescent="0.2">
      <c r="B3550" s="31">
        <v>3541</v>
      </c>
      <c r="J3550">
        <f t="shared" si="55"/>
        <v>105000</v>
      </c>
      <c r="K3550" t="e">
        <f>VLOOKUP(B3550,'REGISTRO ABONOS'!$B$8:$BC$10039,54,0)</f>
        <v>#N/A</v>
      </c>
      <c r="L3550" t="e">
        <f>IF(Tabla267[[#This Row],[VALOR RESTANTE]]&lt;Tabla267[[#This Row],[VALOR]],"NO DISPONIBLE","DISPONIBLE")</f>
        <v>#N/A</v>
      </c>
      <c r="M3550" s="9">
        <f>COUNTIF(Tabla267[[#This Row],[VALOR RESTANTE]],0)</f>
        <v>0</v>
      </c>
    </row>
    <row r="3551" spans="2:13" hidden="1" x14ac:dyDescent="0.2">
      <c r="B3551" s="31">
        <v>3542</v>
      </c>
      <c r="J3551">
        <f t="shared" si="55"/>
        <v>105000</v>
      </c>
      <c r="K3551" t="e">
        <f>VLOOKUP(B3551,'REGISTRO ABONOS'!$B$8:$BC$10039,54,0)</f>
        <v>#N/A</v>
      </c>
      <c r="L3551" t="e">
        <f>IF(Tabla267[[#This Row],[VALOR RESTANTE]]&lt;Tabla267[[#This Row],[VALOR]],"NO DISPONIBLE","DISPONIBLE")</f>
        <v>#N/A</v>
      </c>
      <c r="M3551" s="9">
        <f>COUNTIF(Tabla267[[#This Row],[VALOR RESTANTE]],0)</f>
        <v>0</v>
      </c>
    </row>
    <row r="3552" spans="2:13" hidden="1" x14ac:dyDescent="0.2">
      <c r="B3552" s="31">
        <v>3543</v>
      </c>
      <c r="J3552">
        <f t="shared" si="55"/>
        <v>105000</v>
      </c>
      <c r="K3552" t="e">
        <f>VLOOKUP(B3552,'REGISTRO ABONOS'!$B$8:$BC$10039,54,0)</f>
        <v>#N/A</v>
      </c>
      <c r="L3552" t="e">
        <f>IF(Tabla267[[#This Row],[VALOR RESTANTE]]&lt;Tabla267[[#This Row],[VALOR]],"NO DISPONIBLE","DISPONIBLE")</f>
        <v>#N/A</v>
      </c>
      <c r="M3552" s="9">
        <f>COUNTIF(Tabla267[[#This Row],[VALOR RESTANTE]],0)</f>
        <v>0</v>
      </c>
    </row>
    <row r="3553" spans="2:13" hidden="1" x14ac:dyDescent="0.2">
      <c r="B3553" s="31">
        <v>3544</v>
      </c>
      <c r="J3553">
        <f t="shared" si="55"/>
        <v>105000</v>
      </c>
      <c r="K3553" t="e">
        <f>VLOOKUP(B3553,'REGISTRO ABONOS'!$B$8:$BC$10039,54,0)</f>
        <v>#N/A</v>
      </c>
      <c r="L3553" t="e">
        <f>IF(Tabla267[[#This Row],[VALOR RESTANTE]]&lt;Tabla267[[#This Row],[VALOR]],"NO DISPONIBLE","DISPONIBLE")</f>
        <v>#N/A</v>
      </c>
      <c r="M3553" s="9">
        <f>COUNTIF(Tabla267[[#This Row],[VALOR RESTANTE]],0)</f>
        <v>0</v>
      </c>
    </row>
    <row r="3554" spans="2:13" hidden="1" x14ac:dyDescent="0.2">
      <c r="B3554" s="31">
        <v>3545</v>
      </c>
      <c r="J3554">
        <f t="shared" si="55"/>
        <v>105000</v>
      </c>
      <c r="K3554" t="e">
        <f>VLOOKUP(B3554,'REGISTRO ABONOS'!$B$8:$BC$10039,54,0)</f>
        <v>#N/A</v>
      </c>
      <c r="L3554" t="e">
        <f>IF(Tabla267[[#This Row],[VALOR RESTANTE]]&lt;Tabla267[[#This Row],[VALOR]],"NO DISPONIBLE","DISPONIBLE")</f>
        <v>#N/A</v>
      </c>
      <c r="M3554" s="9">
        <f>COUNTIF(Tabla267[[#This Row],[VALOR RESTANTE]],0)</f>
        <v>0</v>
      </c>
    </row>
    <row r="3555" spans="2:13" hidden="1" x14ac:dyDescent="0.2">
      <c r="B3555" s="31">
        <v>3546</v>
      </c>
      <c r="J3555">
        <f t="shared" si="55"/>
        <v>105000</v>
      </c>
      <c r="K3555" t="e">
        <f>VLOOKUP(B3555,'REGISTRO ABONOS'!$B$8:$BC$10039,54,0)</f>
        <v>#N/A</v>
      </c>
      <c r="L3555" t="e">
        <f>IF(Tabla267[[#This Row],[VALOR RESTANTE]]&lt;Tabla267[[#This Row],[VALOR]],"NO DISPONIBLE","DISPONIBLE")</f>
        <v>#N/A</v>
      </c>
      <c r="M3555" s="9">
        <f>COUNTIF(Tabla267[[#This Row],[VALOR RESTANTE]],0)</f>
        <v>0</v>
      </c>
    </row>
    <row r="3556" spans="2:13" hidden="1" x14ac:dyDescent="0.2">
      <c r="B3556" s="31">
        <v>3547</v>
      </c>
      <c r="J3556">
        <f t="shared" si="55"/>
        <v>105000</v>
      </c>
      <c r="K3556" t="e">
        <f>VLOOKUP(B3556,'REGISTRO ABONOS'!$B$8:$BC$10039,54,0)</f>
        <v>#N/A</v>
      </c>
      <c r="L3556" t="e">
        <f>IF(Tabla267[[#This Row],[VALOR RESTANTE]]&lt;Tabla267[[#This Row],[VALOR]],"NO DISPONIBLE","DISPONIBLE")</f>
        <v>#N/A</v>
      </c>
      <c r="M3556" s="9">
        <f>COUNTIF(Tabla267[[#This Row],[VALOR RESTANTE]],0)</f>
        <v>0</v>
      </c>
    </row>
    <row r="3557" spans="2:13" hidden="1" x14ac:dyDescent="0.2">
      <c r="B3557" s="31">
        <v>3548</v>
      </c>
      <c r="J3557">
        <f t="shared" si="55"/>
        <v>105000</v>
      </c>
      <c r="K3557" t="e">
        <f>VLOOKUP(B3557,'REGISTRO ABONOS'!$B$8:$BC$10039,54,0)</f>
        <v>#N/A</v>
      </c>
      <c r="L3557" t="e">
        <f>IF(Tabla267[[#This Row],[VALOR RESTANTE]]&lt;Tabla267[[#This Row],[VALOR]],"NO DISPONIBLE","DISPONIBLE")</f>
        <v>#N/A</v>
      </c>
      <c r="M3557" s="9">
        <f>COUNTIF(Tabla267[[#This Row],[VALOR RESTANTE]],0)</f>
        <v>0</v>
      </c>
    </row>
    <row r="3558" spans="2:13" hidden="1" x14ac:dyDescent="0.2">
      <c r="B3558" s="31">
        <v>3549</v>
      </c>
      <c r="J3558">
        <f t="shared" si="55"/>
        <v>105000</v>
      </c>
      <c r="K3558" t="e">
        <f>VLOOKUP(B3558,'REGISTRO ABONOS'!$B$8:$BC$10039,54,0)</f>
        <v>#N/A</v>
      </c>
      <c r="L3558" t="e">
        <f>IF(Tabla267[[#This Row],[VALOR RESTANTE]]&lt;Tabla267[[#This Row],[VALOR]],"NO DISPONIBLE","DISPONIBLE")</f>
        <v>#N/A</v>
      </c>
      <c r="M3558" s="9">
        <f>COUNTIF(Tabla267[[#This Row],[VALOR RESTANTE]],0)</f>
        <v>0</v>
      </c>
    </row>
    <row r="3559" spans="2:13" hidden="1" x14ac:dyDescent="0.2">
      <c r="B3559" s="31">
        <v>3550</v>
      </c>
      <c r="J3559">
        <f t="shared" si="55"/>
        <v>105000</v>
      </c>
      <c r="K3559" t="e">
        <f>VLOOKUP(B3559,'REGISTRO ABONOS'!$B$8:$BC$10039,54,0)</f>
        <v>#N/A</v>
      </c>
      <c r="L3559" t="e">
        <f>IF(Tabla267[[#This Row],[VALOR RESTANTE]]&lt;Tabla267[[#This Row],[VALOR]],"NO DISPONIBLE","DISPONIBLE")</f>
        <v>#N/A</v>
      </c>
      <c r="M3559" s="9">
        <f>COUNTIF(Tabla267[[#This Row],[VALOR RESTANTE]],0)</f>
        <v>0</v>
      </c>
    </row>
    <row r="3560" spans="2:13" hidden="1" x14ac:dyDescent="0.2">
      <c r="B3560" s="31">
        <v>3551</v>
      </c>
      <c r="J3560">
        <f t="shared" si="55"/>
        <v>105000</v>
      </c>
      <c r="K3560" t="e">
        <f>VLOOKUP(B3560,'REGISTRO ABONOS'!$B$8:$BC$10039,54,0)</f>
        <v>#N/A</v>
      </c>
      <c r="L3560" t="e">
        <f>IF(Tabla267[[#This Row],[VALOR RESTANTE]]&lt;Tabla267[[#This Row],[VALOR]],"NO DISPONIBLE","DISPONIBLE")</f>
        <v>#N/A</v>
      </c>
      <c r="M3560" s="9">
        <f>COUNTIF(Tabla267[[#This Row],[VALOR RESTANTE]],0)</f>
        <v>0</v>
      </c>
    </row>
    <row r="3561" spans="2:13" hidden="1" x14ac:dyDescent="0.2">
      <c r="B3561" s="31">
        <v>3552</v>
      </c>
      <c r="J3561">
        <f t="shared" si="55"/>
        <v>105000</v>
      </c>
      <c r="K3561" t="e">
        <f>VLOOKUP(B3561,'REGISTRO ABONOS'!$B$8:$BC$10039,54,0)</f>
        <v>#N/A</v>
      </c>
      <c r="L3561" t="e">
        <f>IF(Tabla267[[#This Row],[VALOR RESTANTE]]&lt;Tabla267[[#This Row],[VALOR]],"NO DISPONIBLE","DISPONIBLE")</f>
        <v>#N/A</v>
      </c>
      <c r="M3561" s="9">
        <f>COUNTIF(Tabla267[[#This Row],[VALOR RESTANTE]],0)</f>
        <v>0</v>
      </c>
    </row>
    <row r="3562" spans="2:13" hidden="1" x14ac:dyDescent="0.2">
      <c r="B3562" s="31">
        <v>3553</v>
      </c>
      <c r="J3562">
        <f t="shared" si="55"/>
        <v>105000</v>
      </c>
      <c r="K3562" t="e">
        <f>VLOOKUP(B3562,'REGISTRO ABONOS'!$B$8:$BC$10039,54,0)</f>
        <v>#N/A</v>
      </c>
      <c r="L3562" t="e">
        <f>IF(Tabla267[[#This Row],[VALOR RESTANTE]]&lt;Tabla267[[#This Row],[VALOR]],"NO DISPONIBLE","DISPONIBLE")</f>
        <v>#N/A</v>
      </c>
      <c r="M3562" s="9">
        <f>COUNTIF(Tabla267[[#This Row],[VALOR RESTANTE]],0)</f>
        <v>0</v>
      </c>
    </row>
    <row r="3563" spans="2:13" hidden="1" x14ac:dyDescent="0.2">
      <c r="B3563" s="31">
        <v>3554</v>
      </c>
      <c r="J3563">
        <f t="shared" si="55"/>
        <v>105000</v>
      </c>
      <c r="K3563" t="e">
        <f>VLOOKUP(B3563,'REGISTRO ABONOS'!$B$8:$BC$10039,54,0)</f>
        <v>#N/A</v>
      </c>
      <c r="L3563" t="e">
        <f>IF(Tabla267[[#This Row],[VALOR RESTANTE]]&lt;Tabla267[[#This Row],[VALOR]],"NO DISPONIBLE","DISPONIBLE")</f>
        <v>#N/A</v>
      </c>
      <c r="M3563" s="9">
        <f>COUNTIF(Tabla267[[#This Row],[VALOR RESTANTE]],0)</f>
        <v>0</v>
      </c>
    </row>
    <row r="3564" spans="2:13" hidden="1" x14ac:dyDescent="0.2">
      <c r="B3564" s="31">
        <v>3555</v>
      </c>
      <c r="J3564">
        <f t="shared" si="55"/>
        <v>105000</v>
      </c>
      <c r="K3564" t="e">
        <f>VLOOKUP(B3564,'REGISTRO ABONOS'!$B$8:$BC$10039,54,0)</f>
        <v>#N/A</v>
      </c>
      <c r="L3564" t="e">
        <f>IF(Tabla267[[#This Row],[VALOR RESTANTE]]&lt;Tabla267[[#This Row],[VALOR]],"NO DISPONIBLE","DISPONIBLE")</f>
        <v>#N/A</v>
      </c>
      <c r="M3564" s="9">
        <f>COUNTIF(Tabla267[[#This Row],[VALOR RESTANTE]],0)</f>
        <v>0</v>
      </c>
    </row>
    <row r="3565" spans="2:13" hidden="1" x14ac:dyDescent="0.2">
      <c r="B3565" s="31">
        <v>3556</v>
      </c>
      <c r="J3565">
        <f t="shared" si="55"/>
        <v>105000</v>
      </c>
      <c r="K3565" t="e">
        <f>VLOOKUP(B3565,'REGISTRO ABONOS'!$B$8:$BC$10039,54,0)</f>
        <v>#N/A</v>
      </c>
      <c r="L3565" t="e">
        <f>IF(Tabla267[[#This Row],[VALOR RESTANTE]]&lt;Tabla267[[#This Row],[VALOR]],"NO DISPONIBLE","DISPONIBLE")</f>
        <v>#N/A</v>
      </c>
      <c r="M3565" s="9">
        <f>COUNTIF(Tabla267[[#This Row],[VALOR RESTANTE]],0)</f>
        <v>0</v>
      </c>
    </row>
    <row r="3566" spans="2:13" hidden="1" x14ac:dyDescent="0.2">
      <c r="B3566" s="31">
        <v>3557</v>
      </c>
      <c r="J3566">
        <f t="shared" si="55"/>
        <v>105000</v>
      </c>
      <c r="K3566" t="e">
        <f>VLOOKUP(B3566,'REGISTRO ABONOS'!$B$8:$BC$10039,54,0)</f>
        <v>#N/A</v>
      </c>
      <c r="L3566" t="e">
        <f>IF(Tabla267[[#This Row],[VALOR RESTANTE]]&lt;Tabla267[[#This Row],[VALOR]],"NO DISPONIBLE","DISPONIBLE")</f>
        <v>#N/A</v>
      </c>
      <c r="M3566" s="9">
        <f>COUNTIF(Tabla267[[#This Row],[VALOR RESTANTE]],0)</f>
        <v>0</v>
      </c>
    </row>
    <row r="3567" spans="2:13" hidden="1" x14ac:dyDescent="0.2">
      <c r="B3567" s="31">
        <v>3558</v>
      </c>
      <c r="J3567">
        <f t="shared" si="55"/>
        <v>105000</v>
      </c>
      <c r="K3567" t="e">
        <f>VLOOKUP(B3567,'REGISTRO ABONOS'!$B$8:$BC$10039,54,0)</f>
        <v>#N/A</v>
      </c>
      <c r="L3567" t="e">
        <f>IF(Tabla267[[#This Row],[VALOR RESTANTE]]&lt;Tabla267[[#This Row],[VALOR]],"NO DISPONIBLE","DISPONIBLE")</f>
        <v>#N/A</v>
      </c>
      <c r="M3567" s="9">
        <f>COUNTIF(Tabla267[[#This Row],[VALOR RESTANTE]],0)</f>
        <v>0</v>
      </c>
    </row>
    <row r="3568" spans="2:13" hidden="1" x14ac:dyDescent="0.2">
      <c r="B3568" s="31">
        <v>3559</v>
      </c>
      <c r="J3568">
        <f t="shared" si="55"/>
        <v>105000</v>
      </c>
      <c r="K3568" t="e">
        <f>VLOOKUP(B3568,'REGISTRO ABONOS'!$B$8:$BC$10039,54,0)</f>
        <v>#N/A</v>
      </c>
      <c r="L3568" t="e">
        <f>IF(Tabla267[[#This Row],[VALOR RESTANTE]]&lt;Tabla267[[#This Row],[VALOR]],"NO DISPONIBLE","DISPONIBLE")</f>
        <v>#N/A</v>
      </c>
      <c r="M3568" s="9">
        <f>COUNTIF(Tabla267[[#This Row],[VALOR RESTANTE]],0)</f>
        <v>0</v>
      </c>
    </row>
    <row r="3569" spans="2:13" hidden="1" x14ac:dyDescent="0.2">
      <c r="B3569" s="31">
        <v>3560</v>
      </c>
      <c r="J3569">
        <f t="shared" si="55"/>
        <v>105000</v>
      </c>
      <c r="K3569" t="e">
        <f>VLOOKUP(B3569,'REGISTRO ABONOS'!$B$8:$BC$10039,54,0)</f>
        <v>#N/A</v>
      </c>
      <c r="L3569" t="e">
        <f>IF(Tabla267[[#This Row],[VALOR RESTANTE]]&lt;Tabla267[[#This Row],[VALOR]],"NO DISPONIBLE","DISPONIBLE")</f>
        <v>#N/A</v>
      </c>
      <c r="M3569" s="9">
        <f>COUNTIF(Tabla267[[#This Row],[VALOR RESTANTE]],0)</f>
        <v>0</v>
      </c>
    </row>
    <row r="3570" spans="2:13" hidden="1" x14ac:dyDescent="0.2">
      <c r="B3570" s="31">
        <v>3561</v>
      </c>
      <c r="J3570">
        <f t="shared" si="55"/>
        <v>105000</v>
      </c>
      <c r="K3570" t="e">
        <f>VLOOKUP(B3570,'REGISTRO ABONOS'!$B$8:$BC$10039,54,0)</f>
        <v>#N/A</v>
      </c>
      <c r="L3570" t="e">
        <f>IF(Tabla267[[#This Row],[VALOR RESTANTE]]&lt;Tabla267[[#This Row],[VALOR]],"NO DISPONIBLE","DISPONIBLE")</f>
        <v>#N/A</v>
      </c>
      <c r="M3570" s="9">
        <f>COUNTIF(Tabla267[[#This Row],[VALOR RESTANTE]],0)</f>
        <v>0</v>
      </c>
    </row>
    <row r="3571" spans="2:13" hidden="1" x14ac:dyDescent="0.2">
      <c r="B3571" s="31">
        <v>3562</v>
      </c>
      <c r="J3571">
        <f t="shared" si="55"/>
        <v>105000</v>
      </c>
      <c r="K3571" t="e">
        <f>VLOOKUP(B3571,'REGISTRO ABONOS'!$B$8:$BC$10039,54,0)</f>
        <v>#N/A</v>
      </c>
      <c r="L3571" t="e">
        <f>IF(Tabla267[[#This Row],[VALOR RESTANTE]]&lt;Tabla267[[#This Row],[VALOR]],"NO DISPONIBLE","DISPONIBLE")</f>
        <v>#N/A</v>
      </c>
      <c r="M3571" s="9">
        <f>COUNTIF(Tabla267[[#This Row],[VALOR RESTANTE]],0)</f>
        <v>0</v>
      </c>
    </row>
    <row r="3572" spans="2:13" hidden="1" x14ac:dyDescent="0.2">
      <c r="B3572" s="31">
        <v>3563</v>
      </c>
      <c r="J3572">
        <f t="shared" si="55"/>
        <v>105000</v>
      </c>
      <c r="K3572" t="e">
        <f>VLOOKUP(B3572,'REGISTRO ABONOS'!$B$8:$BC$10039,54,0)</f>
        <v>#N/A</v>
      </c>
      <c r="L3572" t="e">
        <f>IF(Tabla267[[#This Row],[VALOR RESTANTE]]&lt;Tabla267[[#This Row],[VALOR]],"NO DISPONIBLE","DISPONIBLE")</f>
        <v>#N/A</v>
      </c>
      <c r="M3572" s="9">
        <f>COUNTIF(Tabla267[[#This Row],[VALOR RESTANTE]],0)</f>
        <v>0</v>
      </c>
    </row>
    <row r="3573" spans="2:13" hidden="1" x14ac:dyDescent="0.2">
      <c r="B3573" s="31">
        <v>3564</v>
      </c>
      <c r="J3573">
        <f t="shared" si="55"/>
        <v>105000</v>
      </c>
      <c r="K3573" t="e">
        <f>VLOOKUP(B3573,'REGISTRO ABONOS'!$B$8:$BC$10039,54,0)</f>
        <v>#N/A</v>
      </c>
      <c r="L3573" t="e">
        <f>IF(Tabla267[[#This Row],[VALOR RESTANTE]]&lt;Tabla267[[#This Row],[VALOR]],"NO DISPONIBLE","DISPONIBLE")</f>
        <v>#N/A</v>
      </c>
      <c r="M3573" s="9">
        <f>COUNTIF(Tabla267[[#This Row],[VALOR RESTANTE]],0)</f>
        <v>0</v>
      </c>
    </row>
    <row r="3574" spans="2:13" hidden="1" x14ac:dyDescent="0.2">
      <c r="B3574" s="31">
        <v>3565</v>
      </c>
      <c r="J3574">
        <f t="shared" si="55"/>
        <v>105000</v>
      </c>
      <c r="K3574" t="e">
        <f>VLOOKUP(B3574,'REGISTRO ABONOS'!$B$8:$BC$10039,54,0)</f>
        <v>#N/A</v>
      </c>
      <c r="L3574" t="e">
        <f>IF(Tabla267[[#This Row],[VALOR RESTANTE]]&lt;Tabla267[[#This Row],[VALOR]],"NO DISPONIBLE","DISPONIBLE")</f>
        <v>#N/A</v>
      </c>
      <c r="M3574" s="9">
        <f>COUNTIF(Tabla267[[#This Row],[VALOR RESTANTE]],0)</f>
        <v>0</v>
      </c>
    </row>
    <row r="3575" spans="2:13" hidden="1" x14ac:dyDescent="0.2">
      <c r="B3575" s="31">
        <v>3566</v>
      </c>
      <c r="J3575">
        <f t="shared" si="55"/>
        <v>105000</v>
      </c>
      <c r="K3575" t="e">
        <f>VLOOKUP(B3575,'REGISTRO ABONOS'!$B$8:$BC$10039,54,0)</f>
        <v>#N/A</v>
      </c>
      <c r="L3575" t="e">
        <f>IF(Tabla267[[#This Row],[VALOR RESTANTE]]&lt;Tabla267[[#This Row],[VALOR]],"NO DISPONIBLE","DISPONIBLE")</f>
        <v>#N/A</v>
      </c>
      <c r="M3575" s="9">
        <f>COUNTIF(Tabla267[[#This Row],[VALOR RESTANTE]],0)</f>
        <v>0</v>
      </c>
    </row>
    <row r="3576" spans="2:13" hidden="1" x14ac:dyDescent="0.2">
      <c r="B3576" s="31">
        <v>3567</v>
      </c>
      <c r="J3576">
        <f t="shared" si="55"/>
        <v>105000</v>
      </c>
      <c r="K3576" t="e">
        <f>VLOOKUP(B3576,'REGISTRO ABONOS'!$B$8:$BC$10039,54,0)</f>
        <v>#N/A</v>
      </c>
      <c r="L3576" t="e">
        <f>IF(Tabla267[[#This Row],[VALOR RESTANTE]]&lt;Tabla267[[#This Row],[VALOR]],"NO DISPONIBLE","DISPONIBLE")</f>
        <v>#N/A</v>
      </c>
      <c r="M3576" s="9">
        <f>COUNTIF(Tabla267[[#This Row],[VALOR RESTANTE]],0)</f>
        <v>0</v>
      </c>
    </row>
    <row r="3577" spans="2:13" hidden="1" x14ac:dyDescent="0.2">
      <c r="B3577" s="31">
        <v>3568</v>
      </c>
      <c r="J3577">
        <f t="shared" si="55"/>
        <v>105000</v>
      </c>
      <c r="K3577" t="e">
        <f>VLOOKUP(B3577,'REGISTRO ABONOS'!$B$8:$BC$10039,54,0)</f>
        <v>#N/A</v>
      </c>
      <c r="L3577" t="e">
        <f>IF(Tabla267[[#This Row],[VALOR RESTANTE]]&lt;Tabla267[[#This Row],[VALOR]],"NO DISPONIBLE","DISPONIBLE")</f>
        <v>#N/A</v>
      </c>
      <c r="M3577" s="9">
        <f>COUNTIF(Tabla267[[#This Row],[VALOR RESTANTE]],0)</f>
        <v>0</v>
      </c>
    </row>
    <row r="3578" spans="2:13" hidden="1" x14ac:dyDescent="0.2">
      <c r="B3578" s="31">
        <v>3569</v>
      </c>
      <c r="J3578">
        <f t="shared" si="55"/>
        <v>105000</v>
      </c>
      <c r="K3578" t="e">
        <f>VLOOKUP(B3578,'REGISTRO ABONOS'!$B$8:$BC$10039,54,0)</f>
        <v>#N/A</v>
      </c>
      <c r="L3578" t="e">
        <f>IF(Tabla267[[#This Row],[VALOR RESTANTE]]&lt;Tabla267[[#This Row],[VALOR]],"NO DISPONIBLE","DISPONIBLE")</f>
        <v>#N/A</v>
      </c>
      <c r="M3578" s="9">
        <f>COUNTIF(Tabla267[[#This Row],[VALOR RESTANTE]],0)</f>
        <v>0</v>
      </c>
    </row>
    <row r="3579" spans="2:13" hidden="1" x14ac:dyDescent="0.2">
      <c r="B3579" s="31">
        <v>3570</v>
      </c>
      <c r="J3579">
        <f t="shared" si="55"/>
        <v>105000</v>
      </c>
      <c r="K3579" t="e">
        <f>VLOOKUP(B3579,'REGISTRO ABONOS'!$B$8:$BC$10039,54,0)</f>
        <v>#N/A</v>
      </c>
      <c r="L3579" t="e">
        <f>IF(Tabla267[[#This Row],[VALOR RESTANTE]]&lt;Tabla267[[#This Row],[VALOR]],"NO DISPONIBLE","DISPONIBLE")</f>
        <v>#N/A</v>
      </c>
      <c r="M3579" s="9">
        <f>COUNTIF(Tabla267[[#This Row],[VALOR RESTANTE]],0)</f>
        <v>0</v>
      </c>
    </row>
    <row r="3580" spans="2:13" hidden="1" x14ac:dyDescent="0.2">
      <c r="B3580" s="31">
        <v>3571</v>
      </c>
      <c r="J3580">
        <f t="shared" si="55"/>
        <v>105000</v>
      </c>
      <c r="K3580" t="e">
        <f>VLOOKUP(B3580,'REGISTRO ABONOS'!$B$8:$BC$10039,54,0)</f>
        <v>#N/A</v>
      </c>
      <c r="L3580" t="e">
        <f>IF(Tabla267[[#This Row],[VALOR RESTANTE]]&lt;Tabla267[[#This Row],[VALOR]],"NO DISPONIBLE","DISPONIBLE")</f>
        <v>#N/A</v>
      </c>
      <c r="M3580" s="9">
        <f>COUNTIF(Tabla267[[#This Row],[VALOR RESTANTE]],0)</f>
        <v>0</v>
      </c>
    </row>
    <row r="3581" spans="2:13" hidden="1" x14ac:dyDescent="0.2">
      <c r="B3581" s="31">
        <v>3572</v>
      </c>
      <c r="J3581">
        <f t="shared" si="55"/>
        <v>105000</v>
      </c>
      <c r="K3581" t="e">
        <f>VLOOKUP(B3581,'REGISTRO ABONOS'!$B$8:$BC$10039,54,0)</f>
        <v>#N/A</v>
      </c>
      <c r="L3581" t="e">
        <f>IF(Tabla267[[#This Row],[VALOR RESTANTE]]&lt;Tabla267[[#This Row],[VALOR]],"NO DISPONIBLE","DISPONIBLE")</f>
        <v>#N/A</v>
      </c>
      <c r="M3581" s="9">
        <f>COUNTIF(Tabla267[[#This Row],[VALOR RESTANTE]],0)</f>
        <v>0</v>
      </c>
    </row>
    <row r="3582" spans="2:13" hidden="1" x14ac:dyDescent="0.2">
      <c r="B3582" s="31">
        <v>3573</v>
      </c>
      <c r="J3582">
        <f t="shared" si="55"/>
        <v>105000</v>
      </c>
      <c r="K3582" t="e">
        <f>VLOOKUP(B3582,'REGISTRO ABONOS'!$B$8:$BC$10039,54,0)</f>
        <v>#N/A</v>
      </c>
      <c r="L3582" t="e">
        <f>IF(Tabla267[[#This Row],[VALOR RESTANTE]]&lt;Tabla267[[#This Row],[VALOR]],"NO DISPONIBLE","DISPONIBLE")</f>
        <v>#N/A</v>
      </c>
      <c r="M3582" s="9">
        <f>COUNTIF(Tabla267[[#This Row],[VALOR RESTANTE]],0)</f>
        <v>0</v>
      </c>
    </row>
    <row r="3583" spans="2:13" hidden="1" x14ac:dyDescent="0.2">
      <c r="B3583" s="31">
        <v>3574</v>
      </c>
      <c r="J3583">
        <f t="shared" si="55"/>
        <v>105000</v>
      </c>
      <c r="K3583" t="e">
        <f>VLOOKUP(B3583,'REGISTRO ABONOS'!$B$8:$BC$10039,54,0)</f>
        <v>#N/A</v>
      </c>
      <c r="L3583" t="e">
        <f>IF(Tabla267[[#This Row],[VALOR RESTANTE]]&lt;Tabla267[[#This Row],[VALOR]],"NO DISPONIBLE","DISPONIBLE")</f>
        <v>#N/A</v>
      </c>
      <c r="M3583" s="9">
        <f>COUNTIF(Tabla267[[#This Row],[VALOR RESTANTE]],0)</f>
        <v>0</v>
      </c>
    </row>
    <row r="3584" spans="2:13" hidden="1" x14ac:dyDescent="0.2">
      <c r="B3584" s="31">
        <v>3575</v>
      </c>
      <c r="J3584">
        <f t="shared" si="55"/>
        <v>105000</v>
      </c>
      <c r="K3584" t="e">
        <f>VLOOKUP(B3584,'REGISTRO ABONOS'!$B$8:$BC$10039,54,0)</f>
        <v>#N/A</v>
      </c>
      <c r="L3584" t="e">
        <f>IF(Tabla267[[#This Row],[VALOR RESTANTE]]&lt;Tabla267[[#This Row],[VALOR]],"NO DISPONIBLE","DISPONIBLE")</f>
        <v>#N/A</v>
      </c>
      <c r="M3584" s="9">
        <f>COUNTIF(Tabla267[[#This Row],[VALOR RESTANTE]],0)</f>
        <v>0</v>
      </c>
    </row>
    <row r="3585" spans="2:13" hidden="1" x14ac:dyDescent="0.2">
      <c r="B3585" s="31">
        <v>3576</v>
      </c>
      <c r="J3585">
        <f t="shared" si="55"/>
        <v>105000</v>
      </c>
      <c r="K3585" t="e">
        <f>VLOOKUP(B3585,'REGISTRO ABONOS'!$B$8:$BC$10039,54,0)</f>
        <v>#N/A</v>
      </c>
      <c r="L3585" t="e">
        <f>IF(Tabla267[[#This Row],[VALOR RESTANTE]]&lt;Tabla267[[#This Row],[VALOR]],"NO DISPONIBLE","DISPONIBLE")</f>
        <v>#N/A</v>
      </c>
      <c r="M3585" s="9">
        <f>COUNTIF(Tabla267[[#This Row],[VALOR RESTANTE]],0)</f>
        <v>0</v>
      </c>
    </row>
    <row r="3586" spans="2:13" hidden="1" x14ac:dyDescent="0.2">
      <c r="B3586" s="31">
        <v>3577</v>
      </c>
      <c r="J3586">
        <f t="shared" si="55"/>
        <v>105000</v>
      </c>
      <c r="K3586" t="e">
        <f>VLOOKUP(B3586,'REGISTRO ABONOS'!$B$8:$BC$10039,54,0)</f>
        <v>#N/A</v>
      </c>
      <c r="L3586" t="e">
        <f>IF(Tabla267[[#This Row],[VALOR RESTANTE]]&lt;Tabla267[[#This Row],[VALOR]],"NO DISPONIBLE","DISPONIBLE")</f>
        <v>#N/A</v>
      </c>
      <c r="M3586" s="9">
        <f>COUNTIF(Tabla267[[#This Row],[VALOR RESTANTE]],0)</f>
        <v>0</v>
      </c>
    </row>
    <row r="3587" spans="2:13" hidden="1" x14ac:dyDescent="0.2">
      <c r="B3587" s="31">
        <v>3578</v>
      </c>
      <c r="J3587">
        <f t="shared" si="55"/>
        <v>105000</v>
      </c>
      <c r="K3587" t="e">
        <f>VLOOKUP(B3587,'REGISTRO ABONOS'!$B$8:$BC$10039,54,0)</f>
        <v>#N/A</v>
      </c>
      <c r="L3587" t="e">
        <f>IF(Tabla267[[#This Row],[VALOR RESTANTE]]&lt;Tabla267[[#This Row],[VALOR]],"NO DISPONIBLE","DISPONIBLE")</f>
        <v>#N/A</v>
      </c>
      <c r="M3587" s="9">
        <f>COUNTIF(Tabla267[[#This Row],[VALOR RESTANTE]],0)</f>
        <v>0</v>
      </c>
    </row>
    <row r="3588" spans="2:13" hidden="1" x14ac:dyDescent="0.2">
      <c r="B3588" s="31">
        <v>3579</v>
      </c>
      <c r="J3588">
        <f t="shared" si="55"/>
        <v>105000</v>
      </c>
      <c r="K3588" t="e">
        <f>VLOOKUP(B3588,'REGISTRO ABONOS'!$B$8:$BC$10039,54,0)</f>
        <v>#N/A</v>
      </c>
      <c r="L3588" t="e">
        <f>IF(Tabla267[[#This Row],[VALOR RESTANTE]]&lt;Tabla267[[#This Row],[VALOR]],"NO DISPONIBLE","DISPONIBLE")</f>
        <v>#N/A</v>
      </c>
      <c r="M3588" s="9">
        <f>COUNTIF(Tabla267[[#This Row],[VALOR RESTANTE]],0)</f>
        <v>0</v>
      </c>
    </row>
    <row r="3589" spans="2:13" hidden="1" x14ac:dyDescent="0.2">
      <c r="B3589" s="31">
        <v>3580</v>
      </c>
      <c r="J3589">
        <f t="shared" si="55"/>
        <v>105000</v>
      </c>
      <c r="K3589" t="e">
        <f>VLOOKUP(B3589,'REGISTRO ABONOS'!$B$8:$BC$10039,54,0)</f>
        <v>#N/A</v>
      </c>
      <c r="L3589" t="e">
        <f>IF(Tabla267[[#This Row],[VALOR RESTANTE]]&lt;Tabla267[[#This Row],[VALOR]],"NO DISPONIBLE","DISPONIBLE")</f>
        <v>#N/A</v>
      </c>
      <c r="M3589" s="9">
        <f>COUNTIF(Tabla267[[#This Row],[VALOR RESTANTE]],0)</f>
        <v>0</v>
      </c>
    </row>
    <row r="3590" spans="2:13" hidden="1" x14ac:dyDescent="0.2">
      <c r="B3590" s="31">
        <v>3581</v>
      </c>
      <c r="J3590">
        <f t="shared" si="55"/>
        <v>105000</v>
      </c>
      <c r="K3590" t="e">
        <f>VLOOKUP(B3590,'REGISTRO ABONOS'!$B$8:$BC$10039,54,0)</f>
        <v>#N/A</v>
      </c>
      <c r="L3590" t="e">
        <f>IF(Tabla267[[#This Row],[VALOR RESTANTE]]&lt;Tabla267[[#This Row],[VALOR]],"NO DISPONIBLE","DISPONIBLE")</f>
        <v>#N/A</v>
      </c>
      <c r="M3590" s="9">
        <f>COUNTIF(Tabla267[[#This Row],[VALOR RESTANTE]],0)</f>
        <v>0</v>
      </c>
    </row>
    <row r="3591" spans="2:13" hidden="1" x14ac:dyDescent="0.2">
      <c r="B3591" s="31">
        <v>3582</v>
      </c>
      <c r="J3591">
        <f t="shared" si="55"/>
        <v>105000</v>
      </c>
      <c r="K3591" t="e">
        <f>VLOOKUP(B3591,'REGISTRO ABONOS'!$B$8:$BC$10039,54,0)</f>
        <v>#N/A</v>
      </c>
      <c r="L3591" t="e">
        <f>IF(Tabla267[[#This Row],[VALOR RESTANTE]]&lt;Tabla267[[#This Row],[VALOR]],"NO DISPONIBLE","DISPONIBLE")</f>
        <v>#N/A</v>
      </c>
      <c r="M3591" s="9">
        <f>COUNTIF(Tabla267[[#This Row],[VALOR RESTANTE]],0)</f>
        <v>0</v>
      </c>
    </row>
    <row r="3592" spans="2:13" hidden="1" x14ac:dyDescent="0.2">
      <c r="B3592" s="31">
        <v>3583</v>
      </c>
      <c r="J3592">
        <f t="shared" si="55"/>
        <v>105000</v>
      </c>
      <c r="K3592" t="e">
        <f>VLOOKUP(B3592,'REGISTRO ABONOS'!$B$8:$BC$10039,54,0)</f>
        <v>#N/A</v>
      </c>
      <c r="L3592" t="e">
        <f>IF(Tabla267[[#This Row],[VALOR RESTANTE]]&lt;Tabla267[[#This Row],[VALOR]],"NO DISPONIBLE","DISPONIBLE")</f>
        <v>#N/A</v>
      </c>
      <c r="M3592" s="9">
        <f>COUNTIF(Tabla267[[#This Row],[VALOR RESTANTE]],0)</f>
        <v>0</v>
      </c>
    </row>
    <row r="3593" spans="2:13" hidden="1" x14ac:dyDescent="0.2">
      <c r="B3593" s="31">
        <v>3584</v>
      </c>
      <c r="J3593">
        <f t="shared" si="55"/>
        <v>105000</v>
      </c>
      <c r="K3593" t="e">
        <f>VLOOKUP(B3593,'REGISTRO ABONOS'!$B$8:$BC$10039,54,0)</f>
        <v>#N/A</v>
      </c>
      <c r="L3593" t="e">
        <f>IF(Tabla267[[#This Row],[VALOR RESTANTE]]&lt;Tabla267[[#This Row],[VALOR]],"NO DISPONIBLE","DISPONIBLE")</f>
        <v>#N/A</v>
      </c>
      <c r="M3593" s="9">
        <f>COUNTIF(Tabla267[[#This Row],[VALOR RESTANTE]],0)</f>
        <v>0</v>
      </c>
    </row>
    <row r="3594" spans="2:13" hidden="1" x14ac:dyDescent="0.2">
      <c r="B3594" s="31">
        <v>3585</v>
      </c>
      <c r="J3594">
        <f t="shared" si="55"/>
        <v>105000</v>
      </c>
      <c r="K3594" t="e">
        <f>VLOOKUP(B3594,'REGISTRO ABONOS'!$B$8:$BC$10039,54,0)</f>
        <v>#N/A</v>
      </c>
      <c r="L3594" t="e">
        <f>IF(Tabla267[[#This Row],[VALOR RESTANTE]]&lt;Tabla267[[#This Row],[VALOR]],"NO DISPONIBLE","DISPONIBLE")</f>
        <v>#N/A</v>
      </c>
      <c r="M3594" s="9">
        <f>COUNTIF(Tabla267[[#This Row],[VALOR RESTANTE]],0)</f>
        <v>0</v>
      </c>
    </row>
    <row r="3595" spans="2:13" hidden="1" x14ac:dyDescent="0.2">
      <c r="B3595" s="31">
        <v>3586</v>
      </c>
      <c r="J3595">
        <f t="shared" si="55"/>
        <v>105000</v>
      </c>
      <c r="K3595" t="e">
        <f>VLOOKUP(B3595,'REGISTRO ABONOS'!$B$8:$BC$10039,54,0)</f>
        <v>#N/A</v>
      </c>
      <c r="L3595" t="e">
        <f>IF(Tabla267[[#This Row],[VALOR RESTANTE]]&lt;Tabla267[[#This Row],[VALOR]],"NO DISPONIBLE","DISPONIBLE")</f>
        <v>#N/A</v>
      </c>
      <c r="M3595" s="9">
        <f>COUNTIF(Tabla267[[#This Row],[VALOR RESTANTE]],0)</f>
        <v>0</v>
      </c>
    </row>
    <row r="3596" spans="2:13" hidden="1" x14ac:dyDescent="0.2">
      <c r="B3596" s="31">
        <v>3587</v>
      </c>
      <c r="J3596">
        <f t="shared" ref="J3596:J3659" si="56">IF(C3596&gt;43607,130000,105000)</f>
        <v>105000</v>
      </c>
      <c r="K3596" t="e">
        <f>VLOOKUP(B3596,'REGISTRO ABONOS'!$B$8:$BC$10039,54,0)</f>
        <v>#N/A</v>
      </c>
      <c r="L3596" t="e">
        <f>IF(Tabla267[[#This Row],[VALOR RESTANTE]]&lt;Tabla267[[#This Row],[VALOR]],"NO DISPONIBLE","DISPONIBLE")</f>
        <v>#N/A</v>
      </c>
      <c r="M3596" s="9">
        <f>COUNTIF(Tabla267[[#This Row],[VALOR RESTANTE]],0)</f>
        <v>0</v>
      </c>
    </row>
    <row r="3597" spans="2:13" hidden="1" x14ac:dyDescent="0.2">
      <c r="B3597" s="31">
        <v>3588</v>
      </c>
      <c r="J3597">
        <f t="shared" si="56"/>
        <v>105000</v>
      </c>
      <c r="K3597" t="e">
        <f>VLOOKUP(B3597,'REGISTRO ABONOS'!$B$8:$BC$10039,54,0)</f>
        <v>#N/A</v>
      </c>
      <c r="L3597" t="e">
        <f>IF(Tabla267[[#This Row],[VALOR RESTANTE]]&lt;Tabla267[[#This Row],[VALOR]],"NO DISPONIBLE","DISPONIBLE")</f>
        <v>#N/A</v>
      </c>
      <c r="M3597" s="9">
        <f>COUNTIF(Tabla267[[#This Row],[VALOR RESTANTE]],0)</f>
        <v>0</v>
      </c>
    </row>
    <row r="3598" spans="2:13" hidden="1" x14ac:dyDescent="0.2">
      <c r="B3598" s="31">
        <v>3589</v>
      </c>
      <c r="J3598">
        <f t="shared" si="56"/>
        <v>105000</v>
      </c>
      <c r="K3598" t="e">
        <f>VLOOKUP(B3598,'REGISTRO ABONOS'!$B$8:$BC$10039,54,0)</f>
        <v>#N/A</v>
      </c>
      <c r="L3598" t="e">
        <f>IF(Tabla267[[#This Row],[VALOR RESTANTE]]&lt;Tabla267[[#This Row],[VALOR]],"NO DISPONIBLE","DISPONIBLE")</f>
        <v>#N/A</v>
      </c>
      <c r="M3598" s="9">
        <f>COUNTIF(Tabla267[[#This Row],[VALOR RESTANTE]],0)</f>
        <v>0</v>
      </c>
    </row>
    <row r="3599" spans="2:13" hidden="1" x14ac:dyDescent="0.2">
      <c r="B3599" s="31">
        <v>3590</v>
      </c>
      <c r="J3599">
        <f t="shared" si="56"/>
        <v>105000</v>
      </c>
      <c r="K3599" t="e">
        <f>VLOOKUP(B3599,'REGISTRO ABONOS'!$B$8:$BC$10039,54,0)</f>
        <v>#N/A</v>
      </c>
      <c r="L3599" t="e">
        <f>IF(Tabla267[[#This Row],[VALOR RESTANTE]]&lt;Tabla267[[#This Row],[VALOR]],"NO DISPONIBLE","DISPONIBLE")</f>
        <v>#N/A</v>
      </c>
      <c r="M3599" s="9">
        <f>COUNTIF(Tabla267[[#This Row],[VALOR RESTANTE]],0)</f>
        <v>0</v>
      </c>
    </row>
    <row r="3600" spans="2:13" hidden="1" x14ac:dyDescent="0.2">
      <c r="B3600" s="31">
        <v>3591</v>
      </c>
      <c r="J3600">
        <f t="shared" si="56"/>
        <v>105000</v>
      </c>
      <c r="K3600" t="e">
        <f>VLOOKUP(B3600,'REGISTRO ABONOS'!$B$8:$BC$10039,54,0)</f>
        <v>#N/A</v>
      </c>
      <c r="L3600" t="e">
        <f>IF(Tabla267[[#This Row],[VALOR RESTANTE]]&lt;Tabla267[[#This Row],[VALOR]],"NO DISPONIBLE","DISPONIBLE")</f>
        <v>#N/A</v>
      </c>
      <c r="M3600" s="9">
        <f>COUNTIF(Tabla267[[#This Row],[VALOR RESTANTE]],0)</f>
        <v>0</v>
      </c>
    </row>
    <row r="3601" spans="2:13" hidden="1" x14ac:dyDescent="0.2">
      <c r="B3601" s="31">
        <v>3592</v>
      </c>
      <c r="J3601">
        <f t="shared" si="56"/>
        <v>105000</v>
      </c>
      <c r="K3601" t="e">
        <f>VLOOKUP(B3601,'REGISTRO ABONOS'!$B$8:$BC$10039,54,0)</f>
        <v>#N/A</v>
      </c>
      <c r="L3601" t="e">
        <f>IF(Tabla267[[#This Row],[VALOR RESTANTE]]&lt;Tabla267[[#This Row],[VALOR]],"NO DISPONIBLE","DISPONIBLE")</f>
        <v>#N/A</v>
      </c>
      <c r="M3601" s="9">
        <f>COUNTIF(Tabla267[[#This Row],[VALOR RESTANTE]],0)</f>
        <v>0</v>
      </c>
    </row>
    <row r="3602" spans="2:13" hidden="1" x14ac:dyDescent="0.2">
      <c r="B3602" s="31">
        <v>3593</v>
      </c>
      <c r="J3602">
        <f t="shared" si="56"/>
        <v>105000</v>
      </c>
      <c r="K3602" t="e">
        <f>VLOOKUP(B3602,'REGISTRO ABONOS'!$B$8:$BC$10039,54,0)</f>
        <v>#N/A</v>
      </c>
      <c r="L3602" t="e">
        <f>IF(Tabla267[[#This Row],[VALOR RESTANTE]]&lt;Tabla267[[#This Row],[VALOR]],"NO DISPONIBLE","DISPONIBLE")</f>
        <v>#N/A</v>
      </c>
      <c r="M3602" s="9">
        <f>COUNTIF(Tabla267[[#This Row],[VALOR RESTANTE]],0)</f>
        <v>0</v>
      </c>
    </row>
    <row r="3603" spans="2:13" hidden="1" x14ac:dyDescent="0.2">
      <c r="B3603" s="31">
        <v>3594</v>
      </c>
      <c r="J3603">
        <f t="shared" si="56"/>
        <v>105000</v>
      </c>
      <c r="K3603" t="e">
        <f>VLOOKUP(B3603,'REGISTRO ABONOS'!$B$8:$BC$10039,54,0)</f>
        <v>#N/A</v>
      </c>
      <c r="L3603" t="e">
        <f>IF(Tabla267[[#This Row],[VALOR RESTANTE]]&lt;Tabla267[[#This Row],[VALOR]],"NO DISPONIBLE","DISPONIBLE")</f>
        <v>#N/A</v>
      </c>
      <c r="M3603" s="9">
        <f>COUNTIF(Tabla267[[#This Row],[VALOR RESTANTE]],0)</f>
        <v>0</v>
      </c>
    </row>
    <row r="3604" spans="2:13" hidden="1" x14ac:dyDescent="0.2">
      <c r="B3604" s="31">
        <v>3595</v>
      </c>
      <c r="J3604">
        <f t="shared" si="56"/>
        <v>105000</v>
      </c>
      <c r="K3604" t="e">
        <f>VLOOKUP(B3604,'REGISTRO ABONOS'!$B$8:$BC$10039,54,0)</f>
        <v>#N/A</v>
      </c>
      <c r="L3604" t="e">
        <f>IF(Tabla267[[#This Row],[VALOR RESTANTE]]&lt;Tabla267[[#This Row],[VALOR]],"NO DISPONIBLE","DISPONIBLE")</f>
        <v>#N/A</v>
      </c>
      <c r="M3604" s="9">
        <f>COUNTIF(Tabla267[[#This Row],[VALOR RESTANTE]],0)</f>
        <v>0</v>
      </c>
    </row>
    <row r="3605" spans="2:13" hidden="1" x14ac:dyDescent="0.2">
      <c r="B3605" s="31">
        <v>3596</v>
      </c>
      <c r="J3605">
        <f t="shared" si="56"/>
        <v>105000</v>
      </c>
      <c r="K3605" t="e">
        <f>VLOOKUP(B3605,'REGISTRO ABONOS'!$B$8:$BC$10039,54,0)</f>
        <v>#N/A</v>
      </c>
      <c r="L3605" t="e">
        <f>IF(Tabla267[[#This Row],[VALOR RESTANTE]]&lt;Tabla267[[#This Row],[VALOR]],"NO DISPONIBLE","DISPONIBLE")</f>
        <v>#N/A</v>
      </c>
      <c r="M3605" s="9">
        <f>COUNTIF(Tabla267[[#This Row],[VALOR RESTANTE]],0)</f>
        <v>0</v>
      </c>
    </row>
    <row r="3606" spans="2:13" hidden="1" x14ac:dyDescent="0.2">
      <c r="B3606" s="31">
        <v>3597</v>
      </c>
      <c r="J3606">
        <f t="shared" si="56"/>
        <v>105000</v>
      </c>
      <c r="K3606" t="e">
        <f>VLOOKUP(B3606,'REGISTRO ABONOS'!$B$8:$BC$10039,54,0)</f>
        <v>#N/A</v>
      </c>
      <c r="L3606" t="e">
        <f>IF(Tabla267[[#This Row],[VALOR RESTANTE]]&lt;Tabla267[[#This Row],[VALOR]],"NO DISPONIBLE","DISPONIBLE")</f>
        <v>#N/A</v>
      </c>
      <c r="M3606" s="9">
        <f>COUNTIF(Tabla267[[#This Row],[VALOR RESTANTE]],0)</f>
        <v>0</v>
      </c>
    </row>
    <row r="3607" spans="2:13" hidden="1" x14ac:dyDescent="0.2">
      <c r="B3607" s="31">
        <v>3598</v>
      </c>
      <c r="J3607">
        <f t="shared" si="56"/>
        <v>105000</v>
      </c>
      <c r="K3607" t="e">
        <f>VLOOKUP(B3607,'REGISTRO ABONOS'!$B$8:$BC$10039,54,0)</f>
        <v>#N/A</v>
      </c>
      <c r="L3607" t="e">
        <f>IF(Tabla267[[#This Row],[VALOR RESTANTE]]&lt;Tabla267[[#This Row],[VALOR]],"NO DISPONIBLE","DISPONIBLE")</f>
        <v>#N/A</v>
      </c>
      <c r="M3607" s="9">
        <f>COUNTIF(Tabla267[[#This Row],[VALOR RESTANTE]],0)</f>
        <v>0</v>
      </c>
    </row>
    <row r="3608" spans="2:13" hidden="1" x14ac:dyDescent="0.2">
      <c r="B3608" s="31">
        <v>3599</v>
      </c>
      <c r="J3608">
        <f t="shared" si="56"/>
        <v>105000</v>
      </c>
      <c r="K3608" t="e">
        <f>VLOOKUP(B3608,'REGISTRO ABONOS'!$B$8:$BC$10039,54,0)</f>
        <v>#N/A</v>
      </c>
      <c r="L3608" t="e">
        <f>IF(Tabla267[[#This Row],[VALOR RESTANTE]]&lt;Tabla267[[#This Row],[VALOR]],"NO DISPONIBLE","DISPONIBLE")</f>
        <v>#N/A</v>
      </c>
      <c r="M3608" s="9">
        <f>COUNTIF(Tabla267[[#This Row],[VALOR RESTANTE]],0)</f>
        <v>0</v>
      </c>
    </row>
    <row r="3609" spans="2:13" hidden="1" x14ac:dyDescent="0.2">
      <c r="B3609" s="31">
        <v>3600</v>
      </c>
      <c r="J3609">
        <f t="shared" si="56"/>
        <v>105000</v>
      </c>
      <c r="K3609" t="e">
        <f>VLOOKUP(B3609,'REGISTRO ABONOS'!$B$8:$BC$10039,54,0)</f>
        <v>#N/A</v>
      </c>
      <c r="L3609" t="e">
        <f>IF(Tabla267[[#This Row],[VALOR RESTANTE]]&lt;Tabla267[[#This Row],[VALOR]],"NO DISPONIBLE","DISPONIBLE")</f>
        <v>#N/A</v>
      </c>
      <c r="M3609" s="9">
        <f>COUNTIF(Tabla267[[#This Row],[VALOR RESTANTE]],0)</f>
        <v>0</v>
      </c>
    </row>
    <row r="3610" spans="2:13" hidden="1" x14ac:dyDescent="0.2">
      <c r="B3610" s="31">
        <v>3601</v>
      </c>
      <c r="J3610">
        <f t="shared" si="56"/>
        <v>105000</v>
      </c>
      <c r="K3610" t="e">
        <f>VLOOKUP(B3610,'REGISTRO ABONOS'!$B$8:$BC$10039,54,0)</f>
        <v>#N/A</v>
      </c>
      <c r="L3610" t="e">
        <f>IF(Tabla267[[#This Row],[VALOR RESTANTE]]&lt;Tabla267[[#This Row],[VALOR]],"NO DISPONIBLE","DISPONIBLE")</f>
        <v>#N/A</v>
      </c>
      <c r="M3610" s="9">
        <f>COUNTIF(Tabla267[[#This Row],[VALOR RESTANTE]],0)</f>
        <v>0</v>
      </c>
    </row>
    <row r="3611" spans="2:13" hidden="1" x14ac:dyDescent="0.2">
      <c r="B3611" s="31">
        <v>3602</v>
      </c>
      <c r="J3611">
        <f t="shared" si="56"/>
        <v>105000</v>
      </c>
      <c r="K3611" t="e">
        <f>VLOOKUP(B3611,'REGISTRO ABONOS'!$B$8:$BC$10039,54,0)</f>
        <v>#N/A</v>
      </c>
      <c r="L3611" t="e">
        <f>IF(Tabla267[[#This Row],[VALOR RESTANTE]]&lt;Tabla267[[#This Row],[VALOR]],"NO DISPONIBLE","DISPONIBLE")</f>
        <v>#N/A</v>
      </c>
      <c r="M3611" s="9">
        <f>COUNTIF(Tabla267[[#This Row],[VALOR RESTANTE]],0)</f>
        <v>0</v>
      </c>
    </row>
    <row r="3612" spans="2:13" hidden="1" x14ac:dyDescent="0.2">
      <c r="B3612" s="31">
        <v>3603</v>
      </c>
      <c r="J3612">
        <f t="shared" si="56"/>
        <v>105000</v>
      </c>
      <c r="K3612" t="e">
        <f>VLOOKUP(B3612,'REGISTRO ABONOS'!$B$8:$BC$10039,54,0)</f>
        <v>#N/A</v>
      </c>
      <c r="L3612" t="e">
        <f>IF(Tabla267[[#This Row],[VALOR RESTANTE]]&lt;Tabla267[[#This Row],[VALOR]],"NO DISPONIBLE","DISPONIBLE")</f>
        <v>#N/A</v>
      </c>
      <c r="M3612" s="9">
        <f>COUNTIF(Tabla267[[#This Row],[VALOR RESTANTE]],0)</f>
        <v>0</v>
      </c>
    </row>
    <row r="3613" spans="2:13" hidden="1" x14ac:dyDescent="0.2">
      <c r="B3613" s="31">
        <v>3604</v>
      </c>
      <c r="J3613">
        <f t="shared" si="56"/>
        <v>105000</v>
      </c>
      <c r="K3613" t="e">
        <f>VLOOKUP(B3613,'REGISTRO ABONOS'!$B$8:$BC$10039,54,0)</f>
        <v>#N/A</v>
      </c>
      <c r="L3613" t="e">
        <f>IF(Tabla267[[#This Row],[VALOR RESTANTE]]&lt;Tabla267[[#This Row],[VALOR]],"NO DISPONIBLE","DISPONIBLE")</f>
        <v>#N/A</v>
      </c>
      <c r="M3613" s="9">
        <f>COUNTIF(Tabla267[[#This Row],[VALOR RESTANTE]],0)</f>
        <v>0</v>
      </c>
    </row>
    <row r="3614" spans="2:13" hidden="1" x14ac:dyDescent="0.2">
      <c r="B3614" s="31">
        <v>3605</v>
      </c>
      <c r="J3614">
        <f t="shared" si="56"/>
        <v>105000</v>
      </c>
      <c r="K3614" t="e">
        <f>VLOOKUP(B3614,'REGISTRO ABONOS'!$B$8:$BC$10039,54,0)</f>
        <v>#N/A</v>
      </c>
      <c r="L3614" t="e">
        <f>IF(Tabla267[[#This Row],[VALOR RESTANTE]]&lt;Tabla267[[#This Row],[VALOR]],"NO DISPONIBLE","DISPONIBLE")</f>
        <v>#N/A</v>
      </c>
      <c r="M3614" s="9">
        <f>COUNTIF(Tabla267[[#This Row],[VALOR RESTANTE]],0)</f>
        <v>0</v>
      </c>
    </row>
    <row r="3615" spans="2:13" hidden="1" x14ac:dyDescent="0.2">
      <c r="B3615" s="31">
        <v>3606</v>
      </c>
      <c r="J3615">
        <f t="shared" si="56"/>
        <v>105000</v>
      </c>
      <c r="K3615" t="e">
        <f>VLOOKUP(B3615,'REGISTRO ABONOS'!$B$8:$BC$10039,54,0)</f>
        <v>#N/A</v>
      </c>
      <c r="L3615" t="e">
        <f>IF(Tabla267[[#This Row],[VALOR RESTANTE]]&lt;Tabla267[[#This Row],[VALOR]],"NO DISPONIBLE","DISPONIBLE")</f>
        <v>#N/A</v>
      </c>
      <c r="M3615" s="9">
        <f>COUNTIF(Tabla267[[#This Row],[VALOR RESTANTE]],0)</f>
        <v>0</v>
      </c>
    </row>
    <row r="3616" spans="2:13" hidden="1" x14ac:dyDescent="0.2">
      <c r="B3616" s="31">
        <v>3607</v>
      </c>
      <c r="J3616">
        <f t="shared" si="56"/>
        <v>105000</v>
      </c>
      <c r="K3616" t="e">
        <f>VLOOKUP(B3616,'REGISTRO ABONOS'!$B$8:$BC$10039,54,0)</f>
        <v>#N/A</v>
      </c>
      <c r="L3616" t="e">
        <f>IF(Tabla267[[#This Row],[VALOR RESTANTE]]&lt;Tabla267[[#This Row],[VALOR]],"NO DISPONIBLE","DISPONIBLE")</f>
        <v>#N/A</v>
      </c>
      <c r="M3616" s="9">
        <f>COUNTIF(Tabla267[[#This Row],[VALOR RESTANTE]],0)</f>
        <v>0</v>
      </c>
    </row>
    <row r="3617" spans="2:13" hidden="1" x14ac:dyDescent="0.2">
      <c r="B3617" s="31">
        <v>3608</v>
      </c>
      <c r="J3617">
        <f t="shared" si="56"/>
        <v>105000</v>
      </c>
      <c r="K3617" t="e">
        <f>VLOOKUP(B3617,'REGISTRO ABONOS'!$B$8:$BC$10039,54,0)</f>
        <v>#N/A</v>
      </c>
      <c r="L3617" t="e">
        <f>IF(Tabla267[[#This Row],[VALOR RESTANTE]]&lt;Tabla267[[#This Row],[VALOR]],"NO DISPONIBLE","DISPONIBLE")</f>
        <v>#N/A</v>
      </c>
      <c r="M3617" s="9">
        <f>COUNTIF(Tabla267[[#This Row],[VALOR RESTANTE]],0)</f>
        <v>0</v>
      </c>
    </row>
    <row r="3618" spans="2:13" hidden="1" x14ac:dyDescent="0.2">
      <c r="B3618" s="31">
        <v>3609</v>
      </c>
      <c r="J3618">
        <f t="shared" si="56"/>
        <v>105000</v>
      </c>
      <c r="K3618" t="e">
        <f>VLOOKUP(B3618,'REGISTRO ABONOS'!$B$8:$BC$10039,54,0)</f>
        <v>#N/A</v>
      </c>
      <c r="L3618" t="e">
        <f>IF(Tabla267[[#This Row],[VALOR RESTANTE]]&lt;Tabla267[[#This Row],[VALOR]],"NO DISPONIBLE","DISPONIBLE")</f>
        <v>#N/A</v>
      </c>
      <c r="M3618" s="9">
        <f>COUNTIF(Tabla267[[#This Row],[VALOR RESTANTE]],0)</f>
        <v>0</v>
      </c>
    </row>
    <row r="3619" spans="2:13" hidden="1" x14ac:dyDescent="0.2">
      <c r="B3619" s="31">
        <v>3610</v>
      </c>
      <c r="J3619">
        <f t="shared" si="56"/>
        <v>105000</v>
      </c>
      <c r="K3619" t="e">
        <f>VLOOKUP(B3619,'REGISTRO ABONOS'!$B$8:$BC$10039,54,0)</f>
        <v>#N/A</v>
      </c>
      <c r="L3619" t="e">
        <f>IF(Tabla267[[#This Row],[VALOR RESTANTE]]&lt;Tabla267[[#This Row],[VALOR]],"NO DISPONIBLE","DISPONIBLE")</f>
        <v>#N/A</v>
      </c>
      <c r="M3619" s="9">
        <f>COUNTIF(Tabla267[[#This Row],[VALOR RESTANTE]],0)</f>
        <v>0</v>
      </c>
    </row>
    <row r="3620" spans="2:13" hidden="1" x14ac:dyDescent="0.2">
      <c r="B3620" s="31">
        <v>3611</v>
      </c>
      <c r="J3620">
        <f t="shared" si="56"/>
        <v>105000</v>
      </c>
      <c r="K3620" t="e">
        <f>VLOOKUP(B3620,'REGISTRO ABONOS'!$B$8:$BC$10039,54,0)</f>
        <v>#N/A</v>
      </c>
      <c r="L3620" t="e">
        <f>IF(Tabla267[[#This Row],[VALOR RESTANTE]]&lt;Tabla267[[#This Row],[VALOR]],"NO DISPONIBLE","DISPONIBLE")</f>
        <v>#N/A</v>
      </c>
      <c r="M3620" s="9">
        <f>COUNTIF(Tabla267[[#This Row],[VALOR RESTANTE]],0)</f>
        <v>0</v>
      </c>
    </row>
    <row r="3621" spans="2:13" hidden="1" x14ac:dyDescent="0.2">
      <c r="B3621" s="31">
        <v>3612</v>
      </c>
      <c r="C3621" s="10">
        <v>43558</v>
      </c>
      <c r="D3621" t="s">
        <v>322</v>
      </c>
      <c r="I3621" t="s">
        <v>322</v>
      </c>
      <c r="J3621">
        <f t="shared" si="56"/>
        <v>105000</v>
      </c>
      <c r="K3621">
        <f>VLOOKUP(B3621,'REGISTRO ABONOS'!$B$8:$BC$10039,54,0)</f>
        <v>0</v>
      </c>
      <c r="L3621" t="str">
        <f>IF(Tabla267[[#This Row],[VALOR RESTANTE]]&lt;Tabla267[[#This Row],[VALOR]],"NO DISPONIBLE","DISPONIBLE")</f>
        <v>NO DISPONIBLE</v>
      </c>
      <c r="M3621" s="9">
        <f>COUNTIF(Tabla267[[#This Row],[VALOR RESTANTE]],0)</f>
        <v>1</v>
      </c>
    </row>
    <row r="3622" spans="2:13" hidden="1" x14ac:dyDescent="0.2">
      <c r="B3622" s="31">
        <v>3613</v>
      </c>
      <c r="J3622">
        <f t="shared" si="56"/>
        <v>105000</v>
      </c>
      <c r="K3622" t="e">
        <f>VLOOKUP(B3622,'REGISTRO ABONOS'!$B$8:$BC$10039,54,0)</f>
        <v>#N/A</v>
      </c>
      <c r="L3622" t="e">
        <f>IF(Tabla267[[#This Row],[VALOR RESTANTE]]&lt;Tabla267[[#This Row],[VALOR]],"NO DISPONIBLE","DISPONIBLE")</f>
        <v>#N/A</v>
      </c>
      <c r="M3622" s="9">
        <f>COUNTIF(Tabla267[[#This Row],[VALOR RESTANTE]],0)</f>
        <v>0</v>
      </c>
    </row>
    <row r="3623" spans="2:13" hidden="1" x14ac:dyDescent="0.2">
      <c r="B3623" s="31">
        <v>3614</v>
      </c>
      <c r="J3623">
        <f t="shared" si="56"/>
        <v>105000</v>
      </c>
      <c r="K3623" t="e">
        <f>VLOOKUP(B3623,'REGISTRO ABONOS'!$B$8:$BC$10039,54,0)</f>
        <v>#N/A</v>
      </c>
      <c r="L3623" t="e">
        <f>IF(Tabla267[[#This Row],[VALOR RESTANTE]]&lt;Tabla267[[#This Row],[VALOR]],"NO DISPONIBLE","DISPONIBLE")</f>
        <v>#N/A</v>
      </c>
      <c r="M3623" s="9">
        <f>COUNTIF(Tabla267[[#This Row],[VALOR RESTANTE]],0)</f>
        <v>0</v>
      </c>
    </row>
    <row r="3624" spans="2:13" hidden="1" x14ac:dyDescent="0.2">
      <c r="B3624" s="31">
        <v>3615</v>
      </c>
      <c r="J3624">
        <f t="shared" si="56"/>
        <v>105000</v>
      </c>
      <c r="K3624" t="e">
        <f>VLOOKUP(B3624,'REGISTRO ABONOS'!$B$8:$BC$10039,54,0)</f>
        <v>#N/A</v>
      </c>
      <c r="L3624" t="e">
        <f>IF(Tabla267[[#This Row],[VALOR RESTANTE]]&lt;Tabla267[[#This Row],[VALOR]],"NO DISPONIBLE","DISPONIBLE")</f>
        <v>#N/A</v>
      </c>
      <c r="M3624" s="9">
        <f>COUNTIF(Tabla267[[#This Row],[VALOR RESTANTE]],0)</f>
        <v>0</v>
      </c>
    </row>
    <row r="3625" spans="2:13" hidden="1" x14ac:dyDescent="0.2">
      <c r="B3625" s="31">
        <v>3616</v>
      </c>
      <c r="J3625">
        <f t="shared" si="56"/>
        <v>105000</v>
      </c>
      <c r="K3625" t="e">
        <f>VLOOKUP(B3625,'REGISTRO ABONOS'!$B$8:$BC$10039,54,0)</f>
        <v>#N/A</v>
      </c>
      <c r="L3625" t="e">
        <f>IF(Tabla267[[#This Row],[VALOR RESTANTE]]&lt;Tabla267[[#This Row],[VALOR]],"NO DISPONIBLE","DISPONIBLE")</f>
        <v>#N/A</v>
      </c>
      <c r="M3625" s="9">
        <f>COUNTIF(Tabla267[[#This Row],[VALOR RESTANTE]],0)</f>
        <v>0</v>
      </c>
    </row>
    <row r="3626" spans="2:13" hidden="1" x14ac:dyDescent="0.2">
      <c r="B3626" s="31">
        <v>3617</v>
      </c>
      <c r="J3626">
        <f t="shared" si="56"/>
        <v>105000</v>
      </c>
      <c r="K3626" t="e">
        <f>VLOOKUP(B3626,'REGISTRO ABONOS'!$B$8:$BC$10039,54,0)</f>
        <v>#N/A</v>
      </c>
      <c r="L3626" t="e">
        <f>IF(Tabla267[[#This Row],[VALOR RESTANTE]]&lt;Tabla267[[#This Row],[VALOR]],"NO DISPONIBLE","DISPONIBLE")</f>
        <v>#N/A</v>
      </c>
      <c r="M3626" s="9">
        <f>COUNTIF(Tabla267[[#This Row],[VALOR RESTANTE]],0)</f>
        <v>0</v>
      </c>
    </row>
    <row r="3627" spans="2:13" hidden="1" x14ac:dyDescent="0.2">
      <c r="B3627" s="31">
        <v>3618</v>
      </c>
      <c r="J3627">
        <f t="shared" si="56"/>
        <v>105000</v>
      </c>
      <c r="K3627" t="e">
        <f>VLOOKUP(B3627,'REGISTRO ABONOS'!$B$8:$BC$10039,54,0)</f>
        <v>#N/A</v>
      </c>
      <c r="L3627" t="e">
        <f>IF(Tabla267[[#This Row],[VALOR RESTANTE]]&lt;Tabla267[[#This Row],[VALOR]],"NO DISPONIBLE","DISPONIBLE")</f>
        <v>#N/A</v>
      </c>
      <c r="M3627" s="9">
        <f>COUNTIF(Tabla267[[#This Row],[VALOR RESTANTE]],0)</f>
        <v>0</v>
      </c>
    </row>
    <row r="3628" spans="2:13" hidden="1" x14ac:dyDescent="0.2">
      <c r="B3628" s="31">
        <v>3619</v>
      </c>
      <c r="J3628">
        <f t="shared" si="56"/>
        <v>105000</v>
      </c>
      <c r="K3628" t="e">
        <f>VLOOKUP(B3628,'REGISTRO ABONOS'!$B$8:$BC$10039,54,0)</f>
        <v>#N/A</v>
      </c>
      <c r="L3628" t="e">
        <f>IF(Tabla267[[#This Row],[VALOR RESTANTE]]&lt;Tabla267[[#This Row],[VALOR]],"NO DISPONIBLE","DISPONIBLE")</f>
        <v>#N/A</v>
      </c>
      <c r="M3628" s="9">
        <f>COUNTIF(Tabla267[[#This Row],[VALOR RESTANTE]],0)</f>
        <v>0</v>
      </c>
    </row>
    <row r="3629" spans="2:13" hidden="1" x14ac:dyDescent="0.2">
      <c r="B3629" s="31">
        <v>3620</v>
      </c>
      <c r="J3629">
        <f t="shared" si="56"/>
        <v>105000</v>
      </c>
      <c r="K3629" t="e">
        <f>VLOOKUP(B3629,'REGISTRO ABONOS'!$B$8:$BC$10039,54,0)</f>
        <v>#N/A</v>
      </c>
      <c r="L3629" t="e">
        <f>IF(Tabla267[[#This Row],[VALOR RESTANTE]]&lt;Tabla267[[#This Row],[VALOR]],"NO DISPONIBLE","DISPONIBLE")</f>
        <v>#N/A</v>
      </c>
      <c r="M3629" s="9">
        <f>COUNTIF(Tabla267[[#This Row],[VALOR RESTANTE]],0)</f>
        <v>0</v>
      </c>
    </row>
    <row r="3630" spans="2:13" hidden="1" x14ac:dyDescent="0.2">
      <c r="B3630" s="31">
        <v>3621</v>
      </c>
      <c r="J3630">
        <f t="shared" si="56"/>
        <v>105000</v>
      </c>
      <c r="K3630" t="e">
        <f>VLOOKUP(B3630,'REGISTRO ABONOS'!$B$8:$BC$10039,54,0)</f>
        <v>#N/A</v>
      </c>
      <c r="L3630" t="e">
        <f>IF(Tabla267[[#This Row],[VALOR RESTANTE]]&lt;Tabla267[[#This Row],[VALOR]],"NO DISPONIBLE","DISPONIBLE")</f>
        <v>#N/A</v>
      </c>
      <c r="M3630" s="9">
        <f>COUNTIF(Tabla267[[#This Row],[VALOR RESTANTE]],0)</f>
        <v>0</v>
      </c>
    </row>
    <row r="3631" spans="2:13" hidden="1" x14ac:dyDescent="0.2">
      <c r="B3631" s="31">
        <v>3622</v>
      </c>
      <c r="J3631">
        <f t="shared" si="56"/>
        <v>105000</v>
      </c>
      <c r="K3631" t="e">
        <f>VLOOKUP(B3631,'REGISTRO ABONOS'!$B$8:$BC$10039,54,0)</f>
        <v>#N/A</v>
      </c>
      <c r="L3631" t="e">
        <f>IF(Tabla267[[#This Row],[VALOR RESTANTE]]&lt;Tabla267[[#This Row],[VALOR]],"NO DISPONIBLE","DISPONIBLE")</f>
        <v>#N/A</v>
      </c>
      <c r="M3631" s="9">
        <f>COUNTIF(Tabla267[[#This Row],[VALOR RESTANTE]],0)</f>
        <v>0</v>
      </c>
    </row>
    <row r="3632" spans="2:13" hidden="1" x14ac:dyDescent="0.2">
      <c r="B3632" s="31">
        <v>3623</v>
      </c>
      <c r="J3632">
        <f t="shared" si="56"/>
        <v>105000</v>
      </c>
      <c r="K3632" t="e">
        <f>VLOOKUP(B3632,'REGISTRO ABONOS'!$B$8:$BC$10039,54,0)</f>
        <v>#N/A</v>
      </c>
      <c r="L3632" t="e">
        <f>IF(Tabla267[[#This Row],[VALOR RESTANTE]]&lt;Tabla267[[#This Row],[VALOR]],"NO DISPONIBLE","DISPONIBLE")</f>
        <v>#N/A</v>
      </c>
      <c r="M3632" s="9">
        <f>COUNTIF(Tabla267[[#This Row],[VALOR RESTANTE]],0)</f>
        <v>0</v>
      </c>
    </row>
    <row r="3633" spans="2:13" hidden="1" x14ac:dyDescent="0.2">
      <c r="B3633" s="31">
        <v>3624</v>
      </c>
      <c r="J3633">
        <f t="shared" si="56"/>
        <v>105000</v>
      </c>
      <c r="K3633" t="e">
        <f>VLOOKUP(B3633,'REGISTRO ABONOS'!$B$8:$BC$10039,54,0)</f>
        <v>#N/A</v>
      </c>
      <c r="L3633" t="e">
        <f>IF(Tabla267[[#This Row],[VALOR RESTANTE]]&lt;Tabla267[[#This Row],[VALOR]],"NO DISPONIBLE","DISPONIBLE")</f>
        <v>#N/A</v>
      </c>
      <c r="M3633" s="9">
        <f>COUNTIF(Tabla267[[#This Row],[VALOR RESTANTE]],0)</f>
        <v>0</v>
      </c>
    </row>
    <row r="3634" spans="2:13" hidden="1" x14ac:dyDescent="0.2">
      <c r="B3634" s="31">
        <v>3625</v>
      </c>
      <c r="J3634">
        <f t="shared" si="56"/>
        <v>105000</v>
      </c>
      <c r="K3634" t="e">
        <f>VLOOKUP(B3634,'REGISTRO ABONOS'!$B$8:$BC$10039,54,0)</f>
        <v>#N/A</v>
      </c>
      <c r="L3634" t="e">
        <f>IF(Tabla267[[#This Row],[VALOR RESTANTE]]&lt;Tabla267[[#This Row],[VALOR]],"NO DISPONIBLE","DISPONIBLE")</f>
        <v>#N/A</v>
      </c>
      <c r="M3634" s="9">
        <f>COUNTIF(Tabla267[[#This Row],[VALOR RESTANTE]],0)</f>
        <v>0</v>
      </c>
    </row>
    <row r="3635" spans="2:13" hidden="1" x14ac:dyDescent="0.2">
      <c r="B3635" s="31">
        <v>3626</v>
      </c>
      <c r="J3635">
        <f t="shared" si="56"/>
        <v>105000</v>
      </c>
      <c r="K3635" t="e">
        <f>VLOOKUP(B3635,'REGISTRO ABONOS'!$B$8:$BC$10039,54,0)</f>
        <v>#N/A</v>
      </c>
      <c r="L3635" t="e">
        <f>IF(Tabla267[[#This Row],[VALOR RESTANTE]]&lt;Tabla267[[#This Row],[VALOR]],"NO DISPONIBLE","DISPONIBLE")</f>
        <v>#N/A</v>
      </c>
      <c r="M3635" s="9">
        <f>COUNTIF(Tabla267[[#This Row],[VALOR RESTANTE]],0)</f>
        <v>0</v>
      </c>
    </row>
    <row r="3636" spans="2:13" hidden="1" x14ac:dyDescent="0.2">
      <c r="B3636" s="31">
        <v>3627</v>
      </c>
      <c r="J3636">
        <f t="shared" si="56"/>
        <v>105000</v>
      </c>
      <c r="K3636" t="e">
        <f>VLOOKUP(B3636,'REGISTRO ABONOS'!$B$8:$BC$10039,54,0)</f>
        <v>#N/A</v>
      </c>
      <c r="L3636" t="e">
        <f>IF(Tabla267[[#This Row],[VALOR RESTANTE]]&lt;Tabla267[[#This Row],[VALOR]],"NO DISPONIBLE","DISPONIBLE")</f>
        <v>#N/A</v>
      </c>
      <c r="M3636" s="9">
        <f>COUNTIF(Tabla267[[#This Row],[VALOR RESTANTE]],0)</f>
        <v>0</v>
      </c>
    </row>
    <row r="3637" spans="2:13" hidden="1" x14ac:dyDescent="0.2">
      <c r="B3637" s="31">
        <v>3628</v>
      </c>
      <c r="J3637">
        <f t="shared" si="56"/>
        <v>105000</v>
      </c>
      <c r="K3637" t="e">
        <f>VLOOKUP(B3637,'REGISTRO ABONOS'!$B$8:$BC$10039,54,0)</f>
        <v>#N/A</v>
      </c>
      <c r="L3637" t="e">
        <f>IF(Tabla267[[#This Row],[VALOR RESTANTE]]&lt;Tabla267[[#This Row],[VALOR]],"NO DISPONIBLE","DISPONIBLE")</f>
        <v>#N/A</v>
      </c>
      <c r="M3637" s="9">
        <f>COUNTIF(Tabla267[[#This Row],[VALOR RESTANTE]],0)</f>
        <v>0</v>
      </c>
    </row>
    <row r="3638" spans="2:13" hidden="1" x14ac:dyDescent="0.2">
      <c r="B3638" s="31">
        <v>3629</v>
      </c>
      <c r="J3638">
        <f t="shared" si="56"/>
        <v>105000</v>
      </c>
      <c r="K3638" t="e">
        <f>VLOOKUP(B3638,'REGISTRO ABONOS'!$B$8:$BC$10039,54,0)</f>
        <v>#N/A</v>
      </c>
      <c r="L3638" t="e">
        <f>IF(Tabla267[[#This Row],[VALOR RESTANTE]]&lt;Tabla267[[#This Row],[VALOR]],"NO DISPONIBLE","DISPONIBLE")</f>
        <v>#N/A</v>
      </c>
      <c r="M3638" s="9">
        <f>COUNTIF(Tabla267[[#This Row],[VALOR RESTANTE]],0)</f>
        <v>0</v>
      </c>
    </row>
    <row r="3639" spans="2:13" hidden="1" x14ac:dyDescent="0.2">
      <c r="B3639" s="31">
        <v>3630</v>
      </c>
      <c r="J3639">
        <f t="shared" si="56"/>
        <v>105000</v>
      </c>
      <c r="K3639" t="e">
        <f>VLOOKUP(B3639,'REGISTRO ABONOS'!$B$8:$BC$10039,54,0)</f>
        <v>#N/A</v>
      </c>
      <c r="L3639" t="e">
        <f>IF(Tabla267[[#This Row],[VALOR RESTANTE]]&lt;Tabla267[[#This Row],[VALOR]],"NO DISPONIBLE","DISPONIBLE")</f>
        <v>#N/A</v>
      </c>
      <c r="M3639" s="9">
        <f>COUNTIF(Tabla267[[#This Row],[VALOR RESTANTE]],0)</f>
        <v>0</v>
      </c>
    </row>
    <row r="3640" spans="2:13" hidden="1" x14ac:dyDescent="0.2">
      <c r="B3640" s="31">
        <v>3631</v>
      </c>
      <c r="J3640">
        <f t="shared" si="56"/>
        <v>105000</v>
      </c>
      <c r="K3640" t="e">
        <f>VLOOKUP(B3640,'REGISTRO ABONOS'!$B$8:$BC$10039,54,0)</f>
        <v>#N/A</v>
      </c>
      <c r="L3640" t="e">
        <f>IF(Tabla267[[#This Row],[VALOR RESTANTE]]&lt;Tabla267[[#This Row],[VALOR]],"NO DISPONIBLE","DISPONIBLE")</f>
        <v>#N/A</v>
      </c>
      <c r="M3640" s="9">
        <f>COUNTIF(Tabla267[[#This Row],[VALOR RESTANTE]],0)</f>
        <v>0</v>
      </c>
    </row>
    <row r="3641" spans="2:13" hidden="1" x14ac:dyDescent="0.2">
      <c r="B3641" s="31">
        <v>3632</v>
      </c>
      <c r="J3641">
        <f t="shared" si="56"/>
        <v>105000</v>
      </c>
      <c r="K3641" t="e">
        <f>VLOOKUP(B3641,'REGISTRO ABONOS'!$B$8:$BC$10039,54,0)</f>
        <v>#N/A</v>
      </c>
      <c r="L3641" t="e">
        <f>IF(Tabla267[[#This Row],[VALOR RESTANTE]]&lt;Tabla267[[#This Row],[VALOR]],"NO DISPONIBLE","DISPONIBLE")</f>
        <v>#N/A</v>
      </c>
      <c r="M3641" s="9">
        <f>COUNTIF(Tabla267[[#This Row],[VALOR RESTANTE]],0)</f>
        <v>0</v>
      </c>
    </row>
    <row r="3642" spans="2:13" hidden="1" x14ac:dyDescent="0.2">
      <c r="B3642" s="31">
        <v>3633</v>
      </c>
      <c r="J3642">
        <f t="shared" si="56"/>
        <v>105000</v>
      </c>
      <c r="K3642" t="e">
        <f>VLOOKUP(B3642,'REGISTRO ABONOS'!$B$8:$BC$10039,54,0)</f>
        <v>#N/A</v>
      </c>
      <c r="L3642" t="e">
        <f>IF(Tabla267[[#This Row],[VALOR RESTANTE]]&lt;Tabla267[[#This Row],[VALOR]],"NO DISPONIBLE","DISPONIBLE")</f>
        <v>#N/A</v>
      </c>
      <c r="M3642" s="9">
        <f>COUNTIF(Tabla267[[#This Row],[VALOR RESTANTE]],0)</f>
        <v>0</v>
      </c>
    </row>
    <row r="3643" spans="2:13" hidden="1" x14ac:dyDescent="0.2">
      <c r="B3643" s="31">
        <v>3634</v>
      </c>
      <c r="J3643">
        <f t="shared" si="56"/>
        <v>105000</v>
      </c>
      <c r="K3643" t="e">
        <f>VLOOKUP(B3643,'REGISTRO ABONOS'!$B$8:$BC$10039,54,0)</f>
        <v>#N/A</v>
      </c>
      <c r="L3643" t="e">
        <f>IF(Tabla267[[#This Row],[VALOR RESTANTE]]&lt;Tabla267[[#This Row],[VALOR]],"NO DISPONIBLE","DISPONIBLE")</f>
        <v>#N/A</v>
      </c>
      <c r="M3643" s="9">
        <f>COUNTIF(Tabla267[[#This Row],[VALOR RESTANTE]],0)</f>
        <v>0</v>
      </c>
    </row>
    <row r="3644" spans="2:13" hidden="1" x14ac:dyDescent="0.2">
      <c r="B3644" s="31">
        <v>3635</v>
      </c>
      <c r="J3644">
        <f t="shared" si="56"/>
        <v>105000</v>
      </c>
      <c r="K3644" t="e">
        <f>VLOOKUP(B3644,'REGISTRO ABONOS'!$B$8:$BC$10039,54,0)</f>
        <v>#N/A</v>
      </c>
      <c r="L3644" t="e">
        <f>IF(Tabla267[[#This Row],[VALOR RESTANTE]]&lt;Tabla267[[#This Row],[VALOR]],"NO DISPONIBLE","DISPONIBLE")</f>
        <v>#N/A</v>
      </c>
      <c r="M3644" s="9">
        <f>COUNTIF(Tabla267[[#This Row],[VALOR RESTANTE]],0)</f>
        <v>0</v>
      </c>
    </row>
    <row r="3645" spans="2:13" hidden="1" x14ac:dyDescent="0.2">
      <c r="B3645" s="31">
        <v>3636</v>
      </c>
      <c r="J3645">
        <f t="shared" si="56"/>
        <v>105000</v>
      </c>
      <c r="K3645" t="e">
        <f>VLOOKUP(B3645,'REGISTRO ABONOS'!$B$8:$BC$10039,54,0)</f>
        <v>#N/A</v>
      </c>
      <c r="L3645" t="e">
        <f>IF(Tabla267[[#This Row],[VALOR RESTANTE]]&lt;Tabla267[[#This Row],[VALOR]],"NO DISPONIBLE","DISPONIBLE")</f>
        <v>#N/A</v>
      </c>
      <c r="M3645" s="9">
        <f>COUNTIF(Tabla267[[#This Row],[VALOR RESTANTE]],0)</f>
        <v>0</v>
      </c>
    </row>
    <row r="3646" spans="2:13" hidden="1" x14ac:dyDescent="0.2">
      <c r="B3646" s="31">
        <v>3637</v>
      </c>
      <c r="J3646">
        <f t="shared" si="56"/>
        <v>105000</v>
      </c>
      <c r="K3646" t="e">
        <f>VLOOKUP(B3646,'REGISTRO ABONOS'!$B$8:$BC$10039,54,0)</f>
        <v>#N/A</v>
      </c>
      <c r="L3646" t="e">
        <f>IF(Tabla267[[#This Row],[VALOR RESTANTE]]&lt;Tabla267[[#This Row],[VALOR]],"NO DISPONIBLE","DISPONIBLE")</f>
        <v>#N/A</v>
      </c>
      <c r="M3646" s="9">
        <f>COUNTIF(Tabla267[[#This Row],[VALOR RESTANTE]],0)</f>
        <v>0</v>
      </c>
    </row>
    <row r="3647" spans="2:13" hidden="1" x14ac:dyDescent="0.2">
      <c r="B3647" s="31">
        <v>3638</v>
      </c>
      <c r="J3647">
        <f t="shared" si="56"/>
        <v>105000</v>
      </c>
      <c r="K3647" t="e">
        <f>VLOOKUP(B3647,'REGISTRO ABONOS'!$B$8:$BC$10039,54,0)</f>
        <v>#N/A</v>
      </c>
      <c r="L3647" t="e">
        <f>IF(Tabla267[[#This Row],[VALOR RESTANTE]]&lt;Tabla267[[#This Row],[VALOR]],"NO DISPONIBLE","DISPONIBLE")</f>
        <v>#N/A</v>
      </c>
      <c r="M3647" s="9">
        <f>COUNTIF(Tabla267[[#This Row],[VALOR RESTANTE]],0)</f>
        <v>0</v>
      </c>
    </row>
    <row r="3648" spans="2:13" hidden="1" x14ac:dyDescent="0.2">
      <c r="B3648" s="31">
        <v>3639</v>
      </c>
      <c r="J3648">
        <f t="shared" si="56"/>
        <v>105000</v>
      </c>
      <c r="K3648" t="e">
        <f>VLOOKUP(B3648,'REGISTRO ABONOS'!$B$8:$BC$10039,54,0)</f>
        <v>#N/A</v>
      </c>
      <c r="L3648" t="e">
        <f>IF(Tabla267[[#This Row],[VALOR RESTANTE]]&lt;Tabla267[[#This Row],[VALOR]],"NO DISPONIBLE","DISPONIBLE")</f>
        <v>#N/A</v>
      </c>
      <c r="M3648" s="9">
        <f>COUNTIF(Tabla267[[#This Row],[VALOR RESTANTE]],0)</f>
        <v>0</v>
      </c>
    </row>
    <row r="3649" spans="2:13" hidden="1" x14ac:dyDescent="0.2">
      <c r="B3649" s="31">
        <v>3640</v>
      </c>
      <c r="J3649">
        <f t="shared" si="56"/>
        <v>105000</v>
      </c>
      <c r="K3649" t="e">
        <f>VLOOKUP(B3649,'REGISTRO ABONOS'!$B$8:$BC$10039,54,0)</f>
        <v>#N/A</v>
      </c>
      <c r="L3649" t="e">
        <f>IF(Tabla267[[#This Row],[VALOR RESTANTE]]&lt;Tabla267[[#This Row],[VALOR]],"NO DISPONIBLE","DISPONIBLE")</f>
        <v>#N/A</v>
      </c>
      <c r="M3649" s="9">
        <f>COUNTIF(Tabla267[[#This Row],[VALOR RESTANTE]],0)</f>
        <v>0</v>
      </c>
    </row>
    <row r="3650" spans="2:13" hidden="1" x14ac:dyDescent="0.2">
      <c r="B3650" s="31">
        <v>3641</v>
      </c>
      <c r="J3650">
        <f t="shared" si="56"/>
        <v>105000</v>
      </c>
      <c r="K3650" t="e">
        <f>VLOOKUP(B3650,'REGISTRO ABONOS'!$B$8:$BC$10039,54,0)</f>
        <v>#N/A</v>
      </c>
      <c r="L3650" t="e">
        <f>IF(Tabla267[[#This Row],[VALOR RESTANTE]]&lt;Tabla267[[#This Row],[VALOR]],"NO DISPONIBLE","DISPONIBLE")</f>
        <v>#N/A</v>
      </c>
      <c r="M3650" s="9">
        <f>COUNTIF(Tabla267[[#This Row],[VALOR RESTANTE]],0)</f>
        <v>0</v>
      </c>
    </row>
    <row r="3651" spans="2:13" hidden="1" x14ac:dyDescent="0.2">
      <c r="B3651" s="31">
        <v>3642</v>
      </c>
      <c r="J3651">
        <f t="shared" si="56"/>
        <v>105000</v>
      </c>
      <c r="K3651" t="e">
        <f>VLOOKUP(B3651,'REGISTRO ABONOS'!$B$8:$BC$10039,54,0)</f>
        <v>#N/A</v>
      </c>
      <c r="L3651" t="e">
        <f>IF(Tabla267[[#This Row],[VALOR RESTANTE]]&lt;Tabla267[[#This Row],[VALOR]],"NO DISPONIBLE","DISPONIBLE")</f>
        <v>#N/A</v>
      </c>
      <c r="M3651" s="9">
        <f>COUNTIF(Tabla267[[#This Row],[VALOR RESTANTE]],0)</f>
        <v>0</v>
      </c>
    </row>
    <row r="3652" spans="2:13" hidden="1" x14ac:dyDescent="0.2">
      <c r="B3652" s="31">
        <v>3643</v>
      </c>
      <c r="J3652">
        <f t="shared" si="56"/>
        <v>105000</v>
      </c>
      <c r="K3652" t="e">
        <f>VLOOKUP(B3652,'REGISTRO ABONOS'!$B$8:$BC$10039,54,0)</f>
        <v>#N/A</v>
      </c>
      <c r="L3652" t="e">
        <f>IF(Tabla267[[#This Row],[VALOR RESTANTE]]&lt;Tabla267[[#This Row],[VALOR]],"NO DISPONIBLE","DISPONIBLE")</f>
        <v>#N/A</v>
      </c>
      <c r="M3652" s="9">
        <f>COUNTIF(Tabla267[[#This Row],[VALOR RESTANTE]],0)</f>
        <v>0</v>
      </c>
    </row>
    <row r="3653" spans="2:13" hidden="1" x14ac:dyDescent="0.2">
      <c r="B3653" s="31">
        <v>3644</v>
      </c>
      <c r="J3653">
        <f t="shared" si="56"/>
        <v>105000</v>
      </c>
      <c r="K3653" t="e">
        <f>VLOOKUP(B3653,'REGISTRO ABONOS'!$B$8:$BC$10039,54,0)</f>
        <v>#N/A</v>
      </c>
      <c r="L3653" t="e">
        <f>IF(Tabla267[[#This Row],[VALOR RESTANTE]]&lt;Tabla267[[#This Row],[VALOR]],"NO DISPONIBLE","DISPONIBLE")</f>
        <v>#N/A</v>
      </c>
      <c r="M3653" s="9">
        <f>COUNTIF(Tabla267[[#This Row],[VALOR RESTANTE]],0)</f>
        <v>0</v>
      </c>
    </row>
    <row r="3654" spans="2:13" hidden="1" x14ac:dyDescent="0.2">
      <c r="B3654" s="31">
        <v>3645</v>
      </c>
      <c r="J3654">
        <f t="shared" si="56"/>
        <v>105000</v>
      </c>
      <c r="K3654" t="e">
        <f>VLOOKUP(B3654,'REGISTRO ABONOS'!$B$8:$BC$10039,54,0)</f>
        <v>#N/A</v>
      </c>
      <c r="L3654" t="e">
        <f>IF(Tabla267[[#This Row],[VALOR RESTANTE]]&lt;Tabla267[[#This Row],[VALOR]],"NO DISPONIBLE","DISPONIBLE")</f>
        <v>#N/A</v>
      </c>
      <c r="M3654" s="9">
        <f>COUNTIF(Tabla267[[#This Row],[VALOR RESTANTE]],0)</f>
        <v>0</v>
      </c>
    </row>
    <row r="3655" spans="2:13" hidden="1" x14ac:dyDescent="0.2">
      <c r="B3655" s="31">
        <v>3646</v>
      </c>
      <c r="J3655">
        <f t="shared" si="56"/>
        <v>105000</v>
      </c>
      <c r="K3655" t="e">
        <f>VLOOKUP(B3655,'REGISTRO ABONOS'!$B$8:$BC$10039,54,0)</f>
        <v>#N/A</v>
      </c>
      <c r="L3655" t="e">
        <f>IF(Tabla267[[#This Row],[VALOR RESTANTE]]&lt;Tabla267[[#This Row],[VALOR]],"NO DISPONIBLE","DISPONIBLE")</f>
        <v>#N/A</v>
      </c>
      <c r="M3655" s="9">
        <f>COUNTIF(Tabla267[[#This Row],[VALOR RESTANTE]],0)</f>
        <v>0</v>
      </c>
    </row>
    <row r="3656" spans="2:13" hidden="1" x14ac:dyDescent="0.2">
      <c r="B3656" s="31">
        <v>3647</v>
      </c>
      <c r="J3656">
        <f t="shared" si="56"/>
        <v>105000</v>
      </c>
      <c r="K3656" t="e">
        <f>VLOOKUP(B3656,'REGISTRO ABONOS'!$B$8:$BC$10039,54,0)</f>
        <v>#N/A</v>
      </c>
      <c r="L3656" t="e">
        <f>IF(Tabla267[[#This Row],[VALOR RESTANTE]]&lt;Tabla267[[#This Row],[VALOR]],"NO DISPONIBLE","DISPONIBLE")</f>
        <v>#N/A</v>
      </c>
      <c r="M3656" s="9">
        <f>COUNTIF(Tabla267[[#This Row],[VALOR RESTANTE]],0)</f>
        <v>0</v>
      </c>
    </row>
    <row r="3657" spans="2:13" hidden="1" x14ac:dyDescent="0.2">
      <c r="B3657" s="31">
        <v>3648</v>
      </c>
      <c r="J3657">
        <f t="shared" si="56"/>
        <v>105000</v>
      </c>
      <c r="K3657" t="e">
        <f>VLOOKUP(B3657,'REGISTRO ABONOS'!$B$8:$BC$10039,54,0)</f>
        <v>#N/A</v>
      </c>
      <c r="L3657" t="e">
        <f>IF(Tabla267[[#This Row],[VALOR RESTANTE]]&lt;Tabla267[[#This Row],[VALOR]],"NO DISPONIBLE","DISPONIBLE")</f>
        <v>#N/A</v>
      </c>
      <c r="M3657" s="9">
        <f>COUNTIF(Tabla267[[#This Row],[VALOR RESTANTE]],0)</f>
        <v>0</v>
      </c>
    </row>
    <row r="3658" spans="2:13" hidden="1" x14ac:dyDescent="0.2">
      <c r="B3658" s="31">
        <v>3649</v>
      </c>
      <c r="J3658">
        <f t="shared" si="56"/>
        <v>105000</v>
      </c>
      <c r="K3658" t="e">
        <f>VLOOKUP(B3658,'REGISTRO ABONOS'!$B$8:$BC$10039,54,0)</f>
        <v>#N/A</v>
      </c>
      <c r="L3658" t="e">
        <f>IF(Tabla267[[#This Row],[VALOR RESTANTE]]&lt;Tabla267[[#This Row],[VALOR]],"NO DISPONIBLE","DISPONIBLE")</f>
        <v>#N/A</v>
      </c>
      <c r="M3658" s="9">
        <f>COUNTIF(Tabla267[[#This Row],[VALOR RESTANTE]],0)</f>
        <v>0</v>
      </c>
    </row>
    <row r="3659" spans="2:13" hidden="1" x14ac:dyDescent="0.2">
      <c r="B3659" s="31">
        <v>3650</v>
      </c>
      <c r="J3659">
        <f t="shared" si="56"/>
        <v>105000</v>
      </c>
      <c r="K3659" t="e">
        <f>VLOOKUP(B3659,'REGISTRO ABONOS'!$B$8:$BC$10039,54,0)</f>
        <v>#N/A</v>
      </c>
      <c r="L3659" t="e">
        <f>IF(Tabla267[[#This Row],[VALOR RESTANTE]]&lt;Tabla267[[#This Row],[VALOR]],"NO DISPONIBLE","DISPONIBLE")</f>
        <v>#N/A</v>
      </c>
      <c r="M3659" s="9">
        <f>COUNTIF(Tabla267[[#This Row],[VALOR RESTANTE]],0)</f>
        <v>0</v>
      </c>
    </row>
    <row r="3660" spans="2:13" hidden="1" x14ac:dyDescent="0.2">
      <c r="B3660" s="31">
        <v>3651</v>
      </c>
      <c r="J3660">
        <f t="shared" ref="J3660:J3723" si="57">IF(C3660&gt;43607,130000,105000)</f>
        <v>105000</v>
      </c>
      <c r="K3660" t="e">
        <f>VLOOKUP(B3660,'REGISTRO ABONOS'!$B$8:$BC$10039,54,0)</f>
        <v>#N/A</v>
      </c>
      <c r="L3660" t="e">
        <f>IF(Tabla267[[#This Row],[VALOR RESTANTE]]&lt;Tabla267[[#This Row],[VALOR]],"NO DISPONIBLE","DISPONIBLE")</f>
        <v>#N/A</v>
      </c>
      <c r="M3660" s="9">
        <f>COUNTIF(Tabla267[[#This Row],[VALOR RESTANTE]],0)</f>
        <v>0</v>
      </c>
    </row>
    <row r="3661" spans="2:13" hidden="1" x14ac:dyDescent="0.2">
      <c r="B3661" s="31">
        <v>3652</v>
      </c>
      <c r="J3661">
        <f t="shared" si="57"/>
        <v>105000</v>
      </c>
      <c r="K3661" t="e">
        <f>VLOOKUP(B3661,'REGISTRO ABONOS'!$B$8:$BC$10039,54,0)</f>
        <v>#N/A</v>
      </c>
      <c r="L3661" t="e">
        <f>IF(Tabla267[[#This Row],[VALOR RESTANTE]]&lt;Tabla267[[#This Row],[VALOR]],"NO DISPONIBLE","DISPONIBLE")</f>
        <v>#N/A</v>
      </c>
      <c r="M3661" s="9">
        <f>COUNTIF(Tabla267[[#This Row],[VALOR RESTANTE]],0)</f>
        <v>0</v>
      </c>
    </row>
    <row r="3662" spans="2:13" hidden="1" x14ac:dyDescent="0.2">
      <c r="B3662" s="31">
        <v>3653</v>
      </c>
      <c r="J3662">
        <f t="shared" si="57"/>
        <v>105000</v>
      </c>
      <c r="K3662" t="e">
        <f>VLOOKUP(B3662,'REGISTRO ABONOS'!$B$8:$BC$10039,54,0)</f>
        <v>#N/A</v>
      </c>
      <c r="L3662" t="e">
        <f>IF(Tabla267[[#This Row],[VALOR RESTANTE]]&lt;Tabla267[[#This Row],[VALOR]],"NO DISPONIBLE","DISPONIBLE")</f>
        <v>#N/A</v>
      </c>
      <c r="M3662" s="9">
        <f>COUNTIF(Tabla267[[#This Row],[VALOR RESTANTE]],0)</f>
        <v>0</v>
      </c>
    </row>
    <row r="3663" spans="2:13" hidden="1" x14ac:dyDescent="0.2">
      <c r="B3663" s="31">
        <v>3654</v>
      </c>
      <c r="J3663">
        <f t="shared" si="57"/>
        <v>105000</v>
      </c>
      <c r="K3663" t="e">
        <f>VLOOKUP(B3663,'REGISTRO ABONOS'!$B$8:$BC$10039,54,0)</f>
        <v>#N/A</v>
      </c>
      <c r="L3663" t="e">
        <f>IF(Tabla267[[#This Row],[VALOR RESTANTE]]&lt;Tabla267[[#This Row],[VALOR]],"NO DISPONIBLE","DISPONIBLE")</f>
        <v>#N/A</v>
      </c>
      <c r="M3663" s="9">
        <f>COUNTIF(Tabla267[[#This Row],[VALOR RESTANTE]],0)</f>
        <v>0</v>
      </c>
    </row>
    <row r="3664" spans="2:13" hidden="1" x14ac:dyDescent="0.2">
      <c r="B3664" s="31">
        <v>3655</v>
      </c>
      <c r="J3664">
        <f t="shared" si="57"/>
        <v>105000</v>
      </c>
      <c r="K3664" t="e">
        <f>VLOOKUP(B3664,'REGISTRO ABONOS'!$B$8:$BC$10039,54,0)</f>
        <v>#N/A</v>
      </c>
      <c r="L3664" t="e">
        <f>IF(Tabla267[[#This Row],[VALOR RESTANTE]]&lt;Tabla267[[#This Row],[VALOR]],"NO DISPONIBLE","DISPONIBLE")</f>
        <v>#N/A</v>
      </c>
      <c r="M3664" s="9">
        <f>COUNTIF(Tabla267[[#This Row],[VALOR RESTANTE]],0)</f>
        <v>0</v>
      </c>
    </row>
    <row r="3665" spans="2:13" hidden="1" x14ac:dyDescent="0.2">
      <c r="B3665" s="31">
        <v>3656</v>
      </c>
      <c r="J3665">
        <f t="shared" si="57"/>
        <v>105000</v>
      </c>
      <c r="K3665" t="e">
        <f>VLOOKUP(B3665,'REGISTRO ABONOS'!$B$8:$BC$10039,54,0)</f>
        <v>#N/A</v>
      </c>
      <c r="L3665" t="e">
        <f>IF(Tabla267[[#This Row],[VALOR RESTANTE]]&lt;Tabla267[[#This Row],[VALOR]],"NO DISPONIBLE","DISPONIBLE")</f>
        <v>#N/A</v>
      </c>
      <c r="M3665" s="9">
        <f>COUNTIF(Tabla267[[#This Row],[VALOR RESTANTE]],0)</f>
        <v>0</v>
      </c>
    </row>
    <row r="3666" spans="2:13" hidden="1" x14ac:dyDescent="0.2">
      <c r="B3666" s="31">
        <v>3657</v>
      </c>
      <c r="J3666">
        <f t="shared" si="57"/>
        <v>105000</v>
      </c>
      <c r="K3666" t="e">
        <f>VLOOKUP(B3666,'REGISTRO ABONOS'!$B$8:$BC$10039,54,0)</f>
        <v>#N/A</v>
      </c>
      <c r="L3666" t="e">
        <f>IF(Tabla267[[#This Row],[VALOR RESTANTE]]&lt;Tabla267[[#This Row],[VALOR]],"NO DISPONIBLE","DISPONIBLE")</f>
        <v>#N/A</v>
      </c>
      <c r="M3666" s="9">
        <f>COUNTIF(Tabla267[[#This Row],[VALOR RESTANTE]],0)</f>
        <v>0</v>
      </c>
    </row>
    <row r="3667" spans="2:13" hidden="1" x14ac:dyDescent="0.2">
      <c r="B3667" s="31">
        <v>3658</v>
      </c>
      <c r="J3667">
        <f t="shared" si="57"/>
        <v>105000</v>
      </c>
      <c r="K3667" t="e">
        <f>VLOOKUP(B3667,'REGISTRO ABONOS'!$B$8:$BC$10039,54,0)</f>
        <v>#N/A</v>
      </c>
      <c r="L3667" t="e">
        <f>IF(Tabla267[[#This Row],[VALOR RESTANTE]]&lt;Tabla267[[#This Row],[VALOR]],"NO DISPONIBLE","DISPONIBLE")</f>
        <v>#N/A</v>
      </c>
      <c r="M3667" s="9">
        <f>COUNTIF(Tabla267[[#This Row],[VALOR RESTANTE]],0)</f>
        <v>0</v>
      </c>
    </row>
    <row r="3668" spans="2:13" hidden="1" x14ac:dyDescent="0.2">
      <c r="B3668" s="31">
        <v>3659</v>
      </c>
      <c r="J3668">
        <f t="shared" si="57"/>
        <v>105000</v>
      </c>
      <c r="K3668" t="e">
        <f>VLOOKUP(B3668,'REGISTRO ABONOS'!$B$8:$BC$10039,54,0)</f>
        <v>#N/A</v>
      </c>
      <c r="L3668" t="e">
        <f>IF(Tabla267[[#This Row],[VALOR RESTANTE]]&lt;Tabla267[[#This Row],[VALOR]],"NO DISPONIBLE","DISPONIBLE")</f>
        <v>#N/A</v>
      </c>
      <c r="M3668" s="9">
        <f>COUNTIF(Tabla267[[#This Row],[VALOR RESTANTE]],0)</f>
        <v>0</v>
      </c>
    </row>
    <row r="3669" spans="2:13" hidden="1" x14ac:dyDescent="0.2">
      <c r="B3669" s="31">
        <v>3660</v>
      </c>
      <c r="J3669">
        <f t="shared" si="57"/>
        <v>105000</v>
      </c>
      <c r="K3669" t="e">
        <f>VLOOKUP(B3669,'REGISTRO ABONOS'!$B$8:$BC$10039,54,0)</f>
        <v>#N/A</v>
      </c>
      <c r="L3669" t="e">
        <f>IF(Tabla267[[#This Row],[VALOR RESTANTE]]&lt;Tabla267[[#This Row],[VALOR]],"NO DISPONIBLE","DISPONIBLE")</f>
        <v>#N/A</v>
      </c>
      <c r="M3669" s="9">
        <f>COUNTIF(Tabla267[[#This Row],[VALOR RESTANTE]],0)</f>
        <v>0</v>
      </c>
    </row>
    <row r="3670" spans="2:13" hidden="1" x14ac:dyDescent="0.2">
      <c r="B3670" s="31">
        <v>3661</v>
      </c>
      <c r="J3670">
        <f t="shared" si="57"/>
        <v>105000</v>
      </c>
      <c r="K3670" t="e">
        <f>VLOOKUP(B3670,'REGISTRO ABONOS'!$B$8:$BC$10039,54,0)</f>
        <v>#N/A</v>
      </c>
      <c r="L3670" t="e">
        <f>IF(Tabla267[[#This Row],[VALOR RESTANTE]]&lt;Tabla267[[#This Row],[VALOR]],"NO DISPONIBLE","DISPONIBLE")</f>
        <v>#N/A</v>
      </c>
      <c r="M3670" s="9">
        <f>COUNTIF(Tabla267[[#This Row],[VALOR RESTANTE]],0)</f>
        <v>0</v>
      </c>
    </row>
    <row r="3671" spans="2:13" hidden="1" x14ac:dyDescent="0.2">
      <c r="B3671" s="31">
        <v>3662</v>
      </c>
      <c r="J3671">
        <f t="shared" si="57"/>
        <v>105000</v>
      </c>
      <c r="K3671" t="e">
        <f>VLOOKUP(B3671,'REGISTRO ABONOS'!$B$8:$BC$10039,54,0)</f>
        <v>#N/A</v>
      </c>
      <c r="L3671" t="e">
        <f>IF(Tabla267[[#This Row],[VALOR RESTANTE]]&lt;Tabla267[[#This Row],[VALOR]],"NO DISPONIBLE","DISPONIBLE")</f>
        <v>#N/A</v>
      </c>
      <c r="M3671" s="9">
        <f>COUNTIF(Tabla267[[#This Row],[VALOR RESTANTE]],0)</f>
        <v>0</v>
      </c>
    </row>
    <row r="3672" spans="2:13" hidden="1" x14ac:dyDescent="0.2">
      <c r="B3672" s="31">
        <v>3663</v>
      </c>
      <c r="J3672">
        <f t="shared" si="57"/>
        <v>105000</v>
      </c>
      <c r="K3672" t="e">
        <f>VLOOKUP(B3672,'REGISTRO ABONOS'!$B$8:$BC$10039,54,0)</f>
        <v>#N/A</v>
      </c>
      <c r="L3672" t="e">
        <f>IF(Tabla267[[#This Row],[VALOR RESTANTE]]&lt;Tabla267[[#This Row],[VALOR]],"NO DISPONIBLE","DISPONIBLE")</f>
        <v>#N/A</v>
      </c>
      <c r="M3672" s="9">
        <f>COUNTIF(Tabla267[[#This Row],[VALOR RESTANTE]],0)</f>
        <v>0</v>
      </c>
    </row>
    <row r="3673" spans="2:13" hidden="1" x14ac:dyDescent="0.2">
      <c r="B3673" s="31">
        <v>3664</v>
      </c>
      <c r="J3673">
        <f t="shared" si="57"/>
        <v>105000</v>
      </c>
      <c r="K3673" t="e">
        <f>VLOOKUP(B3673,'REGISTRO ABONOS'!$B$8:$BC$10039,54,0)</f>
        <v>#N/A</v>
      </c>
      <c r="L3673" t="e">
        <f>IF(Tabla267[[#This Row],[VALOR RESTANTE]]&lt;Tabla267[[#This Row],[VALOR]],"NO DISPONIBLE","DISPONIBLE")</f>
        <v>#N/A</v>
      </c>
      <c r="M3673" s="9">
        <f>COUNTIF(Tabla267[[#This Row],[VALOR RESTANTE]],0)</f>
        <v>0</v>
      </c>
    </row>
    <row r="3674" spans="2:13" hidden="1" x14ac:dyDescent="0.2">
      <c r="B3674" s="31">
        <v>3665</v>
      </c>
      <c r="J3674">
        <f t="shared" si="57"/>
        <v>105000</v>
      </c>
      <c r="K3674" t="e">
        <f>VLOOKUP(B3674,'REGISTRO ABONOS'!$B$8:$BC$10039,54,0)</f>
        <v>#N/A</v>
      </c>
      <c r="L3674" t="e">
        <f>IF(Tabla267[[#This Row],[VALOR RESTANTE]]&lt;Tabla267[[#This Row],[VALOR]],"NO DISPONIBLE","DISPONIBLE")</f>
        <v>#N/A</v>
      </c>
      <c r="M3674" s="9">
        <f>COUNTIF(Tabla267[[#This Row],[VALOR RESTANTE]],0)</f>
        <v>0</v>
      </c>
    </row>
    <row r="3675" spans="2:13" hidden="1" x14ac:dyDescent="0.2">
      <c r="B3675" s="31">
        <v>3666</v>
      </c>
      <c r="J3675">
        <f t="shared" si="57"/>
        <v>105000</v>
      </c>
      <c r="K3675" t="e">
        <f>VLOOKUP(B3675,'REGISTRO ABONOS'!$B$8:$BC$10039,54,0)</f>
        <v>#N/A</v>
      </c>
      <c r="L3675" t="e">
        <f>IF(Tabla267[[#This Row],[VALOR RESTANTE]]&lt;Tabla267[[#This Row],[VALOR]],"NO DISPONIBLE","DISPONIBLE")</f>
        <v>#N/A</v>
      </c>
      <c r="M3675" s="9">
        <f>COUNTIF(Tabla267[[#This Row],[VALOR RESTANTE]],0)</f>
        <v>0</v>
      </c>
    </row>
    <row r="3676" spans="2:13" hidden="1" x14ac:dyDescent="0.2">
      <c r="B3676" s="31">
        <v>3667</v>
      </c>
      <c r="J3676">
        <f t="shared" si="57"/>
        <v>105000</v>
      </c>
      <c r="K3676" t="e">
        <f>VLOOKUP(B3676,'REGISTRO ABONOS'!$B$8:$BC$10039,54,0)</f>
        <v>#N/A</v>
      </c>
      <c r="L3676" t="e">
        <f>IF(Tabla267[[#This Row],[VALOR RESTANTE]]&lt;Tabla267[[#This Row],[VALOR]],"NO DISPONIBLE","DISPONIBLE")</f>
        <v>#N/A</v>
      </c>
      <c r="M3676" s="9">
        <f>COUNTIF(Tabla267[[#This Row],[VALOR RESTANTE]],0)</f>
        <v>0</v>
      </c>
    </row>
    <row r="3677" spans="2:13" hidden="1" x14ac:dyDescent="0.2">
      <c r="B3677" s="31">
        <v>3668</v>
      </c>
      <c r="J3677">
        <f t="shared" si="57"/>
        <v>105000</v>
      </c>
      <c r="K3677" t="e">
        <f>VLOOKUP(B3677,'REGISTRO ABONOS'!$B$8:$BC$10039,54,0)</f>
        <v>#N/A</v>
      </c>
      <c r="L3677" t="e">
        <f>IF(Tabla267[[#This Row],[VALOR RESTANTE]]&lt;Tabla267[[#This Row],[VALOR]],"NO DISPONIBLE","DISPONIBLE")</f>
        <v>#N/A</v>
      </c>
      <c r="M3677" s="9">
        <f>COUNTIF(Tabla267[[#This Row],[VALOR RESTANTE]],0)</f>
        <v>0</v>
      </c>
    </row>
    <row r="3678" spans="2:13" hidden="1" x14ac:dyDescent="0.2">
      <c r="B3678" s="31">
        <v>3669</v>
      </c>
      <c r="J3678">
        <f t="shared" si="57"/>
        <v>105000</v>
      </c>
      <c r="K3678" t="e">
        <f>VLOOKUP(B3678,'REGISTRO ABONOS'!$B$8:$BC$10039,54,0)</f>
        <v>#N/A</v>
      </c>
      <c r="L3678" t="e">
        <f>IF(Tabla267[[#This Row],[VALOR RESTANTE]]&lt;Tabla267[[#This Row],[VALOR]],"NO DISPONIBLE","DISPONIBLE")</f>
        <v>#N/A</v>
      </c>
      <c r="M3678" s="9">
        <f>COUNTIF(Tabla267[[#This Row],[VALOR RESTANTE]],0)</f>
        <v>0</v>
      </c>
    </row>
    <row r="3679" spans="2:13" hidden="1" x14ac:dyDescent="0.2">
      <c r="B3679" s="31">
        <v>3670</v>
      </c>
      <c r="J3679">
        <f t="shared" si="57"/>
        <v>105000</v>
      </c>
      <c r="K3679" t="e">
        <f>VLOOKUP(B3679,'REGISTRO ABONOS'!$B$8:$BC$10039,54,0)</f>
        <v>#N/A</v>
      </c>
      <c r="L3679" t="e">
        <f>IF(Tabla267[[#This Row],[VALOR RESTANTE]]&lt;Tabla267[[#This Row],[VALOR]],"NO DISPONIBLE","DISPONIBLE")</f>
        <v>#N/A</v>
      </c>
      <c r="M3679" s="9">
        <f>COUNTIF(Tabla267[[#This Row],[VALOR RESTANTE]],0)</f>
        <v>0</v>
      </c>
    </row>
    <row r="3680" spans="2:13" hidden="1" x14ac:dyDescent="0.2">
      <c r="B3680" s="31">
        <v>3671</v>
      </c>
      <c r="J3680">
        <f t="shared" si="57"/>
        <v>105000</v>
      </c>
      <c r="K3680" t="e">
        <f>VLOOKUP(B3680,'REGISTRO ABONOS'!$B$8:$BC$10039,54,0)</f>
        <v>#N/A</v>
      </c>
      <c r="L3680" t="e">
        <f>IF(Tabla267[[#This Row],[VALOR RESTANTE]]&lt;Tabla267[[#This Row],[VALOR]],"NO DISPONIBLE","DISPONIBLE")</f>
        <v>#N/A</v>
      </c>
      <c r="M3680" s="9">
        <f>COUNTIF(Tabla267[[#This Row],[VALOR RESTANTE]],0)</f>
        <v>0</v>
      </c>
    </row>
    <row r="3681" spans="2:13" hidden="1" x14ac:dyDescent="0.2">
      <c r="B3681" s="31">
        <v>3672</v>
      </c>
      <c r="J3681">
        <f t="shared" si="57"/>
        <v>105000</v>
      </c>
      <c r="K3681" t="e">
        <f>VLOOKUP(B3681,'REGISTRO ABONOS'!$B$8:$BC$10039,54,0)</f>
        <v>#N/A</v>
      </c>
      <c r="L3681" t="e">
        <f>IF(Tabla267[[#This Row],[VALOR RESTANTE]]&lt;Tabla267[[#This Row],[VALOR]],"NO DISPONIBLE","DISPONIBLE")</f>
        <v>#N/A</v>
      </c>
      <c r="M3681" s="9">
        <f>COUNTIF(Tabla267[[#This Row],[VALOR RESTANTE]],0)</f>
        <v>0</v>
      </c>
    </row>
    <row r="3682" spans="2:13" hidden="1" x14ac:dyDescent="0.2">
      <c r="B3682" s="31">
        <v>3673</v>
      </c>
      <c r="J3682">
        <f t="shared" si="57"/>
        <v>105000</v>
      </c>
      <c r="K3682" t="e">
        <f>VLOOKUP(B3682,'REGISTRO ABONOS'!$B$8:$BC$10039,54,0)</f>
        <v>#N/A</v>
      </c>
      <c r="L3682" t="e">
        <f>IF(Tabla267[[#This Row],[VALOR RESTANTE]]&lt;Tabla267[[#This Row],[VALOR]],"NO DISPONIBLE","DISPONIBLE")</f>
        <v>#N/A</v>
      </c>
      <c r="M3682" s="9">
        <f>COUNTIF(Tabla267[[#This Row],[VALOR RESTANTE]],0)</f>
        <v>0</v>
      </c>
    </row>
    <row r="3683" spans="2:13" hidden="1" x14ac:dyDescent="0.2">
      <c r="B3683" s="31">
        <v>3674</v>
      </c>
      <c r="J3683">
        <f t="shared" si="57"/>
        <v>105000</v>
      </c>
      <c r="K3683" t="e">
        <f>VLOOKUP(B3683,'REGISTRO ABONOS'!$B$8:$BC$10039,54,0)</f>
        <v>#N/A</v>
      </c>
      <c r="L3683" t="e">
        <f>IF(Tabla267[[#This Row],[VALOR RESTANTE]]&lt;Tabla267[[#This Row],[VALOR]],"NO DISPONIBLE","DISPONIBLE")</f>
        <v>#N/A</v>
      </c>
      <c r="M3683" s="9">
        <f>COUNTIF(Tabla267[[#This Row],[VALOR RESTANTE]],0)</f>
        <v>0</v>
      </c>
    </row>
    <row r="3684" spans="2:13" hidden="1" x14ac:dyDescent="0.2">
      <c r="B3684" s="31">
        <v>3675</v>
      </c>
      <c r="J3684">
        <f t="shared" si="57"/>
        <v>105000</v>
      </c>
      <c r="K3684" t="e">
        <f>VLOOKUP(B3684,'REGISTRO ABONOS'!$B$8:$BC$10039,54,0)</f>
        <v>#N/A</v>
      </c>
      <c r="L3684" t="e">
        <f>IF(Tabla267[[#This Row],[VALOR RESTANTE]]&lt;Tabla267[[#This Row],[VALOR]],"NO DISPONIBLE","DISPONIBLE")</f>
        <v>#N/A</v>
      </c>
      <c r="M3684" s="9">
        <f>COUNTIF(Tabla267[[#This Row],[VALOR RESTANTE]],0)</f>
        <v>0</v>
      </c>
    </row>
    <row r="3685" spans="2:13" hidden="1" x14ac:dyDescent="0.2">
      <c r="B3685" s="31">
        <v>3676</v>
      </c>
      <c r="J3685">
        <f t="shared" si="57"/>
        <v>105000</v>
      </c>
      <c r="K3685" t="e">
        <f>VLOOKUP(B3685,'REGISTRO ABONOS'!$B$8:$BC$10039,54,0)</f>
        <v>#N/A</v>
      </c>
      <c r="L3685" t="e">
        <f>IF(Tabla267[[#This Row],[VALOR RESTANTE]]&lt;Tabla267[[#This Row],[VALOR]],"NO DISPONIBLE","DISPONIBLE")</f>
        <v>#N/A</v>
      </c>
      <c r="M3685" s="9">
        <f>COUNTIF(Tabla267[[#This Row],[VALOR RESTANTE]],0)</f>
        <v>0</v>
      </c>
    </row>
    <row r="3686" spans="2:13" hidden="1" x14ac:dyDescent="0.2">
      <c r="B3686" s="31">
        <v>3677</v>
      </c>
      <c r="J3686">
        <f t="shared" si="57"/>
        <v>105000</v>
      </c>
      <c r="K3686" t="e">
        <f>VLOOKUP(B3686,'REGISTRO ABONOS'!$B$8:$BC$10039,54,0)</f>
        <v>#N/A</v>
      </c>
      <c r="L3686" t="e">
        <f>IF(Tabla267[[#This Row],[VALOR RESTANTE]]&lt;Tabla267[[#This Row],[VALOR]],"NO DISPONIBLE","DISPONIBLE")</f>
        <v>#N/A</v>
      </c>
      <c r="M3686" s="9">
        <f>COUNTIF(Tabla267[[#This Row],[VALOR RESTANTE]],0)</f>
        <v>0</v>
      </c>
    </row>
    <row r="3687" spans="2:13" hidden="1" x14ac:dyDescent="0.2">
      <c r="B3687" s="31">
        <v>3678</v>
      </c>
      <c r="J3687">
        <f t="shared" si="57"/>
        <v>105000</v>
      </c>
      <c r="K3687" t="e">
        <f>VLOOKUP(B3687,'REGISTRO ABONOS'!$B$8:$BC$10039,54,0)</f>
        <v>#N/A</v>
      </c>
      <c r="L3687" t="e">
        <f>IF(Tabla267[[#This Row],[VALOR RESTANTE]]&lt;Tabla267[[#This Row],[VALOR]],"NO DISPONIBLE","DISPONIBLE")</f>
        <v>#N/A</v>
      </c>
      <c r="M3687" s="9">
        <f>COUNTIF(Tabla267[[#This Row],[VALOR RESTANTE]],0)</f>
        <v>0</v>
      </c>
    </row>
    <row r="3688" spans="2:13" hidden="1" x14ac:dyDescent="0.2">
      <c r="B3688" s="31">
        <v>3679</v>
      </c>
      <c r="J3688">
        <f t="shared" si="57"/>
        <v>105000</v>
      </c>
      <c r="K3688" t="e">
        <f>VLOOKUP(B3688,'REGISTRO ABONOS'!$B$8:$BC$10039,54,0)</f>
        <v>#N/A</v>
      </c>
      <c r="L3688" t="e">
        <f>IF(Tabla267[[#This Row],[VALOR RESTANTE]]&lt;Tabla267[[#This Row],[VALOR]],"NO DISPONIBLE","DISPONIBLE")</f>
        <v>#N/A</v>
      </c>
      <c r="M3688" s="9">
        <f>COUNTIF(Tabla267[[#This Row],[VALOR RESTANTE]],0)</f>
        <v>0</v>
      </c>
    </row>
    <row r="3689" spans="2:13" hidden="1" x14ac:dyDescent="0.2">
      <c r="B3689" s="31">
        <v>3680</v>
      </c>
      <c r="J3689">
        <f t="shared" si="57"/>
        <v>105000</v>
      </c>
      <c r="K3689" t="e">
        <f>VLOOKUP(B3689,'REGISTRO ABONOS'!$B$8:$BC$10039,54,0)</f>
        <v>#N/A</v>
      </c>
      <c r="L3689" t="e">
        <f>IF(Tabla267[[#This Row],[VALOR RESTANTE]]&lt;Tabla267[[#This Row],[VALOR]],"NO DISPONIBLE","DISPONIBLE")</f>
        <v>#N/A</v>
      </c>
      <c r="M3689" s="9">
        <f>COUNTIF(Tabla267[[#This Row],[VALOR RESTANTE]],0)</f>
        <v>0</v>
      </c>
    </row>
    <row r="3690" spans="2:13" hidden="1" x14ac:dyDescent="0.2">
      <c r="B3690" s="31">
        <v>3681</v>
      </c>
      <c r="J3690">
        <f t="shared" si="57"/>
        <v>105000</v>
      </c>
      <c r="K3690" t="e">
        <f>VLOOKUP(B3690,'REGISTRO ABONOS'!$B$8:$BC$10039,54,0)</f>
        <v>#N/A</v>
      </c>
      <c r="L3690" t="e">
        <f>IF(Tabla267[[#This Row],[VALOR RESTANTE]]&lt;Tabla267[[#This Row],[VALOR]],"NO DISPONIBLE","DISPONIBLE")</f>
        <v>#N/A</v>
      </c>
      <c r="M3690" s="9">
        <f>COUNTIF(Tabla267[[#This Row],[VALOR RESTANTE]],0)</f>
        <v>0</v>
      </c>
    </row>
    <row r="3691" spans="2:13" hidden="1" x14ac:dyDescent="0.2">
      <c r="B3691" s="31">
        <v>3682</v>
      </c>
      <c r="J3691">
        <f t="shared" si="57"/>
        <v>105000</v>
      </c>
      <c r="K3691" t="e">
        <f>VLOOKUP(B3691,'REGISTRO ABONOS'!$B$8:$BC$10039,54,0)</f>
        <v>#N/A</v>
      </c>
      <c r="L3691" t="e">
        <f>IF(Tabla267[[#This Row],[VALOR RESTANTE]]&lt;Tabla267[[#This Row],[VALOR]],"NO DISPONIBLE","DISPONIBLE")</f>
        <v>#N/A</v>
      </c>
      <c r="M3691" s="9">
        <f>COUNTIF(Tabla267[[#This Row],[VALOR RESTANTE]],0)</f>
        <v>0</v>
      </c>
    </row>
    <row r="3692" spans="2:13" hidden="1" x14ac:dyDescent="0.2">
      <c r="B3692" s="31">
        <v>3683</v>
      </c>
      <c r="J3692">
        <f t="shared" si="57"/>
        <v>105000</v>
      </c>
      <c r="K3692" t="e">
        <f>VLOOKUP(B3692,'REGISTRO ABONOS'!$B$8:$BC$10039,54,0)</f>
        <v>#N/A</v>
      </c>
      <c r="L3692" t="e">
        <f>IF(Tabla267[[#This Row],[VALOR RESTANTE]]&lt;Tabla267[[#This Row],[VALOR]],"NO DISPONIBLE","DISPONIBLE")</f>
        <v>#N/A</v>
      </c>
      <c r="M3692" s="9">
        <f>COUNTIF(Tabla267[[#This Row],[VALOR RESTANTE]],0)</f>
        <v>0</v>
      </c>
    </row>
    <row r="3693" spans="2:13" hidden="1" x14ac:dyDescent="0.2">
      <c r="B3693" s="31">
        <v>3684</v>
      </c>
      <c r="J3693">
        <f t="shared" si="57"/>
        <v>105000</v>
      </c>
      <c r="K3693" t="e">
        <f>VLOOKUP(B3693,'REGISTRO ABONOS'!$B$8:$BC$10039,54,0)</f>
        <v>#N/A</v>
      </c>
      <c r="L3693" t="e">
        <f>IF(Tabla267[[#This Row],[VALOR RESTANTE]]&lt;Tabla267[[#This Row],[VALOR]],"NO DISPONIBLE","DISPONIBLE")</f>
        <v>#N/A</v>
      </c>
      <c r="M3693" s="9">
        <f>COUNTIF(Tabla267[[#This Row],[VALOR RESTANTE]],0)</f>
        <v>0</v>
      </c>
    </row>
    <row r="3694" spans="2:13" hidden="1" x14ac:dyDescent="0.2">
      <c r="B3694" s="31">
        <v>3685</v>
      </c>
      <c r="J3694">
        <f t="shared" si="57"/>
        <v>105000</v>
      </c>
      <c r="K3694" t="e">
        <f>VLOOKUP(B3694,'REGISTRO ABONOS'!$B$8:$BC$10039,54,0)</f>
        <v>#N/A</v>
      </c>
      <c r="L3694" t="e">
        <f>IF(Tabla267[[#This Row],[VALOR RESTANTE]]&lt;Tabla267[[#This Row],[VALOR]],"NO DISPONIBLE","DISPONIBLE")</f>
        <v>#N/A</v>
      </c>
      <c r="M3694" s="9">
        <f>COUNTIF(Tabla267[[#This Row],[VALOR RESTANTE]],0)</f>
        <v>0</v>
      </c>
    </row>
    <row r="3695" spans="2:13" hidden="1" x14ac:dyDescent="0.2">
      <c r="B3695" s="31">
        <v>3686</v>
      </c>
      <c r="J3695">
        <f t="shared" si="57"/>
        <v>105000</v>
      </c>
      <c r="K3695" t="e">
        <f>VLOOKUP(B3695,'REGISTRO ABONOS'!$B$8:$BC$10039,54,0)</f>
        <v>#N/A</v>
      </c>
      <c r="L3695" t="e">
        <f>IF(Tabla267[[#This Row],[VALOR RESTANTE]]&lt;Tabla267[[#This Row],[VALOR]],"NO DISPONIBLE","DISPONIBLE")</f>
        <v>#N/A</v>
      </c>
      <c r="M3695" s="9">
        <f>COUNTIF(Tabla267[[#This Row],[VALOR RESTANTE]],0)</f>
        <v>0</v>
      </c>
    </row>
    <row r="3696" spans="2:13" hidden="1" x14ac:dyDescent="0.2">
      <c r="B3696" s="31">
        <v>3687</v>
      </c>
      <c r="J3696">
        <f t="shared" si="57"/>
        <v>105000</v>
      </c>
      <c r="K3696" t="e">
        <f>VLOOKUP(B3696,'REGISTRO ABONOS'!$B$8:$BC$10039,54,0)</f>
        <v>#N/A</v>
      </c>
      <c r="L3696" t="e">
        <f>IF(Tabla267[[#This Row],[VALOR RESTANTE]]&lt;Tabla267[[#This Row],[VALOR]],"NO DISPONIBLE","DISPONIBLE")</f>
        <v>#N/A</v>
      </c>
      <c r="M3696" s="9">
        <f>COUNTIF(Tabla267[[#This Row],[VALOR RESTANTE]],0)</f>
        <v>0</v>
      </c>
    </row>
    <row r="3697" spans="2:13" hidden="1" x14ac:dyDescent="0.2">
      <c r="B3697" s="31">
        <v>3688</v>
      </c>
      <c r="J3697">
        <f t="shared" si="57"/>
        <v>105000</v>
      </c>
      <c r="K3697" t="e">
        <f>VLOOKUP(B3697,'REGISTRO ABONOS'!$B$8:$BC$10039,54,0)</f>
        <v>#N/A</v>
      </c>
      <c r="L3697" t="e">
        <f>IF(Tabla267[[#This Row],[VALOR RESTANTE]]&lt;Tabla267[[#This Row],[VALOR]],"NO DISPONIBLE","DISPONIBLE")</f>
        <v>#N/A</v>
      </c>
      <c r="M3697" s="9">
        <f>COUNTIF(Tabla267[[#This Row],[VALOR RESTANTE]],0)</f>
        <v>0</v>
      </c>
    </row>
    <row r="3698" spans="2:13" hidden="1" x14ac:dyDescent="0.2">
      <c r="B3698" s="31">
        <v>3689</v>
      </c>
      <c r="J3698">
        <f t="shared" si="57"/>
        <v>105000</v>
      </c>
      <c r="K3698" t="e">
        <f>VLOOKUP(B3698,'REGISTRO ABONOS'!$B$8:$BC$10039,54,0)</f>
        <v>#N/A</v>
      </c>
      <c r="L3698" t="e">
        <f>IF(Tabla267[[#This Row],[VALOR RESTANTE]]&lt;Tabla267[[#This Row],[VALOR]],"NO DISPONIBLE","DISPONIBLE")</f>
        <v>#N/A</v>
      </c>
      <c r="M3698" s="9">
        <f>COUNTIF(Tabla267[[#This Row],[VALOR RESTANTE]],0)</f>
        <v>0</v>
      </c>
    </row>
    <row r="3699" spans="2:13" hidden="1" x14ac:dyDescent="0.2">
      <c r="B3699" s="31">
        <v>3690</v>
      </c>
      <c r="J3699">
        <f t="shared" si="57"/>
        <v>105000</v>
      </c>
      <c r="K3699" t="e">
        <f>VLOOKUP(B3699,'REGISTRO ABONOS'!$B$8:$BC$10039,54,0)</f>
        <v>#N/A</v>
      </c>
      <c r="L3699" t="e">
        <f>IF(Tabla267[[#This Row],[VALOR RESTANTE]]&lt;Tabla267[[#This Row],[VALOR]],"NO DISPONIBLE","DISPONIBLE")</f>
        <v>#N/A</v>
      </c>
      <c r="M3699" s="9">
        <f>COUNTIF(Tabla267[[#This Row],[VALOR RESTANTE]],0)</f>
        <v>0</v>
      </c>
    </row>
    <row r="3700" spans="2:13" hidden="1" x14ac:dyDescent="0.2">
      <c r="B3700" s="31">
        <v>3691</v>
      </c>
      <c r="J3700">
        <f t="shared" si="57"/>
        <v>105000</v>
      </c>
      <c r="K3700" t="e">
        <f>VLOOKUP(B3700,'REGISTRO ABONOS'!$B$8:$BC$10039,54,0)</f>
        <v>#N/A</v>
      </c>
      <c r="L3700" t="e">
        <f>IF(Tabla267[[#This Row],[VALOR RESTANTE]]&lt;Tabla267[[#This Row],[VALOR]],"NO DISPONIBLE","DISPONIBLE")</f>
        <v>#N/A</v>
      </c>
      <c r="M3700" s="9">
        <f>COUNTIF(Tabla267[[#This Row],[VALOR RESTANTE]],0)</f>
        <v>0</v>
      </c>
    </row>
    <row r="3701" spans="2:13" hidden="1" x14ac:dyDescent="0.2">
      <c r="B3701" s="31">
        <v>3692</v>
      </c>
      <c r="J3701">
        <f t="shared" si="57"/>
        <v>105000</v>
      </c>
      <c r="K3701" t="e">
        <f>VLOOKUP(B3701,'REGISTRO ABONOS'!$B$8:$BC$10039,54,0)</f>
        <v>#N/A</v>
      </c>
      <c r="L3701" t="e">
        <f>IF(Tabla267[[#This Row],[VALOR RESTANTE]]&lt;Tabla267[[#This Row],[VALOR]],"NO DISPONIBLE","DISPONIBLE")</f>
        <v>#N/A</v>
      </c>
      <c r="M3701" s="9">
        <f>COUNTIF(Tabla267[[#This Row],[VALOR RESTANTE]],0)</f>
        <v>0</v>
      </c>
    </row>
    <row r="3702" spans="2:13" hidden="1" x14ac:dyDescent="0.2">
      <c r="B3702" s="31">
        <v>3693</v>
      </c>
      <c r="J3702">
        <f t="shared" si="57"/>
        <v>105000</v>
      </c>
      <c r="K3702" t="e">
        <f>VLOOKUP(B3702,'REGISTRO ABONOS'!$B$8:$BC$10039,54,0)</f>
        <v>#N/A</v>
      </c>
      <c r="L3702" t="e">
        <f>IF(Tabla267[[#This Row],[VALOR RESTANTE]]&lt;Tabla267[[#This Row],[VALOR]],"NO DISPONIBLE","DISPONIBLE")</f>
        <v>#N/A</v>
      </c>
      <c r="M3702" s="9">
        <f>COUNTIF(Tabla267[[#This Row],[VALOR RESTANTE]],0)</f>
        <v>0</v>
      </c>
    </row>
    <row r="3703" spans="2:13" hidden="1" x14ac:dyDescent="0.2">
      <c r="B3703" s="31">
        <v>3694</v>
      </c>
      <c r="J3703">
        <f t="shared" si="57"/>
        <v>105000</v>
      </c>
      <c r="K3703" t="e">
        <f>VLOOKUP(B3703,'REGISTRO ABONOS'!$B$8:$BC$10039,54,0)</f>
        <v>#N/A</v>
      </c>
      <c r="L3703" t="e">
        <f>IF(Tabla267[[#This Row],[VALOR RESTANTE]]&lt;Tabla267[[#This Row],[VALOR]],"NO DISPONIBLE","DISPONIBLE")</f>
        <v>#N/A</v>
      </c>
      <c r="M3703" s="9">
        <f>COUNTIF(Tabla267[[#This Row],[VALOR RESTANTE]],0)</f>
        <v>0</v>
      </c>
    </row>
    <row r="3704" spans="2:13" hidden="1" x14ac:dyDescent="0.2">
      <c r="B3704" s="31">
        <v>3695</v>
      </c>
      <c r="J3704">
        <f t="shared" si="57"/>
        <v>105000</v>
      </c>
      <c r="K3704" t="e">
        <f>VLOOKUP(B3704,'REGISTRO ABONOS'!$B$8:$BC$10039,54,0)</f>
        <v>#N/A</v>
      </c>
      <c r="L3704" t="e">
        <f>IF(Tabla267[[#This Row],[VALOR RESTANTE]]&lt;Tabla267[[#This Row],[VALOR]],"NO DISPONIBLE","DISPONIBLE")</f>
        <v>#N/A</v>
      </c>
      <c r="M3704" s="9">
        <f>COUNTIF(Tabla267[[#This Row],[VALOR RESTANTE]],0)</f>
        <v>0</v>
      </c>
    </row>
    <row r="3705" spans="2:13" hidden="1" x14ac:dyDescent="0.2">
      <c r="B3705" s="31">
        <v>3696</v>
      </c>
      <c r="J3705">
        <f t="shared" si="57"/>
        <v>105000</v>
      </c>
      <c r="K3705" t="e">
        <f>VLOOKUP(B3705,'REGISTRO ABONOS'!$B$8:$BC$10039,54,0)</f>
        <v>#N/A</v>
      </c>
      <c r="L3705" t="e">
        <f>IF(Tabla267[[#This Row],[VALOR RESTANTE]]&lt;Tabla267[[#This Row],[VALOR]],"NO DISPONIBLE","DISPONIBLE")</f>
        <v>#N/A</v>
      </c>
      <c r="M3705" s="9">
        <f>COUNTIF(Tabla267[[#This Row],[VALOR RESTANTE]],0)</f>
        <v>0</v>
      </c>
    </row>
    <row r="3706" spans="2:13" hidden="1" x14ac:dyDescent="0.2">
      <c r="B3706" s="31">
        <v>3697</v>
      </c>
      <c r="J3706">
        <f t="shared" si="57"/>
        <v>105000</v>
      </c>
      <c r="K3706" t="e">
        <f>VLOOKUP(B3706,'REGISTRO ABONOS'!$B$8:$BC$10039,54,0)</f>
        <v>#N/A</v>
      </c>
      <c r="L3706" t="e">
        <f>IF(Tabla267[[#This Row],[VALOR RESTANTE]]&lt;Tabla267[[#This Row],[VALOR]],"NO DISPONIBLE","DISPONIBLE")</f>
        <v>#N/A</v>
      </c>
      <c r="M3706" s="9">
        <f>COUNTIF(Tabla267[[#This Row],[VALOR RESTANTE]],0)</f>
        <v>0</v>
      </c>
    </row>
    <row r="3707" spans="2:13" hidden="1" x14ac:dyDescent="0.2">
      <c r="B3707" s="31">
        <v>3698</v>
      </c>
      <c r="J3707">
        <f t="shared" si="57"/>
        <v>105000</v>
      </c>
      <c r="K3707" t="e">
        <f>VLOOKUP(B3707,'REGISTRO ABONOS'!$B$8:$BC$10039,54,0)</f>
        <v>#N/A</v>
      </c>
      <c r="L3707" t="e">
        <f>IF(Tabla267[[#This Row],[VALOR RESTANTE]]&lt;Tabla267[[#This Row],[VALOR]],"NO DISPONIBLE","DISPONIBLE")</f>
        <v>#N/A</v>
      </c>
      <c r="M3707" s="9">
        <f>COUNTIF(Tabla267[[#This Row],[VALOR RESTANTE]],0)</f>
        <v>0</v>
      </c>
    </row>
    <row r="3708" spans="2:13" hidden="1" x14ac:dyDescent="0.2">
      <c r="B3708" s="31">
        <v>3699</v>
      </c>
      <c r="J3708">
        <f t="shared" si="57"/>
        <v>105000</v>
      </c>
      <c r="K3708" t="e">
        <f>VLOOKUP(B3708,'REGISTRO ABONOS'!$B$8:$BC$10039,54,0)</f>
        <v>#N/A</v>
      </c>
      <c r="L3708" t="e">
        <f>IF(Tabla267[[#This Row],[VALOR RESTANTE]]&lt;Tabla267[[#This Row],[VALOR]],"NO DISPONIBLE","DISPONIBLE")</f>
        <v>#N/A</v>
      </c>
      <c r="M3708" s="9">
        <f>COUNTIF(Tabla267[[#This Row],[VALOR RESTANTE]],0)</f>
        <v>0</v>
      </c>
    </row>
    <row r="3709" spans="2:13" hidden="1" x14ac:dyDescent="0.2">
      <c r="B3709" s="31">
        <v>3700</v>
      </c>
      <c r="J3709">
        <f t="shared" si="57"/>
        <v>105000</v>
      </c>
      <c r="K3709" t="e">
        <f>VLOOKUP(B3709,'REGISTRO ABONOS'!$B$8:$BC$10039,54,0)</f>
        <v>#N/A</v>
      </c>
      <c r="L3709" t="e">
        <f>IF(Tabla267[[#This Row],[VALOR RESTANTE]]&lt;Tabla267[[#This Row],[VALOR]],"NO DISPONIBLE","DISPONIBLE")</f>
        <v>#N/A</v>
      </c>
      <c r="M3709" s="9">
        <f>COUNTIF(Tabla267[[#This Row],[VALOR RESTANTE]],0)</f>
        <v>0</v>
      </c>
    </row>
    <row r="3710" spans="2:13" hidden="1" x14ac:dyDescent="0.2">
      <c r="B3710" s="31">
        <v>3701</v>
      </c>
      <c r="J3710">
        <f t="shared" si="57"/>
        <v>105000</v>
      </c>
      <c r="K3710" t="e">
        <f>VLOOKUP(B3710,'REGISTRO ABONOS'!$B$8:$BC$10039,54,0)</f>
        <v>#N/A</v>
      </c>
      <c r="L3710" t="e">
        <f>IF(Tabla267[[#This Row],[VALOR RESTANTE]]&lt;Tabla267[[#This Row],[VALOR]],"NO DISPONIBLE","DISPONIBLE")</f>
        <v>#N/A</v>
      </c>
      <c r="M3710" s="9">
        <f>COUNTIF(Tabla267[[#This Row],[VALOR RESTANTE]],0)</f>
        <v>0</v>
      </c>
    </row>
    <row r="3711" spans="2:13" hidden="1" x14ac:dyDescent="0.2">
      <c r="B3711" s="31">
        <v>3702</v>
      </c>
      <c r="J3711">
        <f t="shared" si="57"/>
        <v>105000</v>
      </c>
      <c r="K3711" t="e">
        <f>VLOOKUP(B3711,'REGISTRO ABONOS'!$B$8:$BC$10039,54,0)</f>
        <v>#N/A</v>
      </c>
      <c r="L3711" t="e">
        <f>IF(Tabla267[[#This Row],[VALOR RESTANTE]]&lt;Tabla267[[#This Row],[VALOR]],"NO DISPONIBLE","DISPONIBLE")</f>
        <v>#N/A</v>
      </c>
      <c r="M3711" s="9">
        <f>COUNTIF(Tabla267[[#This Row],[VALOR RESTANTE]],0)</f>
        <v>0</v>
      </c>
    </row>
    <row r="3712" spans="2:13" hidden="1" x14ac:dyDescent="0.2">
      <c r="B3712" s="31">
        <v>3703</v>
      </c>
      <c r="J3712">
        <f t="shared" si="57"/>
        <v>105000</v>
      </c>
      <c r="K3712" t="e">
        <f>VLOOKUP(B3712,'REGISTRO ABONOS'!$B$8:$BC$10039,54,0)</f>
        <v>#N/A</v>
      </c>
      <c r="L3712" t="e">
        <f>IF(Tabla267[[#This Row],[VALOR RESTANTE]]&lt;Tabla267[[#This Row],[VALOR]],"NO DISPONIBLE","DISPONIBLE")</f>
        <v>#N/A</v>
      </c>
      <c r="M3712" s="9">
        <f>COUNTIF(Tabla267[[#This Row],[VALOR RESTANTE]],0)</f>
        <v>0</v>
      </c>
    </row>
    <row r="3713" spans="2:13" hidden="1" x14ac:dyDescent="0.2">
      <c r="B3713" s="31">
        <v>3704</v>
      </c>
      <c r="J3713">
        <f t="shared" si="57"/>
        <v>105000</v>
      </c>
      <c r="K3713" t="e">
        <f>VLOOKUP(B3713,'REGISTRO ABONOS'!$B$8:$BC$10039,54,0)</f>
        <v>#N/A</v>
      </c>
      <c r="L3713" t="e">
        <f>IF(Tabla267[[#This Row],[VALOR RESTANTE]]&lt;Tabla267[[#This Row],[VALOR]],"NO DISPONIBLE","DISPONIBLE")</f>
        <v>#N/A</v>
      </c>
      <c r="M3713" s="9">
        <f>COUNTIF(Tabla267[[#This Row],[VALOR RESTANTE]],0)</f>
        <v>0</v>
      </c>
    </row>
    <row r="3714" spans="2:13" hidden="1" x14ac:dyDescent="0.2">
      <c r="B3714" s="31">
        <v>3705</v>
      </c>
      <c r="J3714">
        <f t="shared" si="57"/>
        <v>105000</v>
      </c>
      <c r="K3714" t="e">
        <f>VLOOKUP(B3714,'REGISTRO ABONOS'!$B$8:$BC$10039,54,0)</f>
        <v>#N/A</v>
      </c>
      <c r="L3714" t="e">
        <f>IF(Tabla267[[#This Row],[VALOR RESTANTE]]&lt;Tabla267[[#This Row],[VALOR]],"NO DISPONIBLE","DISPONIBLE")</f>
        <v>#N/A</v>
      </c>
      <c r="M3714" s="9">
        <f>COUNTIF(Tabla267[[#This Row],[VALOR RESTANTE]],0)</f>
        <v>0</v>
      </c>
    </row>
    <row r="3715" spans="2:13" hidden="1" x14ac:dyDescent="0.2">
      <c r="B3715" s="31">
        <v>3706</v>
      </c>
      <c r="J3715">
        <f t="shared" si="57"/>
        <v>105000</v>
      </c>
      <c r="K3715" t="e">
        <f>VLOOKUP(B3715,'REGISTRO ABONOS'!$B$8:$BC$10039,54,0)</f>
        <v>#N/A</v>
      </c>
      <c r="L3715" t="e">
        <f>IF(Tabla267[[#This Row],[VALOR RESTANTE]]&lt;Tabla267[[#This Row],[VALOR]],"NO DISPONIBLE","DISPONIBLE")</f>
        <v>#N/A</v>
      </c>
      <c r="M3715" s="9">
        <f>COUNTIF(Tabla267[[#This Row],[VALOR RESTANTE]],0)</f>
        <v>0</v>
      </c>
    </row>
    <row r="3716" spans="2:13" hidden="1" x14ac:dyDescent="0.2">
      <c r="B3716" s="31">
        <v>3707</v>
      </c>
      <c r="J3716">
        <f t="shared" si="57"/>
        <v>105000</v>
      </c>
      <c r="K3716" t="e">
        <f>VLOOKUP(B3716,'REGISTRO ABONOS'!$B$8:$BC$10039,54,0)</f>
        <v>#N/A</v>
      </c>
      <c r="L3716" t="e">
        <f>IF(Tabla267[[#This Row],[VALOR RESTANTE]]&lt;Tabla267[[#This Row],[VALOR]],"NO DISPONIBLE","DISPONIBLE")</f>
        <v>#N/A</v>
      </c>
      <c r="M3716" s="9">
        <f>COUNTIF(Tabla267[[#This Row],[VALOR RESTANTE]],0)</f>
        <v>0</v>
      </c>
    </row>
    <row r="3717" spans="2:13" hidden="1" x14ac:dyDescent="0.2">
      <c r="B3717" s="31">
        <v>3708</v>
      </c>
      <c r="J3717">
        <f t="shared" si="57"/>
        <v>105000</v>
      </c>
      <c r="K3717" t="e">
        <f>VLOOKUP(B3717,'REGISTRO ABONOS'!$B$8:$BC$10039,54,0)</f>
        <v>#N/A</v>
      </c>
      <c r="L3717" t="e">
        <f>IF(Tabla267[[#This Row],[VALOR RESTANTE]]&lt;Tabla267[[#This Row],[VALOR]],"NO DISPONIBLE","DISPONIBLE")</f>
        <v>#N/A</v>
      </c>
      <c r="M3717" s="9">
        <f>COUNTIF(Tabla267[[#This Row],[VALOR RESTANTE]],0)</f>
        <v>0</v>
      </c>
    </row>
    <row r="3718" spans="2:13" hidden="1" x14ac:dyDescent="0.2">
      <c r="B3718" s="31">
        <v>3709</v>
      </c>
      <c r="J3718">
        <f t="shared" si="57"/>
        <v>105000</v>
      </c>
      <c r="K3718" t="e">
        <f>VLOOKUP(B3718,'REGISTRO ABONOS'!$B$8:$BC$10039,54,0)</f>
        <v>#N/A</v>
      </c>
      <c r="L3718" t="e">
        <f>IF(Tabla267[[#This Row],[VALOR RESTANTE]]&lt;Tabla267[[#This Row],[VALOR]],"NO DISPONIBLE","DISPONIBLE")</f>
        <v>#N/A</v>
      </c>
      <c r="M3718" s="9">
        <f>COUNTIF(Tabla267[[#This Row],[VALOR RESTANTE]],0)</f>
        <v>0</v>
      </c>
    </row>
    <row r="3719" spans="2:13" hidden="1" x14ac:dyDescent="0.2">
      <c r="B3719" s="31">
        <v>3710</v>
      </c>
      <c r="J3719">
        <f t="shared" si="57"/>
        <v>105000</v>
      </c>
      <c r="K3719" t="e">
        <f>VLOOKUP(B3719,'REGISTRO ABONOS'!$B$8:$BC$10039,54,0)</f>
        <v>#N/A</v>
      </c>
      <c r="L3719" t="e">
        <f>IF(Tabla267[[#This Row],[VALOR RESTANTE]]&lt;Tabla267[[#This Row],[VALOR]],"NO DISPONIBLE","DISPONIBLE")</f>
        <v>#N/A</v>
      </c>
      <c r="M3719" s="9">
        <f>COUNTIF(Tabla267[[#This Row],[VALOR RESTANTE]],0)</f>
        <v>0</v>
      </c>
    </row>
    <row r="3720" spans="2:13" hidden="1" x14ac:dyDescent="0.2">
      <c r="B3720" s="31">
        <v>3711</v>
      </c>
      <c r="J3720">
        <f t="shared" si="57"/>
        <v>105000</v>
      </c>
      <c r="K3720" t="e">
        <f>VLOOKUP(B3720,'REGISTRO ABONOS'!$B$8:$BC$10039,54,0)</f>
        <v>#N/A</v>
      </c>
      <c r="L3720" t="e">
        <f>IF(Tabla267[[#This Row],[VALOR RESTANTE]]&lt;Tabla267[[#This Row],[VALOR]],"NO DISPONIBLE","DISPONIBLE")</f>
        <v>#N/A</v>
      </c>
      <c r="M3720" s="9">
        <f>COUNTIF(Tabla267[[#This Row],[VALOR RESTANTE]],0)</f>
        <v>0</v>
      </c>
    </row>
    <row r="3721" spans="2:13" hidden="1" x14ac:dyDescent="0.2">
      <c r="B3721" s="31">
        <v>3712</v>
      </c>
      <c r="J3721">
        <f t="shared" si="57"/>
        <v>105000</v>
      </c>
      <c r="K3721" t="e">
        <f>VLOOKUP(B3721,'REGISTRO ABONOS'!$B$8:$BC$10039,54,0)</f>
        <v>#N/A</v>
      </c>
      <c r="L3721" t="e">
        <f>IF(Tabla267[[#This Row],[VALOR RESTANTE]]&lt;Tabla267[[#This Row],[VALOR]],"NO DISPONIBLE","DISPONIBLE")</f>
        <v>#N/A</v>
      </c>
      <c r="M3721" s="9">
        <f>COUNTIF(Tabla267[[#This Row],[VALOR RESTANTE]],0)</f>
        <v>0</v>
      </c>
    </row>
    <row r="3722" spans="2:13" hidden="1" x14ac:dyDescent="0.2">
      <c r="B3722" s="31">
        <v>3713</v>
      </c>
      <c r="J3722">
        <f t="shared" si="57"/>
        <v>105000</v>
      </c>
      <c r="K3722" t="e">
        <f>VLOOKUP(B3722,'REGISTRO ABONOS'!$B$8:$BC$10039,54,0)</f>
        <v>#N/A</v>
      </c>
      <c r="L3722" t="e">
        <f>IF(Tabla267[[#This Row],[VALOR RESTANTE]]&lt;Tabla267[[#This Row],[VALOR]],"NO DISPONIBLE","DISPONIBLE")</f>
        <v>#N/A</v>
      </c>
      <c r="M3722" s="9">
        <f>COUNTIF(Tabla267[[#This Row],[VALOR RESTANTE]],0)</f>
        <v>0</v>
      </c>
    </row>
    <row r="3723" spans="2:13" hidden="1" x14ac:dyDescent="0.2">
      <c r="B3723" s="31">
        <v>3714</v>
      </c>
      <c r="J3723">
        <f t="shared" si="57"/>
        <v>105000</v>
      </c>
      <c r="K3723" t="e">
        <f>VLOOKUP(B3723,'REGISTRO ABONOS'!$B$8:$BC$10039,54,0)</f>
        <v>#N/A</v>
      </c>
      <c r="L3723" t="e">
        <f>IF(Tabla267[[#This Row],[VALOR RESTANTE]]&lt;Tabla267[[#This Row],[VALOR]],"NO DISPONIBLE","DISPONIBLE")</f>
        <v>#N/A</v>
      </c>
      <c r="M3723" s="9">
        <f>COUNTIF(Tabla267[[#This Row],[VALOR RESTANTE]],0)</f>
        <v>0</v>
      </c>
    </row>
    <row r="3724" spans="2:13" hidden="1" x14ac:dyDescent="0.2">
      <c r="B3724" s="31">
        <v>3715</v>
      </c>
      <c r="J3724">
        <f t="shared" ref="J3724:J3787" si="58">IF(C3724&gt;43607,130000,105000)</f>
        <v>105000</v>
      </c>
      <c r="K3724" t="e">
        <f>VLOOKUP(B3724,'REGISTRO ABONOS'!$B$8:$BC$10039,54,0)</f>
        <v>#N/A</v>
      </c>
      <c r="L3724" t="e">
        <f>IF(Tabla267[[#This Row],[VALOR RESTANTE]]&lt;Tabla267[[#This Row],[VALOR]],"NO DISPONIBLE","DISPONIBLE")</f>
        <v>#N/A</v>
      </c>
      <c r="M3724" s="9">
        <f>COUNTIF(Tabla267[[#This Row],[VALOR RESTANTE]],0)</f>
        <v>0</v>
      </c>
    </row>
    <row r="3725" spans="2:13" hidden="1" x14ac:dyDescent="0.2">
      <c r="B3725" s="31">
        <v>3716</v>
      </c>
      <c r="J3725">
        <f t="shared" si="58"/>
        <v>105000</v>
      </c>
      <c r="K3725" t="e">
        <f>VLOOKUP(B3725,'REGISTRO ABONOS'!$B$8:$BC$10039,54,0)</f>
        <v>#N/A</v>
      </c>
      <c r="L3725" t="e">
        <f>IF(Tabla267[[#This Row],[VALOR RESTANTE]]&lt;Tabla267[[#This Row],[VALOR]],"NO DISPONIBLE","DISPONIBLE")</f>
        <v>#N/A</v>
      </c>
      <c r="M3725" s="9">
        <f>COUNTIF(Tabla267[[#This Row],[VALOR RESTANTE]],0)</f>
        <v>0</v>
      </c>
    </row>
    <row r="3726" spans="2:13" hidden="1" x14ac:dyDescent="0.2">
      <c r="B3726" s="31">
        <v>3717</v>
      </c>
      <c r="J3726">
        <f t="shared" si="58"/>
        <v>105000</v>
      </c>
      <c r="K3726" t="e">
        <f>VLOOKUP(B3726,'REGISTRO ABONOS'!$B$8:$BC$10039,54,0)</f>
        <v>#N/A</v>
      </c>
      <c r="L3726" t="e">
        <f>IF(Tabla267[[#This Row],[VALOR RESTANTE]]&lt;Tabla267[[#This Row],[VALOR]],"NO DISPONIBLE","DISPONIBLE")</f>
        <v>#N/A</v>
      </c>
      <c r="M3726" s="9">
        <f>COUNTIF(Tabla267[[#This Row],[VALOR RESTANTE]],0)</f>
        <v>0</v>
      </c>
    </row>
    <row r="3727" spans="2:13" hidden="1" x14ac:dyDescent="0.2">
      <c r="B3727" s="31">
        <v>3718</v>
      </c>
      <c r="J3727">
        <f t="shared" si="58"/>
        <v>105000</v>
      </c>
      <c r="K3727" t="e">
        <f>VLOOKUP(B3727,'REGISTRO ABONOS'!$B$8:$BC$10039,54,0)</f>
        <v>#N/A</v>
      </c>
      <c r="L3727" t="e">
        <f>IF(Tabla267[[#This Row],[VALOR RESTANTE]]&lt;Tabla267[[#This Row],[VALOR]],"NO DISPONIBLE","DISPONIBLE")</f>
        <v>#N/A</v>
      </c>
      <c r="M3727" s="9">
        <f>COUNTIF(Tabla267[[#This Row],[VALOR RESTANTE]],0)</f>
        <v>0</v>
      </c>
    </row>
    <row r="3728" spans="2:13" hidden="1" x14ac:dyDescent="0.2">
      <c r="B3728" s="31">
        <v>3719</v>
      </c>
      <c r="J3728">
        <f t="shared" si="58"/>
        <v>105000</v>
      </c>
      <c r="K3728" t="e">
        <f>VLOOKUP(B3728,'REGISTRO ABONOS'!$B$8:$BC$10039,54,0)</f>
        <v>#N/A</v>
      </c>
      <c r="L3728" t="e">
        <f>IF(Tabla267[[#This Row],[VALOR RESTANTE]]&lt;Tabla267[[#This Row],[VALOR]],"NO DISPONIBLE","DISPONIBLE")</f>
        <v>#N/A</v>
      </c>
      <c r="M3728" s="9">
        <f>COUNTIF(Tabla267[[#This Row],[VALOR RESTANTE]],0)</f>
        <v>0</v>
      </c>
    </row>
    <row r="3729" spans="2:13" hidden="1" x14ac:dyDescent="0.2">
      <c r="B3729" s="31">
        <v>3720</v>
      </c>
      <c r="J3729">
        <f t="shared" si="58"/>
        <v>105000</v>
      </c>
      <c r="K3729" t="e">
        <f>VLOOKUP(B3729,'REGISTRO ABONOS'!$B$8:$BC$10039,54,0)</f>
        <v>#N/A</v>
      </c>
      <c r="L3729" t="e">
        <f>IF(Tabla267[[#This Row],[VALOR RESTANTE]]&lt;Tabla267[[#This Row],[VALOR]],"NO DISPONIBLE","DISPONIBLE")</f>
        <v>#N/A</v>
      </c>
      <c r="M3729" s="9">
        <f>COUNTIF(Tabla267[[#This Row],[VALOR RESTANTE]],0)</f>
        <v>0</v>
      </c>
    </row>
    <row r="3730" spans="2:13" hidden="1" x14ac:dyDescent="0.2">
      <c r="B3730" s="31">
        <v>3721</v>
      </c>
      <c r="J3730">
        <f t="shared" si="58"/>
        <v>105000</v>
      </c>
      <c r="K3730" t="e">
        <f>VLOOKUP(B3730,'REGISTRO ABONOS'!$B$8:$BC$10039,54,0)</f>
        <v>#N/A</v>
      </c>
      <c r="L3730" t="e">
        <f>IF(Tabla267[[#This Row],[VALOR RESTANTE]]&lt;Tabla267[[#This Row],[VALOR]],"NO DISPONIBLE","DISPONIBLE")</f>
        <v>#N/A</v>
      </c>
      <c r="M3730" s="9">
        <f>COUNTIF(Tabla267[[#This Row],[VALOR RESTANTE]],0)</f>
        <v>0</v>
      </c>
    </row>
    <row r="3731" spans="2:13" hidden="1" x14ac:dyDescent="0.2">
      <c r="B3731" s="31">
        <v>3722</v>
      </c>
      <c r="J3731">
        <f t="shared" si="58"/>
        <v>105000</v>
      </c>
      <c r="K3731" t="e">
        <f>VLOOKUP(B3731,'REGISTRO ABONOS'!$B$8:$BC$10039,54,0)</f>
        <v>#N/A</v>
      </c>
      <c r="L3731" t="e">
        <f>IF(Tabla267[[#This Row],[VALOR RESTANTE]]&lt;Tabla267[[#This Row],[VALOR]],"NO DISPONIBLE","DISPONIBLE")</f>
        <v>#N/A</v>
      </c>
      <c r="M3731" s="9">
        <f>COUNTIF(Tabla267[[#This Row],[VALOR RESTANTE]],0)</f>
        <v>0</v>
      </c>
    </row>
    <row r="3732" spans="2:13" hidden="1" x14ac:dyDescent="0.2">
      <c r="B3732" s="31">
        <v>3723</v>
      </c>
      <c r="J3732">
        <f t="shared" si="58"/>
        <v>105000</v>
      </c>
      <c r="K3732" t="e">
        <f>VLOOKUP(B3732,'REGISTRO ABONOS'!$B$8:$BC$10039,54,0)</f>
        <v>#N/A</v>
      </c>
      <c r="L3732" t="e">
        <f>IF(Tabla267[[#This Row],[VALOR RESTANTE]]&lt;Tabla267[[#This Row],[VALOR]],"NO DISPONIBLE","DISPONIBLE")</f>
        <v>#N/A</v>
      </c>
      <c r="M3732" s="9">
        <f>COUNTIF(Tabla267[[#This Row],[VALOR RESTANTE]],0)</f>
        <v>0</v>
      </c>
    </row>
    <row r="3733" spans="2:13" hidden="1" x14ac:dyDescent="0.2">
      <c r="B3733" s="31">
        <v>3724</v>
      </c>
      <c r="J3733">
        <f t="shared" si="58"/>
        <v>105000</v>
      </c>
      <c r="K3733" t="e">
        <f>VLOOKUP(B3733,'REGISTRO ABONOS'!$B$8:$BC$10039,54,0)</f>
        <v>#N/A</v>
      </c>
      <c r="L3733" t="e">
        <f>IF(Tabla267[[#This Row],[VALOR RESTANTE]]&lt;Tabla267[[#This Row],[VALOR]],"NO DISPONIBLE","DISPONIBLE")</f>
        <v>#N/A</v>
      </c>
      <c r="M3733" s="9">
        <f>COUNTIF(Tabla267[[#This Row],[VALOR RESTANTE]],0)</f>
        <v>0</v>
      </c>
    </row>
    <row r="3734" spans="2:13" hidden="1" x14ac:dyDescent="0.2">
      <c r="B3734" s="31">
        <v>3725</v>
      </c>
      <c r="J3734">
        <f t="shared" si="58"/>
        <v>105000</v>
      </c>
      <c r="K3734" t="e">
        <f>VLOOKUP(B3734,'REGISTRO ABONOS'!$B$8:$BC$10039,54,0)</f>
        <v>#N/A</v>
      </c>
      <c r="L3734" t="e">
        <f>IF(Tabla267[[#This Row],[VALOR RESTANTE]]&lt;Tabla267[[#This Row],[VALOR]],"NO DISPONIBLE","DISPONIBLE")</f>
        <v>#N/A</v>
      </c>
      <c r="M3734" s="9">
        <f>COUNTIF(Tabla267[[#This Row],[VALOR RESTANTE]],0)</f>
        <v>0</v>
      </c>
    </row>
    <row r="3735" spans="2:13" hidden="1" x14ac:dyDescent="0.2">
      <c r="B3735" s="31">
        <v>3726</v>
      </c>
      <c r="J3735">
        <f t="shared" si="58"/>
        <v>105000</v>
      </c>
      <c r="K3735" t="e">
        <f>VLOOKUP(B3735,'REGISTRO ABONOS'!$B$8:$BC$10039,54,0)</f>
        <v>#N/A</v>
      </c>
      <c r="L3735" t="e">
        <f>IF(Tabla267[[#This Row],[VALOR RESTANTE]]&lt;Tabla267[[#This Row],[VALOR]],"NO DISPONIBLE","DISPONIBLE")</f>
        <v>#N/A</v>
      </c>
      <c r="M3735" s="9">
        <f>COUNTIF(Tabla267[[#This Row],[VALOR RESTANTE]],0)</f>
        <v>0</v>
      </c>
    </row>
    <row r="3736" spans="2:13" hidden="1" x14ac:dyDescent="0.2">
      <c r="B3736" s="31">
        <v>3727</v>
      </c>
      <c r="J3736">
        <f t="shared" si="58"/>
        <v>105000</v>
      </c>
      <c r="K3736" t="e">
        <f>VLOOKUP(B3736,'REGISTRO ABONOS'!$B$8:$BC$10039,54,0)</f>
        <v>#N/A</v>
      </c>
      <c r="L3736" t="e">
        <f>IF(Tabla267[[#This Row],[VALOR RESTANTE]]&lt;Tabla267[[#This Row],[VALOR]],"NO DISPONIBLE","DISPONIBLE")</f>
        <v>#N/A</v>
      </c>
      <c r="M3736" s="9">
        <f>COUNTIF(Tabla267[[#This Row],[VALOR RESTANTE]],0)</f>
        <v>0</v>
      </c>
    </row>
    <row r="3737" spans="2:13" hidden="1" x14ac:dyDescent="0.2">
      <c r="B3737" s="31">
        <v>3728</v>
      </c>
      <c r="J3737">
        <f t="shared" si="58"/>
        <v>105000</v>
      </c>
      <c r="K3737" t="e">
        <f>VLOOKUP(B3737,'REGISTRO ABONOS'!$B$8:$BC$10039,54,0)</f>
        <v>#N/A</v>
      </c>
      <c r="L3737" t="e">
        <f>IF(Tabla267[[#This Row],[VALOR RESTANTE]]&lt;Tabla267[[#This Row],[VALOR]],"NO DISPONIBLE","DISPONIBLE")</f>
        <v>#N/A</v>
      </c>
      <c r="M3737" s="9">
        <f>COUNTIF(Tabla267[[#This Row],[VALOR RESTANTE]],0)</f>
        <v>0</v>
      </c>
    </row>
    <row r="3738" spans="2:13" hidden="1" x14ac:dyDescent="0.2">
      <c r="B3738" s="31">
        <v>3729</v>
      </c>
      <c r="J3738">
        <f t="shared" si="58"/>
        <v>105000</v>
      </c>
      <c r="K3738" t="e">
        <f>VLOOKUP(B3738,'REGISTRO ABONOS'!$B$8:$BC$10039,54,0)</f>
        <v>#N/A</v>
      </c>
      <c r="L3738" t="e">
        <f>IF(Tabla267[[#This Row],[VALOR RESTANTE]]&lt;Tabla267[[#This Row],[VALOR]],"NO DISPONIBLE","DISPONIBLE")</f>
        <v>#N/A</v>
      </c>
      <c r="M3738" s="9">
        <f>COUNTIF(Tabla267[[#This Row],[VALOR RESTANTE]],0)</f>
        <v>0</v>
      </c>
    </row>
    <row r="3739" spans="2:13" hidden="1" x14ac:dyDescent="0.2">
      <c r="B3739" s="31">
        <v>3730</v>
      </c>
      <c r="J3739">
        <f t="shared" si="58"/>
        <v>105000</v>
      </c>
      <c r="K3739" t="e">
        <f>VLOOKUP(B3739,'REGISTRO ABONOS'!$B$8:$BC$10039,54,0)</f>
        <v>#N/A</v>
      </c>
      <c r="L3739" t="e">
        <f>IF(Tabla267[[#This Row],[VALOR RESTANTE]]&lt;Tabla267[[#This Row],[VALOR]],"NO DISPONIBLE","DISPONIBLE")</f>
        <v>#N/A</v>
      </c>
      <c r="M3739" s="9">
        <f>COUNTIF(Tabla267[[#This Row],[VALOR RESTANTE]],0)</f>
        <v>0</v>
      </c>
    </row>
    <row r="3740" spans="2:13" hidden="1" x14ac:dyDescent="0.2">
      <c r="B3740" s="31">
        <v>3731</v>
      </c>
      <c r="J3740">
        <f t="shared" si="58"/>
        <v>105000</v>
      </c>
      <c r="K3740" t="e">
        <f>VLOOKUP(B3740,'REGISTRO ABONOS'!$B$8:$BC$10039,54,0)</f>
        <v>#N/A</v>
      </c>
      <c r="L3740" t="e">
        <f>IF(Tabla267[[#This Row],[VALOR RESTANTE]]&lt;Tabla267[[#This Row],[VALOR]],"NO DISPONIBLE","DISPONIBLE")</f>
        <v>#N/A</v>
      </c>
      <c r="M3740" s="9">
        <f>COUNTIF(Tabla267[[#This Row],[VALOR RESTANTE]],0)</f>
        <v>0</v>
      </c>
    </row>
    <row r="3741" spans="2:13" hidden="1" x14ac:dyDescent="0.2">
      <c r="B3741" s="31">
        <v>3732</v>
      </c>
      <c r="J3741">
        <f t="shared" si="58"/>
        <v>105000</v>
      </c>
      <c r="K3741" t="e">
        <f>VLOOKUP(B3741,'REGISTRO ABONOS'!$B$8:$BC$10039,54,0)</f>
        <v>#N/A</v>
      </c>
      <c r="L3741" t="e">
        <f>IF(Tabla267[[#This Row],[VALOR RESTANTE]]&lt;Tabla267[[#This Row],[VALOR]],"NO DISPONIBLE","DISPONIBLE")</f>
        <v>#N/A</v>
      </c>
      <c r="M3741" s="9">
        <f>COUNTIF(Tabla267[[#This Row],[VALOR RESTANTE]],0)</f>
        <v>0</v>
      </c>
    </row>
    <row r="3742" spans="2:13" hidden="1" x14ac:dyDescent="0.2">
      <c r="B3742" s="31">
        <v>3733</v>
      </c>
      <c r="J3742">
        <f t="shared" si="58"/>
        <v>105000</v>
      </c>
      <c r="K3742" t="e">
        <f>VLOOKUP(B3742,'REGISTRO ABONOS'!$B$8:$BC$10039,54,0)</f>
        <v>#N/A</v>
      </c>
      <c r="L3742" t="e">
        <f>IF(Tabla267[[#This Row],[VALOR RESTANTE]]&lt;Tabla267[[#This Row],[VALOR]],"NO DISPONIBLE","DISPONIBLE")</f>
        <v>#N/A</v>
      </c>
      <c r="M3742" s="9">
        <f>COUNTIF(Tabla267[[#This Row],[VALOR RESTANTE]],0)</f>
        <v>0</v>
      </c>
    </row>
    <row r="3743" spans="2:13" hidden="1" x14ac:dyDescent="0.2">
      <c r="B3743" s="31">
        <v>3734</v>
      </c>
      <c r="J3743">
        <f t="shared" si="58"/>
        <v>105000</v>
      </c>
      <c r="K3743" t="e">
        <f>VLOOKUP(B3743,'REGISTRO ABONOS'!$B$8:$BC$10039,54,0)</f>
        <v>#N/A</v>
      </c>
      <c r="L3743" t="e">
        <f>IF(Tabla267[[#This Row],[VALOR RESTANTE]]&lt;Tabla267[[#This Row],[VALOR]],"NO DISPONIBLE","DISPONIBLE")</f>
        <v>#N/A</v>
      </c>
      <c r="M3743" s="9">
        <f>COUNTIF(Tabla267[[#This Row],[VALOR RESTANTE]],0)</f>
        <v>0</v>
      </c>
    </row>
    <row r="3744" spans="2:13" hidden="1" x14ac:dyDescent="0.2">
      <c r="B3744" s="31">
        <v>3735</v>
      </c>
      <c r="J3744">
        <f t="shared" si="58"/>
        <v>105000</v>
      </c>
      <c r="K3744" t="e">
        <f>VLOOKUP(B3744,'REGISTRO ABONOS'!$B$8:$BC$10039,54,0)</f>
        <v>#N/A</v>
      </c>
      <c r="L3744" t="e">
        <f>IF(Tabla267[[#This Row],[VALOR RESTANTE]]&lt;Tabla267[[#This Row],[VALOR]],"NO DISPONIBLE","DISPONIBLE")</f>
        <v>#N/A</v>
      </c>
      <c r="M3744" s="9">
        <f>COUNTIF(Tabla267[[#This Row],[VALOR RESTANTE]],0)</f>
        <v>0</v>
      </c>
    </row>
    <row r="3745" spans="2:13" hidden="1" x14ac:dyDescent="0.2">
      <c r="B3745" s="31">
        <v>3736</v>
      </c>
      <c r="J3745">
        <f t="shared" si="58"/>
        <v>105000</v>
      </c>
      <c r="K3745" t="e">
        <f>VLOOKUP(B3745,'REGISTRO ABONOS'!$B$8:$BC$10039,54,0)</f>
        <v>#N/A</v>
      </c>
      <c r="L3745" t="e">
        <f>IF(Tabla267[[#This Row],[VALOR RESTANTE]]&lt;Tabla267[[#This Row],[VALOR]],"NO DISPONIBLE","DISPONIBLE")</f>
        <v>#N/A</v>
      </c>
      <c r="M3745" s="9">
        <f>COUNTIF(Tabla267[[#This Row],[VALOR RESTANTE]],0)</f>
        <v>0</v>
      </c>
    </row>
    <row r="3746" spans="2:13" hidden="1" x14ac:dyDescent="0.2">
      <c r="B3746" s="31">
        <v>3737</v>
      </c>
      <c r="J3746">
        <f t="shared" si="58"/>
        <v>105000</v>
      </c>
      <c r="K3746" t="e">
        <f>VLOOKUP(B3746,'REGISTRO ABONOS'!$B$8:$BC$10039,54,0)</f>
        <v>#N/A</v>
      </c>
      <c r="L3746" t="e">
        <f>IF(Tabla267[[#This Row],[VALOR RESTANTE]]&lt;Tabla267[[#This Row],[VALOR]],"NO DISPONIBLE","DISPONIBLE")</f>
        <v>#N/A</v>
      </c>
      <c r="M3746" s="9">
        <f>COUNTIF(Tabla267[[#This Row],[VALOR RESTANTE]],0)</f>
        <v>0</v>
      </c>
    </row>
    <row r="3747" spans="2:13" hidden="1" x14ac:dyDescent="0.2">
      <c r="B3747" s="31">
        <v>3738</v>
      </c>
      <c r="J3747">
        <f t="shared" si="58"/>
        <v>105000</v>
      </c>
      <c r="K3747" t="e">
        <f>VLOOKUP(B3747,'REGISTRO ABONOS'!$B$8:$BC$10039,54,0)</f>
        <v>#N/A</v>
      </c>
      <c r="L3747" t="e">
        <f>IF(Tabla267[[#This Row],[VALOR RESTANTE]]&lt;Tabla267[[#This Row],[VALOR]],"NO DISPONIBLE","DISPONIBLE")</f>
        <v>#N/A</v>
      </c>
      <c r="M3747" s="9">
        <f>COUNTIF(Tabla267[[#This Row],[VALOR RESTANTE]],0)</f>
        <v>0</v>
      </c>
    </row>
    <row r="3748" spans="2:13" hidden="1" x14ac:dyDescent="0.2">
      <c r="B3748" s="31">
        <v>3739</v>
      </c>
      <c r="J3748">
        <f t="shared" si="58"/>
        <v>105000</v>
      </c>
      <c r="K3748" t="e">
        <f>VLOOKUP(B3748,'REGISTRO ABONOS'!$B$8:$BC$10039,54,0)</f>
        <v>#N/A</v>
      </c>
      <c r="L3748" t="e">
        <f>IF(Tabla267[[#This Row],[VALOR RESTANTE]]&lt;Tabla267[[#This Row],[VALOR]],"NO DISPONIBLE","DISPONIBLE")</f>
        <v>#N/A</v>
      </c>
      <c r="M3748" s="9">
        <f>COUNTIF(Tabla267[[#This Row],[VALOR RESTANTE]],0)</f>
        <v>0</v>
      </c>
    </row>
    <row r="3749" spans="2:13" hidden="1" x14ac:dyDescent="0.2">
      <c r="B3749" s="31">
        <v>3740</v>
      </c>
      <c r="J3749">
        <f t="shared" si="58"/>
        <v>105000</v>
      </c>
      <c r="K3749" t="e">
        <f>VLOOKUP(B3749,'REGISTRO ABONOS'!$B$8:$BC$10039,54,0)</f>
        <v>#N/A</v>
      </c>
      <c r="L3749" t="e">
        <f>IF(Tabla267[[#This Row],[VALOR RESTANTE]]&lt;Tabla267[[#This Row],[VALOR]],"NO DISPONIBLE","DISPONIBLE")</f>
        <v>#N/A</v>
      </c>
      <c r="M3749" s="9">
        <f>COUNTIF(Tabla267[[#This Row],[VALOR RESTANTE]],0)</f>
        <v>0</v>
      </c>
    </row>
    <row r="3750" spans="2:13" hidden="1" x14ac:dyDescent="0.2">
      <c r="B3750" s="31">
        <v>3741</v>
      </c>
      <c r="J3750">
        <f t="shared" si="58"/>
        <v>105000</v>
      </c>
      <c r="K3750" t="e">
        <f>VLOOKUP(B3750,'REGISTRO ABONOS'!$B$8:$BC$10039,54,0)</f>
        <v>#N/A</v>
      </c>
      <c r="L3750" t="e">
        <f>IF(Tabla267[[#This Row],[VALOR RESTANTE]]&lt;Tabla267[[#This Row],[VALOR]],"NO DISPONIBLE","DISPONIBLE")</f>
        <v>#N/A</v>
      </c>
      <c r="M3750" s="9">
        <f>COUNTIF(Tabla267[[#This Row],[VALOR RESTANTE]],0)</f>
        <v>0</v>
      </c>
    </row>
    <row r="3751" spans="2:13" hidden="1" x14ac:dyDescent="0.2">
      <c r="B3751" s="31">
        <v>3742</v>
      </c>
      <c r="J3751">
        <f t="shared" si="58"/>
        <v>105000</v>
      </c>
      <c r="K3751" t="e">
        <f>VLOOKUP(B3751,'REGISTRO ABONOS'!$B$8:$BC$10039,54,0)</f>
        <v>#N/A</v>
      </c>
      <c r="L3751" t="e">
        <f>IF(Tabla267[[#This Row],[VALOR RESTANTE]]&lt;Tabla267[[#This Row],[VALOR]],"NO DISPONIBLE","DISPONIBLE")</f>
        <v>#N/A</v>
      </c>
      <c r="M3751" s="9">
        <f>COUNTIF(Tabla267[[#This Row],[VALOR RESTANTE]],0)</f>
        <v>0</v>
      </c>
    </row>
    <row r="3752" spans="2:13" hidden="1" x14ac:dyDescent="0.2">
      <c r="B3752" s="31">
        <v>3743</v>
      </c>
      <c r="J3752">
        <f t="shared" si="58"/>
        <v>105000</v>
      </c>
      <c r="K3752" t="e">
        <f>VLOOKUP(B3752,'REGISTRO ABONOS'!$B$8:$BC$10039,54,0)</f>
        <v>#N/A</v>
      </c>
      <c r="L3752" t="e">
        <f>IF(Tabla267[[#This Row],[VALOR RESTANTE]]&lt;Tabla267[[#This Row],[VALOR]],"NO DISPONIBLE","DISPONIBLE")</f>
        <v>#N/A</v>
      </c>
      <c r="M3752" s="9">
        <f>COUNTIF(Tabla267[[#This Row],[VALOR RESTANTE]],0)</f>
        <v>0</v>
      </c>
    </row>
    <row r="3753" spans="2:13" hidden="1" x14ac:dyDescent="0.2">
      <c r="B3753" s="31">
        <v>3744</v>
      </c>
      <c r="J3753">
        <f t="shared" si="58"/>
        <v>105000</v>
      </c>
      <c r="K3753" t="e">
        <f>VLOOKUP(B3753,'REGISTRO ABONOS'!$B$8:$BC$10039,54,0)</f>
        <v>#N/A</v>
      </c>
      <c r="L3753" t="e">
        <f>IF(Tabla267[[#This Row],[VALOR RESTANTE]]&lt;Tabla267[[#This Row],[VALOR]],"NO DISPONIBLE","DISPONIBLE")</f>
        <v>#N/A</v>
      </c>
      <c r="M3753" s="9">
        <f>COUNTIF(Tabla267[[#This Row],[VALOR RESTANTE]],0)</f>
        <v>0</v>
      </c>
    </row>
    <row r="3754" spans="2:13" hidden="1" x14ac:dyDescent="0.2">
      <c r="B3754" s="31">
        <v>3745</v>
      </c>
      <c r="J3754">
        <f t="shared" si="58"/>
        <v>105000</v>
      </c>
      <c r="K3754" t="e">
        <f>VLOOKUP(B3754,'REGISTRO ABONOS'!$B$8:$BC$10039,54,0)</f>
        <v>#N/A</v>
      </c>
      <c r="L3754" t="e">
        <f>IF(Tabla267[[#This Row],[VALOR RESTANTE]]&lt;Tabla267[[#This Row],[VALOR]],"NO DISPONIBLE","DISPONIBLE")</f>
        <v>#N/A</v>
      </c>
      <c r="M3754" s="9">
        <f>COUNTIF(Tabla267[[#This Row],[VALOR RESTANTE]],0)</f>
        <v>0</v>
      </c>
    </row>
    <row r="3755" spans="2:13" hidden="1" x14ac:dyDescent="0.2">
      <c r="B3755" s="31">
        <v>3746</v>
      </c>
      <c r="J3755">
        <f t="shared" si="58"/>
        <v>105000</v>
      </c>
      <c r="K3755" t="e">
        <f>VLOOKUP(B3755,'REGISTRO ABONOS'!$B$8:$BC$10039,54,0)</f>
        <v>#N/A</v>
      </c>
      <c r="L3755" t="e">
        <f>IF(Tabla267[[#This Row],[VALOR RESTANTE]]&lt;Tabla267[[#This Row],[VALOR]],"NO DISPONIBLE","DISPONIBLE")</f>
        <v>#N/A</v>
      </c>
      <c r="M3755" s="9">
        <f>COUNTIF(Tabla267[[#This Row],[VALOR RESTANTE]],0)</f>
        <v>0</v>
      </c>
    </row>
    <row r="3756" spans="2:13" hidden="1" x14ac:dyDescent="0.2">
      <c r="B3756" s="31">
        <v>3747</v>
      </c>
      <c r="J3756">
        <f t="shared" si="58"/>
        <v>105000</v>
      </c>
      <c r="K3756" t="e">
        <f>VLOOKUP(B3756,'REGISTRO ABONOS'!$B$8:$BC$10039,54,0)</f>
        <v>#N/A</v>
      </c>
      <c r="L3756" t="e">
        <f>IF(Tabla267[[#This Row],[VALOR RESTANTE]]&lt;Tabla267[[#This Row],[VALOR]],"NO DISPONIBLE","DISPONIBLE")</f>
        <v>#N/A</v>
      </c>
      <c r="M3756" s="9">
        <f>COUNTIF(Tabla267[[#This Row],[VALOR RESTANTE]],0)</f>
        <v>0</v>
      </c>
    </row>
    <row r="3757" spans="2:13" hidden="1" x14ac:dyDescent="0.2">
      <c r="B3757" s="31">
        <v>3748</v>
      </c>
      <c r="J3757">
        <f t="shared" si="58"/>
        <v>105000</v>
      </c>
      <c r="K3757" t="e">
        <f>VLOOKUP(B3757,'REGISTRO ABONOS'!$B$8:$BC$10039,54,0)</f>
        <v>#N/A</v>
      </c>
      <c r="L3757" t="e">
        <f>IF(Tabla267[[#This Row],[VALOR RESTANTE]]&lt;Tabla267[[#This Row],[VALOR]],"NO DISPONIBLE","DISPONIBLE")</f>
        <v>#N/A</v>
      </c>
      <c r="M3757" s="9">
        <f>COUNTIF(Tabla267[[#This Row],[VALOR RESTANTE]],0)</f>
        <v>0</v>
      </c>
    </row>
    <row r="3758" spans="2:13" hidden="1" x14ac:dyDescent="0.2">
      <c r="B3758" s="31">
        <v>3749</v>
      </c>
      <c r="J3758">
        <f t="shared" si="58"/>
        <v>105000</v>
      </c>
      <c r="K3758" t="e">
        <f>VLOOKUP(B3758,'REGISTRO ABONOS'!$B$8:$BC$10039,54,0)</f>
        <v>#N/A</v>
      </c>
      <c r="L3758" t="e">
        <f>IF(Tabla267[[#This Row],[VALOR RESTANTE]]&lt;Tabla267[[#This Row],[VALOR]],"NO DISPONIBLE","DISPONIBLE")</f>
        <v>#N/A</v>
      </c>
      <c r="M3758" s="9">
        <f>COUNTIF(Tabla267[[#This Row],[VALOR RESTANTE]],0)</f>
        <v>0</v>
      </c>
    </row>
    <row r="3759" spans="2:13" hidden="1" x14ac:dyDescent="0.2">
      <c r="B3759" s="31">
        <v>3750</v>
      </c>
      <c r="J3759">
        <f t="shared" si="58"/>
        <v>105000</v>
      </c>
      <c r="K3759" t="e">
        <f>VLOOKUP(B3759,'REGISTRO ABONOS'!$B$8:$BC$10039,54,0)</f>
        <v>#N/A</v>
      </c>
      <c r="L3759" t="e">
        <f>IF(Tabla267[[#This Row],[VALOR RESTANTE]]&lt;Tabla267[[#This Row],[VALOR]],"NO DISPONIBLE","DISPONIBLE")</f>
        <v>#N/A</v>
      </c>
      <c r="M3759" s="9">
        <f>COUNTIF(Tabla267[[#This Row],[VALOR RESTANTE]],0)</f>
        <v>0</v>
      </c>
    </row>
    <row r="3760" spans="2:13" hidden="1" x14ac:dyDescent="0.2">
      <c r="B3760" s="31">
        <v>3751</v>
      </c>
      <c r="J3760">
        <f t="shared" si="58"/>
        <v>105000</v>
      </c>
      <c r="K3760" t="e">
        <f>VLOOKUP(B3760,'REGISTRO ABONOS'!$B$8:$BC$10039,54,0)</f>
        <v>#N/A</v>
      </c>
      <c r="L3760" t="e">
        <f>IF(Tabla267[[#This Row],[VALOR RESTANTE]]&lt;Tabla267[[#This Row],[VALOR]],"NO DISPONIBLE","DISPONIBLE")</f>
        <v>#N/A</v>
      </c>
      <c r="M3760" s="9">
        <f>COUNTIF(Tabla267[[#This Row],[VALOR RESTANTE]],0)</f>
        <v>0</v>
      </c>
    </row>
    <row r="3761" spans="2:13" hidden="1" x14ac:dyDescent="0.2">
      <c r="B3761" s="31">
        <v>3752</v>
      </c>
      <c r="J3761">
        <f t="shared" si="58"/>
        <v>105000</v>
      </c>
      <c r="K3761" t="e">
        <f>VLOOKUP(B3761,'REGISTRO ABONOS'!$B$8:$BC$10039,54,0)</f>
        <v>#N/A</v>
      </c>
      <c r="L3761" t="e">
        <f>IF(Tabla267[[#This Row],[VALOR RESTANTE]]&lt;Tabla267[[#This Row],[VALOR]],"NO DISPONIBLE","DISPONIBLE")</f>
        <v>#N/A</v>
      </c>
      <c r="M3761" s="9">
        <f>COUNTIF(Tabla267[[#This Row],[VALOR RESTANTE]],0)</f>
        <v>0</v>
      </c>
    </row>
    <row r="3762" spans="2:13" hidden="1" x14ac:dyDescent="0.2">
      <c r="B3762" s="31">
        <v>3753</v>
      </c>
      <c r="J3762">
        <f t="shared" si="58"/>
        <v>105000</v>
      </c>
      <c r="K3762" t="e">
        <f>VLOOKUP(B3762,'REGISTRO ABONOS'!$B$8:$BC$10039,54,0)</f>
        <v>#N/A</v>
      </c>
      <c r="L3762" t="e">
        <f>IF(Tabla267[[#This Row],[VALOR RESTANTE]]&lt;Tabla267[[#This Row],[VALOR]],"NO DISPONIBLE","DISPONIBLE")</f>
        <v>#N/A</v>
      </c>
      <c r="M3762" s="9">
        <f>COUNTIF(Tabla267[[#This Row],[VALOR RESTANTE]],0)</f>
        <v>0</v>
      </c>
    </row>
    <row r="3763" spans="2:13" hidden="1" x14ac:dyDescent="0.2">
      <c r="B3763" s="31">
        <v>3754</v>
      </c>
      <c r="J3763">
        <f t="shared" si="58"/>
        <v>105000</v>
      </c>
      <c r="K3763" t="e">
        <f>VLOOKUP(B3763,'REGISTRO ABONOS'!$B$8:$BC$10039,54,0)</f>
        <v>#N/A</v>
      </c>
      <c r="L3763" t="e">
        <f>IF(Tabla267[[#This Row],[VALOR RESTANTE]]&lt;Tabla267[[#This Row],[VALOR]],"NO DISPONIBLE","DISPONIBLE")</f>
        <v>#N/A</v>
      </c>
      <c r="M3763" s="9">
        <f>COUNTIF(Tabla267[[#This Row],[VALOR RESTANTE]],0)</f>
        <v>0</v>
      </c>
    </row>
    <row r="3764" spans="2:13" hidden="1" x14ac:dyDescent="0.2">
      <c r="B3764" s="31">
        <v>3755</v>
      </c>
      <c r="J3764">
        <f t="shared" si="58"/>
        <v>105000</v>
      </c>
      <c r="K3764" t="e">
        <f>VLOOKUP(B3764,'REGISTRO ABONOS'!$B$8:$BC$10039,54,0)</f>
        <v>#N/A</v>
      </c>
      <c r="L3764" t="e">
        <f>IF(Tabla267[[#This Row],[VALOR RESTANTE]]&lt;Tabla267[[#This Row],[VALOR]],"NO DISPONIBLE","DISPONIBLE")</f>
        <v>#N/A</v>
      </c>
      <c r="M3764" s="9">
        <f>COUNTIF(Tabla267[[#This Row],[VALOR RESTANTE]],0)</f>
        <v>0</v>
      </c>
    </row>
    <row r="3765" spans="2:13" hidden="1" x14ac:dyDescent="0.2">
      <c r="B3765" s="31">
        <v>3756</v>
      </c>
      <c r="J3765">
        <f t="shared" si="58"/>
        <v>105000</v>
      </c>
      <c r="K3765" t="e">
        <f>VLOOKUP(B3765,'REGISTRO ABONOS'!$B$8:$BC$10039,54,0)</f>
        <v>#N/A</v>
      </c>
      <c r="L3765" t="e">
        <f>IF(Tabla267[[#This Row],[VALOR RESTANTE]]&lt;Tabla267[[#This Row],[VALOR]],"NO DISPONIBLE","DISPONIBLE")</f>
        <v>#N/A</v>
      </c>
      <c r="M3765" s="9">
        <f>COUNTIF(Tabla267[[#This Row],[VALOR RESTANTE]],0)</f>
        <v>0</v>
      </c>
    </row>
    <row r="3766" spans="2:13" hidden="1" x14ac:dyDescent="0.2">
      <c r="B3766" s="31">
        <v>3757</v>
      </c>
      <c r="J3766">
        <f t="shared" si="58"/>
        <v>105000</v>
      </c>
      <c r="K3766" t="e">
        <f>VLOOKUP(B3766,'REGISTRO ABONOS'!$B$8:$BC$10039,54,0)</f>
        <v>#N/A</v>
      </c>
      <c r="L3766" t="e">
        <f>IF(Tabla267[[#This Row],[VALOR RESTANTE]]&lt;Tabla267[[#This Row],[VALOR]],"NO DISPONIBLE","DISPONIBLE")</f>
        <v>#N/A</v>
      </c>
      <c r="M3766" s="9">
        <f>COUNTIF(Tabla267[[#This Row],[VALOR RESTANTE]],0)</f>
        <v>0</v>
      </c>
    </row>
    <row r="3767" spans="2:13" hidden="1" x14ac:dyDescent="0.2">
      <c r="B3767" s="31">
        <v>3758</v>
      </c>
      <c r="J3767">
        <f t="shared" si="58"/>
        <v>105000</v>
      </c>
      <c r="K3767" t="e">
        <f>VLOOKUP(B3767,'REGISTRO ABONOS'!$B$8:$BC$10039,54,0)</f>
        <v>#N/A</v>
      </c>
      <c r="L3767" t="e">
        <f>IF(Tabla267[[#This Row],[VALOR RESTANTE]]&lt;Tabla267[[#This Row],[VALOR]],"NO DISPONIBLE","DISPONIBLE")</f>
        <v>#N/A</v>
      </c>
      <c r="M3767" s="9">
        <f>COUNTIF(Tabla267[[#This Row],[VALOR RESTANTE]],0)</f>
        <v>0</v>
      </c>
    </row>
    <row r="3768" spans="2:13" hidden="1" x14ac:dyDescent="0.2">
      <c r="B3768" s="31">
        <v>3759</v>
      </c>
      <c r="J3768">
        <f t="shared" si="58"/>
        <v>105000</v>
      </c>
      <c r="K3768" t="e">
        <f>VLOOKUP(B3768,'REGISTRO ABONOS'!$B$8:$BC$10039,54,0)</f>
        <v>#N/A</v>
      </c>
      <c r="L3768" t="e">
        <f>IF(Tabla267[[#This Row],[VALOR RESTANTE]]&lt;Tabla267[[#This Row],[VALOR]],"NO DISPONIBLE","DISPONIBLE")</f>
        <v>#N/A</v>
      </c>
      <c r="M3768" s="9">
        <f>COUNTIF(Tabla267[[#This Row],[VALOR RESTANTE]],0)</f>
        <v>0</v>
      </c>
    </row>
    <row r="3769" spans="2:13" hidden="1" x14ac:dyDescent="0.2">
      <c r="B3769" s="31">
        <v>3760</v>
      </c>
      <c r="J3769">
        <f t="shared" si="58"/>
        <v>105000</v>
      </c>
      <c r="K3769" t="e">
        <f>VLOOKUP(B3769,'REGISTRO ABONOS'!$B$8:$BC$10039,54,0)</f>
        <v>#N/A</v>
      </c>
      <c r="L3769" t="e">
        <f>IF(Tabla267[[#This Row],[VALOR RESTANTE]]&lt;Tabla267[[#This Row],[VALOR]],"NO DISPONIBLE","DISPONIBLE")</f>
        <v>#N/A</v>
      </c>
      <c r="M3769" s="9">
        <f>COUNTIF(Tabla267[[#This Row],[VALOR RESTANTE]],0)</f>
        <v>0</v>
      </c>
    </row>
    <row r="3770" spans="2:13" hidden="1" x14ac:dyDescent="0.2">
      <c r="B3770" s="31">
        <v>3761</v>
      </c>
      <c r="J3770">
        <f t="shared" si="58"/>
        <v>105000</v>
      </c>
      <c r="K3770" t="e">
        <f>VLOOKUP(B3770,'REGISTRO ABONOS'!$B$8:$BC$10039,54,0)</f>
        <v>#N/A</v>
      </c>
      <c r="L3770" t="e">
        <f>IF(Tabla267[[#This Row],[VALOR RESTANTE]]&lt;Tabla267[[#This Row],[VALOR]],"NO DISPONIBLE","DISPONIBLE")</f>
        <v>#N/A</v>
      </c>
      <c r="M3770" s="9">
        <f>COUNTIF(Tabla267[[#This Row],[VALOR RESTANTE]],0)</f>
        <v>0</v>
      </c>
    </row>
    <row r="3771" spans="2:13" hidden="1" x14ac:dyDescent="0.2">
      <c r="B3771" s="31">
        <v>3762</v>
      </c>
      <c r="J3771">
        <f t="shared" si="58"/>
        <v>105000</v>
      </c>
      <c r="K3771" t="e">
        <f>VLOOKUP(B3771,'REGISTRO ABONOS'!$B$8:$BC$10039,54,0)</f>
        <v>#N/A</v>
      </c>
      <c r="L3771" t="e">
        <f>IF(Tabla267[[#This Row],[VALOR RESTANTE]]&lt;Tabla267[[#This Row],[VALOR]],"NO DISPONIBLE","DISPONIBLE")</f>
        <v>#N/A</v>
      </c>
      <c r="M3771" s="9">
        <f>COUNTIF(Tabla267[[#This Row],[VALOR RESTANTE]],0)</f>
        <v>0</v>
      </c>
    </row>
    <row r="3772" spans="2:13" hidden="1" x14ac:dyDescent="0.2">
      <c r="B3772" s="31">
        <v>3763</v>
      </c>
      <c r="J3772">
        <f t="shared" si="58"/>
        <v>105000</v>
      </c>
      <c r="K3772" t="e">
        <f>VLOOKUP(B3772,'REGISTRO ABONOS'!$B$8:$BC$10039,54,0)</f>
        <v>#N/A</v>
      </c>
      <c r="L3772" t="e">
        <f>IF(Tabla267[[#This Row],[VALOR RESTANTE]]&lt;Tabla267[[#This Row],[VALOR]],"NO DISPONIBLE","DISPONIBLE")</f>
        <v>#N/A</v>
      </c>
      <c r="M3772" s="9">
        <f>COUNTIF(Tabla267[[#This Row],[VALOR RESTANTE]],0)</f>
        <v>0</v>
      </c>
    </row>
    <row r="3773" spans="2:13" hidden="1" x14ac:dyDescent="0.2">
      <c r="B3773" s="31">
        <v>3764</v>
      </c>
      <c r="J3773">
        <f t="shared" si="58"/>
        <v>105000</v>
      </c>
      <c r="K3773" t="e">
        <f>VLOOKUP(B3773,'REGISTRO ABONOS'!$B$8:$BC$10039,54,0)</f>
        <v>#N/A</v>
      </c>
      <c r="L3773" t="e">
        <f>IF(Tabla267[[#This Row],[VALOR RESTANTE]]&lt;Tabla267[[#This Row],[VALOR]],"NO DISPONIBLE","DISPONIBLE")</f>
        <v>#N/A</v>
      </c>
      <c r="M3773" s="9">
        <f>COUNTIF(Tabla267[[#This Row],[VALOR RESTANTE]],0)</f>
        <v>0</v>
      </c>
    </row>
    <row r="3774" spans="2:13" hidden="1" x14ac:dyDescent="0.2">
      <c r="B3774" s="31">
        <v>3765</v>
      </c>
      <c r="J3774">
        <f t="shared" si="58"/>
        <v>105000</v>
      </c>
      <c r="K3774" t="e">
        <f>VLOOKUP(B3774,'REGISTRO ABONOS'!$B$8:$BC$10039,54,0)</f>
        <v>#N/A</v>
      </c>
      <c r="L3774" t="e">
        <f>IF(Tabla267[[#This Row],[VALOR RESTANTE]]&lt;Tabla267[[#This Row],[VALOR]],"NO DISPONIBLE","DISPONIBLE")</f>
        <v>#N/A</v>
      </c>
      <c r="M3774" s="9">
        <f>COUNTIF(Tabla267[[#This Row],[VALOR RESTANTE]],0)</f>
        <v>0</v>
      </c>
    </row>
    <row r="3775" spans="2:13" hidden="1" x14ac:dyDescent="0.2">
      <c r="B3775" s="31">
        <v>3766</v>
      </c>
      <c r="J3775">
        <f t="shared" si="58"/>
        <v>105000</v>
      </c>
      <c r="K3775" t="e">
        <f>VLOOKUP(B3775,'REGISTRO ABONOS'!$B$8:$BC$10039,54,0)</f>
        <v>#N/A</v>
      </c>
      <c r="L3775" t="e">
        <f>IF(Tabla267[[#This Row],[VALOR RESTANTE]]&lt;Tabla267[[#This Row],[VALOR]],"NO DISPONIBLE","DISPONIBLE")</f>
        <v>#N/A</v>
      </c>
      <c r="M3775" s="9">
        <f>COUNTIF(Tabla267[[#This Row],[VALOR RESTANTE]],0)</f>
        <v>0</v>
      </c>
    </row>
    <row r="3776" spans="2:13" hidden="1" x14ac:dyDescent="0.2">
      <c r="B3776" s="31">
        <v>3767</v>
      </c>
      <c r="J3776">
        <f t="shared" si="58"/>
        <v>105000</v>
      </c>
      <c r="K3776" t="e">
        <f>VLOOKUP(B3776,'REGISTRO ABONOS'!$B$8:$BC$10039,54,0)</f>
        <v>#N/A</v>
      </c>
      <c r="L3776" t="e">
        <f>IF(Tabla267[[#This Row],[VALOR RESTANTE]]&lt;Tabla267[[#This Row],[VALOR]],"NO DISPONIBLE","DISPONIBLE")</f>
        <v>#N/A</v>
      </c>
      <c r="M3776" s="9">
        <f>COUNTIF(Tabla267[[#This Row],[VALOR RESTANTE]],0)</f>
        <v>0</v>
      </c>
    </row>
    <row r="3777" spans="2:13" hidden="1" x14ac:dyDescent="0.2">
      <c r="B3777" s="31">
        <v>3768</v>
      </c>
      <c r="J3777">
        <f t="shared" si="58"/>
        <v>105000</v>
      </c>
      <c r="K3777" t="e">
        <f>VLOOKUP(B3777,'REGISTRO ABONOS'!$B$8:$BC$10039,54,0)</f>
        <v>#N/A</v>
      </c>
      <c r="L3777" t="e">
        <f>IF(Tabla267[[#This Row],[VALOR RESTANTE]]&lt;Tabla267[[#This Row],[VALOR]],"NO DISPONIBLE","DISPONIBLE")</f>
        <v>#N/A</v>
      </c>
      <c r="M3777" s="9">
        <f>COUNTIF(Tabla267[[#This Row],[VALOR RESTANTE]],0)</f>
        <v>0</v>
      </c>
    </row>
    <row r="3778" spans="2:13" hidden="1" x14ac:dyDescent="0.2">
      <c r="B3778" s="31">
        <v>3769</v>
      </c>
      <c r="J3778">
        <f t="shared" si="58"/>
        <v>105000</v>
      </c>
      <c r="K3778" t="e">
        <f>VLOOKUP(B3778,'REGISTRO ABONOS'!$B$8:$BC$10039,54,0)</f>
        <v>#N/A</v>
      </c>
      <c r="L3778" t="e">
        <f>IF(Tabla267[[#This Row],[VALOR RESTANTE]]&lt;Tabla267[[#This Row],[VALOR]],"NO DISPONIBLE","DISPONIBLE")</f>
        <v>#N/A</v>
      </c>
      <c r="M3778" s="9">
        <f>COUNTIF(Tabla267[[#This Row],[VALOR RESTANTE]],0)</f>
        <v>0</v>
      </c>
    </row>
    <row r="3779" spans="2:13" hidden="1" x14ac:dyDescent="0.2">
      <c r="B3779" s="31">
        <v>3770</v>
      </c>
      <c r="J3779">
        <f t="shared" si="58"/>
        <v>105000</v>
      </c>
      <c r="K3779" t="e">
        <f>VLOOKUP(B3779,'REGISTRO ABONOS'!$B$8:$BC$10039,54,0)</f>
        <v>#N/A</v>
      </c>
      <c r="L3779" t="e">
        <f>IF(Tabla267[[#This Row],[VALOR RESTANTE]]&lt;Tabla267[[#This Row],[VALOR]],"NO DISPONIBLE","DISPONIBLE")</f>
        <v>#N/A</v>
      </c>
      <c r="M3779" s="9">
        <f>COUNTIF(Tabla267[[#This Row],[VALOR RESTANTE]],0)</f>
        <v>0</v>
      </c>
    </row>
    <row r="3780" spans="2:13" hidden="1" x14ac:dyDescent="0.2">
      <c r="B3780" s="31">
        <v>3771</v>
      </c>
      <c r="J3780">
        <f t="shared" si="58"/>
        <v>105000</v>
      </c>
      <c r="K3780" t="e">
        <f>VLOOKUP(B3780,'REGISTRO ABONOS'!$B$8:$BC$10039,54,0)</f>
        <v>#N/A</v>
      </c>
      <c r="L3780" t="e">
        <f>IF(Tabla267[[#This Row],[VALOR RESTANTE]]&lt;Tabla267[[#This Row],[VALOR]],"NO DISPONIBLE","DISPONIBLE")</f>
        <v>#N/A</v>
      </c>
      <c r="M3780" s="9">
        <f>COUNTIF(Tabla267[[#This Row],[VALOR RESTANTE]],0)</f>
        <v>0</v>
      </c>
    </row>
    <row r="3781" spans="2:13" hidden="1" x14ac:dyDescent="0.2">
      <c r="B3781" s="31">
        <v>3772</v>
      </c>
      <c r="J3781">
        <f t="shared" si="58"/>
        <v>105000</v>
      </c>
      <c r="K3781" t="e">
        <f>VLOOKUP(B3781,'REGISTRO ABONOS'!$B$8:$BC$10039,54,0)</f>
        <v>#N/A</v>
      </c>
      <c r="L3781" t="e">
        <f>IF(Tabla267[[#This Row],[VALOR RESTANTE]]&lt;Tabla267[[#This Row],[VALOR]],"NO DISPONIBLE","DISPONIBLE")</f>
        <v>#N/A</v>
      </c>
      <c r="M3781" s="9">
        <f>COUNTIF(Tabla267[[#This Row],[VALOR RESTANTE]],0)</f>
        <v>0</v>
      </c>
    </row>
    <row r="3782" spans="2:13" hidden="1" x14ac:dyDescent="0.2">
      <c r="B3782" s="31">
        <v>3773</v>
      </c>
      <c r="J3782">
        <f t="shared" si="58"/>
        <v>105000</v>
      </c>
      <c r="K3782" t="e">
        <f>VLOOKUP(B3782,'REGISTRO ABONOS'!$B$8:$BC$10039,54,0)</f>
        <v>#N/A</v>
      </c>
      <c r="L3782" t="e">
        <f>IF(Tabla267[[#This Row],[VALOR RESTANTE]]&lt;Tabla267[[#This Row],[VALOR]],"NO DISPONIBLE","DISPONIBLE")</f>
        <v>#N/A</v>
      </c>
      <c r="M3782" s="9">
        <f>COUNTIF(Tabla267[[#This Row],[VALOR RESTANTE]],0)</f>
        <v>0</v>
      </c>
    </row>
    <row r="3783" spans="2:13" hidden="1" x14ac:dyDescent="0.2">
      <c r="B3783" s="31">
        <v>3774</v>
      </c>
      <c r="J3783">
        <f t="shared" si="58"/>
        <v>105000</v>
      </c>
      <c r="K3783" t="e">
        <f>VLOOKUP(B3783,'REGISTRO ABONOS'!$B$8:$BC$10039,54,0)</f>
        <v>#N/A</v>
      </c>
      <c r="L3783" t="e">
        <f>IF(Tabla267[[#This Row],[VALOR RESTANTE]]&lt;Tabla267[[#This Row],[VALOR]],"NO DISPONIBLE","DISPONIBLE")</f>
        <v>#N/A</v>
      </c>
      <c r="M3783" s="9">
        <f>COUNTIF(Tabla267[[#This Row],[VALOR RESTANTE]],0)</f>
        <v>0</v>
      </c>
    </row>
    <row r="3784" spans="2:13" hidden="1" x14ac:dyDescent="0.2">
      <c r="B3784" s="31">
        <v>3775</v>
      </c>
      <c r="J3784">
        <f t="shared" si="58"/>
        <v>105000</v>
      </c>
      <c r="K3784" t="e">
        <f>VLOOKUP(B3784,'REGISTRO ABONOS'!$B$8:$BC$10039,54,0)</f>
        <v>#N/A</v>
      </c>
      <c r="L3784" t="e">
        <f>IF(Tabla267[[#This Row],[VALOR RESTANTE]]&lt;Tabla267[[#This Row],[VALOR]],"NO DISPONIBLE","DISPONIBLE")</f>
        <v>#N/A</v>
      </c>
      <c r="M3784" s="9">
        <f>COUNTIF(Tabla267[[#This Row],[VALOR RESTANTE]],0)</f>
        <v>0</v>
      </c>
    </row>
    <row r="3785" spans="2:13" hidden="1" x14ac:dyDescent="0.2">
      <c r="B3785" s="31">
        <v>3776</v>
      </c>
      <c r="J3785">
        <f t="shared" si="58"/>
        <v>105000</v>
      </c>
      <c r="K3785" t="e">
        <f>VLOOKUP(B3785,'REGISTRO ABONOS'!$B$8:$BC$10039,54,0)</f>
        <v>#N/A</v>
      </c>
      <c r="L3785" t="e">
        <f>IF(Tabla267[[#This Row],[VALOR RESTANTE]]&lt;Tabla267[[#This Row],[VALOR]],"NO DISPONIBLE","DISPONIBLE")</f>
        <v>#N/A</v>
      </c>
      <c r="M3785" s="9">
        <f>COUNTIF(Tabla267[[#This Row],[VALOR RESTANTE]],0)</f>
        <v>0</v>
      </c>
    </row>
    <row r="3786" spans="2:13" hidden="1" x14ac:dyDescent="0.2">
      <c r="B3786" s="31">
        <v>3777</v>
      </c>
      <c r="J3786">
        <f t="shared" si="58"/>
        <v>105000</v>
      </c>
      <c r="K3786" t="e">
        <f>VLOOKUP(B3786,'REGISTRO ABONOS'!$B$8:$BC$10039,54,0)</f>
        <v>#N/A</v>
      </c>
      <c r="L3786" t="e">
        <f>IF(Tabla267[[#This Row],[VALOR RESTANTE]]&lt;Tabla267[[#This Row],[VALOR]],"NO DISPONIBLE","DISPONIBLE")</f>
        <v>#N/A</v>
      </c>
      <c r="M3786" s="9">
        <f>COUNTIF(Tabla267[[#This Row],[VALOR RESTANTE]],0)</f>
        <v>0</v>
      </c>
    </row>
    <row r="3787" spans="2:13" hidden="1" x14ac:dyDescent="0.2">
      <c r="B3787" s="31">
        <v>3778</v>
      </c>
      <c r="J3787">
        <f t="shared" si="58"/>
        <v>105000</v>
      </c>
      <c r="K3787" t="e">
        <f>VLOOKUP(B3787,'REGISTRO ABONOS'!$B$8:$BC$10039,54,0)</f>
        <v>#N/A</v>
      </c>
      <c r="L3787" t="e">
        <f>IF(Tabla267[[#This Row],[VALOR RESTANTE]]&lt;Tabla267[[#This Row],[VALOR]],"NO DISPONIBLE","DISPONIBLE")</f>
        <v>#N/A</v>
      </c>
      <c r="M3787" s="9">
        <f>COUNTIF(Tabla267[[#This Row],[VALOR RESTANTE]],0)</f>
        <v>0</v>
      </c>
    </row>
    <row r="3788" spans="2:13" hidden="1" x14ac:dyDescent="0.2">
      <c r="B3788" s="31">
        <v>3779</v>
      </c>
      <c r="J3788">
        <f t="shared" ref="J3788:J3851" si="59">IF(C3788&gt;43607,130000,105000)</f>
        <v>105000</v>
      </c>
      <c r="K3788" t="e">
        <f>VLOOKUP(B3788,'REGISTRO ABONOS'!$B$8:$BC$10039,54,0)</f>
        <v>#N/A</v>
      </c>
      <c r="L3788" t="e">
        <f>IF(Tabla267[[#This Row],[VALOR RESTANTE]]&lt;Tabla267[[#This Row],[VALOR]],"NO DISPONIBLE","DISPONIBLE")</f>
        <v>#N/A</v>
      </c>
      <c r="M3788" s="9">
        <f>COUNTIF(Tabla267[[#This Row],[VALOR RESTANTE]],0)</f>
        <v>0</v>
      </c>
    </row>
    <row r="3789" spans="2:13" hidden="1" x14ac:dyDescent="0.2">
      <c r="B3789" s="31">
        <v>3780</v>
      </c>
      <c r="J3789">
        <f t="shared" si="59"/>
        <v>105000</v>
      </c>
      <c r="K3789" t="e">
        <f>VLOOKUP(B3789,'REGISTRO ABONOS'!$B$8:$BC$10039,54,0)</f>
        <v>#N/A</v>
      </c>
      <c r="L3789" t="e">
        <f>IF(Tabla267[[#This Row],[VALOR RESTANTE]]&lt;Tabla267[[#This Row],[VALOR]],"NO DISPONIBLE","DISPONIBLE")</f>
        <v>#N/A</v>
      </c>
      <c r="M3789" s="9">
        <f>COUNTIF(Tabla267[[#This Row],[VALOR RESTANTE]],0)</f>
        <v>0</v>
      </c>
    </row>
    <row r="3790" spans="2:13" hidden="1" x14ac:dyDescent="0.2">
      <c r="B3790" s="31">
        <v>3781</v>
      </c>
      <c r="J3790">
        <f t="shared" si="59"/>
        <v>105000</v>
      </c>
      <c r="K3790" t="e">
        <f>VLOOKUP(B3790,'REGISTRO ABONOS'!$B$8:$BC$10039,54,0)</f>
        <v>#N/A</v>
      </c>
      <c r="L3790" t="e">
        <f>IF(Tabla267[[#This Row],[VALOR RESTANTE]]&lt;Tabla267[[#This Row],[VALOR]],"NO DISPONIBLE","DISPONIBLE")</f>
        <v>#N/A</v>
      </c>
      <c r="M3790" s="9">
        <f>COUNTIF(Tabla267[[#This Row],[VALOR RESTANTE]],0)</f>
        <v>0</v>
      </c>
    </row>
    <row r="3791" spans="2:13" hidden="1" x14ac:dyDescent="0.2">
      <c r="B3791" s="31">
        <v>3782</v>
      </c>
      <c r="J3791">
        <f t="shared" si="59"/>
        <v>105000</v>
      </c>
      <c r="K3791" t="e">
        <f>VLOOKUP(B3791,'REGISTRO ABONOS'!$B$8:$BC$10039,54,0)</f>
        <v>#N/A</v>
      </c>
      <c r="L3791" t="e">
        <f>IF(Tabla267[[#This Row],[VALOR RESTANTE]]&lt;Tabla267[[#This Row],[VALOR]],"NO DISPONIBLE","DISPONIBLE")</f>
        <v>#N/A</v>
      </c>
      <c r="M3791" s="9">
        <f>COUNTIF(Tabla267[[#This Row],[VALOR RESTANTE]],0)</f>
        <v>0</v>
      </c>
    </row>
    <row r="3792" spans="2:13" hidden="1" x14ac:dyDescent="0.2">
      <c r="B3792" s="31">
        <v>3783</v>
      </c>
      <c r="J3792">
        <f t="shared" si="59"/>
        <v>105000</v>
      </c>
      <c r="K3792" t="e">
        <f>VLOOKUP(B3792,'REGISTRO ABONOS'!$B$8:$BC$10039,54,0)</f>
        <v>#N/A</v>
      </c>
      <c r="L3792" t="e">
        <f>IF(Tabla267[[#This Row],[VALOR RESTANTE]]&lt;Tabla267[[#This Row],[VALOR]],"NO DISPONIBLE","DISPONIBLE")</f>
        <v>#N/A</v>
      </c>
      <c r="M3792" s="9">
        <f>COUNTIF(Tabla267[[#This Row],[VALOR RESTANTE]],0)</f>
        <v>0</v>
      </c>
    </row>
    <row r="3793" spans="2:13" hidden="1" x14ac:dyDescent="0.2">
      <c r="B3793" s="31">
        <v>3784</v>
      </c>
      <c r="J3793">
        <f t="shared" si="59"/>
        <v>105000</v>
      </c>
      <c r="K3793" t="e">
        <f>VLOOKUP(B3793,'REGISTRO ABONOS'!$B$8:$BC$10039,54,0)</f>
        <v>#N/A</v>
      </c>
      <c r="L3793" t="e">
        <f>IF(Tabla267[[#This Row],[VALOR RESTANTE]]&lt;Tabla267[[#This Row],[VALOR]],"NO DISPONIBLE","DISPONIBLE")</f>
        <v>#N/A</v>
      </c>
      <c r="M3793" s="9">
        <f>COUNTIF(Tabla267[[#This Row],[VALOR RESTANTE]],0)</f>
        <v>0</v>
      </c>
    </row>
    <row r="3794" spans="2:13" hidden="1" x14ac:dyDescent="0.2">
      <c r="B3794" s="31">
        <v>3785</v>
      </c>
      <c r="J3794">
        <f t="shared" si="59"/>
        <v>105000</v>
      </c>
      <c r="K3794" t="e">
        <f>VLOOKUP(B3794,'REGISTRO ABONOS'!$B$8:$BC$10039,54,0)</f>
        <v>#N/A</v>
      </c>
      <c r="L3794" t="e">
        <f>IF(Tabla267[[#This Row],[VALOR RESTANTE]]&lt;Tabla267[[#This Row],[VALOR]],"NO DISPONIBLE","DISPONIBLE")</f>
        <v>#N/A</v>
      </c>
      <c r="M3794" s="9">
        <f>COUNTIF(Tabla267[[#This Row],[VALOR RESTANTE]],0)</f>
        <v>0</v>
      </c>
    </row>
    <row r="3795" spans="2:13" hidden="1" x14ac:dyDescent="0.2">
      <c r="B3795" s="31">
        <v>3786</v>
      </c>
      <c r="J3795">
        <f t="shared" si="59"/>
        <v>105000</v>
      </c>
      <c r="K3795" t="e">
        <f>VLOOKUP(B3795,'REGISTRO ABONOS'!$B$8:$BC$10039,54,0)</f>
        <v>#N/A</v>
      </c>
      <c r="L3795" t="e">
        <f>IF(Tabla267[[#This Row],[VALOR RESTANTE]]&lt;Tabla267[[#This Row],[VALOR]],"NO DISPONIBLE","DISPONIBLE")</f>
        <v>#N/A</v>
      </c>
      <c r="M3795" s="9">
        <f>COUNTIF(Tabla267[[#This Row],[VALOR RESTANTE]],0)</f>
        <v>0</v>
      </c>
    </row>
    <row r="3796" spans="2:13" hidden="1" x14ac:dyDescent="0.2">
      <c r="B3796" s="31">
        <v>3787</v>
      </c>
      <c r="J3796">
        <f t="shared" si="59"/>
        <v>105000</v>
      </c>
      <c r="K3796" t="e">
        <f>VLOOKUP(B3796,'REGISTRO ABONOS'!$B$8:$BC$10039,54,0)</f>
        <v>#N/A</v>
      </c>
      <c r="L3796" t="e">
        <f>IF(Tabla267[[#This Row],[VALOR RESTANTE]]&lt;Tabla267[[#This Row],[VALOR]],"NO DISPONIBLE","DISPONIBLE")</f>
        <v>#N/A</v>
      </c>
      <c r="M3796" s="9">
        <f>COUNTIF(Tabla267[[#This Row],[VALOR RESTANTE]],0)</f>
        <v>0</v>
      </c>
    </row>
    <row r="3797" spans="2:13" hidden="1" x14ac:dyDescent="0.2">
      <c r="B3797" s="31">
        <v>3788</v>
      </c>
      <c r="J3797">
        <f t="shared" si="59"/>
        <v>105000</v>
      </c>
      <c r="K3797" t="e">
        <f>VLOOKUP(B3797,'REGISTRO ABONOS'!$B$8:$BC$10039,54,0)</f>
        <v>#N/A</v>
      </c>
      <c r="L3797" t="e">
        <f>IF(Tabla267[[#This Row],[VALOR RESTANTE]]&lt;Tabla267[[#This Row],[VALOR]],"NO DISPONIBLE","DISPONIBLE")</f>
        <v>#N/A</v>
      </c>
      <c r="M3797" s="9">
        <f>COUNTIF(Tabla267[[#This Row],[VALOR RESTANTE]],0)</f>
        <v>0</v>
      </c>
    </row>
    <row r="3798" spans="2:13" hidden="1" x14ac:dyDescent="0.2">
      <c r="B3798" s="31">
        <v>3789</v>
      </c>
      <c r="J3798">
        <f t="shared" si="59"/>
        <v>105000</v>
      </c>
      <c r="K3798" t="e">
        <f>VLOOKUP(B3798,'REGISTRO ABONOS'!$B$8:$BC$10039,54,0)</f>
        <v>#N/A</v>
      </c>
      <c r="L3798" t="e">
        <f>IF(Tabla267[[#This Row],[VALOR RESTANTE]]&lt;Tabla267[[#This Row],[VALOR]],"NO DISPONIBLE","DISPONIBLE")</f>
        <v>#N/A</v>
      </c>
      <c r="M3798" s="9">
        <f>COUNTIF(Tabla267[[#This Row],[VALOR RESTANTE]],0)</f>
        <v>0</v>
      </c>
    </row>
    <row r="3799" spans="2:13" hidden="1" x14ac:dyDescent="0.2">
      <c r="B3799" s="31">
        <v>3790</v>
      </c>
      <c r="J3799">
        <f t="shared" si="59"/>
        <v>105000</v>
      </c>
      <c r="K3799" t="e">
        <f>VLOOKUP(B3799,'REGISTRO ABONOS'!$B$8:$BC$10039,54,0)</f>
        <v>#N/A</v>
      </c>
      <c r="L3799" t="e">
        <f>IF(Tabla267[[#This Row],[VALOR RESTANTE]]&lt;Tabla267[[#This Row],[VALOR]],"NO DISPONIBLE","DISPONIBLE")</f>
        <v>#N/A</v>
      </c>
      <c r="M3799" s="9">
        <f>COUNTIF(Tabla267[[#This Row],[VALOR RESTANTE]],0)</f>
        <v>0</v>
      </c>
    </row>
    <row r="3800" spans="2:13" hidden="1" x14ac:dyDescent="0.2">
      <c r="B3800" s="31">
        <v>3791</v>
      </c>
      <c r="J3800">
        <f t="shared" si="59"/>
        <v>105000</v>
      </c>
      <c r="K3800" t="e">
        <f>VLOOKUP(B3800,'REGISTRO ABONOS'!$B$8:$BC$10039,54,0)</f>
        <v>#N/A</v>
      </c>
      <c r="L3800" t="e">
        <f>IF(Tabla267[[#This Row],[VALOR RESTANTE]]&lt;Tabla267[[#This Row],[VALOR]],"NO DISPONIBLE","DISPONIBLE")</f>
        <v>#N/A</v>
      </c>
      <c r="M3800" s="9">
        <f>COUNTIF(Tabla267[[#This Row],[VALOR RESTANTE]],0)</f>
        <v>0</v>
      </c>
    </row>
    <row r="3801" spans="2:13" hidden="1" x14ac:dyDescent="0.2">
      <c r="B3801" s="31">
        <v>3792</v>
      </c>
      <c r="J3801">
        <f t="shared" si="59"/>
        <v>105000</v>
      </c>
      <c r="K3801" t="e">
        <f>VLOOKUP(B3801,'REGISTRO ABONOS'!$B$8:$BC$10039,54,0)</f>
        <v>#N/A</v>
      </c>
      <c r="L3801" t="e">
        <f>IF(Tabla267[[#This Row],[VALOR RESTANTE]]&lt;Tabla267[[#This Row],[VALOR]],"NO DISPONIBLE","DISPONIBLE")</f>
        <v>#N/A</v>
      </c>
      <c r="M3801" s="9">
        <f>COUNTIF(Tabla267[[#This Row],[VALOR RESTANTE]],0)</f>
        <v>0</v>
      </c>
    </row>
    <row r="3802" spans="2:13" hidden="1" x14ac:dyDescent="0.2">
      <c r="B3802" s="31">
        <v>3793</v>
      </c>
      <c r="J3802">
        <f t="shared" si="59"/>
        <v>105000</v>
      </c>
      <c r="K3802" t="e">
        <f>VLOOKUP(B3802,'REGISTRO ABONOS'!$B$8:$BC$10039,54,0)</f>
        <v>#N/A</v>
      </c>
      <c r="L3802" t="e">
        <f>IF(Tabla267[[#This Row],[VALOR RESTANTE]]&lt;Tabla267[[#This Row],[VALOR]],"NO DISPONIBLE","DISPONIBLE")</f>
        <v>#N/A</v>
      </c>
      <c r="M3802" s="9">
        <f>COUNTIF(Tabla267[[#This Row],[VALOR RESTANTE]],0)</f>
        <v>0</v>
      </c>
    </row>
    <row r="3803" spans="2:13" hidden="1" x14ac:dyDescent="0.2">
      <c r="B3803" s="31">
        <v>3794</v>
      </c>
      <c r="J3803">
        <f t="shared" si="59"/>
        <v>105000</v>
      </c>
      <c r="K3803" t="e">
        <f>VLOOKUP(B3803,'REGISTRO ABONOS'!$B$8:$BC$10039,54,0)</f>
        <v>#N/A</v>
      </c>
      <c r="L3803" t="e">
        <f>IF(Tabla267[[#This Row],[VALOR RESTANTE]]&lt;Tabla267[[#This Row],[VALOR]],"NO DISPONIBLE","DISPONIBLE")</f>
        <v>#N/A</v>
      </c>
      <c r="M3803" s="9">
        <f>COUNTIF(Tabla267[[#This Row],[VALOR RESTANTE]],0)</f>
        <v>0</v>
      </c>
    </row>
    <row r="3804" spans="2:13" hidden="1" x14ac:dyDescent="0.2">
      <c r="B3804" s="31">
        <v>3795</v>
      </c>
      <c r="J3804">
        <f t="shared" si="59"/>
        <v>105000</v>
      </c>
      <c r="K3804" t="e">
        <f>VLOOKUP(B3804,'REGISTRO ABONOS'!$B$8:$BC$10039,54,0)</f>
        <v>#N/A</v>
      </c>
      <c r="L3804" t="e">
        <f>IF(Tabla267[[#This Row],[VALOR RESTANTE]]&lt;Tabla267[[#This Row],[VALOR]],"NO DISPONIBLE","DISPONIBLE")</f>
        <v>#N/A</v>
      </c>
      <c r="M3804" s="9">
        <f>COUNTIF(Tabla267[[#This Row],[VALOR RESTANTE]],0)</f>
        <v>0</v>
      </c>
    </row>
    <row r="3805" spans="2:13" hidden="1" x14ac:dyDescent="0.2">
      <c r="B3805" s="31">
        <v>3796</v>
      </c>
      <c r="J3805">
        <f t="shared" si="59"/>
        <v>105000</v>
      </c>
      <c r="K3805" t="e">
        <f>VLOOKUP(B3805,'REGISTRO ABONOS'!$B$8:$BC$10039,54,0)</f>
        <v>#N/A</v>
      </c>
      <c r="L3805" t="e">
        <f>IF(Tabla267[[#This Row],[VALOR RESTANTE]]&lt;Tabla267[[#This Row],[VALOR]],"NO DISPONIBLE","DISPONIBLE")</f>
        <v>#N/A</v>
      </c>
      <c r="M3805" s="9">
        <f>COUNTIF(Tabla267[[#This Row],[VALOR RESTANTE]],0)</f>
        <v>0</v>
      </c>
    </row>
    <row r="3806" spans="2:13" hidden="1" x14ac:dyDescent="0.2">
      <c r="B3806" s="31">
        <v>3797</v>
      </c>
      <c r="J3806">
        <f t="shared" si="59"/>
        <v>105000</v>
      </c>
      <c r="K3806" t="e">
        <f>VLOOKUP(B3806,'REGISTRO ABONOS'!$B$8:$BC$10039,54,0)</f>
        <v>#N/A</v>
      </c>
      <c r="L3806" t="e">
        <f>IF(Tabla267[[#This Row],[VALOR RESTANTE]]&lt;Tabla267[[#This Row],[VALOR]],"NO DISPONIBLE","DISPONIBLE")</f>
        <v>#N/A</v>
      </c>
      <c r="M3806" s="9">
        <f>COUNTIF(Tabla267[[#This Row],[VALOR RESTANTE]],0)</f>
        <v>0</v>
      </c>
    </row>
    <row r="3807" spans="2:13" hidden="1" x14ac:dyDescent="0.2">
      <c r="B3807" s="31">
        <v>3798</v>
      </c>
      <c r="J3807">
        <f t="shared" si="59"/>
        <v>105000</v>
      </c>
      <c r="K3807" t="e">
        <f>VLOOKUP(B3807,'REGISTRO ABONOS'!$B$8:$BC$10039,54,0)</f>
        <v>#N/A</v>
      </c>
      <c r="L3807" t="e">
        <f>IF(Tabla267[[#This Row],[VALOR RESTANTE]]&lt;Tabla267[[#This Row],[VALOR]],"NO DISPONIBLE","DISPONIBLE")</f>
        <v>#N/A</v>
      </c>
      <c r="M3807" s="9">
        <f>COUNTIF(Tabla267[[#This Row],[VALOR RESTANTE]],0)</f>
        <v>0</v>
      </c>
    </row>
    <row r="3808" spans="2:13" hidden="1" x14ac:dyDescent="0.2">
      <c r="B3808" s="31">
        <v>3799</v>
      </c>
      <c r="J3808">
        <f t="shared" si="59"/>
        <v>105000</v>
      </c>
      <c r="K3808" t="e">
        <f>VLOOKUP(B3808,'REGISTRO ABONOS'!$B$8:$BC$10039,54,0)</f>
        <v>#N/A</v>
      </c>
      <c r="L3808" t="e">
        <f>IF(Tabla267[[#This Row],[VALOR RESTANTE]]&lt;Tabla267[[#This Row],[VALOR]],"NO DISPONIBLE","DISPONIBLE")</f>
        <v>#N/A</v>
      </c>
      <c r="M3808" s="9">
        <f>COUNTIF(Tabla267[[#This Row],[VALOR RESTANTE]],0)</f>
        <v>0</v>
      </c>
    </row>
    <row r="3809" spans="2:13" hidden="1" x14ac:dyDescent="0.2">
      <c r="B3809" s="31">
        <v>3800</v>
      </c>
      <c r="J3809">
        <f t="shared" si="59"/>
        <v>105000</v>
      </c>
      <c r="K3809" t="e">
        <f>VLOOKUP(B3809,'REGISTRO ABONOS'!$B$8:$BC$10039,54,0)</f>
        <v>#N/A</v>
      </c>
      <c r="L3809" t="e">
        <f>IF(Tabla267[[#This Row],[VALOR RESTANTE]]&lt;Tabla267[[#This Row],[VALOR]],"NO DISPONIBLE","DISPONIBLE")</f>
        <v>#N/A</v>
      </c>
      <c r="M3809" s="9">
        <f>COUNTIF(Tabla267[[#This Row],[VALOR RESTANTE]],0)</f>
        <v>0</v>
      </c>
    </row>
    <row r="3810" spans="2:13" hidden="1" x14ac:dyDescent="0.2">
      <c r="B3810" s="31">
        <v>3801</v>
      </c>
      <c r="J3810">
        <f t="shared" si="59"/>
        <v>105000</v>
      </c>
      <c r="K3810" t="e">
        <f>VLOOKUP(B3810,'REGISTRO ABONOS'!$B$8:$BC$10039,54,0)</f>
        <v>#N/A</v>
      </c>
      <c r="L3810" t="e">
        <f>IF(Tabla267[[#This Row],[VALOR RESTANTE]]&lt;Tabla267[[#This Row],[VALOR]],"NO DISPONIBLE","DISPONIBLE")</f>
        <v>#N/A</v>
      </c>
      <c r="M3810" s="9">
        <f>COUNTIF(Tabla267[[#This Row],[VALOR RESTANTE]],0)</f>
        <v>0</v>
      </c>
    </row>
    <row r="3811" spans="2:13" hidden="1" x14ac:dyDescent="0.2">
      <c r="B3811" s="31">
        <v>3802</v>
      </c>
      <c r="J3811">
        <f t="shared" si="59"/>
        <v>105000</v>
      </c>
      <c r="K3811" t="e">
        <f>VLOOKUP(B3811,'REGISTRO ABONOS'!$B$8:$BC$10039,54,0)</f>
        <v>#N/A</v>
      </c>
      <c r="L3811" t="e">
        <f>IF(Tabla267[[#This Row],[VALOR RESTANTE]]&lt;Tabla267[[#This Row],[VALOR]],"NO DISPONIBLE","DISPONIBLE")</f>
        <v>#N/A</v>
      </c>
      <c r="M3811" s="9">
        <f>COUNTIF(Tabla267[[#This Row],[VALOR RESTANTE]],0)</f>
        <v>0</v>
      </c>
    </row>
    <row r="3812" spans="2:13" hidden="1" x14ac:dyDescent="0.2">
      <c r="B3812" s="31">
        <v>3803</v>
      </c>
      <c r="J3812">
        <f t="shared" si="59"/>
        <v>105000</v>
      </c>
      <c r="K3812" t="e">
        <f>VLOOKUP(B3812,'REGISTRO ABONOS'!$B$8:$BC$10039,54,0)</f>
        <v>#N/A</v>
      </c>
      <c r="L3812" t="e">
        <f>IF(Tabla267[[#This Row],[VALOR RESTANTE]]&lt;Tabla267[[#This Row],[VALOR]],"NO DISPONIBLE","DISPONIBLE")</f>
        <v>#N/A</v>
      </c>
      <c r="M3812" s="9">
        <f>COUNTIF(Tabla267[[#This Row],[VALOR RESTANTE]],0)</f>
        <v>0</v>
      </c>
    </row>
    <row r="3813" spans="2:13" hidden="1" x14ac:dyDescent="0.2">
      <c r="B3813" s="31">
        <v>3804</v>
      </c>
      <c r="J3813">
        <f t="shared" si="59"/>
        <v>105000</v>
      </c>
      <c r="K3813" t="e">
        <f>VLOOKUP(B3813,'REGISTRO ABONOS'!$B$8:$BC$10039,54,0)</f>
        <v>#N/A</v>
      </c>
      <c r="L3813" t="e">
        <f>IF(Tabla267[[#This Row],[VALOR RESTANTE]]&lt;Tabla267[[#This Row],[VALOR]],"NO DISPONIBLE","DISPONIBLE")</f>
        <v>#N/A</v>
      </c>
      <c r="M3813" s="9">
        <f>COUNTIF(Tabla267[[#This Row],[VALOR RESTANTE]],0)</f>
        <v>0</v>
      </c>
    </row>
    <row r="3814" spans="2:13" hidden="1" x14ac:dyDescent="0.2">
      <c r="B3814" s="31">
        <v>3805</v>
      </c>
      <c r="J3814">
        <f t="shared" si="59"/>
        <v>105000</v>
      </c>
      <c r="K3814" t="e">
        <f>VLOOKUP(B3814,'REGISTRO ABONOS'!$B$8:$BC$10039,54,0)</f>
        <v>#N/A</v>
      </c>
      <c r="L3814" t="e">
        <f>IF(Tabla267[[#This Row],[VALOR RESTANTE]]&lt;Tabla267[[#This Row],[VALOR]],"NO DISPONIBLE","DISPONIBLE")</f>
        <v>#N/A</v>
      </c>
      <c r="M3814" s="9">
        <f>COUNTIF(Tabla267[[#This Row],[VALOR RESTANTE]],0)</f>
        <v>0</v>
      </c>
    </row>
    <row r="3815" spans="2:13" hidden="1" x14ac:dyDescent="0.2">
      <c r="B3815" s="31">
        <v>3806</v>
      </c>
      <c r="J3815">
        <f t="shared" si="59"/>
        <v>105000</v>
      </c>
      <c r="K3815" t="e">
        <f>VLOOKUP(B3815,'REGISTRO ABONOS'!$B$8:$BC$10039,54,0)</f>
        <v>#N/A</v>
      </c>
      <c r="L3815" t="e">
        <f>IF(Tabla267[[#This Row],[VALOR RESTANTE]]&lt;Tabla267[[#This Row],[VALOR]],"NO DISPONIBLE","DISPONIBLE")</f>
        <v>#N/A</v>
      </c>
      <c r="M3815" s="9">
        <f>COUNTIF(Tabla267[[#This Row],[VALOR RESTANTE]],0)</f>
        <v>0</v>
      </c>
    </row>
    <row r="3816" spans="2:13" hidden="1" x14ac:dyDescent="0.2">
      <c r="B3816" s="31">
        <v>3807</v>
      </c>
      <c r="J3816">
        <f t="shared" si="59"/>
        <v>105000</v>
      </c>
      <c r="K3816" t="e">
        <f>VLOOKUP(B3816,'REGISTRO ABONOS'!$B$8:$BC$10039,54,0)</f>
        <v>#N/A</v>
      </c>
      <c r="L3816" t="e">
        <f>IF(Tabla267[[#This Row],[VALOR RESTANTE]]&lt;Tabla267[[#This Row],[VALOR]],"NO DISPONIBLE","DISPONIBLE")</f>
        <v>#N/A</v>
      </c>
      <c r="M3816" s="9">
        <f>COUNTIF(Tabla267[[#This Row],[VALOR RESTANTE]],0)</f>
        <v>0</v>
      </c>
    </row>
    <row r="3817" spans="2:13" hidden="1" x14ac:dyDescent="0.2">
      <c r="B3817" s="31">
        <v>3808</v>
      </c>
      <c r="J3817">
        <f t="shared" si="59"/>
        <v>105000</v>
      </c>
      <c r="K3817" t="e">
        <f>VLOOKUP(B3817,'REGISTRO ABONOS'!$B$8:$BC$10039,54,0)</f>
        <v>#N/A</v>
      </c>
      <c r="L3817" t="e">
        <f>IF(Tabla267[[#This Row],[VALOR RESTANTE]]&lt;Tabla267[[#This Row],[VALOR]],"NO DISPONIBLE","DISPONIBLE")</f>
        <v>#N/A</v>
      </c>
      <c r="M3817" s="9">
        <f>COUNTIF(Tabla267[[#This Row],[VALOR RESTANTE]],0)</f>
        <v>0</v>
      </c>
    </row>
    <row r="3818" spans="2:13" hidden="1" x14ac:dyDescent="0.2">
      <c r="B3818" s="31">
        <v>3809</v>
      </c>
      <c r="J3818">
        <f t="shared" si="59"/>
        <v>105000</v>
      </c>
      <c r="K3818" t="e">
        <f>VLOOKUP(B3818,'REGISTRO ABONOS'!$B$8:$BC$10039,54,0)</f>
        <v>#N/A</v>
      </c>
      <c r="L3818" t="e">
        <f>IF(Tabla267[[#This Row],[VALOR RESTANTE]]&lt;Tabla267[[#This Row],[VALOR]],"NO DISPONIBLE","DISPONIBLE")</f>
        <v>#N/A</v>
      </c>
      <c r="M3818" s="9">
        <f>COUNTIF(Tabla267[[#This Row],[VALOR RESTANTE]],0)</f>
        <v>0</v>
      </c>
    </row>
    <row r="3819" spans="2:13" hidden="1" x14ac:dyDescent="0.2">
      <c r="B3819" s="31">
        <v>3810</v>
      </c>
      <c r="J3819">
        <f t="shared" si="59"/>
        <v>105000</v>
      </c>
      <c r="K3819" t="e">
        <f>VLOOKUP(B3819,'REGISTRO ABONOS'!$B$8:$BC$10039,54,0)</f>
        <v>#N/A</v>
      </c>
      <c r="L3819" t="e">
        <f>IF(Tabla267[[#This Row],[VALOR RESTANTE]]&lt;Tabla267[[#This Row],[VALOR]],"NO DISPONIBLE","DISPONIBLE")</f>
        <v>#N/A</v>
      </c>
      <c r="M3819" s="9">
        <f>COUNTIF(Tabla267[[#This Row],[VALOR RESTANTE]],0)</f>
        <v>0</v>
      </c>
    </row>
    <row r="3820" spans="2:13" hidden="1" x14ac:dyDescent="0.2">
      <c r="B3820" s="31">
        <v>3811</v>
      </c>
      <c r="J3820">
        <f t="shared" si="59"/>
        <v>105000</v>
      </c>
      <c r="K3820" t="e">
        <f>VLOOKUP(B3820,'REGISTRO ABONOS'!$B$8:$BC$10039,54,0)</f>
        <v>#N/A</v>
      </c>
      <c r="L3820" t="e">
        <f>IF(Tabla267[[#This Row],[VALOR RESTANTE]]&lt;Tabla267[[#This Row],[VALOR]],"NO DISPONIBLE","DISPONIBLE")</f>
        <v>#N/A</v>
      </c>
      <c r="M3820" s="9">
        <f>COUNTIF(Tabla267[[#This Row],[VALOR RESTANTE]],0)</f>
        <v>0</v>
      </c>
    </row>
    <row r="3821" spans="2:13" hidden="1" x14ac:dyDescent="0.2">
      <c r="B3821" s="31">
        <v>3812</v>
      </c>
      <c r="J3821">
        <f t="shared" si="59"/>
        <v>105000</v>
      </c>
      <c r="K3821" t="e">
        <f>VLOOKUP(B3821,'REGISTRO ABONOS'!$B$8:$BC$10039,54,0)</f>
        <v>#N/A</v>
      </c>
      <c r="L3821" t="e">
        <f>IF(Tabla267[[#This Row],[VALOR RESTANTE]]&lt;Tabla267[[#This Row],[VALOR]],"NO DISPONIBLE","DISPONIBLE")</f>
        <v>#N/A</v>
      </c>
      <c r="M3821" s="9">
        <f>COUNTIF(Tabla267[[#This Row],[VALOR RESTANTE]],0)</f>
        <v>0</v>
      </c>
    </row>
    <row r="3822" spans="2:13" hidden="1" x14ac:dyDescent="0.2">
      <c r="B3822" s="31">
        <v>3813</v>
      </c>
      <c r="J3822">
        <f t="shared" si="59"/>
        <v>105000</v>
      </c>
      <c r="K3822" t="e">
        <f>VLOOKUP(B3822,'REGISTRO ABONOS'!$B$8:$BC$10039,54,0)</f>
        <v>#N/A</v>
      </c>
      <c r="L3822" t="e">
        <f>IF(Tabla267[[#This Row],[VALOR RESTANTE]]&lt;Tabla267[[#This Row],[VALOR]],"NO DISPONIBLE","DISPONIBLE")</f>
        <v>#N/A</v>
      </c>
      <c r="M3822" s="9">
        <f>COUNTIF(Tabla267[[#This Row],[VALOR RESTANTE]],0)</f>
        <v>0</v>
      </c>
    </row>
    <row r="3823" spans="2:13" hidden="1" x14ac:dyDescent="0.2">
      <c r="B3823" s="31">
        <v>3814</v>
      </c>
      <c r="J3823">
        <f t="shared" si="59"/>
        <v>105000</v>
      </c>
      <c r="K3823" t="e">
        <f>VLOOKUP(B3823,'REGISTRO ABONOS'!$B$8:$BC$10039,54,0)</f>
        <v>#N/A</v>
      </c>
      <c r="L3823" t="e">
        <f>IF(Tabla267[[#This Row],[VALOR RESTANTE]]&lt;Tabla267[[#This Row],[VALOR]],"NO DISPONIBLE","DISPONIBLE")</f>
        <v>#N/A</v>
      </c>
      <c r="M3823" s="9">
        <f>COUNTIF(Tabla267[[#This Row],[VALOR RESTANTE]],0)</f>
        <v>0</v>
      </c>
    </row>
    <row r="3824" spans="2:13" hidden="1" x14ac:dyDescent="0.2">
      <c r="B3824" s="31">
        <v>3815</v>
      </c>
      <c r="J3824">
        <f t="shared" si="59"/>
        <v>105000</v>
      </c>
      <c r="K3824" t="e">
        <f>VLOOKUP(B3824,'REGISTRO ABONOS'!$B$8:$BC$10039,54,0)</f>
        <v>#N/A</v>
      </c>
      <c r="L3824" t="e">
        <f>IF(Tabla267[[#This Row],[VALOR RESTANTE]]&lt;Tabla267[[#This Row],[VALOR]],"NO DISPONIBLE","DISPONIBLE")</f>
        <v>#N/A</v>
      </c>
      <c r="M3824" s="9">
        <f>COUNTIF(Tabla267[[#This Row],[VALOR RESTANTE]],0)</f>
        <v>0</v>
      </c>
    </row>
    <row r="3825" spans="2:13" hidden="1" x14ac:dyDescent="0.2">
      <c r="B3825" s="31">
        <v>3816</v>
      </c>
      <c r="J3825">
        <f t="shared" si="59"/>
        <v>105000</v>
      </c>
      <c r="K3825" t="e">
        <f>VLOOKUP(B3825,'REGISTRO ABONOS'!$B$8:$BC$10039,54,0)</f>
        <v>#N/A</v>
      </c>
      <c r="L3825" t="e">
        <f>IF(Tabla267[[#This Row],[VALOR RESTANTE]]&lt;Tabla267[[#This Row],[VALOR]],"NO DISPONIBLE","DISPONIBLE")</f>
        <v>#N/A</v>
      </c>
      <c r="M3825" s="9">
        <f>COUNTIF(Tabla267[[#This Row],[VALOR RESTANTE]],0)</f>
        <v>0</v>
      </c>
    </row>
    <row r="3826" spans="2:13" hidden="1" x14ac:dyDescent="0.2">
      <c r="B3826" s="31">
        <v>3817</v>
      </c>
      <c r="J3826">
        <f t="shared" si="59"/>
        <v>105000</v>
      </c>
      <c r="K3826" t="e">
        <f>VLOOKUP(B3826,'REGISTRO ABONOS'!$B$8:$BC$10039,54,0)</f>
        <v>#N/A</v>
      </c>
      <c r="L3826" t="e">
        <f>IF(Tabla267[[#This Row],[VALOR RESTANTE]]&lt;Tabla267[[#This Row],[VALOR]],"NO DISPONIBLE","DISPONIBLE")</f>
        <v>#N/A</v>
      </c>
      <c r="M3826" s="9">
        <f>COUNTIF(Tabla267[[#This Row],[VALOR RESTANTE]],0)</f>
        <v>0</v>
      </c>
    </row>
    <row r="3827" spans="2:13" hidden="1" x14ac:dyDescent="0.2">
      <c r="B3827" s="31">
        <v>3818</v>
      </c>
      <c r="J3827">
        <f t="shared" si="59"/>
        <v>105000</v>
      </c>
      <c r="K3827" t="e">
        <f>VLOOKUP(B3827,'REGISTRO ABONOS'!$B$8:$BC$10039,54,0)</f>
        <v>#N/A</v>
      </c>
      <c r="L3827" t="e">
        <f>IF(Tabla267[[#This Row],[VALOR RESTANTE]]&lt;Tabla267[[#This Row],[VALOR]],"NO DISPONIBLE","DISPONIBLE")</f>
        <v>#N/A</v>
      </c>
      <c r="M3827" s="9">
        <f>COUNTIF(Tabla267[[#This Row],[VALOR RESTANTE]],0)</f>
        <v>0</v>
      </c>
    </row>
    <row r="3828" spans="2:13" hidden="1" x14ac:dyDescent="0.2">
      <c r="B3828" s="31">
        <v>3819</v>
      </c>
      <c r="J3828">
        <f t="shared" si="59"/>
        <v>105000</v>
      </c>
      <c r="K3828" t="e">
        <f>VLOOKUP(B3828,'REGISTRO ABONOS'!$B$8:$BC$10039,54,0)</f>
        <v>#N/A</v>
      </c>
      <c r="L3828" t="e">
        <f>IF(Tabla267[[#This Row],[VALOR RESTANTE]]&lt;Tabla267[[#This Row],[VALOR]],"NO DISPONIBLE","DISPONIBLE")</f>
        <v>#N/A</v>
      </c>
      <c r="M3828" s="9">
        <f>COUNTIF(Tabla267[[#This Row],[VALOR RESTANTE]],0)</f>
        <v>0</v>
      </c>
    </row>
    <row r="3829" spans="2:13" hidden="1" x14ac:dyDescent="0.2">
      <c r="B3829" s="31">
        <v>3820</v>
      </c>
      <c r="J3829">
        <f t="shared" si="59"/>
        <v>105000</v>
      </c>
      <c r="K3829" t="e">
        <f>VLOOKUP(B3829,'REGISTRO ABONOS'!$B$8:$BC$10039,54,0)</f>
        <v>#N/A</v>
      </c>
      <c r="L3829" t="e">
        <f>IF(Tabla267[[#This Row],[VALOR RESTANTE]]&lt;Tabla267[[#This Row],[VALOR]],"NO DISPONIBLE","DISPONIBLE")</f>
        <v>#N/A</v>
      </c>
      <c r="M3829" s="9">
        <f>COUNTIF(Tabla267[[#This Row],[VALOR RESTANTE]],0)</f>
        <v>0</v>
      </c>
    </row>
    <row r="3830" spans="2:13" hidden="1" x14ac:dyDescent="0.2">
      <c r="B3830" s="31">
        <v>3821</v>
      </c>
      <c r="J3830">
        <f t="shared" si="59"/>
        <v>105000</v>
      </c>
      <c r="K3830" t="e">
        <f>VLOOKUP(B3830,'REGISTRO ABONOS'!$B$8:$BC$10039,54,0)</f>
        <v>#N/A</v>
      </c>
      <c r="L3830" t="e">
        <f>IF(Tabla267[[#This Row],[VALOR RESTANTE]]&lt;Tabla267[[#This Row],[VALOR]],"NO DISPONIBLE","DISPONIBLE")</f>
        <v>#N/A</v>
      </c>
      <c r="M3830" s="9">
        <f>COUNTIF(Tabla267[[#This Row],[VALOR RESTANTE]],0)</f>
        <v>0</v>
      </c>
    </row>
    <row r="3831" spans="2:13" hidden="1" x14ac:dyDescent="0.2">
      <c r="B3831" s="31">
        <v>3822</v>
      </c>
      <c r="J3831">
        <f t="shared" si="59"/>
        <v>105000</v>
      </c>
      <c r="K3831" t="e">
        <f>VLOOKUP(B3831,'REGISTRO ABONOS'!$B$8:$BC$10039,54,0)</f>
        <v>#N/A</v>
      </c>
      <c r="L3831" t="e">
        <f>IF(Tabla267[[#This Row],[VALOR RESTANTE]]&lt;Tabla267[[#This Row],[VALOR]],"NO DISPONIBLE","DISPONIBLE")</f>
        <v>#N/A</v>
      </c>
      <c r="M3831" s="9">
        <f>COUNTIF(Tabla267[[#This Row],[VALOR RESTANTE]],0)</f>
        <v>0</v>
      </c>
    </row>
    <row r="3832" spans="2:13" hidden="1" x14ac:dyDescent="0.2">
      <c r="B3832" s="31">
        <v>3823</v>
      </c>
      <c r="J3832">
        <f t="shared" si="59"/>
        <v>105000</v>
      </c>
      <c r="K3832" t="e">
        <f>VLOOKUP(B3832,'REGISTRO ABONOS'!$B$8:$BC$10039,54,0)</f>
        <v>#N/A</v>
      </c>
      <c r="L3832" t="e">
        <f>IF(Tabla267[[#This Row],[VALOR RESTANTE]]&lt;Tabla267[[#This Row],[VALOR]],"NO DISPONIBLE","DISPONIBLE")</f>
        <v>#N/A</v>
      </c>
      <c r="M3832" s="9">
        <f>COUNTIF(Tabla267[[#This Row],[VALOR RESTANTE]],0)</f>
        <v>0</v>
      </c>
    </row>
    <row r="3833" spans="2:13" hidden="1" x14ac:dyDescent="0.2">
      <c r="B3833" s="31">
        <v>3824</v>
      </c>
      <c r="J3833">
        <f t="shared" si="59"/>
        <v>105000</v>
      </c>
      <c r="K3833" t="e">
        <f>VLOOKUP(B3833,'REGISTRO ABONOS'!$B$8:$BC$10039,54,0)</f>
        <v>#N/A</v>
      </c>
      <c r="L3833" t="e">
        <f>IF(Tabla267[[#This Row],[VALOR RESTANTE]]&lt;Tabla267[[#This Row],[VALOR]],"NO DISPONIBLE","DISPONIBLE")</f>
        <v>#N/A</v>
      </c>
      <c r="M3833" s="9">
        <f>COUNTIF(Tabla267[[#This Row],[VALOR RESTANTE]],0)</f>
        <v>0</v>
      </c>
    </row>
    <row r="3834" spans="2:13" hidden="1" x14ac:dyDescent="0.2">
      <c r="B3834" s="31">
        <v>3825</v>
      </c>
      <c r="J3834">
        <f t="shared" si="59"/>
        <v>105000</v>
      </c>
      <c r="K3834" t="e">
        <f>VLOOKUP(B3834,'REGISTRO ABONOS'!$B$8:$BC$10039,54,0)</f>
        <v>#N/A</v>
      </c>
      <c r="L3834" t="e">
        <f>IF(Tabla267[[#This Row],[VALOR RESTANTE]]&lt;Tabla267[[#This Row],[VALOR]],"NO DISPONIBLE","DISPONIBLE")</f>
        <v>#N/A</v>
      </c>
      <c r="M3834" s="9">
        <f>COUNTIF(Tabla267[[#This Row],[VALOR RESTANTE]],0)</f>
        <v>0</v>
      </c>
    </row>
    <row r="3835" spans="2:13" hidden="1" x14ac:dyDescent="0.2">
      <c r="B3835" s="31">
        <v>3826</v>
      </c>
      <c r="J3835">
        <f t="shared" si="59"/>
        <v>105000</v>
      </c>
      <c r="K3835" t="e">
        <f>VLOOKUP(B3835,'REGISTRO ABONOS'!$B$8:$BC$10039,54,0)</f>
        <v>#N/A</v>
      </c>
      <c r="L3835" t="e">
        <f>IF(Tabla267[[#This Row],[VALOR RESTANTE]]&lt;Tabla267[[#This Row],[VALOR]],"NO DISPONIBLE","DISPONIBLE")</f>
        <v>#N/A</v>
      </c>
      <c r="M3835" s="9">
        <f>COUNTIF(Tabla267[[#This Row],[VALOR RESTANTE]],0)</f>
        <v>0</v>
      </c>
    </row>
    <row r="3836" spans="2:13" hidden="1" x14ac:dyDescent="0.2">
      <c r="B3836" s="31">
        <v>3827</v>
      </c>
      <c r="J3836">
        <f t="shared" si="59"/>
        <v>105000</v>
      </c>
      <c r="K3836" t="e">
        <f>VLOOKUP(B3836,'REGISTRO ABONOS'!$B$8:$BC$10039,54,0)</f>
        <v>#N/A</v>
      </c>
      <c r="L3836" t="e">
        <f>IF(Tabla267[[#This Row],[VALOR RESTANTE]]&lt;Tabla267[[#This Row],[VALOR]],"NO DISPONIBLE","DISPONIBLE")</f>
        <v>#N/A</v>
      </c>
      <c r="M3836" s="9">
        <f>COUNTIF(Tabla267[[#This Row],[VALOR RESTANTE]],0)</f>
        <v>0</v>
      </c>
    </row>
    <row r="3837" spans="2:13" hidden="1" x14ac:dyDescent="0.2">
      <c r="B3837" s="31">
        <v>3828</v>
      </c>
      <c r="J3837">
        <f t="shared" si="59"/>
        <v>105000</v>
      </c>
      <c r="K3837" t="e">
        <f>VLOOKUP(B3837,'REGISTRO ABONOS'!$B$8:$BC$10039,54,0)</f>
        <v>#N/A</v>
      </c>
      <c r="L3837" t="e">
        <f>IF(Tabla267[[#This Row],[VALOR RESTANTE]]&lt;Tabla267[[#This Row],[VALOR]],"NO DISPONIBLE","DISPONIBLE")</f>
        <v>#N/A</v>
      </c>
      <c r="M3837" s="9">
        <f>COUNTIF(Tabla267[[#This Row],[VALOR RESTANTE]],0)</f>
        <v>0</v>
      </c>
    </row>
    <row r="3838" spans="2:13" hidden="1" x14ac:dyDescent="0.2">
      <c r="B3838" s="31">
        <v>3829</v>
      </c>
      <c r="J3838">
        <f t="shared" si="59"/>
        <v>105000</v>
      </c>
      <c r="K3838" t="e">
        <f>VLOOKUP(B3838,'REGISTRO ABONOS'!$B$8:$BC$10039,54,0)</f>
        <v>#N/A</v>
      </c>
      <c r="L3838" t="e">
        <f>IF(Tabla267[[#This Row],[VALOR RESTANTE]]&lt;Tabla267[[#This Row],[VALOR]],"NO DISPONIBLE","DISPONIBLE")</f>
        <v>#N/A</v>
      </c>
      <c r="M3838" s="9">
        <f>COUNTIF(Tabla267[[#This Row],[VALOR RESTANTE]],0)</f>
        <v>0</v>
      </c>
    </row>
    <row r="3839" spans="2:13" hidden="1" x14ac:dyDescent="0.2">
      <c r="B3839" s="31">
        <v>3830</v>
      </c>
      <c r="J3839">
        <f t="shared" si="59"/>
        <v>105000</v>
      </c>
      <c r="K3839" t="e">
        <f>VLOOKUP(B3839,'REGISTRO ABONOS'!$B$8:$BC$10039,54,0)</f>
        <v>#N/A</v>
      </c>
      <c r="L3839" t="e">
        <f>IF(Tabla267[[#This Row],[VALOR RESTANTE]]&lt;Tabla267[[#This Row],[VALOR]],"NO DISPONIBLE","DISPONIBLE")</f>
        <v>#N/A</v>
      </c>
      <c r="M3839" s="9">
        <f>COUNTIF(Tabla267[[#This Row],[VALOR RESTANTE]],0)</f>
        <v>0</v>
      </c>
    </row>
    <row r="3840" spans="2:13" hidden="1" x14ac:dyDescent="0.2">
      <c r="B3840" s="31">
        <v>3831</v>
      </c>
      <c r="J3840">
        <f t="shared" si="59"/>
        <v>105000</v>
      </c>
      <c r="K3840" t="e">
        <f>VLOOKUP(B3840,'REGISTRO ABONOS'!$B$8:$BC$10039,54,0)</f>
        <v>#N/A</v>
      </c>
      <c r="L3840" t="e">
        <f>IF(Tabla267[[#This Row],[VALOR RESTANTE]]&lt;Tabla267[[#This Row],[VALOR]],"NO DISPONIBLE","DISPONIBLE")</f>
        <v>#N/A</v>
      </c>
      <c r="M3840" s="9">
        <f>COUNTIF(Tabla267[[#This Row],[VALOR RESTANTE]],0)</f>
        <v>0</v>
      </c>
    </row>
    <row r="3841" spans="2:13" hidden="1" x14ac:dyDescent="0.2">
      <c r="B3841" s="31">
        <v>3832</v>
      </c>
      <c r="J3841">
        <f t="shared" si="59"/>
        <v>105000</v>
      </c>
      <c r="K3841" t="e">
        <f>VLOOKUP(B3841,'REGISTRO ABONOS'!$B$8:$BC$10039,54,0)</f>
        <v>#N/A</v>
      </c>
      <c r="L3841" t="e">
        <f>IF(Tabla267[[#This Row],[VALOR RESTANTE]]&lt;Tabla267[[#This Row],[VALOR]],"NO DISPONIBLE","DISPONIBLE")</f>
        <v>#N/A</v>
      </c>
      <c r="M3841" s="9">
        <f>COUNTIF(Tabla267[[#This Row],[VALOR RESTANTE]],0)</f>
        <v>0</v>
      </c>
    </row>
    <row r="3842" spans="2:13" hidden="1" x14ac:dyDescent="0.2">
      <c r="B3842" s="31">
        <v>3833</v>
      </c>
      <c r="J3842">
        <f t="shared" si="59"/>
        <v>105000</v>
      </c>
      <c r="K3842" t="e">
        <f>VLOOKUP(B3842,'REGISTRO ABONOS'!$B$8:$BC$10039,54,0)</f>
        <v>#N/A</v>
      </c>
      <c r="L3842" t="e">
        <f>IF(Tabla267[[#This Row],[VALOR RESTANTE]]&lt;Tabla267[[#This Row],[VALOR]],"NO DISPONIBLE","DISPONIBLE")</f>
        <v>#N/A</v>
      </c>
      <c r="M3842" s="9">
        <f>COUNTIF(Tabla267[[#This Row],[VALOR RESTANTE]],0)</f>
        <v>0</v>
      </c>
    </row>
    <row r="3843" spans="2:13" hidden="1" x14ac:dyDescent="0.2">
      <c r="B3843" s="31">
        <v>3834</v>
      </c>
      <c r="J3843">
        <f t="shared" si="59"/>
        <v>105000</v>
      </c>
      <c r="K3843" t="e">
        <f>VLOOKUP(B3843,'REGISTRO ABONOS'!$B$8:$BC$10039,54,0)</f>
        <v>#N/A</v>
      </c>
      <c r="L3843" t="e">
        <f>IF(Tabla267[[#This Row],[VALOR RESTANTE]]&lt;Tabla267[[#This Row],[VALOR]],"NO DISPONIBLE","DISPONIBLE")</f>
        <v>#N/A</v>
      </c>
      <c r="M3843" s="9">
        <f>COUNTIF(Tabla267[[#This Row],[VALOR RESTANTE]],0)</f>
        <v>0</v>
      </c>
    </row>
    <row r="3844" spans="2:13" hidden="1" x14ac:dyDescent="0.2">
      <c r="B3844" s="31">
        <v>3835</v>
      </c>
      <c r="J3844">
        <f t="shared" si="59"/>
        <v>105000</v>
      </c>
      <c r="K3844" t="e">
        <f>VLOOKUP(B3844,'REGISTRO ABONOS'!$B$8:$BC$10039,54,0)</f>
        <v>#N/A</v>
      </c>
      <c r="L3844" t="e">
        <f>IF(Tabla267[[#This Row],[VALOR RESTANTE]]&lt;Tabla267[[#This Row],[VALOR]],"NO DISPONIBLE","DISPONIBLE")</f>
        <v>#N/A</v>
      </c>
      <c r="M3844" s="9">
        <f>COUNTIF(Tabla267[[#This Row],[VALOR RESTANTE]],0)</f>
        <v>0</v>
      </c>
    </row>
    <row r="3845" spans="2:13" hidden="1" x14ac:dyDescent="0.2">
      <c r="B3845" s="31">
        <v>3836</v>
      </c>
      <c r="J3845">
        <f t="shared" si="59"/>
        <v>105000</v>
      </c>
      <c r="K3845" t="e">
        <f>VLOOKUP(B3845,'REGISTRO ABONOS'!$B$8:$BC$10039,54,0)</f>
        <v>#N/A</v>
      </c>
      <c r="L3845" t="e">
        <f>IF(Tabla267[[#This Row],[VALOR RESTANTE]]&lt;Tabla267[[#This Row],[VALOR]],"NO DISPONIBLE","DISPONIBLE")</f>
        <v>#N/A</v>
      </c>
      <c r="M3845" s="9">
        <f>COUNTIF(Tabla267[[#This Row],[VALOR RESTANTE]],0)</f>
        <v>0</v>
      </c>
    </row>
    <row r="3846" spans="2:13" hidden="1" x14ac:dyDescent="0.2">
      <c r="B3846" s="31">
        <v>3837</v>
      </c>
      <c r="J3846">
        <f t="shared" si="59"/>
        <v>105000</v>
      </c>
      <c r="K3846" t="e">
        <f>VLOOKUP(B3846,'REGISTRO ABONOS'!$B$8:$BC$10039,54,0)</f>
        <v>#N/A</v>
      </c>
      <c r="L3846" t="e">
        <f>IF(Tabla267[[#This Row],[VALOR RESTANTE]]&lt;Tabla267[[#This Row],[VALOR]],"NO DISPONIBLE","DISPONIBLE")</f>
        <v>#N/A</v>
      </c>
      <c r="M3846" s="9">
        <f>COUNTIF(Tabla267[[#This Row],[VALOR RESTANTE]],0)</f>
        <v>0</v>
      </c>
    </row>
    <row r="3847" spans="2:13" hidden="1" x14ac:dyDescent="0.2">
      <c r="B3847" s="31">
        <v>3838</v>
      </c>
      <c r="J3847">
        <f t="shared" si="59"/>
        <v>105000</v>
      </c>
      <c r="K3847" t="e">
        <f>VLOOKUP(B3847,'REGISTRO ABONOS'!$B$8:$BC$10039,54,0)</f>
        <v>#N/A</v>
      </c>
      <c r="L3847" t="e">
        <f>IF(Tabla267[[#This Row],[VALOR RESTANTE]]&lt;Tabla267[[#This Row],[VALOR]],"NO DISPONIBLE","DISPONIBLE")</f>
        <v>#N/A</v>
      </c>
      <c r="M3847" s="9">
        <f>COUNTIF(Tabla267[[#This Row],[VALOR RESTANTE]],0)</f>
        <v>0</v>
      </c>
    </row>
    <row r="3848" spans="2:13" hidden="1" x14ac:dyDescent="0.2">
      <c r="B3848" s="31">
        <v>3839</v>
      </c>
      <c r="J3848">
        <f t="shared" si="59"/>
        <v>105000</v>
      </c>
      <c r="K3848" t="e">
        <f>VLOOKUP(B3848,'REGISTRO ABONOS'!$B$8:$BC$10039,54,0)</f>
        <v>#N/A</v>
      </c>
      <c r="L3848" t="e">
        <f>IF(Tabla267[[#This Row],[VALOR RESTANTE]]&lt;Tabla267[[#This Row],[VALOR]],"NO DISPONIBLE","DISPONIBLE")</f>
        <v>#N/A</v>
      </c>
      <c r="M3848" s="9">
        <f>COUNTIF(Tabla267[[#This Row],[VALOR RESTANTE]],0)</f>
        <v>0</v>
      </c>
    </row>
    <row r="3849" spans="2:13" hidden="1" x14ac:dyDescent="0.2">
      <c r="B3849" s="31">
        <v>3840</v>
      </c>
      <c r="J3849">
        <f t="shared" si="59"/>
        <v>105000</v>
      </c>
      <c r="K3849" t="e">
        <f>VLOOKUP(B3849,'REGISTRO ABONOS'!$B$8:$BC$10039,54,0)</f>
        <v>#N/A</v>
      </c>
      <c r="L3849" t="e">
        <f>IF(Tabla267[[#This Row],[VALOR RESTANTE]]&lt;Tabla267[[#This Row],[VALOR]],"NO DISPONIBLE","DISPONIBLE")</f>
        <v>#N/A</v>
      </c>
      <c r="M3849" s="9">
        <f>COUNTIF(Tabla267[[#This Row],[VALOR RESTANTE]],0)</f>
        <v>0</v>
      </c>
    </row>
    <row r="3850" spans="2:13" hidden="1" x14ac:dyDescent="0.2">
      <c r="B3850" s="31">
        <v>3841</v>
      </c>
      <c r="J3850">
        <f t="shared" si="59"/>
        <v>105000</v>
      </c>
      <c r="K3850" t="e">
        <f>VLOOKUP(B3850,'REGISTRO ABONOS'!$B$8:$BC$10039,54,0)</f>
        <v>#N/A</v>
      </c>
      <c r="L3850" t="e">
        <f>IF(Tabla267[[#This Row],[VALOR RESTANTE]]&lt;Tabla267[[#This Row],[VALOR]],"NO DISPONIBLE","DISPONIBLE")</f>
        <v>#N/A</v>
      </c>
      <c r="M3850" s="9">
        <f>COUNTIF(Tabla267[[#This Row],[VALOR RESTANTE]],0)</f>
        <v>0</v>
      </c>
    </row>
    <row r="3851" spans="2:13" hidden="1" x14ac:dyDescent="0.2">
      <c r="B3851" s="31">
        <v>3842</v>
      </c>
      <c r="J3851">
        <f t="shared" si="59"/>
        <v>105000</v>
      </c>
      <c r="K3851" t="e">
        <f>VLOOKUP(B3851,'REGISTRO ABONOS'!$B$8:$BC$10039,54,0)</f>
        <v>#N/A</v>
      </c>
      <c r="L3851" t="e">
        <f>IF(Tabla267[[#This Row],[VALOR RESTANTE]]&lt;Tabla267[[#This Row],[VALOR]],"NO DISPONIBLE","DISPONIBLE")</f>
        <v>#N/A</v>
      </c>
      <c r="M3851" s="9">
        <f>COUNTIF(Tabla267[[#This Row],[VALOR RESTANTE]],0)</f>
        <v>0</v>
      </c>
    </row>
    <row r="3852" spans="2:13" hidden="1" x14ac:dyDescent="0.2">
      <c r="B3852" s="31">
        <v>3843</v>
      </c>
      <c r="J3852">
        <f t="shared" ref="J3852:J3915" si="60">IF(C3852&gt;43607,130000,105000)</f>
        <v>105000</v>
      </c>
      <c r="K3852" t="e">
        <f>VLOOKUP(B3852,'REGISTRO ABONOS'!$B$8:$BC$10039,54,0)</f>
        <v>#N/A</v>
      </c>
      <c r="L3852" t="e">
        <f>IF(Tabla267[[#This Row],[VALOR RESTANTE]]&lt;Tabla267[[#This Row],[VALOR]],"NO DISPONIBLE","DISPONIBLE")</f>
        <v>#N/A</v>
      </c>
      <c r="M3852" s="9">
        <f>COUNTIF(Tabla267[[#This Row],[VALOR RESTANTE]],0)</f>
        <v>0</v>
      </c>
    </row>
    <row r="3853" spans="2:13" hidden="1" x14ac:dyDescent="0.2">
      <c r="B3853" s="31">
        <v>3844</v>
      </c>
      <c r="J3853">
        <f t="shared" si="60"/>
        <v>105000</v>
      </c>
      <c r="K3853" t="e">
        <f>VLOOKUP(B3853,'REGISTRO ABONOS'!$B$8:$BC$10039,54,0)</f>
        <v>#N/A</v>
      </c>
      <c r="L3853" t="e">
        <f>IF(Tabla267[[#This Row],[VALOR RESTANTE]]&lt;Tabla267[[#This Row],[VALOR]],"NO DISPONIBLE","DISPONIBLE")</f>
        <v>#N/A</v>
      </c>
      <c r="M3853" s="9">
        <f>COUNTIF(Tabla267[[#This Row],[VALOR RESTANTE]],0)</f>
        <v>0</v>
      </c>
    </row>
    <row r="3854" spans="2:13" hidden="1" x14ac:dyDescent="0.2">
      <c r="B3854" s="31">
        <v>3845</v>
      </c>
      <c r="J3854">
        <f t="shared" si="60"/>
        <v>105000</v>
      </c>
      <c r="K3854" t="e">
        <f>VLOOKUP(B3854,'REGISTRO ABONOS'!$B$8:$BC$10039,54,0)</f>
        <v>#N/A</v>
      </c>
      <c r="L3854" t="e">
        <f>IF(Tabla267[[#This Row],[VALOR RESTANTE]]&lt;Tabla267[[#This Row],[VALOR]],"NO DISPONIBLE","DISPONIBLE")</f>
        <v>#N/A</v>
      </c>
      <c r="M3854" s="9">
        <f>COUNTIF(Tabla267[[#This Row],[VALOR RESTANTE]],0)</f>
        <v>0</v>
      </c>
    </row>
    <row r="3855" spans="2:13" hidden="1" x14ac:dyDescent="0.2">
      <c r="B3855" s="31">
        <v>3846</v>
      </c>
      <c r="J3855">
        <f t="shared" si="60"/>
        <v>105000</v>
      </c>
      <c r="K3855" t="e">
        <f>VLOOKUP(B3855,'REGISTRO ABONOS'!$B$8:$BC$10039,54,0)</f>
        <v>#N/A</v>
      </c>
      <c r="L3855" t="e">
        <f>IF(Tabla267[[#This Row],[VALOR RESTANTE]]&lt;Tabla267[[#This Row],[VALOR]],"NO DISPONIBLE","DISPONIBLE")</f>
        <v>#N/A</v>
      </c>
      <c r="M3855" s="9">
        <f>COUNTIF(Tabla267[[#This Row],[VALOR RESTANTE]],0)</f>
        <v>0</v>
      </c>
    </row>
    <row r="3856" spans="2:13" hidden="1" x14ac:dyDescent="0.2">
      <c r="B3856" s="31">
        <v>3847</v>
      </c>
      <c r="J3856">
        <f t="shared" si="60"/>
        <v>105000</v>
      </c>
      <c r="K3856" t="e">
        <f>VLOOKUP(B3856,'REGISTRO ABONOS'!$B$8:$BC$10039,54,0)</f>
        <v>#N/A</v>
      </c>
      <c r="L3856" t="e">
        <f>IF(Tabla267[[#This Row],[VALOR RESTANTE]]&lt;Tabla267[[#This Row],[VALOR]],"NO DISPONIBLE","DISPONIBLE")</f>
        <v>#N/A</v>
      </c>
      <c r="M3856" s="9">
        <f>COUNTIF(Tabla267[[#This Row],[VALOR RESTANTE]],0)</f>
        <v>0</v>
      </c>
    </row>
    <row r="3857" spans="2:13" hidden="1" x14ac:dyDescent="0.2">
      <c r="B3857" s="31">
        <v>3848</v>
      </c>
      <c r="J3857">
        <f t="shared" si="60"/>
        <v>105000</v>
      </c>
      <c r="K3857" t="e">
        <f>VLOOKUP(B3857,'REGISTRO ABONOS'!$B$8:$BC$10039,54,0)</f>
        <v>#N/A</v>
      </c>
      <c r="L3857" t="e">
        <f>IF(Tabla267[[#This Row],[VALOR RESTANTE]]&lt;Tabla267[[#This Row],[VALOR]],"NO DISPONIBLE","DISPONIBLE")</f>
        <v>#N/A</v>
      </c>
      <c r="M3857" s="9">
        <f>COUNTIF(Tabla267[[#This Row],[VALOR RESTANTE]],0)</f>
        <v>0</v>
      </c>
    </row>
    <row r="3858" spans="2:13" hidden="1" x14ac:dyDescent="0.2">
      <c r="B3858" s="31">
        <v>3849</v>
      </c>
      <c r="J3858">
        <f t="shared" si="60"/>
        <v>105000</v>
      </c>
      <c r="K3858" t="e">
        <f>VLOOKUP(B3858,'REGISTRO ABONOS'!$B$8:$BC$10039,54,0)</f>
        <v>#N/A</v>
      </c>
      <c r="L3858" t="e">
        <f>IF(Tabla267[[#This Row],[VALOR RESTANTE]]&lt;Tabla267[[#This Row],[VALOR]],"NO DISPONIBLE","DISPONIBLE")</f>
        <v>#N/A</v>
      </c>
      <c r="M3858" s="9">
        <f>COUNTIF(Tabla267[[#This Row],[VALOR RESTANTE]],0)</f>
        <v>0</v>
      </c>
    </row>
    <row r="3859" spans="2:13" hidden="1" x14ac:dyDescent="0.2">
      <c r="B3859" s="31">
        <v>3850</v>
      </c>
      <c r="J3859">
        <f t="shared" si="60"/>
        <v>105000</v>
      </c>
      <c r="K3859" t="e">
        <f>VLOOKUP(B3859,'REGISTRO ABONOS'!$B$8:$BC$10039,54,0)</f>
        <v>#N/A</v>
      </c>
      <c r="L3859" t="e">
        <f>IF(Tabla267[[#This Row],[VALOR RESTANTE]]&lt;Tabla267[[#This Row],[VALOR]],"NO DISPONIBLE","DISPONIBLE")</f>
        <v>#N/A</v>
      </c>
      <c r="M3859" s="9">
        <f>COUNTIF(Tabla267[[#This Row],[VALOR RESTANTE]],0)</f>
        <v>0</v>
      </c>
    </row>
    <row r="3860" spans="2:13" hidden="1" x14ac:dyDescent="0.2">
      <c r="B3860" s="31">
        <v>3851</v>
      </c>
      <c r="J3860">
        <f t="shared" si="60"/>
        <v>105000</v>
      </c>
      <c r="K3860" t="e">
        <f>VLOOKUP(B3860,'REGISTRO ABONOS'!$B$8:$BC$10039,54,0)</f>
        <v>#N/A</v>
      </c>
      <c r="L3860" t="e">
        <f>IF(Tabla267[[#This Row],[VALOR RESTANTE]]&lt;Tabla267[[#This Row],[VALOR]],"NO DISPONIBLE","DISPONIBLE")</f>
        <v>#N/A</v>
      </c>
      <c r="M3860" s="9">
        <f>COUNTIF(Tabla267[[#This Row],[VALOR RESTANTE]],0)</f>
        <v>0</v>
      </c>
    </row>
    <row r="3861" spans="2:13" hidden="1" x14ac:dyDescent="0.2">
      <c r="B3861" s="31">
        <v>3852</v>
      </c>
      <c r="J3861">
        <f t="shared" si="60"/>
        <v>105000</v>
      </c>
      <c r="K3861" t="e">
        <f>VLOOKUP(B3861,'REGISTRO ABONOS'!$B$8:$BC$10039,54,0)</f>
        <v>#N/A</v>
      </c>
      <c r="L3861" t="e">
        <f>IF(Tabla267[[#This Row],[VALOR RESTANTE]]&lt;Tabla267[[#This Row],[VALOR]],"NO DISPONIBLE","DISPONIBLE")</f>
        <v>#N/A</v>
      </c>
      <c r="M3861" s="9">
        <f>COUNTIF(Tabla267[[#This Row],[VALOR RESTANTE]],0)</f>
        <v>0</v>
      </c>
    </row>
    <row r="3862" spans="2:13" hidden="1" x14ac:dyDescent="0.2">
      <c r="B3862" s="31">
        <v>3853</v>
      </c>
      <c r="J3862">
        <f t="shared" si="60"/>
        <v>105000</v>
      </c>
      <c r="K3862" t="e">
        <f>VLOOKUP(B3862,'REGISTRO ABONOS'!$B$8:$BC$10039,54,0)</f>
        <v>#N/A</v>
      </c>
      <c r="L3862" t="e">
        <f>IF(Tabla267[[#This Row],[VALOR RESTANTE]]&lt;Tabla267[[#This Row],[VALOR]],"NO DISPONIBLE","DISPONIBLE")</f>
        <v>#N/A</v>
      </c>
      <c r="M3862" s="9">
        <f>COUNTIF(Tabla267[[#This Row],[VALOR RESTANTE]],0)</f>
        <v>0</v>
      </c>
    </row>
    <row r="3863" spans="2:13" hidden="1" x14ac:dyDescent="0.2">
      <c r="B3863" s="31">
        <v>3854</v>
      </c>
      <c r="J3863">
        <f t="shared" si="60"/>
        <v>105000</v>
      </c>
      <c r="K3863" t="e">
        <f>VLOOKUP(B3863,'REGISTRO ABONOS'!$B$8:$BC$10039,54,0)</f>
        <v>#N/A</v>
      </c>
      <c r="L3863" t="e">
        <f>IF(Tabla267[[#This Row],[VALOR RESTANTE]]&lt;Tabla267[[#This Row],[VALOR]],"NO DISPONIBLE","DISPONIBLE")</f>
        <v>#N/A</v>
      </c>
      <c r="M3863" s="9">
        <f>COUNTIF(Tabla267[[#This Row],[VALOR RESTANTE]],0)</f>
        <v>0</v>
      </c>
    </row>
    <row r="3864" spans="2:13" hidden="1" x14ac:dyDescent="0.2">
      <c r="B3864" s="31">
        <v>3855</v>
      </c>
      <c r="J3864">
        <f t="shared" si="60"/>
        <v>105000</v>
      </c>
      <c r="K3864" t="e">
        <f>VLOOKUP(B3864,'REGISTRO ABONOS'!$B$8:$BC$10039,54,0)</f>
        <v>#N/A</v>
      </c>
      <c r="L3864" t="e">
        <f>IF(Tabla267[[#This Row],[VALOR RESTANTE]]&lt;Tabla267[[#This Row],[VALOR]],"NO DISPONIBLE","DISPONIBLE")</f>
        <v>#N/A</v>
      </c>
      <c r="M3864" s="9">
        <f>COUNTIF(Tabla267[[#This Row],[VALOR RESTANTE]],0)</f>
        <v>0</v>
      </c>
    </row>
    <row r="3865" spans="2:13" hidden="1" x14ac:dyDescent="0.2">
      <c r="B3865" s="31">
        <v>3856</v>
      </c>
      <c r="J3865">
        <f t="shared" si="60"/>
        <v>105000</v>
      </c>
      <c r="K3865" t="e">
        <f>VLOOKUP(B3865,'REGISTRO ABONOS'!$B$8:$BC$10039,54,0)</f>
        <v>#N/A</v>
      </c>
      <c r="L3865" t="e">
        <f>IF(Tabla267[[#This Row],[VALOR RESTANTE]]&lt;Tabla267[[#This Row],[VALOR]],"NO DISPONIBLE","DISPONIBLE")</f>
        <v>#N/A</v>
      </c>
      <c r="M3865" s="9">
        <f>COUNTIF(Tabla267[[#This Row],[VALOR RESTANTE]],0)</f>
        <v>0</v>
      </c>
    </row>
    <row r="3866" spans="2:13" hidden="1" x14ac:dyDescent="0.2">
      <c r="B3866" s="31">
        <v>3857</v>
      </c>
      <c r="J3866">
        <f t="shared" si="60"/>
        <v>105000</v>
      </c>
      <c r="K3866" t="e">
        <f>VLOOKUP(B3866,'REGISTRO ABONOS'!$B$8:$BC$10039,54,0)</f>
        <v>#N/A</v>
      </c>
      <c r="L3866" t="e">
        <f>IF(Tabla267[[#This Row],[VALOR RESTANTE]]&lt;Tabla267[[#This Row],[VALOR]],"NO DISPONIBLE","DISPONIBLE")</f>
        <v>#N/A</v>
      </c>
      <c r="M3866" s="9">
        <f>COUNTIF(Tabla267[[#This Row],[VALOR RESTANTE]],0)</f>
        <v>0</v>
      </c>
    </row>
    <row r="3867" spans="2:13" hidden="1" x14ac:dyDescent="0.2">
      <c r="B3867" s="31">
        <v>3858</v>
      </c>
      <c r="J3867">
        <f t="shared" si="60"/>
        <v>105000</v>
      </c>
      <c r="K3867" t="e">
        <f>VLOOKUP(B3867,'REGISTRO ABONOS'!$B$8:$BC$10039,54,0)</f>
        <v>#N/A</v>
      </c>
      <c r="L3867" t="e">
        <f>IF(Tabla267[[#This Row],[VALOR RESTANTE]]&lt;Tabla267[[#This Row],[VALOR]],"NO DISPONIBLE","DISPONIBLE")</f>
        <v>#N/A</v>
      </c>
      <c r="M3867" s="9">
        <f>COUNTIF(Tabla267[[#This Row],[VALOR RESTANTE]],0)</f>
        <v>0</v>
      </c>
    </row>
    <row r="3868" spans="2:13" hidden="1" x14ac:dyDescent="0.2">
      <c r="B3868" s="31">
        <v>3859</v>
      </c>
      <c r="J3868">
        <f t="shared" si="60"/>
        <v>105000</v>
      </c>
      <c r="K3868" t="e">
        <f>VLOOKUP(B3868,'REGISTRO ABONOS'!$B$8:$BC$10039,54,0)</f>
        <v>#N/A</v>
      </c>
      <c r="L3868" t="e">
        <f>IF(Tabla267[[#This Row],[VALOR RESTANTE]]&lt;Tabla267[[#This Row],[VALOR]],"NO DISPONIBLE","DISPONIBLE")</f>
        <v>#N/A</v>
      </c>
      <c r="M3868" s="9">
        <f>COUNTIF(Tabla267[[#This Row],[VALOR RESTANTE]],0)</f>
        <v>0</v>
      </c>
    </row>
    <row r="3869" spans="2:13" hidden="1" x14ac:dyDescent="0.2">
      <c r="B3869" s="31">
        <v>3860</v>
      </c>
      <c r="J3869">
        <f t="shared" si="60"/>
        <v>105000</v>
      </c>
      <c r="K3869" t="e">
        <f>VLOOKUP(B3869,'REGISTRO ABONOS'!$B$8:$BC$10039,54,0)</f>
        <v>#N/A</v>
      </c>
      <c r="L3869" t="e">
        <f>IF(Tabla267[[#This Row],[VALOR RESTANTE]]&lt;Tabla267[[#This Row],[VALOR]],"NO DISPONIBLE","DISPONIBLE")</f>
        <v>#N/A</v>
      </c>
      <c r="M3869" s="9">
        <f>COUNTIF(Tabla267[[#This Row],[VALOR RESTANTE]],0)</f>
        <v>0</v>
      </c>
    </row>
    <row r="3870" spans="2:13" hidden="1" x14ac:dyDescent="0.2">
      <c r="B3870" s="31">
        <v>3861</v>
      </c>
      <c r="J3870">
        <f t="shared" si="60"/>
        <v>105000</v>
      </c>
      <c r="K3870" t="e">
        <f>VLOOKUP(B3870,'REGISTRO ABONOS'!$B$8:$BC$10039,54,0)</f>
        <v>#N/A</v>
      </c>
      <c r="L3870" t="e">
        <f>IF(Tabla267[[#This Row],[VALOR RESTANTE]]&lt;Tabla267[[#This Row],[VALOR]],"NO DISPONIBLE","DISPONIBLE")</f>
        <v>#N/A</v>
      </c>
      <c r="M3870" s="9">
        <f>COUNTIF(Tabla267[[#This Row],[VALOR RESTANTE]],0)</f>
        <v>0</v>
      </c>
    </row>
    <row r="3871" spans="2:13" hidden="1" x14ac:dyDescent="0.2">
      <c r="B3871" s="31">
        <v>3862</v>
      </c>
      <c r="J3871">
        <f t="shared" si="60"/>
        <v>105000</v>
      </c>
      <c r="K3871" t="e">
        <f>VLOOKUP(B3871,'REGISTRO ABONOS'!$B$8:$BC$10039,54,0)</f>
        <v>#N/A</v>
      </c>
      <c r="L3871" t="e">
        <f>IF(Tabla267[[#This Row],[VALOR RESTANTE]]&lt;Tabla267[[#This Row],[VALOR]],"NO DISPONIBLE","DISPONIBLE")</f>
        <v>#N/A</v>
      </c>
      <c r="M3871" s="9">
        <f>COUNTIF(Tabla267[[#This Row],[VALOR RESTANTE]],0)</f>
        <v>0</v>
      </c>
    </row>
    <row r="3872" spans="2:13" hidden="1" x14ac:dyDescent="0.2">
      <c r="B3872" s="31">
        <v>3863</v>
      </c>
      <c r="J3872">
        <f t="shared" si="60"/>
        <v>105000</v>
      </c>
      <c r="K3872" t="e">
        <f>VLOOKUP(B3872,'REGISTRO ABONOS'!$B$8:$BC$10039,54,0)</f>
        <v>#N/A</v>
      </c>
      <c r="L3872" t="e">
        <f>IF(Tabla267[[#This Row],[VALOR RESTANTE]]&lt;Tabla267[[#This Row],[VALOR]],"NO DISPONIBLE","DISPONIBLE")</f>
        <v>#N/A</v>
      </c>
      <c r="M3872" s="9">
        <f>COUNTIF(Tabla267[[#This Row],[VALOR RESTANTE]],0)</f>
        <v>0</v>
      </c>
    </row>
    <row r="3873" spans="2:13" hidden="1" x14ac:dyDescent="0.2">
      <c r="B3873" s="31">
        <v>3864</v>
      </c>
      <c r="J3873">
        <f t="shared" si="60"/>
        <v>105000</v>
      </c>
      <c r="K3873" t="e">
        <f>VLOOKUP(B3873,'REGISTRO ABONOS'!$B$8:$BC$10039,54,0)</f>
        <v>#N/A</v>
      </c>
      <c r="L3873" t="e">
        <f>IF(Tabla267[[#This Row],[VALOR RESTANTE]]&lt;Tabla267[[#This Row],[VALOR]],"NO DISPONIBLE","DISPONIBLE")</f>
        <v>#N/A</v>
      </c>
      <c r="M3873" s="9">
        <f>COUNTIF(Tabla267[[#This Row],[VALOR RESTANTE]],0)</f>
        <v>0</v>
      </c>
    </row>
    <row r="3874" spans="2:13" hidden="1" x14ac:dyDescent="0.2">
      <c r="B3874" s="31">
        <v>3865</v>
      </c>
      <c r="J3874">
        <f t="shared" si="60"/>
        <v>105000</v>
      </c>
      <c r="K3874" t="e">
        <f>VLOOKUP(B3874,'REGISTRO ABONOS'!$B$8:$BC$10039,54,0)</f>
        <v>#N/A</v>
      </c>
      <c r="L3874" t="e">
        <f>IF(Tabla267[[#This Row],[VALOR RESTANTE]]&lt;Tabla267[[#This Row],[VALOR]],"NO DISPONIBLE","DISPONIBLE")</f>
        <v>#N/A</v>
      </c>
      <c r="M3874" s="9">
        <f>COUNTIF(Tabla267[[#This Row],[VALOR RESTANTE]],0)</f>
        <v>0</v>
      </c>
    </row>
    <row r="3875" spans="2:13" hidden="1" x14ac:dyDescent="0.2">
      <c r="B3875" s="31">
        <v>3866</v>
      </c>
      <c r="J3875">
        <f t="shared" si="60"/>
        <v>105000</v>
      </c>
      <c r="K3875" t="e">
        <f>VLOOKUP(B3875,'REGISTRO ABONOS'!$B$8:$BC$10039,54,0)</f>
        <v>#N/A</v>
      </c>
      <c r="L3875" t="e">
        <f>IF(Tabla267[[#This Row],[VALOR RESTANTE]]&lt;Tabla267[[#This Row],[VALOR]],"NO DISPONIBLE","DISPONIBLE")</f>
        <v>#N/A</v>
      </c>
      <c r="M3875" s="9">
        <f>COUNTIF(Tabla267[[#This Row],[VALOR RESTANTE]],0)</f>
        <v>0</v>
      </c>
    </row>
    <row r="3876" spans="2:13" hidden="1" x14ac:dyDescent="0.2">
      <c r="B3876" s="31">
        <v>3867</v>
      </c>
      <c r="J3876">
        <f t="shared" si="60"/>
        <v>105000</v>
      </c>
      <c r="K3876" t="e">
        <f>VLOOKUP(B3876,'REGISTRO ABONOS'!$B$8:$BC$10039,54,0)</f>
        <v>#N/A</v>
      </c>
      <c r="L3876" t="e">
        <f>IF(Tabla267[[#This Row],[VALOR RESTANTE]]&lt;Tabla267[[#This Row],[VALOR]],"NO DISPONIBLE","DISPONIBLE")</f>
        <v>#N/A</v>
      </c>
      <c r="M3876" s="9">
        <f>COUNTIF(Tabla267[[#This Row],[VALOR RESTANTE]],0)</f>
        <v>0</v>
      </c>
    </row>
    <row r="3877" spans="2:13" hidden="1" x14ac:dyDescent="0.2">
      <c r="B3877" s="31">
        <v>3868</v>
      </c>
      <c r="J3877">
        <f t="shared" si="60"/>
        <v>105000</v>
      </c>
      <c r="K3877" t="e">
        <f>VLOOKUP(B3877,'REGISTRO ABONOS'!$B$8:$BC$10039,54,0)</f>
        <v>#N/A</v>
      </c>
      <c r="L3877" t="e">
        <f>IF(Tabla267[[#This Row],[VALOR RESTANTE]]&lt;Tabla267[[#This Row],[VALOR]],"NO DISPONIBLE","DISPONIBLE")</f>
        <v>#N/A</v>
      </c>
      <c r="M3877" s="9">
        <f>COUNTIF(Tabla267[[#This Row],[VALOR RESTANTE]],0)</f>
        <v>0</v>
      </c>
    </row>
    <row r="3878" spans="2:13" hidden="1" x14ac:dyDescent="0.2">
      <c r="B3878" s="31">
        <v>3869</v>
      </c>
      <c r="J3878">
        <f t="shared" si="60"/>
        <v>105000</v>
      </c>
      <c r="K3878" t="e">
        <f>VLOOKUP(B3878,'REGISTRO ABONOS'!$B$8:$BC$10039,54,0)</f>
        <v>#N/A</v>
      </c>
      <c r="L3878" t="e">
        <f>IF(Tabla267[[#This Row],[VALOR RESTANTE]]&lt;Tabla267[[#This Row],[VALOR]],"NO DISPONIBLE","DISPONIBLE")</f>
        <v>#N/A</v>
      </c>
      <c r="M3878" s="9">
        <f>COUNTIF(Tabla267[[#This Row],[VALOR RESTANTE]],0)</f>
        <v>0</v>
      </c>
    </row>
    <row r="3879" spans="2:13" hidden="1" x14ac:dyDescent="0.2">
      <c r="B3879" s="31">
        <v>3870</v>
      </c>
      <c r="J3879">
        <f t="shared" si="60"/>
        <v>105000</v>
      </c>
      <c r="K3879" t="e">
        <f>VLOOKUP(B3879,'REGISTRO ABONOS'!$B$8:$BC$10039,54,0)</f>
        <v>#N/A</v>
      </c>
      <c r="L3879" t="e">
        <f>IF(Tabla267[[#This Row],[VALOR RESTANTE]]&lt;Tabla267[[#This Row],[VALOR]],"NO DISPONIBLE","DISPONIBLE")</f>
        <v>#N/A</v>
      </c>
      <c r="M3879" s="9">
        <f>COUNTIF(Tabla267[[#This Row],[VALOR RESTANTE]],0)</f>
        <v>0</v>
      </c>
    </row>
    <row r="3880" spans="2:13" hidden="1" x14ac:dyDescent="0.2">
      <c r="B3880" s="31">
        <v>3871</v>
      </c>
      <c r="J3880">
        <f t="shared" si="60"/>
        <v>105000</v>
      </c>
      <c r="K3880" t="e">
        <f>VLOOKUP(B3880,'REGISTRO ABONOS'!$B$8:$BC$10039,54,0)</f>
        <v>#N/A</v>
      </c>
      <c r="L3880" t="e">
        <f>IF(Tabla267[[#This Row],[VALOR RESTANTE]]&lt;Tabla267[[#This Row],[VALOR]],"NO DISPONIBLE","DISPONIBLE")</f>
        <v>#N/A</v>
      </c>
      <c r="M3880" s="9">
        <f>COUNTIF(Tabla267[[#This Row],[VALOR RESTANTE]],0)</f>
        <v>0</v>
      </c>
    </row>
    <row r="3881" spans="2:13" hidden="1" x14ac:dyDescent="0.2">
      <c r="B3881" s="31">
        <v>3872</v>
      </c>
      <c r="J3881">
        <f t="shared" si="60"/>
        <v>105000</v>
      </c>
      <c r="K3881" t="e">
        <f>VLOOKUP(B3881,'REGISTRO ABONOS'!$B$8:$BC$10039,54,0)</f>
        <v>#N/A</v>
      </c>
      <c r="L3881" t="e">
        <f>IF(Tabla267[[#This Row],[VALOR RESTANTE]]&lt;Tabla267[[#This Row],[VALOR]],"NO DISPONIBLE","DISPONIBLE")</f>
        <v>#N/A</v>
      </c>
      <c r="M3881" s="9">
        <f>COUNTIF(Tabla267[[#This Row],[VALOR RESTANTE]],0)</f>
        <v>0</v>
      </c>
    </row>
    <row r="3882" spans="2:13" hidden="1" x14ac:dyDescent="0.2">
      <c r="B3882" s="31">
        <v>3873</v>
      </c>
      <c r="J3882">
        <f t="shared" si="60"/>
        <v>105000</v>
      </c>
      <c r="K3882" t="e">
        <f>VLOOKUP(B3882,'REGISTRO ABONOS'!$B$8:$BC$10039,54,0)</f>
        <v>#N/A</v>
      </c>
      <c r="L3882" t="e">
        <f>IF(Tabla267[[#This Row],[VALOR RESTANTE]]&lt;Tabla267[[#This Row],[VALOR]],"NO DISPONIBLE","DISPONIBLE")</f>
        <v>#N/A</v>
      </c>
      <c r="M3882" s="9">
        <f>COUNTIF(Tabla267[[#This Row],[VALOR RESTANTE]],0)</f>
        <v>0</v>
      </c>
    </row>
    <row r="3883" spans="2:13" hidden="1" x14ac:dyDescent="0.2">
      <c r="B3883" s="31">
        <v>3874</v>
      </c>
      <c r="J3883">
        <f t="shared" si="60"/>
        <v>105000</v>
      </c>
      <c r="K3883" t="e">
        <f>VLOOKUP(B3883,'REGISTRO ABONOS'!$B$8:$BC$10039,54,0)</f>
        <v>#N/A</v>
      </c>
      <c r="L3883" t="e">
        <f>IF(Tabla267[[#This Row],[VALOR RESTANTE]]&lt;Tabla267[[#This Row],[VALOR]],"NO DISPONIBLE","DISPONIBLE")</f>
        <v>#N/A</v>
      </c>
      <c r="M3883" s="9">
        <f>COUNTIF(Tabla267[[#This Row],[VALOR RESTANTE]],0)</f>
        <v>0</v>
      </c>
    </row>
    <row r="3884" spans="2:13" hidden="1" x14ac:dyDescent="0.2">
      <c r="B3884" s="31">
        <v>3875</v>
      </c>
      <c r="J3884">
        <f t="shared" si="60"/>
        <v>105000</v>
      </c>
      <c r="K3884" t="e">
        <f>VLOOKUP(B3884,'REGISTRO ABONOS'!$B$8:$BC$10039,54,0)</f>
        <v>#N/A</v>
      </c>
      <c r="L3884" t="e">
        <f>IF(Tabla267[[#This Row],[VALOR RESTANTE]]&lt;Tabla267[[#This Row],[VALOR]],"NO DISPONIBLE","DISPONIBLE")</f>
        <v>#N/A</v>
      </c>
      <c r="M3884" s="9">
        <f>COUNTIF(Tabla267[[#This Row],[VALOR RESTANTE]],0)</f>
        <v>0</v>
      </c>
    </row>
    <row r="3885" spans="2:13" hidden="1" x14ac:dyDescent="0.2">
      <c r="B3885" s="31">
        <v>3876</v>
      </c>
      <c r="J3885">
        <f t="shared" si="60"/>
        <v>105000</v>
      </c>
      <c r="K3885" t="e">
        <f>VLOOKUP(B3885,'REGISTRO ABONOS'!$B$8:$BC$10039,54,0)</f>
        <v>#N/A</v>
      </c>
      <c r="L3885" t="e">
        <f>IF(Tabla267[[#This Row],[VALOR RESTANTE]]&lt;Tabla267[[#This Row],[VALOR]],"NO DISPONIBLE","DISPONIBLE")</f>
        <v>#N/A</v>
      </c>
      <c r="M3885" s="9">
        <f>COUNTIF(Tabla267[[#This Row],[VALOR RESTANTE]],0)</f>
        <v>0</v>
      </c>
    </row>
    <row r="3886" spans="2:13" hidden="1" x14ac:dyDescent="0.2">
      <c r="B3886" s="31">
        <v>3877</v>
      </c>
      <c r="J3886">
        <f t="shared" si="60"/>
        <v>105000</v>
      </c>
      <c r="K3886" t="e">
        <f>VLOOKUP(B3886,'REGISTRO ABONOS'!$B$8:$BC$10039,54,0)</f>
        <v>#N/A</v>
      </c>
      <c r="L3886" t="e">
        <f>IF(Tabla267[[#This Row],[VALOR RESTANTE]]&lt;Tabla267[[#This Row],[VALOR]],"NO DISPONIBLE","DISPONIBLE")</f>
        <v>#N/A</v>
      </c>
      <c r="M3886" s="9">
        <f>COUNTIF(Tabla267[[#This Row],[VALOR RESTANTE]],0)</f>
        <v>0</v>
      </c>
    </row>
    <row r="3887" spans="2:13" hidden="1" x14ac:dyDescent="0.2">
      <c r="B3887" s="31">
        <v>3878</v>
      </c>
      <c r="J3887">
        <f t="shared" si="60"/>
        <v>105000</v>
      </c>
      <c r="K3887" t="e">
        <f>VLOOKUP(B3887,'REGISTRO ABONOS'!$B$8:$BC$10039,54,0)</f>
        <v>#N/A</v>
      </c>
      <c r="L3887" t="e">
        <f>IF(Tabla267[[#This Row],[VALOR RESTANTE]]&lt;Tabla267[[#This Row],[VALOR]],"NO DISPONIBLE","DISPONIBLE")</f>
        <v>#N/A</v>
      </c>
      <c r="M3887" s="9">
        <f>COUNTIF(Tabla267[[#This Row],[VALOR RESTANTE]],0)</f>
        <v>0</v>
      </c>
    </row>
    <row r="3888" spans="2:13" hidden="1" x14ac:dyDescent="0.2">
      <c r="B3888" s="31">
        <v>3879</v>
      </c>
      <c r="J3888">
        <f t="shared" si="60"/>
        <v>105000</v>
      </c>
      <c r="K3888" t="e">
        <f>VLOOKUP(B3888,'REGISTRO ABONOS'!$B$8:$BC$10039,54,0)</f>
        <v>#N/A</v>
      </c>
      <c r="L3888" t="e">
        <f>IF(Tabla267[[#This Row],[VALOR RESTANTE]]&lt;Tabla267[[#This Row],[VALOR]],"NO DISPONIBLE","DISPONIBLE")</f>
        <v>#N/A</v>
      </c>
      <c r="M3888" s="9">
        <f>COUNTIF(Tabla267[[#This Row],[VALOR RESTANTE]],0)</f>
        <v>0</v>
      </c>
    </row>
    <row r="3889" spans="2:13" hidden="1" x14ac:dyDescent="0.2">
      <c r="B3889" s="31">
        <v>3880</v>
      </c>
      <c r="J3889">
        <f t="shared" si="60"/>
        <v>105000</v>
      </c>
      <c r="K3889" t="e">
        <f>VLOOKUP(B3889,'REGISTRO ABONOS'!$B$8:$BC$10039,54,0)</f>
        <v>#N/A</v>
      </c>
      <c r="L3889" t="e">
        <f>IF(Tabla267[[#This Row],[VALOR RESTANTE]]&lt;Tabla267[[#This Row],[VALOR]],"NO DISPONIBLE","DISPONIBLE")</f>
        <v>#N/A</v>
      </c>
      <c r="M3889" s="9">
        <f>COUNTIF(Tabla267[[#This Row],[VALOR RESTANTE]],0)</f>
        <v>0</v>
      </c>
    </row>
    <row r="3890" spans="2:13" hidden="1" x14ac:dyDescent="0.2">
      <c r="B3890" s="31">
        <v>3881</v>
      </c>
      <c r="J3890">
        <f t="shared" si="60"/>
        <v>105000</v>
      </c>
      <c r="K3890" t="e">
        <f>VLOOKUP(B3890,'REGISTRO ABONOS'!$B$8:$BC$10039,54,0)</f>
        <v>#N/A</v>
      </c>
      <c r="L3890" t="e">
        <f>IF(Tabla267[[#This Row],[VALOR RESTANTE]]&lt;Tabla267[[#This Row],[VALOR]],"NO DISPONIBLE","DISPONIBLE")</f>
        <v>#N/A</v>
      </c>
      <c r="M3890" s="9">
        <f>COUNTIF(Tabla267[[#This Row],[VALOR RESTANTE]],0)</f>
        <v>0</v>
      </c>
    </row>
    <row r="3891" spans="2:13" hidden="1" x14ac:dyDescent="0.2">
      <c r="B3891" s="31">
        <v>3882</v>
      </c>
      <c r="J3891">
        <f t="shared" si="60"/>
        <v>105000</v>
      </c>
      <c r="K3891" t="e">
        <f>VLOOKUP(B3891,'REGISTRO ABONOS'!$B$8:$BC$10039,54,0)</f>
        <v>#N/A</v>
      </c>
      <c r="L3891" t="e">
        <f>IF(Tabla267[[#This Row],[VALOR RESTANTE]]&lt;Tabla267[[#This Row],[VALOR]],"NO DISPONIBLE","DISPONIBLE")</f>
        <v>#N/A</v>
      </c>
      <c r="M3891" s="9">
        <f>COUNTIF(Tabla267[[#This Row],[VALOR RESTANTE]],0)</f>
        <v>0</v>
      </c>
    </row>
    <row r="3892" spans="2:13" hidden="1" x14ac:dyDescent="0.2">
      <c r="B3892" s="31">
        <v>3883</v>
      </c>
      <c r="J3892">
        <f t="shared" si="60"/>
        <v>105000</v>
      </c>
      <c r="K3892" t="e">
        <f>VLOOKUP(B3892,'REGISTRO ABONOS'!$B$8:$BC$10039,54,0)</f>
        <v>#N/A</v>
      </c>
      <c r="L3892" t="e">
        <f>IF(Tabla267[[#This Row],[VALOR RESTANTE]]&lt;Tabla267[[#This Row],[VALOR]],"NO DISPONIBLE","DISPONIBLE")</f>
        <v>#N/A</v>
      </c>
      <c r="M3892" s="9">
        <f>COUNTIF(Tabla267[[#This Row],[VALOR RESTANTE]],0)</f>
        <v>0</v>
      </c>
    </row>
    <row r="3893" spans="2:13" hidden="1" x14ac:dyDescent="0.2">
      <c r="B3893" s="31">
        <v>3884</v>
      </c>
      <c r="J3893">
        <f t="shared" si="60"/>
        <v>105000</v>
      </c>
      <c r="K3893" t="e">
        <f>VLOOKUP(B3893,'REGISTRO ABONOS'!$B$8:$BC$10039,54,0)</f>
        <v>#N/A</v>
      </c>
      <c r="L3893" t="e">
        <f>IF(Tabla267[[#This Row],[VALOR RESTANTE]]&lt;Tabla267[[#This Row],[VALOR]],"NO DISPONIBLE","DISPONIBLE")</f>
        <v>#N/A</v>
      </c>
      <c r="M3893" s="9">
        <f>COUNTIF(Tabla267[[#This Row],[VALOR RESTANTE]],0)</f>
        <v>0</v>
      </c>
    </row>
    <row r="3894" spans="2:13" hidden="1" x14ac:dyDescent="0.2">
      <c r="B3894" s="31">
        <v>3885</v>
      </c>
      <c r="J3894">
        <f t="shared" si="60"/>
        <v>105000</v>
      </c>
      <c r="K3894" t="e">
        <f>VLOOKUP(B3894,'REGISTRO ABONOS'!$B$8:$BC$10039,54,0)</f>
        <v>#N/A</v>
      </c>
      <c r="L3894" t="e">
        <f>IF(Tabla267[[#This Row],[VALOR RESTANTE]]&lt;Tabla267[[#This Row],[VALOR]],"NO DISPONIBLE","DISPONIBLE")</f>
        <v>#N/A</v>
      </c>
      <c r="M3894" s="9">
        <f>COUNTIF(Tabla267[[#This Row],[VALOR RESTANTE]],0)</f>
        <v>0</v>
      </c>
    </row>
    <row r="3895" spans="2:13" hidden="1" x14ac:dyDescent="0.2">
      <c r="B3895" s="31">
        <v>3886</v>
      </c>
      <c r="J3895">
        <f t="shared" si="60"/>
        <v>105000</v>
      </c>
      <c r="K3895" t="e">
        <f>VLOOKUP(B3895,'REGISTRO ABONOS'!$B$8:$BC$10039,54,0)</f>
        <v>#N/A</v>
      </c>
      <c r="L3895" t="e">
        <f>IF(Tabla267[[#This Row],[VALOR RESTANTE]]&lt;Tabla267[[#This Row],[VALOR]],"NO DISPONIBLE","DISPONIBLE")</f>
        <v>#N/A</v>
      </c>
      <c r="M3895" s="9">
        <f>COUNTIF(Tabla267[[#This Row],[VALOR RESTANTE]],0)</f>
        <v>0</v>
      </c>
    </row>
    <row r="3896" spans="2:13" hidden="1" x14ac:dyDescent="0.2">
      <c r="B3896" s="31">
        <v>3887</v>
      </c>
      <c r="J3896">
        <f t="shared" si="60"/>
        <v>105000</v>
      </c>
      <c r="K3896" t="e">
        <f>VLOOKUP(B3896,'REGISTRO ABONOS'!$B$8:$BC$10039,54,0)</f>
        <v>#N/A</v>
      </c>
      <c r="L3896" t="e">
        <f>IF(Tabla267[[#This Row],[VALOR RESTANTE]]&lt;Tabla267[[#This Row],[VALOR]],"NO DISPONIBLE","DISPONIBLE")</f>
        <v>#N/A</v>
      </c>
      <c r="M3896" s="9">
        <f>COUNTIF(Tabla267[[#This Row],[VALOR RESTANTE]],0)</f>
        <v>0</v>
      </c>
    </row>
    <row r="3897" spans="2:13" hidden="1" x14ac:dyDescent="0.2">
      <c r="B3897" s="31">
        <v>3888</v>
      </c>
      <c r="J3897">
        <f t="shared" si="60"/>
        <v>105000</v>
      </c>
      <c r="K3897" t="e">
        <f>VLOOKUP(B3897,'REGISTRO ABONOS'!$B$8:$BC$10039,54,0)</f>
        <v>#N/A</v>
      </c>
      <c r="L3897" t="e">
        <f>IF(Tabla267[[#This Row],[VALOR RESTANTE]]&lt;Tabla267[[#This Row],[VALOR]],"NO DISPONIBLE","DISPONIBLE")</f>
        <v>#N/A</v>
      </c>
      <c r="M3897" s="9">
        <f>COUNTIF(Tabla267[[#This Row],[VALOR RESTANTE]],0)</f>
        <v>0</v>
      </c>
    </row>
    <row r="3898" spans="2:13" hidden="1" x14ac:dyDescent="0.2">
      <c r="B3898" s="31">
        <v>3889</v>
      </c>
      <c r="J3898">
        <f t="shared" si="60"/>
        <v>105000</v>
      </c>
      <c r="K3898" t="e">
        <f>VLOOKUP(B3898,'REGISTRO ABONOS'!$B$8:$BC$10039,54,0)</f>
        <v>#N/A</v>
      </c>
      <c r="L3898" t="e">
        <f>IF(Tabla267[[#This Row],[VALOR RESTANTE]]&lt;Tabla267[[#This Row],[VALOR]],"NO DISPONIBLE","DISPONIBLE")</f>
        <v>#N/A</v>
      </c>
      <c r="M3898" s="9">
        <f>COUNTIF(Tabla267[[#This Row],[VALOR RESTANTE]],0)</f>
        <v>0</v>
      </c>
    </row>
    <row r="3899" spans="2:13" hidden="1" x14ac:dyDescent="0.2">
      <c r="B3899" s="31">
        <v>3890</v>
      </c>
      <c r="J3899">
        <f t="shared" si="60"/>
        <v>105000</v>
      </c>
      <c r="K3899" t="e">
        <f>VLOOKUP(B3899,'REGISTRO ABONOS'!$B$8:$BC$10039,54,0)</f>
        <v>#N/A</v>
      </c>
      <c r="L3899" t="e">
        <f>IF(Tabla267[[#This Row],[VALOR RESTANTE]]&lt;Tabla267[[#This Row],[VALOR]],"NO DISPONIBLE","DISPONIBLE")</f>
        <v>#N/A</v>
      </c>
      <c r="M3899" s="9">
        <f>COUNTIF(Tabla267[[#This Row],[VALOR RESTANTE]],0)</f>
        <v>0</v>
      </c>
    </row>
    <row r="3900" spans="2:13" hidden="1" x14ac:dyDescent="0.2">
      <c r="B3900" s="31">
        <v>3891</v>
      </c>
      <c r="J3900">
        <f t="shared" si="60"/>
        <v>105000</v>
      </c>
      <c r="K3900" t="e">
        <f>VLOOKUP(B3900,'REGISTRO ABONOS'!$B$8:$BC$10039,54,0)</f>
        <v>#N/A</v>
      </c>
      <c r="L3900" t="e">
        <f>IF(Tabla267[[#This Row],[VALOR RESTANTE]]&lt;Tabla267[[#This Row],[VALOR]],"NO DISPONIBLE","DISPONIBLE")</f>
        <v>#N/A</v>
      </c>
      <c r="M3900" s="9">
        <f>COUNTIF(Tabla267[[#This Row],[VALOR RESTANTE]],0)</f>
        <v>0</v>
      </c>
    </row>
    <row r="3901" spans="2:13" hidden="1" x14ac:dyDescent="0.2">
      <c r="B3901" s="31">
        <v>3892</v>
      </c>
      <c r="J3901">
        <f t="shared" si="60"/>
        <v>105000</v>
      </c>
      <c r="K3901" t="e">
        <f>VLOOKUP(B3901,'REGISTRO ABONOS'!$B$8:$BC$10039,54,0)</f>
        <v>#N/A</v>
      </c>
      <c r="L3901" t="e">
        <f>IF(Tabla267[[#This Row],[VALOR RESTANTE]]&lt;Tabla267[[#This Row],[VALOR]],"NO DISPONIBLE","DISPONIBLE")</f>
        <v>#N/A</v>
      </c>
      <c r="M3901" s="9">
        <f>COUNTIF(Tabla267[[#This Row],[VALOR RESTANTE]],0)</f>
        <v>0</v>
      </c>
    </row>
    <row r="3902" spans="2:13" hidden="1" x14ac:dyDescent="0.2">
      <c r="B3902" s="31">
        <v>3893</v>
      </c>
      <c r="J3902">
        <f t="shared" si="60"/>
        <v>105000</v>
      </c>
      <c r="K3902" t="e">
        <f>VLOOKUP(B3902,'REGISTRO ABONOS'!$B$8:$BC$10039,54,0)</f>
        <v>#N/A</v>
      </c>
      <c r="L3902" t="e">
        <f>IF(Tabla267[[#This Row],[VALOR RESTANTE]]&lt;Tabla267[[#This Row],[VALOR]],"NO DISPONIBLE","DISPONIBLE")</f>
        <v>#N/A</v>
      </c>
      <c r="M3902" s="9">
        <f>COUNTIF(Tabla267[[#This Row],[VALOR RESTANTE]],0)</f>
        <v>0</v>
      </c>
    </row>
    <row r="3903" spans="2:13" hidden="1" x14ac:dyDescent="0.2">
      <c r="B3903" s="31">
        <v>3894</v>
      </c>
      <c r="J3903">
        <f t="shared" si="60"/>
        <v>105000</v>
      </c>
      <c r="K3903" t="e">
        <f>VLOOKUP(B3903,'REGISTRO ABONOS'!$B$8:$BC$10039,54,0)</f>
        <v>#N/A</v>
      </c>
      <c r="L3903" t="e">
        <f>IF(Tabla267[[#This Row],[VALOR RESTANTE]]&lt;Tabla267[[#This Row],[VALOR]],"NO DISPONIBLE","DISPONIBLE")</f>
        <v>#N/A</v>
      </c>
      <c r="M3903" s="9">
        <f>COUNTIF(Tabla267[[#This Row],[VALOR RESTANTE]],0)</f>
        <v>0</v>
      </c>
    </row>
    <row r="3904" spans="2:13" hidden="1" x14ac:dyDescent="0.2">
      <c r="B3904" s="31">
        <v>3895</v>
      </c>
      <c r="J3904">
        <f t="shared" si="60"/>
        <v>105000</v>
      </c>
      <c r="K3904" t="e">
        <f>VLOOKUP(B3904,'REGISTRO ABONOS'!$B$8:$BC$10039,54,0)</f>
        <v>#N/A</v>
      </c>
      <c r="L3904" t="e">
        <f>IF(Tabla267[[#This Row],[VALOR RESTANTE]]&lt;Tabla267[[#This Row],[VALOR]],"NO DISPONIBLE","DISPONIBLE")</f>
        <v>#N/A</v>
      </c>
      <c r="M3904" s="9">
        <f>COUNTIF(Tabla267[[#This Row],[VALOR RESTANTE]],0)</f>
        <v>0</v>
      </c>
    </row>
    <row r="3905" spans="2:13" hidden="1" x14ac:dyDescent="0.2">
      <c r="B3905" s="31">
        <v>3896</v>
      </c>
      <c r="J3905">
        <f t="shared" si="60"/>
        <v>105000</v>
      </c>
      <c r="K3905" t="e">
        <f>VLOOKUP(B3905,'REGISTRO ABONOS'!$B$8:$BC$10039,54,0)</f>
        <v>#N/A</v>
      </c>
      <c r="L3905" t="e">
        <f>IF(Tabla267[[#This Row],[VALOR RESTANTE]]&lt;Tabla267[[#This Row],[VALOR]],"NO DISPONIBLE","DISPONIBLE")</f>
        <v>#N/A</v>
      </c>
      <c r="M3905" s="9">
        <f>COUNTIF(Tabla267[[#This Row],[VALOR RESTANTE]],0)</f>
        <v>0</v>
      </c>
    </row>
    <row r="3906" spans="2:13" hidden="1" x14ac:dyDescent="0.2">
      <c r="B3906" s="31">
        <v>3897</v>
      </c>
      <c r="J3906">
        <f t="shared" si="60"/>
        <v>105000</v>
      </c>
      <c r="K3906" t="e">
        <f>VLOOKUP(B3906,'REGISTRO ABONOS'!$B$8:$BC$10039,54,0)</f>
        <v>#N/A</v>
      </c>
      <c r="L3906" t="e">
        <f>IF(Tabla267[[#This Row],[VALOR RESTANTE]]&lt;Tabla267[[#This Row],[VALOR]],"NO DISPONIBLE","DISPONIBLE")</f>
        <v>#N/A</v>
      </c>
      <c r="M3906" s="9">
        <f>COUNTIF(Tabla267[[#This Row],[VALOR RESTANTE]],0)</f>
        <v>0</v>
      </c>
    </row>
    <row r="3907" spans="2:13" hidden="1" x14ac:dyDescent="0.2">
      <c r="B3907" s="31">
        <v>3898</v>
      </c>
      <c r="J3907">
        <f t="shared" si="60"/>
        <v>105000</v>
      </c>
      <c r="K3907" t="e">
        <f>VLOOKUP(B3907,'REGISTRO ABONOS'!$B$8:$BC$10039,54,0)</f>
        <v>#N/A</v>
      </c>
      <c r="L3907" t="e">
        <f>IF(Tabla267[[#This Row],[VALOR RESTANTE]]&lt;Tabla267[[#This Row],[VALOR]],"NO DISPONIBLE","DISPONIBLE")</f>
        <v>#N/A</v>
      </c>
      <c r="M3907" s="9">
        <f>COUNTIF(Tabla267[[#This Row],[VALOR RESTANTE]],0)</f>
        <v>0</v>
      </c>
    </row>
    <row r="3908" spans="2:13" hidden="1" x14ac:dyDescent="0.2">
      <c r="B3908" s="31">
        <v>3899</v>
      </c>
      <c r="J3908">
        <f t="shared" si="60"/>
        <v>105000</v>
      </c>
      <c r="K3908" t="e">
        <f>VLOOKUP(B3908,'REGISTRO ABONOS'!$B$8:$BC$10039,54,0)</f>
        <v>#N/A</v>
      </c>
      <c r="L3908" t="e">
        <f>IF(Tabla267[[#This Row],[VALOR RESTANTE]]&lt;Tabla267[[#This Row],[VALOR]],"NO DISPONIBLE","DISPONIBLE")</f>
        <v>#N/A</v>
      </c>
      <c r="M3908" s="9">
        <f>COUNTIF(Tabla267[[#This Row],[VALOR RESTANTE]],0)</f>
        <v>0</v>
      </c>
    </row>
    <row r="3909" spans="2:13" hidden="1" x14ac:dyDescent="0.2">
      <c r="B3909" s="31">
        <v>3900</v>
      </c>
      <c r="J3909">
        <f t="shared" si="60"/>
        <v>105000</v>
      </c>
      <c r="K3909" t="e">
        <f>VLOOKUP(B3909,'REGISTRO ABONOS'!$B$8:$BC$10039,54,0)</f>
        <v>#N/A</v>
      </c>
      <c r="L3909" t="e">
        <f>IF(Tabla267[[#This Row],[VALOR RESTANTE]]&lt;Tabla267[[#This Row],[VALOR]],"NO DISPONIBLE","DISPONIBLE")</f>
        <v>#N/A</v>
      </c>
      <c r="M3909" s="9">
        <f>COUNTIF(Tabla267[[#This Row],[VALOR RESTANTE]],0)</f>
        <v>0</v>
      </c>
    </row>
    <row r="3910" spans="2:13" hidden="1" x14ac:dyDescent="0.2">
      <c r="B3910" s="31">
        <v>3901</v>
      </c>
      <c r="J3910">
        <f t="shared" si="60"/>
        <v>105000</v>
      </c>
      <c r="K3910" t="e">
        <f>VLOOKUP(B3910,'REGISTRO ABONOS'!$B$8:$BC$10039,54,0)</f>
        <v>#N/A</v>
      </c>
      <c r="L3910" t="e">
        <f>IF(Tabla267[[#This Row],[VALOR RESTANTE]]&lt;Tabla267[[#This Row],[VALOR]],"NO DISPONIBLE","DISPONIBLE")</f>
        <v>#N/A</v>
      </c>
      <c r="M3910" s="9">
        <f>COUNTIF(Tabla267[[#This Row],[VALOR RESTANTE]],0)</f>
        <v>0</v>
      </c>
    </row>
    <row r="3911" spans="2:13" hidden="1" x14ac:dyDescent="0.2">
      <c r="B3911" s="31">
        <v>3902</v>
      </c>
      <c r="J3911">
        <f t="shared" si="60"/>
        <v>105000</v>
      </c>
      <c r="K3911" t="e">
        <f>VLOOKUP(B3911,'REGISTRO ABONOS'!$B$8:$BC$10039,54,0)</f>
        <v>#N/A</v>
      </c>
      <c r="L3911" t="e">
        <f>IF(Tabla267[[#This Row],[VALOR RESTANTE]]&lt;Tabla267[[#This Row],[VALOR]],"NO DISPONIBLE","DISPONIBLE")</f>
        <v>#N/A</v>
      </c>
      <c r="M3911" s="9">
        <f>COUNTIF(Tabla267[[#This Row],[VALOR RESTANTE]],0)</f>
        <v>0</v>
      </c>
    </row>
    <row r="3912" spans="2:13" hidden="1" x14ac:dyDescent="0.2">
      <c r="B3912" s="31">
        <v>3903</v>
      </c>
      <c r="J3912">
        <f t="shared" si="60"/>
        <v>105000</v>
      </c>
      <c r="K3912" t="e">
        <f>VLOOKUP(B3912,'REGISTRO ABONOS'!$B$8:$BC$10039,54,0)</f>
        <v>#N/A</v>
      </c>
      <c r="L3912" t="e">
        <f>IF(Tabla267[[#This Row],[VALOR RESTANTE]]&lt;Tabla267[[#This Row],[VALOR]],"NO DISPONIBLE","DISPONIBLE")</f>
        <v>#N/A</v>
      </c>
      <c r="M3912" s="9">
        <f>COUNTIF(Tabla267[[#This Row],[VALOR RESTANTE]],0)</f>
        <v>0</v>
      </c>
    </row>
    <row r="3913" spans="2:13" hidden="1" x14ac:dyDescent="0.2">
      <c r="B3913" s="31">
        <v>3904</v>
      </c>
      <c r="J3913">
        <f t="shared" si="60"/>
        <v>105000</v>
      </c>
      <c r="K3913" t="e">
        <f>VLOOKUP(B3913,'REGISTRO ABONOS'!$B$8:$BC$10039,54,0)</f>
        <v>#N/A</v>
      </c>
      <c r="L3913" t="e">
        <f>IF(Tabla267[[#This Row],[VALOR RESTANTE]]&lt;Tabla267[[#This Row],[VALOR]],"NO DISPONIBLE","DISPONIBLE")</f>
        <v>#N/A</v>
      </c>
      <c r="M3913" s="9">
        <f>COUNTIF(Tabla267[[#This Row],[VALOR RESTANTE]],0)</f>
        <v>0</v>
      </c>
    </row>
    <row r="3914" spans="2:13" hidden="1" x14ac:dyDescent="0.2">
      <c r="B3914" s="31">
        <v>3905</v>
      </c>
      <c r="J3914">
        <f t="shared" si="60"/>
        <v>105000</v>
      </c>
      <c r="K3914" t="e">
        <f>VLOOKUP(B3914,'REGISTRO ABONOS'!$B$8:$BC$10039,54,0)</f>
        <v>#N/A</v>
      </c>
      <c r="L3914" t="e">
        <f>IF(Tabla267[[#This Row],[VALOR RESTANTE]]&lt;Tabla267[[#This Row],[VALOR]],"NO DISPONIBLE","DISPONIBLE")</f>
        <v>#N/A</v>
      </c>
      <c r="M3914" s="9">
        <f>COUNTIF(Tabla267[[#This Row],[VALOR RESTANTE]],0)</f>
        <v>0</v>
      </c>
    </row>
    <row r="3915" spans="2:13" hidden="1" x14ac:dyDescent="0.2">
      <c r="B3915" s="31">
        <v>3906</v>
      </c>
      <c r="J3915">
        <f t="shared" si="60"/>
        <v>105000</v>
      </c>
      <c r="K3915" t="e">
        <f>VLOOKUP(B3915,'REGISTRO ABONOS'!$B$8:$BC$10039,54,0)</f>
        <v>#N/A</v>
      </c>
      <c r="L3915" t="e">
        <f>IF(Tabla267[[#This Row],[VALOR RESTANTE]]&lt;Tabla267[[#This Row],[VALOR]],"NO DISPONIBLE","DISPONIBLE")</f>
        <v>#N/A</v>
      </c>
      <c r="M3915" s="9">
        <f>COUNTIF(Tabla267[[#This Row],[VALOR RESTANTE]],0)</f>
        <v>0</v>
      </c>
    </row>
    <row r="3916" spans="2:13" hidden="1" x14ac:dyDescent="0.2">
      <c r="B3916" s="31">
        <v>3907</v>
      </c>
      <c r="J3916">
        <f t="shared" ref="J3916:J3979" si="61">IF(C3916&gt;43607,130000,105000)</f>
        <v>105000</v>
      </c>
      <c r="K3916" t="e">
        <f>VLOOKUP(B3916,'REGISTRO ABONOS'!$B$8:$BC$10039,54,0)</f>
        <v>#N/A</v>
      </c>
      <c r="L3916" t="e">
        <f>IF(Tabla267[[#This Row],[VALOR RESTANTE]]&lt;Tabla267[[#This Row],[VALOR]],"NO DISPONIBLE","DISPONIBLE")</f>
        <v>#N/A</v>
      </c>
      <c r="M3916" s="9">
        <f>COUNTIF(Tabla267[[#This Row],[VALOR RESTANTE]],0)</f>
        <v>0</v>
      </c>
    </row>
    <row r="3917" spans="2:13" hidden="1" x14ac:dyDescent="0.2">
      <c r="B3917" s="31">
        <v>3908</v>
      </c>
      <c r="J3917">
        <f t="shared" si="61"/>
        <v>105000</v>
      </c>
      <c r="K3917" t="e">
        <f>VLOOKUP(B3917,'REGISTRO ABONOS'!$B$8:$BC$10039,54,0)</f>
        <v>#N/A</v>
      </c>
      <c r="L3917" t="e">
        <f>IF(Tabla267[[#This Row],[VALOR RESTANTE]]&lt;Tabla267[[#This Row],[VALOR]],"NO DISPONIBLE","DISPONIBLE")</f>
        <v>#N/A</v>
      </c>
      <c r="M3917" s="9">
        <f>COUNTIF(Tabla267[[#This Row],[VALOR RESTANTE]],0)</f>
        <v>0</v>
      </c>
    </row>
    <row r="3918" spans="2:13" hidden="1" x14ac:dyDescent="0.2">
      <c r="B3918" s="31">
        <v>3909</v>
      </c>
      <c r="J3918">
        <f t="shared" si="61"/>
        <v>105000</v>
      </c>
      <c r="K3918" t="e">
        <f>VLOOKUP(B3918,'REGISTRO ABONOS'!$B$8:$BC$10039,54,0)</f>
        <v>#N/A</v>
      </c>
      <c r="L3918" t="e">
        <f>IF(Tabla267[[#This Row],[VALOR RESTANTE]]&lt;Tabla267[[#This Row],[VALOR]],"NO DISPONIBLE","DISPONIBLE")</f>
        <v>#N/A</v>
      </c>
      <c r="M3918" s="9">
        <f>COUNTIF(Tabla267[[#This Row],[VALOR RESTANTE]],0)</f>
        <v>0</v>
      </c>
    </row>
    <row r="3919" spans="2:13" hidden="1" x14ac:dyDescent="0.2">
      <c r="B3919" s="31">
        <v>3910</v>
      </c>
      <c r="J3919">
        <f t="shared" si="61"/>
        <v>105000</v>
      </c>
      <c r="K3919" t="e">
        <f>VLOOKUP(B3919,'REGISTRO ABONOS'!$B$8:$BC$10039,54,0)</f>
        <v>#N/A</v>
      </c>
      <c r="L3919" t="e">
        <f>IF(Tabla267[[#This Row],[VALOR RESTANTE]]&lt;Tabla267[[#This Row],[VALOR]],"NO DISPONIBLE","DISPONIBLE")</f>
        <v>#N/A</v>
      </c>
      <c r="M3919" s="9">
        <f>COUNTIF(Tabla267[[#This Row],[VALOR RESTANTE]],0)</f>
        <v>0</v>
      </c>
    </row>
    <row r="3920" spans="2:13" hidden="1" x14ac:dyDescent="0.2">
      <c r="B3920" s="31">
        <v>3911</v>
      </c>
      <c r="J3920">
        <f t="shared" si="61"/>
        <v>105000</v>
      </c>
      <c r="K3920" t="e">
        <f>VLOOKUP(B3920,'REGISTRO ABONOS'!$B$8:$BC$10039,54,0)</f>
        <v>#N/A</v>
      </c>
      <c r="L3920" t="e">
        <f>IF(Tabla267[[#This Row],[VALOR RESTANTE]]&lt;Tabla267[[#This Row],[VALOR]],"NO DISPONIBLE","DISPONIBLE")</f>
        <v>#N/A</v>
      </c>
      <c r="M3920" s="9">
        <f>COUNTIF(Tabla267[[#This Row],[VALOR RESTANTE]],0)</f>
        <v>0</v>
      </c>
    </row>
    <row r="3921" spans="2:13" hidden="1" x14ac:dyDescent="0.2">
      <c r="B3921" s="31">
        <v>3912</v>
      </c>
      <c r="J3921">
        <f t="shared" si="61"/>
        <v>105000</v>
      </c>
      <c r="K3921" t="e">
        <f>VLOOKUP(B3921,'REGISTRO ABONOS'!$B$8:$BC$10039,54,0)</f>
        <v>#N/A</v>
      </c>
      <c r="L3921" t="e">
        <f>IF(Tabla267[[#This Row],[VALOR RESTANTE]]&lt;Tabla267[[#This Row],[VALOR]],"NO DISPONIBLE","DISPONIBLE")</f>
        <v>#N/A</v>
      </c>
      <c r="M3921" s="9">
        <f>COUNTIF(Tabla267[[#This Row],[VALOR RESTANTE]],0)</f>
        <v>0</v>
      </c>
    </row>
    <row r="3922" spans="2:13" hidden="1" x14ac:dyDescent="0.2">
      <c r="B3922" s="31">
        <v>3913</v>
      </c>
      <c r="J3922">
        <f t="shared" si="61"/>
        <v>105000</v>
      </c>
      <c r="K3922" t="e">
        <f>VLOOKUP(B3922,'REGISTRO ABONOS'!$B$8:$BC$10039,54,0)</f>
        <v>#N/A</v>
      </c>
      <c r="L3922" t="e">
        <f>IF(Tabla267[[#This Row],[VALOR RESTANTE]]&lt;Tabla267[[#This Row],[VALOR]],"NO DISPONIBLE","DISPONIBLE")</f>
        <v>#N/A</v>
      </c>
      <c r="M3922" s="9">
        <f>COUNTIF(Tabla267[[#This Row],[VALOR RESTANTE]],0)</f>
        <v>0</v>
      </c>
    </row>
    <row r="3923" spans="2:13" hidden="1" x14ac:dyDescent="0.2">
      <c r="B3923" s="31">
        <v>3914</v>
      </c>
      <c r="J3923">
        <f t="shared" si="61"/>
        <v>105000</v>
      </c>
      <c r="K3923" t="e">
        <f>VLOOKUP(B3923,'REGISTRO ABONOS'!$B$8:$BC$10039,54,0)</f>
        <v>#N/A</v>
      </c>
      <c r="L3923" t="e">
        <f>IF(Tabla267[[#This Row],[VALOR RESTANTE]]&lt;Tabla267[[#This Row],[VALOR]],"NO DISPONIBLE","DISPONIBLE")</f>
        <v>#N/A</v>
      </c>
      <c r="M3923" s="9">
        <f>COUNTIF(Tabla267[[#This Row],[VALOR RESTANTE]],0)</f>
        <v>0</v>
      </c>
    </row>
    <row r="3924" spans="2:13" hidden="1" x14ac:dyDescent="0.2">
      <c r="B3924" s="31">
        <v>3915</v>
      </c>
      <c r="J3924">
        <f t="shared" si="61"/>
        <v>105000</v>
      </c>
      <c r="K3924" t="e">
        <f>VLOOKUP(B3924,'REGISTRO ABONOS'!$B$8:$BC$10039,54,0)</f>
        <v>#N/A</v>
      </c>
      <c r="L3924" t="e">
        <f>IF(Tabla267[[#This Row],[VALOR RESTANTE]]&lt;Tabla267[[#This Row],[VALOR]],"NO DISPONIBLE","DISPONIBLE")</f>
        <v>#N/A</v>
      </c>
      <c r="M3924" s="9">
        <f>COUNTIF(Tabla267[[#This Row],[VALOR RESTANTE]],0)</f>
        <v>0</v>
      </c>
    </row>
    <row r="3925" spans="2:13" hidden="1" x14ac:dyDescent="0.2">
      <c r="B3925" s="31">
        <v>3916</v>
      </c>
      <c r="J3925">
        <f t="shared" si="61"/>
        <v>105000</v>
      </c>
      <c r="K3925" t="e">
        <f>VLOOKUP(B3925,'REGISTRO ABONOS'!$B$8:$BC$10039,54,0)</f>
        <v>#N/A</v>
      </c>
      <c r="L3925" t="e">
        <f>IF(Tabla267[[#This Row],[VALOR RESTANTE]]&lt;Tabla267[[#This Row],[VALOR]],"NO DISPONIBLE","DISPONIBLE")</f>
        <v>#N/A</v>
      </c>
      <c r="M3925" s="9">
        <f>COUNTIF(Tabla267[[#This Row],[VALOR RESTANTE]],0)</f>
        <v>0</v>
      </c>
    </row>
    <row r="3926" spans="2:13" hidden="1" x14ac:dyDescent="0.2">
      <c r="B3926" s="31">
        <v>3917</v>
      </c>
      <c r="J3926">
        <f t="shared" si="61"/>
        <v>105000</v>
      </c>
      <c r="K3926" t="e">
        <f>VLOOKUP(B3926,'REGISTRO ABONOS'!$B$8:$BC$10039,54,0)</f>
        <v>#N/A</v>
      </c>
      <c r="L3926" t="e">
        <f>IF(Tabla267[[#This Row],[VALOR RESTANTE]]&lt;Tabla267[[#This Row],[VALOR]],"NO DISPONIBLE","DISPONIBLE")</f>
        <v>#N/A</v>
      </c>
      <c r="M3926" s="9">
        <f>COUNTIF(Tabla267[[#This Row],[VALOR RESTANTE]],0)</f>
        <v>0</v>
      </c>
    </row>
    <row r="3927" spans="2:13" hidden="1" x14ac:dyDescent="0.2">
      <c r="B3927" s="31">
        <v>3918</v>
      </c>
      <c r="J3927">
        <f t="shared" si="61"/>
        <v>105000</v>
      </c>
      <c r="K3927" t="e">
        <f>VLOOKUP(B3927,'REGISTRO ABONOS'!$B$8:$BC$10039,54,0)</f>
        <v>#N/A</v>
      </c>
      <c r="L3927" t="e">
        <f>IF(Tabla267[[#This Row],[VALOR RESTANTE]]&lt;Tabla267[[#This Row],[VALOR]],"NO DISPONIBLE","DISPONIBLE")</f>
        <v>#N/A</v>
      </c>
      <c r="M3927" s="9">
        <f>COUNTIF(Tabla267[[#This Row],[VALOR RESTANTE]],0)</f>
        <v>0</v>
      </c>
    </row>
    <row r="3928" spans="2:13" hidden="1" x14ac:dyDescent="0.2">
      <c r="B3928" s="31">
        <v>3919</v>
      </c>
      <c r="J3928">
        <f t="shared" si="61"/>
        <v>105000</v>
      </c>
      <c r="K3928" t="e">
        <f>VLOOKUP(B3928,'REGISTRO ABONOS'!$B$8:$BC$10039,54,0)</f>
        <v>#N/A</v>
      </c>
      <c r="L3928" t="e">
        <f>IF(Tabla267[[#This Row],[VALOR RESTANTE]]&lt;Tabla267[[#This Row],[VALOR]],"NO DISPONIBLE","DISPONIBLE")</f>
        <v>#N/A</v>
      </c>
      <c r="M3928" s="9">
        <f>COUNTIF(Tabla267[[#This Row],[VALOR RESTANTE]],0)</f>
        <v>0</v>
      </c>
    </row>
    <row r="3929" spans="2:13" hidden="1" x14ac:dyDescent="0.2">
      <c r="B3929" s="31">
        <v>3920</v>
      </c>
      <c r="J3929">
        <f t="shared" si="61"/>
        <v>105000</v>
      </c>
      <c r="K3929" t="e">
        <f>VLOOKUP(B3929,'REGISTRO ABONOS'!$B$8:$BC$10039,54,0)</f>
        <v>#N/A</v>
      </c>
      <c r="L3929" t="e">
        <f>IF(Tabla267[[#This Row],[VALOR RESTANTE]]&lt;Tabla267[[#This Row],[VALOR]],"NO DISPONIBLE","DISPONIBLE")</f>
        <v>#N/A</v>
      </c>
      <c r="M3929" s="9">
        <f>COUNTIF(Tabla267[[#This Row],[VALOR RESTANTE]],0)</f>
        <v>0</v>
      </c>
    </row>
    <row r="3930" spans="2:13" hidden="1" x14ac:dyDescent="0.2">
      <c r="B3930" s="31">
        <v>3921</v>
      </c>
      <c r="C3930" s="10">
        <v>43564</v>
      </c>
      <c r="D3930" t="s">
        <v>248</v>
      </c>
      <c r="I3930" t="s">
        <v>229</v>
      </c>
      <c r="J3930">
        <f t="shared" si="61"/>
        <v>105000</v>
      </c>
      <c r="K3930" t="e">
        <f>VLOOKUP(B3930,'REGISTRO ABONOS'!$B$8:$BC$10039,54,0)</f>
        <v>#N/A</v>
      </c>
      <c r="L3930" t="e">
        <f>IF(Tabla267[[#This Row],[VALOR RESTANTE]]&lt;Tabla267[[#This Row],[VALOR]],"NO DISPONIBLE","DISPONIBLE")</f>
        <v>#N/A</v>
      </c>
      <c r="M3930" s="9">
        <f>COUNTIF(Tabla267[[#This Row],[VALOR RESTANTE]],0)</f>
        <v>0</v>
      </c>
    </row>
    <row r="3931" spans="2:13" hidden="1" x14ac:dyDescent="0.2">
      <c r="B3931" s="31">
        <v>3922</v>
      </c>
      <c r="J3931">
        <f t="shared" si="61"/>
        <v>105000</v>
      </c>
      <c r="K3931" t="e">
        <f>VLOOKUP(B3931,'REGISTRO ABONOS'!$B$8:$BC$10039,54,0)</f>
        <v>#N/A</v>
      </c>
      <c r="L3931" t="e">
        <f>IF(Tabla267[[#This Row],[VALOR RESTANTE]]&lt;Tabla267[[#This Row],[VALOR]],"NO DISPONIBLE","DISPONIBLE")</f>
        <v>#N/A</v>
      </c>
      <c r="M3931" s="9">
        <f>COUNTIF(Tabla267[[#This Row],[VALOR RESTANTE]],0)</f>
        <v>0</v>
      </c>
    </row>
    <row r="3932" spans="2:13" hidden="1" x14ac:dyDescent="0.2">
      <c r="B3932" s="31">
        <v>3923</v>
      </c>
      <c r="J3932">
        <f t="shared" si="61"/>
        <v>105000</v>
      </c>
      <c r="K3932" t="e">
        <f>VLOOKUP(B3932,'REGISTRO ABONOS'!$B$8:$BC$10039,54,0)</f>
        <v>#N/A</v>
      </c>
      <c r="L3932" t="e">
        <f>IF(Tabla267[[#This Row],[VALOR RESTANTE]]&lt;Tabla267[[#This Row],[VALOR]],"NO DISPONIBLE","DISPONIBLE")</f>
        <v>#N/A</v>
      </c>
      <c r="M3932" s="9">
        <f>COUNTIF(Tabla267[[#This Row],[VALOR RESTANTE]],0)</f>
        <v>0</v>
      </c>
    </row>
    <row r="3933" spans="2:13" hidden="1" x14ac:dyDescent="0.2">
      <c r="B3933" s="31">
        <v>3924</v>
      </c>
      <c r="J3933">
        <f t="shared" si="61"/>
        <v>105000</v>
      </c>
      <c r="K3933" t="e">
        <f>VLOOKUP(B3933,'REGISTRO ABONOS'!$B$8:$BC$10039,54,0)</f>
        <v>#N/A</v>
      </c>
      <c r="L3933" t="e">
        <f>IF(Tabla267[[#This Row],[VALOR RESTANTE]]&lt;Tabla267[[#This Row],[VALOR]],"NO DISPONIBLE","DISPONIBLE")</f>
        <v>#N/A</v>
      </c>
      <c r="M3933" s="9">
        <f>COUNTIF(Tabla267[[#This Row],[VALOR RESTANTE]],0)</f>
        <v>0</v>
      </c>
    </row>
    <row r="3934" spans="2:13" hidden="1" x14ac:dyDescent="0.2">
      <c r="B3934" s="31">
        <v>3925</v>
      </c>
      <c r="J3934">
        <f t="shared" si="61"/>
        <v>105000</v>
      </c>
      <c r="K3934" t="e">
        <f>VLOOKUP(B3934,'REGISTRO ABONOS'!$B$8:$BC$10039,54,0)</f>
        <v>#N/A</v>
      </c>
      <c r="L3934" t="e">
        <f>IF(Tabla267[[#This Row],[VALOR RESTANTE]]&lt;Tabla267[[#This Row],[VALOR]],"NO DISPONIBLE","DISPONIBLE")</f>
        <v>#N/A</v>
      </c>
      <c r="M3934" s="9">
        <f>COUNTIF(Tabla267[[#This Row],[VALOR RESTANTE]],0)</f>
        <v>0</v>
      </c>
    </row>
    <row r="3935" spans="2:13" hidden="1" x14ac:dyDescent="0.2">
      <c r="B3935" s="31">
        <v>3926</v>
      </c>
      <c r="J3935">
        <f t="shared" si="61"/>
        <v>105000</v>
      </c>
      <c r="K3935" t="e">
        <f>VLOOKUP(B3935,'REGISTRO ABONOS'!$B$8:$BC$10039,54,0)</f>
        <v>#N/A</v>
      </c>
      <c r="L3935" t="e">
        <f>IF(Tabla267[[#This Row],[VALOR RESTANTE]]&lt;Tabla267[[#This Row],[VALOR]],"NO DISPONIBLE","DISPONIBLE")</f>
        <v>#N/A</v>
      </c>
      <c r="M3935" s="9">
        <f>COUNTIF(Tabla267[[#This Row],[VALOR RESTANTE]],0)</f>
        <v>0</v>
      </c>
    </row>
    <row r="3936" spans="2:13" hidden="1" x14ac:dyDescent="0.2">
      <c r="B3936" s="31">
        <v>3927</v>
      </c>
      <c r="J3936">
        <f t="shared" si="61"/>
        <v>105000</v>
      </c>
      <c r="K3936" t="e">
        <f>VLOOKUP(B3936,'REGISTRO ABONOS'!$B$8:$BC$10039,54,0)</f>
        <v>#N/A</v>
      </c>
      <c r="L3936" t="e">
        <f>IF(Tabla267[[#This Row],[VALOR RESTANTE]]&lt;Tabla267[[#This Row],[VALOR]],"NO DISPONIBLE","DISPONIBLE")</f>
        <v>#N/A</v>
      </c>
      <c r="M3936" s="9">
        <f>COUNTIF(Tabla267[[#This Row],[VALOR RESTANTE]],0)</f>
        <v>0</v>
      </c>
    </row>
    <row r="3937" spans="2:13" hidden="1" x14ac:dyDescent="0.2">
      <c r="B3937" s="31">
        <v>3928</v>
      </c>
      <c r="J3937">
        <f t="shared" si="61"/>
        <v>105000</v>
      </c>
      <c r="K3937" t="e">
        <f>VLOOKUP(B3937,'REGISTRO ABONOS'!$B$8:$BC$10039,54,0)</f>
        <v>#N/A</v>
      </c>
      <c r="L3937" t="e">
        <f>IF(Tabla267[[#This Row],[VALOR RESTANTE]]&lt;Tabla267[[#This Row],[VALOR]],"NO DISPONIBLE","DISPONIBLE")</f>
        <v>#N/A</v>
      </c>
      <c r="M3937" s="9">
        <f>COUNTIF(Tabla267[[#This Row],[VALOR RESTANTE]],0)</f>
        <v>0</v>
      </c>
    </row>
    <row r="3938" spans="2:13" hidden="1" x14ac:dyDescent="0.2">
      <c r="B3938" s="31">
        <v>3929</v>
      </c>
      <c r="J3938">
        <f t="shared" si="61"/>
        <v>105000</v>
      </c>
      <c r="K3938" t="e">
        <f>VLOOKUP(B3938,'REGISTRO ABONOS'!$B$8:$BC$10039,54,0)</f>
        <v>#N/A</v>
      </c>
      <c r="L3938" t="e">
        <f>IF(Tabla267[[#This Row],[VALOR RESTANTE]]&lt;Tabla267[[#This Row],[VALOR]],"NO DISPONIBLE","DISPONIBLE")</f>
        <v>#N/A</v>
      </c>
      <c r="M3938" s="9">
        <f>COUNTIF(Tabla267[[#This Row],[VALOR RESTANTE]],0)</f>
        <v>0</v>
      </c>
    </row>
    <row r="3939" spans="2:13" hidden="1" x14ac:dyDescent="0.2">
      <c r="B3939" s="31">
        <v>3930</v>
      </c>
      <c r="J3939">
        <f t="shared" si="61"/>
        <v>105000</v>
      </c>
      <c r="K3939" t="e">
        <f>VLOOKUP(B3939,'REGISTRO ABONOS'!$B$8:$BC$10039,54,0)</f>
        <v>#N/A</v>
      </c>
      <c r="L3939" t="e">
        <f>IF(Tabla267[[#This Row],[VALOR RESTANTE]]&lt;Tabla267[[#This Row],[VALOR]],"NO DISPONIBLE","DISPONIBLE")</f>
        <v>#N/A</v>
      </c>
      <c r="M3939" s="9">
        <f>COUNTIF(Tabla267[[#This Row],[VALOR RESTANTE]],0)</f>
        <v>0</v>
      </c>
    </row>
    <row r="3940" spans="2:13" hidden="1" x14ac:dyDescent="0.2">
      <c r="B3940" s="31">
        <v>3931</v>
      </c>
      <c r="J3940">
        <f t="shared" si="61"/>
        <v>105000</v>
      </c>
      <c r="K3940" t="e">
        <f>VLOOKUP(B3940,'REGISTRO ABONOS'!$B$8:$BC$10039,54,0)</f>
        <v>#N/A</v>
      </c>
      <c r="L3940" t="e">
        <f>IF(Tabla267[[#This Row],[VALOR RESTANTE]]&lt;Tabla267[[#This Row],[VALOR]],"NO DISPONIBLE","DISPONIBLE")</f>
        <v>#N/A</v>
      </c>
      <c r="M3940" s="9">
        <f>COUNTIF(Tabla267[[#This Row],[VALOR RESTANTE]],0)</f>
        <v>0</v>
      </c>
    </row>
    <row r="3941" spans="2:13" hidden="1" x14ac:dyDescent="0.2">
      <c r="B3941" s="31">
        <v>3932</v>
      </c>
      <c r="J3941">
        <f t="shared" si="61"/>
        <v>105000</v>
      </c>
      <c r="K3941" t="e">
        <f>VLOOKUP(B3941,'REGISTRO ABONOS'!$B$8:$BC$10039,54,0)</f>
        <v>#N/A</v>
      </c>
      <c r="L3941" t="e">
        <f>IF(Tabla267[[#This Row],[VALOR RESTANTE]]&lt;Tabla267[[#This Row],[VALOR]],"NO DISPONIBLE","DISPONIBLE")</f>
        <v>#N/A</v>
      </c>
      <c r="M3941" s="9">
        <f>COUNTIF(Tabla267[[#This Row],[VALOR RESTANTE]],0)</f>
        <v>0</v>
      </c>
    </row>
    <row r="3942" spans="2:13" hidden="1" x14ac:dyDescent="0.2">
      <c r="B3942" s="31">
        <v>3933</v>
      </c>
      <c r="J3942">
        <f t="shared" si="61"/>
        <v>105000</v>
      </c>
      <c r="K3942" t="e">
        <f>VLOOKUP(B3942,'REGISTRO ABONOS'!$B$8:$BC$10039,54,0)</f>
        <v>#N/A</v>
      </c>
      <c r="L3942" t="e">
        <f>IF(Tabla267[[#This Row],[VALOR RESTANTE]]&lt;Tabla267[[#This Row],[VALOR]],"NO DISPONIBLE","DISPONIBLE")</f>
        <v>#N/A</v>
      </c>
      <c r="M3942" s="9">
        <f>COUNTIF(Tabla267[[#This Row],[VALOR RESTANTE]],0)</f>
        <v>0</v>
      </c>
    </row>
    <row r="3943" spans="2:13" hidden="1" x14ac:dyDescent="0.2">
      <c r="B3943" s="31">
        <v>3934</v>
      </c>
      <c r="J3943">
        <f t="shared" si="61"/>
        <v>105000</v>
      </c>
      <c r="K3943" t="e">
        <f>VLOOKUP(B3943,'REGISTRO ABONOS'!$B$8:$BC$10039,54,0)</f>
        <v>#N/A</v>
      </c>
      <c r="L3943" t="e">
        <f>IF(Tabla267[[#This Row],[VALOR RESTANTE]]&lt;Tabla267[[#This Row],[VALOR]],"NO DISPONIBLE","DISPONIBLE")</f>
        <v>#N/A</v>
      </c>
      <c r="M3943" s="9">
        <f>COUNTIF(Tabla267[[#This Row],[VALOR RESTANTE]],0)</f>
        <v>0</v>
      </c>
    </row>
    <row r="3944" spans="2:13" hidden="1" x14ac:dyDescent="0.2">
      <c r="B3944" s="31">
        <v>3935</v>
      </c>
      <c r="J3944">
        <f t="shared" si="61"/>
        <v>105000</v>
      </c>
      <c r="K3944" t="e">
        <f>VLOOKUP(B3944,'REGISTRO ABONOS'!$B$8:$BC$10039,54,0)</f>
        <v>#N/A</v>
      </c>
      <c r="L3944" t="e">
        <f>IF(Tabla267[[#This Row],[VALOR RESTANTE]]&lt;Tabla267[[#This Row],[VALOR]],"NO DISPONIBLE","DISPONIBLE")</f>
        <v>#N/A</v>
      </c>
      <c r="M3944" s="9">
        <f>COUNTIF(Tabla267[[#This Row],[VALOR RESTANTE]],0)</f>
        <v>0</v>
      </c>
    </row>
    <row r="3945" spans="2:13" hidden="1" x14ac:dyDescent="0.2">
      <c r="B3945" s="31">
        <v>3936</v>
      </c>
      <c r="J3945">
        <f t="shared" si="61"/>
        <v>105000</v>
      </c>
      <c r="K3945" t="e">
        <f>VLOOKUP(B3945,'REGISTRO ABONOS'!$B$8:$BC$10039,54,0)</f>
        <v>#N/A</v>
      </c>
      <c r="L3945" t="e">
        <f>IF(Tabla267[[#This Row],[VALOR RESTANTE]]&lt;Tabla267[[#This Row],[VALOR]],"NO DISPONIBLE","DISPONIBLE")</f>
        <v>#N/A</v>
      </c>
      <c r="M3945" s="9">
        <f>COUNTIF(Tabla267[[#This Row],[VALOR RESTANTE]],0)</f>
        <v>0</v>
      </c>
    </row>
    <row r="3946" spans="2:13" hidden="1" x14ac:dyDescent="0.2">
      <c r="B3946" s="31">
        <v>3937</v>
      </c>
      <c r="J3946">
        <f t="shared" si="61"/>
        <v>105000</v>
      </c>
      <c r="K3946" t="e">
        <f>VLOOKUP(B3946,'REGISTRO ABONOS'!$B$8:$BC$10039,54,0)</f>
        <v>#N/A</v>
      </c>
      <c r="L3946" t="e">
        <f>IF(Tabla267[[#This Row],[VALOR RESTANTE]]&lt;Tabla267[[#This Row],[VALOR]],"NO DISPONIBLE","DISPONIBLE")</f>
        <v>#N/A</v>
      </c>
      <c r="M3946" s="9">
        <f>COUNTIF(Tabla267[[#This Row],[VALOR RESTANTE]],0)</f>
        <v>0</v>
      </c>
    </row>
    <row r="3947" spans="2:13" hidden="1" x14ac:dyDescent="0.2">
      <c r="B3947" s="31">
        <v>3938</v>
      </c>
      <c r="J3947">
        <f t="shared" si="61"/>
        <v>105000</v>
      </c>
      <c r="K3947" t="e">
        <f>VLOOKUP(B3947,'REGISTRO ABONOS'!$B$8:$BC$10039,54,0)</f>
        <v>#N/A</v>
      </c>
      <c r="L3947" t="e">
        <f>IF(Tabla267[[#This Row],[VALOR RESTANTE]]&lt;Tabla267[[#This Row],[VALOR]],"NO DISPONIBLE","DISPONIBLE")</f>
        <v>#N/A</v>
      </c>
      <c r="M3947" s="9">
        <f>COUNTIF(Tabla267[[#This Row],[VALOR RESTANTE]],0)</f>
        <v>0</v>
      </c>
    </row>
    <row r="3948" spans="2:13" hidden="1" x14ac:dyDescent="0.2">
      <c r="B3948" s="31">
        <v>3939</v>
      </c>
      <c r="J3948">
        <f t="shared" si="61"/>
        <v>105000</v>
      </c>
      <c r="K3948" t="e">
        <f>VLOOKUP(B3948,'REGISTRO ABONOS'!$B$8:$BC$10039,54,0)</f>
        <v>#N/A</v>
      </c>
      <c r="L3948" t="e">
        <f>IF(Tabla267[[#This Row],[VALOR RESTANTE]]&lt;Tabla267[[#This Row],[VALOR]],"NO DISPONIBLE","DISPONIBLE")</f>
        <v>#N/A</v>
      </c>
      <c r="M3948" s="9">
        <f>COUNTIF(Tabla267[[#This Row],[VALOR RESTANTE]],0)</f>
        <v>0</v>
      </c>
    </row>
    <row r="3949" spans="2:13" hidden="1" x14ac:dyDescent="0.2">
      <c r="B3949" s="31">
        <v>3940</v>
      </c>
      <c r="J3949">
        <f t="shared" si="61"/>
        <v>105000</v>
      </c>
      <c r="K3949" t="e">
        <f>VLOOKUP(B3949,'REGISTRO ABONOS'!$B$8:$BC$10039,54,0)</f>
        <v>#N/A</v>
      </c>
      <c r="L3949" t="e">
        <f>IF(Tabla267[[#This Row],[VALOR RESTANTE]]&lt;Tabla267[[#This Row],[VALOR]],"NO DISPONIBLE","DISPONIBLE")</f>
        <v>#N/A</v>
      </c>
      <c r="M3949" s="9">
        <f>COUNTIF(Tabla267[[#This Row],[VALOR RESTANTE]],0)</f>
        <v>0</v>
      </c>
    </row>
    <row r="3950" spans="2:13" hidden="1" x14ac:dyDescent="0.2">
      <c r="B3950" s="31">
        <v>3941</v>
      </c>
      <c r="J3950">
        <f t="shared" si="61"/>
        <v>105000</v>
      </c>
      <c r="K3950" t="e">
        <f>VLOOKUP(B3950,'REGISTRO ABONOS'!$B$8:$BC$10039,54,0)</f>
        <v>#N/A</v>
      </c>
      <c r="L3950" t="e">
        <f>IF(Tabla267[[#This Row],[VALOR RESTANTE]]&lt;Tabla267[[#This Row],[VALOR]],"NO DISPONIBLE","DISPONIBLE")</f>
        <v>#N/A</v>
      </c>
      <c r="M3950" s="9">
        <f>COUNTIF(Tabla267[[#This Row],[VALOR RESTANTE]],0)</f>
        <v>0</v>
      </c>
    </row>
    <row r="3951" spans="2:13" hidden="1" x14ac:dyDescent="0.2">
      <c r="B3951" s="31">
        <v>3942</v>
      </c>
      <c r="J3951">
        <f t="shared" si="61"/>
        <v>105000</v>
      </c>
      <c r="K3951" t="e">
        <f>VLOOKUP(B3951,'REGISTRO ABONOS'!$B$8:$BC$10039,54,0)</f>
        <v>#N/A</v>
      </c>
      <c r="L3951" t="e">
        <f>IF(Tabla267[[#This Row],[VALOR RESTANTE]]&lt;Tabla267[[#This Row],[VALOR]],"NO DISPONIBLE","DISPONIBLE")</f>
        <v>#N/A</v>
      </c>
      <c r="M3951" s="9">
        <f>COUNTIF(Tabla267[[#This Row],[VALOR RESTANTE]],0)</f>
        <v>0</v>
      </c>
    </row>
    <row r="3952" spans="2:13" hidden="1" x14ac:dyDescent="0.2">
      <c r="B3952" s="31">
        <v>3943</v>
      </c>
      <c r="J3952">
        <f t="shared" si="61"/>
        <v>105000</v>
      </c>
      <c r="K3952" t="e">
        <f>VLOOKUP(B3952,'REGISTRO ABONOS'!$B$8:$BC$10039,54,0)</f>
        <v>#N/A</v>
      </c>
      <c r="L3952" t="e">
        <f>IF(Tabla267[[#This Row],[VALOR RESTANTE]]&lt;Tabla267[[#This Row],[VALOR]],"NO DISPONIBLE","DISPONIBLE")</f>
        <v>#N/A</v>
      </c>
      <c r="M3952" s="9">
        <f>COUNTIF(Tabla267[[#This Row],[VALOR RESTANTE]],0)</f>
        <v>0</v>
      </c>
    </row>
    <row r="3953" spans="2:13" hidden="1" x14ac:dyDescent="0.2">
      <c r="B3953" s="31">
        <v>3944</v>
      </c>
      <c r="J3953">
        <f t="shared" si="61"/>
        <v>105000</v>
      </c>
      <c r="K3953" t="e">
        <f>VLOOKUP(B3953,'REGISTRO ABONOS'!$B$8:$BC$10039,54,0)</f>
        <v>#N/A</v>
      </c>
      <c r="L3953" t="e">
        <f>IF(Tabla267[[#This Row],[VALOR RESTANTE]]&lt;Tabla267[[#This Row],[VALOR]],"NO DISPONIBLE","DISPONIBLE")</f>
        <v>#N/A</v>
      </c>
      <c r="M3953" s="9">
        <f>COUNTIF(Tabla267[[#This Row],[VALOR RESTANTE]],0)</f>
        <v>0</v>
      </c>
    </row>
    <row r="3954" spans="2:13" hidden="1" x14ac:dyDescent="0.2">
      <c r="B3954" s="31">
        <v>3945</v>
      </c>
      <c r="J3954">
        <f t="shared" si="61"/>
        <v>105000</v>
      </c>
      <c r="K3954" t="e">
        <f>VLOOKUP(B3954,'REGISTRO ABONOS'!$B$8:$BC$10039,54,0)</f>
        <v>#N/A</v>
      </c>
      <c r="L3954" t="e">
        <f>IF(Tabla267[[#This Row],[VALOR RESTANTE]]&lt;Tabla267[[#This Row],[VALOR]],"NO DISPONIBLE","DISPONIBLE")</f>
        <v>#N/A</v>
      </c>
      <c r="M3954" s="9">
        <f>COUNTIF(Tabla267[[#This Row],[VALOR RESTANTE]],0)</f>
        <v>0</v>
      </c>
    </row>
    <row r="3955" spans="2:13" hidden="1" x14ac:dyDescent="0.2">
      <c r="B3955" s="31">
        <v>3946</v>
      </c>
      <c r="J3955">
        <f t="shared" si="61"/>
        <v>105000</v>
      </c>
      <c r="K3955" t="e">
        <f>VLOOKUP(B3955,'REGISTRO ABONOS'!$B$8:$BC$10039,54,0)</f>
        <v>#N/A</v>
      </c>
      <c r="L3955" t="e">
        <f>IF(Tabla267[[#This Row],[VALOR RESTANTE]]&lt;Tabla267[[#This Row],[VALOR]],"NO DISPONIBLE","DISPONIBLE")</f>
        <v>#N/A</v>
      </c>
      <c r="M3955" s="9">
        <f>COUNTIF(Tabla267[[#This Row],[VALOR RESTANTE]],0)</f>
        <v>0</v>
      </c>
    </row>
    <row r="3956" spans="2:13" hidden="1" x14ac:dyDescent="0.2">
      <c r="B3956" s="31">
        <v>3947</v>
      </c>
      <c r="J3956">
        <f t="shared" si="61"/>
        <v>105000</v>
      </c>
      <c r="K3956" t="e">
        <f>VLOOKUP(B3956,'REGISTRO ABONOS'!$B$8:$BC$10039,54,0)</f>
        <v>#N/A</v>
      </c>
      <c r="L3956" t="e">
        <f>IF(Tabla267[[#This Row],[VALOR RESTANTE]]&lt;Tabla267[[#This Row],[VALOR]],"NO DISPONIBLE","DISPONIBLE")</f>
        <v>#N/A</v>
      </c>
      <c r="M3956" s="9">
        <f>COUNTIF(Tabla267[[#This Row],[VALOR RESTANTE]],0)</f>
        <v>0</v>
      </c>
    </row>
    <row r="3957" spans="2:13" hidden="1" x14ac:dyDescent="0.2">
      <c r="B3957" s="31">
        <v>3948</v>
      </c>
      <c r="J3957">
        <f t="shared" si="61"/>
        <v>105000</v>
      </c>
      <c r="K3957" t="e">
        <f>VLOOKUP(B3957,'REGISTRO ABONOS'!$B$8:$BC$10039,54,0)</f>
        <v>#N/A</v>
      </c>
      <c r="L3957" t="e">
        <f>IF(Tabla267[[#This Row],[VALOR RESTANTE]]&lt;Tabla267[[#This Row],[VALOR]],"NO DISPONIBLE","DISPONIBLE")</f>
        <v>#N/A</v>
      </c>
      <c r="M3957" s="9">
        <f>COUNTIF(Tabla267[[#This Row],[VALOR RESTANTE]],0)</f>
        <v>0</v>
      </c>
    </row>
    <row r="3958" spans="2:13" hidden="1" x14ac:dyDescent="0.2">
      <c r="B3958" s="31">
        <v>3949</v>
      </c>
      <c r="J3958">
        <f t="shared" si="61"/>
        <v>105000</v>
      </c>
      <c r="K3958" t="e">
        <f>VLOOKUP(B3958,'REGISTRO ABONOS'!$B$8:$BC$10039,54,0)</f>
        <v>#N/A</v>
      </c>
      <c r="L3958" t="e">
        <f>IF(Tabla267[[#This Row],[VALOR RESTANTE]]&lt;Tabla267[[#This Row],[VALOR]],"NO DISPONIBLE","DISPONIBLE")</f>
        <v>#N/A</v>
      </c>
      <c r="M3958" s="9">
        <f>COUNTIF(Tabla267[[#This Row],[VALOR RESTANTE]],0)</f>
        <v>0</v>
      </c>
    </row>
    <row r="3959" spans="2:13" hidden="1" x14ac:dyDescent="0.2">
      <c r="B3959" s="31">
        <v>3950</v>
      </c>
      <c r="J3959">
        <f t="shared" si="61"/>
        <v>105000</v>
      </c>
      <c r="K3959" t="e">
        <f>VLOOKUP(B3959,'REGISTRO ABONOS'!$B$8:$BC$10039,54,0)</f>
        <v>#N/A</v>
      </c>
      <c r="L3959" t="e">
        <f>IF(Tabla267[[#This Row],[VALOR RESTANTE]]&lt;Tabla267[[#This Row],[VALOR]],"NO DISPONIBLE","DISPONIBLE")</f>
        <v>#N/A</v>
      </c>
      <c r="M3959" s="9">
        <f>COUNTIF(Tabla267[[#This Row],[VALOR RESTANTE]],0)</f>
        <v>0</v>
      </c>
    </row>
    <row r="3960" spans="2:13" hidden="1" x14ac:dyDescent="0.2">
      <c r="B3960" s="31">
        <v>3951</v>
      </c>
      <c r="J3960">
        <f t="shared" si="61"/>
        <v>105000</v>
      </c>
      <c r="K3960" t="e">
        <f>VLOOKUP(B3960,'REGISTRO ABONOS'!$B$8:$BC$10039,54,0)</f>
        <v>#N/A</v>
      </c>
      <c r="L3960" t="e">
        <f>IF(Tabla267[[#This Row],[VALOR RESTANTE]]&lt;Tabla267[[#This Row],[VALOR]],"NO DISPONIBLE","DISPONIBLE")</f>
        <v>#N/A</v>
      </c>
      <c r="M3960" s="9">
        <f>COUNTIF(Tabla267[[#This Row],[VALOR RESTANTE]],0)</f>
        <v>0</v>
      </c>
    </row>
    <row r="3961" spans="2:13" hidden="1" x14ac:dyDescent="0.2">
      <c r="B3961" s="31">
        <v>3952</v>
      </c>
      <c r="J3961">
        <f t="shared" si="61"/>
        <v>105000</v>
      </c>
      <c r="K3961" t="e">
        <f>VLOOKUP(B3961,'REGISTRO ABONOS'!$B$8:$BC$10039,54,0)</f>
        <v>#N/A</v>
      </c>
      <c r="L3961" t="e">
        <f>IF(Tabla267[[#This Row],[VALOR RESTANTE]]&lt;Tabla267[[#This Row],[VALOR]],"NO DISPONIBLE","DISPONIBLE")</f>
        <v>#N/A</v>
      </c>
      <c r="M3961" s="9">
        <f>COUNTIF(Tabla267[[#This Row],[VALOR RESTANTE]],0)</f>
        <v>0</v>
      </c>
    </row>
    <row r="3962" spans="2:13" hidden="1" x14ac:dyDescent="0.2">
      <c r="B3962" s="31">
        <v>3953</v>
      </c>
      <c r="J3962">
        <f t="shared" si="61"/>
        <v>105000</v>
      </c>
      <c r="K3962" t="e">
        <f>VLOOKUP(B3962,'REGISTRO ABONOS'!$B$8:$BC$10039,54,0)</f>
        <v>#N/A</v>
      </c>
      <c r="L3962" t="e">
        <f>IF(Tabla267[[#This Row],[VALOR RESTANTE]]&lt;Tabla267[[#This Row],[VALOR]],"NO DISPONIBLE","DISPONIBLE")</f>
        <v>#N/A</v>
      </c>
      <c r="M3962" s="9">
        <f>COUNTIF(Tabla267[[#This Row],[VALOR RESTANTE]],0)</f>
        <v>0</v>
      </c>
    </row>
    <row r="3963" spans="2:13" hidden="1" x14ac:dyDescent="0.2">
      <c r="B3963" s="31">
        <v>3954</v>
      </c>
      <c r="J3963">
        <f t="shared" si="61"/>
        <v>105000</v>
      </c>
      <c r="K3963" t="e">
        <f>VLOOKUP(B3963,'REGISTRO ABONOS'!$B$8:$BC$10039,54,0)</f>
        <v>#N/A</v>
      </c>
      <c r="L3963" t="e">
        <f>IF(Tabla267[[#This Row],[VALOR RESTANTE]]&lt;Tabla267[[#This Row],[VALOR]],"NO DISPONIBLE","DISPONIBLE")</f>
        <v>#N/A</v>
      </c>
      <c r="M3963" s="9">
        <f>COUNTIF(Tabla267[[#This Row],[VALOR RESTANTE]],0)</f>
        <v>0</v>
      </c>
    </row>
    <row r="3964" spans="2:13" hidden="1" x14ac:dyDescent="0.2">
      <c r="B3964" s="31">
        <v>3955</v>
      </c>
      <c r="J3964">
        <f t="shared" si="61"/>
        <v>105000</v>
      </c>
      <c r="K3964" t="e">
        <f>VLOOKUP(B3964,'REGISTRO ABONOS'!$B$8:$BC$10039,54,0)</f>
        <v>#N/A</v>
      </c>
      <c r="L3964" t="e">
        <f>IF(Tabla267[[#This Row],[VALOR RESTANTE]]&lt;Tabla267[[#This Row],[VALOR]],"NO DISPONIBLE","DISPONIBLE")</f>
        <v>#N/A</v>
      </c>
      <c r="M3964" s="9">
        <f>COUNTIF(Tabla267[[#This Row],[VALOR RESTANTE]],0)</f>
        <v>0</v>
      </c>
    </row>
    <row r="3965" spans="2:13" hidden="1" x14ac:dyDescent="0.2">
      <c r="B3965" s="31">
        <v>3956</v>
      </c>
      <c r="J3965">
        <f t="shared" si="61"/>
        <v>105000</v>
      </c>
      <c r="K3965" t="e">
        <f>VLOOKUP(B3965,'REGISTRO ABONOS'!$B$8:$BC$10039,54,0)</f>
        <v>#N/A</v>
      </c>
      <c r="L3965" t="e">
        <f>IF(Tabla267[[#This Row],[VALOR RESTANTE]]&lt;Tabla267[[#This Row],[VALOR]],"NO DISPONIBLE","DISPONIBLE")</f>
        <v>#N/A</v>
      </c>
      <c r="M3965" s="9">
        <f>COUNTIF(Tabla267[[#This Row],[VALOR RESTANTE]],0)</f>
        <v>0</v>
      </c>
    </row>
    <row r="3966" spans="2:13" hidden="1" x14ac:dyDescent="0.2">
      <c r="B3966" s="31">
        <v>3957</v>
      </c>
      <c r="J3966">
        <f t="shared" si="61"/>
        <v>105000</v>
      </c>
      <c r="K3966" t="e">
        <f>VLOOKUP(B3966,'REGISTRO ABONOS'!$B$8:$BC$10039,54,0)</f>
        <v>#N/A</v>
      </c>
      <c r="L3966" t="e">
        <f>IF(Tabla267[[#This Row],[VALOR RESTANTE]]&lt;Tabla267[[#This Row],[VALOR]],"NO DISPONIBLE","DISPONIBLE")</f>
        <v>#N/A</v>
      </c>
      <c r="M3966" s="9">
        <f>COUNTIF(Tabla267[[#This Row],[VALOR RESTANTE]],0)</f>
        <v>0</v>
      </c>
    </row>
    <row r="3967" spans="2:13" hidden="1" x14ac:dyDescent="0.2">
      <c r="B3967" s="31">
        <v>3958</v>
      </c>
      <c r="J3967">
        <f t="shared" si="61"/>
        <v>105000</v>
      </c>
      <c r="K3967" t="e">
        <f>VLOOKUP(B3967,'REGISTRO ABONOS'!$B$8:$BC$10039,54,0)</f>
        <v>#N/A</v>
      </c>
      <c r="L3967" t="e">
        <f>IF(Tabla267[[#This Row],[VALOR RESTANTE]]&lt;Tabla267[[#This Row],[VALOR]],"NO DISPONIBLE","DISPONIBLE")</f>
        <v>#N/A</v>
      </c>
      <c r="M3967" s="9">
        <f>COUNTIF(Tabla267[[#This Row],[VALOR RESTANTE]],0)</f>
        <v>0</v>
      </c>
    </row>
    <row r="3968" spans="2:13" hidden="1" x14ac:dyDescent="0.2">
      <c r="B3968" s="31">
        <v>3959</v>
      </c>
      <c r="J3968">
        <f t="shared" si="61"/>
        <v>105000</v>
      </c>
      <c r="K3968" t="e">
        <f>VLOOKUP(B3968,'REGISTRO ABONOS'!$B$8:$BC$10039,54,0)</f>
        <v>#N/A</v>
      </c>
      <c r="L3968" t="e">
        <f>IF(Tabla267[[#This Row],[VALOR RESTANTE]]&lt;Tabla267[[#This Row],[VALOR]],"NO DISPONIBLE","DISPONIBLE")</f>
        <v>#N/A</v>
      </c>
      <c r="M3968" s="9">
        <f>COUNTIF(Tabla267[[#This Row],[VALOR RESTANTE]],0)</f>
        <v>0</v>
      </c>
    </row>
    <row r="3969" spans="2:13" hidden="1" x14ac:dyDescent="0.2">
      <c r="B3969" s="31">
        <v>3960</v>
      </c>
      <c r="J3969">
        <f t="shared" si="61"/>
        <v>105000</v>
      </c>
      <c r="K3969" t="e">
        <f>VLOOKUP(B3969,'REGISTRO ABONOS'!$B$8:$BC$10039,54,0)</f>
        <v>#N/A</v>
      </c>
      <c r="L3969" t="e">
        <f>IF(Tabla267[[#This Row],[VALOR RESTANTE]]&lt;Tabla267[[#This Row],[VALOR]],"NO DISPONIBLE","DISPONIBLE")</f>
        <v>#N/A</v>
      </c>
      <c r="M3969" s="9">
        <f>COUNTIF(Tabla267[[#This Row],[VALOR RESTANTE]],0)</f>
        <v>0</v>
      </c>
    </row>
    <row r="3970" spans="2:13" hidden="1" x14ac:dyDescent="0.2">
      <c r="B3970" s="31">
        <v>3961</v>
      </c>
      <c r="J3970">
        <f t="shared" si="61"/>
        <v>105000</v>
      </c>
      <c r="K3970" t="e">
        <f>VLOOKUP(B3970,'REGISTRO ABONOS'!$B$8:$BC$10039,54,0)</f>
        <v>#N/A</v>
      </c>
      <c r="L3970" t="e">
        <f>IF(Tabla267[[#This Row],[VALOR RESTANTE]]&lt;Tabla267[[#This Row],[VALOR]],"NO DISPONIBLE","DISPONIBLE")</f>
        <v>#N/A</v>
      </c>
      <c r="M3970" s="9">
        <f>COUNTIF(Tabla267[[#This Row],[VALOR RESTANTE]],0)</f>
        <v>0</v>
      </c>
    </row>
    <row r="3971" spans="2:13" hidden="1" x14ac:dyDescent="0.2">
      <c r="B3971" s="31">
        <v>3962</v>
      </c>
      <c r="J3971">
        <f t="shared" si="61"/>
        <v>105000</v>
      </c>
      <c r="K3971" t="e">
        <f>VLOOKUP(B3971,'REGISTRO ABONOS'!$B$8:$BC$10039,54,0)</f>
        <v>#N/A</v>
      </c>
      <c r="L3971" t="e">
        <f>IF(Tabla267[[#This Row],[VALOR RESTANTE]]&lt;Tabla267[[#This Row],[VALOR]],"NO DISPONIBLE","DISPONIBLE")</f>
        <v>#N/A</v>
      </c>
      <c r="M3971" s="9">
        <f>COUNTIF(Tabla267[[#This Row],[VALOR RESTANTE]],0)</f>
        <v>0</v>
      </c>
    </row>
    <row r="3972" spans="2:13" hidden="1" x14ac:dyDescent="0.2">
      <c r="B3972" s="31">
        <v>3963</v>
      </c>
      <c r="J3972">
        <f t="shared" si="61"/>
        <v>105000</v>
      </c>
      <c r="K3972" t="e">
        <f>VLOOKUP(B3972,'REGISTRO ABONOS'!$B$8:$BC$10039,54,0)</f>
        <v>#N/A</v>
      </c>
      <c r="L3972" t="e">
        <f>IF(Tabla267[[#This Row],[VALOR RESTANTE]]&lt;Tabla267[[#This Row],[VALOR]],"NO DISPONIBLE","DISPONIBLE")</f>
        <v>#N/A</v>
      </c>
      <c r="M3972" s="9">
        <f>COUNTIF(Tabla267[[#This Row],[VALOR RESTANTE]],0)</f>
        <v>0</v>
      </c>
    </row>
    <row r="3973" spans="2:13" hidden="1" x14ac:dyDescent="0.2">
      <c r="B3973" s="31">
        <v>3964</v>
      </c>
      <c r="J3973">
        <f t="shared" si="61"/>
        <v>105000</v>
      </c>
      <c r="K3973" t="e">
        <f>VLOOKUP(B3973,'REGISTRO ABONOS'!$B$8:$BC$10039,54,0)</f>
        <v>#N/A</v>
      </c>
      <c r="L3973" t="e">
        <f>IF(Tabla267[[#This Row],[VALOR RESTANTE]]&lt;Tabla267[[#This Row],[VALOR]],"NO DISPONIBLE","DISPONIBLE")</f>
        <v>#N/A</v>
      </c>
      <c r="M3973" s="9">
        <f>COUNTIF(Tabla267[[#This Row],[VALOR RESTANTE]],0)</f>
        <v>0</v>
      </c>
    </row>
    <row r="3974" spans="2:13" hidden="1" x14ac:dyDescent="0.2">
      <c r="B3974" s="31">
        <v>3965</v>
      </c>
      <c r="J3974">
        <f t="shared" si="61"/>
        <v>105000</v>
      </c>
      <c r="K3974" t="e">
        <f>VLOOKUP(B3974,'REGISTRO ABONOS'!$B$8:$BC$10039,54,0)</f>
        <v>#N/A</v>
      </c>
      <c r="L3974" t="e">
        <f>IF(Tabla267[[#This Row],[VALOR RESTANTE]]&lt;Tabla267[[#This Row],[VALOR]],"NO DISPONIBLE","DISPONIBLE")</f>
        <v>#N/A</v>
      </c>
      <c r="M3974" s="9">
        <f>COUNTIF(Tabla267[[#This Row],[VALOR RESTANTE]],0)</f>
        <v>0</v>
      </c>
    </row>
    <row r="3975" spans="2:13" hidden="1" x14ac:dyDescent="0.2">
      <c r="B3975" s="31">
        <v>3966</v>
      </c>
      <c r="J3975">
        <f t="shared" si="61"/>
        <v>105000</v>
      </c>
      <c r="K3975" t="e">
        <f>VLOOKUP(B3975,'REGISTRO ABONOS'!$B$8:$BC$10039,54,0)</f>
        <v>#N/A</v>
      </c>
      <c r="L3975" t="e">
        <f>IF(Tabla267[[#This Row],[VALOR RESTANTE]]&lt;Tabla267[[#This Row],[VALOR]],"NO DISPONIBLE","DISPONIBLE")</f>
        <v>#N/A</v>
      </c>
      <c r="M3975" s="9">
        <f>COUNTIF(Tabla267[[#This Row],[VALOR RESTANTE]],0)</f>
        <v>0</v>
      </c>
    </row>
    <row r="3976" spans="2:13" hidden="1" x14ac:dyDescent="0.2">
      <c r="B3976" s="31">
        <v>3967</v>
      </c>
      <c r="J3976">
        <f t="shared" si="61"/>
        <v>105000</v>
      </c>
      <c r="K3976" t="e">
        <f>VLOOKUP(B3976,'REGISTRO ABONOS'!$B$8:$BC$10039,54,0)</f>
        <v>#N/A</v>
      </c>
      <c r="L3976" t="e">
        <f>IF(Tabla267[[#This Row],[VALOR RESTANTE]]&lt;Tabla267[[#This Row],[VALOR]],"NO DISPONIBLE","DISPONIBLE")</f>
        <v>#N/A</v>
      </c>
      <c r="M3976" s="9">
        <f>COUNTIF(Tabla267[[#This Row],[VALOR RESTANTE]],0)</f>
        <v>0</v>
      </c>
    </row>
    <row r="3977" spans="2:13" hidden="1" x14ac:dyDescent="0.2">
      <c r="B3977" s="31">
        <v>3968</v>
      </c>
      <c r="J3977">
        <f t="shared" si="61"/>
        <v>105000</v>
      </c>
      <c r="K3977" t="e">
        <f>VLOOKUP(B3977,'REGISTRO ABONOS'!$B$8:$BC$10039,54,0)</f>
        <v>#N/A</v>
      </c>
      <c r="L3977" t="e">
        <f>IF(Tabla267[[#This Row],[VALOR RESTANTE]]&lt;Tabla267[[#This Row],[VALOR]],"NO DISPONIBLE","DISPONIBLE")</f>
        <v>#N/A</v>
      </c>
      <c r="M3977" s="9">
        <f>COUNTIF(Tabla267[[#This Row],[VALOR RESTANTE]],0)</f>
        <v>0</v>
      </c>
    </row>
    <row r="3978" spans="2:13" hidden="1" x14ac:dyDescent="0.2">
      <c r="B3978" s="31">
        <v>3969</v>
      </c>
      <c r="J3978">
        <f t="shared" si="61"/>
        <v>105000</v>
      </c>
      <c r="K3978" t="e">
        <f>VLOOKUP(B3978,'REGISTRO ABONOS'!$B$8:$BC$10039,54,0)</f>
        <v>#N/A</v>
      </c>
      <c r="L3978" t="e">
        <f>IF(Tabla267[[#This Row],[VALOR RESTANTE]]&lt;Tabla267[[#This Row],[VALOR]],"NO DISPONIBLE","DISPONIBLE")</f>
        <v>#N/A</v>
      </c>
      <c r="M3978" s="9">
        <f>COUNTIF(Tabla267[[#This Row],[VALOR RESTANTE]],0)</f>
        <v>0</v>
      </c>
    </row>
    <row r="3979" spans="2:13" hidden="1" x14ac:dyDescent="0.2">
      <c r="B3979" s="31">
        <v>3970</v>
      </c>
      <c r="J3979">
        <f t="shared" si="61"/>
        <v>105000</v>
      </c>
      <c r="K3979" t="e">
        <f>VLOOKUP(B3979,'REGISTRO ABONOS'!$B$8:$BC$10039,54,0)</f>
        <v>#N/A</v>
      </c>
      <c r="L3979" t="e">
        <f>IF(Tabla267[[#This Row],[VALOR RESTANTE]]&lt;Tabla267[[#This Row],[VALOR]],"NO DISPONIBLE","DISPONIBLE")</f>
        <v>#N/A</v>
      </c>
      <c r="M3979" s="9">
        <f>COUNTIF(Tabla267[[#This Row],[VALOR RESTANTE]],0)</f>
        <v>0</v>
      </c>
    </row>
    <row r="3980" spans="2:13" hidden="1" x14ac:dyDescent="0.2">
      <c r="B3980" s="31">
        <v>3971</v>
      </c>
      <c r="J3980">
        <f t="shared" ref="J3980:J4043" si="62">IF(C3980&gt;43607,130000,105000)</f>
        <v>105000</v>
      </c>
      <c r="K3980" t="e">
        <f>VLOOKUP(B3980,'REGISTRO ABONOS'!$B$8:$BC$10039,54,0)</f>
        <v>#N/A</v>
      </c>
      <c r="L3980" t="e">
        <f>IF(Tabla267[[#This Row],[VALOR RESTANTE]]&lt;Tabla267[[#This Row],[VALOR]],"NO DISPONIBLE","DISPONIBLE")</f>
        <v>#N/A</v>
      </c>
      <c r="M3980" s="9">
        <f>COUNTIF(Tabla267[[#This Row],[VALOR RESTANTE]],0)</f>
        <v>0</v>
      </c>
    </row>
    <row r="3981" spans="2:13" hidden="1" x14ac:dyDescent="0.2">
      <c r="B3981" s="31">
        <v>3972</v>
      </c>
      <c r="J3981">
        <f t="shared" si="62"/>
        <v>105000</v>
      </c>
      <c r="K3981" t="e">
        <f>VLOOKUP(B3981,'REGISTRO ABONOS'!$B$8:$BC$10039,54,0)</f>
        <v>#N/A</v>
      </c>
      <c r="L3981" t="e">
        <f>IF(Tabla267[[#This Row],[VALOR RESTANTE]]&lt;Tabla267[[#This Row],[VALOR]],"NO DISPONIBLE","DISPONIBLE")</f>
        <v>#N/A</v>
      </c>
      <c r="M3981" s="9">
        <f>COUNTIF(Tabla267[[#This Row],[VALOR RESTANTE]],0)</f>
        <v>0</v>
      </c>
    </row>
    <row r="3982" spans="2:13" hidden="1" x14ac:dyDescent="0.2">
      <c r="B3982" s="31">
        <v>3973</v>
      </c>
      <c r="J3982">
        <f t="shared" si="62"/>
        <v>105000</v>
      </c>
      <c r="K3982" t="e">
        <f>VLOOKUP(B3982,'REGISTRO ABONOS'!$B$8:$BC$10039,54,0)</f>
        <v>#N/A</v>
      </c>
      <c r="L3982" t="e">
        <f>IF(Tabla267[[#This Row],[VALOR RESTANTE]]&lt;Tabla267[[#This Row],[VALOR]],"NO DISPONIBLE","DISPONIBLE")</f>
        <v>#N/A</v>
      </c>
      <c r="M3982" s="9">
        <f>COUNTIF(Tabla267[[#This Row],[VALOR RESTANTE]],0)</f>
        <v>0</v>
      </c>
    </row>
    <row r="3983" spans="2:13" hidden="1" x14ac:dyDescent="0.2">
      <c r="B3983" s="31">
        <v>3974</v>
      </c>
      <c r="J3983">
        <f t="shared" si="62"/>
        <v>105000</v>
      </c>
      <c r="K3983" t="e">
        <f>VLOOKUP(B3983,'REGISTRO ABONOS'!$B$8:$BC$10039,54,0)</f>
        <v>#N/A</v>
      </c>
      <c r="L3983" t="e">
        <f>IF(Tabla267[[#This Row],[VALOR RESTANTE]]&lt;Tabla267[[#This Row],[VALOR]],"NO DISPONIBLE","DISPONIBLE")</f>
        <v>#N/A</v>
      </c>
      <c r="M3983" s="9">
        <f>COUNTIF(Tabla267[[#This Row],[VALOR RESTANTE]],0)</f>
        <v>0</v>
      </c>
    </row>
    <row r="3984" spans="2:13" hidden="1" x14ac:dyDescent="0.2">
      <c r="B3984" s="31">
        <v>3975</v>
      </c>
      <c r="J3984">
        <f t="shared" si="62"/>
        <v>105000</v>
      </c>
      <c r="K3984" t="e">
        <f>VLOOKUP(B3984,'REGISTRO ABONOS'!$B$8:$BC$10039,54,0)</f>
        <v>#N/A</v>
      </c>
      <c r="L3984" t="e">
        <f>IF(Tabla267[[#This Row],[VALOR RESTANTE]]&lt;Tabla267[[#This Row],[VALOR]],"NO DISPONIBLE","DISPONIBLE")</f>
        <v>#N/A</v>
      </c>
      <c r="M3984" s="9">
        <f>COUNTIF(Tabla267[[#This Row],[VALOR RESTANTE]],0)</f>
        <v>0</v>
      </c>
    </row>
    <row r="3985" spans="2:13" hidden="1" x14ac:dyDescent="0.2">
      <c r="B3985" s="31">
        <v>3976</v>
      </c>
      <c r="J3985">
        <f t="shared" si="62"/>
        <v>105000</v>
      </c>
      <c r="K3985" t="e">
        <f>VLOOKUP(B3985,'REGISTRO ABONOS'!$B$8:$BC$10039,54,0)</f>
        <v>#N/A</v>
      </c>
      <c r="L3985" t="e">
        <f>IF(Tabla267[[#This Row],[VALOR RESTANTE]]&lt;Tabla267[[#This Row],[VALOR]],"NO DISPONIBLE","DISPONIBLE")</f>
        <v>#N/A</v>
      </c>
      <c r="M3985" s="9">
        <f>COUNTIF(Tabla267[[#This Row],[VALOR RESTANTE]],0)</f>
        <v>0</v>
      </c>
    </row>
    <row r="3986" spans="2:13" hidden="1" x14ac:dyDescent="0.2">
      <c r="B3986" s="31">
        <v>3977</v>
      </c>
      <c r="J3986">
        <f t="shared" si="62"/>
        <v>105000</v>
      </c>
      <c r="K3986" t="e">
        <f>VLOOKUP(B3986,'REGISTRO ABONOS'!$B$8:$BC$10039,54,0)</f>
        <v>#N/A</v>
      </c>
      <c r="L3986" t="e">
        <f>IF(Tabla267[[#This Row],[VALOR RESTANTE]]&lt;Tabla267[[#This Row],[VALOR]],"NO DISPONIBLE","DISPONIBLE")</f>
        <v>#N/A</v>
      </c>
      <c r="M3986" s="9">
        <f>COUNTIF(Tabla267[[#This Row],[VALOR RESTANTE]],0)</f>
        <v>0</v>
      </c>
    </row>
    <row r="3987" spans="2:13" hidden="1" x14ac:dyDescent="0.2">
      <c r="B3987" s="31">
        <v>3978</v>
      </c>
      <c r="J3987">
        <f t="shared" si="62"/>
        <v>105000</v>
      </c>
      <c r="K3987" t="e">
        <f>VLOOKUP(B3987,'REGISTRO ABONOS'!$B$8:$BC$10039,54,0)</f>
        <v>#N/A</v>
      </c>
      <c r="L3987" t="e">
        <f>IF(Tabla267[[#This Row],[VALOR RESTANTE]]&lt;Tabla267[[#This Row],[VALOR]],"NO DISPONIBLE","DISPONIBLE")</f>
        <v>#N/A</v>
      </c>
      <c r="M3987" s="9">
        <f>COUNTIF(Tabla267[[#This Row],[VALOR RESTANTE]],0)</f>
        <v>0</v>
      </c>
    </row>
    <row r="3988" spans="2:13" hidden="1" x14ac:dyDescent="0.2">
      <c r="B3988" s="31">
        <v>3979</v>
      </c>
      <c r="J3988">
        <f t="shared" si="62"/>
        <v>105000</v>
      </c>
      <c r="K3988" t="e">
        <f>VLOOKUP(B3988,'REGISTRO ABONOS'!$B$8:$BC$10039,54,0)</f>
        <v>#N/A</v>
      </c>
      <c r="L3988" t="e">
        <f>IF(Tabla267[[#This Row],[VALOR RESTANTE]]&lt;Tabla267[[#This Row],[VALOR]],"NO DISPONIBLE","DISPONIBLE")</f>
        <v>#N/A</v>
      </c>
      <c r="M3988" s="9">
        <f>COUNTIF(Tabla267[[#This Row],[VALOR RESTANTE]],0)</f>
        <v>0</v>
      </c>
    </row>
    <row r="3989" spans="2:13" hidden="1" x14ac:dyDescent="0.2">
      <c r="B3989" s="31">
        <v>3980</v>
      </c>
      <c r="J3989">
        <f t="shared" si="62"/>
        <v>105000</v>
      </c>
      <c r="K3989" t="e">
        <f>VLOOKUP(B3989,'REGISTRO ABONOS'!$B$8:$BC$10039,54,0)</f>
        <v>#N/A</v>
      </c>
      <c r="L3989" t="e">
        <f>IF(Tabla267[[#This Row],[VALOR RESTANTE]]&lt;Tabla267[[#This Row],[VALOR]],"NO DISPONIBLE","DISPONIBLE")</f>
        <v>#N/A</v>
      </c>
      <c r="M3989" s="9">
        <f>COUNTIF(Tabla267[[#This Row],[VALOR RESTANTE]],0)</f>
        <v>0</v>
      </c>
    </row>
    <row r="3990" spans="2:13" hidden="1" x14ac:dyDescent="0.2">
      <c r="B3990" s="31">
        <v>3981</v>
      </c>
      <c r="J3990">
        <f t="shared" si="62"/>
        <v>105000</v>
      </c>
      <c r="K3990" t="e">
        <f>VLOOKUP(B3990,'REGISTRO ABONOS'!$B$8:$BC$10039,54,0)</f>
        <v>#N/A</v>
      </c>
      <c r="L3990" t="e">
        <f>IF(Tabla267[[#This Row],[VALOR RESTANTE]]&lt;Tabla267[[#This Row],[VALOR]],"NO DISPONIBLE","DISPONIBLE")</f>
        <v>#N/A</v>
      </c>
      <c r="M3990" s="9">
        <f>COUNTIF(Tabla267[[#This Row],[VALOR RESTANTE]],0)</f>
        <v>0</v>
      </c>
    </row>
    <row r="3991" spans="2:13" hidden="1" x14ac:dyDescent="0.2">
      <c r="B3991" s="31">
        <v>3982</v>
      </c>
      <c r="J3991">
        <f t="shared" si="62"/>
        <v>105000</v>
      </c>
      <c r="K3991" t="e">
        <f>VLOOKUP(B3991,'REGISTRO ABONOS'!$B$8:$BC$10039,54,0)</f>
        <v>#N/A</v>
      </c>
      <c r="L3991" t="e">
        <f>IF(Tabla267[[#This Row],[VALOR RESTANTE]]&lt;Tabla267[[#This Row],[VALOR]],"NO DISPONIBLE","DISPONIBLE")</f>
        <v>#N/A</v>
      </c>
      <c r="M3991" s="9">
        <f>COUNTIF(Tabla267[[#This Row],[VALOR RESTANTE]],0)</f>
        <v>0</v>
      </c>
    </row>
    <row r="3992" spans="2:13" hidden="1" x14ac:dyDescent="0.2">
      <c r="B3992" s="31">
        <v>3983</v>
      </c>
      <c r="J3992">
        <f t="shared" si="62"/>
        <v>105000</v>
      </c>
      <c r="K3992" t="e">
        <f>VLOOKUP(B3992,'REGISTRO ABONOS'!$B$8:$BC$10039,54,0)</f>
        <v>#N/A</v>
      </c>
      <c r="L3992" t="e">
        <f>IF(Tabla267[[#This Row],[VALOR RESTANTE]]&lt;Tabla267[[#This Row],[VALOR]],"NO DISPONIBLE","DISPONIBLE")</f>
        <v>#N/A</v>
      </c>
      <c r="M3992" s="9">
        <f>COUNTIF(Tabla267[[#This Row],[VALOR RESTANTE]],0)</f>
        <v>0</v>
      </c>
    </row>
    <row r="3993" spans="2:13" hidden="1" x14ac:dyDescent="0.2">
      <c r="B3993" s="31">
        <v>3984</v>
      </c>
      <c r="J3993">
        <f t="shared" si="62"/>
        <v>105000</v>
      </c>
      <c r="K3993" t="e">
        <f>VLOOKUP(B3993,'REGISTRO ABONOS'!$B$8:$BC$10039,54,0)</f>
        <v>#N/A</v>
      </c>
      <c r="L3993" t="e">
        <f>IF(Tabla267[[#This Row],[VALOR RESTANTE]]&lt;Tabla267[[#This Row],[VALOR]],"NO DISPONIBLE","DISPONIBLE")</f>
        <v>#N/A</v>
      </c>
      <c r="M3993" s="9">
        <f>COUNTIF(Tabla267[[#This Row],[VALOR RESTANTE]],0)</f>
        <v>0</v>
      </c>
    </row>
    <row r="3994" spans="2:13" hidden="1" x14ac:dyDescent="0.2">
      <c r="B3994" s="31">
        <v>3985</v>
      </c>
      <c r="J3994">
        <f t="shared" si="62"/>
        <v>105000</v>
      </c>
      <c r="K3994" t="e">
        <f>VLOOKUP(B3994,'REGISTRO ABONOS'!$B$8:$BC$10039,54,0)</f>
        <v>#N/A</v>
      </c>
      <c r="L3994" t="e">
        <f>IF(Tabla267[[#This Row],[VALOR RESTANTE]]&lt;Tabla267[[#This Row],[VALOR]],"NO DISPONIBLE","DISPONIBLE")</f>
        <v>#N/A</v>
      </c>
      <c r="M3994" s="9">
        <f>COUNTIF(Tabla267[[#This Row],[VALOR RESTANTE]],0)</f>
        <v>0</v>
      </c>
    </row>
    <row r="3995" spans="2:13" hidden="1" x14ac:dyDescent="0.2">
      <c r="B3995" s="31">
        <v>3986</v>
      </c>
      <c r="J3995">
        <f t="shared" si="62"/>
        <v>105000</v>
      </c>
      <c r="K3995" t="e">
        <f>VLOOKUP(B3995,'REGISTRO ABONOS'!$B$8:$BC$10039,54,0)</f>
        <v>#N/A</v>
      </c>
      <c r="L3995" t="e">
        <f>IF(Tabla267[[#This Row],[VALOR RESTANTE]]&lt;Tabla267[[#This Row],[VALOR]],"NO DISPONIBLE","DISPONIBLE")</f>
        <v>#N/A</v>
      </c>
      <c r="M3995" s="9">
        <f>COUNTIF(Tabla267[[#This Row],[VALOR RESTANTE]],0)</f>
        <v>0</v>
      </c>
    </row>
    <row r="3996" spans="2:13" hidden="1" x14ac:dyDescent="0.2">
      <c r="B3996" s="31">
        <v>3987</v>
      </c>
      <c r="J3996">
        <f t="shared" si="62"/>
        <v>105000</v>
      </c>
      <c r="K3996" t="e">
        <f>VLOOKUP(B3996,'REGISTRO ABONOS'!$B$8:$BC$10039,54,0)</f>
        <v>#N/A</v>
      </c>
      <c r="L3996" t="e">
        <f>IF(Tabla267[[#This Row],[VALOR RESTANTE]]&lt;Tabla267[[#This Row],[VALOR]],"NO DISPONIBLE","DISPONIBLE")</f>
        <v>#N/A</v>
      </c>
      <c r="M3996" s="9">
        <f>COUNTIF(Tabla267[[#This Row],[VALOR RESTANTE]],0)</f>
        <v>0</v>
      </c>
    </row>
    <row r="3997" spans="2:13" hidden="1" x14ac:dyDescent="0.2">
      <c r="B3997" s="31">
        <v>3988</v>
      </c>
      <c r="J3997">
        <f t="shared" si="62"/>
        <v>105000</v>
      </c>
      <c r="K3997" t="e">
        <f>VLOOKUP(B3997,'REGISTRO ABONOS'!$B$8:$BC$10039,54,0)</f>
        <v>#N/A</v>
      </c>
      <c r="L3997" t="e">
        <f>IF(Tabla267[[#This Row],[VALOR RESTANTE]]&lt;Tabla267[[#This Row],[VALOR]],"NO DISPONIBLE","DISPONIBLE")</f>
        <v>#N/A</v>
      </c>
      <c r="M3997" s="9">
        <f>COUNTIF(Tabla267[[#This Row],[VALOR RESTANTE]],0)</f>
        <v>0</v>
      </c>
    </row>
    <row r="3998" spans="2:13" hidden="1" x14ac:dyDescent="0.2">
      <c r="B3998" s="31">
        <v>3989</v>
      </c>
      <c r="J3998">
        <f t="shared" si="62"/>
        <v>105000</v>
      </c>
      <c r="K3998" t="e">
        <f>VLOOKUP(B3998,'REGISTRO ABONOS'!$B$8:$BC$10039,54,0)</f>
        <v>#N/A</v>
      </c>
      <c r="L3998" t="e">
        <f>IF(Tabla267[[#This Row],[VALOR RESTANTE]]&lt;Tabla267[[#This Row],[VALOR]],"NO DISPONIBLE","DISPONIBLE")</f>
        <v>#N/A</v>
      </c>
      <c r="M3998" s="9">
        <f>COUNTIF(Tabla267[[#This Row],[VALOR RESTANTE]],0)</f>
        <v>0</v>
      </c>
    </row>
    <row r="3999" spans="2:13" hidden="1" x14ac:dyDescent="0.2">
      <c r="B3999" s="31">
        <v>3990</v>
      </c>
      <c r="J3999">
        <f t="shared" si="62"/>
        <v>105000</v>
      </c>
      <c r="K3999" t="e">
        <f>VLOOKUP(B3999,'REGISTRO ABONOS'!$B$8:$BC$10039,54,0)</f>
        <v>#N/A</v>
      </c>
      <c r="L3999" t="e">
        <f>IF(Tabla267[[#This Row],[VALOR RESTANTE]]&lt;Tabla267[[#This Row],[VALOR]],"NO DISPONIBLE","DISPONIBLE")</f>
        <v>#N/A</v>
      </c>
      <c r="M3999" s="9">
        <f>COUNTIF(Tabla267[[#This Row],[VALOR RESTANTE]],0)</f>
        <v>0</v>
      </c>
    </row>
    <row r="4000" spans="2:13" hidden="1" x14ac:dyDescent="0.2">
      <c r="B4000" s="31">
        <v>3991</v>
      </c>
      <c r="J4000">
        <f t="shared" si="62"/>
        <v>105000</v>
      </c>
      <c r="K4000" t="e">
        <f>VLOOKUP(B4000,'REGISTRO ABONOS'!$B$8:$BC$10039,54,0)</f>
        <v>#N/A</v>
      </c>
      <c r="L4000" t="e">
        <f>IF(Tabla267[[#This Row],[VALOR RESTANTE]]&lt;Tabla267[[#This Row],[VALOR]],"NO DISPONIBLE","DISPONIBLE")</f>
        <v>#N/A</v>
      </c>
      <c r="M4000" s="9">
        <f>COUNTIF(Tabla267[[#This Row],[VALOR RESTANTE]],0)</f>
        <v>0</v>
      </c>
    </row>
    <row r="4001" spans="2:13" hidden="1" x14ac:dyDescent="0.2">
      <c r="B4001" s="31">
        <v>3992</v>
      </c>
      <c r="J4001">
        <f t="shared" si="62"/>
        <v>105000</v>
      </c>
      <c r="K4001" t="e">
        <f>VLOOKUP(B4001,'REGISTRO ABONOS'!$B$8:$BC$10039,54,0)</f>
        <v>#N/A</v>
      </c>
      <c r="L4001" t="e">
        <f>IF(Tabla267[[#This Row],[VALOR RESTANTE]]&lt;Tabla267[[#This Row],[VALOR]],"NO DISPONIBLE","DISPONIBLE")</f>
        <v>#N/A</v>
      </c>
      <c r="M4001" s="9">
        <f>COUNTIF(Tabla267[[#This Row],[VALOR RESTANTE]],0)</f>
        <v>0</v>
      </c>
    </row>
    <row r="4002" spans="2:13" hidden="1" x14ac:dyDescent="0.2">
      <c r="B4002" s="31">
        <v>3993</v>
      </c>
      <c r="J4002">
        <f t="shared" si="62"/>
        <v>105000</v>
      </c>
      <c r="K4002" t="e">
        <f>VLOOKUP(B4002,'REGISTRO ABONOS'!$B$8:$BC$10039,54,0)</f>
        <v>#N/A</v>
      </c>
      <c r="L4002" t="e">
        <f>IF(Tabla267[[#This Row],[VALOR RESTANTE]]&lt;Tabla267[[#This Row],[VALOR]],"NO DISPONIBLE","DISPONIBLE")</f>
        <v>#N/A</v>
      </c>
      <c r="M4002" s="9">
        <f>COUNTIF(Tabla267[[#This Row],[VALOR RESTANTE]],0)</f>
        <v>0</v>
      </c>
    </row>
    <row r="4003" spans="2:13" hidden="1" x14ac:dyDescent="0.2">
      <c r="B4003" s="31">
        <v>3994</v>
      </c>
      <c r="J4003">
        <f t="shared" si="62"/>
        <v>105000</v>
      </c>
      <c r="K4003" t="e">
        <f>VLOOKUP(B4003,'REGISTRO ABONOS'!$B$8:$BC$10039,54,0)</f>
        <v>#N/A</v>
      </c>
      <c r="L4003" t="e">
        <f>IF(Tabla267[[#This Row],[VALOR RESTANTE]]&lt;Tabla267[[#This Row],[VALOR]],"NO DISPONIBLE","DISPONIBLE")</f>
        <v>#N/A</v>
      </c>
      <c r="M4003" s="9">
        <f>COUNTIF(Tabla267[[#This Row],[VALOR RESTANTE]],0)</f>
        <v>0</v>
      </c>
    </row>
    <row r="4004" spans="2:13" hidden="1" x14ac:dyDescent="0.2">
      <c r="B4004" s="31">
        <v>3995</v>
      </c>
      <c r="J4004">
        <f t="shared" si="62"/>
        <v>105000</v>
      </c>
      <c r="K4004" t="e">
        <f>VLOOKUP(B4004,'REGISTRO ABONOS'!$B$8:$BC$10039,54,0)</f>
        <v>#N/A</v>
      </c>
      <c r="L4004" t="e">
        <f>IF(Tabla267[[#This Row],[VALOR RESTANTE]]&lt;Tabla267[[#This Row],[VALOR]],"NO DISPONIBLE","DISPONIBLE")</f>
        <v>#N/A</v>
      </c>
      <c r="M4004" s="9">
        <f>COUNTIF(Tabla267[[#This Row],[VALOR RESTANTE]],0)</f>
        <v>0</v>
      </c>
    </row>
    <row r="4005" spans="2:13" hidden="1" x14ac:dyDescent="0.2">
      <c r="B4005" s="31">
        <v>3996</v>
      </c>
      <c r="J4005">
        <f t="shared" si="62"/>
        <v>105000</v>
      </c>
      <c r="K4005" t="e">
        <f>VLOOKUP(B4005,'REGISTRO ABONOS'!$B$8:$BC$10039,54,0)</f>
        <v>#N/A</v>
      </c>
      <c r="L4005" t="e">
        <f>IF(Tabla267[[#This Row],[VALOR RESTANTE]]&lt;Tabla267[[#This Row],[VALOR]],"NO DISPONIBLE","DISPONIBLE")</f>
        <v>#N/A</v>
      </c>
      <c r="M4005" s="9">
        <f>COUNTIF(Tabla267[[#This Row],[VALOR RESTANTE]],0)</f>
        <v>0</v>
      </c>
    </row>
    <row r="4006" spans="2:13" hidden="1" x14ac:dyDescent="0.2">
      <c r="B4006" s="31">
        <v>3997</v>
      </c>
      <c r="C4006" s="10">
        <v>43558</v>
      </c>
      <c r="D4006" t="s">
        <v>322</v>
      </c>
      <c r="I4006" t="s">
        <v>322</v>
      </c>
      <c r="J4006">
        <f t="shared" si="62"/>
        <v>105000</v>
      </c>
      <c r="K4006">
        <f>VLOOKUP(B4006,'REGISTRO ABONOS'!$B$8:$BC$10039,54,0)</f>
        <v>0</v>
      </c>
      <c r="L4006" t="str">
        <f>IF(Tabla267[[#This Row],[VALOR RESTANTE]]&lt;Tabla267[[#This Row],[VALOR]],"NO DISPONIBLE","DISPONIBLE")</f>
        <v>NO DISPONIBLE</v>
      </c>
      <c r="M4006" s="9">
        <f>COUNTIF(Tabla267[[#This Row],[VALOR RESTANTE]],0)</f>
        <v>1</v>
      </c>
    </row>
    <row r="4007" spans="2:13" hidden="1" x14ac:dyDescent="0.2">
      <c r="B4007" s="31">
        <v>3998</v>
      </c>
      <c r="J4007">
        <f t="shared" si="62"/>
        <v>105000</v>
      </c>
      <c r="K4007" t="e">
        <f>VLOOKUP(B4007,'REGISTRO ABONOS'!$B$8:$BC$10039,54,0)</f>
        <v>#N/A</v>
      </c>
      <c r="L4007" t="e">
        <f>IF(Tabla267[[#This Row],[VALOR RESTANTE]]&lt;Tabla267[[#This Row],[VALOR]],"NO DISPONIBLE","DISPONIBLE")</f>
        <v>#N/A</v>
      </c>
      <c r="M4007" s="9">
        <f>COUNTIF(Tabla267[[#This Row],[VALOR RESTANTE]],0)</f>
        <v>0</v>
      </c>
    </row>
    <row r="4008" spans="2:13" hidden="1" x14ac:dyDescent="0.2">
      <c r="B4008" s="31">
        <v>3999</v>
      </c>
      <c r="J4008">
        <f t="shared" si="62"/>
        <v>105000</v>
      </c>
      <c r="K4008" t="e">
        <f>VLOOKUP(B4008,'REGISTRO ABONOS'!$B$8:$BC$10039,54,0)</f>
        <v>#N/A</v>
      </c>
      <c r="L4008" t="e">
        <f>IF(Tabla267[[#This Row],[VALOR RESTANTE]]&lt;Tabla267[[#This Row],[VALOR]],"NO DISPONIBLE","DISPONIBLE")</f>
        <v>#N/A</v>
      </c>
      <c r="M4008" s="9">
        <f>COUNTIF(Tabla267[[#This Row],[VALOR RESTANTE]],0)</f>
        <v>0</v>
      </c>
    </row>
    <row r="4009" spans="2:13" hidden="1" x14ac:dyDescent="0.2">
      <c r="B4009" s="31">
        <v>4000</v>
      </c>
      <c r="J4009">
        <f t="shared" si="62"/>
        <v>105000</v>
      </c>
      <c r="K4009" t="e">
        <f>VLOOKUP(B4009,'REGISTRO ABONOS'!$B$8:$BC$10039,54,0)</f>
        <v>#N/A</v>
      </c>
      <c r="L4009" t="e">
        <f>IF(Tabla267[[#This Row],[VALOR RESTANTE]]&lt;Tabla267[[#This Row],[VALOR]],"NO DISPONIBLE","DISPONIBLE")</f>
        <v>#N/A</v>
      </c>
      <c r="M4009" s="9">
        <f>COUNTIF(Tabla267[[#This Row],[VALOR RESTANTE]],0)</f>
        <v>0</v>
      </c>
    </row>
    <row r="4010" spans="2:13" hidden="1" x14ac:dyDescent="0.2">
      <c r="B4010" s="31">
        <v>4001</v>
      </c>
      <c r="J4010">
        <f t="shared" si="62"/>
        <v>105000</v>
      </c>
      <c r="K4010" t="e">
        <f>VLOOKUP(B4010,'REGISTRO ABONOS'!$B$8:$BC$10039,54,0)</f>
        <v>#N/A</v>
      </c>
      <c r="L4010" t="e">
        <f>IF(Tabla267[[#This Row],[VALOR RESTANTE]]&lt;Tabla267[[#This Row],[VALOR]],"NO DISPONIBLE","DISPONIBLE")</f>
        <v>#N/A</v>
      </c>
      <c r="M4010" s="9">
        <f>COUNTIF(Tabla267[[#This Row],[VALOR RESTANTE]],0)</f>
        <v>0</v>
      </c>
    </row>
    <row r="4011" spans="2:13" hidden="1" x14ac:dyDescent="0.2">
      <c r="B4011" s="31">
        <v>4002</v>
      </c>
      <c r="J4011">
        <f t="shared" si="62"/>
        <v>105000</v>
      </c>
      <c r="K4011" t="e">
        <f>VLOOKUP(B4011,'REGISTRO ABONOS'!$B$8:$BC$10039,54,0)</f>
        <v>#N/A</v>
      </c>
      <c r="L4011" t="e">
        <f>IF(Tabla267[[#This Row],[VALOR RESTANTE]]&lt;Tabla267[[#This Row],[VALOR]],"NO DISPONIBLE","DISPONIBLE")</f>
        <v>#N/A</v>
      </c>
      <c r="M4011" s="9">
        <f>COUNTIF(Tabla267[[#This Row],[VALOR RESTANTE]],0)</f>
        <v>0</v>
      </c>
    </row>
    <row r="4012" spans="2:13" hidden="1" x14ac:dyDescent="0.2">
      <c r="B4012" s="31">
        <v>4003</v>
      </c>
      <c r="J4012">
        <f t="shared" si="62"/>
        <v>105000</v>
      </c>
      <c r="K4012" t="e">
        <f>VLOOKUP(B4012,'REGISTRO ABONOS'!$B$8:$BC$10039,54,0)</f>
        <v>#N/A</v>
      </c>
      <c r="L4012" t="e">
        <f>IF(Tabla267[[#This Row],[VALOR RESTANTE]]&lt;Tabla267[[#This Row],[VALOR]],"NO DISPONIBLE","DISPONIBLE")</f>
        <v>#N/A</v>
      </c>
      <c r="M4012" s="9">
        <f>COUNTIF(Tabla267[[#This Row],[VALOR RESTANTE]],0)</f>
        <v>0</v>
      </c>
    </row>
    <row r="4013" spans="2:13" hidden="1" x14ac:dyDescent="0.2">
      <c r="B4013" s="31">
        <v>4004</v>
      </c>
      <c r="J4013">
        <f t="shared" si="62"/>
        <v>105000</v>
      </c>
      <c r="K4013" t="e">
        <f>VLOOKUP(B4013,'REGISTRO ABONOS'!$B$8:$BC$10039,54,0)</f>
        <v>#N/A</v>
      </c>
      <c r="L4013" t="e">
        <f>IF(Tabla267[[#This Row],[VALOR RESTANTE]]&lt;Tabla267[[#This Row],[VALOR]],"NO DISPONIBLE","DISPONIBLE")</f>
        <v>#N/A</v>
      </c>
      <c r="M4013" s="9">
        <f>COUNTIF(Tabla267[[#This Row],[VALOR RESTANTE]],0)</f>
        <v>0</v>
      </c>
    </row>
    <row r="4014" spans="2:13" hidden="1" x14ac:dyDescent="0.2">
      <c r="B4014" s="31">
        <v>4005</v>
      </c>
      <c r="J4014">
        <f t="shared" si="62"/>
        <v>105000</v>
      </c>
      <c r="K4014" t="e">
        <f>VLOOKUP(B4014,'REGISTRO ABONOS'!$B$8:$BC$10039,54,0)</f>
        <v>#N/A</v>
      </c>
      <c r="L4014" t="e">
        <f>IF(Tabla267[[#This Row],[VALOR RESTANTE]]&lt;Tabla267[[#This Row],[VALOR]],"NO DISPONIBLE","DISPONIBLE")</f>
        <v>#N/A</v>
      </c>
      <c r="M4014" s="9">
        <f>COUNTIF(Tabla267[[#This Row],[VALOR RESTANTE]],0)</f>
        <v>0</v>
      </c>
    </row>
    <row r="4015" spans="2:13" hidden="1" x14ac:dyDescent="0.2">
      <c r="B4015" s="31">
        <v>4006</v>
      </c>
      <c r="J4015">
        <f t="shared" si="62"/>
        <v>105000</v>
      </c>
      <c r="K4015" t="e">
        <f>VLOOKUP(B4015,'REGISTRO ABONOS'!$B$8:$BC$10039,54,0)</f>
        <v>#N/A</v>
      </c>
      <c r="L4015" t="e">
        <f>IF(Tabla267[[#This Row],[VALOR RESTANTE]]&lt;Tabla267[[#This Row],[VALOR]],"NO DISPONIBLE","DISPONIBLE")</f>
        <v>#N/A</v>
      </c>
      <c r="M4015" s="9">
        <f>COUNTIF(Tabla267[[#This Row],[VALOR RESTANTE]],0)</f>
        <v>0</v>
      </c>
    </row>
    <row r="4016" spans="2:13" hidden="1" x14ac:dyDescent="0.2">
      <c r="B4016" s="31">
        <v>4007</v>
      </c>
      <c r="J4016">
        <f t="shared" si="62"/>
        <v>105000</v>
      </c>
      <c r="K4016" t="e">
        <f>VLOOKUP(B4016,'REGISTRO ABONOS'!$B$8:$BC$10039,54,0)</f>
        <v>#N/A</v>
      </c>
      <c r="L4016" t="e">
        <f>IF(Tabla267[[#This Row],[VALOR RESTANTE]]&lt;Tabla267[[#This Row],[VALOR]],"NO DISPONIBLE","DISPONIBLE")</f>
        <v>#N/A</v>
      </c>
      <c r="M4016" s="9">
        <f>COUNTIF(Tabla267[[#This Row],[VALOR RESTANTE]],0)</f>
        <v>0</v>
      </c>
    </row>
    <row r="4017" spans="2:13" hidden="1" x14ac:dyDescent="0.2">
      <c r="B4017" s="31">
        <v>4008</v>
      </c>
      <c r="J4017">
        <f t="shared" si="62"/>
        <v>105000</v>
      </c>
      <c r="K4017" t="e">
        <f>VLOOKUP(B4017,'REGISTRO ABONOS'!$B$8:$BC$10039,54,0)</f>
        <v>#N/A</v>
      </c>
      <c r="L4017" t="e">
        <f>IF(Tabla267[[#This Row],[VALOR RESTANTE]]&lt;Tabla267[[#This Row],[VALOR]],"NO DISPONIBLE","DISPONIBLE")</f>
        <v>#N/A</v>
      </c>
      <c r="M4017" s="9">
        <f>COUNTIF(Tabla267[[#This Row],[VALOR RESTANTE]],0)</f>
        <v>0</v>
      </c>
    </row>
    <row r="4018" spans="2:13" hidden="1" x14ac:dyDescent="0.2">
      <c r="B4018" s="31">
        <v>4009</v>
      </c>
      <c r="J4018">
        <f t="shared" si="62"/>
        <v>105000</v>
      </c>
      <c r="K4018" t="e">
        <f>VLOOKUP(B4018,'REGISTRO ABONOS'!$B$8:$BC$10039,54,0)</f>
        <v>#N/A</v>
      </c>
      <c r="L4018" t="e">
        <f>IF(Tabla267[[#This Row],[VALOR RESTANTE]]&lt;Tabla267[[#This Row],[VALOR]],"NO DISPONIBLE","DISPONIBLE")</f>
        <v>#N/A</v>
      </c>
      <c r="M4018" s="9">
        <f>COUNTIF(Tabla267[[#This Row],[VALOR RESTANTE]],0)</f>
        <v>0</v>
      </c>
    </row>
    <row r="4019" spans="2:13" hidden="1" x14ac:dyDescent="0.2">
      <c r="B4019" s="31">
        <v>4010</v>
      </c>
      <c r="J4019">
        <f t="shared" si="62"/>
        <v>105000</v>
      </c>
      <c r="K4019" t="e">
        <f>VLOOKUP(B4019,'REGISTRO ABONOS'!$B$8:$BC$10039,54,0)</f>
        <v>#N/A</v>
      </c>
      <c r="L4019" t="e">
        <f>IF(Tabla267[[#This Row],[VALOR RESTANTE]]&lt;Tabla267[[#This Row],[VALOR]],"NO DISPONIBLE","DISPONIBLE")</f>
        <v>#N/A</v>
      </c>
      <c r="M4019" s="9">
        <f>COUNTIF(Tabla267[[#This Row],[VALOR RESTANTE]],0)</f>
        <v>0</v>
      </c>
    </row>
    <row r="4020" spans="2:13" hidden="1" x14ac:dyDescent="0.2">
      <c r="B4020" s="31">
        <v>4011</v>
      </c>
      <c r="J4020">
        <f t="shared" si="62"/>
        <v>105000</v>
      </c>
      <c r="K4020" t="e">
        <f>VLOOKUP(B4020,'REGISTRO ABONOS'!$B$8:$BC$10039,54,0)</f>
        <v>#N/A</v>
      </c>
      <c r="L4020" t="e">
        <f>IF(Tabla267[[#This Row],[VALOR RESTANTE]]&lt;Tabla267[[#This Row],[VALOR]],"NO DISPONIBLE","DISPONIBLE")</f>
        <v>#N/A</v>
      </c>
      <c r="M4020" s="9">
        <f>COUNTIF(Tabla267[[#This Row],[VALOR RESTANTE]],0)</f>
        <v>0</v>
      </c>
    </row>
    <row r="4021" spans="2:13" hidden="1" x14ac:dyDescent="0.2">
      <c r="B4021" s="31">
        <v>4012</v>
      </c>
      <c r="J4021">
        <f t="shared" si="62"/>
        <v>105000</v>
      </c>
      <c r="K4021" t="e">
        <f>VLOOKUP(B4021,'REGISTRO ABONOS'!$B$8:$BC$10039,54,0)</f>
        <v>#N/A</v>
      </c>
      <c r="L4021" t="e">
        <f>IF(Tabla267[[#This Row],[VALOR RESTANTE]]&lt;Tabla267[[#This Row],[VALOR]],"NO DISPONIBLE","DISPONIBLE")</f>
        <v>#N/A</v>
      </c>
      <c r="M4021" s="9">
        <f>COUNTIF(Tabla267[[#This Row],[VALOR RESTANTE]],0)</f>
        <v>0</v>
      </c>
    </row>
    <row r="4022" spans="2:13" hidden="1" x14ac:dyDescent="0.2">
      <c r="B4022" s="31">
        <v>4013</v>
      </c>
      <c r="J4022">
        <f t="shared" si="62"/>
        <v>105000</v>
      </c>
      <c r="K4022" t="e">
        <f>VLOOKUP(B4022,'REGISTRO ABONOS'!$B$8:$BC$10039,54,0)</f>
        <v>#N/A</v>
      </c>
      <c r="L4022" t="e">
        <f>IF(Tabla267[[#This Row],[VALOR RESTANTE]]&lt;Tabla267[[#This Row],[VALOR]],"NO DISPONIBLE","DISPONIBLE")</f>
        <v>#N/A</v>
      </c>
      <c r="M4022" s="9">
        <f>COUNTIF(Tabla267[[#This Row],[VALOR RESTANTE]],0)</f>
        <v>0</v>
      </c>
    </row>
    <row r="4023" spans="2:13" hidden="1" x14ac:dyDescent="0.2">
      <c r="B4023" s="31">
        <v>4014</v>
      </c>
      <c r="J4023">
        <f t="shared" si="62"/>
        <v>105000</v>
      </c>
      <c r="K4023" t="e">
        <f>VLOOKUP(B4023,'REGISTRO ABONOS'!$B$8:$BC$10039,54,0)</f>
        <v>#N/A</v>
      </c>
      <c r="L4023" t="e">
        <f>IF(Tabla267[[#This Row],[VALOR RESTANTE]]&lt;Tabla267[[#This Row],[VALOR]],"NO DISPONIBLE","DISPONIBLE")</f>
        <v>#N/A</v>
      </c>
      <c r="M4023" s="9">
        <f>COUNTIF(Tabla267[[#This Row],[VALOR RESTANTE]],0)</f>
        <v>0</v>
      </c>
    </row>
    <row r="4024" spans="2:13" hidden="1" x14ac:dyDescent="0.2">
      <c r="B4024" s="31">
        <v>4015</v>
      </c>
      <c r="J4024">
        <f t="shared" si="62"/>
        <v>105000</v>
      </c>
      <c r="K4024" t="e">
        <f>VLOOKUP(B4024,'REGISTRO ABONOS'!$B$8:$BC$10039,54,0)</f>
        <v>#N/A</v>
      </c>
      <c r="L4024" t="e">
        <f>IF(Tabla267[[#This Row],[VALOR RESTANTE]]&lt;Tabla267[[#This Row],[VALOR]],"NO DISPONIBLE","DISPONIBLE")</f>
        <v>#N/A</v>
      </c>
      <c r="M4024" s="9">
        <f>COUNTIF(Tabla267[[#This Row],[VALOR RESTANTE]],0)</f>
        <v>0</v>
      </c>
    </row>
    <row r="4025" spans="2:13" hidden="1" x14ac:dyDescent="0.2">
      <c r="B4025" s="31">
        <v>4016</v>
      </c>
      <c r="J4025">
        <f t="shared" si="62"/>
        <v>105000</v>
      </c>
      <c r="K4025" t="e">
        <f>VLOOKUP(B4025,'REGISTRO ABONOS'!$B$8:$BC$10039,54,0)</f>
        <v>#N/A</v>
      </c>
      <c r="L4025" t="e">
        <f>IF(Tabla267[[#This Row],[VALOR RESTANTE]]&lt;Tabla267[[#This Row],[VALOR]],"NO DISPONIBLE","DISPONIBLE")</f>
        <v>#N/A</v>
      </c>
      <c r="M4025" s="9">
        <f>COUNTIF(Tabla267[[#This Row],[VALOR RESTANTE]],0)</f>
        <v>0</v>
      </c>
    </row>
    <row r="4026" spans="2:13" hidden="1" x14ac:dyDescent="0.2">
      <c r="B4026" s="31">
        <v>4017</v>
      </c>
      <c r="J4026">
        <f t="shared" si="62"/>
        <v>105000</v>
      </c>
      <c r="K4026" t="e">
        <f>VLOOKUP(B4026,'REGISTRO ABONOS'!$B$8:$BC$10039,54,0)</f>
        <v>#N/A</v>
      </c>
      <c r="L4026" t="e">
        <f>IF(Tabla267[[#This Row],[VALOR RESTANTE]]&lt;Tabla267[[#This Row],[VALOR]],"NO DISPONIBLE","DISPONIBLE")</f>
        <v>#N/A</v>
      </c>
      <c r="M4026" s="9">
        <f>COUNTIF(Tabla267[[#This Row],[VALOR RESTANTE]],0)</f>
        <v>0</v>
      </c>
    </row>
    <row r="4027" spans="2:13" hidden="1" x14ac:dyDescent="0.2">
      <c r="B4027" s="31">
        <v>4018</v>
      </c>
      <c r="J4027">
        <f t="shared" si="62"/>
        <v>105000</v>
      </c>
      <c r="K4027" t="e">
        <f>VLOOKUP(B4027,'REGISTRO ABONOS'!$B$8:$BC$10039,54,0)</f>
        <v>#N/A</v>
      </c>
      <c r="L4027" t="e">
        <f>IF(Tabla267[[#This Row],[VALOR RESTANTE]]&lt;Tabla267[[#This Row],[VALOR]],"NO DISPONIBLE","DISPONIBLE")</f>
        <v>#N/A</v>
      </c>
      <c r="M4027" s="9">
        <f>COUNTIF(Tabla267[[#This Row],[VALOR RESTANTE]],0)</f>
        <v>0</v>
      </c>
    </row>
    <row r="4028" spans="2:13" hidden="1" x14ac:dyDescent="0.2">
      <c r="B4028" s="31">
        <v>4019</v>
      </c>
      <c r="J4028">
        <f t="shared" si="62"/>
        <v>105000</v>
      </c>
      <c r="K4028" t="e">
        <f>VLOOKUP(B4028,'REGISTRO ABONOS'!$B$8:$BC$10039,54,0)</f>
        <v>#N/A</v>
      </c>
      <c r="L4028" t="e">
        <f>IF(Tabla267[[#This Row],[VALOR RESTANTE]]&lt;Tabla267[[#This Row],[VALOR]],"NO DISPONIBLE","DISPONIBLE")</f>
        <v>#N/A</v>
      </c>
      <c r="M4028" s="9">
        <f>COUNTIF(Tabla267[[#This Row],[VALOR RESTANTE]],0)</f>
        <v>0</v>
      </c>
    </row>
    <row r="4029" spans="2:13" hidden="1" x14ac:dyDescent="0.2">
      <c r="B4029" s="31">
        <v>4020</v>
      </c>
      <c r="J4029">
        <f t="shared" si="62"/>
        <v>105000</v>
      </c>
      <c r="K4029" t="e">
        <f>VLOOKUP(B4029,'REGISTRO ABONOS'!$B$8:$BC$10039,54,0)</f>
        <v>#N/A</v>
      </c>
      <c r="L4029" t="e">
        <f>IF(Tabla267[[#This Row],[VALOR RESTANTE]]&lt;Tabla267[[#This Row],[VALOR]],"NO DISPONIBLE","DISPONIBLE")</f>
        <v>#N/A</v>
      </c>
      <c r="M4029" s="9">
        <f>COUNTIF(Tabla267[[#This Row],[VALOR RESTANTE]],0)</f>
        <v>0</v>
      </c>
    </row>
    <row r="4030" spans="2:13" hidden="1" x14ac:dyDescent="0.2">
      <c r="B4030" s="31">
        <v>4021</v>
      </c>
      <c r="J4030">
        <f t="shared" si="62"/>
        <v>105000</v>
      </c>
      <c r="K4030" t="e">
        <f>VLOOKUP(B4030,'REGISTRO ABONOS'!$B$8:$BC$10039,54,0)</f>
        <v>#N/A</v>
      </c>
      <c r="L4030" t="e">
        <f>IF(Tabla267[[#This Row],[VALOR RESTANTE]]&lt;Tabla267[[#This Row],[VALOR]],"NO DISPONIBLE","DISPONIBLE")</f>
        <v>#N/A</v>
      </c>
      <c r="M4030" s="9">
        <f>COUNTIF(Tabla267[[#This Row],[VALOR RESTANTE]],0)</f>
        <v>0</v>
      </c>
    </row>
    <row r="4031" spans="2:13" hidden="1" x14ac:dyDescent="0.2">
      <c r="B4031" s="31">
        <v>4022</v>
      </c>
      <c r="J4031">
        <f t="shared" si="62"/>
        <v>105000</v>
      </c>
      <c r="K4031" t="e">
        <f>VLOOKUP(B4031,'REGISTRO ABONOS'!$B$8:$BC$10039,54,0)</f>
        <v>#N/A</v>
      </c>
      <c r="L4031" t="e">
        <f>IF(Tabla267[[#This Row],[VALOR RESTANTE]]&lt;Tabla267[[#This Row],[VALOR]],"NO DISPONIBLE","DISPONIBLE")</f>
        <v>#N/A</v>
      </c>
      <c r="M4031" s="9">
        <f>COUNTIF(Tabla267[[#This Row],[VALOR RESTANTE]],0)</f>
        <v>0</v>
      </c>
    </row>
    <row r="4032" spans="2:13" hidden="1" x14ac:dyDescent="0.2">
      <c r="B4032" s="31">
        <v>4023</v>
      </c>
      <c r="J4032">
        <f t="shared" si="62"/>
        <v>105000</v>
      </c>
      <c r="K4032" t="e">
        <f>VLOOKUP(B4032,'REGISTRO ABONOS'!$B$8:$BC$10039,54,0)</f>
        <v>#N/A</v>
      </c>
      <c r="L4032" t="e">
        <f>IF(Tabla267[[#This Row],[VALOR RESTANTE]]&lt;Tabla267[[#This Row],[VALOR]],"NO DISPONIBLE","DISPONIBLE")</f>
        <v>#N/A</v>
      </c>
      <c r="M4032" s="9">
        <f>COUNTIF(Tabla267[[#This Row],[VALOR RESTANTE]],0)</f>
        <v>0</v>
      </c>
    </row>
    <row r="4033" spans="2:13" hidden="1" x14ac:dyDescent="0.2">
      <c r="B4033" s="31">
        <v>4024</v>
      </c>
      <c r="J4033">
        <f t="shared" si="62"/>
        <v>105000</v>
      </c>
      <c r="K4033" t="e">
        <f>VLOOKUP(B4033,'REGISTRO ABONOS'!$B$8:$BC$10039,54,0)</f>
        <v>#N/A</v>
      </c>
      <c r="L4033" t="e">
        <f>IF(Tabla267[[#This Row],[VALOR RESTANTE]]&lt;Tabla267[[#This Row],[VALOR]],"NO DISPONIBLE","DISPONIBLE")</f>
        <v>#N/A</v>
      </c>
      <c r="M4033" s="9">
        <f>COUNTIF(Tabla267[[#This Row],[VALOR RESTANTE]],0)</f>
        <v>0</v>
      </c>
    </row>
    <row r="4034" spans="2:13" hidden="1" x14ac:dyDescent="0.2">
      <c r="B4034" s="31">
        <v>4025</v>
      </c>
      <c r="J4034">
        <f t="shared" si="62"/>
        <v>105000</v>
      </c>
      <c r="K4034" t="e">
        <f>VLOOKUP(B4034,'REGISTRO ABONOS'!$B$8:$BC$10039,54,0)</f>
        <v>#N/A</v>
      </c>
      <c r="L4034" t="e">
        <f>IF(Tabla267[[#This Row],[VALOR RESTANTE]]&lt;Tabla267[[#This Row],[VALOR]],"NO DISPONIBLE","DISPONIBLE")</f>
        <v>#N/A</v>
      </c>
      <c r="M4034" s="9">
        <f>COUNTIF(Tabla267[[#This Row],[VALOR RESTANTE]],0)</f>
        <v>0</v>
      </c>
    </row>
    <row r="4035" spans="2:13" hidden="1" x14ac:dyDescent="0.2">
      <c r="B4035" s="31">
        <v>4026</v>
      </c>
      <c r="J4035">
        <f t="shared" si="62"/>
        <v>105000</v>
      </c>
      <c r="K4035" t="e">
        <f>VLOOKUP(B4035,'REGISTRO ABONOS'!$B$8:$BC$10039,54,0)</f>
        <v>#N/A</v>
      </c>
      <c r="L4035" t="e">
        <f>IF(Tabla267[[#This Row],[VALOR RESTANTE]]&lt;Tabla267[[#This Row],[VALOR]],"NO DISPONIBLE","DISPONIBLE")</f>
        <v>#N/A</v>
      </c>
      <c r="M4035" s="9">
        <f>COUNTIF(Tabla267[[#This Row],[VALOR RESTANTE]],0)</f>
        <v>0</v>
      </c>
    </row>
    <row r="4036" spans="2:13" hidden="1" x14ac:dyDescent="0.2">
      <c r="B4036" s="31">
        <v>4027</v>
      </c>
      <c r="J4036">
        <f t="shared" si="62"/>
        <v>105000</v>
      </c>
      <c r="K4036" t="e">
        <f>VLOOKUP(B4036,'REGISTRO ABONOS'!$B$8:$BC$10039,54,0)</f>
        <v>#N/A</v>
      </c>
      <c r="L4036" t="e">
        <f>IF(Tabla267[[#This Row],[VALOR RESTANTE]]&lt;Tabla267[[#This Row],[VALOR]],"NO DISPONIBLE","DISPONIBLE")</f>
        <v>#N/A</v>
      </c>
      <c r="M4036" s="9">
        <f>COUNTIF(Tabla267[[#This Row],[VALOR RESTANTE]],0)</f>
        <v>0</v>
      </c>
    </row>
    <row r="4037" spans="2:13" hidden="1" x14ac:dyDescent="0.2">
      <c r="B4037" s="31">
        <v>4028</v>
      </c>
      <c r="J4037">
        <f t="shared" si="62"/>
        <v>105000</v>
      </c>
      <c r="K4037" t="e">
        <f>VLOOKUP(B4037,'REGISTRO ABONOS'!$B$8:$BC$10039,54,0)</f>
        <v>#N/A</v>
      </c>
      <c r="L4037" t="e">
        <f>IF(Tabla267[[#This Row],[VALOR RESTANTE]]&lt;Tabla267[[#This Row],[VALOR]],"NO DISPONIBLE","DISPONIBLE")</f>
        <v>#N/A</v>
      </c>
      <c r="M4037" s="9">
        <f>COUNTIF(Tabla267[[#This Row],[VALOR RESTANTE]],0)</f>
        <v>0</v>
      </c>
    </row>
    <row r="4038" spans="2:13" hidden="1" x14ac:dyDescent="0.2">
      <c r="B4038" s="31">
        <v>4029</v>
      </c>
      <c r="J4038">
        <f t="shared" si="62"/>
        <v>105000</v>
      </c>
      <c r="K4038" t="e">
        <f>VLOOKUP(B4038,'REGISTRO ABONOS'!$B$8:$BC$10039,54,0)</f>
        <v>#N/A</v>
      </c>
      <c r="L4038" t="e">
        <f>IF(Tabla267[[#This Row],[VALOR RESTANTE]]&lt;Tabla267[[#This Row],[VALOR]],"NO DISPONIBLE","DISPONIBLE")</f>
        <v>#N/A</v>
      </c>
      <c r="M4038" s="9">
        <f>COUNTIF(Tabla267[[#This Row],[VALOR RESTANTE]],0)</f>
        <v>0</v>
      </c>
    </row>
    <row r="4039" spans="2:13" hidden="1" x14ac:dyDescent="0.2">
      <c r="B4039" s="31">
        <v>4030</v>
      </c>
      <c r="J4039">
        <f t="shared" si="62"/>
        <v>105000</v>
      </c>
      <c r="K4039" t="e">
        <f>VLOOKUP(B4039,'REGISTRO ABONOS'!$B$8:$BC$10039,54,0)</f>
        <v>#N/A</v>
      </c>
      <c r="L4039" t="e">
        <f>IF(Tabla267[[#This Row],[VALOR RESTANTE]]&lt;Tabla267[[#This Row],[VALOR]],"NO DISPONIBLE","DISPONIBLE")</f>
        <v>#N/A</v>
      </c>
      <c r="M4039" s="9">
        <f>COUNTIF(Tabla267[[#This Row],[VALOR RESTANTE]],0)</f>
        <v>0</v>
      </c>
    </row>
    <row r="4040" spans="2:13" hidden="1" x14ac:dyDescent="0.2">
      <c r="B4040" s="31">
        <v>4031</v>
      </c>
      <c r="J4040">
        <f t="shared" si="62"/>
        <v>105000</v>
      </c>
      <c r="K4040" t="e">
        <f>VLOOKUP(B4040,'REGISTRO ABONOS'!$B$8:$BC$10039,54,0)</f>
        <v>#N/A</v>
      </c>
      <c r="L4040" t="e">
        <f>IF(Tabla267[[#This Row],[VALOR RESTANTE]]&lt;Tabla267[[#This Row],[VALOR]],"NO DISPONIBLE","DISPONIBLE")</f>
        <v>#N/A</v>
      </c>
      <c r="M4040" s="9">
        <f>COUNTIF(Tabla267[[#This Row],[VALOR RESTANTE]],0)</f>
        <v>0</v>
      </c>
    </row>
    <row r="4041" spans="2:13" hidden="1" x14ac:dyDescent="0.2">
      <c r="B4041" s="31">
        <v>4032</v>
      </c>
      <c r="J4041">
        <f t="shared" si="62"/>
        <v>105000</v>
      </c>
      <c r="K4041" t="e">
        <f>VLOOKUP(B4041,'REGISTRO ABONOS'!$B$8:$BC$10039,54,0)</f>
        <v>#N/A</v>
      </c>
      <c r="L4041" t="e">
        <f>IF(Tabla267[[#This Row],[VALOR RESTANTE]]&lt;Tabla267[[#This Row],[VALOR]],"NO DISPONIBLE","DISPONIBLE")</f>
        <v>#N/A</v>
      </c>
      <c r="M4041" s="9">
        <f>COUNTIF(Tabla267[[#This Row],[VALOR RESTANTE]],0)</f>
        <v>0</v>
      </c>
    </row>
    <row r="4042" spans="2:13" hidden="1" x14ac:dyDescent="0.2">
      <c r="B4042" s="31">
        <v>4033</v>
      </c>
      <c r="J4042">
        <f t="shared" si="62"/>
        <v>105000</v>
      </c>
      <c r="K4042" t="e">
        <f>VLOOKUP(B4042,'REGISTRO ABONOS'!$B$8:$BC$10039,54,0)</f>
        <v>#N/A</v>
      </c>
      <c r="L4042" t="e">
        <f>IF(Tabla267[[#This Row],[VALOR RESTANTE]]&lt;Tabla267[[#This Row],[VALOR]],"NO DISPONIBLE","DISPONIBLE")</f>
        <v>#N/A</v>
      </c>
      <c r="M4042" s="9">
        <f>COUNTIF(Tabla267[[#This Row],[VALOR RESTANTE]],0)</f>
        <v>0</v>
      </c>
    </row>
    <row r="4043" spans="2:13" hidden="1" x14ac:dyDescent="0.2">
      <c r="B4043" s="31">
        <v>4034</v>
      </c>
      <c r="J4043">
        <f t="shared" si="62"/>
        <v>105000</v>
      </c>
      <c r="K4043" t="e">
        <f>VLOOKUP(B4043,'REGISTRO ABONOS'!$B$8:$BC$10039,54,0)</f>
        <v>#N/A</v>
      </c>
      <c r="L4043" t="e">
        <f>IF(Tabla267[[#This Row],[VALOR RESTANTE]]&lt;Tabla267[[#This Row],[VALOR]],"NO DISPONIBLE","DISPONIBLE")</f>
        <v>#N/A</v>
      </c>
      <c r="M4043" s="9">
        <f>COUNTIF(Tabla267[[#This Row],[VALOR RESTANTE]],0)</f>
        <v>0</v>
      </c>
    </row>
    <row r="4044" spans="2:13" hidden="1" x14ac:dyDescent="0.2">
      <c r="B4044" s="31">
        <v>4035</v>
      </c>
      <c r="J4044">
        <f t="shared" ref="J4044:J4107" si="63">IF(C4044&gt;43607,130000,105000)</f>
        <v>105000</v>
      </c>
      <c r="K4044" t="e">
        <f>VLOOKUP(B4044,'REGISTRO ABONOS'!$B$8:$BC$10039,54,0)</f>
        <v>#N/A</v>
      </c>
      <c r="L4044" t="e">
        <f>IF(Tabla267[[#This Row],[VALOR RESTANTE]]&lt;Tabla267[[#This Row],[VALOR]],"NO DISPONIBLE","DISPONIBLE")</f>
        <v>#N/A</v>
      </c>
      <c r="M4044" s="9">
        <f>COUNTIF(Tabla267[[#This Row],[VALOR RESTANTE]],0)</f>
        <v>0</v>
      </c>
    </row>
    <row r="4045" spans="2:13" hidden="1" x14ac:dyDescent="0.2">
      <c r="B4045" s="31">
        <v>4036</v>
      </c>
      <c r="J4045">
        <f t="shared" si="63"/>
        <v>105000</v>
      </c>
      <c r="K4045" t="e">
        <f>VLOOKUP(B4045,'REGISTRO ABONOS'!$B$8:$BC$10039,54,0)</f>
        <v>#N/A</v>
      </c>
      <c r="L4045" t="e">
        <f>IF(Tabla267[[#This Row],[VALOR RESTANTE]]&lt;Tabla267[[#This Row],[VALOR]],"NO DISPONIBLE","DISPONIBLE")</f>
        <v>#N/A</v>
      </c>
      <c r="M4045" s="9">
        <f>COUNTIF(Tabla267[[#This Row],[VALOR RESTANTE]],0)</f>
        <v>0</v>
      </c>
    </row>
    <row r="4046" spans="2:13" hidden="1" x14ac:dyDescent="0.2">
      <c r="B4046" s="31">
        <v>4037</v>
      </c>
      <c r="J4046">
        <f t="shared" si="63"/>
        <v>105000</v>
      </c>
      <c r="K4046" t="e">
        <f>VLOOKUP(B4046,'REGISTRO ABONOS'!$B$8:$BC$10039,54,0)</f>
        <v>#N/A</v>
      </c>
      <c r="L4046" t="e">
        <f>IF(Tabla267[[#This Row],[VALOR RESTANTE]]&lt;Tabla267[[#This Row],[VALOR]],"NO DISPONIBLE","DISPONIBLE")</f>
        <v>#N/A</v>
      </c>
      <c r="M4046" s="9">
        <f>COUNTIF(Tabla267[[#This Row],[VALOR RESTANTE]],0)</f>
        <v>0</v>
      </c>
    </row>
    <row r="4047" spans="2:13" hidden="1" x14ac:dyDescent="0.2">
      <c r="B4047" s="31">
        <v>4038</v>
      </c>
      <c r="J4047">
        <f t="shared" si="63"/>
        <v>105000</v>
      </c>
      <c r="K4047" t="e">
        <f>VLOOKUP(B4047,'REGISTRO ABONOS'!$B$8:$BC$10039,54,0)</f>
        <v>#N/A</v>
      </c>
      <c r="L4047" t="e">
        <f>IF(Tabla267[[#This Row],[VALOR RESTANTE]]&lt;Tabla267[[#This Row],[VALOR]],"NO DISPONIBLE","DISPONIBLE")</f>
        <v>#N/A</v>
      </c>
      <c r="M4047" s="9">
        <f>COUNTIF(Tabla267[[#This Row],[VALOR RESTANTE]],0)</f>
        <v>0</v>
      </c>
    </row>
    <row r="4048" spans="2:13" hidden="1" x14ac:dyDescent="0.2">
      <c r="B4048" s="31">
        <v>4039</v>
      </c>
      <c r="J4048">
        <f t="shared" si="63"/>
        <v>105000</v>
      </c>
      <c r="K4048" t="e">
        <f>VLOOKUP(B4048,'REGISTRO ABONOS'!$B$8:$BC$10039,54,0)</f>
        <v>#N/A</v>
      </c>
      <c r="L4048" t="e">
        <f>IF(Tabla267[[#This Row],[VALOR RESTANTE]]&lt;Tabla267[[#This Row],[VALOR]],"NO DISPONIBLE","DISPONIBLE")</f>
        <v>#N/A</v>
      </c>
      <c r="M4048" s="9">
        <f>COUNTIF(Tabla267[[#This Row],[VALOR RESTANTE]],0)</f>
        <v>0</v>
      </c>
    </row>
    <row r="4049" spans="2:13" hidden="1" x14ac:dyDescent="0.2">
      <c r="B4049" s="31">
        <v>4040</v>
      </c>
      <c r="J4049">
        <f t="shared" si="63"/>
        <v>105000</v>
      </c>
      <c r="K4049" t="e">
        <f>VLOOKUP(B4049,'REGISTRO ABONOS'!$B$8:$BC$10039,54,0)</f>
        <v>#N/A</v>
      </c>
      <c r="L4049" t="e">
        <f>IF(Tabla267[[#This Row],[VALOR RESTANTE]]&lt;Tabla267[[#This Row],[VALOR]],"NO DISPONIBLE","DISPONIBLE")</f>
        <v>#N/A</v>
      </c>
      <c r="M4049" s="9">
        <f>COUNTIF(Tabla267[[#This Row],[VALOR RESTANTE]],0)</f>
        <v>0</v>
      </c>
    </row>
    <row r="4050" spans="2:13" hidden="1" x14ac:dyDescent="0.2">
      <c r="B4050" s="31">
        <v>4041</v>
      </c>
      <c r="J4050">
        <f t="shared" si="63"/>
        <v>105000</v>
      </c>
      <c r="K4050" t="e">
        <f>VLOOKUP(B4050,'REGISTRO ABONOS'!$B$8:$BC$10039,54,0)</f>
        <v>#N/A</v>
      </c>
      <c r="L4050" t="e">
        <f>IF(Tabla267[[#This Row],[VALOR RESTANTE]]&lt;Tabla267[[#This Row],[VALOR]],"NO DISPONIBLE","DISPONIBLE")</f>
        <v>#N/A</v>
      </c>
      <c r="M4050" s="9">
        <f>COUNTIF(Tabla267[[#This Row],[VALOR RESTANTE]],0)</f>
        <v>0</v>
      </c>
    </row>
    <row r="4051" spans="2:13" hidden="1" x14ac:dyDescent="0.2">
      <c r="B4051" s="31">
        <v>4042</v>
      </c>
      <c r="J4051">
        <f t="shared" si="63"/>
        <v>105000</v>
      </c>
      <c r="K4051" t="e">
        <f>VLOOKUP(B4051,'REGISTRO ABONOS'!$B$8:$BC$10039,54,0)</f>
        <v>#N/A</v>
      </c>
      <c r="L4051" t="e">
        <f>IF(Tabla267[[#This Row],[VALOR RESTANTE]]&lt;Tabla267[[#This Row],[VALOR]],"NO DISPONIBLE","DISPONIBLE")</f>
        <v>#N/A</v>
      </c>
      <c r="M4051" s="9">
        <f>COUNTIF(Tabla267[[#This Row],[VALOR RESTANTE]],0)</f>
        <v>0</v>
      </c>
    </row>
    <row r="4052" spans="2:13" hidden="1" x14ac:dyDescent="0.2">
      <c r="B4052" s="31">
        <v>4043</v>
      </c>
      <c r="J4052">
        <f t="shared" si="63"/>
        <v>105000</v>
      </c>
      <c r="K4052" t="e">
        <f>VLOOKUP(B4052,'REGISTRO ABONOS'!$B$8:$BC$10039,54,0)</f>
        <v>#N/A</v>
      </c>
      <c r="L4052" t="e">
        <f>IF(Tabla267[[#This Row],[VALOR RESTANTE]]&lt;Tabla267[[#This Row],[VALOR]],"NO DISPONIBLE","DISPONIBLE")</f>
        <v>#N/A</v>
      </c>
      <c r="M4052" s="9">
        <f>COUNTIF(Tabla267[[#This Row],[VALOR RESTANTE]],0)</f>
        <v>0</v>
      </c>
    </row>
    <row r="4053" spans="2:13" hidden="1" x14ac:dyDescent="0.2">
      <c r="B4053" s="31">
        <v>4044</v>
      </c>
      <c r="J4053">
        <f t="shared" si="63"/>
        <v>105000</v>
      </c>
      <c r="K4053" t="e">
        <f>VLOOKUP(B4053,'REGISTRO ABONOS'!$B$8:$BC$10039,54,0)</f>
        <v>#N/A</v>
      </c>
      <c r="L4053" t="e">
        <f>IF(Tabla267[[#This Row],[VALOR RESTANTE]]&lt;Tabla267[[#This Row],[VALOR]],"NO DISPONIBLE","DISPONIBLE")</f>
        <v>#N/A</v>
      </c>
      <c r="M4053" s="9">
        <f>COUNTIF(Tabla267[[#This Row],[VALOR RESTANTE]],0)</f>
        <v>0</v>
      </c>
    </row>
    <row r="4054" spans="2:13" hidden="1" x14ac:dyDescent="0.2">
      <c r="B4054" s="31">
        <v>4045</v>
      </c>
      <c r="J4054">
        <f t="shared" si="63"/>
        <v>105000</v>
      </c>
      <c r="K4054" t="e">
        <f>VLOOKUP(B4054,'REGISTRO ABONOS'!$B$8:$BC$10039,54,0)</f>
        <v>#N/A</v>
      </c>
      <c r="L4054" t="e">
        <f>IF(Tabla267[[#This Row],[VALOR RESTANTE]]&lt;Tabla267[[#This Row],[VALOR]],"NO DISPONIBLE","DISPONIBLE")</f>
        <v>#N/A</v>
      </c>
      <c r="M4054" s="9">
        <f>COUNTIF(Tabla267[[#This Row],[VALOR RESTANTE]],0)</f>
        <v>0</v>
      </c>
    </row>
    <row r="4055" spans="2:13" hidden="1" x14ac:dyDescent="0.2">
      <c r="B4055" s="31">
        <v>4046</v>
      </c>
      <c r="J4055">
        <f t="shared" si="63"/>
        <v>105000</v>
      </c>
      <c r="K4055" t="e">
        <f>VLOOKUP(B4055,'REGISTRO ABONOS'!$B$8:$BC$10039,54,0)</f>
        <v>#N/A</v>
      </c>
      <c r="L4055" t="e">
        <f>IF(Tabla267[[#This Row],[VALOR RESTANTE]]&lt;Tabla267[[#This Row],[VALOR]],"NO DISPONIBLE","DISPONIBLE")</f>
        <v>#N/A</v>
      </c>
      <c r="M4055" s="9">
        <f>COUNTIF(Tabla267[[#This Row],[VALOR RESTANTE]],0)</f>
        <v>0</v>
      </c>
    </row>
    <row r="4056" spans="2:13" hidden="1" x14ac:dyDescent="0.2">
      <c r="B4056" s="31">
        <v>4047</v>
      </c>
      <c r="J4056">
        <f t="shared" si="63"/>
        <v>105000</v>
      </c>
      <c r="K4056" t="e">
        <f>VLOOKUP(B4056,'REGISTRO ABONOS'!$B$8:$BC$10039,54,0)</f>
        <v>#N/A</v>
      </c>
      <c r="L4056" t="e">
        <f>IF(Tabla267[[#This Row],[VALOR RESTANTE]]&lt;Tabla267[[#This Row],[VALOR]],"NO DISPONIBLE","DISPONIBLE")</f>
        <v>#N/A</v>
      </c>
      <c r="M4056" s="9">
        <f>COUNTIF(Tabla267[[#This Row],[VALOR RESTANTE]],0)</f>
        <v>0</v>
      </c>
    </row>
    <row r="4057" spans="2:13" hidden="1" x14ac:dyDescent="0.2">
      <c r="B4057" s="31">
        <v>4048</v>
      </c>
      <c r="J4057">
        <f t="shared" si="63"/>
        <v>105000</v>
      </c>
      <c r="K4057" t="e">
        <f>VLOOKUP(B4057,'REGISTRO ABONOS'!$B$8:$BC$10039,54,0)</f>
        <v>#N/A</v>
      </c>
      <c r="L4057" t="e">
        <f>IF(Tabla267[[#This Row],[VALOR RESTANTE]]&lt;Tabla267[[#This Row],[VALOR]],"NO DISPONIBLE","DISPONIBLE")</f>
        <v>#N/A</v>
      </c>
      <c r="M4057" s="9">
        <f>COUNTIF(Tabla267[[#This Row],[VALOR RESTANTE]],0)</f>
        <v>0</v>
      </c>
    </row>
    <row r="4058" spans="2:13" hidden="1" x14ac:dyDescent="0.2">
      <c r="B4058" s="31">
        <v>4049</v>
      </c>
      <c r="J4058">
        <f t="shared" si="63"/>
        <v>105000</v>
      </c>
      <c r="K4058" t="e">
        <f>VLOOKUP(B4058,'REGISTRO ABONOS'!$B$8:$BC$10039,54,0)</f>
        <v>#N/A</v>
      </c>
      <c r="L4058" t="e">
        <f>IF(Tabla267[[#This Row],[VALOR RESTANTE]]&lt;Tabla267[[#This Row],[VALOR]],"NO DISPONIBLE","DISPONIBLE")</f>
        <v>#N/A</v>
      </c>
      <c r="M4058" s="9">
        <f>COUNTIF(Tabla267[[#This Row],[VALOR RESTANTE]],0)</f>
        <v>0</v>
      </c>
    </row>
    <row r="4059" spans="2:13" hidden="1" x14ac:dyDescent="0.2">
      <c r="B4059" s="31">
        <v>4050</v>
      </c>
      <c r="J4059">
        <f t="shared" si="63"/>
        <v>105000</v>
      </c>
      <c r="K4059" t="e">
        <f>VLOOKUP(B4059,'REGISTRO ABONOS'!$B$8:$BC$10039,54,0)</f>
        <v>#N/A</v>
      </c>
      <c r="L4059" t="e">
        <f>IF(Tabla267[[#This Row],[VALOR RESTANTE]]&lt;Tabla267[[#This Row],[VALOR]],"NO DISPONIBLE","DISPONIBLE")</f>
        <v>#N/A</v>
      </c>
      <c r="M4059" s="9">
        <f>COUNTIF(Tabla267[[#This Row],[VALOR RESTANTE]],0)</f>
        <v>0</v>
      </c>
    </row>
    <row r="4060" spans="2:13" hidden="1" x14ac:dyDescent="0.2">
      <c r="B4060" s="31">
        <v>4051</v>
      </c>
      <c r="J4060">
        <f t="shared" si="63"/>
        <v>105000</v>
      </c>
      <c r="K4060" t="e">
        <f>VLOOKUP(B4060,'REGISTRO ABONOS'!$B$8:$BC$10039,54,0)</f>
        <v>#N/A</v>
      </c>
      <c r="L4060" t="e">
        <f>IF(Tabla267[[#This Row],[VALOR RESTANTE]]&lt;Tabla267[[#This Row],[VALOR]],"NO DISPONIBLE","DISPONIBLE")</f>
        <v>#N/A</v>
      </c>
      <c r="M4060" s="9">
        <f>COUNTIF(Tabla267[[#This Row],[VALOR RESTANTE]],0)</f>
        <v>0</v>
      </c>
    </row>
    <row r="4061" spans="2:13" hidden="1" x14ac:dyDescent="0.2">
      <c r="B4061" s="31">
        <v>4052</v>
      </c>
      <c r="J4061">
        <f t="shared" si="63"/>
        <v>105000</v>
      </c>
      <c r="K4061" t="e">
        <f>VLOOKUP(B4061,'REGISTRO ABONOS'!$B$8:$BC$10039,54,0)</f>
        <v>#N/A</v>
      </c>
      <c r="L4061" t="e">
        <f>IF(Tabla267[[#This Row],[VALOR RESTANTE]]&lt;Tabla267[[#This Row],[VALOR]],"NO DISPONIBLE","DISPONIBLE")</f>
        <v>#N/A</v>
      </c>
      <c r="M4061" s="9">
        <f>COUNTIF(Tabla267[[#This Row],[VALOR RESTANTE]],0)</f>
        <v>0</v>
      </c>
    </row>
    <row r="4062" spans="2:13" hidden="1" x14ac:dyDescent="0.2">
      <c r="B4062" s="31">
        <v>4053</v>
      </c>
      <c r="J4062">
        <f t="shared" si="63"/>
        <v>105000</v>
      </c>
      <c r="K4062" t="e">
        <f>VLOOKUP(B4062,'REGISTRO ABONOS'!$B$8:$BC$10039,54,0)</f>
        <v>#N/A</v>
      </c>
      <c r="L4062" t="e">
        <f>IF(Tabla267[[#This Row],[VALOR RESTANTE]]&lt;Tabla267[[#This Row],[VALOR]],"NO DISPONIBLE","DISPONIBLE")</f>
        <v>#N/A</v>
      </c>
      <c r="M4062" s="9">
        <f>COUNTIF(Tabla267[[#This Row],[VALOR RESTANTE]],0)</f>
        <v>0</v>
      </c>
    </row>
    <row r="4063" spans="2:13" hidden="1" x14ac:dyDescent="0.2">
      <c r="B4063" s="31">
        <v>4054</v>
      </c>
      <c r="J4063">
        <f t="shared" si="63"/>
        <v>105000</v>
      </c>
      <c r="K4063" t="e">
        <f>VLOOKUP(B4063,'REGISTRO ABONOS'!$B$8:$BC$10039,54,0)</f>
        <v>#N/A</v>
      </c>
      <c r="L4063" t="e">
        <f>IF(Tabla267[[#This Row],[VALOR RESTANTE]]&lt;Tabla267[[#This Row],[VALOR]],"NO DISPONIBLE","DISPONIBLE")</f>
        <v>#N/A</v>
      </c>
      <c r="M4063" s="9">
        <f>COUNTIF(Tabla267[[#This Row],[VALOR RESTANTE]],0)</f>
        <v>0</v>
      </c>
    </row>
    <row r="4064" spans="2:13" hidden="1" x14ac:dyDescent="0.2">
      <c r="B4064" s="31">
        <v>4055</v>
      </c>
      <c r="J4064">
        <f t="shared" si="63"/>
        <v>105000</v>
      </c>
      <c r="K4064" t="e">
        <f>VLOOKUP(B4064,'REGISTRO ABONOS'!$B$8:$BC$10039,54,0)</f>
        <v>#N/A</v>
      </c>
      <c r="L4064" t="e">
        <f>IF(Tabla267[[#This Row],[VALOR RESTANTE]]&lt;Tabla267[[#This Row],[VALOR]],"NO DISPONIBLE","DISPONIBLE")</f>
        <v>#N/A</v>
      </c>
      <c r="M4064" s="9">
        <f>COUNTIF(Tabla267[[#This Row],[VALOR RESTANTE]],0)</f>
        <v>0</v>
      </c>
    </row>
    <row r="4065" spans="2:13" hidden="1" x14ac:dyDescent="0.2">
      <c r="B4065" s="31">
        <v>4056</v>
      </c>
      <c r="J4065">
        <f t="shared" si="63"/>
        <v>105000</v>
      </c>
      <c r="K4065" t="e">
        <f>VLOOKUP(B4065,'REGISTRO ABONOS'!$B$8:$BC$10039,54,0)</f>
        <v>#N/A</v>
      </c>
      <c r="L4065" t="e">
        <f>IF(Tabla267[[#This Row],[VALOR RESTANTE]]&lt;Tabla267[[#This Row],[VALOR]],"NO DISPONIBLE","DISPONIBLE")</f>
        <v>#N/A</v>
      </c>
      <c r="M4065" s="9">
        <f>COUNTIF(Tabla267[[#This Row],[VALOR RESTANTE]],0)</f>
        <v>0</v>
      </c>
    </row>
    <row r="4066" spans="2:13" hidden="1" x14ac:dyDescent="0.2">
      <c r="B4066" s="31">
        <v>4057</v>
      </c>
      <c r="J4066">
        <f t="shared" si="63"/>
        <v>105000</v>
      </c>
      <c r="K4066" t="e">
        <f>VLOOKUP(B4066,'REGISTRO ABONOS'!$B$8:$BC$10039,54,0)</f>
        <v>#N/A</v>
      </c>
      <c r="L4066" t="e">
        <f>IF(Tabla267[[#This Row],[VALOR RESTANTE]]&lt;Tabla267[[#This Row],[VALOR]],"NO DISPONIBLE","DISPONIBLE")</f>
        <v>#N/A</v>
      </c>
      <c r="M4066" s="9">
        <f>COUNTIF(Tabla267[[#This Row],[VALOR RESTANTE]],0)</f>
        <v>0</v>
      </c>
    </row>
    <row r="4067" spans="2:13" hidden="1" x14ac:dyDescent="0.2">
      <c r="B4067" s="31">
        <v>4058</v>
      </c>
      <c r="J4067">
        <f t="shared" si="63"/>
        <v>105000</v>
      </c>
      <c r="K4067" t="e">
        <f>VLOOKUP(B4067,'REGISTRO ABONOS'!$B$8:$BC$10039,54,0)</f>
        <v>#N/A</v>
      </c>
      <c r="L4067" t="e">
        <f>IF(Tabla267[[#This Row],[VALOR RESTANTE]]&lt;Tabla267[[#This Row],[VALOR]],"NO DISPONIBLE","DISPONIBLE")</f>
        <v>#N/A</v>
      </c>
      <c r="M4067" s="9">
        <f>COUNTIF(Tabla267[[#This Row],[VALOR RESTANTE]],0)</f>
        <v>0</v>
      </c>
    </row>
    <row r="4068" spans="2:13" hidden="1" x14ac:dyDescent="0.2">
      <c r="B4068" s="31">
        <v>4059</v>
      </c>
      <c r="J4068">
        <f t="shared" si="63"/>
        <v>105000</v>
      </c>
      <c r="K4068" t="e">
        <f>VLOOKUP(B4068,'REGISTRO ABONOS'!$B$8:$BC$10039,54,0)</f>
        <v>#N/A</v>
      </c>
      <c r="L4068" t="e">
        <f>IF(Tabla267[[#This Row],[VALOR RESTANTE]]&lt;Tabla267[[#This Row],[VALOR]],"NO DISPONIBLE","DISPONIBLE")</f>
        <v>#N/A</v>
      </c>
      <c r="M4068" s="9">
        <f>COUNTIF(Tabla267[[#This Row],[VALOR RESTANTE]],0)</f>
        <v>0</v>
      </c>
    </row>
    <row r="4069" spans="2:13" hidden="1" x14ac:dyDescent="0.2">
      <c r="B4069" s="31">
        <v>4060</v>
      </c>
      <c r="J4069">
        <f t="shared" si="63"/>
        <v>105000</v>
      </c>
      <c r="K4069" t="e">
        <f>VLOOKUP(B4069,'REGISTRO ABONOS'!$B$8:$BC$10039,54,0)</f>
        <v>#N/A</v>
      </c>
      <c r="L4069" t="e">
        <f>IF(Tabla267[[#This Row],[VALOR RESTANTE]]&lt;Tabla267[[#This Row],[VALOR]],"NO DISPONIBLE","DISPONIBLE")</f>
        <v>#N/A</v>
      </c>
      <c r="M4069" s="9">
        <f>COUNTIF(Tabla267[[#This Row],[VALOR RESTANTE]],0)</f>
        <v>0</v>
      </c>
    </row>
    <row r="4070" spans="2:13" hidden="1" x14ac:dyDescent="0.2">
      <c r="B4070" s="31">
        <v>4061</v>
      </c>
      <c r="J4070">
        <f t="shared" si="63"/>
        <v>105000</v>
      </c>
      <c r="K4070" t="e">
        <f>VLOOKUP(B4070,'REGISTRO ABONOS'!$B$8:$BC$10039,54,0)</f>
        <v>#N/A</v>
      </c>
      <c r="L4070" t="e">
        <f>IF(Tabla267[[#This Row],[VALOR RESTANTE]]&lt;Tabla267[[#This Row],[VALOR]],"NO DISPONIBLE","DISPONIBLE")</f>
        <v>#N/A</v>
      </c>
      <c r="M4070" s="9">
        <f>COUNTIF(Tabla267[[#This Row],[VALOR RESTANTE]],0)</f>
        <v>0</v>
      </c>
    </row>
    <row r="4071" spans="2:13" hidden="1" x14ac:dyDescent="0.2">
      <c r="B4071" s="31">
        <v>4062</v>
      </c>
      <c r="J4071">
        <f t="shared" si="63"/>
        <v>105000</v>
      </c>
      <c r="K4071" t="e">
        <f>VLOOKUP(B4071,'REGISTRO ABONOS'!$B$8:$BC$10039,54,0)</f>
        <v>#N/A</v>
      </c>
      <c r="L4071" t="e">
        <f>IF(Tabla267[[#This Row],[VALOR RESTANTE]]&lt;Tabla267[[#This Row],[VALOR]],"NO DISPONIBLE","DISPONIBLE")</f>
        <v>#N/A</v>
      </c>
      <c r="M4071" s="9">
        <f>COUNTIF(Tabla267[[#This Row],[VALOR RESTANTE]],0)</f>
        <v>0</v>
      </c>
    </row>
    <row r="4072" spans="2:13" hidden="1" x14ac:dyDescent="0.2">
      <c r="B4072" s="31">
        <v>4063</v>
      </c>
      <c r="J4072">
        <f t="shared" si="63"/>
        <v>105000</v>
      </c>
      <c r="K4072" t="e">
        <f>VLOOKUP(B4072,'REGISTRO ABONOS'!$B$8:$BC$10039,54,0)</f>
        <v>#N/A</v>
      </c>
      <c r="L4072" t="e">
        <f>IF(Tabla267[[#This Row],[VALOR RESTANTE]]&lt;Tabla267[[#This Row],[VALOR]],"NO DISPONIBLE","DISPONIBLE")</f>
        <v>#N/A</v>
      </c>
      <c r="M4072" s="9">
        <f>COUNTIF(Tabla267[[#This Row],[VALOR RESTANTE]],0)</f>
        <v>0</v>
      </c>
    </row>
    <row r="4073" spans="2:13" hidden="1" x14ac:dyDescent="0.2">
      <c r="B4073" s="31">
        <v>4064</v>
      </c>
      <c r="J4073">
        <f t="shared" si="63"/>
        <v>105000</v>
      </c>
      <c r="K4073" t="e">
        <f>VLOOKUP(B4073,'REGISTRO ABONOS'!$B$8:$BC$10039,54,0)</f>
        <v>#N/A</v>
      </c>
      <c r="L4073" t="e">
        <f>IF(Tabla267[[#This Row],[VALOR RESTANTE]]&lt;Tabla267[[#This Row],[VALOR]],"NO DISPONIBLE","DISPONIBLE")</f>
        <v>#N/A</v>
      </c>
      <c r="M4073" s="9">
        <f>COUNTIF(Tabla267[[#This Row],[VALOR RESTANTE]],0)</f>
        <v>0</v>
      </c>
    </row>
    <row r="4074" spans="2:13" hidden="1" x14ac:dyDescent="0.2">
      <c r="B4074" s="31">
        <v>4065</v>
      </c>
      <c r="J4074">
        <f t="shared" si="63"/>
        <v>105000</v>
      </c>
      <c r="K4074" t="e">
        <f>VLOOKUP(B4074,'REGISTRO ABONOS'!$B$8:$BC$10039,54,0)</f>
        <v>#N/A</v>
      </c>
      <c r="L4074" t="e">
        <f>IF(Tabla267[[#This Row],[VALOR RESTANTE]]&lt;Tabla267[[#This Row],[VALOR]],"NO DISPONIBLE","DISPONIBLE")</f>
        <v>#N/A</v>
      </c>
      <c r="M4074" s="9">
        <f>COUNTIF(Tabla267[[#This Row],[VALOR RESTANTE]],0)</f>
        <v>0</v>
      </c>
    </row>
    <row r="4075" spans="2:13" hidden="1" x14ac:dyDescent="0.2">
      <c r="B4075" s="31">
        <v>4066</v>
      </c>
      <c r="J4075">
        <f t="shared" si="63"/>
        <v>105000</v>
      </c>
      <c r="K4075" t="e">
        <f>VLOOKUP(B4075,'REGISTRO ABONOS'!$B$8:$BC$10039,54,0)</f>
        <v>#N/A</v>
      </c>
      <c r="L4075" t="e">
        <f>IF(Tabla267[[#This Row],[VALOR RESTANTE]]&lt;Tabla267[[#This Row],[VALOR]],"NO DISPONIBLE","DISPONIBLE")</f>
        <v>#N/A</v>
      </c>
      <c r="M4075" s="9">
        <f>COUNTIF(Tabla267[[#This Row],[VALOR RESTANTE]],0)</f>
        <v>0</v>
      </c>
    </row>
    <row r="4076" spans="2:13" hidden="1" x14ac:dyDescent="0.2">
      <c r="B4076" s="31">
        <v>4067</v>
      </c>
      <c r="J4076">
        <f t="shared" si="63"/>
        <v>105000</v>
      </c>
      <c r="K4076" t="e">
        <f>VLOOKUP(B4076,'REGISTRO ABONOS'!$B$8:$BC$10039,54,0)</f>
        <v>#N/A</v>
      </c>
      <c r="L4076" t="e">
        <f>IF(Tabla267[[#This Row],[VALOR RESTANTE]]&lt;Tabla267[[#This Row],[VALOR]],"NO DISPONIBLE","DISPONIBLE")</f>
        <v>#N/A</v>
      </c>
      <c r="M4076" s="9">
        <f>COUNTIF(Tabla267[[#This Row],[VALOR RESTANTE]],0)</f>
        <v>0</v>
      </c>
    </row>
    <row r="4077" spans="2:13" hidden="1" x14ac:dyDescent="0.2">
      <c r="B4077" s="31">
        <v>4068</v>
      </c>
      <c r="J4077">
        <f t="shared" si="63"/>
        <v>105000</v>
      </c>
      <c r="K4077" t="e">
        <f>VLOOKUP(B4077,'REGISTRO ABONOS'!$B$8:$BC$10039,54,0)</f>
        <v>#N/A</v>
      </c>
      <c r="L4077" t="e">
        <f>IF(Tabla267[[#This Row],[VALOR RESTANTE]]&lt;Tabla267[[#This Row],[VALOR]],"NO DISPONIBLE","DISPONIBLE")</f>
        <v>#N/A</v>
      </c>
      <c r="M4077" s="9">
        <f>COUNTIF(Tabla267[[#This Row],[VALOR RESTANTE]],0)</f>
        <v>0</v>
      </c>
    </row>
    <row r="4078" spans="2:13" hidden="1" x14ac:dyDescent="0.2">
      <c r="B4078" s="31">
        <v>4069</v>
      </c>
      <c r="J4078">
        <f t="shared" si="63"/>
        <v>105000</v>
      </c>
      <c r="K4078" t="e">
        <f>VLOOKUP(B4078,'REGISTRO ABONOS'!$B$8:$BC$10039,54,0)</f>
        <v>#N/A</v>
      </c>
      <c r="L4078" t="e">
        <f>IF(Tabla267[[#This Row],[VALOR RESTANTE]]&lt;Tabla267[[#This Row],[VALOR]],"NO DISPONIBLE","DISPONIBLE")</f>
        <v>#N/A</v>
      </c>
      <c r="M4078" s="9">
        <f>COUNTIF(Tabla267[[#This Row],[VALOR RESTANTE]],0)</f>
        <v>0</v>
      </c>
    </row>
    <row r="4079" spans="2:13" hidden="1" x14ac:dyDescent="0.2">
      <c r="B4079" s="31">
        <v>4070</v>
      </c>
      <c r="J4079">
        <f t="shared" si="63"/>
        <v>105000</v>
      </c>
      <c r="K4079" t="e">
        <f>VLOOKUP(B4079,'REGISTRO ABONOS'!$B$8:$BC$10039,54,0)</f>
        <v>#N/A</v>
      </c>
      <c r="L4079" t="e">
        <f>IF(Tabla267[[#This Row],[VALOR RESTANTE]]&lt;Tabla267[[#This Row],[VALOR]],"NO DISPONIBLE","DISPONIBLE")</f>
        <v>#N/A</v>
      </c>
      <c r="M4079" s="9">
        <f>COUNTIF(Tabla267[[#This Row],[VALOR RESTANTE]],0)</f>
        <v>0</v>
      </c>
    </row>
    <row r="4080" spans="2:13" hidden="1" x14ac:dyDescent="0.2">
      <c r="B4080" s="31">
        <v>4071</v>
      </c>
      <c r="J4080">
        <f t="shared" si="63"/>
        <v>105000</v>
      </c>
      <c r="K4080" t="e">
        <f>VLOOKUP(B4080,'REGISTRO ABONOS'!$B$8:$BC$10039,54,0)</f>
        <v>#N/A</v>
      </c>
      <c r="L4080" t="e">
        <f>IF(Tabla267[[#This Row],[VALOR RESTANTE]]&lt;Tabla267[[#This Row],[VALOR]],"NO DISPONIBLE","DISPONIBLE")</f>
        <v>#N/A</v>
      </c>
      <c r="M4080" s="9">
        <f>COUNTIF(Tabla267[[#This Row],[VALOR RESTANTE]],0)</f>
        <v>0</v>
      </c>
    </row>
    <row r="4081" spans="2:13" hidden="1" x14ac:dyDescent="0.2">
      <c r="B4081" s="31">
        <v>4072</v>
      </c>
      <c r="J4081">
        <f t="shared" si="63"/>
        <v>105000</v>
      </c>
      <c r="K4081" t="e">
        <f>VLOOKUP(B4081,'REGISTRO ABONOS'!$B$8:$BC$10039,54,0)</f>
        <v>#N/A</v>
      </c>
      <c r="L4081" t="e">
        <f>IF(Tabla267[[#This Row],[VALOR RESTANTE]]&lt;Tabla267[[#This Row],[VALOR]],"NO DISPONIBLE","DISPONIBLE")</f>
        <v>#N/A</v>
      </c>
      <c r="M4081" s="9">
        <f>COUNTIF(Tabla267[[#This Row],[VALOR RESTANTE]],0)</f>
        <v>0</v>
      </c>
    </row>
    <row r="4082" spans="2:13" hidden="1" x14ac:dyDescent="0.2">
      <c r="B4082" s="31">
        <v>4073</v>
      </c>
      <c r="J4082">
        <f t="shared" si="63"/>
        <v>105000</v>
      </c>
      <c r="K4082" t="e">
        <f>VLOOKUP(B4082,'REGISTRO ABONOS'!$B$8:$BC$10039,54,0)</f>
        <v>#N/A</v>
      </c>
      <c r="L4082" t="e">
        <f>IF(Tabla267[[#This Row],[VALOR RESTANTE]]&lt;Tabla267[[#This Row],[VALOR]],"NO DISPONIBLE","DISPONIBLE")</f>
        <v>#N/A</v>
      </c>
      <c r="M4082" s="9">
        <f>COUNTIF(Tabla267[[#This Row],[VALOR RESTANTE]],0)</f>
        <v>0</v>
      </c>
    </row>
    <row r="4083" spans="2:13" hidden="1" x14ac:dyDescent="0.2">
      <c r="B4083" s="31">
        <v>4074</v>
      </c>
      <c r="J4083">
        <f t="shared" si="63"/>
        <v>105000</v>
      </c>
      <c r="K4083" t="e">
        <f>VLOOKUP(B4083,'REGISTRO ABONOS'!$B$8:$BC$10039,54,0)</f>
        <v>#N/A</v>
      </c>
      <c r="L4083" t="e">
        <f>IF(Tabla267[[#This Row],[VALOR RESTANTE]]&lt;Tabla267[[#This Row],[VALOR]],"NO DISPONIBLE","DISPONIBLE")</f>
        <v>#N/A</v>
      </c>
      <c r="M4083" s="9">
        <f>COUNTIF(Tabla267[[#This Row],[VALOR RESTANTE]],0)</f>
        <v>0</v>
      </c>
    </row>
    <row r="4084" spans="2:13" hidden="1" x14ac:dyDescent="0.2">
      <c r="B4084" s="31">
        <v>4075</v>
      </c>
      <c r="J4084">
        <f t="shared" si="63"/>
        <v>105000</v>
      </c>
      <c r="K4084" t="e">
        <f>VLOOKUP(B4084,'REGISTRO ABONOS'!$B$8:$BC$10039,54,0)</f>
        <v>#N/A</v>
      </c>
      <c r="L4084" t="e">
        <f>IF(Tabla267[[#This Row],[VALOR RESTANTE]]&lt;Tabla267[[#This Row],[VALOR]],"NO DISPONIBLE","DISPONIBLE")</f>
        <v>#N/A</v>
      </c>
      <c r="M4084" s="9">
        <f>COUNTIF(Tabla267[[#This Row],[VALOR RESTANTE]],0)</f>
        <v>0</v>
      </c>
    </row>
    <row r="4085" spans="2:13" hidden="1" x14ac:dyDescent="0.2">
      <c r="B4085" s="31">
        <v>4076</v>
      </c>
      <c r="J4085">
        <f t="shared" si="63"/>
        <v>105000</v>
      </c>
      <c r="K4085" t="e">
        <f>VLOOKUP(B4085,'REGISTRO ABONOS'!$B$8:$BC$10039,54,0)</f>
        <v>#N/A</v>
      </c>
      <c r="L4085" t="e">
        <f>IF(Tabla267[[#This Row],[VALOR RESTANTE]]&lt;Tabla267[[#This Row],[VALOR]],"NO DISPONIBLE","DISPONIBLE")</f>
        <v>#N/A</v>
      </c>
      <c r="M4085" s="9">
        <f>COUNTIF(Tabla267[[#This Row],[VALOR RESTANTE]],0)</f>
        <v>0</v>
      </c>
    </row>
    <row r="4086" spans="2:13" hidden="1" x14ac:dyDescent="0.2">
      <c r="B4086" s="31">
        <v>4077</v>
      </c>
      <c r="J4086">
        <f t="shared" si="63"/>
        <v>105000</v>
      </c>
      <c r="K4086" t="e">
        <f>VLOOKUP(B4086,'REGISTRO ABONOS'!$B$8:$BC$10039,54,0)</f>
        <v>#N/A</v>
      </c>
      <c r="L4086" t="e">
        <f>IF(Tabla267[[#This Row],[VALOR RESTANTE]]&lt;Tabla267[[#This Row],[VALOR]],"NO DISPONIBLE","DISPONIBLE")</f>
        <v>#N/A</v>
      </c>
      <c r="M4086" s="9">
        <f>COUNTIF(Tabla267[[#This Row],[VALOR RESTANTE]],0)</f>
        <v>0</v>
      </c>
    </row>
    <row r="4087" spans="2:13" hidden="1" x14ac:dyDescent="0.2">
      <c r="B4087" s="31">
        <v>4078</v>
      </c>
      <c r="J4087">
        <f t="shared" si="63"/>
        <v>105000</v>
      </c>
      <c r="K4087" t="e">
        <f>VLOOKUP(B4087,'REGISTRO ABONOS'!$B$8:$BC$10039,54,0)</f>
        <v>#N/A</v>
      </c>
      <c r="L4087" t="e">
        <f>IF(Tabla267[[#This Row],[VALOR RESTANTE]]&lt;Tabla267[[#This Row],[VALOR]],"NO DISPONIBLE","DISPONIBLE")</f>
        <v>#N/A</v>
      </c>
      <c r="M4087" s="9">
        <f>COUNTIF(Tabla267[[#This Row],[VALOR RESTANTE]],0)</f>
        <v>0</v>
      </c>
    </row>
    <row r="4088" spans="2:13" hidden="1" x14ac:dyDescent="0.2">
      <c r="B4088" s="31">
        <v>4079</v>
      </c>
      <c r="J4088">
        <f t="shared" si="63"/>
        <v>105000</v>
      </c>
      <c r="K4088" t="e">
        <f>VLOOKUP(B4088,'REGISTRO ABONOS'!$B$8:$BC$10039,54,0)</f>
        <v>#N/A</v>
      </c>
      <c r="L4088" t="e">
        <f>IF(Tabla267[[#This Row],[VALOR RESTANTE]]&lt;Tabla267[[#This Row],[VALOR]],"NO DISPONIBLE","DISPONIBLE")</f>
        <v>#N/A</v>
      </c>
      <c r="M4088" s="9">
        <f>COUNTIF(Tabla267[[#This Row],[VALOR RESTANTE]],0)</f>
        <v>0</v>
      </c>
    </row>
    <row r="4089" spans="2:13" hidden="1" x14ac:dyDescent="0.2">
      <c r="B4089" s="31">
        <v>4080</v>
      </c>
      <c r="J4089">
        <f t="shared" si="63"/>
        <v>105000</v>
      </c>
      <c r="K4089" t="e">
        <f>VLOOKUP(B4089,'REGISTRO ABONOS'!$B$8:$BC$10039,54,0)</f>
        <v>#N/A</v>
      </c>
      <c r="L4089" t="e">
        <f>IF(Tabla267[[#This Row],[VALOR RESTANTE]]&lt;Tabla267[[#This Row],[VALOR]],"NO DISPONIBLE","DISPONIBLE")</f>
        <v>#N/A</v>
      </c>
      <c r="M4089" s="9">
        <f>COUNTIF(Tabla267[[#This Row],[VALOR RESTANTE]],0)</f>
        <v>0</v>
      </c>
    </row>
    <row r="4090" spans="2:13" hidden="1" x14ac:dyDescent="0.2">
      <c r="B4090" s="31">
        <v>4081</v>
      </c>
      <c r="J4090">
        <f t="shared" si="63"/>
        <v>105000</v>
      </c>
      <c r="K4090" t="e">
        <f>VLOOKUP(B4090,'REGISTRO ABONOS'!$B$8:$BC$10039,54,0)</f>
        <v>#N/A</v>
      </c>
      <c r="L4090" t="e">
        <f>IF(Tabla267[[#This Row],[VALOR RESTANTE]]&lt;Tabla267[[#This Row],[VALOR]],"NO DISPONIBLE","DISPONIBLE")</f>
        <v>#N/A</v>
      </c>
      <c r="M4090" s="9">
        <f>COUNTIF(Tabla267[[#This Row],[VALOR RESTANTE]],0)</f>
        <v>0</v>
      </c>
    </row>
    <row r="4091" spans="2:13" hidden="1" x14ac:dyDescent="0.2">
      <c r="B4091" s="31">
        <v>4082</v>
      </c>
      <c r="J4091">
        <f t="shared" si="63"/>
        <v>105000</v>
      </c>
      <c r="K4091" t="e">
        <f>VLOOKUP(B4091,'REGISTRO ABONOS'!$B$8:$BC$10039,54,0)</f>
        <v>#N/A</v>
      </c>
      <c r="L4091" t="e">
        <f>IF(Tabla267[[#This Row],[VALOR RESTANTE]]&lt;Tabla267[[#This Row],[VALOR]],"NO DISPONIBLE","DISPONIBLE")</f>
        <v>#N/A</v>
      </c>
      <c r="M4091" s="9">
        <f>COUNTIF(Tabla267[[#This Row],[VALOR RESTANTE]],0)</f>
        <v>0</v>
      </c>
    </row>
    <row r="4092" spans="2:13" hidden="1" x14ac:dyDescent="0.2">
      <c r="B4092" s="31">
        <v>4083</v>
      </c>
      <c r="J4092">
        <f t="shared" si="63"/>
        <v>105000</v>
      </c>
      <c r="K4092" t="e">
        <f>VLOOKUP(B4092,'REGISTRO ABONOS'!$B$8:$BC$10039,54,0)</f>
        <v>#N/A</v>
      </c>
      <c r="L4092" t="e">
        <f>IF(Tabla267[[#This Row],[VALOR RESTANTE]]&lt;Tabla267[[#This Row],[VALOR]],"NO DISPONIBLE","DISPONIBLE")</f>
        <v>#N/A</v>
      </c>
      <c r="M4092" s="9">
        <f>COUNTIF(Tabla267[[#This Row],[VALOR RESTANTE]],0)</f>
        <v>0</v>
      </c>
    </row>
    <row r="4093" spans="2:13" hidden="1" x14ac:dyDescent="0.2">
      <c r="B4093" s="31">
        <v>4084</v>
      </c>
      <c r="J4093">
        <f t="shared" si="63"/>
        <v>105000</v>
      </c>
      <c r="K4093" t="e">
        <f>VLOOKUP(B4093,'REGISTRO ABONOS'!$B$8:$BC$10039,54,0)</f>
        <v>#N/A</v>
      </c>
      <c r="L4093" t="e">
        <f>IF(Tabla267[[#This Row],[VALOR RESTANTE]]&lt;Tabla267[[#This Row],[VALOR]],"NO DISPONIBLE","DISPONIBLE")</f>
        <v>#N/A</v>
      </c>
      <c r="M4093" s="9">
        <f>COUNTIF(Tabla267[[#This Row],[VALOR RESTANTE]],0)</f>
        <v>0</v>
      </c>
    </row>
    <row r="4094" spans="2:13" hidden="1" x14ac:dyDescent="0.2">
      <c r="B4094" s="31">
        <v>4085</v>
      </c>
      <c r="J4094">
        <f t="shared" si="63"/>
        <v>105000</v>
      </c>
      <c r="K4094" t="e">
        <f>VLOOKUP(B4094,'REGISTRO ABONOS'!$B$8:$BC$10039,54,0)</f>
        <v>#N/A</v>
      </c>
      <c r="L4094" t="e">
        <f>IF(Tabla267[[#This Row],[VALOR RESTANTE]]&lt;Tabla267[[#This Row],[VALOR]],"NO DISPONIBLE","DISPONIBLE")</f>
        <v>#N/A</v>
      </c>
      <c r="M4094" s="9">
        <f>COUNTIF(Tabla267[[#This Row],[VALOR RESTANTE]],0)</f>
        <v>0</v>
      </c>
    </row>
    <row r="4095" spans="2:13" hidden="1" x14ac:dyDescent="0.2">
      <c r="B4095" s="31">
        <v>4086</v>
      </c>
      <c r="J4095">
        <f t="shared" si="63"/>
        <v>105000</v>
      </c>
      <c r="K4095" t="e">
        <f>VLOOKUP(B4095,'REGISTRO ABONOS'!$B$8:$BC$10039,54,0)</f>
        <v>#N/A</v>
      </c>
      <c r="L4095" t="e">
        <f>IF(Tabla267[[#This Row],[VALOR RESTANTE]]&lt;Tabla267[[#This Row],[VALOR]],"NO DISPONIBLE","DISPONIBLE")</f>
        <v>#N/A</v>
      </c>
      <c r="M4095" s="9">
        <f>COUNTIF(Tabla267[[#This Row],[VALOR RESTANTE]],0)</f>
        <v>0</v>
      </c>
    </row>
    <row r="4096" spans="2:13" hidden="1" x14ac:dyDescent="0.2">
      <c r="B4096" s="31">
        <v>4087</v>
      </c>
      <c r="J4096">
        <f t="shared" si="63"/>
        <v>105000</v>
      </c>
      <c r="K4096" t="e">
        <f>VLOOKUP(B4096,'REGISTRO ABONOS'!$B$8:$BC$10039,54,0)</f>
        <v>#N/A</v>
      </c>
      <c r="L4096" t="e">
        <f>IF(Tabla267[[#This Row],[VALOR RESTANTE]]&lt;Tabla267[[#This Row],[VALOR]],"NO DISPONIBLE","DISPONIBLE")</f>
        <v>#N/A</v>
      </c>
      <c r="M4096" s="9">
        <f>COUNTIF(Tabla267[[#This Row],[VALOR RESTANTE]],0)</f>
        <v>0</v>
      </c>
    </row>
    <row r="4097" spans="2:13" hidden="1" x14ac:dyDescent="0.2">
      <c r="B4097" s="31">
        <v>4088</v>
      </c>
      <c r="J4097">
        <f t="shared" si="63"/>
        <v>105000</v>
      </c>
      <c r="K4097" t="e">
        <f>VLOOKUP(B4097,'REGISTRO ABONOS'!$B$8:$BC$10039,54,0)</f>
        <v>#N/A</v>
      </c>
      <c r="L4097" t="e">
        <f>IF(Tabla267[[#This Row],[VALOR RESTANTE]]&lt;Tabla267[[#This Row],[VALOR]],"NO DISPONIBLE","DISPONIBLE")</f>
        <v>#N/A</v>
      </c>
      <c r="M4097" s="9">
        <f>COUNTIF(Tabla267[[#This Row],[VALOR RESTANTE]],0)</f>
        <v>0</v>
      </c>
    </row>
    <row r="4098" spans="2:13" hidden="1" x14ac:dyDescent="0.2">
      <c r="B4098" s="31">
        <v>4089</v>
      </c>
      <c r="J4098">
        <f t="shared" si="63"/>
        <v>105000</v>
      </c>
      <c r="K4098" t="e">
        <f>VLOOKUP(B4098,'REGISTRO ABONOS'!$B$8:$BC$10039,54,0)</f>
        <v>#N/A</v>
      </c>
      <c r="L4098" t="e">
        <f>IF(Tabla267[[#This Row],[VALOR RESTANTE]]&lt;Tabla267[[#This Row],[VALOR]],"NO DISPONIBLE","DISPONIBLE")</f>
        <v>#N/A</v>
      </c>
      <c r="M4098" s="9">
        <f>COUNTIF(Tabla267[[#This Row],[VALOR RESTANTE]],0)</f>
        <v>0</v>
      </c>
    </row>
    <row r="4099" spans="2:13" hidden="1" x14ac:dyDescent="0.2">
      <c r="B4099" s="31">
        <v>4090</v>
      </c>
      <c r="J4099">
        <f t="shared" si="63"/>
        <v>105000</v>
      </c>
      <c r="K4099" t="e">
        <f>VLOOKUP(B4099,'REGISTRO ABONOS'!$B$8:$BC$10039,54,0)</f>
        <v>#N/A</v>
      </c>
      <c r="L4099" t="e">
        <f>IF(Tabla267[[#This Row],[VALOR RESTANTE]]&lt;Tabla267[[#This Row],[VALOR]],"NO DISPONIBLE","DISPONIBLE")</f>
        <v>#N/A</v>
      </c>
      <c r="M4099" s="9">
        <f>COUNTIF(Tabla267[[#This Row],[VALOR RESTANTE]],0)</f>
        <v>0</v>
      </c>
    </row>
    <row r="4100" spans="2:13" hidden="1" x14ac:dyDescent="0.2">
      <c r="B4100" s="31">
        <v>4091</v>
      </c>
      <c r="J4100">
        <f t="shared" si="63"/>
        <v>105000</v>
      </c>
      <c r="K4100" t="e">
        <f>VLOOKUP(B4100,'REGISTRO ABONOS'!$B$8:$BC$10039,54,0)</f>
        <v>#N/A</v>
      </c>
      <c r="L4100" t="e">
        <f>IF(Tabla267[[#This Row],[VALOR RESTANTE]]&lt;Tabla267[[#This Row],[VALOR]],"NO DISPONIBLE","DISPONIBLE")</f>
        <v>#N/A</v>
      </c>
      <c r="M4100" s="9">
        <f>COUNTIF(Tabla267[[#This Row],[VALOR RESTANTE]],0)</f>
        <v>0</v>
      </c>
    </row>
    <row r="4101" spans="2:13" hidden="1" x14ac:dyDescent="0.2">
      <c r="B4101" s="31">
        <v>4092</v>
      </c>
      <c r="J4101">
        <f t="shared" si="63"/>
        <v>105000</v>
      </c>
      <c r="K4101" t="e">
        <f>VLOOKUP(B4101,'REGISTRO ABONOS'!$B$8:$BC$10039,54,0)</f>
        <v>#N/A</v>
      </c>
      <c r="L4101" t="e">
        <f>IF(Tabla267[[#This Row],[VALOR RESTANTE]]&lt;Tabla267[[#This Row],[VALOR]],"NO DISPONIBLE","DISPONIBLE")</f>
        <v>#N/A</v>
      </c>
      <c r="M4101" s="9">
        <f>COUNTIF(Tabla267[[#This Row],[VALOR RESTANTE]],0)</f>
        <v>0</v>
      </c>
    </row>
    <row r="4102" spans="2:13" hidden="1" x14ac:dyDescent="0.2">
      <c r="B4102" s="31">
        <v>4093</v>
      </c>
      <c r="J4102">
        <f t="shared" si="63"/>
        <v>105000</v>
      </c>
      <c r="K4102" t="e">
        <f>VLOOKUP(B4102,'REGISTRO ABONOS'!$B$8:$BC$10039,54,0)</f>
        <v>#N/A</v>
      </c>
      <c r="L4102" t="e">
        <f>IF(Tabla267[[#This Row],[VALOR RESTANTE]]&lt;Tabla267[[#This Row],[VALOR]],"NO DISPONIBLE","DISPONIBLE")</f>
        <v>#N/A</v>
      </c>
      <c r="M4102" s="9">
        <f>COUNTIF(Tabla267[[#This Row],[VALOR RESTANTE]],0)</f>
        <v>0</v>
      </c>
    </row>
    <row r="4103" spans="2:13" hidden="1" x14ac:dyDescent="0.2">
      <c r="B4103" s="31">
        <v>4094</v>
      </c>
      <c r="J4103">
        <f t="shared" si="63"/>
        <v>105000</v>
      </c>
      <c r="K4103" t="e">
        <f>VLOOKUP(B4103,'REGISTRO ABONOS'!$B$8:$BC$10039,54,0)</f>
        <v>#N/A</v>
      </c>
      <c r="L4103" t="e">
        <f>IF(Tabla267[[#This Row],[VALOR RESTANTE]]&lt;Tabla267[[#This Row],[VALOR]],"NO DISPONIBLE","DISPONIBLE")</f>
        <v>#N/A</v>
      </c>
      <c r="M4103" s="9">
        <f>COUNTIF(Tabla267[[#This Row],[VALOR RESTANTE]],0)</f>
        <v>0</v>
      </c>
    </row>
    <row r="4104" spans="2:13" hidden="1" x14ac:dyDescent="0.2">
      <c r="B4104" s="31">
        <v>4095</v>
      </c>
      <c r="J4104">
        <f t="shared" si="63"/>
        <v>105000</v>
      </c>
      <c r="K4104" t="e">
        <f>VLOOKUP(B4104,'REGISTRO ABONOS'!$B$8:$BC$10039,54,0)</f>
        <v>#N/A</v>
      </c>
      <c r="L4104" t="e">
        <f>IF(Tabla267[[#This Row],[VALOR RESTANTE]]&lt;Tabla267[[#This Row],[VALOR]],"NO DISPONIBLE","DISPONIBLE")</f>
        <v>#N/A</v>
      </c>
      <c r="M4104" s="9">
        <f>COUNTIF(Tabla267[[#This Row],[VALOR RESTANTE]],0)</f>
        <v>0</v>
      </c>
    </row>
    <row r="4105" spans="2:13" hidden="1" x14ac:dyDescent="0.2">
      <c r="B4105" s="31">
        <v>4096</v>
      </c>
      <c r="J4105">
        <f t="shared" si="63"/>
        <v>105000</v>
      </c>
      <c r="K4105" t="e">
        <f>VLOOKUP(B4105,'REGISTRO ABONOS'!$B$8:$BC$10039,54,0)</f>
        <v>#N/A</v>
      </c>
      <c r="L4105" t="e">
        <f>IF(Tabla267[[#This Row],[VALOR RESTANTE]]&lt;Tabla267[[#This Row],[VALOR]],"NO DISPONIBLE","DISPONIBLE")</f>
        <v>#N/A</v>
      </c>
      <c r="M4105" s="9">
        <f>COUNTIF(Tabla267[[#This Row],[VALOR RESTANTE]],0)</f>
        <v>0</v>
      </c>
    </row>
    <row r="4106" spans="2:13" hidden="1" x14ac:dyDescent="0.2">
      <c r="B4106" s="31">
        <v>4097</v>
      </c>
      <c r="J4106">
        <f t="shared" si="63"/>
        <v>105000</v>
      </c>
      <c r="K4106" t="e">
        <f>VLOOKUP(B4106,'REGISTRO ABONOS'!$B$8:$BC$10039,54,0)</f>
        <v>#N/A</v>
      </c>
      <c r="L4106" t="e">
        <f>IF(Tabla267[[#This Row],[VALOR RESTANTE]]&lt;Tabla267[[#This Row],[VALOR]],"NO DISPONIBLE","DISPONIBLE")</f>
        <v>#N/A</v>
      </c>
      <c r="M4106" s="9">
        <f>COUNTIF(Tabla267[[#This Row],[VALOR RESTANTE]],0)</f>
        <v>0</v>
      </c>
    </row>
    <row r="4107" spans="2:13" hidden="1" x14ac:dyDescent="0.2">
      <c r="B4107" s="31">
        <v>4098</v>
      </c>
      <c r="J4107">
        <f t="shared" si="63"/>
        <v>105000</v>
      </c>
      <c r="K4107" t="e">
        <f>VLOOKUP(B4107,'REGISTRO ABONOS'!$B$8:$BC$10039,54,0)</f>
        <v>#N/A</v>
      </c>
      <c r="L4107" t="e">
        <f>IF(Tabla267[[#This Row],[VALOR RESTANTE]]&lt;Tabla267[[#This Row],[VALOR]],"NO DISPONIBLE","DISPONIBLE")</f>
        <v>#N/A</v>
      </c>
      <c r="M4107" s="9">
        <f>COUNTIF(Tabla267[[#This Row],[VALOR RESTANTE]],0)</f>
        <v>0</v>
      </c>
    </row>
    <row r="4108" spans="2:13" hidden="1" x14ac:dyDescent="0.2">
      <c r="B4108" s="31">
        <v>4099</v>
      </c>
      <c r="J4108">
        <f t="shared" ref="J4108:J4171" si="64">IF(C4108&gt;43607,130000,105000)</f>
        <v>105000</v>
      </c>
      <c r="K4108" t="e">
        <f>VLOOKUP(B4108,'REGISTRO ABONOS'!$B$8:$BC$10039,54,0)</f>
        <v>#N/A</v>
      </c>
      <c r="L4108" t="e">
        <f>IF(Tabla267[[#This Row],[VALOR RESTANTE]]&lt;Tabla267[[#This Row],[VALOR]],"NO DISPONIBLE","DISPONIBLE")</f>
        <v>#N/A</v>
      </c>
      <c r="M4108" s="9">
        <f>COUNTIF(Tabla267[[#This Row],[VALOR RESTANTE]],0)</f>
        <v>0</v>
      </c>
    </row>
    <row r="4109" spans="2:13" hidden="1" x14ac:dyDescent="0.2">
      <c r="B4109" s="31">
        <v>4100</v>
      </c>
      <c r="J4109">
        <f t="shared" si="64"/>
        <v>105000</v>
      </c>
      <c r="K4109" t="e">
        <f>VLOOKUP(B4109,'REGISTRO ABONOS'!$B$8:$BC$10039,54,0)</f>
        <v>#N/A</v>
      </c>
      <c r="L4109" t="e">
        <f>IF(Tabla267[[#This Row],[VALOR RESTANTE]]&lt;Tabla267[[#This Row],[VALOR]],"NO DISPONIBLE","DISPONIBLE")</f>
        <v>#N/A</v>
      </c>
      <c r="M4109" s="9">
        <f>COUNTIF(Tabla267[[#This Row],[VALOR RESTANTE]],0)</f>
        <v>0</v>
      </c>
    </row>
    <row r="4110" spans="2:13" hidden="1" x14ac:dyDescent="0.2">
      <c r="B4110" s="31">
        <v>4101</v>
      </c>
      <c r="J4110">
        <f t="shared" si="64"/>
        <v>105000</v>
      </c>
      <c r="K4110" t="e">
        <f>VLOOKUP(B4110,'REGISTRO ABONOS'!$B$8:$BC$10039,54,0)</f>
        <v>#N/A</v>
      </c>
      <c r="L4110" t="e">
        <f>IF(Tabla267[[#This Row],[VALOR RESTANTE]]&lt;Tabla267[[#This Row],[VALOR]],"NO DISPONIBLE","DISPONIBLE")</f>
        <v>#N/A</v>
      </c>
      <c r="M4110" s="9">
        <f>COUNTIF(Tabla267[[#This Row],[VALOR RESTANTE]],0)</f>
        <v>0</v>
      </c>
    </row>
    <row r="4111" spans="2:13" hidden="1" x14ac:dyDescent="0.2">
      <c r="B4111" s="31">
        <v>4102</v>
      </c>
      <c r="J4111">
        <f t="shared" si="64"/>
        <v>105000</v>
      </c>
      <c r="K4111" t="e">
        <f>VLOOKUP(B4111,'REGISTRO ABONOS'!$B$8:$BC$10039,54,0)</f>
        <v>#N/A</v>
      </c>
      <c r="L4111" t="e">
        <f>IF(Tabla267[[#This Row],[VALOR RESTANTE]]&lt;Tabla267[[#This Row],[VALOR]],"NO DISPONIBLE","DISPONIBLE")</f>
        <v>#N/A</v>
      </c>
      <c r="M4111" s="9">
        <f>COUNTIF(Tabla267[[#This Row],[VALOR RESTANTE]],0)</f>
        <v>0</v>
      </c>
    </row>
    <row r="4112" spans="2:13" hidden="1" x14ac:dyDescent="0.2">
      <c r="B4112" s="31">
        <v>4103</v>
      </c>
      <c r="J4112">
        <f t="shared" si="64"/>
        <v>105000</v>
      </c>
      <c r="K4112" t="e">
        <f>VLOOKUP(B4112,'REGISTRO ABONOS'!$B$8:$BC$10039,54,0)</f>
        <v>#N/A</v>
      </c>
      <c r="L4112" t="e">
        <f>IF(Tabla267[[#This Row],[VALOR RESTANTE]]&lt;Tabla267[[#This Row],[VALOR]],"NO DISPONIBLE","DISPONIBLE")</f>
        <v>#N/A</v>
      </c>
      <c r="M4112" s="9">
        <f>COUNTIF(Tabla267[[#This Row],[VALOR RESTANTE]],0)</f>
        <v>0</v>
      </c>
    </row>
    <row r="4113" spans="2:13" hidden="1" x14ac:dyDescent="0.2">
      <c r="B4113" s="31">
        <v>4104</v>
      </c>
      <c r="J4113">
        <f t="shared" si="64"/>
        <v>105000</v>
      </c>
      <c r="K4113" t="e">
        <f>VLOOKUP(B4113,'REGISTRO ABONOS'!$B$8:$BC$10039,54,0)</f>
        <v>#N/A</v>
      </c>
      <c r="L4113" t="e">
        <f>IF(Tabla267[[#This Row],[VALOR RESTANTE]]&lt;Tabla267[[#This Row],[VALOR]],"NO DISPONIBLE","DISPONIBLE")</f>
        <v>#N/A</v>
      </c>
      <c r="M4113" s="9">
        <f>COUNTIF(Tabla267[[#This Row],[VALOR RESTANTE]],0)</f>
        <v>0</v>
      </c>
    </row>
    <row r="4114" spans="2:13" hidden="1" x14ac:dyDescent="0.2">
      <c r="B4114" s="31">
        <v>4105</v>
      </c>
      <c r="J4114">
        <f t="shared" si="64"/>
        <v>105000</v>
      </c>
      <c r="K4114" t="e">
        <f>VLOOKUP(B4114,'REGISTRO ABONOS'!$B$8:$BC$10039,54,0)</f>
        <v>#N/A</v>
      </c>
      <c r="L4114" t="e">
        <f>IF(Tabla267[[#This Row],[VALOR RESTANTE]]&lt;Tabla267[[#This Row],[VALOR]],"NO DISPONIBLE","DISPONIBLE")</f>
        <v>#N/A</v>
      </c>
      <c r="M4114" s="9">
        <f>COUNTIF(Tabla267[[#This Row],[VALOR RESTANTE]],0)</f>
        <v>0</v>
      </c>
    </row>
    <row r="4115" spans="2:13" hidden="1" x14ac:dyDescent="0.2">
      <c r="B4115" s="31">
        <v>4106</v>
      </c>
      <c r="J4115">
        <f t="shared" si="64"/>
        <v>105000</v>
      </c>
      <c r="K4115" t="e">
        <f>VLOOKUP(B4115,'REGISTRO ABONOS'!$B$8:$BC$10039,54,0)</f>
        <v>#N/A</v>
      </c>
      <c r="L4115" t="e">
        <f>IF(Tabla267[[#This Row],[VALOR RESTANTE]]&lt;Tabla267[[#This Row],[VALOR]],"NO DISPONIBLE","DISPONIBLE")</f>
        <v>#N/A</v>
      </c>
      <c r="M4115" s="9">
        <f>COUNTIF(Tabla267[[#This Row],[VALOR RESTANTE]],0)</f>
        <v>0</v>
      </c>
    </row>
    <row r="4116" spans="2:13" hidden="1" x14ac:dyDescent="0.2">
      <c r="B4116" s="31">
        <v>4107</v>
      </c>
      <c r="J4116">
        <f t="shared" si="64"/>
        <v>105000</v>
      </c>
      <c r="K4116" t="e">
        <f>VLOOKUP(B4116,'REGISTRO ABONOS'!$B$8:$BC$10039,54,0)</f>
        <v>#N/A</v>
      </c>
      <c r="L4116" t="e">
        <f>IF(Tabla267[[#This Row],[VALOR RESTANTE]]&lt;Tabla267[[#This Row],[VALOR]],"NO DISPONIBLE","DISPONIBLE")</f>
        <v>#N/A</v>
      </c>
      <c r="M4116" s="9">
        <f>COUNTIF(Tabla267[[#This Row],[VALOR RESTANTE]],0)</f>
        <v>0</v>
      </c>
    </row>
    <row r="4117" spans="2:13" hidden="1" x14ac:dyDescent="0.2">
      <c r="B4117" s="31">
        <v>4108</v>
      </c>
      <c r="J4117">
        <f t="shared" si="64"/>
        <v>105000</v>
      </c>
      <c r="K4117" t="e">
        <f>VLOOKUP(B4117,'REGISTRO ABONOS'!$B$8:$BC$10039,54,0)</f>
        <v>#N/A</v>
      </c>
      <c r="L4117" t="e">
        <f>IF(Tabla267[[#This Row],[VALOR RESTANTE]]&lt;Tabla267[[#This Row],[VALOR]],"NO DISPONIBLE","DISPONIBLE")</f>
        <v>#N/A</v>
      </c>
      <c r="M4117" s="9">
        <f>COUNTIF(Tabla267[[#This Row],[VALOR RESTANTE]],0)</f>
        <v>0</v>
      </c>
    </row>
    <row r="4118" spans="2:13" hidden="1" x14ac:dyDescent="0.2">
      <c r="B4118" s="31">
        <v>4109</v>
      </c>
      <c r="J4118">
        <f t="shared" si="64"/>
        <v>105000</v>
      </c>
      <c r="K4118" t="e">
        <f>VLOOKUP(B4118,'REGISTRO ABONOS'!$B$8:$BC$10039,54,0)</f>
        <v>#N/A</v>
      </c>
      <c r="L4118" t="e">
        <f>IF(Tabla267[[#This Row],[VALOR RESTANTE]]&lt;Tabla267[[#This Row],[VALOR]],"NO DISPONIBLE","DISPONIBLE")</f>
        <v>#N/A</v>
      </c>
      <c r="M4118" s="9">
        <f>COUNTIF(Tabla267[[#This Row],[VALOR RESTANTE]],0)</f>
        <v>0</v>
      </c>
    </row>
    <row r="4119" spans="2:13" hidden="1" x14ac:dyDescent="0.2">
      <c r="B4119" s="31">
        <v>4110</v>
      </c>
      <c r="J4119">
        <f t="shared" si="64"/>
        <v>105000</v>
      </c>
      <c r="K4119" t="e">
        <f>VLOOKUP(B4119,'REGISTRO ABONOS'!$B$8:$BC$10039,54,0)</f>
        <v>#N/A</v>
      </c>
      <c r="L4119" t="e">
        <f>IF(Tabla267[[#This Row],[VALOR RESTANTE]]&lt;Tabla267[[#This Row],[VALOR]],"NO DISPONIBLE","DISPONIBLE")</f>
        <v>#N/A</v>
      </c>
      <c r="M4119" s="9">
        <f>COUNTIF(Tabla267[[#This Row],[VALOR RESTANTE]],0)</f>
        <v>0</v>
      </c>
    </row>
    <row r="4120" spans="2:13" hidden="1" x14ac:dyDescent="0.2">
      <c r="B4120" s="31">
        <v>4111</v>
      </c>
      <c r="J4120">
        <f t="shared" si="64"/>
        <v>105000</v>
      </c>
      <c r="K4120" t="e">
        <f>VLOOKUP(B4120,'REGISTRO ABONOS'!$B$8:$BC$10039,54,0)</f>
        <v>#N/A</v>
      </c>
      <c r="L4120" t="e">
        <f>IF(Tabla267[[#This Row],[VALOR RESTANTE]]&lt;Tabla267[[#This Row],[VALOR]],"NO DISPONIBLE","DISPONIBLE")</f>
        <v>#N/A</v>
      </c>
      <c r="M4120" s="9">
        <f>COUNTIF(Tabla267[[#This Row],[VALOR RESTANTE]],0)</f>
        <v>0</v>
      </c>
    </row>
    <row r="4121" spans="2:13" hidden="1" x14ac:dyDescent="0.2">
      <c r="B4121" s="31">
        <v>4112</v>
      </c>
      <c r="J4121">
        <f t="shared" si="64"/>
        <v>105000</v>
      </c>
      <c r="K4121" t="e">
        <f>VLOOKUP(B4121,'REGISTRO ABONOS'!$B$8:$BC$10039,54,0)</f>
        <v>#N/A</v>
      </c>
      <c r="L4121" t="e">
        <f>IF(Tabla267[[#This Row],[VALOR RESTANTE]]&lt;Tabla267[[#This Row],[VALOR]],"NO DISPONIBLE","DISPONIBLE")</f>
        <v>#N/A</v>
      </c>
      <c r="M4121" s="9">
        <f>COUNTIF(Tabla267[[#This Row],[VALOR RESTANTE]],0)</f>
        <v>0</v>
      </c>
    </row>
    <row r="4122" spans="2:13" hidden="1" x14ac:dyDescent="0.2">
      <c r="B4122" s="31">
        <v>4113</v>
      </c>
      <c r="J4122">
        <f t="shared" si="64"/>
        <v>105000</v>
      </c>
      <c r="K4122" t="e">
        <f>VLOOKUP(B4122,'REGISTRO ABONOS'!$B$8:$BC$10039,54,0)</f>
        <v>#N/A</v>
      </c>
      <c r="L4122" t="e">
        <f>IF(Tabla267[[#This Row],[VALOR RESTANTE]]&lt;Tabla267[[#This Row],[VALOR]],"NO DISPONIBLE","DISPONIBLE")</f>
        <v>#N/A</v>
      </c>
      <c r="M4122" s="9">
        <f>COUNTIF(Tabla267[[#This Row],[VALOR RESTANTE]],0)</f>
        <v>0</v>
      </c>
    </row>
    <row r="4123" spans="2:13" hidden="1" x14ac:dyDescent="0.2">
      <c r="B4123" s="31">
        <v>4114</v>
      </c>
      <c r="J4123">
        <f t="shared" si="64"/>
        <v>105000</v>
      </c>
      <c r="K4123" t="e">
        <f>VLOOKUP(B4123,'REGISTRO ABONOS'!$B$8:$BC$10039,54,0)</f>
        <v>#N/A</v>
      </c>
      <c r="L4123" t="e">
        <f>IF(Tabla267[[#This Row],[VALOR RESTANTE]]&lt;Tabla267[[#This Row],[VALOR]],"NO DISPONIBLE","DISPONIBLE")</f>
        <v>#N/A</v>
      </c>
      <c r="M4123" s="9">
        <f>COUNTIF(Tabla267[[#This Row],[VALOR RESTANTE]],0)</f>
        <v>0</v>
      </c>
    </row>
    <row r="4124" spans="2:13" hidden="1" x14ac:dyDescent="0.2">
      <c r="B4124" s="31">
        <v>4115</v>
      </c>
      <c r="J4124">
        <f t="shared" si="64"/>
        <v>105000</v>
      </c>
      <c r="K4124" t="e">
        <f>VLOOKUP(B4124,'REGISTRO ABONOS'!$B$8:$BC$10039,54,0)</f>
        <v>#N/A</v>
      </c>
      <c r="L4124" t="e">
        <f>IF(Tabla267[[#This Row],[VALOR RESTANTE]]&lt;Tabla267[[#This Row],[VALOR]],"NO DISPONIBLE","DISPONIBLE")</f>
        <v>#N/A</v>
      </c>
      <c r="M4124" s="9">
        <f>COUNTIF(Tabla267[[#This Row],[VALOR RESTANTE]],0)</f>
        <v>0</v>
      </c>
    </row>
    <row r="4125" spans="2:13" hidden="1" x14ac:dyDescent="0.2">
      <c r="B4125" s="31">
        <v>4116</v>
      </c>
      <c r="J4125">
        <f t="shared" si="64"/>
        <v>105000</v>
      </c>
      <c r="K4125" t="e">
        <f>VLOOKUP(B4125,'REGISTRO ABONOS'!$B$8:$BC$10039,54,0)</f>
        <v>#N/A</v>
      </c>
      <c r="L4125" t="e">
        <f>IF(Tabla267[[#This Row],[VALOR RESTANTE]]&lt;Tabla267[[#This Row],[VALOR]],"NO DISPONIBLE","DISPONIBLE")</f>
        <v>#N/A</v>
      </c>
      <c r="M4125" s="9">
        <f>COUNTIF(Tabla267[[#This Row],[VALOR RESTANTE]],0)</f>
        <v>0</v>
      </c>
    </row>
    <row r="4126" spans="2:13" hidden="1" x14ac:dyDescent="0.2">
      <c r="B4126" s="31">
        <v>4117</v>
      </c>
      <c r="J4126">
        <f t="shared" si="64"/>
        <v>105000</v>
      </c>
      <c r="K4126" t="e">
        <f>VLOOKUP(B4126,'REGISTRO ABONOS'!$B$8:$BC$10039,54,0)</f>
        <v>#N/A</v>
      </c>
      <c r="L4126" t="e">
        <f>IF(Tabla267[[#This Row],[VALOR RESTANTE]]&lt;Tabla267[[#This Row],[VALOR]],"NO DISPONIBLE","DISPONIBLE")</f>
        <v>#N/A</v>
      </c>
      <c r="M4126" s="9">
        <f>COUNTIF(Tabla267[[#This Row],[VALOR RESTANTE]],0)</f>
        <v>0</v>
      </c>
    </row>
    <row r="4127" spans="2:13" hidden="1" x14ac:dyDescent="0.2">
      <c r="B4127" s="31">
        <v>4118</v>
      </c>
      <c r="J4127">
        <f t="shared" si="64"/>
        <v>105000</v>
      </c>
      <c r="K4127" t="e">
        <f>VLOOKUP(B4127,'REGISTRO ABONOS'!$B$8:$BC$10039,54,0)</f>
        <v>#N/A</v>
      </c>
      <c r="L4127" t="e">
        <f>IF(Tabla267[[#This Row],[VALOR RESTANTE]]&lt;Tabla267[[#This Row],[VALOR]],"NO DISPONIBLE","DISPONIBLE")</f>
        <v>#N/A</v>
      </c>
      <c r="M4127" s="9">
        <f>COUNTIF(Tabla267[[#This Row],[VALOR RESTANTE]],0)</f>
        <v>0</v>
      </c>
    </row>
    <row r="4128" spans="2:13" hidden="1" x14ac:dyDescent="0.2">
      <c r="B4128" s="31">
        <v>4119</v>
      </c>
      <c r="J4128">
        <f t="shared" si="64"/>
        <v>105000</v>
      </c>
      <c r="K4128" t="e">
        <f>VLOOKUP(B4128,'REGISTRO ABONOS'!$B$8:$BC$10039,54,0)</f>
        <v>#N/A</v>
      </c>
      <c r="L4128" t="e">
        <f>IF(Tabla267[[#This Row],[VALOR RESTANTE]]&lt;Tabla267[[#This Row],[VALOR]],"NO DISPONIBLE","DISPONIBLE")</f>
        <v>#N/A</v>
      </c>
      <c r="M4128" s="9">
        <f>COUNTIF(Tabla267[[#This Row],[VALOR RESTANTE]],0)</f>
        <v>0</v>
      </c>
    </row>
    <row r="4129" spans="2:13" hidden="1" x14ac:dyDescent="0.2">
      <c r="B4129" s="31">
        <v>4120</v>
      </c>
      <c r="J4129">
        <f t="shared" si="64"/>
        <v>105000</v>
      </c>
      <c r="K4129" t="e">
        <f>VLOOKUP(B4129,'REGISTRO ABONOS'!$B$8:$BC$10039,54,0)</f>
        <v>#N/A</v>
      </c>
      <c r="L4129" t="e">
        <f>IF(Tabla267[[#This Row],[VALOR RESTANTE]]&lt;Tabla267[[#This Row],[VALOR]],"NO DISPONIBLE","DISPONIBLE")</f>
        <v>#N/A</v>
      </c>
      <c r="M4129" s="9">
        <f>COUNTIF(Tabla267[[#This Row],[VALOR RESTANTE]],0)</f>
        <v>0</v>
      </c>
    </row>
    <row r="4130" spans="2:13" hidden="1" x14ac:dyDescent="0.2">
      <c r="B4130" s="31">
        <v>4121</v>
      </c>
      <c r="J4130">
        <f t="shared" si="64"/>
        <v>105000</v>
      </c>
      <c r="K4130" t="e">
        <f>VLOOKUP(B4130,'REGISTRO ABONOS'!$B$8:$BC$10039,54,0)</f>
        <v>#N/A</v>
      </c>
      <c r="L4130" t="e">
        <f>IF(Tabla267[[#This Row],[VALOR RESTANTE]]&lt;Tabla267[[#This Row],[VALOR]],"NO DISPONIBLE","DISPONIBLE")</f>
        <v>#N/A</v>
      </c>
      <c r="M4130" s="9">
        <f>COUNTIF(Tabla267[[#This Row],[VALOR RESTANTE]],0)</f>
        <v>0</v>
      </c>
    </row>
    <row r="4131" spans="2:13" hidden="1" x14ac:dyDescent="0.2">
      <c r="B4131" s="31">
        <v>4122</v>
      </c>
      <c r="C4131" s="10">
        <v>43563</v>
      </c>
      <c r="D4131" t="s">
        <v>441</v>
      </c>
      <c r="H4131" t="s">
        <v>441</v>
      </c>
      <c r="I4131" t="s">
        <v>411</v>
      </c>
      <c r="J4131">
        <f t="shared" si="64"/>
        <v>105000</v>
      </c>
      <c r="K4131" t="e">
        <f>VLOOKUP(B4131,'REGISTRO ABONOS'!$B$8:$BC$10039,54,0)</f>
        <v>#N/A</v>
      </c>
      <c r="L4131" t="e">
        <f>IF(Tabla267[[#This Row],[VALOR RESTANTE]]&lt;Tabla267[[#This Row],[VALOR]],"NO DISPONIBLE","DISPONIBLE")</f>
        <v>#N/A</v>
      </c>
      <c r="M4131" s="9">
        <f>COUNTIF(Tabla267[[#This Row],[VALOR RESTANTE]],0)</f>
        <v>0</v>
      </c>
    </row>
    <row r="4132" spans="2:13" hidden="1" x14ac:dyDescent="0.2">
      <c r="B4132" s="31">
        <v>4123</v>
      </c>
      <c r="J4132">
        <f t="shared" si="64"/>
        <v>105000</v>
      </c>
      <c r="K4132" t="e">
        <f>VLOOKUP(B4132,'REGISTRO ABONOS'!$B$8:$BC$10039,54,0)</f>
        <v>#N/A</v>
      </c>
      <c r="L4132" t="e">
        <f>IF(Tabla267[[#This Row],[VALOR RESTANTE]]&lt;Tabla267[[#This Row],[VALOR]],"NO DISPONIBLE","DISPONIBLE")</f>
        <v>#N/A</v>
      </c>
      <c r="M4132" s="9">
        <f>COUNTIF(Tabla267[[#This Row],[VALOR RESTANTE]],0)</f>
        <v>0</v>
      </c>
    </row>
    <row r="4133" spans="2:13" hidden="1" x14ac:dyDescent="0.2">
      <c r="B4133" s="31">
        <v>4124</v>
      </c>
      <c r="J4133">
        <f t="shared" si="64"/>
        <v>105000</v>
      </c>
      <c r="K4133" t="e">
        <f>VLOOKUP(B4133,'REGISTRO ABONOS'!$B$8:$BC$10039,54,0)</f>
        <v>#N/A</v>
      </c>
      <c r="L4133" t="e">
        <f>IF(Tabla267[[#This Row],[VALOR RESTANTE]]&lt;Tabla267[[#This Row],[VALOR]],"NO DISPONIBLE","DISPONIBLE")</f>
        <v>#N/A</v>
      </c>
      <c r="M4133" s="9">
        <f>COUNTIF(Tabla267[[#This Row],[VALOR RESTANTE]],0)</f>
        <v>0</v>
      </c>
    </row>
    <row r="4134" spans="2:13" hidden="1" x14ac:dyDescent="0.2">
      <c r="B4134" s="31">
        <v>4125</v>
      </c>
      <c r="J4134">
        <f t="shared" si="64"/>
        <v>105000</v>
      </c>
      <c r="K4134" t="e">
        <f>VLOOKUP(B4134,'REGISTRO ABONOS'!$B$8:$BC$10039,54,0)</f>
        <v>#N/A</v>
      </c>
      <c r="L4134" t="e">
        <f>IF(Tabla267[[#This Row],[VALOR RESTANTE]]&lt;Tabla267[[#This Row],[VALOR]],"NO DISPONIBLE","DISPONIBLE")</f>
        <v>#N/A</v>
      </c>
      <c r="M4134" s="9">
        <f>COUNTIF(Tabla267[[#This Row],[VALOR RESTANTE]],0)</f>
        <v>0</v>
      </c>
    </row>
    <row r="4135" spans="2:13" hidden="1" x14ac:dyDescent="0.2">
      <c r="B4135" s="31">
        <v>4126</v>
      </c>
      <c r="J4135">
        <f t="shared" si="64"/>
        <v>105000</v>
      </c>
      <c r="K4135" t="e">
        <f>VLOOKUP(B4135,'REGISTRO ABONOS'!$B$8:$BC$10039,54,0)</f>
        <v>#N/A</v>
      </c>
      <c r="L4135" t="e">
        <f>IF(Tabla267[[#This Row],[VALOR RESTANTE]]&lt;Tabla267[[#This Row],[VALOR]],"NO DISPONIBLE","DISPONIBLE")</f>
        <v>#N/A</v>
      </c>
      <c r="M4135" s="9">
        <f>COUNTIF(Tabla267[[#This Row],[VALOR RESTANTE]],0)</f>
        <v>0</v>
      </c>
    </row>
    <row r="4136" spans="2:13" hidden="1" x14ac:dyDescent="0.2">
      <c r="B4136" s="31">
        <v>4127</v>
      </c>
      <c r="J4136">
        <f t="shared" si="64"/>
        <v>105000</v>
      </c>
      <c r="K4136" t="e">
        <f>VLOOKUP(B4136,'REGISTRO ABONOS'!$B$8:$BC$10039,54,0)</f>
        <v>#N/A</v>
      </c>
      <c r="L4136" t="e">
        <f>IF(Tabla267[[#This Row],[VALOR RESTANTE]]&lt;Tabla267[[#This Row],[VALOR]],"NO DISPONIBLE","DISPONIBLE")</f>
        <v>#N/A</v>
      </c>
      <c r="M4136" s="9">
        <f>COUNTIF(Tabla267[[#This Row],[VALOR RESTANTE]],0)</f>
        <v>0</v>
      </c>
    </row>
    <row r="4137" spans="2:13" hidden="1" x14ac:dyDescent="0.2">
      <c r="B4137" s="31">
        <v>4128</v>
      </c>
      <c r="J4137">
        <f t="shared" si="64"/>
        <v>105000</v>
      </c>
      <c r="K4137" t="e">
        <f>VLOOKUP(B4137,'REGISTRO ABONOS'!$B$8:$BC$10039,54,0)</f>
        <v>#N/A</v>
      </c>
      <c r="L4137" t="e">
        <f>IF(Tabla267[[#This Row],[VALOR RESTANTE]]&lt;Tabla267[[#This Row],[VALOR]],"NO DISPONIBLE","DISPONIBLE")</f>
        <v>#N/A</v>
      </c>
      <c r="M4137" s="9">
        <f>COUNTIF(Tabla267[[#This Row],[VALOR RESTANTE]],0)</f>
        <v>0</v>
      </c>
    </row>
    <row r="4138" spans="2:13" hidden="1" x14ac:dyDescent="0.2">
      <c r="B4138" s="31">
        <v>4129</v>
      </c>
      <c r="J4138">
        <f t="shared" si="64"/>
        <v>105000</v>
      </c>
      <c r="K4138" t="e">
        <f>VLOOKUP(B4138,'REGISTRO ABONOS'!$B$8:$BC$10039,54,0)</f>
        <v>#N/A</v>
      </c>
      <c r="L4138" t="e">
        <f>IF(Tabla267[[#This Row],[VALOR RESTANTE]]&lt;Tabla267[[#This Row],[VALOR]],"NO DISPONIBLE","DISPONIBLE")</f>
        <v>#N/A</v>
      </c>
      <c r="M4138" s="9">
        <f>COUNTIF(Tabla267[[#This Row],[VALOR RESTANTE]],0)</f>
        <v>0</v>
      </c>
    </row>
    <row r="4139" spans="2:13" hidden="1" x14ac:dyDescent="0.2">
      <c r="B4139" s="31">
        <v>4130</v>
      </c>
      <c r="J4139">
        <f t="shared" si="64"/>
        <v>105000</v>
      </c>
      <c r="K4139" t="e">
        <f>VLOOKUP(B4139,'REGISTRO ABONOS'!$B$8:$BC$10039,54,0)</f>
        <v>#N/A</v>
      </c>
      <c r="L4139" t="e">
        <f>IF(Tabla267[[#This Row],[VALOR RESTANTE]]&lt;Tabla267[[#This Row],[VALOR]],"NO DISPONIBLE","DISPONIBLE")</f>
        <v>#N/A</v>
      </c>
      <c r="M4139" s="9">
        <f>COUNTIF(Tabla267[[#This Row],[VALOR RESTANTE]],0)</f>
        <v>0</v>
      </c>
    </row>
    <row r="4140" spans="2:13" hidden="1" x14ac:dyDescent="0.2">
      <c r="B4140" s="31">
        <v>4131</v>
      </c>
      <c r="J4140">
        <f t="shared" si="64"/>
        <v>105000</v>
      </c>
      <c r="K4140" t="e">
        <f>VLOOKUP(B4140,'REGISTRO ABONOS'!$B$8:$BC$10039,54,0)</f>
        <v>#N/A</v>
      </c>
      <c r="L4140" t="e">
        <f>IF(Tabla267[[#This Row],[VALOR RESTANTE]]&lt;Tabla267[[#This Row],[VALOR]],"NO DISPONIBLE","DISPONIBLE")</f>
        <v>#N/A</v>
      </c>
      <c r="M4140" s="9">
        <f>COUNTIF(Tabla267[[#This Row],[VALOR RESTANTE]],0)</f>
        <v>0</v>
      </c>
    </row>
    <row r="4141" spans="2:13" hidden="1" x14ac:dyDescent="0.2">
      <c r="B4141" s="31">
        <v>4132</v>
      </c>
      <c r="J4141">
        <f t="shared" si="64"/>
        <v>105000</v>
      </c>
      <c r="K4141" t="e">
        <f>VLOOKUP(B4141,'REGISTRO ABONOS'!$B$8:$BC$10039,54,0)</f>
        <v>#N/A</v>
      </c>
      <c r="L4141" t="e">
        <f>IF(Tabla267[[#This Row],[VALOR RESTANTE]]&lt;Tabla267[[#This Row],[VALOR]],"NO DISPONIBLE","DISPONIBLE")</f>
        <v>#N/A</v>
      </c>
      <c r="M4141" s="9">
        <f>COUNTIF(Tabla267[[#This Row],[VALOR RESTANTE]],0)</f>
        <v>0</v>
      </c>
    </row>
    <row r="4142" spans="2:13" hidden="1" x14ac:dyDescent="0.2">
      <c r="B4142" s="31">
        <v>4133</v>
      </c>
      <c r="J4142">
        <f t="shared" si="64"/>
        <v>105000</v>
      </c>
      <c r="K4142" t="e">
        <f>VLOOKUP(B4142,'REGISTRO ABONOS'!$B$8:$BC$10039,54,0)</f>
        <v>#N/A</v>
      </c>
      <c r="L4142" t="e">
        <f>IF(Tabla267[[#This Row],[VALOR RESTANTE]]&lt;Tabla267[[#This Row],[VALOR]],"NO DISPONIBLE","DISPONIBLE")</f>
        <v>#N/A</v>
      </c>
      <c r="M4142" s="9">
        <f>COUNTIF(Tabla267[[#This Row],[VALOR RESTANTE]],0)</f>
        <v>0</v>
      </c>
    </row>
    <row r="4143" spans="2:13" hidden="1" x14ac:dyDescent="0.2">
      <c r="B4143" s="31">
        <v>4134</v>
      </c>
      <c r="J4143">
        <f t="shared" si="64"/>
        <v>105000</v>
      </c>
      <c r="K4143" t="e">
        <f>VLOOKUP(B4143,'REGISTRO ABONOS'!$B$8:$BC$10039,54,0)</f>
        <v>#N/A</v>
      </c>
      <c r="L4143" t="e">
        <f>IF(Tabla267[[#This Row],[VALOR RESTANTE]]&lt;Tabla267[[#This Row],[VALOR]],"NO DISPONIBLE","DISPONIBLE")</f>
        <v>#N/A</v>
      </c>
      <c r="M4143" s="9">
        <f>COUNTIF(Tabla267[[#This Row],[VALOR RESTANTE]],0)</f>
        <v>0</v>
      </c>
    </row>
    <row r="4144" spans="2:13" hidden="1" x14ac:dyDescent="0.2">
      <c r="B4144" s="31">
        <v>4135</v>
      </c>
      <c r="J4144">
        <f t="shared" si="64"/>
        <v>105000</v>
      </c>
      <c r="K4144" t="e">
        <f>VLOOKUP(B4144,'REGISTRO ABONOS'!$B$8:$BC$10039,54,0)</f>
        <v>#N/A</v>
      </c>
      <c r="L4144" t="e">
        <f>IF(Tabla267[[#This Row],[VALOR RESTANTE]]&lt;Tabla267[[#This Row],[VALOR]],"NO DISPONIBLE","DISPONIBLE")</f>
        <v>#N/A</v>
      </c>
      <c r="M4144" s="9">
        <f>COUNTIF(Tabla267[[#This Row],[VALOR RESTANTE]],0)</f>
        <v>0</v>
      </c>
    </row>
    <row r="4145" spans="2:13" hidden="1" x14ac:dyDescent="0.2">
      <c r="B4145" s="31">
        <v>4136</v>
      </c>
      <c r="J4145">
        <f t="shared" si="64"/>
        <v>105000</v>
      </c>
      <c r="K4145" t="e">
        <f>VLOOKUP(B4145,'REGISTRO ABONOS'!$B$8:$BC$10039,54,0)</f>
        <v>#N/A</v>
      </c>
      <c r="L4145" t="e">
        <f>IF(Tabla267[[#This Row],[VALOR RESTANTE]]&lt;Tabla267[[#This Row],[VALOR]],"NO DISPONIBLE","DISPONIBLE")</f>
        <v>#N/A</v>
      </c>
      <c r="M4145" s="9">
        <f>COUNTIF(Tabla267[[#This Row],[VALOR RESTANTE]],0)</f>
        <v>0</v>
      </c>
    </row>
    <row r="4146" spans="2:13" hidden="1" x14ac:dyDescent="0.2">
      <c r="B4146" s="31">
        <v>4137</v>
      </c>
      <c r="J4146">
        <f t="shared" si="64"/>
        <v>105000</v>
      </c>
      <c r="K4146" t="e">
        <f>VLOOKUP(B4146,'REGISTRO ABONOS'!$B$8:$BC$10039,54,0)</f>
        <v>#N/A</v>
      </c>
      <c r="L4146" t="e">
        <f>IF(Tabla267[[#This Row],[VALOR RESTANTE]]&lt;Tabla267[[#This Row],[VALOR]],"NO DISPONIBLE","DISPONIBLE")</f>
        <v>#N/A</v>
      </c>
      <c r="M4146" s="9">
        <f>COUNTIF(Tabla267[[#This Row],[VALOR RESTANTE]],0)</f>
        <v>0</v>
      </c>
    </row>
    <row r="4147" spans="2:13" hidden="1" x14ac:dyDescent="0.2">
      <c r="B4147" s="31">
        <v>4138</v>
      </c>
      <c r="J4147">
        <f t="shared" si="64"/>
        <v>105000</v>
      </c>
      <c r="K4147" t="e">
        <f>VLOOKUP(B4147,'REGISTRO ABONOS'!$B$8:$BC$10039,54,0)</f>
        <v>#N/A</v>
      </c>
      <c r="L4147" t="e">
        <f>IF(Tabla267[[#This Row],[VALOR RESTANTE]]&lt;Tabla267[[#This Row],[VALOR]],"NO DISPONIBLE","DISPONIBLE")</f>
        <v>#N/A</v>
      </c>
      <c r="M4147" s="9">
        <f>COUNTIF(Tabla267[[#This Row],[VALOR RESTANTE]],0)</f>
        <v>0</v>
      </c>
    </row>
    <row r="4148" spans="2:13" hidden="1" x14ac:dyDescent="0.2">
      <c r="B4148" s="31">
        <v>4139</v>
      </c>
      <c r="J4148">
        <f t="shared" si="64"/>
        <v>105000</v>
      </c>
      <c r="K4148" t="e">
        <f>VLOOKUP(B4148,'REGISTRO ABONOS'!$B$8:$BC$10039,54,0)</f>
        <v>#N/A</v>
      </c>
      <c r="L4148" t="e">
        <f>IF(Tabla267[[#This Row],[VALOR RESTANTE]]&lt;Tabla267[[#This Row],[VALOR]],"NO DISPONIBLE","DISPONIBLE")</f>
        <v>#N/A</v>
      </c>
      <c r="M4148" s="9">
        <f>COUNTIF(Tabla267[[#This Row],[VALOR RESTANTE]],0)</f>
        <v>0</v>
      </c>
    </row>
    <row r="4149" spans="2:13" hidden="1" x14ac:dyDescent="0.2">
      <c r="B4149" s="31">
        <v>4140</v>
      </c>
      <c r="J4149">
        <f t="shared" si="64"/>
        <v>105000</v>
      </c>
      <c r="K4149" t="e">
        <f>VLOOKUP(B4149,'REGISTRO ABONOS'!$B$8:$BC$10039,54,0)</f>
        <v>#N/A</v>
      </c>
      <c r="L4149" t="e">
        <f>IF(Tabla267[[#This Row],[VALOR RESTANTE]]&lt;Tabla267[[#This Row],[VALOR]],"NO DISPONIBLE","DISPONIBLE")</f>
        <v>#N/A</v>
      </c>
      <c r="M4149" s="9">
        <f>COUNTIF(Tabla267[[#This Row],[VALOR RESTANTE]],0)</f>
        <v>0</v>
      </c>
    </row>
    <row r="4150" spans="2:13" hidden="1" x14ac:dyDescent="0.2">
      <c r="B4150" s="31">
        <v>4141</v>
      </c>
      <c r="J4150">
        <f t="shared" si="64"/>
        <v>105000</v>
      </c>
      <c r="K4150" t="e">
        <f>VLOOKUP(B4150,'REGISTRO ABONOS'!$B$8:$BC$10039,54,0)</f>
        <v>#N/A</v>
      </c>
      <c r="L4150" t="e">
        <f>IF(Tabla267[[#This Row],[VALOR RESTANTE]]&lt;Tabla267[[#This Row],[VALOR]],"NO DISPONIBLE","DISPONIBLE")</f>
        <v>#N/A</v>
      </c>
      <c r="M4150" s="9">
        <f>COUNTIF(Tabla267[[#This Row],[VALOR RESTANTE]],0)</f>
        <v>0</v>
      </c>
    </row>
    <row r="4151" spans="2:13" hidden="1" x14ac:dyDescent="0.2">
      <c r="B4151" s="31">
        <v>4142</v>
      </c>
      <c r="J4151">
        <f t="shared" si="64"/>
        <v>105000</v>
      </c>
      <c r="K4151" t="e">
        <f>VLOOKUP(B4151,'REGISTRO ABONOS'!$B$8:$BC$10039,54,0)</f>
        <v>#N/A</v>
      </c>
      <c r="L4151" t="e">
        <f>IF(Tabla267[[#This Row],[VALOR RESTANTE]]&lt;Tabla267[[#This Row],[VALOR]],"NO DISPONIBLE","DISPONIBLE")</f>
        <v>#N/A</v>
      </c>
      <c r="M4151" s="9">
        <f>COUNTIF(Tabla267[[#This Row],[VALOR RESTANTE]],0)</f>
        <v>0</v>
      </c>
    </row>
    <row r="4152" spans="2:13" hidden="1" x14ac:dyDescent="0.2">
      <c r="B4152" s="31">
        <v>4143</v>
      </c>
      <c r="J4152">
        <f t="shared" si="64"/>
        <v>105000</v>
      </c>
      <c r="K4152" t="e">
        <f>VLOOKUP(B4152,'REGISTRO ABONOS'!$B$8:$BC$10039,54,0)</f>
        <v>#N/A</v>
      </c>
      <c r="L4152" t="e">
        <f>IF(Tabla267[[#This Row],[VALOR RESTANTE]]&lt;Tabla267[[#This Row],[VALOR]],"NO DISPONIBLE","DISPONIBLE")</f>
        <v>#N/A</v>
      </c>
      <c r="M4152" s="9">
        <f>COUNTIF(Tabla267[[#This Row],[VALOR RESTANTE]],0)</f>
        <v>0</v>
      </c>
    </row>
    <row r="4153" spans="2:13" hidden="1" x14ac:dyDescent="0.2">
      <c r="B4153" s="31">
        <v>4144</v>
      </c>
      <c r="J4153">
        <f t="shared" si="64"/>
        <v>105000</v>
      </c>
      <c r="K4153" t="e">
        <f>VLOOKUP(B4153,'REGISTRO ABONOS'!$B$8:$BC$10039,54,0)</f>
        <v>#N/A</v>
      </c>
      <c r="L4153" t="e">
        <f>IF(Tabla267[[#This Row],[VALOR RESTANTE]]&lt;Tabla267[[#This Row],[VALOR]],"NO DISPONIBLE","DISPONIBLE")</f>
        <v>#N/A</v>
      </c>
      <c r="M4153" s="9">
        <f>COUNTIF(Tabla267[[#This Row],[VALOR RESTANTE]],0)</f>
        <v>0</v>
      </c>
    </row>
    <row r="4154" spans="2:13" hidden="1" x14ac:dyDescent="0.2">
      <c r="B4154" s="31">
        <v>4145</v>
      </c>
      <c r="J4154">
        <f t="shared" si="64"/>
        <v>105000</v>
      </c>
      <c r="K4154" t="e">
        <f>VLOOKUP(B4154,'REGISTRO ABONOS'!$B$8:$BC$10039,54,0)</f>
        <v>#N/A</v>
      </c>
      <c r="L4154" t="e">
        <f>IF(Tabla267[[#This Row],[VALOR RESTANTE]]&lt;Tabla267[[#This Row],[VALOR]],"NO DISPONIBLE","DISPONIBLE")</f>
        <v>#N/A</v>
      </c>
      <c r="M4154" s="9">
        <f>COUNTIF(Tabla267[[#This Row],[VALOR RESTANTE]],0)</f>
        <v>0</v>
      </c>
    </row>
    <row r="4155" spans="2:13" hidden="1" x14ac:dyDescent="0.2">
      <c r="B4155" s="31">
        <v>4146</v>
      </c>
      <c r="J4155">
        <f t="shared" si="64"/>
        <v>105000</v>
      </c>
      <c r="K4155" t="e">
        <f>VLOOKUP(B4155,'REGISTRO ABONOS'!$B$8:$BC$10039,54,0)</f>
        <v>#N/A</v>
      </c>
      <c r="L4155" t="e">
        <f>IF(Tabla267[[#This Row],[VALOR RESTANTE]]&lt;Tabla267[[#This Row],[VALOR]],"NO DISPONIBLE","DISPONIBLE")</f>
        <v>#N/A</v>
      </c>
      <c r="M4155" s="9">
        <f>COUNTIF(Tabla267[[#This Row],[VALOR RESTANTE]],0)</f>
        <v>0</v>
      </c>
    </row>
    <row r="4156" spans="2:13" hidden="1" x14ac:dyDescent="0.2">
      <c r="B4156" s="31">
        <v>4147</v>
      </c>
      <c r="J4156">
        <f t="shared" si="64"/>
        <v>105000</v>
      </c>
      <c r="K4156" t="e">
        <f>VLOOKUP(B4156,'REGISTRO ABONOS'!$B$8:$BC$10039,54,0)</f>
        <v>#N/A</v>
      </c>
      <c r="L4156" t="e">
        <f>IF(Tabla267[[#This Row],[VALOR RESTANTE]]&lt;Tabla267[[#This Row],[VALOR]],"NO DISPONIBLE","DISPONIBLE")</f>
        <v>#N/A</v>
      </c>
      <c r="M4156" s="9">
        <f>COUNTIF(Tabla267[[#This Row],[VALOR RESTANTE]],0)</f>
        <v>0</v>
      </c>
    </row>
    <row r="4157" spans="2:13" hidden="1" x14ac:dyDescent="0.2">
      <c r="B4157" s="31">
        <v>4148</v>
      </c>
      <c r="J4157">
        <f t="shared" si="64"/>
        <v>105000</v>
      </c>
      <c r="K4157" t="e">
        <f>VLOOKUP(B4157,'REGISTRO ABONOS'!$B$8:$BC$10039,54,0)</f>
        <v>#N/A</v>
      </c>
      <c r="L4157" t="e">
        <f>IF(Tabla267[[#This Row],[VALOR RESTANTE]]&lt;Tabla267[[#This Row],[VALOR]],"NO DISPONIBLE","DISPONIBLE")</f>
        <v>#N/A</v>
      </c>
      <c r="M4157" s="9">
        <f>COUNTIF(Tabla267[[#This Row],[VALOR RESTANTE]],0)</f>
        <v>0</v>
      </c>
    </row>
    <row r="4158" spans="2:13" hidden="1" x14ac:dyDescent="0.2">
      <c r="B4158" s="31">
        <v>4149</v>
      </c>
      <c r="J4158">
        <f t="shared" si="64"/>
        <v>105000</v>
      </c>
      <c r="K4158" t="e">
        <f>VLOOKUP(B4158,'REGISTRO ABONOS'!$B$8:$BC$10039,54,0)</f>
        <v>#N/A</v>
      </c>
      <c r="L4158" t="e">
        <f>IF(Tabla267[[#This Row],[VALOR RESTANTE]]&lt;Tabla267[[#This Row],[VALOR]],"NO DISPONIBLE","DISPONIBLE")</f>
        <v>#N/A</v>
      </c>
      <c r="M4158" s="9">
        <f>COUNTIF(Tabla267[[#This Row],[VALOR RESTANTE]],0)</f>
        <v>0</v>
      </c>
    </row>
    <row r="4159" spans="2:13" hidden="1" x14ac:dyDescent="0.2">
      <c r="B4159" s="31">
        <v>4150</v>
      </c>
      <c r="J4159">
        <f t="shared" si="64"/>
        <v>105000</v>
      </c>
      <c r="K4159" t="e">
        <f>VLOOKUP(B4159,'REGISTRO ABONOS'!$B$8:$BC$10039,54,0)</f>
        <v>#N/A</v>
      </c>
      <c r="L4159" t="e">
        <f>IF(Tabla267[[#This Row],[VALOR RESTANTE]]&lt;Tabla267[[#This Row],[VALOR]],"NO DISPONIBLE","DISPONIBLE")</f>
        <v>#N/A</v>
      </c>
      <c r="M4159" s="9">
        <f>COUNTIF(Tabla267[[#This Row],[VALOR RESTANTE]],0)</f>
        <v>0</v>
      </c>
    </row>
    <row r="4160" spans="2:13" hidden="1" x14ac:dyDescent="0.2">
      <c r="B4160" s="31">
        <v>4151</v>
      </c>
      <c r="J4160">
        <f t="shared" si="64"/>
        <v>105000</v>
      </c>
      <c r="K4160" t="e">
        <f>VLOOKUP(B4160,'REGISTRO ABONOS'!$B$8:$BC$10039,54,0)</f>
        <v>#N/A</v>
      </c>
      <c r="L4160" t="e">
        <f>IF(Tabla267[[#This Row],[VALOR RESTANTE]]&lt;Tabla267[[#This Row],[VALOR]],"NO DISPONIBLE","DISPONIBLE")</f>
        <v>#N/A</v>
      </c>
      <c r="M4160" s="9">
        <f>COUNTIF(Tabla267[[#This Row],[VALOR RESTANTE]],0)</f>
        <v>0</v>
      </c>
    </row>
    <row r="4161" spans="2:13" hidden="1" x14ac:dyDescent="0.2">
      <c r="B4161" s="31">
        <v>4152</v>
      </c>
      <c r="J4161">
        <f t="shared" si="64"/>
        <v>105000</v>
      </c>
      <c r="K4161" t="e">
        <f>VLOOKUP(B4161,'REGISTRO ABONOS'!$B$8:$BC$10039,54,0)</f>
        <v>#N/A</v>
      </c>
      <c r="L4161" t="e">
        <f>IF(Tabla267[[#This Row],[VALOR RESTANTE]]&lt;Tabla267[[#This Row],[VALOR]],"NO DISPONIBLE","DISPONIBLE")</f>
        <v>#N/A</v>
      </c>
      <c r="M4161" s="9">
        <f>COUNTIF(Tabla267[[#This Row],[VALOR RESTANTE]],0)</f>
        <v>0</v>
      </c>
    </row>
    <row r="4162" spans="2:13" hidden="1" x14ac:dyDescent="0.2">
      <c r="B4162" s="31">
        <v>4153</v>
      </c>
      <c r="J4162">
        <f t="shared" si="64"/>
        <v>105000</v>
      </c>
      <c r="K4162" t="e">
        <f>VLOOKUP(B4162,'REGISTRO ABONOS'!$B$8:$BC$10039,54,0)</f>
        <v>#N/A</v>
      </c>
      <c r="L4162" t="e">
        <f>IF(Tabla267[[#This Row],[VALOR RESTANTE]]&lt;Tabla267[[#This Row],[VALOR]],"NO DISPONIBLE","DISPONIBLE")</f>
        <v>#N/A</v>
      </c>
      <c r="M4162" s="9">
        <f>COUNTIF(Tabla267[[#This Row],[VALOR RESTANTE]],0)</f>
        <v>0</v>
      </c>
    </row>
    <row r="4163" spans="2:13" hidden="1" x14ac:dyDescent="0.2">
      <c r="B4163" s="31">
        <v>4154</v>
      </c>
      <c r="J4163">
        <f t="shared" si="64"/>
        <v>105000</v>
      </c>
      <c r="K4163" t="e">
        <f>VLOOKUP(B4163,'REGISTRO ABONOS'!$B$8:$BC$10039,54,0)</f>
        <v>#N/A</v>
      </c>
      <c r="L4163" t="e">
        <f>IF(Tabla267[[#This Row],[VALOR RESTANTE]]&lt;Tabla267[[#This Row],[VALOR]],"NO DISPONIBLE","DISPONIBLE")</f>
        <v>#N/A</v>
      </c>
      <c r="M4163" s="9">
        <f>COUNTIF(Tabla267[[#This Row],[VALOR RESTANTE]],0)</f>
        <v>0</v>
      </c>
    </row>
    <row r="4164" spans="2:13" hidden="1" x14ac:dyDescent="0.2">
      <c r="B4164" s="31">
        <v>4155</v>
      </c>
      <c r="J4164">
        <f t="shared" si="64"/>
        <v>105000</v>
      </c>
      <c r="K4164" t="e">
        <f>VLOOKUP(B4164,'REGISTRO ABONOS'!$B$8:$BC$10039,54,0)</f>
        <v>#N/A</v>
      </c>
      <c r="L4164" t="e">
        <f>IF(Tabla267[[#This Row],[VALOR RESTANTE]]&lt;Tabla267[[#This Row],[VALOR]],"NO DISPONIBLE","DISPONIBLE")</f>
        <v>#N/A</v>
      </c>
      <c r="M4164" s="9">
        <f>COUNTIF(Tabla267[[#This Row],[VALOR RESTANTE]],0)</f>
        <v>0</v>
      </c>
    </row>
    <row r="4165" spans="2:13" hidden="1" x14ac:dyDescent="0.2">
      <c r="B4165" s="31">
        <v>4156</v>
      </c>
      <c r="J4165">
        <f t="shared" si="64"/>
        <v>105000</v>
      </c>
      <c r="K4165" t="e">
        <f>VLOOKUP(B4165,'REGISTRO ABONOS'!$B$8:$BC$10039,54,0)</f>
        <v>#N/A</v>
      </c>
      <c r="L4165" t="e">
        <f>IF(Tabla267[[#This Row],[VALOR RESTANTE]]&lt;Tabla267[[#This Row],[VALOR]],"NO DISPONIBLE","DISPONIBLE")</f>
        <v>#N/A</v>
      </c>
      <c r="M4165" s="9">
        <f>COUNTIF(Tabla267[[#This Row],[VALOR RESTANTE]],0)</f>
        <v>0</v>
      </c>
    </row>
    <row r="4166" spans="2:13" hidden="1" x14ac:dyDescent="0.2">
      <c r="B4166" s="31">
        <v>4157</v>
      </c>
      <c r="J4166">
        <f t="shared" si="64"/>
        <v>105000</v>
      </c>
      <c r="K4166" t="e">
        <f>VLOOKUP(B4166,'REGISTRO ABONOS'!$B$8:$BC$10039,54,0)</f>
        <v>#N/A</v>
      </c>
      <c r="L4166" t="e">
        <f>IF(Tabla267[[#This Row],[VALOR RESTANTE]]&lt;Tabla267[[#This Row],[VALOR]],"NO DISPONIBLE","DISPONIBLE")</f>
        <v>#N/A</v>
      </c>
      <c r="M4166" s="9">
        <f>COUNTIF(Tabla267[[#This Row],[VALOR RESTANTE]],0)</f>
        <v>0</v>
      </c>
    </row>
    <row r="4167" spans="2:13" hidden="1" x14ac:dyDescent="0.2">
      <c r="B4167" s="31">
        <v>4158</v>
      </c>
      <c r="J4167">
        <f t="shared" si="64"/>
        <v>105000</v>
      </c>
      <c r="K4167" t="e">
        <f>VLOOKUP(B4167,'REGISTRO ABONOS'!$B$8:$BC$10039,54,0)</f>
        <v>#N/A</v>
      </c>
      <c r="L4167" t="e">
        <f>IF(Tabla267[[#This Row],[VALOR RESTANTE]]&lt;Tabla267[[#This Row],[VALOR]],"NO DISPONIBLE","DISPONIBLE")</f>
        <v>#N/A</v>
      </c>
      <c r="M4167" s="9">
        <f>COUNTIF(Tabla267[[#This Row],[VALOR RESTANTE]],0)</f>
        <v>0</v>
      </c>
    </row>
    <row r="4168" spans="2:13" hidden="1" x14ac:dyDescent="0.2">
      <c r="B4168" s="31">
        <v>4159</v>
      </c>
      <c r="J4168">
        <f t="shared" si="64"/>
        <v>105000</v>
      </c>
      <c r="K4168" t="e">
        <f>VLOOKUP(B4168,'REGISTRO ABONOS'!$B$8:$BC$10039,54,0)</f>
        <v>#N/A</v>
      </c>
      <c r="L4168" t="e">
        <f>IF(Tabla267[[#This Row],[VALOR RESTANTE]]&lt;Tabla267[[#This Row],[VALOR]],"NO DISPONIBLE","DISPONIBLE")</f>
        <v>#N/A</v>
      </c>
      <c r="M4168" s="9">
        <f>COUNTIF(Tabla267[[#This Row],[VALOR RESTANTE]],0)</f>
        <v>0</v>
      </c>
    </row>
    <row r="4169" spans="2:13" hidden="1" x14ac:dyDescent="0.2">
      <c r="B4169" s="31">
        <v>4160</v>
      </c>
      <c r="J4169">
        <f t="shared" si="64"/>
        <v>105000</v>
      </c>
      <c r="K4169" t="e">
        <f>VLOOKUP(B4169,'REGISTRO ABONOS'!$B$8:$BC$10039,54,0)</f>
        <v>#N/A</v>
      </c>
      <c r="L4169" t="e">
        <f>IF(Tabla267[[#This Row],[VALOR RESTANTE]]&lt;Tabla267[[#This Row],[VALOR]],"NO DISPONIBLE","DISPONIBLE")</f>
        <v>#N/A</v>
      </c>
      <c r="M4169" s="9">
        <f>COUNTIF(Tabla267[[#This Row],[VALOR RESTANTE]],0)</f>
        <v>0</v>
      </c>
    </row>
    <row r="4170" spans="2:13" hidden="1" x14ac:dyDescent="0.2">
      <c r="B4170" s="31">
        <v>4161</v>
      </c>
      <c r="J4170">
        <f t="shared" si="64"/>
        <v>105000</v>
      </c>
      <c r="K4170" t="e">
        <f>VLOOKUP(B4170,'REGISTRO ABONOS'!$B$8:$BC$10039,54,0)</f>
        <v>#N/A</v>
      </c>
      <c r="L4170" t="e">
        <f>IF(Tabla267[[#This Row],[VALOR RESTANTE]]&lt;Tabla267[[#This Row],[VALOR]],"NO DISPONIBLE","DISPONIBLE")</f>
        <v>#N/A</v>
      </c>
      <c r="M4170" s="9">
        <f>COUNTIF(Tabla267[[#This Row],[VALOR RESTANTE]],0)</f>
        <v>0</v>
      </c>
    </row>
    <row r="4171" spans="2:13" hidden="1" x14ac:dyDescent="0.2">
      <c r="B4171" s="31">
        <v>4162</v>
      </c>
      <c r="J4171">
        <f t="shared" si="64"/>
        <v>105000</v>
      </c>
      <c r="K4171" t="e">
        <f>VLOOKUP(B4171,'REGISTRO ABONOS'!$B$8:$BC$10039,54,0)</f>
        <v>#N/A</v>
      </c>
      <c r="L4171" t="e">
        <f>IF(Tabla267[[#This Row],[VALOR RESTANTE]]&lt;Tabla267[[#This Row],[VALOR]],"NO DISPONIBLE","DISPONIBLE")</f>
        <v>#N/A</v>
      </c>
      <c r="M4171" s="9">
        <f>COUNTIF(Tabla267[[#This Row],[VALOR RESTANTE]],0)</f>
        <v>0</v>
      </c>
    </row>
    <row r="4172" spans="2:13" hidden="1" x14ac:dyDescent="0.2">
      <c r="B4172" s="31">
        <v>4163</v>
      </c>
      <c r="J4172">
        <f t="shared" ref="J4172:J4235" si="65">IF(C4172&gt;43607,130000,105000)</f>
        <v>105000</v>
      </c>
      <c r="K4172" t="e">
        <f>VLOOKUP(B4172,'REGISTRO ABONOS'!$B$8:$BC$10039,54,0)</f>
        <v>#N/A</v>
      </c>
      <c r="L4172" t="e">
        <f>IF(Tabla267[[#This Row],[VALOR RESTANTE]]&lt;Tabla267[[#This Row],[VALOR]],"NO DISPONIBLE","DISPONIBLE")</f>
        <v>#N/A</v>
      </c>
      <c r="M4172" s="9">
        <f>COUNTIF(Tabla267[[#This Row],[VALOR RESTANTE]],0)</f>
        <v>0</v>
      </c>
    </row>
    <row r="4173" spans="2:13" hidden="1" x14ac:dyDescent="0.2">
      <c r="B4173" s="31">
        <v>4164</v>
      </c>
      <c r="J4173">
        <f t="shared" si="65"/>
        <v>105000</v>
      </c>
      <c r="K4173" t="e">
        <f>VLOOKUP(B4173,'REGISTRO ABONOS'!$B$8:$BC$10039,54,0)</f>
        <v>#N/A</v>
      </c>
      <c r="L4173" t="e">
        <f>IF(Tabla267[[#This Row],[VALOR RESTANTE]]&lt;Tabla267[[#This Row],[VALOR]],"NO DISPONIBLE","DISPONIBLE")</f>
        <v>#N/A</v>
      </c>
      <c r="M4173" s="9">
        <f>COUNTIF(Tabla267[[#This Row],[VALOR RESTANTE]],0)</f>
        <v>0</v>
      </c>
    </row>
    <row r="4174" spans="2:13" hidden="1" x14ac:dyDescent="0.2">
      <c r="B4174" s="31">
        <v>4165</v>
      </c>
      <c r="J4174">
        <f t="shared" si="65"/>
        <v>105000</v>
      </c>
      <c r="K4174" t="e">
        <f>VLOOKUP(B4174,'REGISTRO ABONOS'!$B$8:$BC$10039,54,0)</f>
        <v>#N/A</v>
      </c>
      <c r="L4174" t="e">
        <f>IF(Tabla267[[#This Row],[VALOR RESTANTE]]&lt;Tabla267[[#This Row],[VALOR]],"NO DISPONIBLE","DISPONIBLE")</f>
        <v>#N/A</v>
      </c>
      <c r="M4174" s="9">
        <f>COUNTIF(Tabla267[[#This Row],[VALOR RESTANTE]],0)</f>
        <v>0</v>
      </c>
    </row>
    <row r="4175" spans="2:13" hidden="1" x14ac:dyDescent="0.2">
      <c r="B4175" s="31">
        <v>4166</v>
      </c>
      <c r="J4175">
        <f t="shared" si="65"/>
        <v>105000</v>
      </c>
      <c r="K4175" t="e">
        <f>VLOOKUP(B4175,'REGISTRO ABONOS'!$B$8:$BC$10039,54,0)</f>
        <v>#N/A</v>
      </c>
      <c r="L4175" t="e">
        <f>IF(Tabla267[[#This Row],[VALOR RESTANTE]]&lt;Tabla267[[#This Row],[VALOR]],"NO DISPONIBLE","DISPONIBLE")</f>
        <v>#N/A</v>
      </c>
      <c r="M4175" s="9">
        <f>COUNTIF(Tabla267[[#This Row],[VALOR RESTANTE]],0)</f>
        <v>0</v>
      </c>
    </row>
    <row r="4176" spans="2:13" hidden="1" x14ac:dyDescent="0.2">
      <c r="B4176" s="31">
        <v>4167</v>
      </c>
      <c r="J4176">
        <f t="shared" si="65"/>
        <v>105000</v>
      </c>
      <c r="K4176" t="e">
        <f>VLOOKUP(B4176,'REGISTRO ABONOS'!$B$8:$BC$10039,54,0)</f>
        <v>#N/A</v>
      </c>
      <c r="L4176" t="e">
        <f>IF(Tabla267[[#This Row],[VALOR RESTANTE]]&lt;Tabla267[[#This Row],[VALOR]],"NO DISPONIBLE","DISPONIBLE")</f>
        <v>#N/A</v>
      </c>
      <c r="M4176" s="9">
        <f>COUNTIF(Tabla267[[#This Row],[VALOR RESTANTE]],0)</f>
        <v>0</v>
      </c>
    </row>
    <row r="4177" spans="2:13" hidden="1" x14ac:dyDescent="0.2">
      <c r="B4177" s="31">
        <v>4168</v>
      </c>
      <c r="J4177">
        <f t="shared" si="65"/>
        <v>105000</v>
      </c>
      <c r="K4177" t="e">
        <f>VLOOKUP(B4177,'REGISTRO ABONOS'!$B$8:$BC$10039,54,0)</f>
        <v>#N/A</v>
      </c>
      <c r="L4177" t="e">
        <f>IF(Tabla267[[#This Row],[VALOR RESTANTE]]&lt;Tabla267[[#This Row],[VALOR]],"NO DISPONIBLE","DISPONIBLE")</f>
        <v>#N/A</v>
      </c>
      <c r="M4177" s="9">
        <f>COUNTIF(Tabla267[[#This Row],[VALOR RESTANTE]],0)</f>
        <v>0</v>
      </c>
    </row>
    <row r="4178" spans="2:13" hidden="1" x14ac:dyDescent="0.2">
      <c r="B4178" s="31">
        <v>4169</v>
      </c>
      <c r="J4178">
        <f t="shared" si="65"/>
        <v>105000</v>
      </c>
      <c r="K4178" t="e">
        <f>VLOOKUP(B4178,'REGISTRO ABONOS'!$B$8:$BC$10039,54,0)</f>
        <v>#N/A</v>
      </c>
      <c r="L4178" t="e">
        <f>IF(Tabla267[[#This Row],[VALOR RESTANTE]]&lt;Tabla267[[#This Row],[VALOR]],"NO DISPONIBLE","DISPONIBLE")</f>
        <v>#N/A</v>
      </c>
      <c r="M4178" s="9">
        <f>COUNTIF(Tabla267[[#This Row],[VALOR RESTANTE]],0)</f>
        <v>0</v>
      </c>
    </row>
    <row r="4179" spans="2:13" hidden="1" x14ac:dyDescent="0.2">
      <c r="B4179" s="31">
        <v>4170</v>
      </c>
      <c r="J4179">
        <f t="shared" si="65"/>
        <v>105000</v>
      </c>
      <c r="K4179" t="e">
        <f>VLOOKUP(B4179,'REGISTRO ABONOS'!$B$8:$BC$10039,54,0)</f>
        <v>#N/A</v>
      </c>
      <c r="L4179" t="e">
        <f>IF(Tabla267[[#This Row],[VALOR RESTANTE]]&lt;Tabla267[[#This Row],[VALOR]],"NO DISPONIBLE","DISPONIBLE")</f>
        <v>#N/A</v>
      </c>
      <c r="M4179" s="9">
        <f>COUNTIF(Tabla267[[#This Row],[VALOR RESTANTE]],0)</f>
        <v>0</v>
      </c>
    </row>
    <row r="4180" spans="2:13" hidden="1" x14ac:dyDescent="0.2">
      <c r="B4180" s="31">
        <v>4171</v>
      </c>
      <c r="J4180">
        <f t="shared" si="65"/>
        <v>105000</v>
      </c>
      <c r="K4180" t="e">
        <f>VLOOKUP(B4180,'REGISTRO ABONOS'!$B$8:$BC$10039,54,0)</f>
        <v>#N/A</v>
      </c>
      <c r="L4180" t="e">
        <f>IF(Tabla267[[#This Row],[VALOR RESTANTE]]&lt;Tabla267[[#This Row],[VALOR]],"NO DISPONIBLE","DISPONIBLE")</f>
        <v>#N/A</v>
      </c>
      <c r="M4180" s="9">
        <f>COUNTIF(Tabla267[[#This Row],[VALOR RESTANTE]],0)</f>
        <v>0</v>
      </c>
    </row>
    <row r="4181" spans="2:13" hidden="1" x14ac:dyDescent="0.2">
      <c r="B4181" s="31">
        <v>4172</v>
      </c>
      <c r="J4181">
        <f t="shared" si="65"/>
        <v>105000</v>
      </c>
      <c r="K4181" t="e">
        <f>VLOOKUP(B4181,'REGISTRO ABONOS'!$B$8:$BC$10039,54,0)</f>
        <v>#N/A</v>
      </c>
      <c r="L4181" t="e">
        <f>IF(Tabla267[[#This Row],[VALOR RESTANTE]]&lt;Tabla267[[#This Row],[VALOR]],"NO DISPONIBLE","DISPONIBLE")</f>
        <v>#N/A</v>
      </c>
      <c r="M4181" s="9">
        <f>COUNTIF(Tabla267[[#This Row],[VALOR RESTANTE]],0)</f>
        <v>0</v>
      </c>
    </row>
    <row r="4182" spans="2:13" hidden="1" x14ac:dyDescent="0.2">
      <c r="B4182" s="31">
        <v>4173</v>
      </c>
      <c r="J4182">
        <f t="shared" si="65"/>
        <v>105000</v>
      </c>
      <c r="K4182" t="e">
        <f>VLOOKUP(B4182,'REGISTRO ABONOS'!$B$8:$BC$10039,54,0)</f>
        <v>#N/A</v>
      </c>
      <c r="L4182" t="e">
        <f>IF(Tabla267[[#This Row],[VALOR RESTANTE]]&lt;Tabla267[[#This Row],[VALOR]],"NO DISPONIBLE","DISPONIBLE")</f>
        <v>#N/A</v>
      </c>
      <c r="M4182" s="9">
        <f>COUNTIF(Tabla267[[#This Row],[VALOR RESTANTE]],0)</f>
        <v>0</v>
      </c>
    </row>
    <row r="4183" spans="2:13" hidden="1" x14ac:dyDescent="0.2">
      <c r="B4183" s="31">
        <v>4174</v>
      </c>
      <c r="J4183">
        <f t="shared" si="65"/>
        <v>105000</v>
      </c>
      <c r="K4183" t="e">
        <f>VLOOKUP(B4183,'REGISTRO ABONOS'!$B$8:$BC$10039,54,0)</f>
        <v>#N/A</v>
      </c>
      <c r="L4183" t="e">
        <f>IF(Tabla267[[#This Row],[VALOR RESTANTE]]&lt;Tabla267[[#This Row],[VALOR]],"NO DISPONIBLE","DISPONIBLE")</f>
        <v>#N/A</v>
      </c>
      <c r="M4183" s="9">
        <f>COUNTIF(Tabla267[[#This Row],[VALOR RESTANTE]],0)</f>
        <v>0</v>
      </c>
    </row>
    <row r="4184" spans="2:13" hidden="1" x14ac:dyDescent="0.2">
      <c r="B4184" s="31">
        <v>4175</v>
      </c>
      <c r="J4184">
        <f t="shared" si="65"/>
        <v>105000</v>
      </c>
      <c r="K4184" t="e">
        <f>VLOOKUP(B4184,'REGISTRO ABONOS'!$B$8:$BC$10039,54,0)</f>
        <v>#N/A</v>
      </c>
      <c r="L4184" t="e">
        <f>IF(Tabla267[[#This Row],[VALOR RESTANTE]]&lt;Tabla267[[#This Row],[VALOR]],"NO DISPONIBLE","DISPONIBLE")</f>
        <v>#N/A</v>
      </c>
      <c r="M4184" s="9">
        <f>COUNTIF(Tabla267[[#This Row],[VALOR RESTANTE]],0)</f>
        <v>0</v>
      </c>
    </row>
    <row r="4185" spans="2:13" hidden="1" x14ac:dyDescent="0.2">
      <c r="B4185" s="31">
        <v>4176</v>
      </c>
      <c r="J4185">
        <f t="shared" si="65"/>
        <v>105000</v>
      </c>
      <c r="K4185" t="e">
        <f>VLOOKUP(B4185,'REGISTRO ABONOS'!$B$8:$BC$10039,54,0)</f>
        <v>#N/A</v>
      </c>
      <c r="L4185" t="e">
        <f>IF(Tabla267[[#This Row],[VALOR RESTANTE]]&lt;Tabla267[[#This Row],[VALOR]],"NO DISPONIBLE","DISPONIBLE")</f>
        <v>#N/A</v>
      </c>
      <c r="M4185" s="9">
        <f>COUNTIF(Tabla267[[#This Row],[VALOR RESTANTE]],0)</f>
        <v>0</v>
      </c>
    </row>
    <row r="4186" spans="2:13" hidden="1" x14ac:dyDescent="0.2">
      <c r="B4186" s="31">
        <v>4177</v>
      </c>
      <c r="J4186">
        <f t="shared" si="65"/>
        <v>105000</v>
      </c>
      <c r="K4186" t="e">
        <f>VLOOKUP(B4186,'REGISTRO ABONOS'!$B$8:$BC$10039,54,0)</f>
        <v>#N/A</v>
      </c>
      <c r="L4186" t="e">
        <f>IF(Tabla267[[#This Row],[VALOR RESTANTE]]&lt;Tabla267[[#This Row],[VALOR]],"NO DISPONIBLE","DISPONIBLE")</f>
        <v>#N/A</v>
      </c>
      <c r="M4186" s="9">
        <f>COUNTIF(Tabla267[[#This Row],[VALOR RESTANTE]],0)</f>
        <v>0</v>
      </c>
    </row>
    <row r="4187" spans="2:13" hidden="1" x14ac:dyDescent="0.2">
      <c r="B4187" s="31">
        <v>4178</v>
      </c>
      <c r="J4187">
        <f t="shared" si="65"/>
        <v>105000</v>
      </c>
      <c r="K4187" t="e">
        <f>VLOOKUP(B4187,'REGISTRO ABONOS'!$B$8:$BC$10039,54,0)</f>
        <v>#N/A</v>
      </c>
      <c r="L4187" t="e">
        <f>IF(Tabla267[[#This Row],[VALOR RESTANTE]]&lt;Tabla267[[#This Row],[VALOR]],"NO DISPONIBLE","DISPONIBLE")</f>
        <v>#N/A</v>
      </c>
      <c r="M4187" s="9">
        <f>COUNTIF(Tabla267[[#This Row],[VALOR RESTANTE]],0)</f>
        <v>0</v>
      </c>
    </row>
    <row r="4188" spans="2:13" hidden="1" x14ac:dyDescent="0.2">
      <c r="B4188" s="31">
        <v>4179</v>
      </c>
      <c r="J4188">
        <f t="shared" si="65"/>
        <v>105000</v>
      </c>
      <c r="K4188" t="e">
        <f>VLOOKUP(B4188,'REGISTRO ABONOS'!$B$8:$BC$10039,54,0)</f>
        <v>#N/A</v>
      </c>
      <c r="L4188" t="e">
        <f>IF(Tabla267[[#This Row],[VALOR RESTANTE]]&lt;Tabla267[[#This Row],[VALOR]],"NO DISPONIBLE","DISPONIBLE")</f>
        <v>#N/A</v>
      </c>
      <c r="M4188" s="9">
        <f>COUNTIF(Tabla267[[#This Row],[VALOR RESTANTE]],0)</f>
        <v>0</v>
      </c>
    </row>
    <row r="4189" spans="2:13" hidden="1" x14ac:dyDescent="0.2">
      <c r="B4189" s="31">
        <v>4180</v>
      </c>
      <c r="J4189">
        <f t="shared" si="65"/>
        <v>105000</v>
      </c>
      <c r="K4189" t="e">
        <f>VLOOKUP(B4189,'REGISTRO ABONOS'!$B$8:$BC$10039,54,0)</f>
        <v>#N/A</v>
      </c>
      <c r="L4189" t="e">
        <f>IF(Tabla267[[#This Row],[VALOR RESTANTE]]&lt;Tabla267[[#This Row],[VALOR]],"NO DISPONIBLE","DISPONIBLE")</f>
        <v>#N/A</v>
      </c>
      <c r="M4189" s="9">
        <f>COUNTIF(Tabla267[[#This Row],[VALOR RESTANTE]],0)</f>
        <v>0</v>
      </c>
    </row>
    <row r="4190" spans="2:13" hidden="1" x14ac:dyDescent="0.2">
      <c r="B4190" s="31">
        <v>4181</v>
      </c>
      <c r="J4190">
        <f t="shared" si="65"/>
        <v>105000</v>
      </c>
      <c r="K4190" t="e">
        <f>VLOOKUP(B4190,'REGISTRO ABONOS'!$B$8:$BC$10039,54,0)</f>
        <v>#N/A</v>
      </c>
      <c r="L4190" t="e">
        <f>IF(Tabla267[[#This Row],[VALOR RESTANTE]]&lt;Tabla267[[#This Row],[VALOR]],"NO DISPONIBLE","DISPONIBLE")</f>
        <v>#N/A</v>
      </c>
      <c r="M4190" s="9">
        <f>COUNTIF(Tabla267[[#This Row],[VALOR RESTANTE]],0)</f>
        <v>0</v>
      </c>
    </row>
    <row r="4191" spans="2:13" hidden="1" x14ac:dyDescent="0.2">
      <c r="B4191" s="31">
        <v>4182</v>
      </c>
      <c r="J4191">
        <f t="shared" si="65"/>
        <v>105000</v>
      </c>
      <c r="K4191" t="e">
        <f>VLOOKUP(B4191,'REGISTRO ABONOS'!$B$8:$BC$10039,54,0)</f>
        <v>#N/A</v>
      </c>
      <c r="L4191" t="e">
        <f>IF(Tabla267[[#This Row],[VALOR RESTANTE]]&lt;Tabla267[[#This Row],[VALOR]],"NO DISPONIBLE","DISPONIBLE")</f>
        <v>#N/A</v>
      </c>
      <c r="M4191" s="9">
        <f>COUNTIF(Tabla267[[#This Row],[VALOR RESTANTE]],0)</f>
        <v>0</v>
      </c>
    </row>
    <row r="4192" spans="2:13" hidden="1" x14ac:dyDescent="0.2">
      <c r="B4192" s="31">
        <v>4183</v>
      </c>
      <c r="J4192">
        <f t="shared" si="65"/>
        <v>105000</v>
      </c>
      <c r="K4192" t="e">
        <f>VLOOKUP(B4192,'REGISTRO ABONOS'!$B$8:$BC$10039,54,0)</f>
        <v>#N/A</v>
      </c>
      <c r="L4192" t="e">
        <f>IF(Tabla267[[#This Row],[VALOR RESTANTE]]&lt;Tabla267[[#This Row],[VALOR]],"NO DISPONIBLE","DISPONIBLE")</f>
        <v>#N/A</v>
      </c>
      <c r="M4192" s="9">
        <f>COUNTIF(Tabla267[[#This Row],[VALOR RESTANTE]],0)</f>
        <v>0</v>
      </c>
    </row>
    <row r="4193" spans="2:13" hidden="1" x14ac:dyDescent="0.2">
      <c r="B4193" s="31">
        <v>4184</v>
      </c>
      <c r="J4193">
        <f t="shared" si="65"/>
        <v>105000</v>
      </c>
      <c r="K4193" t="e">
        <f>VLOOKUP(B4193,'REGISTRO ABONOS'!$B$8:$BC$10039,54,0)</f>
        <v>#N/A</v>
      </c>
      <c r="L4193" t="e">
        <f>IF(Tabla267[[#This Row],[VALOR RESTANTE]]&lt;Tabla267[[#This Row],[VALOR]],"NO DISPONIBLE","DISPONIBLE")</f>
        <v>#N/A</v>
      </c>
      <c r="M4193" s="9">
        <f>COUNTIF(Tabla267[[#This Row],[VALOR RESTANTE]],0)</f>
        <v>0</v>
      </c>
    </row>
    <row r="4194" spans="2:13" hidden="1" x14ac:dyDescent="0.2">
      <c r="B4194" s="31">
        <v>4185</v>
      </c>
      <c r="J4194">
        <f t="shared" si="65"/>
        <v>105000</v>
      </c>
      <c r="K4194" t="e">
        <f>VLOOKUP(B4194,'REGISTRO ABONOS'!$B$8:$BC$10039,54,0)</f>
        <v>#N/A</v>
      </c>
      <c r="L4194" t="e">
        <f>IF(Tabla267[[#This Row],[VALOR RESTANTE]]&lt;Tabla267[[#This Row],[VALOR]],"NO DISPONIBLE","DISPONIBLE")</f>
        <v>#N/A</v>
      </c>
      <c r="M4194" s="9">
        <f>COUNTIF(Tabla267[[#This Row],[VALOR RESTANTE]],0)</f>
        <v>0</v>
      </c>
    </row>
    <row r="4195" spans="2:13" hidden="1" x14ac:dyDescent="0.2">
      <c r="B4195" s="31">
        <v>4186</v>
      </c>
      <c r="J4195">
        <f t="shared" si="65"/>
        <v>105000</v>
      </c>
      <c r="K4195" t="e">
        <f>VLOOKUP(B4195,'REGISTRO ABONOS'!$B$8:$BC$10039,54,0)</f>
        <v>#N/A</v>
      </c>
      <c r="L4195" t="e">
        <f>IF(Tabla267[[#This Row],[VALOR RESTANTE]]&lt;Tabla267[[#This Row],[VALOR]],"NO DISPONIBLE","DISPONIBLE")</f>
        <v>#N/A</v>
      </c>
      <c r="M4195" s="9">
        <f>COUNTIF(Tabla267[[#This Row],[VALOR RESTANTE]],0)</f>
        <v>0</v>
      </c>
    </row>
    <row r="4196" spans="2:13" hidden="1" x14ac:dyDescent="0.2">
      <c r="B4196" s="31">
        <v>4187</v>
      </c>
      <c r="J4196">
        <f t="shared" si="65"/>
        <v>105000</v>
      </c>
      <c r="K4196" t="e">
        <f>VLOOKUP(B4196,'REGISTRO ABONOS'!$B$8:$BC$10039,54,0)</f>
        <v>#N/A</v>
      </c>
      <c r="L4196" t="e">
        <f>IF(Tabla267[[#This Row],[VALOR RESTANTE]]&lt;Tabla267[[#This Row],[VALOR]],"NO DISPONIBLE","DISPONIBLE")</f>
        <v>#N/A</v>
      </c>
      <c r="M4196" s="9">
        <f>COUNTIF(Tabla267[[#This Row],[VALOR RESTANTE]],0)</f>
        <v>0</v>
      </c>
    </row>
    <row r="4197" spans="2:13" hidden="1" x14ac:dyDescent="0.2">
      <c r="B4197" s="31">
        <v>4188</v>
      </c>
      <c r="J4197">
        <f t="shared" si="65"/>
        <v>105000</v>
      </c>
      <c r="K4197" t="e">
        <f>VLOOKUP(B4197,'REGISTRO ABONOS'!$B$8:$BC$10039,54,0)</f>
        <v>#N/A</v>
      </c>
      <c r="L4197" t="e">
        <f>IF(Tabla267[[#This Row],[VALOR RESTANTE]]&lt;Tabla267[[#This Row],[VALOR]],"NO DISPONIBLE","DISPONIBLE")</f>
        <v>#N/A</v>
      </c>
      <c r="M4197" s="9">
        <f>COUNTIF(Tabla267[[#This Row],[VALOR RESTANTE]],0)</f>
        <v>0</v>
      </c>
    </row>
    <row r="4198" spans="2:13" hidden="1" x14ac:dyDescent="0.2">
      <c r="B4198" s="31">
        <v>4189</v>
      </c>
      <c r="J4198">
        <f t="shared" si="65"/>
        <v>105000</v>
      </c>
      <c r="K4198" t="e">
        <f>VLOOKUP(B4198,'REGISTRO ABONOS'!$B$8:$BC$10039,54,0)</f>
        <v>#N/A</v>
      </c>
      <c r="L4198" t="e">
        <f>IF(Tabla267[[#This Row],[VALOR RESTANTE]]&lt;Tabla267[[#This Row],[VALOR]],"NO DISPONIBLE","DISPONIBLE")</f>
        <v>#N/A</v>
      </c>
      <c r="M4198" s="9">
        <f>COUNTIF(Tabla267[[#This Row],[VALOR RESTANTE]],0)</f>
        <v>0</v>
      </c>
    </row>
    <row r="4199" spans="2:13" hidden="1" x14ac:dyDescent="0.2">
      <c r="B4199" s="31">
        <v>4190</v>
      </c>
      <c r="J4199">
        <f t="shared" si="65"/>
        <v>105000</v>
      </c>
      <c r="K4199" t="e">
        <f>VLOOKUP(B4199,'REGISTRO ABONOS'!$B$8:$BC$10039,54,0)</f>
        <v>#N/A</v>
      </c>
      <c r="L4199" t="e">
        <f>IF(Tabla267[[#This Row],[VALOR RESTANTE]]&lt;Tabla267[[#This Row],[VALOR]],"NO DISPONIBLE","DISPONIBLE")</f>
        <v>#N/A</v>
      </c>
      <c r="M4199" s="9">
        <f>COUNTIF(Tabla267[[#This Row],[VALOR RESTANTE]],0)</f>
        <v>0</v>
      </c>
    </row>
    <row r="4200" spans="2:13" hidden="1" x14ac:dyDescent="0.2">
      <c r="B4200" s="31">
        <v>4191</v>
      </c>
      <c r="J4200">
        <f t="shared" si="65"/>
        <v>105000</v>
      </c>
      <c r="K4200" t="e">
        <f>VLOOKUP(B4200,'REGISTRO ABONOS'!$B$8:$BC$10039,54,0)</f>
        <v>#N/A</v>
      </c>
      <c r="L4200" t="e">
        <f>IF(Tabla267[[#This Row],[VALOR RESTANTE]]&lt;Tabla267[[#This Row],[VALOR]],"NO DISPONIBLE","DISPONIBLE")</f>
        <v>#N/A</v>
      </c>
      <c r="M4200" s="9">
        <f>COUNTIF(Tabla267[[#This Row],[VALOR RESTANTE]],0)</f>
        <v>0</v>
      </c>
    </row>
    <row r="4201" spans="2:13" hidden="1" x14ac:dyDescent="0.2">
      <c r="B4201" s="31">
        <v>4192</v>
      </c>
      <c r="J4201">
        <f t="shared" si="65"/>
        <v>105000</v>
      </c>
      <c r="K4201" t="e">
        <f>VLOOKUP(B4201,'REGISTRO ABONOS'!$B$8:$BC$10039,54,0)</f>
        <v>#N/A</v>
      </c>
      <c r="L4201" t="e">
        <f>IF(Tabla267[[#This Row],[VALOR RESTANTE]]&lt;Tabla267[[#This Row],[VALOR]],"NO DISPONIBLE","DISPONIBLE")</f>
        <v>#N/A</v>
      </c>
      <c r="M4201" s="9">
        <f>COUNTIF(Tabla267[[#This Row],[VALOR RESTANTE]],0)</f>
        <v>0</v>
      </c>
    </row>
    <row r="4202" spans="2:13" hidden="1" x14ac:dyDescent="0.2">
      <c r="B4202" s="31">
        <v>4193</v>
      </c>
      <c r="J4202">
        <f t="shared" si="65"/>
        <v>105000</v>
      </c>
      <c r="K4202" t="e">
        <f>VLOOKUP(B4202,'REGISTRO ABONOS'!$B$8:$BC$10039,54,0)</f>
        <v>#N/A</v>
      </c>
      <c r="L4202" t="e">
        <f>IF(Tabla267[[#This Row],[VALOR RESTANTE]]&lt;Tabla267[[#This Row],[VALOR]],"NO DISPONIBLE","DISPONIBLE")</f>
        <v>#N/A</v>
      </c>
      <c r="M4202" s="9">
        <f>COUNTIF(Tabla267[[#This Row],[VALOR RESTANTE]],0)</f>
        <v>0</v>
      </c>
    </row>
    <row r="4203" spans="2:13" hidden="1" x14ac:dyDescent="0.2">
      <c r="B4203" s="31">
        <v>4194</v>
      </c>
      <c r="J4203">
        <f t="shared" si="65"/>
        <v>105000</v>
      </c>
      <c r="K4203" t="e">
        <f>VLOOKUP(B4203,'REGISTRO ABONOS'!$B$8:$BC$10039,54,0)</f>
        <v>#N/A</v>
      </c>
      <c r="L4203" t="e">
        <f>IF(Tabla267[[#This Row],[VALOR RESTANTE]]&lt;Tabla267[[#This Row],[VALOR]],"NO DISPONIBLE","DISPONIBLE")</f>
        <v>#N/A</v>
      </c>
      <c r="M4203" s="9">
        <f>COUNTIF(Tabla267[[#This Row],[VALOR RESTANTE]],0)</f>
        <v>0</v>
      </c>
    </row>
    <row r="4204" spans="2:13" hidden="1" x14ac:dyDescent="0.2">
      <c r="B4204" s="31">
        <v>4195</v>
      </c>
      <c r="J4204">
        <f t="shared" si="65"/>
        <v>105000</v>
      </c>
      <c r="K4204" t="e">
        <f>VLOOKUP(B4204,'REGISTRO ABONOS'!$B$8:$BC$10039,54,0)</f>
        <v>#N/A</v>
      </c>
      <c r="L4204" t="e">
        <f>IF(Tabla267[[#This Row],[VALOR RESTANTE]]&lt;Tabla267[[#This Row],[VALOR]],"NO DISPONIBLE","DISPONIBLE")</f>
        <v>#N/A</v>
      </c>
      <c r="M4204" s="9">
        <f>COUNTIF(Tabla267[[#This Row],[VALOR RESTANTE]],0)</f>
        <v>0</v>
      </c>
    </row>
    <row r="4205" spans="2:13" hidden="1" x14ac:dyDescent="0.2">
      <c r="B4205" s="31">
        <v>4196</v>
      </c>
      <c r="J4205">
        <f t="shared" si="65"/>
        <v>105000</v>
      </c>
      <c r="K4205" t="e">
        <f>VLOOKUP(B4205,'REGISTRO ABONOS'!$B$8:$BC$10039,54,0)</f>
        <v>#N/A</v>
      </c>
      <c r="L4205" t="e">
        <f>IF(Tabla267[[#This Row],[VALOR RESTANTE]]&lt;Tabla267[[#This Row],[VALOR]],"NO DISPONIBLE","DISPONIBLE")</f>
        <v>#N/A</v>
      </c>
      <c r="M4205" s="9">
        <f>COUNTIF(Tabla267[[#This Row],[VALOR RESTANTE]],0)</f>
        <v>0</v>
      </c>
    </row>
    <row r="4206" spans="2:13" hidden="1" x14ac:dyDescent="0.2">
      <c r="B4206" s="31">
        <v>4197</v>
      </c>
      <c r="J4206">
        <f t="shared" si="65"/>
        <v>105000</v>
      </c>
      <c r="K4206" t="e">
        <f>VLOOKUP(B4206,'REGISTRO ABONOS'!$B$8:$BC$10039,54,0)</f>
        <v>#N/A</v>
      </c>
      <c r="L4206" t="e">
        <f>IF(Tabla267[[#This Row],[VALOR RESTANTE]]&lt;Tabla267[[#This Row],[VALOR]],"NO DISPONIBLE","DISPONIBLE")</f>
        <v>#N/A</v>
      </c>
      <c r="M4206" s="9">
        <f>COUNTIF(Tabla267[[#This Row],[VALOR RESTANTE]],0)</f>
        <v>0</v>
      </c>
    </row>
    <row r="4207" spans="2:13" hidden="1" x14ac:dyDescent="0.2">
      <c r="B4207" s="31">
        <v>4198</v>
      </c>
      <c r="J4207">
        <f t="shared" si="65"/>
        <v>105000</v>
      </c>
      <c r="K4207" t="e">
        <f>VLOOKUP(B4207,'REGISTRO ABONOS'!$B$8:$BC$10039,54,0)</f>
        <v>#N/A</v>
      </c>
      <c r="L4207" t="e">
        <f>IF(Tabla267[[#This Row],[VALOR RESTANTE]]&lt;Tabla267[[#This Row],[VALOR]],"NO DISPONIBLE","DISPONIBLE")</f>
        <v>#N/A</v>
      </c>
      <c r="M4207" s="9">
        <f>COUNTIF(Tabla267[[#This Row],[VALOR RESTANTE]],0)</f>
        <v>0</v>
      </c>
    </row>
    <row r="4208" spans="2:13" hidden="1" x14ac:dyDescent="0.2">
      <c r="B4208" s="31">
        <v>4199</v>
      </c>
      <c r="J4208">
        <f t="shared" si="65"/>
        <v>105000</v>
      </c>
      <c r="K4208" t="e">
        <f>VLOOKUP(B4208,'REGISTRO ABONOS'!$B$8:$BC$10039,54,0)</f>
        <v>#N/A</v>
      </c>
      <c r="L4208" t="e">
        <f>IF(Tabla267[[#This Row],[VALOR RESTANTE]]&lt;Tabla267[[#This Row],[VALOR]],"NO DISPONIBLE","DISPONIBLE")</f>
        <v>#N/A</v>
      </c>
      <c r="M4208" s="9">
        <f>COUNTIF(Tabla267[[#This Row],[VALOR RESTANTE]],0)</f>
        <v>0</v>
      </c>
    </row>
    <row r="4209" spans="2:13" hidden="1" x14ac:dyDescent="0.2">
      <c r="B4209" s="31">
        <v>4200</v>
      </c>
      <c r="J4209">
        <f t="shared" si="65"/>
        <v>105000</v>
      </c>
      <c r="K4209" t="e">
        <f>VLOOKUP(B4209,'REGISTRO ABONOS'!$B$8:$BC$10039,54,0)</f>
        <v>#N/A</v>
      </c>
      <c r="L4209" t="e">
        <f>IF(Tabla267[[#This Row],[VALOR RESTANTE]]&lt;Tabla267[[#This Row],[VALOR]],"NO DISPONIBLE","DISPONIBLE")</f>
        <v>#N/A</v>
      </c>
      <c r="M4209" s="9">
        <f>COUNTIF(Tabla267[[#This Row],[VALOR RESTANTE]],0)</f>
        <v>0</v>
      </c>
    </row>
    <row r="4210" spans="2:13" hidden="1" x14ac:dyDescent="0.2">
      <c r="B4210" s="31">
        <v>4201</v>
      </c>
      <c r="J4210">
        <f t="shared" si="65"/>
        <v>105000</v>
      </c>
      <c r="K4210" t="e">
        <f>VLOOKUP(B4210,'REGISTRO ABONOS'!$B$8:$BC$10039,54,0)</f>
        <v>#N/A</v>
      </c>
      <c r="L4210" t="e">
        <f>IF(Tabla267[[#This Row],[VALOR RESTANTE]]&lt;Tabla267[[#This Row],[VALOR]],"NO DISPONIBLE","DISPONIBLE")</f>
        <v>#N/A</v>
      </c>
      <c r="M4210" s="9">
        <f>COUNTIF(Tabla267[[#This Row],[VALOR RESTANTE]],0)</f>
        <v>0</v>
      </c>
    </row>
    <row r="4211" spans="2:13" hidden="1" x14ac:dyDescent="0.2">
      <c r="B4211" s="31">
        <v>4202</v>
      </c>
      <c r="J4211">
        <f t="shared" si="65"/>
        <v>105000</v>
      </c>
      <c r="K4211" t="e">
        <f>VLOOKUP(B4211,'REGISTRO ABONOS'!$B$8:$BC$10039,54,0)</f>
        <v>#N/A</v>
      </c>
      <c r="L4211" t="e">
        <f>IF(Tabla267[[#This Row],[VALOR RESTANTE]]&lt;Tabla267[[#This Row],[VALOR]],"NO DISPONIBLE","DISPONIBLE")</f>
        <v>#N/A</v>
      </c>
      <c r="M4211" s="9">
        <f>COUNTIF(Tabla267[[#This Row],[VALOR RESTANTE]],0)</f>
        <v>0</v>
      </c>
    </row>
    <row r="4212" spans="2:13" hidden="1" x14ac:dyDescent="0.2">
      <c r="B4212" s="31">
        <v>4203</v>
      </c>
      <c r="J4212">
        <f t="shared" si="65"/>
        <v>105000</v>
      </c>
      <c r="K4212" t="e">
        <f>VLOOKUP(B4212,'REGISTRO ABONOS'!$B$8:$BC$10039,54,0)</f>
        <v>#N/A</v>
      </c>
      <c r="L4212" t="e">
        <f>IF(Tabla267[[#This Row],[VALOR RESTANTE]]&lt;Tabla267[[#This Row],[VALOR]],"NO DISPONIBLE","DISPONIBLE")</f>
        <v>#N/A</v>
      </c>
      <c r="M4212" s="9">
        <f>COUNTIF(Tabla267[[#This Row],[VALOR RESTANTE]],0)</f>
        <v>0</v>
      </c>
    </row>
    <row r="4213" spans="2:13" hidden="1" x14ac:dyDescent="0.2">
      <c r="B4213" s="31">
        <v>4204</v>
      </c>
      <c r="J4213">
        <f t="shared" si="65"/>
        <v>105000</v>
      </c>
      <c r="K4213" t="e">
        <f>VLOOKUP(B4213,'REGISTRO ABONOS'!$B$8:$BC$10039,54,0)</f>
        <v>#N/A</v>
      </c>
      <c r="L4213" t="e">
        <f>IF(Tabla267[[#This Row],[VALOR RESTANTE]]&lt;Tabla267[[#This Row],[VALOR]],"NO DISPONIBLE","DISPONIBLE")</f>
        <v>#N/A</v>
      </c>
      <c r="M4213" s="9">
        <f>COUNTIF(Tabla267[[#This Row],[VALOR RESTANTE]],0)</f>
        <v>0</v>
      </c>
    </row>
    <row r="4214" spans="2:13" hidden="1" x14ac:dyDescent="0.2">
      <c r="B4214" s="31">
        <v>4205</v>
      </c>
      <c r="J4214">
        <f t="shared" si="65"/>
        <v>105000</v>
      </c>
      <c r="K4214" t="e">
        <f>VLOOKUP(B4214,'REGISTRO ABONOS'!$B$8:$BC$10039,54,0)</f>
        <v>#N/A</v>
      </c>
      <c r="L4214" t="e">
        <f>IF(Tabla267[[#This Row],[VALOR RESTANTE]]&lt;Tabla267[[#This Row],[VALOR]],"NO DISPONIBLE","DISPONIBLE")</f>
        <v>#N/A</v>
      </c>
      <c r="M4214" s="9">
        <f>COUNTIF(Tabla267[[#This Row],[VALOR RESTANTE]],0)</f>
        <v>0</v>
      </c>
    </row>
    <row r="4215" spans="2:13" hidden="1" x14ac:dyDescent="0.2">
      <c r="B4215" s="31">
        <v>4206</v>
      </c>
      <c r="J4215">
        <f t="shared" si="65"/>
        <v>105000</v>
      </c>
      <c r="K4215" t="e">
        <f>VLOOKUP(B4215,'REGISTRO ABONOS'!$B$8:$BC$10039,54,0)</f>
        <v>#N/A</v>
      </c>
      <c r="L4215" t="e">
        <f>IF(Tabla267[[#This Row],[VALOR RESTANTE]]&lt;Tabla267[[#This Row],[VALOR]],"NO DISPONIBLE","DISPONIBLE")</f>
        <v>#N/A</v>
      </c>
      <c r="M4215" s="9">
        <f>COUNTIF(Tabla267[[#This Row],[VALOR RESTANTE]],0)</f>
        <v>0</v>
      </c>
    </row>
    <row r="4216" spans="2:13" hidden="1" x14ac:dyDescent="0.2">
      <c r="B4216" s="31">
        <v>4207</v>
      </c>
      <c r="J4216">
        <f t="shared" si="65"/>
        <v>105000</v>
      </c>
      <c r="K4216" t="e">
        <f>VLOOKUP(B4216,'REGISTRO ABONOS'!$B$8:$BC$10039,54,0)</f>
        <v>#N/A</v>
      </c>
      <c r="L4216" t="e">
        <f>IF(Tabla267[[#This Row],[VALOR RESTANTE]]&lt;Tabla267[[#This Row],[VALOR]],"NO DISPONIBLE","DISPONIBLE")</f>
        <v>#N/A</v>
      </c>
      <c r="M4216" s="9">
        <f>COUNTIF(Tabla267[[#This Row],[VALOR RESTANTE]],0)</f>
        <v>0</v>
      </c>
    </row>
    <row r="4217" spans="2:13" hidden="1" x14ac:dyDescent="0.2">
      <c r="B4217" s="31">
        <v>4208</v>
      </c>
      <c r="J4217">
        <f t="shared" si="65"/>
        <v>105000</v>
      </c>
      <c r="K4217" t="e">
        <f>VLOOKUP(B4217,'REGISTRO ABONOS'!$B$8:$BC$10039,54,0)</f>
        <v>#N/A</v>
      </c>
      <c r="L4217" t="e">
        <f>IF(Tabla267[[#This Row],[VALOR RESTANTE]]&lt;Tabla267[[#This Row],[VALOR]],"NO DISPONIBLE","DISPONIBLE")</f>
        <v>#N/A</v>
      </c>
      <c r="M4217" s="9">
        <f>COUNTIF(Tabla267[[#This Row],[VALOR RESTANTE]],0)</f>
        <v>0</v>
      </c>
    </row>
    <row r="4218" spans="2:13" hidden="1" x14ac:dyDescent="0.2">
      <c r="B4218" s="31">
        <v>4209</v>
      </c>
      <c r="J4218">
        <f t="shared" si="65"/>
        <v>105000</v>
      </c>
      <c r="K4218" t="e">
        <f>VLOOKUP(B4218,'REGISTRO ABONOS'!$B$8:$BC$10039,54,0)</f>
        <v>#N/A</v>
      </c>
      <c r="L4218" t="e">
        <f>IF(Tabla267[[#This Row],[VALOR RESTANTE]]&lt;Tabla267[[#This Row],[VALOR]],"NO DISPONIBLE","DISPONIBLE")</f>
        <v>#N/A</v>
      </c>
      <c r="M4218" s="9">
        <f>COUNTIF(Tabla267[[#This Row],[VALOR RESTANTE]],0)</f>
        <v>0</v>
      </c>
    </row>
    <row r="4219" spans="2:13" hidden="1" x14ac:dyDescent="0.2">
      <c r="B4219" s="31">
        <v>4210</v>
      </c>
      <c r="J4219">
        <f t="shared" si="65"/>
        <v>105000</v>
      </c>
      <c r="K4219" t="e">
        <f>VLOOKUP(B4219,'REGISTRO ABONOS'!$B$8:$BC$10039,54,0)</f>
        <v>#N/A</v>
      </c>
      <c r="L4219" t="e">
        <f>IF(Tabla267[[#This Row],[VALOR RESTANTE]]&lt;Tabla267[[#This Row],[VALOR]],"NO DISPONIBLE","DISPONIBLE")</f>
        <v>#N/A</v>
      </c>
      <c r="M4219" s="9">
        <f>COUNTIF(Tabla267[[#This Row],[VALOR RESTANTE]],0)</f>
        <v>0</v>
      </c>
    </row>
    <row r="4220" spans="2:13" hidden="1" x14ac:dyDescent="0.2">
      <c r="B4220" s="31">
        <v>4211</v>
      </c>
      <c r="J4220">
        <f t="shared" si="65"/>
        <v>105000</v>
      </c>
      <c r="K4220" t="e">
        <f>VLOOKUP(B4220,'REGISTRO ABONOS'!$B$8:$BC$10039,54,0)</f>
        <v>#N/A</v>
      </c>
      <c r="L4220" t="e">
        <f>IF(Tabla267[[#This Row],[VALOR RESTANTE]]&lt;Tabla267[[#This Row],[VALOR]],"NO DISPONIBLE","DISPONIBLE")</f>
        <v>#N/A</v>
      </c>
      <c r="M4220" s="9">
        <f>COUNTIF(Tabla267[[#This Row],[VALOR RESTANTE]],0)</f>
        <v>0</v>
      </c>
    </row>
    <row r="4221" spans="2:13" hidden="1" x14ac:dyDescent="0.2">
      <c r="B4221" s="31">
        <v>4212</v>
      </c>
      <c r="J4221">
        <f t="shared" si="65"/>
        <v>105000</v>
      </c>
      <c r="K4221" t="e">
        <f>VLOOKUP(B4221,'REGISTRO ABONOS'!$B$8:$BC$10039,54,0)</f>
        <v>#N/A</v>
      </c>
      <c r="L4221" t="e">
        <f>IF(Tabla267[[#This Row],[VALOR RESTANTE]]&lt;Tabla267[[#This Row],[VALOR]],"NO DISPONIBLE","DISPONIBLE")</f>
        <v>#N/A</v>
      </c>
      <c r="M4221" s="9">
        <f>COUNTIF(Tabla267[[#This Row],[VALOR RESTANTE]],0)</f>
        <v>0</v>
      </c>
    </row>
    <row r="4222" spans="2:13" hidden="1" x14ac:dyDescent="0.2">
      <c r="B4222" s="31">
        <v>4213</v>
      </c>
      <c r="J4222">
        <f t="shared" si="65"/>
        <v>105000</v>
      </c>
      <c r="K4222" t="e">
        <f>VLOOKUP(B4222,'REGISTRO ABONOS'!$B$8:$BC$10039,54,0)</f>
        <v>#N/A</v>
      </c>
      <c r="L4222" t="e">
        <f>IF(Tabla267[[#This Row],[VALOR RESTANTE]]&lt;Tabla267[[#This Row],[VALOR]],"NO DISPONIBLE","DISPONIBLE")</f>
        <v>#N/A</v>
      </c>
      <c r="M4222" s="9">
        <f>COUNTIF(Tabla267[[#This Row],[VALOR RESTANTE]],0)</f>
        <v>0</v>
      </c>
    </row>
    <row r="4223" spans="2:13" hidden="1" x14ac:dyDescent="0.2">
      <c r="B4223" s="31">
        <v>4214</v>
      </c>
      <c r="J4223">
        <f t="shared" si="65"/>
        <v>105000</v>
      </c>
      <c r="K4223" t="e">
        <f>VLOOKUP(B4223,'REGISTRO ABONOS'!$B$8:$BC$10039,54,0)</f>
        <v>#N/A</v>
      </c>
      <c r="L4223" t="e">
        <f>IF(Tabla267[[#This Row],[VALOR RESTANTE]]&lt;Tabla267[[#This Row],[VALOR]],"NO DISPONIBLE","DISPONIBLE")</f>
        <v>#N/A</v>
      </c>
      <c r="M4223" s="9">
        <f>COUNTIF(Tabla267[[#This Row],[VALOR RESTANTE]],0)</f>
        <v>0</v>
      </c>
    </row>
    <row r="4224" spans="2:13" hidden="1" x14ac:dyDescent="0.2">
      <c r="B4224" s="31">
        <v>4215</v>
      </c>
      <c r="J4224">
        <f t="shared" si="65"/>
        <v>105000</v>
      </c>
      <c r="K4224" t="e">
        <f>VLOOKUP(B4224,'REGISTRO ABONOS'!$B$8:$BC$10039,54,0)</f>
        <v>#N/A</v>
      </c>
      <c r="L4224" t="e">
        <f>IF(Tabla267[[#This Row],[VALOR RESTANTE]]&lt;Tabla267[[#This Row],[VALOR]],"NO DISPONIBLE","DISPONIBLE")</f>
        <v>#N/A</v>
      </c>
      <c r="M4224" s="9">
        <f>COUNTIF(Tabla267[[#This Row],[VALOR RESTANTE]],0)</f>
        <v>0</v>
      </c>
    </row>
    <row r="4225" spans="2:13" hidden="1" x14ac:dyDescent="0.2">
      <c r="B4225" s="31">
        <v>4216</v>
      </c>
      <c r="J4225">
        <f t="shared" si="65"/>
        <v>105000</v>
      </c>
      <c r="K4225" t="e">
        <f>VLOOKUP(B4225,'REGISTRO ABONOS'!$B$8:$BC$10039,54,0)</f>
        <v>#N/A</v>
      </c>
      <c r="L4225" t="e">
        <f>IF(Tabla267[[#This Row],[VALOR RESTANTE]]&lt;Tabla267[[#This Row],[VALOR]],"NO DISPONIBLE","DISPONIBLE")</f>
        <v>#N/A</v>
      </c>
      <c r="M4225" s="9">
        <f>COUNTIF(Tabla267[[#This Row],[VALOR RESTANTE]],0)</f>
        <v>0</v>
      </c>
    </row>
    <row r="4226" spans="2:13" hidden="1" x14ac:dyDescent="0.2">
      <c r="B4226" s="31">
        <v>4217</v>
      </c>
      <c r="J4226">
        <f t="shared" si="65"/>
        <v>105000</v>
      </c>
      <c r="K4226" t="e">
        <f>VLOOKUP(B4226,'REGISTRO ABONOS'!$B$8:$BC$10039,54,0)</f>
        <v>#N/A</v>
      </c>
      <c r="L4226" t="e">
        <f>IF(Tabla267[[#This Row],[VALOR RESTANTE]]&lt;Tabla267[[#This Row],[VALOR]],"NO DISPONIBLE","DISPONIBLE")</f>
        <v>#N/A</v>
      </c>
      <c r="M4226" s="9">
        <f>COUNTIF(Tabla267[[#This Row],[VALOR RESTANTE]],0)</f>
        <v>0</v>
      </c>
    </row>
    <row r="4227" spans="2:13" hidden="1" x14ac:dyDescent="0.2">
      <c r="B4227" s="31">
        <v>4218</v>
      </c>
      <c r="J4227">
        <f t="shared" si="65"/>
        <v>105000</v>
      </c>
      <c r="K4227" t="e">
        <f>VLOOKUP(B4227,'REGISTRO ABONOS'!$B$8:$BC$10039,54,0)</f>
        <v>#N/A</v>
      </c>
      <c r="L4227" t="e">
        <f>IF(Tabla267[[#This Row],[VALOR RESTANTE]]&lt;Tabla267[[#This Row],[VALOR]],"NO DISPONIBLE","DISPONIBLE")</f>
        <v>#N/A</v>
      </c>
      <c r="M4227" s="9">
        <f>COUNTIF(Tabla267[[#This Row],[VALOR RESTANTE]],0)</f>
        <v>0</v>
      </c>
    </row>
    <row r="4228" spans="2:13" hidden="1" x14ac:dyDescent="0.2">
      <c r="B4228" s="31">
        <v>4219</v>
      </c>
      <c r="J4228">
        <f t="shared" si="65"/>
        <v>105000</v>
      </c>
      <c r="K4228" t="e">
        <f>VLOOKUP(B4228,'REGISTRO ABONOS'!$B$8:$BC$10039,54,0)</f>
        <v>#N/A</v>
      </c>
      <c r="L4228" t="e">
        <f>IF(Tabla267[[#This Row],[VALOR RESTANTE]]&lt;Tabla267[[#This Row],[VALOR]],"NO DISPONIBLE","DISPONIBLE")</f>
        <v>#N/A</v>
      </c>
      <c r="M4228" s="9">
        <f>COUNTIF(Tabla267[[#This Row],[VALOR RESTANTE]],0)</f>
        <v>0</v>
      </c>
    </row>
    <row r="4229" spans="2:13" hidden="1" x14ac:dyDescent="0.2">
      <c r="B4229" s="31">
        <v>4220</v>
      </c>
      <c r="J4229">
        <f t="shared" si="65"/>
        <v>105000</v>
      </c>
      <c r="K4229" t="e">
        <f>VLOOKUP(B4229,'REGISTRO ABONOS'!$B$8:$BC$10039,54,0)</f>
        <v>#N/A</v>
      </c>
      <c r="L4229" t="e">
        <f>IF(Tabla267[[#This Row],[VALOR RESTANTE]]&lt;Tabla267[[#This Row],[VALOR]],"NO DISPONIBLE","DISPONIBLE")</f>
        <v>#N/A</v>
      </c>
      <c r="M4229" s="9">
        <f>COUNTIF(Tabla267[[#This Row],[VALOR RESTANTE]],0)</f>
        <v>0</v>
      </c>
    </row>
    <row r="4230" spans="2:13" hidden="1" x14ac:dyDescent="0.2">
      <c r="B4230" s="31">
        <v>4221</v>
      </c>
      <c r="J4230">
        <f t="shared" si="65"/>
        <v>105000</v>
      </c>
      <c r="K4230" t="e">
        <f>VLOOKUP(B4230,'REGISTRO ABONOS'!$B$8:$BC$10039,54,0)</f>
        <v>#N/A</v>
      </c>
      <c r="L4230" t="e">
        <f>IF(Tabla267[[#This Row],[VALOR RESTANTE]]&lt;Tabla267[[#This Row],[VALOR]],"NO DISPONIBLE","DISPONIBLE")</f>
        <v>#N/A</v>
      </c>
      <c r="M4230" s="9">
        <f>COUNTIF(Tabla267[[#This Row],[VALOR RESTANTE]],0)</f>
        <v>0</v>
      </c>
    </row>
    <row r="4231" spans="2:13" hidden="1" x14ac:dyDescent="0.2">
      <c r="B4231" s="31">
        <v>4222</v>
      </c>
      <c r="J4231">
        <f t="shared" si="65"/>
        <v>105000</v>
      </c>
      <c r="K4231" t="e">
        <f>VLOOKUP(B4231,'REGISTRO ABONOS'!$B$8:$BC$10039,54,0)</f>
        <v>#N/A</v>
      </c>
      <c r="L4231" t="e">
        <f>IF(Tabla267[[#This Row],[VALOR RESTANTE]]&lt;Tabla267[[#This Row],[VALOR]],"NO DISPONIBLE","DISPONIBLE")</f>
        <v>#N/A</v>
      </c>
      <c r="M4231" s="9">
        <f>COUNTIF(Tabla267[[#This Row],[VALOR RESTANTE]],0)</f>
        <v>0</v>
      </c>
    </row>
    <row r="4232" spans="2:13" hidden="1" x14ac:dyDescent="0.2">
      <c r="B4232" s="31">
        <v>4223</v>
      </c>
      <c r="J4232">
        <f t="shared" si="65"/>
        <v>105000</v>
      </c>
      <c r="K4232" t="e">
        <f>VLOOKUP(B4232,'REGISTRO ABONOS'!$B$8:$BC$10039,54,0)</f>
        <v>#N/A</v>
      </c>
      <c r="L4232" t="e">
        <f>IF(Tabla267[[#This Row],[VALOR RESTANTE]]&lt;Tabla267[[#This Row],[VALOR]],"NO DISPONIBLE","DISPONIBLE")</f>
        <v>#N/A</v>
      </c>
      <c r="M4232" s="9">
        <f>COUNTIF(Tabla267[[#This Row],[VALOR RESTANTE]],0)</f>
        <v>0</v>
      </c>
    </row>
    <row r="4233" spans="2:13" hidden="1" x14ac:dyDescent="0.2">
      <c r="B4233" s="31">
        <v>4224</v>
      </c>
      <c r="J4233">
        <f t="shared" si="65"/>
        <v>105000</v>
      </c>
      <c r="K4233" t="e">
        <f>VLOOKUP(B4233,'REGISTRO ABONOS'!$B$8:$BC$10039,54,0)</f>
        <v>#N/A</v>
      </c>
      <c r="L4233" t="e">
        <f>IF(Tabla267[[#This Row],[VALOR RESTANTE]]&lt;Tabla267[[#This Row],[VALOR]],"NO DISPONIBLE","DISPONIBLE")</f>
        <v>#N/A</v>
      </c>
      <c r="M4233" s="9">
        <f>COUNTIF(Tabla267[[#This Row],[VALOR RESTANTE]],0)</f>
        <v>0</v>
      </c>
    </row>
    <row r="4234" spans="2:13" hidden="1" x14ac:dyDescent="0.2">
      <c r="B4234" s="31">
        <v>4225</v>
      </c>
      <c r="J4234">
        <f t="shared" si="65"/>
        <v>105000</v>
      </c>
      <c r="K4234" t="e">
        <f>VLOOKUP(B4234,'REGISTRO ABONOS'!$B$8:$BC$10039,54,0)</f>
        <v>#N/A</v>
      </c>
      <c r="L4234" t="e">
        <f>IF(Tabla267[[#This Row],[VALOR RESTANTE]]&lt;Tabla267[[#This Row],[VALOR]],"NO DISPONIBLE","DISPONIBLE")</f>
        <v>#N/A</v>
      </c>
      <c r="M4234" s="9">
        <f>COUNTIF(Tabla267[[#This Row],[VALOR RESTANTE]],0)</f>
        <v>0</v>
      </c>
    </row>
    <row r="4235" spans="2:13" hidden="1" x14ac:dyDescent="0.2">
      <c r="B4235" s="31">
        <v>4226</v>
      </c>
      <c r="J4235">
        <f t="shared" si="65"/>
        <v>105000</v>
      </c>
      <c r="K4235" t="e">
        <f>VLOOKUP(B4235,'REGISTRO ABONOS'!$B$8:$BC$10039,54,0)</f>
        <v>#N/A</v>
      </c>
      <c r="L4235" t="e">
        <f>IF(Tabla267[[#This Row],[VALOR RESTANTE]]&lt;Tabla267[[#This Row],[VALOR]],"NO DISPONIBLE","DISPONIBLE")</f>
        <v>#N/A</v>
      </c>
      <c r="M4235" s="9">
        <f>COUNTIF(Tabla267[[#This Row],[VALOR RESTANTE]],0)</f>
        <v>0</v>
      </c>
    </row>
    <row r="4236" spans="2:13" hidden="1" x14ac:dyDescent="0.2">
      <c r="B4236" s="31">
        <v>4227</v>
      </c>
      <c r="J4236">
        <f t="shared" ref="J4236:J4299" si="66">IF(C4236&gt;43607,130000,105000)</f>
        <v>105000</v>
      </c>
      <c r="K4236" t="e">
        <f>VLOOKUP(B4236,'REGISTRO ABONOS'!$B$8:$BC$10039,54,0)</f>
        <v>#N/A</v>
      </c>
      <c r="L4236" t="e">
        <f>IF(Tabla267[[#This Row],[VALOR RESTANTE]]&lt;Tabla267[[#This Row],[VALOR]],"NO DISPONIBLE","DISPONIBLE")</f>
        <v>#N/A</v>
      </c>
      <c r="M4236" s="9">
        <f>COUNTIF(Tabla267[[#This Row],[VALOR RESTANTE]],0)</f>
        <v>0</v>
      </c>
    </row>
    <row r="4237" spans="2:13" hidden="1" x14ac:dyDescent="0.2">
      <c r="B4237" s="31">
        <v>4228</v>
      </c>
      <c r="J4237">
        <f t="shared" si="66"/>
        <v>105000</v>
      </c>
      <c r="K4237" t="e">
        <f>VLOOKUP(B4237,'REGISTRO ABONOS'!$B$8:$BC$10039,54,0)</f>
        <v>#N/A</v>
      </c>
      <c r="L4237" t="e">
        <f>IF(Tabla267[[#This Row],[VALOR RESTANTE]]&lt;Tabla267[[#This Row],[VALOR]],"NO DISPONIBLE","DISPONIBLE")</f>
        <v>#N/A</v>
      </c>
      <c r="M4237" s="9">
        <f>COUNTIF(Tabla267[[#This Row],[VALOR RESTANTE]],0)</f>
        <v>0</v>
      </c>
    </row>
    <row r="4238" spans="2:13" hidden="1" x14ac:dyDescent="0.2">
      <c r="B4238" s="31">
        <v>4229</v>
      </c>
      <c r="J4238">
        <f t="shared" si="66"/>
        <v>105000</v>
      </c>
      <c r="K4238" t="e">
        <f>VLOOKUP(B4238,'REGISTRO ABONOS'!$B$8:$BC$10039,54,0)</f>
        <v>#N/A</v>
      </c>
      <c r="L4238" t="e">
        <f>IF(Tabla267[[#This Row],[VALOR RESTANTE]]&lt;Tabla267[[#This Row],[VALOR]],"NO DISPONIBLE","DISPONIBLE")</f>
        <v>#N/A</v>
      </c>
      <c r="M4238" s="9">
        <f>COUNTIF(Tabla267[[#This Row],[VALOR RESTANTE]],0)</f>
        <v>0</v>
      </c>
    </row>
    <row r="4239" spans="2:13" hidden="1" x14ac:dyDescent="0.2">
      <c r="B4239" s="31">
        <v>4230</v>
      </c>
      <c r="J4239">
        <f t="shared" si="66"/>
        <v>105000</v>
      </c>
      <c r="K4239" t="e">
        <f>VLOOKUP(B4239,'REGISTRO ABONOS'!$B$8:$BC$10039,54,0)</f>
        <v>#N/A</v>
      </c>
      <c r="L4239" t="e">
        <f>IF(Tabla267[[#This Row],[VALOR RESTANTE]]&lt;Tabla267[[#This Row],[VALOR]],"NO DISPONIBLE","DISPONIBLE")</f>
        <v>#N/A</v>
      </c>
      <c r="M4239" s="9">
        <f>COUNTIF(Tabla267[[#This Row],[VALOR RESTANTE]],0)</f>
        <v>0</v>
      </c>
    </row>
    <row r="4240" spans="2:13" hidden="1" x14ac:dyDescent="0.2">
      <c r="B4240" s="31">
        <v>4231</v>
      </c>
      <c r="J4240">
        <f t="shared" si="66"/>
        <v>105000</v>
      </c>
      <c r="K4240" t="e">
        <f>VLOOKUP(B4240,'REGISTRO ABONOS'!$B$8:$BC$10039,54,0)</f>
        <v>#N/A</v>
      </c>
      <c r="L4240" t="e">
        <f>IF(Tabla267[[#This Row],[VALOR RESTANTE]]&lt;Tabla267[[#This Row],[VALOR]],"NO DISPONIBLE","DISPONIBLE")</f>
        <v>#N/A</v>
      </c>
      <c r="M4240" s="9">
        <f>COUNTIF(Tabla267[[#This Row],[VALOR RESTANTE]],0)</f>
        <v>0</v>
      </c>
    </row>
    <row r="4241" spans="2:13" hidden="1" x14ac:dyDescent="0.2">
      <c r="B4241" s="31">
        <v>4232</v>
      </c>
      <c r="J4241">
        <f t="shared" si="66"/>
        <v>105000</v>
      </c>
      <c r="K4241" t="e">
        <f>VLOOKUP(B4241,'REGISTRO ABONOS'!$B$8:$BC$10039,54,0)</f>
        <v>#N/A</v>
      </c>
      <c r="L4241" t="e">
        <f>IF(Tabla267[[#This Row],[VALOR RESTANTE]]&lt;Tabla267[[#This Row],[VALOR]],"NO DISPONIBLE","DISPONIBLE")</f>
        <v>#N/A</v>
      </c>
      <c r="M4241" s="9">
        <f>COUNTIF(Tabla267[[#This Row],[VALOR RESTANTE]],0)</f>
        <v>0</v>
      </c>
    </row>
    <row r="4242" spans="2:13" hidden="1" x14ac:dyDescent="0.2">
      <c r="B4242" s="31">
        <v>4233</v>
      </c>
      <c r="J4242">
        <f t="shared" si="66"/>
        <v>105000</v>
      </c>
      <c r="K4242" t="e">
        <f>VLOOKUP(B4242,'REGISTRO ABONOS'!$B$8:$BC$10039,54,0)</f>
        <v>#N/A</v>
      </c>
      <c r="L4242" t="e">
        <f>IF(Tabla267[[#This Row],[VALOR RESTANTE]]&lt;Tabla267[[#This Row],[VALOR]],"NO DISPONIBLE","DISPONIBLE")</f>
        <v>#N/A</v>
      </c>
      <c r="M4242" s="9">
        <f>COUNTIF(Tabla267[[#This Row],[VALOR RESTANTE]],0)</f>
        <v>0</v>
      </c>
    </row>
    <row r="4243" spans="2:13" hidden="1" x14ac:dyDescent="0.2">
      <c r="B4243" s="31">
        <v>4234</v>
      </c>
      <c r="J4243">
        <f t="shared" si="66"/>
        <v>105000</v>
      </c>
      <c r="K4243" t="e">
        <f>VLOOKUP(B4243,'REGISTRO ABONOS'!$B$8:$BC$10039,54,0)</f>
        <v>#N/A</v>
      </c>
      <c r="L4243" t="e">
        <f>IF(Tabla267[[#This Row],[VALOR RESTANTE]]&lt;Tabla267[[#This Row],[VALOR]],"NO DISPONIBLE","DISPONIBLE")</f>
        <v>#N/A</v>
      </c>
      <c r="M4243" s="9">
        <f>COUNTIF(Tabla267[[#This Row],[VALOR RESTANTE]],0)</f>
        <v>0</v>
      </c>
    </row>
    <row r="4244" spans="2:13" hidden="1" x14ac:dyDescent="0.2">
      <c r="B4244" s="31">
        <v>4235</v>
      </c>
      <c r="J4244">
        <f t="shared" si="66"/>
        <v>105000</v>
      </c>
      <c r="K4244" t="e">
        <f>VLOOKUP(B4244,'REGISTRO ABONOS'!$B$8:$BC$10039,54,0)</f>
        <v>#N/A</v>
      </c>
      <c r="L4244" t="e">
        <f>IF(Tabla267[[#This Row],[VALOR RESTANTE]]&lt;Tabla267[[#This Row],[VALOR]],"NO DISPONIBLE","DISPONIBLE")</f>
        <v>#N/A</v>
      </c>
      <c r="M4244" s="9">
        <f>COUNTIF(Tabla267[[#This Row],[VALOR RESTANTE]],0)</f>
        <v>0</v>
      </c>
    </row>
    <row r="4245" spans="2:13" hidden="1" x14ac:dyDescent="0.2">
      <c r="B4245" s="31">
        <v>4236</v>
      </c>
      <c r="J4245">
        <f t="shared" si="66"/>
        <v>105000</v>
      </c>
      <c r="K4245" t="e">
        <f>VLOOKUP(B4245,'REGISTRO ABONOS'!$B$8:$BC$10039,54,0)</f>
        <v>#N/A</v>
      </c>
      <c r="L4245" t="e">
        <f>IF(Tabla267[[#This Row],[VALOR RESTANTE]]&lt;Tabla267[[#This Row],[VALOR]],"NO DISPONIBLE","DISPONIBLE")</f>
        <v>#N/A</v>
      </c>
      <c r="M4245" s="9">
        <f>COUNTIF(Tabla267[[#This Row],[VALOR RESTANTE]],0)</f>
        <v>0</v>
      </c>
    </row>
    <row r="4246" spans="2:13" hidden="1" x14ac:dyDescent="0.2">
      <c r="B4246" s="31">
        <v>4237</v>
      </c>
      <c r="J4246">
        <f t="shared" si="66"/>
        <v>105000</v>
      </c>
      <c r="K4246" t="e">
        <f>VLOOKUP(B4246,'REGISTRO ABONOS'!$B$8:$BC$10039,54,0)</f>
        <v>#N/A</v>
      </c>
      <c r="L4246" t="e">
        <f>IF(Tabla267[[#This Row],[VALOR RESTANTE]]&lt;Tabla267[[#This Row],[VALOR]],"NO DISPONIBLE","DISPONIBLE")</f>
        <v>#N/A</v>
      </c>
      <c r="M4246" s="9">
        <f>COUNTIF(Tabla267[[#This Row],[VALOR RESTANTE]],0)</f>
        <v>0</v>
      </c>
    </row>
    <row r="4247" spans="2:13" hidden="1" x14ac:dyDescent="0.2">
      <c r="B4247" s="31">
        <v>4238</v>
      </c>
      <c r="J4247">
        <f t="shared" si="66"/>
        <v>105000</v>
      </c>
      <c r="K4247" t="e">
        <f>VLOOKUP(B4247,'REGISTRO ABONOS'!$B$8:$BC$10039,54,0)</f>
        <v>#N/A</v>
      </c>
      <c r="L4247" t="e">
        <f>IF(Tabla267[[#This Row],[VALOR RESTANTE]]&lt;Tabla267[[#This Row],[VALOR]],"NO DISPONIBLE","DISPONIBLE")</f>
        <v>#N/A</v>
      </c>
      <c r="M4247" s="9">
        <f>COUNTIF(Tabla267[[#This Row],[VALOR RESTANTE]],0)</f>
        <v>0</v>
      </c>
    </row>
    <row r="4248" spans="2:13" hidden="1" x14ac:dyDescent="0.2">
      <c r="B4248" s="31">
        <v>4239</v>
      </c>
      <c r="J4248">
        <f t="shared" si="66"/>
        <v>105000</v>
      </c>
      <c r="K4248" t="e">
        <f>VLOOKUP(B4248,'REGISTRO ABONOS'!$B$8:$BC$10039,54,0)</f>
        <v>#N/A</v>
      </c>
      <c r="L4248" t="e">
        <f>IF(Tabla267[[#This Row],[VALOR RESTANTE]]&lt;Tabla267[[#This Row],[VALOR]],"NO DISPONIBLE","DISPONIBLE")</f>
        <v>#N/A</v>
      </c>
      <c r="M4248" s="9">
        <f>COUNTIF(Tabla267[[#This Row],[VALOR RESTANTE]],0)</f>
        <v>0</v>
      </c>
    </row>
    <row r="4249" spans="2:13" hidden="1" x14ac:dyDescent="0.2">
      <c r="B4249" s="31">
        <v>4240</v>
      </c>
      <c r="J4249">
        <f t="shared" si="66"/>
        <v>105000</v>
      </c>
      <c r="K4249" t="e">
        <f>VLOOKUP(B4249,'REGISTRO ABONOS'!$B$8:$BC$10039,54,0)</f>
        <v>#N/A</v>
      </c>
      <c r="L4249" t="e">
        <f>IF(Tabla267[[#This Row],[VALOR RESTANTE]]&lt;Tabla267[[#This Row],[VALOR]],"NO DISPONIBLE","DISPONIBLE")</f>
        <v>#N/A</v>
      </c>
      <c r="M4249" s="9">
        <f>COUNTIF(Tabla267[[#This Row],[VALOR RESTANTE]],0)</f>
        <v>0</v>
      </c>
    </row>
    <row r="4250" spans="2:13" hidden="1" x14ac:dyDescent="0.2">
      <c r="B4250" s="31">
        <v>4241</v>
      </c>
      <c r="J4250">
        <f t="shared" si="66"/>
        <v>105000</v>
      </c>
      <c r="K4250" t="e">
        <f>VLOOKUP(B4250,'REGISTRO ABONOS'!$B$8:$BC$10039,54,0)</f>
        <v>#N/A</v>
      </c>
      <c r="L4250" t="e">
        <f>IF(Tabla267[[#This Row],[VALOR RESTANTE]]&lt;Tabla267[[#This Row],[VALOR]],"NO DISPONIBLE","DISPONIBLE")</f>
        <v>#N/A</v>
      </c>
      <c r="M4250" s="9">
        <f>COUNTIF(Tabla267[[#This Row],[VALOR RESTANTE]],0)</f>
        <v>0</v>
      </c>
    </row>
    <row r="4251" spans="2:13" hidden="1" x14ac:dyDescent="0.2">
      <c r="B4251" s="31">
        <v>4242</v>
      </c>
      <c r="J4251">
        <f t="shared" si="66"/>
        <v>105000</v>
      </c>
      <c r="K4251" t="e">
        <f>VLOOKUP(B4251,'REGISTRO ABONOS'!$B$8:$BC$10039,54,0)</f>
        <v>#N/A</v>
      </c>
      <c r="L4251" t="e">
        <f>IF(Tabla267[[#This Row],[VALOR RESTANTE]]&lt;Tabla267[[#This Row],[VALOR]],"NO DISPONIBLE","DISPONIBLE")</f>
        <v>#N/A</v>
      </c>
      <c r="M4251" s="9">
        <f>COUNTIF(Tabla267[[#This Row],[VALOR RESTANTE]],0)</f>
        <v>0</v>
      </c>
    </row>
    <row r="4252" spans="2:13" hidden="1" x14ac:dyDescent="0.2">
      <c r="B4252" s="31">
        <v>4243</v>
      </c>
      <c r="J4252">
        <f t="shared" si="66"/>
        <v>105000</v>
      </c>
      <c r="K4252" t="e">
        <f>VLOOKUP(B4252,'REGISTRO ABONOS'!$B$8:$BC$10039,54,0)</f>
        <v>#N/A</v>
      </c>
      <c r="L4252" t="e">
        <f>IF(Tabla267[[#This Row],[VALOR RESTANTE]]&lt;Tabla267[[#This Row],[VALOR]],"NO DISPONIBLE","DISPONIBLE")</f>
        <v>#N/A</v>
      </c>
      <c r="M4252" s="9">
        <f>COUNTIF(Tabla267[[#This Row],[VALOR RESTANTE]],0)</f>
        <v>0</v>
      </c>
    </row>
    <row r="4253" spans="2:13" hidden="1" x14ac:dyDescent="0.2">
      <c r="B4253" s="31">
        <v>4244</v>
      </c>
      <c r="J4253">
        <f t="shared" si="66"/>
        <v>105000</v>
      </c>
      <c r="K4253" t="e">
        <f>VLOOKUP(B4253,'REGISTRO ABONOS'!$B$8:$BC$10039,54,0)</f>
        <v>#N/A</v>
      </c>
      <c r="L4253" t="e">
        <f>IF(Tabla267[[#This Row],[VALOR RESTANTE]]&lt;Tabla267[[#This Row],[VALOR]],"NO DISPONIBLE","DISPONIBLE")</f>
        <v>#N/A</v>
      </c>
      <c r="M4253" s="9">
        <f>COUNTIF(Tabla267[[#This Row],[VALOR RESTANTE]],0)</f>
        <v>0</v>
      </c>
    </row>
    <row r="4254" spans="2:13" hidden="1" x14ac:dyDescent="0.2">
      <c r="B4254" s="31">
        <v>4245</v>
      </c>
      <c r="J4254">
        <f t="shared" si="66"/>
        <v>105000</v>
      </c>
      <c r="K4254" t="e">
        <f>VLOOKUP(B4254,'REGISTRO ABONOS'!$B$8:$BC$10039,54,0)</f>
        <v>#N/A</v>
      </c>
      <c r="L4254" t="e">
        <f>IF(Tabla267[[#This Row],[VALOR RESTANTE]]&lt;Tabla267[[#This Row],[VALOR]],"NO DISPONIBLE","DISPONIBLE")</f>
        <v>#N/A</v>
      </c>
      <c r="M4254" s="9">
        <f>COUNTIF(Tabla267[[#This Row],[VALOR RESTANTE]],0)</f>
        <v>0</v>
      </c>
    </row>
    <row r="4255" spans="2:13" hidden="1" x14ac:dyDescent="0.2">
      <c r="B4255" s="31">
        <v>4246</v>
      </c>
      <c r="J4255">
        <f t="shared" si="66"/>
        <v>105000</v>
      </c>
      <c r="K4255" t="e">
        <f>VLOOKUP(B4255,'REGISTRO ABONOS'!$B$8:$BC$10039,54,0)</f>
        <v>#N/A</v>
      </c>
      <c r="L4255" t="e">
        <f>IF(Tabla267[[#This Row],[VALOR RESTANTE]]&lt;Tabla267[[#This Row],[VALOR]],"NO DISPONIBLE","DISPONIBLE")</f>
        <v>#N/A</v>
      </c>
      <c r="M4255" s="9">
        <f>COUNTIF(Tabla267[[#This Row],[VALOR RESTANTE]],0)</f>
        <v>0</v>
      </c>
    </row>
    <row r="4256" spans="2:13" hidden="1" x14ac:dyDescent="0.2">
      <c r="B4256" s="31">
        <v>4247</v>
      </c>
      <c r="J4256">
        <f t="shared" si="66"/>
        <v>105000</v>
      </c>
      <c r="K4256" t="e">
        <f>VLOOKUP(B4256,'REGISTRO ABONOS'!$B$8:$BC$10039,54,0)</f>
        <v>#N/A</v>
      </c>
      <c r="L4256" t="e">
        <f>IF(Tabla267[[#This Row],[VALOR RESTANTE]]&lt;Tabla267[[#This Row],[VALOR]],"NO DISPONIBLE","DISPONIBLE")</f>
        <v>#N/A</v>
      </c>
      <c r="M4256" s="9">
        <f>COUNTIF(Tabla267[[#This Row],[VALOR RESTANTE]],0)</f>
        <v>0</v>
      </c>
    </row>
    <row r="4257" spans="2:13" hidden="1" x14ac:dyDescent="0.2">
      <c r="B4257" s="31">
        <v>4248</v>
      </c>
      <c r="J4257">
        <f t="shared" si="66"/>
        <v>105000</v>
      </c>
      <c r="K4257" t="e">
        <f>VLOOKUP(B4257,'REGISTRO ABONOS'!$B$8:$BC$10039,54,0)</f>
        <v>#N/A</v>
      </c>
      <c r="L4257" t="e">
        <f>IF(Tabla267[[#This Row],[VALOR RESTANTE]]&lt;Tabla267[[#This Row],[VALOR]],"NO DISPONIBLE","DISPONIBLE")</f>
        <v>#N/A</v>
      </c>
      <c r="M4257" s="9">
        <f>COUNTIF(Tabla267[[#This Row],[VALOR RESTANTE]],0)</f>
        <v>0</v>
      </c>
    </row>
    <row r="4258" spans="2:13" hidden="1" x14ac:dyDescent="0.2">
      <c r="B4258" s="31">
        <v>4249</v>
      </c>
      <c r="J4258">
        <f t="shared" si="66"/>
        <v>105000</v>
      </c>
      <c r="K4258" t="e">
        <f>VLOOKUP(B4258,'REGISTRO ABONOS'!$B$8:$BC$10039,54,0)</f>
        <v>#N/A</v>
      </c>
      <c r="L4258" t="e">
        <f>IF(Tabla267[[#This Row],[VALOR RESTANTE]]&lt;Tabla267[[#This Row],[VALOR]],"NO DISPONIBLE","DISPONIBLE")</f>
        <v>#N/A</v>
      </c>
      <c r="M4258" s="9">
        <f>COUNTIF(Tabla267[[#This Row],[VALOR RESTANTE]],0)</f>
        <v>0</v>
      </c>
    </row>
    <row r="4259" spans="2:13" hidden="1" x14ac:dyDescent="0.2">
      <c r="B4259" s="31">
        <v>4250</v>
      </c>
      <c r="J4259">
        <f t="shared" si="66"/>
        <v>105000</v>
      </c>
      <c r="K4259" t="e">
        <f>VLOOKUP(B4259,'REGISTRO ABONOS'!$B$8:$BC$10039,54,0)</f>
        <v>#N/A</v>
      </c>
      <c r="L4259" t="e">
        <f>IF(Tabla267[[#This Row],[VALOR RESTANTE]]&lt;Tabla267[[#This Row],[VALOR]],"NO DISPONIBLE","DISPONIBLE")</f>
        <v>#N/A</v>
      </c>
      <c r="M4259" s="9">
        <f>COUNTIF(Tabla267[[#This Row],[VALOR RESTANTE]],0)</f>
        <v>0</v>
      </c>
    </row>
    <row r="4260" spans="2:13" hidden="1" x14ac:dyDescent="0.2">
      <c r="B4260" s="31">
        <v>4251</v>
      </c>
      <c r="J4260">
        <f t="shared" si="66"/>
        <v>105000</v>
      </c>
      <c r="K4260" t="e">
        <f>VLOOKUP(B4260,'REGISTRO ABONOS'!$B$8:$BC$10039,54,0)</f>
        <v>#N/A</v>
      </c>
      <c r="L4260" t="e">
        <f>IF(Tabla267[[#This Row],[VALOR RESTANTE]]&lt;Tabla267[[#This Row],[VALOR]],"NO DISPONIBLE","DISPONIBLE")</f>
        <v>#N/A</v>
      </c>
      <c r="M4260" s="9">
        <f>COUNTIF(Tabla267[[#This Row],[VALOR RESTANTE]],0)</f>
        <v>0</v>
      </c>
    </row>
    <row r="4261" spans="2:13" hidden="1" x14ac:dyDescent="0.2">
      <c r="B4261" s="31">
        <v>4252</v>
      </c>
      <c r="J4261">
        <f t="shared" si="66"/>
        <v>105000</v>
      </c>
      <c r="K4261" t="e">
        <f>VLOOKUP(B4261,'REGISTRO ABONOS'!$B$8:$BC$10039,54,0)</f>
        <v>#N/A</v>
      </c>
      <c r="L4261" t="e">
        <f>IF(Tabla267[[#This Row],[VALOR RESTANTE]]&lt;Tabla267[[#This Row],[VALOR]],"NO DISPONIBLE","DISPONIBLE")</f>
        <v>#N/A</v>
      </c>
      <c r="M4261" s="9">
        <f>COUNTIF(Tabla267[[#This Row],[VALOR RESTANTE]],0)</f>
        <v>0</v>
      </c>
    </row>
    <row r="4262" spans="2:13" hidden="1" x14ac:dyDescent="0.2">
      <c r="B4262" s="31">
        <v>4253</v>
      </c>
      <c r="J4262">
        <f t="shared" si="66"/>
        <v>105000</v>
      </c>
      <c r="K4262" t="e">
        <f>VLOOKUP(B4262,'REGISTRO ABONOS'!$B$8:$BC$10039,54,0)</f>
        <v>#N/A</v>
      </c>
      <c r="L4262" t="e">
        <f>IF(Tabla267[[#This Row],[VALOR RESTANTE]]&lt;Tabla267[[#This Row],[VALOR]],"NO DISPONIBLE","DISPONIBLE")</f>
        <v>#N/A</v>
      </c>
      <c r="M4262" s="9">
        <f>COUNTIF(Tabla267[[#This Row],[VALOR RESTANTE]],0)</f>
        <v>0</v>
      </c>
    </row>
    <row r="4263" spans="2:13" hidden="1" x14ac:dyDescent="0.2">
      <c r="B4263" s="31">
        <v>4254</v>
      </c>
      <c r="J4263">
        <f t="shared" si="66"/>
        <v>105000</v>
      </c>
      <c r="K4263" t="e">
        <f>VLOOKUP(B4263,'REGISTRO ABONOS'!$B$8:$BC$10039,54,0)</f>
        <v>#N/A</v>
      </c>
      <c r="L4263" t="e">
        <f>IF(Tabla267[[#This Row],[VALOR RESTANTE]]&lt;Tabla267[[#This Row],[VALOR]],"NO DISPONIBLE","DISPONIBLE")</f>
        <v>#N/A</v>
      </c>
      <c r="M4263" s="9">
        <f>COUNTIF(Tabla267[[#This Row],[VALOR RESTANTE]],0)</f>
        <v>0</v>
      </c>
    </row>
    <row r="4264" spans="2:13" hidden="1" x14ac:dyDescent="0.2">
      <c r="B4264" s="31">
        <v>4255</v>
      </c>
      <c r="J4264">
        <f t="shared" si="66"/>
        <v>105000</v>
      </c>
      <c r="K4264" t="e">
        <f>VLOOKUP(B4264,'REGISTRO ABONOS'!$B$8:$BC$10039,54,0)</f>
        <v>#N/A</v>
      </c>
      <c r="L4264" t="e">
        <f>IF(Tabla267[[#This Row],[VALOR RESTANTE]]&lt;Tabla267[[#This Row],[VALOR]],"NO DISPONIBLE","DISPONIBLE")</f>
        <v>#N/A</v>
      </c>
      <c r="M4264" s="9">
        <f>COUNTIF(Tabla267[[#This Row],[VALOR RESTANTE]],0)</f>
        <v>0</v>
      </c>
    </row>
    <row r="4265" spans="2:13" hidden="1" x14ac:dyDescent="0.2">
      <c r="B4265" s="31">
        <v>4256</v>
      </c>
      <c r="J4265">
        <f t="shared" si="66"/>
        <v>105000</v>
      </c>
      <c r="K4265" t="e">
        <f>VLOOKUP(B4265,'REGISTRO ABONOS'!$B$8:$BC$10039,54,0)</f>
        <v>#N/A</v>
      </c>
      <c r="L4265" t="e">
        <f>IF(Tabla267[[#This Row],[VALOR RESTANTE]]&lt;Tabla267[[#This Row],[VALOR]],"NO DISPONIBLE","DISPONIBLE")</f>
        <v>#N/A</v>
      </c>
      <c r="M4265" s="9">
        <f>COUNTIF(Tabla267[[#This Row],[VALOR RESTANTE]],0)</f>
        <v>0</v>
      </c>
    </row>
    <row r="4266" spans="2:13" hidden="1" x14ac:dyDescent="0.2">
      <c r="B4266" s="31">
        <v>4257</v>
      </c>
      <c r="J4266">
        <f t="shared" si="66"/>
        <v>105000</v>
      </c>
      <c r="K4266" t="e">
        <f>VLOOKUP(B4266,'REGISTRO ABONOS'!$B$8:$BC$10039,54,0)</f>
        <v>#N/A</v>
      </c>
      <c r="L4266" t="e">
        <f>IF(Tabla267[[#This Row],[VALOR RESTANTE]]&lt;Tabla267[[#This Row],[VALOR]],"NO DISPONIBLE","DISPONIBLE")</f>
        <v>#N/A</v>
      </c>
      <c r="M4266" s="9">
        <f>COUNTIF(Tabla267[[#This Row],[VALOR RESTANTE]],0)</f>
        <v>0</v>
      </c>
    </row>
    <row r="4267" spans="2:13" hidden="1" x14ac:dyDescent="0.2">
      <c r="B4267" s="31">
        <v>4258</v>
      </c>
      <c r="J4267">
        <f t="shared" si="66"/>
        <v>105000</v>
      </c>
      <c r="K4267" t="e">
        <f>VLOOKUP(B4267,'REGISTRO ABONOS'!$B$8:$BC$10039,54,0)</f>
        <v>#N/A</v>
      </c>
      <c r="L4267" t="e">
        <f>IF(Tabla267[[#This Row],[VALOR RESTANTE]]&lt;Tabla267[[#This Row],[VALOR]],"NO DISPONIBLE","DISPONIBLE")</f>
        <v>#N/A</v>
      </c>
      <c r="M4267" s="9">
        <f>COUNTIF(Tabla267[[#This Row],[VALOR RESTANTE]],0)</f>
        <v>0</v>
      </c>
    </row>
    <row r="4268" spans="2:13" hidden="1" x14ac:dyDescent="0.2">
      <c r="B4268" s="31">
        <v>4259</v>
      </c>
      <c r="J4268">
        <f t="shared" si="66"/>
        <v>105000</v>
      </c>
      <c r="K4268" t="e">
        <f>VLOOKUP(B4268,'REGISTRO ABONOS'!$B$8:$BC$10039,54,0)</f>
        <v>#N/A</v>
      </c>
      <c r="L4268" t="e">
        <f>IF(Tabla267[[#This Row],[VALOR RESTANTE]]&lt;Tabla267[[#This Row],[VALOR]],"NO DISPONIBLE","DISPONIBLE")</f>
        <v>#N/A</v>
      </c>
      <c r="M4268" s="9">
        <f>COUNTIF(Tabla267[[#This Row],[VALOR RESTANTE]],0)</f>
        <v>0</v>
      </c>
    </row>
    <row r="4269" spans="2:13" hidden="1" x14ac:dyDescent="0.2">
      <c r="B4269" s="31">
        <v>4260</v>
      </c>
      <c r="J4269">
        <f t="shared" si="66"/>
        <v>105000</v>
      </c>
      <c r="K4269" t="e">
        <f>VLOOKUP(B4269,'REGISTRO ABONOS'!$B$8:$BC$10039,54,0)</f>
        <v>#N/A</v>
      </c>
      <c r="L4269" t="e">
        <f>IF(Tabla267[[#This Row],[VALOR RESTANTE]]&lt;Tabla267[[#This Row],[VALOR]],"NO DISPONIBLE","DISPONIBLE")</f>
        <v>#N/A</v>
      </c>
      <c r="M4269" s="9">
        <f>COUNTIF(Tabla267[[#This Row],[VALOR RESTANTE]],0)</f>
        <v>0</v>
      </c>
    </row>
    <row r="4270" spans="2:13" hidden="1" x14ac:dyDescent="0.2">
      <c r="B4270" s="31">
        <v>4261</v>
      </c>
      <c r="J4270">
        <f t="shared" si="66"/>
        <v>105000</v>
      </c>
      <c r="K4270" t="e">
        <f>VLOOKUP(B4270,'REGISTRO ABONOS'!$B$8:$BC$10039,54,0)</f>
        <v>#N/A</v>
      </c>
      <c r="L4270" t="e">
        <f>IF(Tabla267[[#This Row],[VALOR RESTANTE]]&lt;Tabla267[[#This Row],[VALOR]],"NO DISPONIBLE","DISPONIBLE")</f>
        <v>#N/A</v>
      </c>
      <c r="M4270" s="9">
        <f>COUNTIF(Tabla267[[#This Row],[VALOR RESTANTE]],0)</f>
        <v>0</v>
      </c>
    </row>
    <row r="4271" spans="2:13" hidden="1" x14ac:dyDescent="0.2">
      <c r="B4271" s="31">
        <v>4262</v>
      </c>
      <c r="J4271">
        <f t="shared" si="66"/>
        <v>105000</v>
      </c>
      <c r="K4271" t="e">
        <f>VLOOKUP(B4271,'REGISTRO ABONOS'!$B$8:$BC$10039,54,0)</f>
        <v>#N/A</v>
      </c>
      <c r="L4271" t="e">
        <f>IF(Tabla267[[#This Row],[VALOR RESTANTE]]&lt;Tabla267[[#This Row],[VALOR]],"NO DISPONIBLE","DISPONIBLE")</f>
        <v>#N/A</v>
      </c>
      <c r="M4271" s="9">
        <f>COUNTIF(Tabla267[[#This Row],[VALOR RESTANTE]],0)</f>
        <v>0</v>
      </c>
    </row>
    <row r="4272" spans="2:13" hidden="1" x14ac:dyDescent="0.2">
      <c r="B4272" s="31">
        <v>4263</v>
      </c>
      <c r="J4272">
        <f t="shared" si="66"/>
        <v>105000</v>
      </c>
      <c r="K4272" t="e">
        <f>VLOOKUP(B4272,'REGISTRO ABONOS'!$B$8:$BC$10039,54,0)</f>
        <v>#N/A</v>
      </c>
      <c r="L4272" t="e">
        <f>IF(Tabla267[[#This Row],[VALOR RESTANTE]]&lt;Tabla267[[#This Row],[VALOR]],"NO DISPONIBLE","DISPONIBLE")</f>
        <v>#N/A</v>
      </c>
      <c r="M4272" s="9">
        <f>COUNTIF(Tabla267[[#This Row],[VALOR RESTANTE]],0)</f>
        <v>0</v>
      </c>
    </row>
    <row r="4273" spans="2:13" hidden="1" x14ac:dyDescent="0.2">
      <c r="B4273" s="31">
        <v>4264</v>
      </c>
      <c r="J4273">
        <f t="shared" si="66"/>
        <v>105000</v>
      </c>
      <c r="K4273" t="e">
        <f>VLOOKUP(B4273,'REGISTRO ABONOS'!$B$8:$BC$10039,54,0)</f>
        <v>#N/A</v>
      </c>
      <c r="L4273" t="e">
        <f>IF(Tabla267[[#This Row],[VALOR RESTANTE]]&lt;Tabla267[[#This Row],[VALOR]],"NO DISPONIBLE","DISPONIBLE")</f>
        <v>#N/A</v>
      </c>
      <c r="M4273" s="9">
        <f>COUNTIF(Tabla267[[#This Row],[VALOR RESTANTE]],0)</f>
        <v>0</v>
      </c>
    </row>
    <row r="4274" spans="2:13" hidden="1" x14ac:dyDescent="0.2">
      <c r="B4274" s="31">
        <v>4265</v>
      </c>
      <c r="J4274">
        <f t="shared" si="66"/>
        <v>105000</v>
      </c>
      <c r="K4274" t="e">
        <f>VLOOKUP(B4274,'REGISTRO ABONOS'!$B$8:$BC$10039,54,0)</f>
        <v>#N/A</v>
      </c>
      <c r="L4274" t="e">
        <f>IF(Tabla267[[#This Row],[VALOR RESTANTE]]&lt;Tabla267[[#This Row],[VALOR]],"NO DISPONIBLE","DISPONIBLE")</f>
        <v>#N/A</v>
      </c>
      <c r="M4274" s="9">
        <f>COUNTIF(Tabla267[[#This Row],[VALOR RESTANTE]],0)</f>
        <v>0</v>
      </c>
    </row>
    <row r="4275" spans="2:13" hidden="1" x14ac:dyDescent="0.2">
      <c r="B4275" s="31">
        <v>4266</v>
      </c>
      <c r="J4275">
        <f t="shared" si="66"/>
        <v>105000</v>
      </c>
      <c r="K4275" t="e">
        <f>VLOOKUP(B4275,'REGISTRO ABONOS'!$B$8:$BC$10039,54,0)</f>
        <v>#N/A</v>
      </c>
      <c r="L4275" t="e">
        <f>IF(Tabla267[[#This Row],[VALOR RESTANTE]]&lt;Tabla267[[#This Row],[VALOR]],"NO DISPONIBLE","DISPONIBLE")</f>
        <v>#N/A</v>
      </c>
      <c r="M4275" s="9">
        <f>COUNTIF(Tabla267[[#This Row],[VALOR RESTANTE]],0)</f>
        <v>0</v>
      </c>
    </row>
    <row r="4276" spans="2:13" hidden="1" x14ac:dyDescent="0.2">
      <c r="B4276" s="31">
        <v>4267</v>
      </c>
      <c r="J4276">
        <f t="shared" si="66"/>
        <v>105000</v>
      </c>
      <c r="K4276" t="e">
        <f>VLOOKUP(B4276,'REGISTRO ABONOS'!$B$8:$BC$10039,54,0)</f>
        <v>#N/A</v>
      </c>
      <c r="L4276" t="e">
        <f>IF(Tabla267[[#This Row],[VALOR RESTANTE]]&lt;Tabla267[[#This Row],[VALOR]],"NO DISPONIBLE","DISPONIBLE")</f>
        <v>#N/A</v>
      </c>
      <c r="M4276" s="9">
        <f>COUNTIF(Tabla267[[#This Row],[VALOR RESTANTE]],0)</f>
        <v>0</v>
      </c>
    </row>
    <row r="4277" spans="2:13" hidden="1" x14ac:dyDescent="0.2">
      <c r="B4277" s="31">
        <v>4268</v>
      </c>
      <c r="J4277">
        <f t="shared" si="66"/>
        <v>105000</v>
      </c>
      <c r="K4277" t="e">
        <f>VLOOKUP(B4277,'REGISTRO ABONOS'!$B$8:$BC$10039,54,0)</f>
        <v>#N/A</v>
      </c>
      <c r="L4277" t="e">
        <f>IF(Tabla267[[#This Row],[VALOR RESTANTE]]&lt;Tabla267[[#This Row],[VALOR]],"NO DISPONIBLE","DISPONIBLE")</f>
        <v>#N/A</v>
      </c>
      <c r="M4277" s="9">
        <f>COUNTIF(Tabla267[[#This Row],[VALOR RESTANTE]],0)</f>
        <v>0</v>
      </c>
    </row>
    <row r="4278" spans="2:13" hidden="1" x14ac:dyDescent="0.2">
      <c r="B4278" s="31">
        <v>4269</v>
      </c>
      <c r="J4278">
        <f t="shared" si="66"/>
        <v>105000</v>
      </c>
      <c r="K4278" t="e">
        <f>VLOOKUP(B4278,'REGISTRO ABONOS'!$B$8:$BC$10039,54,0)</f>
        <v>#N/A</v>
      </c>
      <c r="L4278" t="e">
        <f>IF(Tabla267[[#This Row],[VALOR RESTANTE]]&lt;Tabla267[[#This Row],[VALOR]],"NO DISPONIBLE","DISPONIBLE")</f>
        <v>#N/A</v>
      </c>
      <c r="M4278" s="9">
        <f>COUNTIF(Tabla267[[#This Row],[VALOR RESTANTE]],0)</f>
        <v>0</v>
      </c>
    </row>
    <row r="4279" spans="2:13" hidden="1" x14ac:dyDescent="0.2">
      <c r="B4279" s="31">
        <v>4270</v>
      </c>
      <c r="J4279">
        <f t="shared" si="66"/>
        <v>105000</v>
      </c>
      <c r="K4279" t="e">
        <f>VLOOKUP(B4279,'REGISTRO ABONOS'!$B$8:$BC$10039,54,0)</f>
        <v>#N/A</v>
      </c>
      <c r="L4279" t="e">
        <f>IF(Tabla267[[#This Row],[VALOR RESTANTE]]&lt;Tabla267[[#This Row],[VALOR]],"NO DISPONIBLE","DISPONIBLE")</f>
        <v>#N/A</v>
      </c>
      <c r="M4279" s="9">
        <f>COUNTIF(Tabla267[[#This Row],[VALOR RESTANTE]],0)</f>
        <v>0</v>
      </c>
    </row>
    <row r="4280" spans="2:13" hidden="1" x14ac:dyDescent="0.2">
      <c r="B4280" s="31">
        <v>4271</v>
      </c>
      <c r="J4280">
        <f t="shared" si="66"/>
        <v>105000</v>
      </c>
      <c r="K4280" t="e">
        <f>VLOOKUP(B4280,'REGISTRO ABONOS'!$B$8:$BC$10039,54,0)</f>
        <v>#N/A</v>
      </c>
      <c r="L4280" t="e">
        <f>IF(Tabla267[[#This Row],[VALOR RESTANTE]]&lt;Tabla267[[#This Row],[VALOR]],"NO DISPONIBLE","DISPONIBLE")</f>
        <v>#N/A</v>
      </c>
      <c r="M4280" s="9">
        <f>COUNTIF(Tabla267[[#This Row],[VALOR RESTANTE]],0)</f>
        <v>0</v>
      </c>
    </row>
    <row r="4281" spans="2:13" hidden="1" x14ac:dyDescent="0.2">
      <c r="B4281" s="31">
        <v>4272</v>
      </c>
      <c r="J4281">
        <f t="shared" si="66"/>
        <v>105000</v>
      </c>
      <c r="K4281" t="e">
        <f>VLOOKUP(B4281,'REGISTRO ABONOS'!$B$8:$BC$10039,54,0)</f>
        <v>#N/A</v>
      </c>
      <c r="L4281" t="e">
        <f>IF(Tabla267[[#This Row],[VALOR RESTANTE]]&lt;Tabla267[[#This Row],[VALOR]],"NO DISPONIBLE","DISPONIBLE")</f>
        <v>#N/A</v>
      </c>
      <c r="M4281" s="9">
        <f>COUNTIF(Tabla267[[#This Row],[VALOR RESTANTE]],0)</f>
        <v>0</v>
      </c>
    </row>
    <row r="4282" spans="2:13" hidden="1" x14ac:dyDescent="0.2">
      <c r="B4282" s="31">
        <v>4273</v>
      </c>
      <c r="C4282" s="10">
        <v>43571</v>
      </c>
      <c r="D4282" t="s">
        <v>358</v>
      </c>
      <c r="I4282" t="s">
        <v>345</v>
      </c>
      <c r="J4282">
        <f t="shared" si="66"/>
        <v>105000</v>
      </c>
      <c r="K4282">
        <f>VLOOKUP(B4282,'REGISTRO ABONOS'!$B$8:$BC$10039,54,0)</f>
        <v>70000</v>
      </c>
      <c r="L4282" t="str">
        <f>IF(Tabla267[[#This Row],[VALOR RESTANTE]]&lt;Tabla267[[#This Row],[VALOR]],"NO DISPONIBLE","DISPONIBLE")</f>
        <v>NO DISPONIBLE</v>
      </c>
      <c r="M4282" s="9">
        <f>COUNTIF(Tabla267[[#This Row],[VALOR RESTANTE]],0)</f>
        <v>0</v>
      </c>
    </row>
    <row r="4283" spans="2:13" hidden="1" x14ac:dyDescent="0.2">
      <c r="B4283" s="31">
        <v>4274</v>
      </c>
      <c r="J4283">
        <f t="shared" si="66"/>
        <v>105000</v>
      </c>
      <c r="K4283" t="e">
        <f>VLOOKUP(B4283,'REGISTRO ABONOS'!$B$8:$BC$10039,54,0)</f>
        <v>#N/A</v>
      </c>
      <c r="L4283" t="e">
        <f>IF(Tabla267[[#This Row],[VALOR RESTANTE]]&lt;Tabla267[[#This Row],[VALOR]],"NO DISPONIBLE","DISPONIBLE")</f>
        <v>#N/A</v>
      </c>
      <c r="M4283" s="9">
        <f>COUNTIF(Tabla267[[#This Row],[VALOR RESTANTE]],0)</f>
        <v>0</v>
      </c>
    </row>
    <row r="4284" spans="2:13" hidden="1" x14ac:dyDescent="0.2">
      <c r="B4284" s="31">
        <v>4275</v>
      </c>
      <c r="J4284">
        <f t="shared" si="66"/>
        <v>105000</v>
      </c>
      <c r="K4284" t="e">
        <f>VLOOKUP(B4284,'REGISTRO ABONOS'!$B$8:$BC$10039,54,0)</f>
        <v>#N/A</v>
      </c>
      <c r="L4284" t="e">
        <f>IF(Tabla267[[#This Row],[VALOR RESTANTE]]&lt;Tabla267[[#This Row],[VALOR]],"NO DISPONIBLE","DISPONIBLE")</f>
        <v>#N/A</v>
      </c>
      <c r="M4284" s="9">
        <f>COUNTIF(Tabla267[[#This Row],[VALOR RESTANTE]],0)</f>
        <v>0</v>
      </c>
    </row>
    <row r="4285" spans="2:13" hidden="1" x14ac:dyDescent="0.2">
      <c r="B4285" s="31">
        <v>4276</v>
      </c>
      <c r="J4285">
        <f t="shared" si="66"/>
        <v>105000</v>
      </c>
      <c r="K4285" t="e">
        <f>VLOOKUP(B4285,'REGISTRO ABONOS'!$B$8:$BC$10039,54,0)</f>
        <v>#N/A</v>
      </c>
      <c r="L4285" t="e">
        <f>IF(Tabla267[[#This Row],[VALOR RESTANTE]]&lt;Tabla267[[#This Row],[VALOR]],"NO DISPONIBLE","DISPONIBLE")</f>
        <v>#N/A</v>
      </c>
      <c r="M4285" s="9">
        <f>COUNTIF(Tabla267[[#This Row],[VALOR RESTANTE]],0)</f>
        <v>0</v>
      </c>
    </row>
    <row r="4286" spans="2:13" hidden="1" x14ac:dyDescent="0.2">
      <c r="B4286" s="31">
        <v>4277</v>
      </c>
      <c r="J4286">
        <f t="shared" si="66"/>
        <v>105000</v>
      </c>
      <c r="K4286" t="e">
        <f>VLOOKUP(B4286,'REGISTRO ABONOS'!$B$8:$BC$10039,54,0)</f>
        <v>#N/A</v>
      </c>
      <c r="L4286" t="e">
        <f>IF(Tabla267[[#This Row],[VALOR RESTANTE]]&lt;Tabla267[[#This Row],[VALOR]],"NO DISPONIBLE","DISPONIBLE")</f>
        <v>#N/A</v>
      </c>
      <c r="M4286" s="9">
        <f>COUNTIF(Tabla267[[#This Row],[VALOR RESTANTE]],0)</f>
        <v>0</v>
      </c>
    </row>
    <row r="4287" spans="2:13" hidden="1" x14ac:dyDescent="0.2">
      <c r="B4287" s="31">
        <v>4278</v>
      </c>
      <c r="J4287">
        <f t="shared" si="66"/>
        <v>105000</v>
      </c>
      <c r="K4287" t="e">
        <f>VLOOKUP(B4287,'REGISTRO ABONOS'!$B$8:$BC$10039,54,0)</f>
        <v>#N/A</v>
      </c>
      <c r="L4287" t="e">
        <f>IF(Tabla267[[#This Row],[VALOR RESTANTE]]&lt;Tabla267[[#This Row],[VALOR]],"NO DISPONIBLE","DISPONIBLE")</f>
        <v>#N/A</v>
      </c>
      <c r="M4287" s="9">
        <f>COUNTIF(Tabla267[[#This Row],[VALOR RESTANTE]],0)</f>
        <v>0</v>
      </c>
    </row>
    <row r="4288" spans="2:13" hidden="1" x14ac:dyDescent="0.2">
      <c r="B4288" s="31">
        <v>4279</v>
      </c>
      <c r="J4288">
        <f t="shared" si="66"/>
        <v>105000</v>
      </c>
      <c r="K4288" t="e">
        <f>VLOOKUP(B4288,'REGISTRO ABONOS'!$B$8:$BC$10039,54,0)</f>
        <v>#N/A</v>
      </c>
      <c r="L4288" t="e">
        <f>IF(Tabla267[[#This Row],[VALOR RESTANTE]]&lt;Tabla267[[#This Row],[VALOR]],"NO DISPONIBLE","DISPONIBLE")</f>
        <v>#N/A</v>
      </c>
      <c r="M4288" s="9">
        <f>COUNTIF(Tabla267[[#This Row],[VALOR RESTANTE]],0)</f>
        <v>0</v>
      </c>
    </row>
    <row r="4289" spans="2:13" hidden="1" x14ac:dyDescent="0.2">
      <c r="B4289" s="31">
        <v>4280</v>
      </c>
      <c r="J4289">
        <f t="shared" si="66"/>
        <v>105000</v>
      </c>
      <c r="K4289" t="e">
        <f>VLOOKUP(B4289,'REGISTRO ABONOS'!$B$8:$BC$10039,54,0)</f>
        <v>#N/A</v>
      </c>
      <c r="L4289" t="e">
        <f>IF(Tabla267[[#This Row],[VALOR RESTANTE]]&lt;Tabla267[[#This Row],[VALOR]],"NO DISPONIBLE","DISPONIBLE")</f>
        <v>#N/A</v>
      </c>
      <c r="M4289" s="9">
        <f>COUNTIF(Tabla267[[#This Row],[VALOR RESTANTE]],0)</f>
        <v>0</v>
      </c>
    </row>
    <row r="4290" spans="2:13" hidden="1" x14ac:dyDescent="0.2">
      <c r="B4290" s="31">
        <v>4281</v>
      </c>
      <c r="J4290">
        <f t="shared" si="66"/>
        <v>105000</v>
      </c>
      <c r="K4290" t="e">
        <f>VLOOKUP(B4290,'REGISTRO ABONOS'!$B$8:$BC$10039,54,0)</f>
        <v>#N/A</v>
      </c>
      <c r="L4290" t="e">
        <f>IF(Tabla267[[#This Row],[VALOR RESTANTE]]&lt;Tabla267[[#This Row],[VALOR]],"NO DISPONIBLE","DISPONIBLE")</f>
        <v>#N/A</v>
      </c>
      <c r="M4290" s="9">
        <f>COUNTIF(Tabla267[[#This Row],[VALOR RESTANTE]],0)</f>
        <v>0</v>
      </c>
    </row>
    <row r="4291" spans="2:13" hidden="1" x14ac:dyDescent="0.2">
      <c r="B4291" s="31">
        <v>4282</v>
      </c>
      <c r="J4291">
        <f t="shared" si="66"/>
        <v>105000</v>
      </c>
      <c r="K4291" t="e">
        <f>VLOOKUP(B4291,'REGISTRO ABONOS'!$B$8:$BC$10039,54,0)</f>
        <v>#N/A</v>
      </c>
      <c r="L4291" t="e">
        <f>IF(Tabla267[[#This Row],[VALOR RESTANTE]]&lt;Tabla267[[#This Row],[VALOR]],"NO DISPONIBLE","DISPONIBLE")</f>
        <v>#N/A</v>
      </c>
      <c r="M4291" s="9">
        <f>COUNTIF(Tabla267[[#This Row],[VALOR RESTANTE]],0)</f>
        <v>0</v>
      </c>
    </row>
    <row r="4292" spans="2:13" hidden="1" x14ac:dyDescent="0.2">
      <c r="B4292" s="31">
        <v>4283</v>
      </c>
      <c r="J4292">
        <f t="shared" si="66"/>
        <v>105000</v>
      </c>
      <c r="K4292" t="e">
        <f>VLOOKUP(B4292,'REGISTRO ABONOS'!$B$8:$BC$10039,54,0)</f>
        <v>#N/A</v>
      </c>
      <c r="L4292" t="e">
        <f>IF(Tabla267[[#This Row],[VALOR RESTANTE]]&lt;Tabla267[[#This Row],[VALOR]],"NO DISPONIBLE","DISPONIBLE")</f>
        <v>#N/A</v>
      </c>
      <c r="M4292" s="9">
        <f>COUNTIF(Tabla267[[#This Row],[VALOR RESTANTE]],0)</f>
        <v>0</v>
      </c>
    </row>
    <row r="4293" spans="2:13" hidden="1" x14ac:dyDescent="0.2">
      <c r="B4293" s="31">
        <v>4284</v>
      </c>
      <c r="J4293">
        <f t="shared" si="66"/>
        <v>105000</v>
      </c>
      <c r="K4293" t="e">
        <f>VLOOKUP(B4293,'REGISTRO ABONOS'!$B$8:$BC$10039,54,0)</f>
        <v>#N/A</v>
      </c>
      <c r="L4293" t="e">
        <f>IF(Tabla267[[#This Row],[VALOR RESTANTE]]&lt;Tabla267[[#This Row],[VALOR]],"NO DISPONIBLE","DISPONIBLE")</f>
        <v>#N/A</v>
      </c>
      <c r="M4293" s="9">
        <f>COUNTIF(Tabla267[[#This Row],[VALOR RESTANTE]],0)</f>
        <v>0</v>
      </c>
    </row>
    <row r="4294" spans="2:13" hidden="1" x14ac:dyDescent="0.2">
      <c r="B4294" s="31">
        <v>4285</v>
      </c>
      <c r="J4294">
        <f t="shared" si="66"/>
        <v>105000</v>
      </c>
      <c r="K4294" t="e">
        <f>VLOOKUP(B4294,'REGISTRO ABONOS'!$B$8:$BC$10039,54,0)</f>
        <v>#N/A</v>
      </c>
      <c r="L4294" t="e">
        <f>IF(Tabla267[[#This Row],[VALOR RESTANTE]]&lt;Tabla267[[#This Row],[VALOR]],"NO DISPONIBLE","DISPONIBLE")</f>
        <v>#N/A</v>
      </c>
      <c r="M4294" s="9">
        <f>COUNTIF(Tabla267[[#This Row],[VALOR RESTANTE]],0)</f>
        <v>0</v>
      </c>
    </row>
    <row r="4295" spans="2:13" hidden="1" x14ac:dyDescent="0.2">
      <c r="B4295" s="31">
        <v>4286</v>
      </c>
      <c r="J4295">
        <f t="shared" si="66"/>
        <v>105000</v>
      </c>
      <c r="K4295" t="e">
        <f>VLOOKUP(B4295,'REGISTRO ABONOS'!$B$8:$BC$10039,54,0)</f>
        <v>#N/A</v>
      </c>
      <c r="L4295" t="e">
        <f>IF(Tabla267[[#This Row],[VALOR RESTANTE]]&lt;Tabla267[[#This Row],[VALOR]],"NO DISPONIBLE","DISPONIBLE")</f>
        <v>#N/A</v>
      </c>
      <c r="M4295" s="9">
        <f>COUNTIF(Tabla267[[#This Row],[VALOR RESTANTE]],0)</f>
        <v>0</v>
      </c>
    </row>
    <row r="4296" spans="2:13" hidden="1" x14ac:dyDescent="0.2">
      <c r="B4296" s="31">
        <v>4287</v>
      </c>
      <c r="J4296">
        <f t="shared" si="66"/>
        <v>105000</v>
      </c>
      <c r="K4296" t="e">
        <f>VLOOKUP(B4296,'REGISTRO ABONOS'!$B$8:$BC$10039,54,0)</f>
        <v>#N/A</v>
      </c>
      <c r="L4296" t="e">
        <f>IF(Tabla267[[#This Row],[VALOR RESTANTE]]&lt;Tabla267[[#This Row],[VALOR]],"NO DISPONIBLE","DISPONIBLE")</f>
        <v>#N/A</v>
      </c>
      <c r="M4296" s="9">
        <f>COUNTIF(Tabla267[[#This Row],[VALOR RESTANTE]],0)</f>
        <v>0</v>
      </c>
    </row>
    <row r="4297" spans="2:13" hidden="1" x14ac:dyDescent="0.2">
      <c r="B4297" s="31">
        <v>4288</v>
      </c>
      <c r="J4297">
        <f t="shared" si="66"/>
        <v>105000</v>
      </c>
      <c r="K4297" t="e">
        <f>VLOOKUP(B4297,'REGISTRO ABONOS'!$B$8:$BC$10039,54,0)</f>
        <v>#N/A</v>
      </c>
      <c r="L4297" t="e">
        <f>IF(Tabla267[[#This Row],[VALOR RESTANTE]]&lt;Tabla267[[#This Row],[VALOR]],"NO DISPONIBLE","DISPONIBLE")</f>
        <v>#N/A</v>
      </c>
      <c r="M4297" s="9">
        <f>COUNTIF(Tabla267[[#This Row],[VALOR RESTANTE]],0)</f>
        <v>0</v>
      </c>
    </row>
    <row r="4298" spans="2:13" hidden="1" x14ac:dyDescent="0.2">
      <c r="B4298" s="31">
        <v>4289</v>
      </c>
      <c r="J4298">
        <f t="shared" si="66"/>
        <v>105000</v>
      </c>
      <c r="K4298" t="e">
        <f>VLOOKUP(B4298,'REGISTRO ABONOS'!$B$8:$BC$10039,54,0)</f>
        <v>#N/A</v>
      </c>
      <c r="L4298" t="e">
        <f>IF(Tabla267[[#This Row],[VALOR RESTANTE]]&lt;Tabla267[[#This Row],[VALOR]],"NO DISPONIBLE","DISPONIBLE")</f>
        <v>#N/A</v>
      </c>
      <c r="M4298" s="9">
        <f>COUNTIF(Tabla267[[#This Row],[VALOR RESTANTE]],0)</f>
        <v>0</v>
      </c>
    </row>
    <row r="4299" spans="2:13" hidden="1" x14ac:dyDescent="0.2">
      <c r="B4299" s="31">
        <v>4290</v>
      </c>
      <c r="J4299">
        <f t="shared" si="66"/>
        <v>105000</v>
      </c>
      <c r="K4299" t="e">
        <f>VLOOKUP(B4299,'REGISTRO ABONOS'!$B$8:$BC$10039,54,0)</f>
        <v>#N/A</v>
      </c>
      <c r="L4299" t="e">
        <f>IF(Tabla267[[#This Row],[VALOR RESTANTE]]&lt;Tabla267[[#This Row],[VALOR]],"NO DISPONIBLE","DISPONIBLE")</f>
        <v>#N/A</v>
      </c>
      <c r="M4299" s="9">
        <f>COUNTIF(Tabla267[[#This Row],[VALOR RESTANTE]],0)</f>
        <v>0</v>
      </c>
    </row>
    <row r="4300" spans="2:13" hidden="1" x14ac:dyDescent="0.2">
      <c r="B4300" s="31">
        <v>4291</v>
      </c>
      <c r="J4300">
        <f t="shared" ref="J4300:J4363" si="67">IF(C4300&gt;43607,130000,105000)</f>
        <v>105000</v>
      </c>
      <c r="K4300" t="e">
        <f>VLOOKUP(B4300,'REGISTRO ABONOS'!$B$8:$BC$10039,54,0)</f>
        <v>#N/A</v>
      </c>
      <c r="L4300" t="e">
        <f>IF(Tabla267[[#This Row],[VALOR RESTANTE]]&lt;Tabla267[[#This Row],[VALOR]],"NO DISPONIBLE","DISPONIBLE")</f>
        <v>#N/A</v>
      </c>
      <c r="M4300" s="9">
        <f>COUNTIF(Tabla267[[#This Row],[VALOR RESTANTE]],0)</f>
        <v>0</v>
      </c>
    </row>
    <row r="4301" spans="2:13" hidden="1" x14ac:dyDescent="0.2">
      <c r="B4301" s="31">
        <v>4292</v>
      </c>
      <c r="J4301">
        <f t="shared" si="67"/>
        <v>105000</v>
      </c>
      <c r="K4301" t="e">
        <f>VLOOKUP(B4301,'REGISTRO ABONOS'!$B$8:$BC$10039,54,0)</f>
        <v>#N/A</v>
      </c>
      <c r="L4301" t="e">
        <f>IF(Tabla267[[#This Row],[VALOR RESTANTE]]&lt;Tabla267[[#This Row],[VALOR]],"NO DISPONIBLE","DISPONIBLE")</f>
        <v>#N/A</v>
      </c>
      <c r="M4301" s="9">
        <f>COUNTIF(Tabla267[[#This Row],[VALOR RESTANTE]],0)</f>
        <v>0</v>
      </c>
    </row>
    <row r="4302" spans="2:13" hidden="1" x14ac:dyDescent="0.2">
      <c r="B4302" s="31">
        <v>4293</v>
      </c>
      <c r="J4302">
        <f t="shared" si="67"/>
        <v>105000</v>
      </c>
      <c r="K4302" t="e">
        <f>VLOOKUP(B4302,'REGISTRO ABONOS'!$B$8:$BC$10039,54,0)</f>
        <v>#N/A</v>
      </c>
      <c r="L4302" t="e">
        <f>IF(Tabla267[[#This Row],[VALOR RESTANTE]]&lt;Tabla267[[#This Row],[VALOR]],"NO DISPONIBLE","DISPONIBLE")</f>
        <v>#N/A</v>
      </c>
      <c r="M4302" s="9">
        <f>COUNTIF(Tabla267[[#This Row],[VALOR RESTANTE]],0)</f>
        <v>0</v>
      </c>
    </row>
    <row r="4303" spans="2:13" hidden="1" x14ac:dyDescent="0.2">
      <c r="B4303" s="31">
        <v>4294</v>
      </c>
      <c r="J4303">
        <f t="shared" si="67"/>
        <v>105000</v>
      </c>
      <c r="K4303" t="e">
        <f>VLOOKUP(B4303,'REGISTRO ABONOS'!$B$8:$BC$10039,54,0)</f>
        <v>#N/A</v>
      </c>
      <c r="L4303" t="e">
        <f>IF(Tabla267[[#This Row],[VALOR RESTANTE]]&lt;Tabla267[[#This Row],[VALOR]],"NO DISPONIBLE","DISPONIBLE")</f>
        <v>#N/A</v>
      </c>
      <c r="M4303" s="9">
        <f>COUNTIF(Tabla267[[#This Row],[VALOR RESTANTE]],0)</f>
        <v>0</v>
      </c>
    </row>
    <row r="4304" spans="2:13" hidden="1" x14ac:dyDescent="0.2">
      <c r="B4304" s="31">
        <v>4295</v>
      </c>
      <c r="J4304">
        <f t="shared" si="67"/>
        <v>105000</v>
      </c>
      <c r="K4304" t="e">
        <f>VLOOKUP(B4304,'REGISTRO ABONOS'!$B$8:$BC$10039,54,0)</f>
        <v>#N/A</v>
      </c>
      <c r="L4304" t="e">
        <f>IF(Tabla267[[#This Row],[VALOR RESTANTE]]&lt;Tabla267[[#This Row],[VALOR]],"NO DISPONIBLE","DISPONIBLE")</f>
        <v>#N/A</v>
      </c>
      <c r="M4304" s="9">
        <f>COUNTIF(Tabla267[[#This Row],[VALOR RESTANTE]],0)</f>
        <v>0</v>
      </c>
    </row>
    <row r="4305" spans="2:13" hidden="1" x14ac:dyDescent="0.2">
      <c r="B4305" s="31">
        <v>4296</v>
      </c>
      <c r="J4305">
        <f t="shared" si="67"/>
        <v>105000</v>
      </c>
      <c r="K4305" t="e">
        <f>VLOOKUP(B4305,'REGISTRO ABONOS'!$B$8:$BC$10039,54,0)</f>
        <v>#N/A</v>
      </c>
      <c r="L4305" t="e">
        <f>IF(Tabla267[[#This Row],[VALOR RESTANTE]]&lt;Tabla267[[#This Row],[VALOR]],"NO DISPONIBLE","DISPONIBLE")</f>
        <v>#N/A</v>
      </c>
      <c r="M4305" s="9">
        <f>COUNTIF(Tabla267[[#This Row],[VALOR RESTANTE]],0)</f>
        <v>0</v>
      </c>
    </row>
    <row r="4306" spans="2:13" hidden="1" x14ac:dyDescent="0.2">
      <c r="B4306" s="31">
        <v>4297</v>
      </c>
      <c r="J4306">
        <f t="shared" si="67"/>
        <v>105000</v>
      </c>
      <c r="K4306" t="e">
        <f>VLOOKUP(B4306,'REGISTRO ABONOS'!$B$8:$BC$10039,54,0)</f>
        <v>#N/A</v>
      </c>
      <c r="L4306" t="e">
        <f>IF(Tabla267[[#This Row],[VALOR RESTANTE]]&lt;Tabla267[[#This Row],[VALOR]],"NO DISPONIBLE","DISPONIBLE")</f>
        <v>#N/A</v>
      </c>
      <c r="M4306" s="9">
        <f>COUNTIF(Tabla267[[#This Row],[VALOR RESTANTE]],0)</f>
        <v>0</v>
      </c>
    </row>
    <row r="4307" spans="2:13" hidden="1" x14ac:dyDescent="0.2">
      <c r="B4307" s="31">
        <v>4298</v>
      </c>
      <c r="J4307">
        <f t="shared" si="67"/>
        <v>105000</v>
      </c>
      <c r="K4307" t="e">
        <f>VLOOKUP(B4307,'REGISTRO ABONOS'!$B$8:$BC$10039,54,0)</f>
        <v>#N/A</v>
      </c>
      <c r="L4307" t="e">
        <f>IF(Tabla267[[#This Row],[VALOR RESTANTE]]&lt;Tabla267[[#This Row],[VALOR]],"NO DISPONIBLE","DISPONIBLE")</f>
        <v>#N/A</v>
      </c>
      <c r="M4307" s="9">
        <f>COUNTIF(Tabla267[[#This Row],[VALOR RESTANTE]],0)</f>
        <v>0</v>
      </c>
    </row>
    <row r="4308" spans="2:13" hidden="1" x14ac:dyDescent="0.2">
      <c r="B4308" s="31">
        <v>4299</v>
      </c>
      <c r="J4308">
        <f t="shared" si="67"/>
        <v>105000</v>
      </c>
      <c r="K4308" t="e">
        <f>VLOOKUP(B4308,'REGISTRO ABONOS'!$B$8:$BC$10039,54,0)</f>
        <v>#N/A</v>
      </c>
      <c r="L4308" t="e">
        <f>IF(Tabla267[[#This Row],[VALOR RESTANTE]]&lt;Tabla267[[#This Row],[VALOR]],"NO DISPONIBLE","DISPONIBLE")</f>
        <v>#N/A</v>
      </c>
      <c r="M4308" s="9">
        <f>COUNTIF(Tabla267[[#This Row],[VALOR RESTANTE]],0)</f>
        <v>0</v>
      </c>
    </row>
    <row r="4309" spans="2:13" hidden="1" x14ac:dyDescent="0.2">
      <c r="B4309" s="31">
        <v>4300</v>
      </c>
      <c r="J4309">
        <f t="shared" si="67"/>
        <v>105000</v>
      </c>
      <c r="K4309" t="e">
        <f>VLOOKUP(B4309,'REGISTRO ABONOS'!$B$8:$BC$10039,54,0)</f>
        <v>#N/A</v>
      </c>
      <c r="L4309" t="e">
        <f>IF(Tabla267[[#This Row],[VALOR RESTANTE]]&lt;Tabla267[[#This Row],[VALOR]],"NO DISPONIBLE","DISPONIBLE")</f>
        <v>#N/A</v>
      </c>
      <c r="M4309" s="9">
        <f>COUNTIF(Tabla267[[#This Row],[VALOR RESTANTE]],0)</f>
        <v>0</v>
      </c>
    </row>
    <row r="4310" spans="2:13" hidden="1" x14ac:dyDescent="0.2">
      <c r="B4310" s="31">
        <v>4301</v>
      </c>
      <c r="J4310">
        <f t="shared" si="67"/>
        <v>105000</v>
      </c>
      <c r="K4310" t="e">
        <f>VLOOKUP(B4310,'REGISTRO ABONOS'!$B$8:$BC$10039,54,0)</f>
        <v>#N/A</v>
      </c>
      <c r="L4310" t="e">
        <f>IF(Tabla267[[#This Row],[VALOR RESTANTE]]&lt;Tabla267[[#This Row],[VALOR]],"NO DISPONIBLE","DISPONIBLE")</f>
        <v>#N/A</v>
      </c>
      <c r="M4310" s="9">
        <f>COUNTIF(Tabla267[[#This Row],[VALOR RESTANTE]],0)</f>
        <v>0</v>
      </c>
    </row>
    <row r="4311" spans="2:13" hidden="1" x14ac:dyDescent="0.2">
      <c r="B4311" s="31">
        <v>4302</v>
      </c>
      <c r="J4311">
        <f t="shared" si="67"/>
        <v>105000</v>
      </c>
      <c r="K4311" t="e">
        <f>VLOOKUP(B4311,'REGISTRO ABONOS'!$B$8:$BC$10039,54,0)</f>
        <v>#N/A</v>
      </c>
      <c r="L4311" t="e">
        <f>IF(Tabla267[[#This Row],[VALOR RESTANTE]]&lt;Tabla267[[#This Row],[VALOR]],"NO DISPONIBLE","DISPONIBLE")</f>
        <v>#N/A</v>
      </c>
      <c r="M4311" s="9">
        <f>COUNTIF(Tabla267[[#This Row],[VALOR RESTANTE]],0)</f>
        <v>0</v>
      </c>
    </row>
    <row r="4312" spans="2:13" hidden="1" x14ac:dyDescent="0.2">
      <c r="B4312" s="31">
        <v>4303</v>
      </c>
      <c r="J4312">
        <f t="shared" si="67"/>
        <v>105000</v>
      </c>
      <c r="K4312" t="e">
        <f>VLOOKUP(B4312,'REGISTRO ABONOS'!$B$8:$BC$10039,54,0)</f>
        <v>#N/A</v>
      </c>
      <c r="L4312" t="e">
        <f>IF(Tabla267[[#This Row],[VALOR RESTANTE]]&lt;Tabla267[[#This Row],[VALOR]],"NO DISPONIBLE","DISPONIBLE")</f>
        <v>#N/A</v>
      </c>
      <c r="M4312" s="9">
        <f>COUNTIF(Tabla267[[#This Row],[VALOR RESTANTE]],0)</f>
        <v>0</v>
      </c>
    </row>
    <row r="4313" spans="2:13" hidden="1" x14ac:dyDescent="0.2">
      <c r="B4313" s="31">
        <v>4304</v>
      </c>
      <c r="J4313">
        <f t="shared" si="67"/>
        <v>105000</v>
      </c>
      <c r="K4313" t="e">
        <f>VLOOKUP(B4313,'REGISTRO ABONOS'!$B$8:$BC$10039,54,0)</f>
        <v>#N/A</v>
      </c>
      <c r="L4313" t="e">
        <f>IF(Tabla267[[#This Row],[VALOR RESTANTE]]&lt;Tabla267[[#This Row],[VALOR]],"NO DISPONIBLE","DISPONIBLE")</f>
        <v>#N/A</v>
      </c>
      <c r="M4313" s="9">
        <f>COUNTIF(Tabla267[[#This Row],[VALOR RESTANTE]],0)</f>
        <v>0</v>
      </c>
    </row>
    <row r="4314" spans="2:13" hidden="1" x14ac:dyDescent="0.2">
      <c r="B4314" s="31">
        <v>4305</v>
      </c>
      <c r="J4314">
        <f t="shared" si="67"/>
        <v>105000</v>
      </c>
      <c r="K4314" t="e">
        <f>VLOOKUP(B4314,'REGISTRO ABONOS'!$B$8:$BC$10039,54,0)</f>
        <v>#N/A</v>
      </c>
      <c r="L4314" t="e">
        <f>IF(Tabla267[[#This Row],[VALOR RESTANTE]]&lt;Tabla267[[#This Row],[VALOR]],"NO DISPONIBLE","DISPONIBLE")</f>
        <v>#N/A</v>
      </c>
      <c r="M4314" s="9">
        <f>COUNTIF(Tabla267[[#This Row],[VALOR RESTANTE]],0)</f>
        <v>0</v>
      </c>
    </row>
    <row r="4315" spans="2:13" hidden="1" x14ac:dyDescent="0.2">
      <c r="B4315" s="31">
        <v>4306</v>
      </c>
      <c r="J4315">
        <f t="shared" si="67"/>
        <v>105000</v>
      </c>
      <c r="K4315" t="e">
        <f>VLOOKUP(B4315,'REGISTRO ABONOS'!$B$8:$BC$10039,54,0)</f>
        <v>#N/A</v>
      </c>
      <c r="L4315" t="e">
        <f>IF(Tabla267[[#This Row],[VALOR RESTANTE]]&lt;Tabla267[[#This Row],[VALOR]],"NO DISPONIBLE","DISPONIBLE")</f>
        <v>#N/A</v>
      </c>
      <c r="M4315" s="9">
        <f>COUNTIF(Tabla267[[#This Row],[VALOR RESTANTE]],0)</f>
        <v>0</v>
      </c>
    </row>
    <row r="4316" spans="2:13" hidden="1" x14ac:dyDescent="0.2">
      <c r="B4316" s="31">
        <v>4307</v>
      </c>
      <c r="J4316">
        <f t="shared" si="67"/>
        <v>105000</v>
      </c>
      <c r="K4316" t="e">
        <f>VLOOKUP(B4316,'REGISTRO ABONOS'!$B$8:$BC$10039,54,0)</f>
        <v>#N/A</v>
      </c>
      <c r="L4316" t="e">
        <f>IF(Tabla267[[#This Row],[VALOR RESTANTE]]&lt;Tabla267[[#This Row],[VALOR]],"NO DISPONIBLE","DISPONIBLE")</f>
        <v>#N/A</v>
      </c>
      <c r="M4316" s="9">
        <f>COUNTIF(Tabla267[[#This Row],[VALOR RESTANTE]],0)</f>
        <v>0</v>
      </c>
    </row>
    <row r="4317" spans="2:13" hidden="1" x14ac:dyDescent="0.2">
      <c r="B4317" s="31">
        <v>4308</v>
      </c>
      <c r="J4317">
        <f t="shared" si="67"/>
        <v>105000</v>
      </c>
      <c r="K4317" t="e">
        <f>VLOOKUP(B4317,'REGISTRO ABONOS'!$B$8:$BC$10039,54,0)</f>
        <v>#N/A</v>
      </c>
      <c r="L4317" t="e">
        <f>IF(Tabla267[[#This Row],[VALOR RESTANTE]]&lt;Tabla267[[#This Row],[VALOR]],"NO DISPONIBLE","DISPONIBLE")</f>
        <v>#N/A</v>
      </c>
      <c r="M4317" s="9">
        <f>COUNTIF(Tabla267[[#This Row],[VALOR RESTANTE]],0)</f>
        <v>0</v>
      </c>
    </row>
    <row r="4318" spans="2:13" hidden="1" x14ac:dyDescent="0.2">
      <c r="B4318" s="31">
        <v>4309</v>
      </c>
      <c r="J4318">
        <f t="shared" si="67"/>
        <v>105000</v>
      </c>
      <c r="K4318" t="e">
        <f>VLOOKUP(B4318,'REGISTRO ABONOS'!$B$8:$BC$10039,54,0)</f>
        <v>#N/A</v>
      </c>
      <c r="L4318" t="e">
        <f>IF(Tabla267[[#This Row],[VALOR RESTANTE]]&lt;Tabla267[[#This Row],[VALOR]],"NO DISPONIBLE","DISPONIBLE")</f>
        <v>#N/A</v>
      </c>
      <c r="M4318" s="9">
        <f>COUNTIF(Tabla267[[#This Row],[VALOR RESTANTE]],0)</f>
        <v>0</v>
      </c>
    </row>
    <row r="4319" spans="2:13" hidden="1" x14ac:dyDescent="0.2">
      <c r="B4319" s="31">
        <v>4310</v>
      </c>
      <c r="J4319">
        <f t="shared" si="67"/>
        <v>105000</v>
      </c>
      <c r="K4319" t="e">
        <f>VLOOKUP(B4319,'REGISTRO ABONOS'!$B$8:$BC$10039,54,0)</f>
        <v>#N/A</v>
      </c>
      <c r="L4319" t="e">
        <f>IF(Tabla267[[#This Row],[VALOR RESTANTE]]&lt;Tabla267[[#This Row],[VALOR]],"NO DISPONIBLE","DISPONIBLE")</f>
        <v>#N/A</v>
      </c>
      <c r="M4319" s="9">
        <f>COUNTIF(Tabla267[[#This Row],[VALOR RESTANTE]],0)</f>
        <v>0</v>
      </c>
    </row>
    <row r="4320" spans="2:13" hidden="1" x14ac:dyDescent="0.2">
      <c r="B4320" s="31">
        <v>4311</v>
      </c>
      <c r="J4320">
        <f t="shared" si="67"/>
        <v>105000</v>
      </c>
      <c r="K4320" t="e">
        <f>VLOOKUP(B4320,'REGISTRO ABONOS'!$B$8:$BC$10039,54,0)</f>
        <v>#N/A</v>
      </c>
      <c r="L4320" t="e">
        <f>IF(Tabla267[[#This Row],[VALOR RESTANTE]]&lt;Tabla267[[#This Row],[VALOR]],"NO DISPONIBLE","DISPONIBLE")</f>
        <v>#N/A</v>
      </c>
      <c r="M4320" s="9">
        <f>COUNTIF(Tabla267[[#This Row],[VALOR RESTANTE]],0)</f>
        <v>0</v>
      </c>
    </row>
    <row r="4321" spans="2:13" hidden="1" x14ac:dyDescent="0.2">
      <c r="B4321" s="31">
        <v>4312</v>
      </c>
      <c r="J4321">
        <f t="shared" si="67"/>
        <v>105000</v>
      </c>
      <c r="K4321" t="e">
        <f>VLOOKUP(B4321,'REGISTRO ABONOS'!$B$8:$BC$10039,54,0)</f>
        <v>#N/A</v>
      </c>
      <c r="L4321" t="e">
        <f>IF(Tabla267[[#This Row],[VALOR RESTANTE]]&lt;Tabla267[[#This Row],[VALOR]],"NO DISPONIBLE","DISPONIBLE")</f>
        <v>#N/A</v>
      </c>
      <c r="M4321" s="9">
        <f>COUNTIF(Tabla267[[#This Row],[VALOR RESTANTE]],0)</f>
        <v>0</v>
      </c>
    </row>
    <row r="4322" spans="2:13" hidden="1" x14ac:dyDescent="0.2">
      <c r="B4322" s="31">
        <v>4313</v>
      </c>
      <c r="J4322">
        <f t="shared" si="67"/>
        <v>105000</v>
      </c>
      <c r="K4322" t="e">
        <f>VLOOKUP(B4322,'REGISTRO ABONOS'!$B$8:$BC$10039,54,0)</f>
        <v>#N/A</v>
      </c>
      <c r="L4322" t="e">
        <f>IF(Tabla267[[#This Row],[VALOR RESTANTE]]&lt;Tabla267[[#This Row],[VALOR]],"NO DISPONIBLE","DISPONIBLE")</f>
        <v>#N/A</v>
      </c>
      <c r="M4322" s="9">
        <f>COUNTIF(Tabla267[[#This Row],[VALOR RESTANTE]],0)</f>
        <v>0</v>
      </c>
    </row>
    <row r="4323" spans="2:13" hidden="1" x14ac:dyDescent="0.2">
      <c r="B4323" s="31">
        <v>4314</v>
      </c>
      <c r="J4323">
        <f t="shared" si="67"/>
        <v>105000</v>
      </c>
      <c r="K4323" t="e">
        <f>VLOOKUP(B4323,'REGISTRO ABONOS'!$B$8:$BC$10039,54,0)</f>
        <v>#N/A</v>
      </c>
      <c r="L4323" t="e">
        <f>IF(Tabla267[[#This Row],[VALOR RESTANTE]]&lt;Tabla267[[#This Row],[VALOR]],"NO DISPONIBLE","DISPONIBLE")</f>
        <v>#N/A</v>
      </c>
      <c r="M4323" s="9">
        <f>COUNTIF(Tabla267[[#This Row],[VALOR RESTANTE]],0)</f>
        <v>0</v>
      </c>
    </row>
    <row r="4324" spans="2:13" hidden="1" x14ac:dyDescent="0.2">
      <c r="B4324" s="31">
        <v>4315</v>
      </c>
      <c r="J4324">
        <f t="shared" si="67"/>
        <v>105000</v>
      </c>
      <c r="K4324" t="e">
        <f>VLOOKUP(B4324,'REGISTRO ABONOS'!$B$8:$BC$10039,54,0)</f>
        <v>#N/A</v>
      </c>
      <c r="L4324" t="e">
        <f>IF(Tabla267[[#This Row],[VALOR RESTANTE]]&lt;Tabla267[[#This Row],[VALOR]],"NO DISPONIBLE","DISPONIBLE")</f>
        <v>#N/A</v>
      </c>
      <c r="M4324" s="9">
        <f>COUNTIF(Tabla267[[#This Row],[VALOR RESTANTE]],0)</f>
        <v>0</v>
      </c>
    </row>
    <row r="4325" spans="2:13" hidden="1" x14ac:dyDescent="0.2">
      <c r="B4325" s="31">
        <v>4316</v>
      </c>
      <c r="J4325">
        <f t="shared" si="67"/>
        <v>105000</v>
      </c>
      <c r="K4325" t="e">
        <f>VLOOKUP(B4325,'REGISTRO ABONOS'!$B$8:$BC$10039,54,0)</f>
        <v>#N/A</v>
      </c>
      <c r="L4325" t="e">
        <f>IF(Tabla267[[#This Row],[VALOR RESTANTE]]&lt;Tabla267[[#This Row],[VALOR]],"NO DISPONIBLE","DISPONIBLE")</f>
        <v>#N/A</v>
      </c>
      <c r="M4325" s="9">
        <f>COUNTIF(Tabla267[[#This Row],[VALOR RESTANTE]],0)</f>
        <v>0</v>
      </c>
    </row>
    <row r="4326" spans="2:13" hidden="1" x14ac:dyDescent="0.2">
      <c r="B4326" s="31">
        <v>4317</v>
      </c>
      <c r="C4326" s="10">
        <v>43564</v>
      </c>
      <c r="D4326" t="s">
        <v>240</v>
      </c>
      <c r="I4326" t="s">
        <v>229</v>
      </c>
      <c r="J4326">
        <f t="shared" si="67"/>
        <v>105000</v>
      </c>
      <c r="K4326" t="e">
        <f>VLOOKUP(B4326,'REGISTRO ABONOS'!$B$8:$BC$10039,54,0)</f>
        <v>#N/A</v>
      </c>
      <c r="L4326" t="e">
        <f>IF(Tabla267[[#This Row],[VALOR RESTANTE]]&lt;Tabla267[[#This Row],[VALOR]],"NO DISPONIBLE","DISPONIBLE")</f>
        <v>#N/A</v>
      </c>
      <c r="M4326" s="9">
        <f>COUNTIF(Tabla267[[#This Row],[VALOR RESTANTE]],0)</f>
        <v>0</v>
      </c>
    </row>
    <row r="4327" spans="2:13" hidden="1" x14ac:dyDescent="0.2">
      <c r="B4327" s="31">
        <v>4318</v>
      </c>
      <c r="J4327">
        <f t="shared" si="67"/>
        <v>105000</v>
      </c>
      <c r="K4327" t="e">
        <f>VLOOKUP(B4327,'REGISTRO ABONOS'!$B$8:$BC$10039,54,0)</f>
        <v>#N/A</v>
      </c>
      <c r="L4327" t="e">
        <f>IF(Tabla267[[#This Row],[VALOR RESTANTE]]&lt;Tabla267[[#This Row],[VALOR]],"NO DISPONIBLE","DISPONIBLE")</f>
        <v>#N/A</v>
      </c>
      <c r="M4327" s="9">
        <f>COUNTIF(Tabla267[[#This Row],[VALOR RESTANTE]],0)</f>
        <v>0</v>
      </c>
    </row>
    <row r="4328" spans="2:13" hidden="1" x14ac:dyDescent="0.2">
      <c r="B4328" s="31">
        <v>4319</v>
      </c>
      <c r="J4328">
        <f t="shared" si="67"/>
        <v>105000</v>
      </c>
      <c r="K4328" t="e">
        <f>VLOOKUP(B4328,'REGISTRO ABONOS'!$B$8:$BC$10039,54,0)</f>
        <v>#N/A</v>
      </c>
      <c r="L4328" t="e">
        <f>IF(Tabla267[[#This Row],[VALOR RESTANTE]]&lt;Tabla267[[#This Row],[VALOR]],"NO DISPONIBLE","DISPONIBLE")</f>
        <v>#N/A</v>
      </c>
      <c r="M4328" s="9">
        <f>COUNTIF(Tabla267[[#This Row],[VALOR RESTANTE]],0)</f>
        <v>0</v>
      </c>
    </row>
    <row r="4329" spans="2:13" hidden="1" x14ac:dyDescent="0.2">
      <c r="B4329" s="31">
        <v>4320</v>
      </c>
      <c r="J4329">
        <f t="shared" si="67"/>
        <v>105000</v>
      </c>
      <c r="K4329" t="e">
        <f>VLOOKUP(B4329,'REGISTRO ABONOS'!$B$8:$BC$10039,54,0)</f>
        <v>#N/A</v>
      </c>
      <c r="L4329" t="e">
        <f>IF(Tabla267[[#This Row],[VALOR RESTANTE]]&lt;Tabla267[[#This Row],[VALOR]],"NO DISPONIBLE","DISPONIBLE")</f>
        <v>#N/A</v>
      </c>
      <c r="M4329" s="9">
        <f>COUNTIF(Tabla267[[#This Row],[VALOR RESTANTE]],0)</f>
        <v>0</v>
      </c>
    </row>
    <row r="4330" spans="2:13" hidden="1" x14ac:dyDescent="0.2">
      <c r="B4330" s="31">
        <v>4321</v>
      </c>
      <c r="J4330">
        <f t="shared" si="67"/>
        <v>105000</v>
      </c>
      <c r="K4330" t="e">
        <f>VLOOKUP(B4330,'REGISTRO ABONOS'!$B$8:$BC$10039,54,0)</f>
        <v>#N/A</v>
      </c>
      <c r="L4330" t="e">
        <f>IF(Tabla267[[#This Row],[VALOR RESTANTE]]&lt;Tabla267[[#This Row],[VALOR]],"NO DISPONIBLE","DISPONIBLE")</f>
        <v>#N/A</v>
      </c>
      <c r="M4330" s="9">
        <f>COUNTIF(Tabla267[[#This Row],[VALOR RESTANTE]],0)</f>
        <v>0</v>
      </c>
    </row>
    <row r="4331" spans="2:13" hidden="1" x14ac:dyDescent="0.2">
      <c r="B4331" s="31">
        <v>4322</v>
      </c>
      <c r="J4331">
        <f t="shared" si="67"/>
        <v>105000</v>
      </c>
      <c r="K4331" t="e">
        <f>VLOOKUP(B4331,'REGISTRO ABONOS'!$B$8:$BC$10039,54,0)</f>
        <v>#N/A</v>
      </c>
      <c r="L4331" t="e">
        <f>IF(Tabla267[[#This Row],[VALOR RESTANTE]]&lt;Tabla267[[#This Row],[VALOR]],"NO DISPONIBLE","DISPONIBLE")</f>
        <v>#N/A</v>
      </c>
      <c r="M4331" s="9">
        <f>COUNTIF(Tabla267[[#This Row],[VALOR RESTANTE]],0)</f>
        <v>0</v>
      </c>
    </row>
    <row r="4332" spans="2:13" hidden="1" x14ac:dyDescent="0.2">
      <c r="B4332" s="31">
        <v>4323</v>
      </c>
      <c r="J4332">
        <f t="shared" si="67"/>
        <v>105000</v>
      </c>
      <c r="K4332" t="e">
        <f>VLOOKUP(B4332,'REGISTRO ABONOS'!$B$8:$BC$10039,54,0)</f>
        <v>#N/A</v>
      </c>
      <c r="L4332" t="e">
        <f>IF(Tabla267[[#This Row],[VALOR RESTANTE]]&lt;Tabla267[[#This Row],[VALOR]],"NO DISPONIBLE","DISPONIBLE")</f>
        <v>#N/A</v>
      </c>
      <c r="M4332" s="9">
        <f>COUNTIF(Tabla267[[#This Row],[VALOR RESTANTE]],0)</f>
        <v>0</v>
      </c>
    </row>
    <row r="4333" spans="2:13" hidden="1" x14ac:dyDescent="0.2">
      <c r="B4333" s="31">
        <v>4324</v>
      </c>
      <c r="J4333">
        <f t="shared" si="67"/>
        <v>105000</v>
      </c>
      <c r="K4333" t="e">
        <f>VLOOKUP(B4333,'REGISTRO ABONOS'!$B$8:$BC$10039,54,0)</f>
        <v>#N/A</v>
      </c>
      <c r="L4333" t="e">
        <f>IF(Tabla267[[#This Row],[VALOR RESTANTE]]&lt;Tabla267[[#This Row],[VALOR]],"NO DISPONIBLE","DISPONIBLE")</f>
        <v>#N/A</v>
      </c>
      <c r="M4333" s="9">
        <f>COUNTIF(Tabla267[[#This Row],[VALOR RESTANTE]],0)</f>
        <v>0</v>
      </c>
    </row>
    <row r="4334" spans="2:13" hidden="1" x14ac:dyDescent="0.2">
      <c r="B4334" s="31">
        <v>4325</v>
      </c>
      <c r="J4334">
        <f t="shared" si="67"/>
        <v>105000</v>
      </c>
      <c r="K4334" t="e">
        <f>VLOOKUP(B4334,'REGISTRO ABONOS'!$B$8:$BC$10039,54,0)</f>
        <v>#N/A</v>
      </c>
      <c r="L4334" t="e">
        <f>IF(Tabla267[[#This Row],[VALOR RESTANTE]]&lt;Tabla267[[#This Row],[VALOR]],"NO DISPONIBLE","DISPONIBLE")</f>
        <v>#N/A</v>
      </c>
      <c r="M4334" s="9">
        <f>COUNTIF(Tabla267[[#This Row],[VALOR RESTANTE]],0)</f>
        <v>0</v>
      </c>
    </row>
    <row r="4335" spans="2:13" hidden="1" x14ac:dyDescent="0.2">
      <c r="B4335" s="31">
        <v>4326</v>
      </c>
      <c r="J4335">
        <f t="shared" si="67"/>
        <v>105000</v>
      </c>
      <c r="K4335" t="e">
        <f>VLOOKUP(B4335,'REGISTRO ABONOS'!$B$8:$BC$10039,54,0)</f>
        <v>#N/A</v>
      </c>
      <c r="L4335" t="e">
        <f>IF(Tabla267[[#This Row],[VALOR RESTANTE]]&lt;Tabla267[[#This Row],[VALOR]],"NO DISPONIBLE","DISPONIBLE")</f>
        <v>#N/A</v>
      </c>
      <c r="M4335" s="9">
        <f>COUNTIF(Tabla267[[#This Row],[VALOR RESTANTE]],0)</f>
        <v>0</v>
      </c>
    </row>
    <row r="4336" spans="2:13" hidden="1" x14ac:dyDescent="0.2">
      <c r="B4336" s="31">
        <v>4327</v>
      </c>
      <c r="J4336">
        <f t="shared" si="67"/>
        <v>105000</v>
      </c>
      <c r="K4336" t="e">
        <f>VLOOKUP(B4336,'REGISTRO ABONOS'!$B$8:$BC$10039,54,0)</f>
        <v>#N/A</v>
      </c>
      <c r="L4336" t="e">
        <f>IF(Tabla267[[#This Row],[VALOR RESTANTE]]&lt;Tabla267[[#This Row],[VALOR]],"NO DISPONIBLE","DISPONIBLE")</f>
        <v>#N/A</v>
      </c>
      <c r="M4336" s="9">
        <f>COUNTIF(Tabla267[[#This Row],[VALOR RESTANTE]],0)</f>
        <v>0</v>
      </c>
    </row>
    <row r="4337" spans="2:13" hidden="1" x14ac:dyDescent="0.2">
      <c r="B4337" s="31">
        <v>4328</v>
      </c>
      <c r="J4337">
        <f t="shared" si="67"/>
        <v>105000</v>
      </c>
      <c r="K4337" t="e">
        <f>VLOOKUP(B4337,'REGISTRO ABONOS'!$B$8:$BC$10039,54,0)</f>
        <v>#N/A</v>
      </c>
      <c r="L4337" t="e">
        <f>IF(Tabla267[[#This Row],[VALOR RESTANTE]]&lt;Tabla267[[#This Row],[VALOR]],"NO DISPONIBLE","DISPONIBLE")</f>
        <v>#N/A</v>
      </c>
      <c r="M4337" s="9">
        <f>COUNTIF(Tabla267[[#This Row],[VALOR RESTANTE]],0)</f>
        <v>0</v>
      </c>
    </row>
    <row r="4338" spans="2:13" hidden="1" x14ac:dyDescent="0.2">
      <c r="B4338" s="31">
        <v>4329</v>
      </c>
      <c r="J4338">
        <f t="shared" si="67"/>
        <v>105000</v>
      </c>
      <c r="K4338" t="e">
        <f>VLOOKUP(B4338,'REGISTRO ABONOS'!$B$8:$BC$10039,54,0)</f>
        <v>#N/A</v>
      </c>
      <c r="L4338" t="e">
        <f>IF(Tabla267[[#This Row],[VALOR RESTANTE]]&lt;Tabla267[[#This Row],[VALOR]],"NO DISPONIBLE","DISPONIBLE")</f>
        <v>#N/A</v>
      </c>
      <c r="M4338" s="9">
        <f>COUNTIF(Tabla267[[#This Row],[VALOR RESTANTE]],0)</f>
        <v>0</v>
      </c>
    </row>
    <row r="4339" spans="2:13" hidden="1" x14ac:dyDescent="0.2">
      <c r="B4339" s="31">
        <v>4330</v>
      </c>
      <c r="J4339">
        <f t="shared" si="67"/>
        <v>105000</v>
      </c>
      <c r="K4339" t="e">
        <f>VLOOKUP(B4339,'REGISTRO ABONOS'!$B$8:$BC$10039,54,0)</f>
        <v>#N/A</v>
      </c>
      <c r="L4339" t="e">
        <f>IF(Tabla267[[#This Row],[VALOR RESTANTE]]&lt;Tabla267[[#This Row],[VALOR]],"NO DISPONIBLE","DISPONIBLE")</f>
        <v>#N/A</v>
      </c>
      <c r="M4339" s="9">
        <f>COUNTIF(Tabla267[[#This Row],[VALOR RESTANTE]],0)</f>
        <v>0</v>
      </c>
    </row>
    <row r="4340" spans="2:13" hidden="1" x14ac:dyDescent="0.2">
      <c r="B4340" s="31">
        <v>4331</v>
      </c>
      <c r="J4340">
        <f t="shared" si="67"/>
        <v>105000</v>
      </c>
      <c r="K4340" t="e">
        <f>VLOOKUP(B4340,'REGISTRO ABONOS'!$B$8:$BC$10039,54,0)</f>
        <v>#N/A</v>
      </c>
      <c r="L4340" t="e">
        <f>IF(Tabla267[[#This Row],[VALOR RESTANTE]]&lt;Tabla267[[#This Row],[VALOR]],"NO DISPONIBLE","DISPONIBLE")</f>
        <v>#N/A</v>
      </c>
      <c r="M4340" s="9">
        <f>COUNTIF(Tabla267[[#This Row],[VALOR RESTANTE]],0)</f>
        <v>0</v>
      </c>
    </row>
    <row r="4341" spans="2:13" hidden="1" x14ac:dyDescent="0.2">
      <c r="B4341" s="31">
        <v>4332</v>
      </c>
      <c r="J4341">
        <f t="shared" si="67"/>
        <v>105000</v>
      </c>
      <c r="K4341" t="e">
        <f>VLOOKUP(B4341,'REGISTRO ABONOS'!$B$8:$BC$10039,54,0)</f>
        <v>#N/A</v>
      </c>
      <c r="L4341" t="e">
        <f>IF(Tabla267[[#This Row],[VALOR RESTANTE]]&lt;Tabla267[[#This Row],[VALOR]],"NO DISPONIBLE","DISPONIBLE")</f>
        <v>#N/A</v>
      </c>
      <c r="M4341" s="9">
        <f>COUNTIF(Tabla267[[#This Row],[VALOR RESTANTE]],0)</f>
        <v>0</v>
      </c>
    </row>
    <row r="4342" spans="2:13" hidden="1" x14ac:dyDescent="0.2">
      <c r="B4342" s="31">
        <v>4333</v>
      </c>
      <c r="J4342">
        <f t="shared" si="67"/>
        <v>105000</v>
      </c>
      <c r="K4342" t="e">
        <f>VLOOKUP(B4342,'REGISTRO ABONOS'!$B$8:$BC$10039,54,0)</f>
        <v>#N/A</v>
      </c>
      <c r="L4342" t="e">
        <f>IF(Tabla267[[#This Row],[VALOR RESTANTE]]&lt;Tabla267[[#This Row],[VALOR]],"NO DISPONIBLE","DISPONIBLE")</f>
        <v>#N/A</v>
      </c>
      <c r="M4342" s="9">
        <f>COUNTIF(Tabla267[[#This Row],[VALOR RESTANTE]],0)</f>
        <v>0</v>
      </c>
    </row>
    <row r="4343" spans="2:13" hidden="1" x14ac:dyDescent="0.2">
      <c r="B4343" s="31">
        <v>4334</v>
      </c>
      <c r="C4343" s="10">
        <v>43564</v>
      </c>
      <c r="D4343" t="s">
        <v>275</v>
      </c>
      <c r="I4343" t="s">
        <v>229</v>
      </c>
      <c r="J4343">
        <f t="shared" si="67"/>
        <v>105000</v>
      </c>
      <c r="K4343" t="e">
        <f>VLOOKUP(B4343,'REGISTRO ABONOS'!$B$8:$BC$10039,54,0)</f>
        <v>#N/A</v>
      </c>
      <c r="L4343" t="e">
        <f>IF(Tabla267[[#This Row],[VALOR RESTANTE]]&lt;Tabla267[[#This Row],[VALOR]],"NO DISPONIBLE","DISPONIBLE")</f>
        <v>#N/A</v>
      </c>
      <c r="M4343" s="9">
        <f>COUNTIF(Tabla267[[#This Row],[VALOR RESTANTE]],0)</f>
        <v>0</v>
      </c>
    </row>
    <row r="4344" spans="2:13" hidden="1" x14ac:dyDescent="0.2">
      <c r="B4344" s="31">
        <v>4335</v>
      </c>
      <c r="J4344">
        <f t="shared" si="67"/>
        <v>105000</v>
      </c>
      <c r="K4344" t="e">
        <f>VLOOKUP(B4344,'REGISTRO ABONOS'!$B$8:$BC$10039,54,0)</f>
        <v>#N/A</v>
      </c>
      <c r="L4344" t="e">
        <f>IF(Tabla267[[#This Row],[VALOR RESTANTE]]&lt;Tabla267[[#This Row],[VALOR]],"NO DISPONIBLE","DISPONIBLE")</f>
        <v>#N/A</v>
      </c>
      <c r="M4344" s="9">
        <f>COUNTIF(Tabla267[[#This Row],[VALOR RESTANTE]],0)</f>
        <v>0</v>
      </c>
    </row>
    <row r="4345" spans="2:13" hidden="1" x14ac:dyDescent="0.2">
      <c r="B4345" s="31">
        <v>4336</v>
      </c>
      <c r="J4345">
        <f t="shared" si="67"/>
        <v>105000</v>
      </c>
      <c r="K4345" t="e">
        <f>VLOOKUP(B4345,'REGISTRO ABONOS'!$B$8:$BC$10039,54,0)</f>
        <v>#N/A</v>
      </c>
      <c r="L4345" t="e">
        <f>IF(Tabla267[[#This Row],[VALOR RESTANTE]]&lt;Tabla267[[#This Row],[VALOR]],"NO DISPONIBLE","DISPONIBLE")</f>
        <v>#N/A</v>
      </c>
      <c r="M4345" s="9">
        <f>COUNTIF(Tabla267[[#This Row],[VALOR RESTANTE]],0)</f>
        <v>0</v>
      </c>
    </row>
    <row r="4346" spans="2:13" hidden="1" x14ac:dyDescent="0.2">
      <c r="B4346" s="31">
        <v>4337</v>
      </c>
      <c r="J4346">
        <f t="shared" si="67"/>
        <v>105000</v>
      </c>
      <c r="K4346" t="e">
        <f>VLOOKUP(B4346,'REGISTRO ABONOS'!$B$8:$BC$10039,54,0)</f>
        <v>#N/A</v>
      </c>
      <c r="L4346" t="e">
        <f>IF(Tabla267[[#This Row],[VALOR RESTANTE]]&lt;Tabla267[[#This Row],[VALOR]],"NO DISPONIBLE","DISPONIBLE")</f>
        <v>#N/A</v>
      </c>
      <c r="M4346" s="9">
        <f>COUNTIF(Tabla267[[#This Row],[VALOR RESTANTE]],0)</f>
        <v>0</v>
      </c>
    </row>
    <row r="4347" spans="2:13" hidden="1" x14ac:dyDescent="0.2">
      <c r="B4347" s="31">
        <v>4338</v>
      </c>
      <c r="J4347">
        <f t="shared" si="67"/>
        <v>105000</v>
      </c>
      <c r="K4347" t="e">
        <f>VLOOKUP(B4347,'REGISTRO ABONOS'!$B$8:$BC$10039,54,0)</f>
        <v>#N/A</v>
      </c>
      <c r="L4347" t="e">
        <f>IF(Tabla267[[#This Row],[VALOR RESTANTE]]&lt;Tabla267[[#This Row],[VALOR]],"NO DISPONIBLE","DISPONIBLE")</f>
        <v>#N/A</v>
      </c>
      <c r="M4347" s="9">
        <f>COUNTIF(Tabla267[[#This Row],[VALOR RESTANTE]],0)</f>
        <v>0</v>
      </c>
    </row>
    <row r="4348" spans="2:13" hidden="1" x14ac:dyDescent="0.2">
      <c r="B4348" s="31">
        <v>4339</v>
      </c>
      <c r="J4348">
        <f t="shared" si="67"/>
        <v>105000</v>
      </c>
      <c r="K4348" t="e">
        <f>VLOOKUP(B4348,'REGISTRO ABONOS'!$B$8:$BC$10039,54,0)</f>
        <v>#N/A</v>
      </c>
      <c r="L4348" t="e">
        <f>IF(Tabla267[[#This Row],[VALOR RESTANTE]]&lt;Tabla267[[#This Row],[VALOR]],"NO DISPONIBLE","DISPONIBLE")</f>
        <v>#N/A</v>
      </c>
      <c r="M4348" s="9">
        <f>COUNTIF(Tabla267[[#This Row],[VALOR RESTANTE]],0)</f>
        <v>0</v>
      </c>
    </row>
    <row r="4349" spans="2:13" hidden="1" x14ac:dyDescent="0.2">
      <c r="B4349" s="31">
        <v>4340</v>
      </c>
      <c r="J4349">
        <f t="shared" si="67"/>
        <v>105000</v>
      </c>
      <c r="K4349" t="e">
        <f>VLOOKUP(B4349,'REGISTRO ABONOS'!$B$8:$BC$10039,54,0)</f>
        <v>#N/A</v>
      </c>
      <c r="L4349" t="e">
        <f>IF(Tabla267[[#This Row],[VALOR RESTANTE]]&lt;Tabla267[[#This Row],[VALOR]],"NO DISPONIBLE","DISPONIBLE")</f>
        <v>#N/A</v>
      </c>
      <c r="M4349" s="9">
        <f>COUNTIF(Tabla267[[#This Row],[VALOR RESTANTE]],0)</f>
        <v>0</v>
      </c>
    </row>
    <row r="4350" spans="2:13" hidden="1" x14ac:dyDescent="0.2">
      <c r="B4350" s="31">
        <v>4341</v>
      </c>
      <c r="J4350">
        <f t="shared" si="67"/>
        <v>105000</v>
      </c>
      <c r="K4350" t="e">
        <f>VLOOKUP(B4350,'REGISTRO ABONOS'!$B$8:$BC$10039,54,0)</f>
        <v>#N/A</v>
      </c>
      <c r="L4350" t="e">
        <f>IF(Tabla267[[#This Row],[VALOR RESTANTE]]&lt;Tabla267[[#This Row],[VALOR]],"NO DISPONIBLE","DISPONIBLE")</f>
        <v>#N/A</v>
      </c>
      <c r="M4350" s="9">
        <f>COUNTIF(Tabla267[[#This Row],[VALOR RESTANTE]],0)</f>
        <v>0</v>
      </c>
    </row>
    <row r="4351" spans="2:13" hidden="1" x14ac:dyDescent="0.2">
      <c r="B4351" s="31">
        <v>4342</v>
      </c>
      <c r="J4351">
        <f t="shared" si="67"/>
        <v>105000</v>
      </c>
      <c r="K4351" t="e">
        <f>VLOOKUP(B4351,'REGISTRO ABONOS'!$B$8:$BC$10039,54,0)</f>
        <v>#N/A</v>
      </c>
      <c r="L4351" t="e">
        <f>IF(Tabla267[[#This Row],[VALOR RESTANTE]]&lt;Tabla267[[#This Row],[VALOR]],"NO DISPONIBLE","DISPONIBLE")</f>
        <v>#N/A</v>
      </c>
      <c r="M4351" s="9">
        <f>COUNTIF(Tabla267[[#This Row],[VALOR RESTANTE]],0)</f>
        <v>0</v>
      </c>
    </row>
    <row r="4352" spans="2:13" hidden="1" x14ac:dyDescent="0.2">
      <c r="B4352" s="31">
        <v>4343</v>
      </c>
      <c r="J4352">
        <f t="shared" si="67"/>
        <v>105000</v>
      </c>
      <c r="K4352" t="e">
        <f>VLOOKUP(B4352,'REGISTRO ABONOS'!$B$8:$BC$10039,54,0)</f>
        <v>#N/A</v>
      </c>
      <c r="L4352" t="e">
        <f>IF(Tabla267[[#This Row],[VALOR RESTANTE]]&lt;Tabla267[[#This Row],[VALOR]],"NO DISPONIBLE","DISPONIBLE")</f>
        <v>#N/A</v>
      </c>
      <c r="M4352" s="9">
        <f>COUNTIF(Tabla267[[#This Row],[VALOR RESTANTE]],0)</f>
        <v>0</v>
      </c>
    </row>
    <row r="4353" spans="2:13" hidden="1" x14ac:dyDescent="0.2">
      <c r="B4353" s="31">
        <v>4344</v>
      </c>
      <c r="J4353">
        <f t="shared" si="67"/>
        <v>105000</v>
      </c>
      <c r="K4353" t="e">
        <f>VLOOKUP(B4353,'REGISTRO ABONOS'!$B$8:$BC$10039,54,0)</f>
        <v>#N/A</v>
      </c>
      <c r="L4353" t="e">
        <f>IF(Tabla267[[#This Row],[VALOR RESTANTE]]&lt;Tabla267[[#This Row],[VALOR]],"NO DISPONIBLE","DISPONIBLE")</f>
        <v>#N/A</v>
      </c>
      <c r="M4353" s="9">
        <f>COUNTIF(Tabla267[[#This Row],[VALOR RESTANTE]],0)</f>
        <v>0</v>
      </c>
    </row>
    <row r="4354" spans="2:13" hidden="1" x14ac:dyDescent="0.2">
      <c r="B4354" s="31">
        <v>4345</v>
      </c>
      <c r="J4354">
        <f t="shared" si="67"/>
        <v>105000</v>
      </c>
      <c r="K4354" t="e">
        <f>VLOOKUP(B4354,'REGISTRO ABONOS'!$B$8:$BC$10039,54,0)</f>
        <v>#N/A</v>
      </c>
      <c r="L4354" t="e">
        <f>IF(Tabla267[[#This Row],[VALOR RESTANTE]]&lt;Tabla267[[#This Row],[VALOR]],"NO DISPONIBLE","DISPONIBLE")</f>
        <v>#N/A</v>
      </c>
      <c r="M4354" s="9">
        <f>COUNTIF(Tabla267[[#This Row],[VALOR RESTANTE]],0)</f>
        <v>0</v>
      </c>
    </row>
    <row r="4355" spans="2:13" hidden="1" x14ac:dyDescent="0.2">
      <c r="B4355" s="31">
        <v>4346</v>
      </c>
      <c r="J4355">
        <f t="shared" si="67"/>
        <v>105000</v>
      </c>
      <c r="K4355" t="e">
        <f>VLOOKUP(B4355,'REGISTRO ABONOS'!$B$8:$BC$10039,54,0)</f>
        <v>#N/A</v>
      </c>
      <c r="L4355" t="e">
        <f>IF(Tabla267[[#This Row],[VALOR RESTANTE]]&lt;Tabla267[[#This Row],[VALOR]],"NO DISPONIBLE","DISPONIBLE")</f>
        <v>#N/A</v>
      </c>
      <c r="M4355" s="9">
        <f>COUNTIF(Tabla267[[#This Row],[VALOR RESTANTE]],0)</f>
        <v>0</v>
      </c>
    </row>
    <row r="4356" spans="2:13" hidden="1" x14ac:dyDescent="0.2">
      <c r="B4356" s="31">
        <v>4347</v>
      </c>
      <c r="J4356">
        <f t="shared" si="67"/>
        <v>105000</v>
      </c>
      <c r="K4356" t="e">
        <f>VLOOKUP(B4356,'REGISTRO ABONOS'!$B$8:$BC$10039,54,0)</f>
        <v>#N/A</v>
      </c>
      <c r="L4356" t="e">
        <f>IF(Tabla267[[#This Row],[VALOR RESTANTE]]&lt;Tabla267[[#This Row],[VALOR]],"NO DISPONIBLE","DISPONIBLE")</f>
        <v>#N/A</v>
      </c>
      <c r="M4356" s="9">
        <f>COUNTIF(Tabla267[[#This Row],[VALOR RESTANTE]],0)</f>
        <v>0</v>
      </c>
    </row>
    <row r="4357" spans="2:13" hidden="1" x14ac:dyDescent="0.2">
      <c r="B4357" s="31">
        <v>4348</v>
      </c>
      <c r="J4357">
        <f t="shared" si="67"/>
        <v>105000</v>
      </c>
      <c r="K4357" t="e">
        <f>VLOOKUP(B4357,'REGISTRO ABONOS'!$B$8:$BC$10039,54,0)</f>
        <v>#N/A</v>
      </c>
      <c r="L4357" t="e">
        <f>IF(Tabla267[[#This Row],[VALOR RESTANTE]]&lt;Tabla267[[#This Row],[VALOR]],"NO DISPONIBLE","DISPONIBLE")</f>
        <v>#N/A</v>
      </c>
      <c r="M4357" s="9">
        <f>COUNTIF(Tabla267[[#This Row],[VALOR RESTANTE]],0)</f>
        <v>0</v>
      </c>
    </row>
    <row r="4358" spans="2:13" hidden="1" x14ac:dyDescent="0.2">
      <c r="B4358" s="31">
        <v>4349</v>
      </c>
      <c r="J4358">
        <f t="shared" si="67"/>
        <v>105000</v>
      </c>
      <c r="K4358" t="e">
        <f>VLOOKUP(B4358,'REGISTRO ABONOS'!$B$8:$BC$10039,54,0)</f>
        <v>#N/A</v>
      </c>
      <c r="L4358" t="e">
        <f>IF(Tabla267[[#This Row],[VALOR RESTANTE]]&lt;Tabla267[[#This Row],[VALOR]],"NO DISPONIBLE","DISPONIBLE")</f>
        <v>#N/A</v>
      </c>
      <c r="M4358" s="9">
        <f>COUNTIF(Tabla267[[#This Row],[VALOR RESTANTE]],0)</f>
        <v>0</v>
      </c>
    </row>
    <row r="4359" spans="2:13" hidden="1" x14ac:dyDescent="0.2">
      <c r="B4359" s="31">
        <v>4350</v>
      </c>
      <c r="J4359">
        <f t="shared" si="67"/>
        <v>105000</v>
      </c>
      <c r="K4359" t="e">
        <f>VLOOKUP(B4359,'REGISTRO ABONOS'!$B$8:$BC$10039,54,0)</f>
        <v>#N/A</v>
      </c>
      <c r="L4359" t="e">
        <f>IF(Tabla267[[#This Row],[VALOR RESTANTE]]&lt;Tabla267[[#This Row],[VALOR]],"NO DISPONIBLE","DISPONIBLE")</f>
        <v>#N/A</v>
      </c>
      <c r="M4359" s="9">
        <f>COUNTIF(Tabla267[[#This Row],[VALOR RESTANTE]],0)</f>
        <v>0</v>
      </c>
    </row>
    <row r="4360" spans="2:13" hidden="1" x14ac:dyDescent="0.2">
      <c r="B4360" s="31">
        <v>4351</v>
      </c>
      <c r="J4360">
        <f t="shared" si="67"/>
        <v>105000</v>
      </c>
      <c r="K4360" t="e">
        <f>VLOOKUP(B4360,'REGISTRO ABONOS'!$B$8:$BC$10039,54,0)</f>
        <v>#N/A</v>
      </c>
      <c r="L4360" t="e">
        <f>IF(Tabla267[[#This Row],[VALOR RESTANTE]]&lt;Tabla267[[#This Row],[VALOR]],"NO DISPONIBLE","DISPONIBLE")</f>
        <v>#N/A</v>
      </c>
      <c r="M4360" s="9">
        <f>COUNTIF(Tabla267[[#This Row],[VALOR RESTANTE]],0)</f>
        <v>0</v>
      </c>
    </row>
    <row r="4361" spans="2:13" hidden="1" x14ac:dyDescent="0.2">
      <c r="B4361" s="31">
        <v>4352</v>
      </c>
      <c r="J4361">
        <f t="shared" si="67"/>
        <v>105000</v>
      </c>
      <c r="K4361" t="e">
        <f>VLOOKUP(B4361,'REGISTRO ABONOS'!$B$8:$BC$10039,54,0)</f>
        <v>#N/A</v>
      </c>
      <c r="L4361" t="e">
        <f>IF(Tabla267[[#This Row],[VALOR RESTANTE]]&lt;Tabla267[[#This Row],[VALOR]],"NO DISPONIBLE","DISPONIBLE")</f>
        <v>#N/A</v>
      </c>
      <c r="M4361" s="9">
        <f>COUNTIF(Tabla267[[#This Row],[VALOR RESTANTE]],0)</f>
        <v>0</v>
      </c>
    </row>
    <row r="4362" spans="2:13" hidden="1" x14ac:dyDescent="0.2">
      <c r="B4362" s="31">
        <v>4353</v>
      </c>
      <c r="J4362">
        <f t="shared" si="67"/>
        <v>105000</v>
      </c>
      <c r="K4362" t="e">
        <f>VLOOKUP(B4362,'REGISTRO ABONOS'!$B$8:$BC$10039,54,0)</f>
        <v>#N/A</v>
      </c>
      <c r="L4362" t="e">
        <f>IF(Tabla267[[#This Row],[VALOR RESTANTE]]&lt;Tabla267[[#This Row],[VALOR]],"NO DISPONIBLE","DISPONIBLE")</f>
        <v>#N/A</v>
      </c>
      <c r="M4362" s="9">
        <f>COUNTIF(Tabla267[[#This Row],[VALOR RESTANTE]],0)</f>
        <v>0</v>
      </c>
    </row>
    <row r="4363" spans="2:13" hidden="1" x14ac:dyDescent="0.2">
      <c r="B4363" s="31">
        <v>4354</v>
      </c>
      <c r="J4363">
        <f t="shared" si="67"/>
        <v>105000</v>
      </c>
      <c r="K4363" t="e">
        <f>VLOOKUP(B4363,'REGISTRO ABONOS'!$B$8:$BC$10039,54,0)</f>
        <v>#N/A</v>
      </c>
      <c r="L4363" t="e">
        <f>IF(Tabla267[[#This Row],[VALOR RESTANTE]]&lt;Tabla267[[#This Row],[VALOR]],"NO DISPONIBLE","DISPONIBLE")</f>
        <v>#N/A</v>
      </c>
      <c r="M4363" s="9">
        <f>COUNTIF(Tabla267[[#This Row],[VALOR RESTANTE]],0)</f>
        <v>0</v>
      </c>
    </row>
    <row r="4364" spans="2:13" hidden="1" x14ac:dyDescent="0.2">
      <c r="B4364" s="31">
        <v>4355</v>
      </c>
      <c r="J4364">
        <f t="shared" ref="J4364:J4427" si="68">IF(C4364&gt;43607,130000,105000)</f>
        <v>105000</v>
      </c>
      <c r="K4364" t="e">
        <f>VLOOKUP(B4364,'REGISTRO ABONOS'!$B$8:$BC$10039,54,0)</f>
        <v>#N/A</v>
      </c>
      <c r="L4364" t="e">
        <f>IF(Tabla267[[#This Row],[VALOR RESTANTE]]&lt;Tabla267[[#This Row],[VALOR]],"NO DISPONIBLE","DISPONIBLE")</f>
        <v>#N/A</v>
      </c>
      <c r="M4364" s="9">
        <f>COUNTIF(Tabla267[[#This Row],[VALOR RESTANTE]],0)</f>
        <v>0</v>
      </c>
    </row>
    <row r="4365" spans="2:13" hidden="1" x14ac:dyDescent="0.2">
      <c r="B4365" s="31">
        <v>4356</v>
      </c>
      <c r="J4365">
        <f t="shared" si="68"/>
        <v>105000</v>
      </c>
      <c r="K4365" t="e">
        <f>VLOOKUP(B4365,'REGISTRO ABONOS'!$B$8:$BC$10039,54,0)</f>
        <v>#N/A</v>
      </c>
      <c r="L4365" t="e">
        <f>IF(Tabla267[[#This Row],[VALOR RESTANTE]]&lt;Tabla267[[#This Row],[VALOR]],"NO DISPONIBLE","DISPONIBLE")</f>
        <v>#N/A</v>
      </c>
      <c r="M4365" s="9">
        <f>COUNTIF(Tabla267[[#This Row],[VALOR RESTANTE]],0)</f>
        <v>0</v>
      </c>
    </row>
    <row r="4366" spans="2:13" hidden="1" x14ac:dyDescent="0.2">
      <c r="B4366" s="31">
        <v>4357</v>
      </c>
      <c r="J4366">
        <f t="shared" si="68"/>
        <v>105000</v>
      </c>
      <c r="K4366" t="e">
        <f>VLOOKUP(B4366,'REGISTRO ABONOS'!$B$8:$BC$10039,54,0)</f>
        <v>#N/A</v>
      </c>
      <c r="L4366" t="e">
        <f>IF(Tabla267[[#This Row],[VALOR RESTANTE]]&lt;Tabla267[[#This Row],[VALOR]],"NO DISPONIBLE","DISPONIBLE")</f>
        <v>#N/A</v>
      </c>
      <c r="M4366" s="9">
        <f>COUNTIF(Tabla267[[#This Row],[VALOR RESTANTE]],0)</f>
        <v>0</v>
      </c>
    </row>
    <row r="4367" spans="2:13" hidden="1" x14ac:dyDescent="0.2">
      <c r="B4367" s="31">
        <v>4358</v>
      </c>
      <c r="J4367">
        <f t="shared" si="68"/>
        <v>105000</v>
      </c>
      <c r="K4367" t="e">
        <f>VLOOKUP(B4367,'REGISTRO ABONOS'!$B$8:$BC$10039,54,0)</f>
        <v>#N/A</v>
      </c>
      <c r="L4367" t="e">
        <f>IF(Tabla267[[#This Row],[VALOR RESTANTE]]&lt;Tabla267[[#This Row],[VALOR]],"NO DISPONIBLE","DISPONIBLE")</f>
        <v>#N/A</v>
      </c>
      <c r="M4367" s="9">
        <f>COUNTIF(Tabla267[[#This Row],[VALOR RESTANTE]],0)</f>
        <v>0</v>
      </c>
    </row>
    <row r="4368" spans="2:13" hidden="1" x14ac:dyDescent="0.2">
      <c r="B4368" s="31">
        <v>4359</v>
      </c>
      <c r="J4368">
        <f t="shared" si="68"/>
        <v>105000</v>
      </c>
      <c r="K4368" t="e">
        <f>VLOOKUP(B4368,'REGISTRO ABONOS'!$B$8:$BC$10039,54,0)</f>
        <v>#N/A</v>
      </c>
      <c r="L4368" t="e">
        <f>IF(Tabla267[[#This Row],[VALOR RESTANTE]]&lt;Tabla267[[#This Row],[VALOR]],"NO DISPONIBLE","DISPONIBLE")</f>
        <v>#N/A</v>
      </c>
      <c r="M4368" s="9">
        <f>COUNTIF(Tabla267[[#This Row],[VALOR RESTANTE]],0)</f>
        <v>0</v>
      </c>
    </row>
    <row r="4369" spans="2:13" hidden="1" x14ac:dyDescent="0.2">
      <c r="B4369" s="31">
        <v>4360</v>
      </c>
      <c r="J4369">
        <f t="shared" si="68"/>
        <v>105000</v>
      </c>
      <c r="K4369" t="e">
        <f>VLOOKUP(B4369,'REGISTRO ABONOS'!$B$8:$BC$10039,54,0)</f>
        <v>#N/A</v>
      </c>
      <c r="L4369" t="e">
        <f>IF(Tabla267[[#This Row],[VALOR RESTANTE]]&lt;Tabla267[[#This Row],[VALOR]],"NO DISPONIBLE","DISPONIBLE")</f>
        <v>#N/A</v>
      </c>
      <c r="M4369" s="9">
        <f>COUNTIF(Tabla267[[#This Row],[VALOR RESTANTE]],0)</f>
        <v>0</v>
      </c>
    </row>
    <row r="4370" spans="2:13" hidden="1" x14ac:dyDescent="0.2">
      <c r="B4370" s="31">
        <v>4361</v>
      </c>
      <c r="J4370">
        <f t="shared" si="68"/>
        <v>105000</v>
      </c>
      <c r="K4370" t="e">
        <f>VLOOKUP(B4370,'REGISTRO ABONOS'!$B$8:$BC$10039,54,0)</f>
        <v>#N/A</v>
      </c>
      <c r="L4370" t="e">
        <f>IF(Tabla267[[#This Row],[VALOR RESTANTE]]&lt;Tabla267[[#This Row],[VALOR]],"NO DISPONIBLE","DISPONIBLE")</f>
        <v>#N/A</v>
      </c>
      <c r="M4370" s="9">
        <f>COUNTIF(Tabla267[[#This Row],[VALOR RESTANTE]],0)</f>
        <v>0</v>
      </c>
    </row>
    <row r="4371" spans="2:13" hidden="1" x14ac:dyDescent="0.2">
      <c r="B4371" s="31">
        <v>4362</v>
      </c>
      <c r="J4371">
        <f t="shared" si="68"/>
        <v>105000</v>
      </c>
      <c r="K4371" t="e">
        <f>VLOOKUP(B4371,'REGISTRO ABONOS'!$B$8:$BC$10039,54,0)</f>
        <v>#N/A</v>
      </c>
      <c r="L4371" t="e">
        <f>IF(Tabla267[[#This Row],[VALOR RESTANTE]]&lt;Tabla267[[#This Row],[VALOR]],"NO DISPONIBLE","DISPONIBLE")</f>
        <v>#N/A</v>
      </c>
      <c r="M4371" s="9">
        <f>COUNTIF(Tabla267[[#This Row],[VALOR RESTANTE]],0)</f>
        <v>0</v>
      </c>
    </row>
    <row r="4372" spans="2:13" hidden="1" x14ac:dyDescent="0.2">
      <c r="B4372" s="31">
        <v>4363</v>
      </c>
      <c r="J4372">
        <f t="shared" si="68"/>
        <v>105000</v>
      </c>
      <c r="K4372" t="e">
        <f>VLOOKUP(B4372,'REGISTRO ABONOS'!$B$8:$BC$10039,54,0)</f>
        <v>#N/A</v>
      </c>
      <c r="L4372" t="e">
        <f>IF(Tabla267[[#This Row],[VALOR RESTANTE]]&lt;Tabla267[[#This Row],[VALOR]],"NO DISPONIBLE","DISPONIBLE")</f>
        <v>#N/A</v>
      </c>
      <c r="M4372" s="9">
        <f>COUNTIF(Tabla267[[#This Row],[VALOR RESTANTE]],0)</f>
        <v>0</v>
      </c>
    </row>
    <row r="4373" spans="2:13" hidden="1" x14ac:dyDescent="0.2">
      <c r="B4373" s="31">
        <v>4364</v>
      </c>
      <c r="J4373">
        <f t="shared" si="68"/>
        <v>105000</v>
      </c>
      <c r="K4373" t="e">
        <f>VLOOKUP(B4373,'REGISTRO ABONOS'!$B$8:$BC$10039,54,0)</f>
        <v>#N/A</v>
      </c>
      <c r="L4373" t="e">
        <f>IF(Tabla267[[#This Row],[VALOR RESTANTE]]&lt;Tabla267[[#This Row],[VALOR]],"NO DISPONIBLE","DISPONIBLE")</f>
        <v>#N/A</v>
      </c>
      <c r="M4373" s="9">
        <f>COUNTIF(Tabla267[[#This Row],[VALOR RESTANTE]],0)</f>
        <v>0</v>
      </c>
    </row>
    <row r="4374" spans="2:13" hidden="1" x14ac:dyDescent="0.2">
      <c r="B4374" s="31">
        <v>4365</v>
      </c>
      <c r="J4374">
        <f t="shared" si="68"/>
        <v>105000</v>
      </c>
      <c r="K4374" t="e">
        <f>VLOOKUP(B4374,'REGISTRO ABONOS'!$B$8:$BC$10039,54,0)</f>
        <v>#N/A</v>
      </c>
      <c r="L4374" t="e">
        <f>IF(Tabla267[[#This Row],[VALOR RESTANTE]]&lt;Tabla267[[#This Row],[VALOR]],"NO DISPONIBLE","DISPONIBLE")</f>
        <v>#N/A</v>
      </c>
      <c r="M4374" s="9">
        <f>COUNTIF(Tabla267[[#This Row],[VALOR RESTANTE]],0)</f>
        <v>0</v>
      </c>
    </row>
    <row r="4375" spans="2:13" hidden="1" x14ac:dyDescent="0.2">
      <c r="B4375" s="31">
        <v>4366</v>
      </c>
      <c r="J4375">
        <f t="shared" si="68"/>
        <v>105000</v>
      </c>
      <c r="K4375" t="e">
        <f>VLOOKUP(B4375,'REGISTRO ABONOS'!$B$8:$BC$10039,54,0)</f>
        <v>#N/A</v>
      </c>
      <c r="L4375" t="e">
        <f>IF(Tabla267[[#This Row],[VALOR RESTANTE]]&lt;Tabla267[[#This Row],[VALOR]],"NO DISPONIBLE","DISPONIBLE")</f>
        <v>#N/A</v>
      </c>
      <c r="M4375" s="9">
        <f>COUNTIF(Tabla267[[#This Row],[VALOR RESTANTE]],0)</f>
        <v>0</v>
      </c>
    </row>
    <row r="4376" spans="2:13" hidden="1" x14ac:dyDescent="0.2">
      <c r="B4376" s="31">
        <v>4367</v>
      </c>
      <c r="J4376">
        <f t="shared" si="68"/>
        <v>105000</v>
      </c>
      <c r="K4376" t="e">
        <f>VLOOKUP(B4376,'REGISTRO ABONOS'!$B$8:$BC$10039,54,0)</f>
        <v>#N/A</v>
      </c>
      <c r="L4376" t="e">
        <f>IF(Tabla267[[#This Row],[VALOR RESTANTE]]&lt;Tabla267[[#This Row],[VALOR]],"NO DISPONIBLE","DISPONIBLE")</f>
        <v>#N/A</v>
      </c>
      <c r="M4376" s="9">
        <f>COUNTIF(Tabla267[[#This Row],[VALOR RESTANTE]],0)</f>
        <v>0</v>
      </c>
    </row>
    <row r="4377" spans="2:13" hidden="1" x14ac:dyDescent="0.2">
      <c r="B4377" s="31">
        <v>4368</v>
      </c>
      <c r="J4377">
        <f t="shared" si="68"/>
        <v>105000</v>
      </c>
      <c r="K4377" t="e">
        <f>VLOOKUP(B4377,'REGISTRO ABONOS'!$B$8:$BC$10039,54,0)</f>
        <v>#N/A</v>
      </c>
      <c r="L4377" t="e">
        <f>IF(Tabla267[[#This Row],[VALOR RESTANTE]]&lt;Tabla267[[#This Row],[VALOR]],"NO DISPONIBLE","DISPONIBLE")</f>
        <v>#N/A</v>
      </c>
      <c r="M4377" s="9">
        <f>COUNTIF(Tabla267[[#This Row],[VALOR RESTANTE]],0)</f>
        <v>0</v>
      </c>
    </row>
    <row r="4378" spans="2:13" hidden="1" x14ac:dyDescent="0.2">
      <c r="B4378" s="31">
        <v>4369</v>
      </c>
      <c r="J4378">
        <f t="shared" si="68"/>
        <v>105000</v>
      </c>
      <c r="K4378" t="e">
        <f>VLOOKUP(B4378,'REGISTRO ABONOS'!$B$8:$BC$10039,54,0)</f>
        <v>#N/A</v>
      </c>
      <c r="L4378" t="e">
        <f>IF(Tabla267[[#This Row],[VALOR RESTANTE]]&lt;Tabla267[[#This Row],[VALOR]],"NO DISPONIBLE","DISPONIBLE")</f>
        <v>#N/A</v>
      </c>
      <c r="M4378" s="9">
        <f>COUNTIF(Tabla267[[#This Row],[VALOR RESTANTE]],0)</f>
        <v>0</v>
      </c>
    </row>
    <row r="4379" spans="2:13" hidden="1" x14ac:dyDescent="0.2">
      <c r="B4379" s="31">
        <v>4370</v>
      </c>
      <c r="J4379">
        <f t="shared" si="68"/>
        <v>105000</v>
      </c>
      <c r="K4379" t="e">
        <f>VLOOKUP(B4379,'REGISTRO ABONOS'!$B$8:$BC$10039,54,0)</f>
        <v>#N/A</v>
      </c>
      <c r="L4379" t="e">
        <f>IF(Tabla267[[#This Row],[VALOR RESTANTE]]&lt;Tabla267[[#This Row],[VALOR]],"NO DISPONIBLE","DISPONIBLE")</f>
        <v>#N/A</v>
      </c>
      <c r="M4379" s="9">
        <f>COUNTIF(Tabla267[[#This Row],[VALOR RESTANTE]],0)</f>
        <v>0</v>
      </c>
    </row>
    <row r="4380" spans="2:13" hidden="1" x14ac:dyDescent="0.2">
      <c r="B4380" s="31">
        <v>4371</v>
      </c>
      <c r="J4380">
        <f t="shared" si="68"/>
        <v>105000</v>
      </c>
      <c r="K4380" t="e">
        <f>VLOOKUP(B4380,'REGISTRO ABONOS'!$B$8:$BC$10039,54,0)</f>
        <v>#N/A</v>
      </c>
      <c r="L4380" t="e">
        <f>IF(Tabla267[[#This Row],[VALOR RESTANTE]]&lt;Tabla267[[#This Row],[VALOR]],"NO DISPONIBLE","DISPONIBLE")</f>
        <v>#N/A</v>
      </c>
      <c r="M4380" s="9">
        <f>COUNTIF(Tabla267[[#This Row],[VALOR RESTANTE]],0)</f>
        <v>0</v>
      </c>
    </row>
    <row r="4381" spans="2:13" hidden="1" x14ac:dyDescent="0.2">
      <c r="B4381" s="31">
        <v>4372</v>
      </c>
      <c r="J4381">
        <f t="shared" si="68"/>
        <v>105000</v>
      </c>
      <c r="K4381" t="e">
        <f>VLOOKUP(B4381,'REGISTRO ABONOS'!$B$8:$BC$10039,54,0)</f>
        <v>#N/A</v>
      </c>
      <c r="L4381" t="e">
        <f>IF(Tabla267[[#This Row],[VALOR RESTANTE]]&lt;Tabla267[[#This Row],[VALOR]],"NO DISPONIBLE","DISPONIBLE")</f>
        <v>#N/A</v>
      </c>
      <c r="M4381" s="9">
        <f>COUNTIF(Tabla267[[#This Row],[VALOR RESTANTE]],0)</f>
        <v>0</v>
      </c>
    </row>
    <row r="4382" spans="2:13" hidden="1" x14ac:dyDescent="0.2">
      <c r="B4382" s="31">
        <v>4373</v>
      </c>
      <c r="J4382">
        <f t="shared" si="68"/>
        <v>105000</v>
      </c>
      <c r="K4382" t="e">
        <f>VLOOKUP(B4382,'REGISTRO ABONOS'!$B$8:$BC$10039,54,0)</f>
        <v>#N/A</v>
      </c>
      <c r="L4382" t="e">
        <f>IF(Tabla267[[#This Row],[VALOR RESTANTE]]&lt;Tabla267[[#This Row],[VALOR]],"NO DISPONIBLE","DISPONIBLE")</f>
        <v>#N/A</v>
      </c>
      <c r="M4382" s="9">
        <f>COUNTIF(Tabla267[[#This Row],[VALOR RESTANTE]],0)</f>
        <v>0</v>
      </c>
    </row>
    <row r="4383" spans="2:13" hidden="1" x14ac:dyDescent="0.2">
      <c r="B4383" s="31">
        <v>4374</v>
      </c>
      <c r="J4383">
        <f t="shared" si="68"/>
        <v>105000</v>
      </c>
      <c r="K4383" t="e">
        <f>VLOOKUP(B4383,'REGISTRO ABONOS'!$B$8:$BC$10039,54,0)</f>
        <v>#N/A</v>
      </c>
      <c r="L4383" t="e">
        <f>IF(Tabla267[[#This Row],[VALOR RESTANTE]]&lt;Tabla267[[#This Row],[VALOR]],"NO DISPONIBLE","DISPONIBLE")</f>
        <v>#N/A</v>
      </c>
      <c r="M4383" s="9">
        <f>COUNTIF(Tabla267[[#This Row],[VALOR RESTANTE]],0)</f>
        <v>0</v>
      </c>
    </row>
    <row r="4384" spans="2:13" hidden="1" x14ac:dyDescent="0.2">
      <c r="B4384" s="31">
        <v>4375</v>
      </c>
      <c r="J4384">
        <f t="shared" si="68"/>
        <v>105000</v>
      </c>
      <c r="K4384" t="e">
        <f>VLOOKUP(B4384,'REGISTRO ABONOS'!$B$8:$BC$10039,54,0)</f>
        <v>#N/A</v>
      </c>
      <c r="L4384" t="e">
        <f>IF(Tabla267[[#This Row],[VALOR RESTANTE]]&lt;Tabla267[[#This Row],[VALOR]],"NO DISPONIBLE","DISPONIBLE")</f>
        <v>#N/A</v>
      </c>
      <c r="M4384" s="9">
        <f>COUNTIF(Tabla267[[#This Row],[VALOR RESTANTE]],0)</f>
        <v>0</v>
      </c>
    </row>
    <row r="4385" spans="2:13" hidden="1" x14ac:dyDescent="0.2">
      <c r="B4385" s="31">
        <v>4376</v>
      </c>
      <c r="J4385">
        <f t="shared" si="68"/>
        <v>105000</v>
      </c>
      <c r="K4385" t="e">
        <f>VLOOKUP(B4385,'REGISTRO ABONOS'!$B$8:$BC$10039,54,0)</f>
        <v>#N/A</v>
      </c>
      <c r="L4385" t="e">
        <f>IF(Tabla267[[#This Row],[VALOR RESTANTE]]&lt;Tabla267[[#This Row],[VALOR]],"NO DISPONIBLE","DISPONIBLE")</f>
        <v>#N/A</v>
      </c>
      <c r="M4385" s="9">
        <f>COUNTIF(Tabla267[[#This Row],[VALOR RESTANTE]],0)</f>
        <v>0</v>
      </c>
    </row>
    <row r="4386" spans="2:13" hidden="1" x14ac:dyDescent="0.2">
      <c r="B4386" s="31">
        <v>4377</v>
      </c>
      <c r="J4386">
        <f t="shared" si="68"/>
        <v>105000</v>
      </c>
      <c r="K4386" t="e">
        <f>VLOOKUP(B4386,'REGISTRO ABONOS'!$B$8:$BC$10039,54,0)</f>
        <v>#N/A</v>
      </c>
      <c r="L4386" t="e">
        <f>IF(Tabla267[[#This Row],[VALOR RESTANTE]]&lt;Tabla267[[#This Row],[VALOR]],"NO DISPONIBLE","DISPONIBLE")</f>
        <v>#N/A</v>
      </c>
      <c r="M4386" s="9">
        <f>COUNTIF(Tabla267[[#This Row],[VALOR RESTANTE]],0)</f>
        <v>0</v>
      </c>
    </row>
    <row r="4387" spans="2:13" hidden="1" x14ac:dyDescent="0.2">
      <c r="B4387" s="31">
        <v>4378</v>
      </c>
      <c r="J4387">
        <f t="shared" si="68"/>
        <v>105000</v>
      </c>
      <c r="K4387" t="e">
        <f>VLOOKUP(B4387,'REGISTRO ABONOS'!$B$8:$BC$10039,54,0)</f>
        <v>#N/A</v>
      </c>
      <c r="L4387" t="e">
        <f>IF(Tabla267[[#This Row],[VALOR RESTANTE]]&lt;Tabla267[[#This Row],[VALOR]],"NO DISPONIBLE","DISPONIBLE")</f>
        <v>#N/A</v>
      </c>
      <c r="M4387" s="9">
        <f>COUNTIF(Tabla267[[#This Row],[VALOR RESTANTE]],0)</f>
        <v>0</v>
      </c>
    </row>
    <row r="4388" spans="2:13" hidden="1" x14ac:dyDescent="0.2">
      <c r="B4388" s="31">
        <v>4379</v>
      </c>
      <c r="J4388">
        <f t="shared" si="68"/>
        <v>105000</v>
      </c>
      <c r="K4388" t="e">
        <f>VLOOKUP(B4388,'REGISTRO ABONOS'!$B$8:$BC$10039,54,0)</f>
        <v>#N/A</v>
      </c>
      <c r="L4388" t="e">
        <f>IF(Tabla267[[#This Row],[VALOR RESTANTE]]&lt;Tabla267[[#This Row],[VALOR]],"NO DISPONIBLE","DISPONIBLE")</f>
        <v>#N/A</v>
      </c>
      <c r="M4388" s="9">
        <f>COUNTIF(Tabla267[[#This Row],[VALOR RESTANTE]],0)</f>
        <v>0</v>
      </c>
    </row>
    <row r="4389" spans="2:13" hidden="1" x14ac:dyDescent="0.2">
      <c r="B4389" s="31">
        <v>4380</v>
      </c>
      <c r="J4389">
        <f t="shared" si="68"/>
        <v>105000</v>
      </c>
      <c r="K4389" t="e">
        <f>VLOOKUP(B4389,'REGISTRO ABONOS'!$B$8:$BC$10039,54,0)</f>
        <v>#N/A</v>
      </c>
      <c r="L4389" t="e">
        <f>IF(Tabla267[[#This Row],[VALOR RESTANTE]]&lt;Tabla267[[#This Row],[VALOR]],"NO DISPONIBLE","DISPONIBLE")</f>
        <v>#N/A</v>
      </c>
      <c r="M4389" s="9">
        <f>COUNTIF(Tabla267[[#This Row],[VALOR RESTANTE]],0)</f>
        <v>0</v>
      </c>
    </row>
    <row r="4390" spans="2:13" hidden="1" x14ac:dyDescent="0.2">
      <c r="B4390" s="31">
        <v>4381</v>
      </c>
      <c r="J4390">
        <f t="shared" si="68"/>
        <v>105000</v>
      </c>
      <c r="K4390" t="e">
        <f>VLOOKUP(B4390,'REGISTRO ABONOS'!$B$8:$BC$10039,54,0)</f>
        <v>#N/A</v>
      </c>
      <c r="L4390" t="e">
        <f>IF(Tabla267[[#This Row],[VALOR RESTANTE]]&lt;Tabla267[[#This Row],[VALOR]],"NO DISPONIBLE","DISPONIBLE")</f>
        <v>#N/A</v>
      </c>
      <c r="M4390" s="9">
        <f>COUNTIF(Tabla267[[#This Row],[VALOR RESTANTE]],0)</f>
        <v>0</v>
      </c>
    </row>
    <row r="4391" spans="2:13" hidden="1" x14ac:dyDescent="0.2">
      <c r="B4391" s="31">
        <v>4382</v>
      </c>
      <c r="J4391">
        <f t="shared" si="68"/>
        <v>105000</v>
      </c>
      <c r="K4391" t="e">
        <f>VLOOKUP(B4391,'REGISTRO ABONOS'!$B$8:$BC$10039,54,0)</f>
        <v>#N/A</v>
      </c>
      <c r="L4391" t="e">
        <f>IF(Tabla267[[#This Row],[VALOR RESTANTE]]&lt;Tabla267[[#This Row],[VALOR]],"NO DISPONIBLE","DISPONIBLE")</f>
        <v>#N/A</v>
      </c>
      <c r="M4391" s="9">
        <f>COUNTIF(Tabla267[[#This Row],[VALOR RESTANTE]],0)</f>
        <v>0</v>
      </c>
    </row>
    <row r="4392" spans="2:13" hidden="1" x14ac:dyDescent="0.2">
      <c r="B4392" s="31">
        <v>4383</v>
      </c>
      <c r="J4392">
        <f t="shared" si="68"/>
        <v>105000</v>
      </c>
      <c r="K4392" t="e">
        <f>VLOOKUP(B4392,'REGISTRO ABONOS'!$B$8:$BC$10039,54,0)</f>
        <v>#N/A</v>
      </c>
      <c r="L4392" t="e">
        <f>IF(Tabla267[[#This Row],[VALOR RESTANTE]]&lt;Tabla267[[#This Row],[VALOR]],"NO DISPONIBLE","DISPONIBLE")</f>
        <v>#N/A</v>
      </c>
      <c r="M4392" s="9">
        <f>COUNTIF(Tabla267[[#This Row],[VALOR RESTANTE]],0)</f>
        <v>0</v>
      </c>
    </row>
    <row r="4393" spans="2:13" hidden="1" x14ac:dyDescent="0.2">
      <c r="B4393" s="31">
        <v>4384</v>
      </c>
      <c r="J4393">
        <f t="shared" si="68"/>
        <v>105000</v>
      </c>
      <c r="K4393" t="e">
        <f>VLOOKUP(B4393,'REGISTRO ABONOS'!$B$8:$BC$10039,54,0)</f>
        <v>#N/A</v>
      </c>
      <c r="L4393" t="e">
        <f>IF(Tabla267[[#This Row],[VALOR RESTANTE]]&lt;Tabla267[[#This Row],[VALOR]],"NO DISPONIBLE","DISPONIBLE")</f>
        <v>#N/A</v>
      </c>
      <c r="M4393" s="9">
        <f>COUNTIF(Tabla267[[#This Row],[VALOR RESTANTE]],0)</f>
        <v>0</v>
      </c>
    </row>
    <row r="4394" spans="2:13" hidden="1" x14ac:dyDescent="0.2">
      <c r="B4394" s="31">
        <v>4385</v>
      </c>
      <c r="J4394">
        <f t="shared" si="68"/>
        <v>105000</v>
      </c>
      <c r="K4394" t="e">
        <f>VLOOKUP(B4394,'REGISTRO ABONOS'!$B$8:$BC$10039,54,0)</f>
        <v>#N/A</v>
      </c>
      <c r="L4394" t="e">
        <f>IF(Tabla267[[#This Row],[VALOR RESTANTE]]&lt;Tabla267[[#This Row],[VALOR]],"NO DISPONIBLE","DISPONIBLE")</f>
        <v>#N/A</v>
      </c>
      <c r="M4394" s="9">
        <f>COUNTIF(Tabla267[[#This Row],[VALOR RESTANTE]],0)</f>
        <v>0</v>
      </c>
    </row>
    <row r="4395" spans="2:13" hidden="1" x14ac:dyDescent="0.2">
      <c r="B4395" s="31">
        <v>4386</v>
      </c>
      <c r="J4395">
        <f t="shared" si="68"/>
        <v>105000</v>
      </c>
      <c r="K4395" t="e">
        <f>VLOOKUP(B4395,'REGISTRO ABONOS'!$B$8:$BC$10039,54,0)</f>
        <v>#N/A</v>
      </c>
      <c r="L4395" t="e">
        <f>IF(Tabla267[[#This Row],[VALOR RESTANTE]]&lt;Tabla267[[#This Row],[VALOR]],"NO DISPONIBLE","DISPONIBLE")</f>
        <v>#N/A</v>
      </c>
      <c r="M4395" s="9">
        <f>COUNTIF(Tabla267[[#This Row],[VALOR RESTANTE]],0)</f>
        <v>0</v>
      </c>
    </row>
    <row r="4396" spans="2:13" hidden="1" x14ac:dyDescent="0.2">
      <c r="B4396" s="31">
        <v>4387</v>
      </c>
      <c r="J4396">
        <f t="shared" si="68"/>
        <v>105000</v>
      </c>
      <c r="K4396" t="e">
        <f>VLOOKUP(B4396,'REGISTRO ABONOS'!$B$8:$BC$10039,54,0)</f>
        <v>#N/A</v>
      </c>
      <c r="L4396" t="e">
        <f>IF(Tabla267[[#This Row],[VALOR RESTANTE]]&lt;Tabla267[[#This Row],[VALOR]],"NO DISPONIBLE","DISPONIBLE")</f>
        <v>#N/A</v>
      </c>
      <c r="M4396" s="9">
        <f>COUNTIF(Tabla267[[#This Row],[VALOR RESTANTE]],0)</f>
        <v>0</v>
      </c>
    </row>
    <row r="4397" spans="2:13" hidden="1" x14ac:dyDescent="0.2">
      <c r="B4397" s="31">
        <v>4388</v>
      </c>
      <c r="J4397">
        <f t="shared" si="68"/>
        <v>105000</v>
      </c>
      <c r="K4397" t="e">
        <f>VLOOKUP(B4397,'REGISTRO ABONOS'!$B$8:$BC$10039,54,0)</f>
        <v>#N/A</v>
      </c>
      <c r="L4397" t="e">
        <f>IF(Tabla267[[#This Row],[VALOR RESTANTE]]&lt;Tabla267[[#This Row],[VALOR]],"NO DISPONIBLE","DISPONIBLE")</f>
        <v>#N/A</v>
      </c>
      <c r="M4397" s="9">
        <f>COUNTIF(Tabla267[[#This Row],[VALOR RESTANTE]],0)</f>
        <v>0</v>
      </c>
    </row>
    <row r="4398" spans="2:13" hidden="1" x14ac:dyDescent="0.2">
      <c r="B4398" s="31">
        <v>4389</v>
      </c>
      <c r="J4398">
        <f t="shared" si="68"/>
        <v>105000</v>
      </c>
      <c r="K4398" t="e">
        <f>VLOOKUP(B4398,'REGISTRO ABONOS'!$B$8:$BC$10039,54,0)</f>
        <v>#N/A</v>
      </c>
      <c r="L4398" t="e">
        <f>IF(Tabla267[[#This Row],[VALOR RESTANTE]]&lt;Tabla267[[#This Row],[VALOR]],"NO DISPONIBLE","DISPONIBLE")</f>
        <v>#N/A</v>
      </c>
      <c r="M4398" s="9">
        <f>COUNTIF(Tabla267[[#This Row],[VALOR RESTANTE]],0)</f>
        <v>0</v>
      </c>
    </row>
    <row r="4399" spans="2:13" hidden="1" x14ac:dyDescent="0.2">
      <c r="B4399" s="31">
        <v>4390</v>
      </c>
      <c r="J4399">
        <f t="shared" si="68"/>
        <v>105000</v>
      </c>
      <c r="K4399" t="e">
        <f>VLOOKUP(B4399,'REGISTRO ABONOS'!$B$8:$BC$10039,54,0)</f>
        <v>#N/A</v>
      </c>
      <c r="L4399" t="e">
        <f>IF(Tabla267[[#This Row],[VALOR RESTANTE]]&lt;Tabla267[[#This Row],[VALOR]],"NO DISPONIBLE","DISPONIBLE")</f>
        <v>#N/A</v>
      </c>
      <c r="M4399" s="9">
        <f>COUNTIF(Tabla267[[#This Row],[VALOR RESTANTE]],0)</f>
        <v>0</v>
      </c>
    </row>
    <row r="4400" spans="2:13" hidden="1" x14ac:dyDescent="0.2">
      <c r="B4400" s="31">
        <v>4391</v>
      </c>
      <c r="J4400">
        <f t="shared" si="68"/>
        <v>105000</v>
      </c>
      <c r="K4400" t="e">
        <f>VLOOKUP(B4400,'REGISTRO ABONOS'!$B$8:$BC$10039,54,0)</f>
        <v>#N/A</v>
      </c>
      <c r="L4400" t="e">
        <f>IF(Tabla267[[#This Row],[VALOR RESTANTE]]&lt;Tabla267[[#This Row],[VALOR]],"NO DISPONIBLE","DISPONIBLE")</f>
        <v>#N/A</v>
      </c>
      <c r="M4400" s="9">
        <f>COUNTIF(Tabla267[[#This Row],[VALOR RESTANTE]],0)</f>
        <v>0</v>
      </c>
    </row>
    <row r="4401" spans="2:13" hidden="1" x14ac:dyDescent="0.2">
      <c r="B4401" s="31">
        <v>4392</v>
      </c>
      <c r="J4401">
        <f t="shared" si="68"/>
        <v>105000</v>
      </c>
      <c r="K4401" t="e">
        <f>VLOOKUP(B4401,'REGISTRO ABONOS'!$B$8:$BC$10039,54,0)</f>
        <v>#N/A</v>
      </c>
      <c r="L4401" t="e">
        <f>IF(Tabla267[[#This Row],[VALOR RESTANTE]]&lt;Tabla267[[#This Row],[VALOR]],"NO DISPONIBLE","DISPONIBLE")</f>
        <v>#N/A</v>
      </c>
      <c r="M4401" s="9">
        <f>COUNTIF(Tabla267[[#This Row],[VALOR RESTANTE]],0)</f>
        <v>0</v>
      </c>
    </row>
    <row r="4402" spans="2:13" hidden="1" x14ac:dyDescent="0.2">
      <c r="B4402" s="31">
        <v>4393</v>
      </c>
      <c r="J4402">
        <f t="shared" si="68"/>
        <v>105000</v>
      </c>
      <c r="K4402" t="e">
        <f>VLOOKUP(B4402,'REGISTRO ABONOS'!$B$8:$BC$10039,54,0)</f>
        <v>#N/A</v>
      </c>
      <c r="L4402" t="e">
        <f>IF(Tabla267[[#This Row],[VALOR RESTANTE]]&lt;Tabla267[[#This Row],[VALOR]],"NO DISPONIBLE","DISPONIBLE")</f>
        <v>#N/A</v>
      </c>
      <c r="M4402" s="9">
        <f>COUNTIF(Tabla267[[#This Row],[VALOR RESTANTE]],0)</f>
        <v>0</v>
      </c>
    </row>
    <row r="4403" spans="2:13" hidden="1" x14ac:dyDescent="0.2">
      <c r="B4403" s="31">
        <v>4394</v>
      </c>
      <c r="J4403">
        <f t="shared" si="68"/>
        <v>105000</v>
      </c>
      <c r="K4403" t="e">
        <f>VLOOKUP(B4403,'REGISTRO ABONOS'!$B$8:$BC$10039,54,0)</f>
        <v>#N/A</v>
      </c>
      <c r="L4403" t="e">
        <f>IF(Tabla267[[#This Row],[VALOR RESTANTE]]&lt;Tabla267[[#This Row],[VALOR]],"NO DISPONIBLE","DISPONIBLE")</f>
        <v>#N/A</v>
      </c>
      <c r="M4403" s="9">
        <f>COUNTIF(Tabla267[[#This Row],[VALOR RESTANTE]],0)</f>
        <v>0</v>
      </c>
    </row>
    <row r="4404" spans="2:13" hidden="1" x14ac:dyDescent="0.2">
      <c r="B4404" s="31">
        <v>4395</v>
      </c>
      <c r="J4404">
        <f t="shared" si="68"/>
        <v>105000</v>
      </c>
      <c r="K4404" t="e">
        <f>VLOOKUP(B4404,'REGISTRO ABONOS'!$B$8:$BC$10039,54,0)</f>
        <v>#N/A</v>
      </c>
      <c r="L4404" t="e">
        <f>IF(Tabla267[[#This Row],[VALOR RESTANTE]]&lt;Tabla267[[#This Row],[VALOR]],"NO DISPONIBLE","DISPONIBLE")</f>
        <v>#N/A</v>
      </c>
      <c r="M4404" s="9">
        <f>COUNTIF(Tabla267[[#This Row],[VALOR RESTANTE]],0)</f>
        <v>0</v>
      </c>
    </row>
    <row r="4405" spans="2:13" hidden="1" x14ac:dyDescent="0.2">
      <c r="B4405" s="31">
        <v>4396</v>
      </c>
      <c r="J4405">
        <f t="shared" si="68"/>
        <v>105000</v>
      </c>
      <c r="K4405" t="e">
        <f>VLOOKUP(B4405,'REGISTRO ABONOS'!$B$8:$BC$10039,54,0)</f>
        <v>#N/A</v>
      </c>
      <c r="L4405" t="e">
        <f>IF(Tabla267[[#This Row],[VALOR RESTANTE]]&lt;Tabla267[[#This Row],[VALOR]],"NO DISPONIBLE","DISPONIBLE")</f>
        <v>#N/A</v>
      </c>
      <c r="M4405" s="9">
        <f>COUNTIF(Tabla267[[#This Row],[VALOR RESTANTE]],0)</f>
        <v>0</v>
      </c>
    </row>
    <row r="4406" spans="2:13" hidden="1" x14ac:dyDescent="0.2">
      <c r="B4406" s="31">
        <v>4397</v>
      </c>
      <c r="J4406">
        <f t="shared" si="68"/>
        <v>105000</v>
      </c>
      <c r="K4406" t="e">
        <f>VLOOKUP(B4406,'REGISTRO ABONOS'!$B$8:$BC$10039,54,0)</f>
        <v>#N/A</v>
      </c>
      <c r="L4406" t="e">
        <f>IF(Tabla267[[#This Row],[VALOR RESTANTE]]&lt;Tabla267[[#This Row],[VALOR]],"NO DISPONIBLE","DISPONIBLE")</f>
        <v>#N/A</v>
      </c>
      <c r="M4406" s="9">
        <f>COUNTIF(Tabla267[[#This Row],[VALOR RESTANTE]],0)</f>
        <v>0</v>
      </c>
    </row>
    <row r="4407" spans="2:13" hidden="1" x14ac:dyDescent="0.2">
      <c r="B4407" s="31">
        <v>4398</v>
      </c>
      <c r="J4407">
        <f t="shared" si="68"/>
        <v>105000</v>
      </c>
      <c r="K4407" t="e">
        <f>VLOOKUP(B4407,'REGISTRO ABONOS'!$B$8:$BC$10039,54,0)</f>
        <v>#N/A</v>
      </c>
      <c r="L4407" t="e">
        <f>IF(Tabla267[[#This Row],[VALOR RESTANTE]]&lt;Tabla267[[#This Row],[VALOR]],"NO DISPONIBLE","DISPONIBLE")</f>
        <v>#N/A</v>
      </c>
      <c r="M4407" s="9">
        <f>COUNTIF(Tabla267[[#This Row],[VALOR RESTANTE]],0)</f>
        <v>0</v>
      </c>
    </row>
    <row r="4408" spans="2:13" hidden="1" x14ac:dyDescent="0.2">
      <c r="B4408" s="31">
        <v>4399</v>
      </c>
      <c r="J4408">
        <f t="shared" si="68"/>
        <v>105000</v>
      </c>
      <c r="K4408" t="e">
        <f>VLOOKUP(B4408,'REGISTRO ABONOS'!$B$8:$BC$10039,54,0)</f>
        <v>#N/A</v>
      </c>
      <c r="L4408" t="e">
        <f>IF(Tabla267[[#This Row],[VALOR RESTANTE]]&lt;Tabla267[[#This Row],[VALOR]],"NO DISPONIBLE","DISPONIBLE")</f>
        <v>#N/A</v>
      </c>
      <c r="M4408" s="9">
        <f>COUNTIF(Tabla267[[#This Row],[VALOR RESTANTE]],0)</f>
        <v>0</v>
      </c>
    </row>
    <row r="4409" spans="2:13" hidden="1" x14ac:dyDescent="0.2">
      <c r="B4409" s="31">
        <v>4400</v>
      </c>
      <c r="J4409">
        <f t="shared" si="68"/>
        <v>105000</v>
      </c>
      <c r="K4409" t="e">
        <f>VLOOKUP(B4409,'REGISTRO ABONOS'!$B$8:$BC$10039,54,0)</f>
        <v>#N/A</v>
      </c>
      <c r="L4409" t="e">
        <f>IF(Tabla267[[#This Row],[VALOR RESTANTE]]&lt;Tabla267[[#This Row],[VALOR]],"NO DISPONIBLE","DISPONIBLE")</f>
        <v>#N/A</v>
      </c>
      <c r="M4409" s="9">
        <f>COUNTIF(Tabla267[[#This Row],[VALOR RESTANTE]],0)</f>
        <v>0</v>
      </c>
    </row>
    <row r="4410" spans="2:13" hidden="1" x14ac:dyDescent="0.2">
      <c r="B4410" s="31">
        <v>4401</v>
      </c>
      <c r="J4410">
        <f t="shared" si="68"/>
        <v>105000</v>
      </c>
      <c r="K4410" t="e">
        <f>VLOOKUP(B4410,'REGISTRO ABONOS'!$B$8:$BC$10039,54,0)</f>
        <v>#N/A</v>
      </c>
      <c r="L4410" t="e">
        <f>IF(Tabla267[[#This Row],[VALOR RESTANTE]]&lt;Tabla267[[#This Row],[VALOR]],"NO DISPONIBLE","DISPONIBLE")</f>
        <v>#N/A</v>
      </c>
      <c r="M4410" s="9">
        <f>COUNTIF(Tabla267[[#This Row],[VALOR RESTANTE]],0)</f>
        <v>0</v>
      </c>
    </row>
    <row r="4411" spans="2:13" hidden="1" x14ac:dyDescent="0.2">
      <c r="B4411" s="31">
        <v>4402</v>
      </c>
      <c r="J4411">
        <f t="shared" si="68"/>
        <v>105000</v>
      </c>
      <c r="K4411" t="e">
        <f>VLOOKUP(B4411,'REGISTRO ABONOS'!$B$8:$BC$10039,54,0)</f>
        <v>#N/A</v>
      </c>
      <c r="L4411" t="e">
        <f>IF(Tabla267[[#This Row],[VALOR RESTANTE]]&lt;Tabla267[[#This Row],[VALOR]],"NO DISPONIBLE","DISPONIBLE")</f>
        <v>#N/A</v>
      </c>
      <c r="M4411" s="9">
        <f>COUNTIF(Tabla267[[#This Row],[VALOR RESTANTE]],0)</f>
        <v>0</v>
      </c>
    </row>
    <row r="4412" spans="2:13" hidden="1" x14ac:dyDescent="0.2">
      <c r="B4412" s="31">
        <v>4403</v>
      </c>
      <c r="J4412">
        <f t="shared" si="68"/>
        <v>105000</v>
      </c>
      <c r="K4412" t="e">
        <f>VLOOKUP(B4412,'REGISTRO ABONOS'!$B$8:$BC$10039,54,0)</f>
        <v>#N/A</v>
      </c>
      <c r="L4412" t="e">
        <f>IF(Tabla267[[#This Row],[VALOR RESTANTE]]&lt;Tabla267[[#This Row],[VALOR]],"NO DISPONIBLE","DISPONIBLE")</f>
        <v>#N/A</v>
      </c>
      <c r="M4412" s="9">
        <f>COUNTIF(Tabla267[[#This Row],[VALOR RESTANTE]],0)</f>
        <v>0</v>
      </c>
    </row>
    <row r="4413" spans="2:13" hidden="1" x14ac:dyDescent="0.2">
      <c r="B4413" s="31">
        <v>4404</v>
      </c>
      <c r="J4413">
        <f t="shared" si="68"/>
        <v>105000</v>
      </c>
      <c r="K4413" t="e">
        <f>VLOOKUP(B4413,'REGISTRO ABONOS'!$B$8:$BC$10039,54,0)</f>
        <v>#N/A</v>
      </c>
      <c r="L4413" t="e">
        <f>IF(Tabla267[[#This Row],[VALOR RESTANTE]]&lt;Tabla267[[#This Row],[VALOR]],"NO DISPONIBLE","DISPONIBLE")</f>
        <v>#N/A</v>
      </c>
      <c r="M4413" s="9">
        <f>COUNTIF(Tabla267[[#This Row],[VALOR RESTANTE]],0)</f>
        <v>0</v>
      </c>
    </row>
    <row r="4414" spans="2:13" hidden="1" x14ac:dyDescent="0.2">
      <c r="B4414" s="31">
        <v>4405</v>
      </c>
      <c r="J4414">
        <f t="shared" si="68"/>
        <v>105000</v>
      </c>
      <c r="K4414" t="e">
        <f>VLOOKUP(B4414,'REGISTRO ABONOS'!$B$8:$BC$10039,54,0)</f>
        <v>#N/A</v>
      </c>
      <c r="L4414" t="e">
        <f>IF(Tabla267[[#This Row],[VALOR RESTANTE]]&lt;Tabla267[[#This Row],[VALOR]],"NO DISPONIBLE","DISPONIBLE")</f>
        <v>#N/A</v>
      </c>
      <c r="M4414" s="9">
        <f>COUNTIF(Tabla267[[#This Row],[VALOR RESTANTE]],0)</f>
        <v>0</v>
      </c>
    </row>
    <row r="4415" spans="2:13" hidden="1" x14ac:dyDescent="0.2">
      <c r="B4415" s="31">
        <v>4406</v>
      </c>
      <c r="J4415">
        <f t="shared" si="68"/>
        <v>105000</v>
      </c>
      <c r="K4415" t="e">
        <f>VLOOKUP(B4415,'REGISTRO ABONOS'!$B$8:$BC$10039,54,0)</f>
        <v>#N/A</v>
      </c>
      <c r="L4415" t="e">
        <f>IF(Tabla267[[#This Row],[VALOR RESTANTE]]&lt;Tabla267[[#This Row],[VALOR]],"NO DISPONIBLE","DISPONIBLE")</f>
        <v>#N/A</v>
      </c>
      <c r="M4415" s="9">
        <f>COUNTIF(Tabla267[[#This Row],[VALOR RESTANTE]],0)</f>
        <v>0</v>
      </c>
    </row>
    <row r="4416" spans="2:13" hidden="1" x14ac:dyDescent="0.2">
      <c r="B4416" s="31">
        <v>4407</v>
      </c>
      <c r="J4416">
        <f t="shared" si="68"/>
        <v>105000</v>
      </c>
      <c r="K4416" t="e">
        <f>VLOOKUP(B4416,'REGISTRO ABONOS'!$B$8:$BC$10039,54,0)</f>
        <v>#N/A</v>
      </c>
      <c r="L4416" t="e">
        <f>IF(Tabla267[[#This Row],[VALOR RESTANTE]]&lt;Tabla267[[#This Row],[VALOR]],"NO DISPONIBLE","DISPONIBLE")</f>
        <v>#N/A</v>
      </c>
      <c r="M4416" s="9">
        <f>COUNTIF(Tabla267[[#This Row],[VALOR RESTANTE]],0)</f>
        <v>0</v>
      </c>
    </row>
    <row r="4417" spans="2:13" hidden="1" x14ac:dyDescent="0.2">
      <c r="B4417" s="31">
        <v>4408</v>
      </c>
      <c r="J4417">
        <f t="shared" si="68"/>
        <v>105000</v>
      </c>
      <c r="K4417" t="e">
        <f>VLOOKUP(B4417,'REGISTRO ABONOS'!$B$8:$BC$10039,54,0)</f>
        <v>#N/A</v>
      </c>
      <c r="L4417" t="e">
        <f>IF(Tabla267[[#This Row],[VALOR RESTANTE]]&lt;Tabla267[[#This Row],[VALOR]],"NO DISPONIBLE","DISPONIBLE")</f>
        <v>#N/A</v>
      </c>
      <c r="M4417" s="9">
        <f>COUNTIF(Tabla267[[#This Row],[VALOR RESTANTE]],0)</f>
        <v>0</v>
      </c>
    </row>
    <row r="4418" spans="2:13" hidden="1" x14ac:dyDescent="0.2">
      <c r="B4418" s="31">
        <v>4409</v>
      </c>
      <c r="J4418">
        <f t="shared" si="68"/>
        <v>105000</v>
      </c>
      <c r="K4418" t="e">
        <f>VLOOKUP(B4418,'REGISTRO ABONOS'!$B$8:$BC$10039,54,0)</f>
        <v>#N/A</v>
      </c>
      <c r="L4418" t="e">
        <f>IF(Tabla267[[#This Row],[VALOR RESTANTE]]&lt;Tabla267[[#This Row],[VALOR]],"NO DISPONIBLE","DISPONIBLE")</f>
        <v>#N/A</v>
      </c>
      <c r="M4418" s="9">
        <f>COUNTIF(Tabla267[[#This Row],[VALOR RESTANTE]],0)</f>
        <v>0</v>
      </c>
    </row>
    <row r="4419" spans="2:13" hidden="1" x14ac:dyDescent="0.2">
      <c r="B4419" s="31">
        <v>4410</v>
      </c>
      <c r="J4419">
        <f t="shared" si="68"/>
        <v>105000</v>
      </c>
      <c r="K4419" t="e">
        <f>VLOOKUP(B4419,'REGISTRO ABONOS'!$B$8:$BC$10039,54,0)</f>
        <v>#N/A</v>
      </c>
      <c r="L4419" t="e">
        <f>IF(Tabla267[[#This Row],[VALOR RESTANTE]]&lt;Tabla267[[#This Row],[VALOR]],"NO DISPONIBLE","DISPONIBLE")</f>
        <v>#N/A</v>
      </c>
      <c r="M4419" s="9">
        <f>COUNTIF(Tabla267[[#This Row],[VALOR RESTANTE]],0)</f>
        <v>0</v>
      </c>
    </row>
    <row r="4420" spans="2:13" hidden="1" x14ac:dyDescent="0.2">
      <c r="B4420" s="31">
        <v>4411</v>
      </c>
      <c r="J4420">
        <f t="shared" si="68"/>
        <v>105000</v>
      </c>
      <c r="K4420" t="e">
        <f>VLOOKUP(B4420,'REGISTRO ABONOS'!$B$8:$BC$10039,54,0)</f>
        <v>#N/A</v>
      </c>
      <c r="L4420" t="e">
        <f>IF(Tabla267[[#This Row],[VALOR RESTANTE]]&lt;Tabla267[[#This Row],[VALOR]],"NO DISPONIBLE","DISPONIBLE")</f>
        <v>#N/A</v>
      </c>
      <c r="M4420" s="9">
        <f>COUNTIF(Tabla267[[#This Row],[VALOR RESTANTE]],0)</f>
        <v>0</v>
      </c>
    </row>
    <row r="4421" spans="2:13" hidden="1" x14ac:dyDescent="0.2">
      <c r="B4421" s="31">
        <v>4412</v>
      </c>
      <c r="J4421">
        <f t="shared" si="68"/>
        <v>105000</v>
      </c>
      <c r="K4421" t="e">
        <f>VLOOKUP(B4421,'REGISTRO ABONOS'!$B$8:$BC$10039,54,0)</f>
        <v>#N/A</v>
      </c>
      <c r="L4421" t="e">
        <f>IF(Tabla267[[#This Row],[VALOR RESTANTE]]&lt;Tabla267[[#This Row],[VALOR]],"NO DISPONIBLE","DISPONIBLE")</f>
        <v>#N/A</v>
      </c>
      <c r="M4421" s="9">
        <f>COUNTIF(Tabla267[[#This Row],[VALOR RESTANTE]],0)</f>
        <v>0</v>
      </c>
    </row>
    <row r="4422" spans="2:13" hidden="1" x14ac:dyDescent="0.2">
      <c r="B4422" s="31">
        <v>4413</v>
      </c>
      <c r="J4422">
        <f t="shared" si="68"/>
        <v>105000</v>
      </c>
      <c r="K4422" t="e">
        <f>VLOOKUP(B4422,'REGISTRO ABONOS'!$B$8:$BC$10039,54,0)</f>
        <v>#N/A</v>
      </c>
      <c r="L4422" t="e">
        <f>IF(Tabla267[[#This Row],[VALOR RESTANTE]]&lt;Tabla267[[#This Row],[VALOR]],"NO DISPONIBLE","DISPONIBLE")</f>
        <v>#N/A</v>
      </c>
      <c r="M4422" s="9">
        <f>COUNTIF(Tabla267[[#This Row],[VALOR RESTANTE]],0)</f>
        <v>0</v>
      </c>
    </row>
    <row r="4423" spans="2:13" hidden="1" x14ac:dyDescent="0.2">
      <c r="B4423" s="31">
        <v>4414</v>
      </c>
      <c r="J4423">
        <f t="shared" si="68"/>
        <v>105000</v>
      </c>
      <c r="K4423" t="e">
        <f>VLOOKUP(B4423,'REGISTRO ABONOS'!$B$8:$BC$10039,54,0)</f>
        <v>#N/A</v>
      </c>
      <c r="L4423" t="e">
        <f>IF(Tabla267[[#This Row],[VALOR RESTANTE]]&lt;Tabla267[[#This Row],[VALOR]],"NO DISPONIBLE","DISPONIBLE")</f>
        <v>#N/A</v>
      </c>
      <c r="M4423" s="9">
        <f>COUNTIF(Tabla267[[#This Row],[VALOR RESTANTE]],0)</f>
        <v>0</v>
      </c>
    </row>
    <row r="4424" spans="2:13" hidden="1" x14ac:dyDescent="0.2">
      <c r="B4424" s="31">
        <v>4415</v>
      </c>
      <c r="J4424">
        <f t="shared" si="68"/>
        <v>105000</v>
      </c>
      <c r="K4424" t="e">
        <f>VLOOKUP(B4424,'REGISTRO ABONOS'!$B$8:$BC$10039,54,0)</f>
        <v>#N/A</v>
      </c>
      <c r="L4424" t="e">
        <f>IF(Tabla267[[#This Row],[VALOR RESTANTE]]&lt;Tabla267[[#This Row],[VALOR]],"NO DISPONIBLE","DISPONIBLE")</f>
        <v>#N/A</v>
      </c>
      <c r="M4424" s="9">
        <f>COUNTIF(Tabla267[[#This Row],[VALOR RESTANTE]],0)</f>
        <v>0</v>
      </c>
    </row>
    <row r="4425" spans="2:13" hidden="1" x14ac:dyDescent="0.2">
      <c r="B4425" s="31">
        <v>4416</v>
      </c>
      <c r="J4425">
        <f t="shared" si="68"/>
        <v>105000</v>
      </c>
      <c r="K4425" t="e">
        <f>VLOOKUP(B4425,'REGISTRO ABONOS'!$B$8:$BC$10039,54,0)</f>
        <v>#N/A</v>
      </c>
      <c r="L4425" t="e">
        <f>IF(Tabla267[[#This Row],[VALOR RESTANTE]]&lt;Tabla267[[#This Row],[VALOR]],"NO DISPONIBLE","DISPONIBLE")</f>
        <v>#N/A</v>
      </c>
      <c r="M4425" s="9">
        <f>COUNTIF(Tabla267[[#This Row],[VALOR RESTANTE]],0)</f>
        <v>0</v>
      </c>
    </row>
    <row r="4426" spans="2:13" hidden="1" x14ac:dyDescent="0.2">
      <c r="B4426" s="31">
        <v>4417</v>
      </c>
      <c r="J4426">
        <f t="shared" si="68"/>
        <v>105000</v>
      </c>
      <c r="K4426" t="e">
        <f>VLOOKUP(B4426,'REGISTRO ABONOS'!$B$8:$BC$10039,54,0)</f>
        <v>#N/A</v>
      </c>
      <c r="L4426" t="e">
        <f>IF(Tabla267[[#This Row],[VALOR RESTANTE]]&lt;Tabla267[[#This Row],[VALOR]],"NO DISPONIBLE","DISPONIBLE")</f>
        <v>#N/A</v>
      </c>
      <c r="M4426" s="9">
        <f>COUNTIF(Tabla267[[#This Row],[VALOR RESTANTE]],0)</f>
        <v>0</v>
      </c>
    </row>
    <row r="4427" spans="2:13" hidden="1" x14ac:dyDescent="0.2">
      <c r="B4427" s="31">
        <v>4418</v>
      </c>
      <c r="C4427" s="10">
        <v>43557</v>
      </c>
      <c r="D4427" t="s">
        <v>112</v>
      </c>
      <c r="H4427" t="s">
        <v>112</v>
      </c>
      <c r="I4427" t="s">
        <v>107</v>
      </c>
      <c r="J4427">
        <f t="shared" si="68"/>
        <v>105000</v>
      </c>
      <c r="K4427" t="e">
        <f>VLOOKUP(B4427,'REGISTRO ABONOS'!$B$8:$BC$10039,54,0)</f>
        <v>#N/A</v>
      </c>
      <c r="L4427" t="e">
        <f>IF(Tabla267[[#This Row],[VALOR RESTANTE]]&lt;Tabla267[[#This Row],[VALOR]],"NO DISPONIBLE","DISPONIBLE")</f>
        <v>#N/A</v>
      </c>
      <c r="M4427" s="9">
        <f>COUNTIF(Tabla267[[#This Row],[VALOR RESTANTE]],0)</f>
        <v>0</v>
      </c>
    </row>
    <row r="4428" spans="2:13" hidden="1" x14ac:dyDescent="0.2">
      <c r="B4428" s="31">
        <v>4419</v>
      </c>
      <c r="J4428">
        <f t="shared" ref="J4428:J4491" si="69">IF(C4428&gt;43607,130000,105000)</f>
        <v>105000</v>
      </c>
      <c r="K4428" t="e">
        <f>VLOOKUP(B4428,'REGISTRO ABONOS'!$B$8:$BC$10039,54,0)</f>
        <v>#N/A</v>
      </c>
      <c r="L4428" t="e">
        <f>IF(Tabla267[[#This Row],[VALOR RESTANTE]]&lt;Tabla267[[#This Row],[VALOR]],"NO DISPONIBLE","DISPONIBLE")</f>
        <v>#N/A</v>
      </c>
      <c r="M4428" s="9">
        <f>COUNTIF(Tabla267[[#This Row],[VALOR RESTANTE]],0)</f>
        <v>0</v>
      </c>
    </row>
    <row r="4429" spans="2:13" hidden="1" x14ac:dyDescent="0.2">
      <c r="B4429" s="31">
        <v>4420</v>
      </c>
      <c r="J4429">
        <f t="shared" si="69"/>
        <v>105000</v>
      </c>
      <c r="K4429" t="e">
        <f>VLOOKUP(B4429,'REGISTRO ABONOS'!$B$8:$BC$10039,54,0)</f>
        <v>#N/A</v>
      </c>
      <c r="L4429" t="e">
        <f>IF(Tabla267[[#This Row],[VALOR RESTANTE]]&lt;Tabla267[[#This Row],[VALOR]],"NO DISPONIBLE","DISPONIBLE")</f>
        <v>#N/A</v>
      </c>
      <c r="M4429" s="9">
        <f>COUNTIF(Tabla267[[#This Row],[VALOR RESTANTE]],0)</f>
        <v>0</v>
      </c>
    </row>
    <row r="4430" spans="2:13" hidden="1" x14ac:dyDescent="0.2">
      <c r="B4430" s="31">
        <v>4421</v>
      </c>
      <c r="J4430">
        <f t="shared" si="69"/>
        <v>105000</v>
      </c>
      <c r="K4430" t="e">
        <f>VLOOKUP(B4430,'REGISTRO ABONOS'!$B$8:$BC$10039,54,0)</f>
        <v>#N/A</v>
      </c>
      <c r="L4430" t="e">
        <f>IF(Tabla267[[#This Row],[VALOR RESTANTE]]&lt;Tabla267[[#This Row],[VALOR]],"NO DISPONIBLE","DISPONIBLE")</f>
        <v>#N/A</v>
      </c>
      <c r="M4430" s="9">
        <f>COUNTIF(Tabla267[[#This Row],[VALOR RESTANTE]],0)</f>
        <v>0</v>
      </c>
    </row>
    <row r="4431" spans="2:13" hidden="1" x14ac:dyDescent="0.2">
      <c r="B4431" s="31">
        <v>4422</v>
      </c>
      <c r="J4431">
        <f t="shared" si="69"/>
        <v>105000</v>
      </c>
      <c r="K4431" t="e">
        <f>VLOOKUP(B4431,'REGISTRO ABONOS'!$B$8:$BC$10039,54,0)</f>
        <v>#N/A</v>
      </c>
      <c r="L4431" t="e">
        <f>IF(Tabla267[[#This Row],[VALOR RESTANTE]]&lt;Tabla267[[#This Row],[VALOR]],"NO DISPONIBLE","DISPONIBLE")</f>
        <v>#N/A</v>
      </c>
      <c r="M4431" s="9">
        <f>COUNTIF(Tabla267[[#This Row],[VALOR RESTANTE]],0)</f>
        <v>0</v>
      </c>
    </row>
    <row r="4432" spans="2:13" hidden="1" x14ac:dyDescent="0.2">
      <c r="B4432" s="31">
        <v>4423</v>
      </c>
      <c r="J4432">
        <f t="shared" si="69"/>
        <v>105000</v>
      </c>
      <c r="K4432" t="e">
        <f>VLOOKUP(B4432,'REGISTRO ABONOS'!$B$8:$BC$10039,54,0)</f>
        <v>#N/A</v>
      </c>
      <c r="L4432" t="e">
        <f>IF(Tabla267[[#This Row],[VALOR RESTANTE]]&lt;Tabla267[[#This Row],[VALOR]],"NO DISPONIBLE","DISPONIBLE")</f>
        <v>#N/A</v>
      </c>
      <c r="M4432" s="9">
        <f>COUNTIF(Tabla267[[#This Row],[VALOR RESTANTE]],0)</f>
        <v>0</v>
      </c>
    </row>
    <row r="4433" spans="2:13" hidden="1" x14ac:dyDescent="0.2">
      <c r="B4433" s="31">
        <v>4424</v>
      </c>
      <c r="J4433">
        <f t="shared" si="69"/>
        <v>105000</v>
      </c>
      <c r="K4433" t="e">
        <f>VLOOKUP(B4433,'REGISTRO ABONOS'!$B$8:$BC$10039,54,0)</f>
        <v>#N/A</v>
      </c>
      <c r="L4433" t="e">
        <f>IF(Tabla267[[#This Row],[VALOR RESTANTE]]&lt;Tabla267[[#This Row],[VALOR]],"NO DISPONIBLE","DISPONIBLE")</f>
        <v>#N/A</v>
      </c>
      <c r="M4433" s="9">
        <f>COUNTIF(Tabla267[[#This Row],[VALOR RESTANTE]],0)</f>
        <v>0</v>
      </c>
    </row>
    <row r="4434" spans="2:13" hidden="1" x14ac:dyDescent="0.2">
      <c r="B4434" s="31">
        <v>4425</v>
      </c>
      <c r="J4434">
        <f t="shared" si="69"/>
        <v>105000</v>
      </c>
      <c r="K4434" t="e">
        <f>VLOOKUP(B4434,'REGISTRO ABONOS'!$B$8:$BC$10039,54,0)</f>
        <v>#N/A</v>
      </c>
      <c r="L4434" t="e">
        <f>IF(Tabla267[[#This Row],[VALOR RESTANTE]]&lt;Tabla267[[#This Row],[VALOR]],"NO DISPONIBLE","DISPONIBLE")</f>
        <v>#N/A</v>
      </c>
      <c r="M4434" s="9">
        <f>COUNTIF(Tabla267[[#This Row],[VALOR RESTANTE]],0)</f>
        <v>0</v>
      </c>
    </row>
    <row r="4435" spans="2:13" hidden="1" x14ac:dyDescent="0.2">
      <c r="B4435" s="31">
        <v>4426</v>
      </c>
      <c r="J4435">
        <f t="shared" si="69"/>
        <v>105000</v>
      </c>
      <c r="K4435" t="e">
        <f>VLOOKUP(B4435,'REGISTRO ABONOS'!$B$8:$BC$10039,54,0)</f>
        <v>#N/A</v>
      </c>
      <c r="L4435" t="e">
        <f>IF(Tabla267[[#This Row],[VALOR RESTANTE]]&lt;Tabla267[[#This Row],[VALOR]],"NO DISPONIBLE","DISPONIBLE")</f>
        <v>#N/A</v>
      </c>
      <c r="M4435" s="9">
        <f>COUNTIF(Tabla267[[#This Row],[VALOR RESTANTE]],0)</f>
        <v>0</v>
      </c>
    </row>
    <row r="4436" spans="2:13" hidden="1" x14ac:dyDescent="0.2">
      <c r="B4436" s="31">
        <v>4427</v>
      </c>
      <c r="J4436">
        <f t="shared" si="69"/>
        <v>105000</v>
      </c>
      <c r="K4436" t="e">
        <f>VLOOKUP(B4436,'REGISTRO ABONOS'!$B$8:$BC$10039,54,0)</f>
        <v>#N/A</v>
      </c>
      <c r="L4436" t="e">
        <f>IF(Tabla267[[#This Row],[VALOR RESTANTE]]&lt;Tabla267[[#This Row],[VALOR]],"NO DISPONIBLE","DISPONIBLE")</f>
        <v>#N/A</v>
      </c>
      <c r="M4436" s="9">
        <f>COUNTIF(Tabla267[[#This Row],[VALOR RESTANTE]],0)</f>
        <v>0</v>
      </c>
    </row>
    <row r="4437" spans="2:13" hidden="1" x14ac:dyDescent="0.2">
      <c r="B4437" s="31">
        <v>4428</v>
      </c>
      <c r="J4437">
        <f t="shared" si="69"/>
        <v>105000</v>
      </c>
      <c r="K4437" t="e">
        <f>VLOOKUP(B4437,'REGISTRO ABONOS'!$B$8:$BC$10039,54,0)</f>
        <v>#N/A</v>
      </c>
      <c r="L4437" t="e">
        <f>IF(Tabla267[[#This Row],[VALOR RESTANTE]]&lt;Tabla267[[#This Row],[VALOR]],"NO DISPONIBLE","DISPONIBLE")</f>
        <v>#N/A</v>
      </c>
      <c r="M4437" s="9">
        <f>COUNTIF(Tabla267[[#This Row],[VALOR RESTANTE]],0)</f>
        <v>0</v>
      </c>
    </row>
    <row r="4438" spans="2:13" hidden="1" x14ac:dyDescent="0.2">
      <c r="B4438" s="31">
        <v>4429</v>
      </c>
      <c r="J4438">
        <f t="shared" si="69"/>
        <v>105000</v>
      </c>
      <c r="K4438" t="e">
        <f>VLOOKUP(B4438,'REGISTRO ABONOS'!$B$8:$BC$10039,54,0)</f>
        <v>#N/A</v>
      </c>
      <c r="L4438" t="e">
        <f>IF(Tabla267[[#This Row],[VALOR RESTANTE]]&lt;Tabla267[[#This Row],[VALOR]],"NO DISPONIBLE","DISPONIBLE")</f>
        <v>#N/A</v>
      </c>
      <c r="M4438" s="9">
        <f>COUNTIF(Tabla267[[#This Row],[VALOR RESTANTE]],0)</f>
        <v>0</v>
      </c>
    </row>
    <row r="4439" spans="2:13" hidden="1" x14ac:dyDescent="0.2">
      <c r="B4439" s="31">
        <v>4430</v>
      </c>
      <c r="J4439">
        <f t="shared" si="69"/>
        <v>105000</v>
      </c>
      <c r="K4439" t="e">
        <f>VLOOKUP(B4439,'REGISTRO ABONOS'!$B$8:$BC$10039,54,0)</f>
        <v>#N/A</v>
      </c>
      <c r="L4439" t="e">
        <f>IF(Tabla267[[#This Row],[VALOR RESTANTE]]&lt;Tabla267[[#This Row],[VALOR]],"NO DISPONIBLE","DISPONIBLE")</f>
        <v>#N/A</v>
      </c>
      <c r="M4439" s="9">
        <f>COUNTIF(Tabla267[[#This Row],[VALOR RESTANTE]],0)</f>
        <v>0</v>
      </c>
    </row>
    <row r="4440" spans="2:13" hidden="1" x14ac:dyDescent="0.2">
      <c r="B4440" s="31">
        <v>4431</v>
      </c>
      <c r="J4440">
        <f t="shared" si="69"/>
        <v>105000</v>
      </c>
      <c r="K4440" t="e">
        <f>VLOOKUP(B4440,'REGISTRO ABONOS'!$B$8:$BC$10039,54,0)</f>
        <v>#N/A</v>
      </c>
      <c r="L4440" t="e">
        <f>IF(Tabla267[[#This Row],[VALOR RESTANTE]]&lt;Tabla267[[#This Row],[VALOR]],"NO DISPONIBLE","DISPONIBLE")</f>
        <v>#N/A</v>
      </c>
      <c r="M4440" s="9">
        <f>COUNTIF(Tabla267[[#This Row],[VALOR RESTANTE]],0)</f>
        <v>0</v>
      </c>
    </row>
    <row r="4441" spans="2:13" hidden="1" x14ac:dyDescent="0.2">
      <c r="B4441" s="31">
        <v>4432</v>
      </c>
      <c r="J4441">
        <f t="shared" si="69"/>
        <v>105000</v>
      </c>
      <c r="K4441" t="e">
        <f>VLOOKUP(B4441,'REGISTRO ABONOS'!$B$8:$BC$10039,54,0)</f>
        <v>#N/A</v>
      </c>
      <c r="L4441" t="e">
        <f>IF(Tabla267[[#This Row],[VALOR RESTANTE]]&lt;Tabla267[[#This Row],[VALOR]],"NO DISPONIBLE","DISPONIBLE")</f>
        <v>#N/A</v>
      </c>
      <c r="M4441" s="9">
        <f>COUNTIF(Tabla267[[#This Row],[VALOR RESTANTE]],0)</f>
        <v>0</v>
      </c>
    </row>
    <row r="4442" spans="2:13" hidden="1" x14ac:dyDescent="0.2">
      <c r="B4442" s="31">
        <v>4433</v>
      </c>
      <c r="J4442">
        <f t="shared" si="69"/>
        <v>105000</v>
      </c>
      <c r="K4442" t="e">
        <f>VLOOKUP(B4442,'REGISTRO ABONOS'!$B$8:$BC$10039,54,0)</f>
        <v>#N/A</v>
      </c>
      <c r="L4442" t="e">
        <f>IF(Tabla267[[#This Row],[VALOR RESTANTE]]&lt;Tabla267[[#This Row],[VALOR]],"NO DISPONIBLE","DISPONIBLE")</f>
        <v>#N/A</v>
      </c>
      <c r="M4442" s="9">
        <f>COUNTIF(Tabla267[[#This Row],[VALOR RESTANTE]],0)</f>
        <v>0</v>
      </c>
    </row>
    <row r="4443" spans="2:13" hidden="1" x14ac:dyDescent="0.2">
      <c r="B4443" s="31">
        <v>4434</v>
      </c>
      <c r="J4443">
        <f t="shared" si="69"/>
        <v>105000</v>
      </c>
      <c r="K4443" t="e">
        <f>VLOOKUP(B4443,'REGISTRO ABONOS'!$B$8:$BC$10039,54,0)</f>
        <v>#N/A</v>
      </c>
      <c r="L4443" t="e">
        <f>IF(Tabla267[[#This Row],[VALOR RESTANTE]]&lt;Tabla267[[#This Row],[VALOR]],"NO DISPONIBLE","DISPONIBLE")</f>
        <v>#N/A</v>
      </c>
      <c r="M4443" s="9">
        <f>COUNTIF(Tabla267[[#This Row],[VALOR RESTANTE]],0)</f>
        <v>0</v>
      </c>
    </row>
    <row r="4444" spans="2:13" hidden="1" x14ac:dyDescent="0.2">
      <c r="B4444" s="31">
        <v>4435</v>
      </c>
      <c r="J4444">
        <f t="shared" si="69"/>
        <v>105000</v>
      </c>
      <c r="K4444" t="e">
        <f>VLOOKUP(B4444,'REGISTRO ABONOS'!$B$8:$BC$10039,54,0)</f>
        <v>#N/A</v>
      </c>
      <c r="L4444" t="e">
        <f>IF(Tabla267[[#This Row],[VALOR RESTANTE]]&lt;Tabla267[[#This Row],[VALOR]],"NO DISPONIBLE","DISPONIBLE")</f>
        <v>#N/A</v>
      </c>
      <c r="M4444" s="9">
        <f>COUNTIF(Tabla267[[#This Row],[VALOR RESTANTE]],0)</f>
        <v>0</v>
      </c>
    </row>
    <row r="4445" spans="2:13" hidden="1" x14ac:dyDescent="0.2">
      <c r="B4445" s="31">
        <v>4436</v>
      </c>
      <c r="J4445">
        <f t="shared" si="69"/>
        <v>105000</v>
      </c>
      <c r="K4445" t="e">
        <f>VLOOKUP(B4445,'REGISTRO ABONOS'!$B$8:$BC$10039,54,0)</f>
        <v>#N/A</v>
      </c>
      <c r="L4445" t="e">
        <f>IF(Tabla267[[#This Row],[VALOR RESTANTE]]&lt;Tabla267[[#This Row],[VALOR]],"NO DISPONIBLE","DISPONIBLE")</f>
        <v>#N/A</v>
      </c>
      <c r="M4445" s="9">
        <f>COUNTIF(Tabla267[[#This Row],[VALOR RESTANTE]],0)</f>
        <v>0</v>
      </c>
    </row>
    <row r="4446" spans="2:13" hidden="1" x14ac:dyDescent="0.2">
      <c r="B4446" s="31">
        <v>4437</v>
      </c>
      <c r="J4446">
        <f t="shared" si="69"/>
        <v>105000</v>
      </c>
      <c r="K4446" t="e">
        <f>VLOOKUP(B4446,'REGISTRO ABONOS'!$B$8:$BC$10039,54,0)</f>
        <v>#N/A</v>
      </c>
      <c r="L4446" t="e">
        <f>IF(Tabla267[[#This Row],[VALOR RESTANTE]]&lt;Tabla267[[#This Row],[VALOR]],"NO DISPONIBLE","DISPONIBLE")</f>
        <v>#N/A</v>
      </c>
      <c r="M4446" s="9">
        <f>COUNTIF(Tabla267[[#This Row],[VALOR RESTANTE]],0)</f>
        <v>0</v>
      </c>
    </row>
    <row r="4447" spans="2:13" hidden="1" x14ac:dyDescent="0.2">
      <c r="B4447" s="31">
        <v>4438</v>
      </c>
      <c r="J4447">
        <f t="shared" si="69"/>
        <v>105000</v>
      </c>
      <c r="K4447" t="e">
        <f>VLOOKUP(B4447,'REGISTRO ABONOS'!$B$8:$BC$10039,54,0)</f>
        <v>#N/A</v>
      </c>
      <c r="L4447" t="e">
        <f>IF(Tabla267[[#This Row],[VALOR RESTANTE]]&lt;Tabla267[[#This Row],[VALOR]],"NO DISPONIBLE","DISPONIBLE")</f>
        <v>#N/A</v>
      </c>
      <c r="M4447" s="9">
        <f>COUNTIF(Tabla267[[#This Row],[VALOR RESTANTE]],0)</f>
        <v>0</v>
      </c>
    </row>
    <row r="4448" spans="2:13" hidden="1" x14ac:dyDescent="0.2">
      <c r="B4448" s="31">
        <v>4439</v>
      </c>
      <c r="J4448">
        <f t="shared" si="69"/>
        <v>105000</v>
      </c>
      <c r="K4448" t="e">
        <f>VLOOKUP(B4448,'REGISTRO ABONOS'!$B$8:$BC$10039,54,0)</f>
        <v>#N/A</v>
      </c>
      <c r="L4448" t="e">
        <f>IF(Tabla267[[#This Row],[VALOR RESTANTE]]&lt;Tabla267[[#This Row],[VALOR]],"NO DISPONIBLE","DISPONIBLE")</f>
        <v>#N/A</v>
      </c>
      <c r="M4448" s="9">
        <f>COUNTIF(Tabla267[[#This Row],[VALOR RESTANTE]],0)</f>
        <v>0</v>
      </c>
    </row>
    <row r="4449" spans="2:13" hidden="1" x14ac:dyDescent="0.2">
      <c r="B4449" s="31">
        <v>4440</v>
      </c>
      <c r="J4449">
        <f t="shared" si="69"/>
        <v>105000</v>
      </c>
      <c r="K4449" t="e">
        <f>VLOOKUP(B4449,'REGISTRO ABONOS'!$B$8:$BC$10039,54,0)</f>
        <v>#N/A</v>
      </c>
      <c r="L4449" t="e">
        <f>IF(Tabla267[[#This Row],[VALOR RESTANTE]]&lt;Tabla267[[#This Row],[VALOR]],"NO DISPONIBLE","DISPONIBLE")</f>
        <v>#N/A</v>
      </c>
      <c r="M4449" s="9">
        <f>COUNTIF(Tabla267[[#This Row],[VALOR RESTANTE]],0)</f>
        <v>0</v>
      </c>
    </row>
    <row r="4450" spans="2:13" hidden="1" x14ac:dyDescent="0.2">
      <c r="B4450" s="31">
        <v>4441</v>
      </c>
      <c r="J4450">
        <f t="shared" si="69"/>
        <v>105000</v>
      </c>
      <c r="K4450" t="e">
        <f>VLOOKUP(B4450,'REGISTRO ABONOS'!$B$8:$BC$10039,54,0)</f>
        <v>#N/A</v>
      </c>
      <c r="L4450" t="e">
        <f>IF(Tabla267[[#This Row],[VALOR RESTANTE]]&lt;Tabla267[[#This Row],[VALOR]],"NO DISPONIBLE","DISPONIBLE")</f>
        <v>#N/A</v>
      </c>
      <c r="M4450" s="9">
        <f>COUNTIF(Tabla267[[#This Row],[VALOR RESTANTE]],0)</f>
        <v>0</v>
      </c>
    </row>
    <row r="4451" spans="2:13" hidden="1" x14ac:dyDescent="0.2">
      <c r="B4451" s="31">
        <v>4442</v>
      </c>
      <c r="J4451">
        <f t="shared" si="69"/>
        <v>105000</v>
      </c>
      <c r="K4451" t="e">
        <f>VLOOKUP(B4451,'REGISTRO ABONOS'!$B$8:$BC$10039,54,0)</f>
        <v>#N/A</v>
      </c>
      <c r="L4451" t="e">
        <f>IF(Tabla267[[#This Row],[VALOR RESTANTE]]&lt;Tabla267[[#This Row],[VALOR]],"NO DISPONIBLE","DISPONIBLE")</f>
        <v>#N/A</v>
      </c>
      <c r="M4451" s="9">
        <f>COUNTIF(Tabla267[[#This Row],[VALOR RESTANTE]],0)</f>
        <v>0</v>
      </c>
    </row>
    <row r="4452" spans="2:13" hidden="1" x14ac:dyDescent="0.2">
      <c r="B4452" s="31">
        <v>4443</v>
      </c>
      <c r="J4452">
        <f t="shared" si="69"/>
        <v>105000</v>
      </c>
      <c r="K4452" t="e">
        <f>VLOOKUP(B4452,'REGISTRO ABONOS'!$B$8:$BC$10039,54,0)</f>
        <v>#N/A</v>
      </c>
      <c r="L4452" t="e">
        <f>IF(Tabla267[[#This Row],[VALOR RESTANTE]]&lt;Tabla267[[#This Row],[VALOR]],"NO DISPONIBLE","DISPONIBLE")</f>
        <v>#N/A</v>
      </c>
      <c r="M4452" s="9">
        <f>COUNTIF(Tabla267[[#This Row],[VALOR RESTANTE]],0)</f>
        <v>0</v>
      </c>
    </row>
    <row r="4453" spans="2:13" hidden="1" x14ac:dyDescent="0.2">
      <c r="B4453" s="31">
        <v>4444</v>
      </c>
      <c r="J4453">
        <f t="shared" si="69"/>
        <v>105000</v>
      </c>
      <c r="K4453" t="e">
        <f>VLOOKUP(B4453,'REGISTRO ABONOS'!$B$8:$BC$10039,54,0)</f>
        <v>#N/A</v>
      </c>
      <c r="L4453" t="e">
        <f>IF(Tabla267[[#This Row],[VALOR RESTANTE]]&lt;Tabla267[[#This Row],[VALOR]],"NO DISPONIBLE","DISPONIBLE")</f>
        <v>#N/A</v>
      </c>
      <c r="M4453" s="9">
        <f>COUNTIF(Tabla267[[#This Row],[VALOR RESTANTE]],0)</f>
        <v>0</v>
      </c>
    </row>
    <row r="4454" spans="2:13" hidden="1" x14ac:dyDescent="0.2">
      <c r="B4454" s="31">
        <v>4445</v>
      </c>
      <c r="J4454">
        <f t="shared" si="69"/>
        <v>105000</v>
      </c>
      <c r="K4454" t="e">
        <f>VLOOKUP(B4454,'REGISTRO ABONOS'!$B$8:$BC$10039,54,0)</f>
        <v>#N/A</v>
      </c>
      <c r="L4454" t="e">
        <f>IF(Tabla267[[#This Row],[VALOR RESTANTE]]&lt;Tabla267[[#This Row],[VALOR]],"NO DISPONIBLE","DISPONIBLE")</f>
        <v>#N/A</v>
      </c>
      <c r="M4454" s="9">
        <f>COUNTIF(Tabla267[[#This Row],[VALOR RESTANTE]],0)</f>
        <v>0</v>
      </c>
    </row>
    <row r="4455" spans="2:13" hidden="1" x14ac:dyDescent="0.2">
      <c r="B4455" s="31">
        <v>4446</v>
      </c>
      <c r="J4455">
        <f t="shared" si="69"/>
        <v>105000</v>
      </c>
      <c r="K4455" t="e">
        <f>VLOOKUP(B4455,'REGISTRO ABONOS'!$B$8:$BC$10039,54,0)</f>
        <v>#N/A</v>
      </c>
      <c r="L4455" t="e">
        <f>IF(Tabla267[[#This Row],[VALOR RESTANTE]]&lt;Tabla267[[#This Row],[VALOR]],"NO DISPONIBLE","DISPONIBLE")</f>
        <v>#N/A</v>
      </c>
      <c r="M4455" s="9">
        <f>COUNTIF(Tabla267[[#This Row],[VALOR RESTANTE]],0)</f>
        <v>0</v>
      </c>
    </row>
    <row r="4456" spans="2:13" hidden="1" x14ac:dyDescent="0.2">
      <c r="B4456" s="31">
        <v>4447</v>
      </c>
      <c r="J4456">
        <f t="shared" si="69"/>
        <v>105000</v>
      </c>
      <c r="K4456" t="e">
        <f>VLOOKUP(B4456,'REGISTRO ABONOS'!$B$8:$BC$10039,54,0)</f>
        <v>#N/A</v>
      </c>
      <c r="L4456" t="e">
        <f>IF(Tabla267[[#This Row],[VALOR RESTANTE]]&lt;Tabla267[[#This Row],[VALOR]],"NO DISPONIBLE","DISPONIBLE")</f>
        <v>#N/A</v>
      </c>
      <c r="M4456" s="9">
        <f>COUNTIF(Tabla267[[#This Row],[VALOR RESTANTE]],0)</f>
        <v>0</v>
      </c>
    </row>
    <row r="4457" spans="2:13" hidden="1" x14ac:dyDescent="0.2">
      <c r="B4457" s="31">
        <v>4448</v>
      </c>
      <c r="J4457">
        <f t="shared" si="69"/>
        <v>105000</v>
      </c>
      <c r="K4457" t="e">
        <f>VLOOKUP(B4457,'REGISTRO ABONOS'!$B$8:$BC$10039,54,0)</f>
        <v>#N/A</v>
      </c>
      <c r="L4457" t="e">
        <f>IF(Tabla267[[#This Row],[VALOR RESTANTE]]&lt;Tabla267[[#This Row],[VALOR]],"NO DISPONIBLE","DISPONIBLE")</f>
        <v>#N/A</v>
      </c>
      <c r="M4457" s="9">
        <f>COUNTIF(Tabla267[[#This Row],[VALOR RESTANTE]],0)</f>
        <v>0</v>
      </c>
    </row>
    <row r="4458" spans="2:13" hidden="1" x14ac:dyDescent="0.2">
      <c r="B4458" s="31">
        <v>4449</v>
      </c>
      <c r="J4458">
        <f t="shared" si="69"/>
        <v>105000</v>
      </c>
      <c r="K4458" t="e">
        <f>VLOOKUP(B4458,'REGISTRO ABONOS'!$B$8:$BC$10039,54,0)</f>
        <v>#N/A</v>
      </c>
      <c r="L4458" t="e">
        <f>IF(Tabla267[[#This Row],[VALOR RESTANTE]]&lt;Tabla267[[#This Row],[VALOR]],"NO DISPONIBLE","DISPONIBLE")</f>
        <v>#N/A</v>
      </c>
      <c r="M4458" s="9">
        <f>COUNTIF(Tabla267[[#This Row],[VALOR RESTANTE]],0)</f>
        <v>0</v>
      </c>
    </row>
    <row r="4459" spans="2:13" hidden="1" x14ac:dyDescent="0.2">
      <c r="B4459" s="31">
        <v>4450</v>
      </c>
      <c r="J4459">
        <f t="shared" si="69"/>
        <v>105000</v>
      </c>
      <c r="K4459" t="e">
        <f>VLOOKUP(B4459,'REGISTRO ABONOS'!$B$8:$BC$10039,54,0)</f>
        <v>#N/A</v>
      </c>
      <c r="L4459" t="e">
        <f>IF(Tabla267[[#This Row],[VALOR RESTANTE]]&lt;Tabla267[[#This Row],[VALOR]],"NO DISPONIBLE","DISPONIBLE")</f>
        <v>#N/A</v>
      </c>
      <c r="M4459" s="9">
        <f>COUNTIF(Tabla267[[#This Row],[VALOR RESTANTE]],0)</f>
        <v>0</v>
      </c>
    </row>
    <row r="4460" spans="2:13" hidden="1" x14ac:dyDescent="0.2">
      <c r="B4460" s="31">
        <v>4451</v>
      </c>
      <c r="J4460">
        <f t="shared" si="69"/>
        <v>105000</v>
      </c>
      <c r="K4460" t="e">
        <f>VLOOKUP(B4460,'REGISTRO ABONOS'!$B$8:$BC$10039,54,0)</f>
        <v>#N/A</v>
      </c>
      <c r="L4460" t="e">
        <f>IF(Tabla267[[#This Row],[VALOR RESTANTE]]&lt;Tabla267[[#This Row],[VALOR]],"NO DISPONIBLE","DISPONIBLE")</f>
        <v>#N/A</v>
      </c>
      <c r="M4460" s="9">
        <f>COUNTIF(Tabla267[[#This Row],[VALOR RESTANTE]],0)</f>
        <v>0</v>
      </c>
    </row>
    <row r="4461" spans="2:13" hidden="1" x14ac:dyDescent="0.2">
      <c r="B4461" s="31">
        <v>4452</v>
      </c>
      <c r="J4461">
        <f t="shared" si="69"/>
        <v>105000</v>
      </c>
      <c r="K4461" t="e">
        <f>VLOOKUP(B4461,'REGISTRO ABONOS'!$B$8:$BC$10039,54,0)</f>
        <v>#N/A</v>
      </c>
      <c r="L4461" t="e">
        <f>IF(Tabla267[[#This Row],[VALOR RESTANTE]]&lt;Tabla267[[#This Row],[VALOR]],"NO DISPONIBLE","DISPONIBLE")</f>
        <v>#N/A</v>
      </c>
      <c r="M4461" s="9">
        <f>COUNTIF(Tabla267[[#This Row],[VALOR RESTANTE]],0)</f>
        <v>0</v>
      </c>
    </row>
    <row r="4462" spans="2:13" hidden="1" x14ac:dyDescent="0.2">
      <c r="B4462" s="31">
        <v>4453</v>
      </c>
      <c r="J4462">
        <f t="shared" si="69"/>
        <v>105000</v>
      </c>
      <c r="K4462" t="e">
        <f>VLOOKUP(B4462,'REGISTRO ABONOS'!$B$8:$BC$10039,54,0)</f>
        <v>#N/A</v>
      </c>
      <c r="L4462" t="e">
        <f>IF(Tabla267[[#This Row],[VALOR RESTANTE]]&lt;Tabla267[[#This Row],[VALOR]],"NO DISPONIBLE","DISPONIBLE")</f>
        <v>#N/A</v>
      </c>
      <c r="M4462" s="9">
        <f>COUNTIF(Tabla267[[#This Row],[VALOR RESTANTE]],0)</f>
        <v>0</v>
      </c>
    </row>
    <row r="4463" spans="2:13" hidden="1" x14ac:dyDescent="0.2">
      <c r="B4463" s="31">
        <v>4454</v>
      </c>
      <c r="J4463">
        <f t="shared" si="69"/>
        <v>105000</v>
      </c>
      <c r="K4463" t="e">
        <f>VLOOKUP(B4463,'REGISTRO ABONOS'!$B$8:$BC$10039,54,0)</f>
        <v>#N/A</v>
      </c>
      <c r="L4463" t="e">
        <f>IF(Tabla267[[#This Row],[VALOR RESTANTE]]&lt;Tabla267[[#This Row],[VALOR]],"NO DISPONIBLE","DISPONIBLE")</f>
        <v>#N/A</v>
      </c>
      <c r="M4463" s="9">
        <f>COUNTIF(Tabla267[[#This Row],[VALOR RESTANTE]],0)</f>
        <v>0</v>
      </c>
    </row>
    <row r="4464" spans="2:13" hidden="1" x14ac:dyDescent="0.2">
      <c r="B4464" s="31">
        <v>4455</v>
      </c>
      <c r="J4464">
        <f t="shared" si="69"/>
        <v>105000</v>
      </c>
      <c r="K4464" t="e">
        <f>VLOOKUP(B4464,'REGISTRO ABONOS'!$B$8:$BC$10039,54,0)</f>
        <v>#N/A</v>
      </c>
      <c r="L4464" t="e">
        <f>IF(Tabla267[[#This Row],[VALOR RESTANTE]]&lt;Tabla267[[#This Row],[VALOR]],"NO DISPONIBLE","DISPONIBLE")</f>
        <v>#N/A</v>
      </c>
      <c r="M4464" s="9">
        <f>COUNTIF(Tabla267[[#This Row],[VALOR RESTANTE]],0)</f>
        <v>0</v>
      </c>
    </row>
    <row r="4465" spans="2:13" hidden="1" x14ac:dyDescent="0.2">
      <c r="B4465" s="31">
        <v>4456</v>
      </c>
      <c r="J4465">
        <f t="shared" si="69"/>
        <v>105000</v>
      </c>
      <c r="K4465" t="e">
        <f>VLOOKUP(B4465,'REGISTRO ABONOS'!$B$8:$BC$10039,54,0)</f>
        <v>#N/A</v>
      </c>
      <c r="L4465" t="e">
        <f>IF(Tabla267[[#This Row],[VALOR RESTANTE]]&lt;Tabla267[[#This Row],[VALOR]],"NO DISPONIBLE","DISPONIBLE")</f>
        <v>#N/A</v>
      </c>
      <c r="M4465" s="9">
        <f>COUNTIF(Tabla267[[#This Row],[VALOR RESTANTE]],0)</f>
        <v>0</v>
      </c>
    </row>
    <row r="4466" spans="2:13" hidden="1" x14ac:dyDescent="0.2">
      <c r="B4466" s="31">
        <v>4457</v>
      </c>
      <c r="J4466">
        <f t="shared" si="69"/>
        <v>105000</v>
      </c>
      <c r="K4466" t="e">
        <f>VLOOKUP(B4466,'REGISTRO ABONOS'!$B$8:$BC$10039,54,0)</f>
        <v>#N/A</v>
      </c>
      <c r="L4466" t="e">
        <f>IF(Tabla267[[#This Row],[VALOR RESTANTE]]&lt;Tabla267[[#This Row],[VALOR]],"NO DISPONIBLE","DISPONIBLE")</f>
        <v>#N/A</v>
      </c>
      <c r="M4466" s="9">
        <f>COUNTIF(Tabla267[[#This Row],[VALOR RESTANTE]],0)</f>
        <v>0</v>
      </c>
    </row>
    <row r="4467" spans="2:13" hidden="1" x14ac:dyDescent="0.2">
      <c r="B4467" s="31">
        <v>4458</v>
      </c>
      <c r="J4467">
        <f t="shared" si="69"/>
        <v>105000</v>
      </c>
      <c r="K4467" t="e">
        <f>VLOOKUP(B4467,'REGISTRO ABONOS'!$B$8:$BC$10039,54,0)</f>
        <v>#N/A</v>
      </c>
      <c r="L4467" t="e">
        <f>IF(Tabla267[[#This Row],[VALOR RESTANTE]]&lt;Tabla267[[#This Row],[VALOR]],"NO DISPONIBLE","DISPONIBLE")</f>
        <v>#N/A</v>
      </c>
      <c r="M4467" s="9">
        <f>COUNTIF(Tabla267[[#This Row],[VALOR RESTANTE]],0)</f>
        <v>0</v>
      </c>
    </row>
    <row r="4468" spans="2:13" hidden="1" x14ac:dyDescent="0.2">
      <c r="B4468" s="31">
        <v>4459</v>
      </c>
      <c r="J4468">
        <f t="shared" si="69"/>
        <v>105000</v>
      </c>
      <c r="K4468" t="e">
        <f>VLOOKUP(B4468,'REGISTRO ABONOS'!$B$8:$BC$10039,54,0)</f>
        <v>#N/A</v>
      </c>
      <c r="L4468" t="e">
        <f>IF(Tabla267[[#This Row],[VALOR RESTANTE]]&lt;Tabla267[[#This Row],[VALOR]],"NO DISPONIBLE","DISPONIBLE")</f>
        <v>#N/A</v>
      </c>
      <c r="M4468" s="9">
        <f>COUNTIF(Tabla267[[#This Row],[VALOR RESTANTE]],0)</f>
        <v>0</v>
      </c>
    </row>
    <row r="4469" spans="2:13" hidden="1" x14ac:dyDescent="0.2">
      <c r="B4469" s="31">
        <v>4460</v>
      </c>
      <c r="J4469">
        <f t="shared" si="69"/>
        <v>105000</v>
      </c>
      <c r="K4469" t="e">
        <f>VLOOKUP(B4469,'REGISTRO ABONOS'!$B$8:$BC$10039,54,0)</f>
        <v>#N/A</v>
      </c>
      <c r="L4469" t="e">
        <f>IF(Tabla267[[#This Row],[VALOR RESTANTE]]&lt;Tabla267[[#This Row],[VALOR]],"NO DISPONIBLE","DISPONIBLE")</f>
        <v>#N/A</v>
      </c>
      <c r="M4469" s="9">
        <f>COUNTIF(Tabla267[[#This Row],[VALOR RESTANTE]],0)</f>
        <v>0</v>
      </c>
    </row>
    <row r="4470" spans="2:13" hidden="1" x14ac:dyDescent="0.2">
      <c r="B4470" s="31">
        <v>4461</v>
      </c>
      <c r="J4470">
        <f t="shared" si="69"/>
        <v>105000</v>
      </c>
      <c r="K4470" t="e">
        <f>VLOOKUP(B4470,'REGISTRO ABONOS'!$B$8:$BC$10039,54,0)</f>
        <v>#N/A</v>
      </c>
      <c r="L4470" t="e">
        <f>IF(Tabla267[[#This Row],[VALOR RESTANTE]]&lt;Tabla267[[#This Row],[VALOR]],"NO DISPONIBLE","DISPONIBLE")</f>
        <v>#N/A</v>
      </c>
      <c r="M4470" s="9">
        <f>COUNTIF(Tabla267[[#This Row],[VALOR RESTANTE]],0)</f>
        <v>0</v>
      </c>
    </row>
    <row r="4471" spans="2:13" hidden="1" x14ac:dyDescent="0.2">
      <c r="B4471" s="31">
        <v>4462</v>
      </c>
      <c r="J4471">
        <f t="shared" si="69"/>
        <v>105000</v>
      </c>
      <c r="K4471" t="e">
        <f>VLOOKUP(B4471,'REGISTRO ABONOS'!$B$8:$BC$10039,54,0)</f>
        <v>#N/A</v>
      </c>
      <c r="L4471" t="e">
        <f>IF(Tabla267[[#This Row],[VALOR RESTANTE]]&lt;Tabla267[[#This Row],[VALOR]],"NO DISPONIBLE","DISPONIBLE")</f>
        <v>#N/A</v>
      </c>
      <c r="M4471" s="9">
        <f>COUNTIF(Tabla267[[#This Row],[VALOR RESTANTE]],0)</f>
        <v>0</v>
      </c>
    </row>
    <row r="4472" spans="2:13" hidden="1" x14ac:dyDescent="0.2">
      <c r="B4472" s="31">
        <v>4463</v>
      </c>
      <c r="J4472">
        <f t="shared" si="69"/>
        <v>105000</v>
      </c>
      <c r="K4472" t="e">
        <f>VLOOKUP(B4472,'REGISTRO ABONOS'!$B$8:$BC$10039,54,0)</f>
        <v>#N/A</v>
      </c>
      <c r="L4472" t="e">
        <f>IF(Tabla267[[#This Row],[VALOR RESTANTE]]&lt;Tabla267[[#This Row],[VALOR]],"NO DISPONIBLE","DISPONIBLE")</f>
        <v>#N/A</v>
      </c>
      <c r="M4472" s="9">
        <f>COUNTIF(Tabla267[[#This Row],[VALOR RESTANTE]],0)</f>
        <v>0</v>
      </c>
    </row>
    <row r="4473" spans="2:13" hidden="1" x14ac:dyDescent="0.2">
      <c r="B4473" s="31">
        <v>4464</v>
      </c>
      <c r="J4473">
        <f t="shared" si="69"/>
        <v>105000</v>
      </c>
      <c r="K4473" t="e">
        <f>VLOOKUP(B4473,'REGISTRO ABONOS'!$B$8:$BC$10039,54,0)</f>
        <v>#N/A</v>
      </c>
      <c r="L4473" t="e">
        <f>IF(Tabla267[[#This Row],[VALOR RESTANTE]]&lt;Tabla267[[#This Row],[VALOR]],"NO DISPONIBLE","DISPONIBLE")</f>
        <v>#N/A</v>
      </c>
      <c r="M4473" s="9">
        <f>COUNTIF(Tabla267[[#This Row],[VALOR RESTANTE]],0)</f>
        <v>0</v>
      </c>
    </row>
    <row r="4474" spans="2:13" hidden="1" x14ac:dyDescent="0.2">
      <c r="B4474" s="31">
        <v>4465</v>
      </c>
      <c r="J4474">
        <f t="shared" si="69"/>
        <v>105000</v>
      </c>
      <c r="K4474" t="e">
        <f>VLOOKUP(B4474,'REGISTRO ABONOS'!$B$8:$BC$10039,54,0)</f>
        <v>#N/A</v>
      </c>
      <c r="L4474" t="e">
        <f>IF(Tabla267[[#This Row],[VALOR RESTANTE]]&lt;Tabla267[[#This Row],[VALOR]],"NO DISPONIBLE","DISPONIBLE")</f>
        <v>#N/A</v>
      </c>
      <c r="M4474" s="9">
        <f>COUNTIF(Tabla267[[#This Row],[VALOR RESTANTE]],0)</f>
        <v>0</v>
      </c>
    </row>
    <row r="4475" spans="2:13" hidden="1" x14ac:dyDescent="0.2">
      <c r="B4475" s="31">
        <v>4466</v>
      </c>
      <c r="J4475">
        <f t="shared" si="69"/>
        <v>105000</v>
      </c>
      <c r="K4475" t="e">
        <f>VLOOKUP(B4475,'REGISTRO ABONOS'!$B$8:$BC$10039,54,0)</f>
        <v>#N/A</v>
      </c>
      <c r="L4475" t="e">
        <f>IF(Tabla267[[#This Row],[VALOR RESTANTE]]&lt;Tabla267[[#This Row],[VALOR]],"NO DISPONIBLE","DISPONIBLE")</f>
        <v>#N/A</v>
      </c>
      <c r="M4475" s="9">
        <f>COUNTIF(Tabla267[[#This Row],[VALOR RESTANTE]],0)</f>
        <v>0</v>
      </c>
    </row>
    <row r="4476" spans="2:13" hidden="1" x14ac:dyDescent="0.2">
      <c r="B4476" s="31">
        <v>4467</v>
      </c>
      <c r="J4476">
        <f t="shared" si="69"/>
        <v>105000</v>
      </c>
      <c r="K4476" t="e">
        <f>VLOOKUP(B4476,'REGISTRO ABONOS'!$B$8:$BC$10039,54,0)</f>
        <v>#N/A</v>
      </c>
      <c r="L4476" t="e">
        <f>IF(Tabla267[[#This Row],[VALOR RESTANTE]]&lt;Tabla267[[#This Row],[VALOR]],"NO DISPONIBLE","DISPONIBLE")</f>
        <v>#N/A</v>
      </c>
      <c r="M4476" s="9">
        <f>COUNTIF(Tabla267[[#This Row],[VALOR RESTANTE]],0)</f>
        <v>0</v>
      </c>
    </row>
    <row r="4477" spans="2:13" hidden="1" x14ac:dyDescent="0.2">
      <c r="B4477" s="31">
        <v>4468</v>
      </c>
      <c r="J4477">
        <f t="shared" si="69"/>
        <v>105000</v>
      </c>
      <c r="K4477" t="e">
        <f>VLOOKUP(B4477,'REGISTRO ABONOS'!$B$8:$BC$10039,54,0)</f>
        <v>#N/A</v>
      </c>
      <c r="L4477" t="e">
        <f>IF(Tabla267[[#This Row],[VALOR RESTANTE]]&lt;Tabla267[[#This Row],[VALOR]],"NO DISPONIBLE","DISPONIBLE")</f>
        <v>#N/A</v>
      </c>
      <c r="M4477" s="9">
        <f>COUNTIF(Tabla267[[#This Row],[VALOR RESTANTE]],0)</f>
        <v>0</v>
      </c>
    </row>
    <row r="4478" spans="2:13" hidden="1" x14ac:dyDescent="0.2">
      <c r="B4478" s="31">
        <v>4469</v>
      </c>
      <c r="J4478">
        <f t="shared" si="69"/>
        <v>105000</v>
      </c>
      <c r="K4478" t="e">
        <f>VLOOKUP(B4478,'REGISTRO ABONOS'!$B$8:$BC$10039,54,0)</f>
        <v>#N/A</v>
      </c>
      <c r="L4478" t="e">
        <f>IF(Tabla267[[#This Row],[VALOR RESTANTE]]&lt;Tabla267[[#This Row],[VALOR]],"NO DISPONIBLE","DISPONIBLE")</f>
        <v>#N/A</v>
      </c>
      <c r="M4478" s="9">
        <f>COUNTIF(Tabla267[[#This Row],[VALOR RESTANTE]],0)</f>
        <v>0</v>
      </c>
    </row>
    <row r="4479" spans="2:13" hidden="1" x14ac:dyDescent="0.2">
      <c r="B4479" s="31">
        <v>4470</v>
      </c>
      <c r="J4479">
        <f t="shared" si="69"/>
        <v>105000</v>
      </c>
      <c r="K4479" t="e">
        <f>VLOOKUP(B4479,'REGISTRO ABONOS'!$B$8:$BC$10039,54,0)</f>
        <v>#N/A</v>
      </c>
      <c r="L4479" t="e">
        <f>IF(Tabla267[[#This Row],[VALOR RESTANTE]]&lt;Tabla267[[#This Row],[VALOR]],"NO DISPONIBLE","DISPONIBLE")</f>
        <v>#N/A</v>
      </c>
      <c r="M4479" s="9">
        <f>COUNTIF(Tabla267[[#This Row],[VALOR RESTANTE]],0)</f>
        <v>0</v>
      </c>
    </row>
    <row r="4480" spans="2:13" hidden="1" x14ac:dyDescent="0.2">
      <c r="B4480" s="31">
        <v>4471</v>
      </c>
      <c r="J4480">
        <f t="shared" si="69"/>
        <v>105000</v>
      </c>
      <c r="K4480" t="e">
        <f>VLOOKUP(B4480,'REGISTRO ABONOS'!$B$8:$BC$10039,54,0)</f>
        <v>#N/A</v>
      </c>
      <c r="L4480" t="e">
        <f>IF(Tabla267[[#This Row],[VALOR RESTANTE]]&lt;Tabla267[[#This Row],[VALOR]],"NO DISPONIBLE","DISPONIBLE")</f>
        <v>#N/A</v>
      </c>
      <c r="M4480" s="9">
        <f>COUNTIF(Tabla267[[#This Row],[VALOR RESTANTE]],0)</f>
        <v>0</v>
      </c>
    </row>
    <row r="4481" spans="2:13" hidden="1" x14ac:dyDescent="0.2">
      <c r="B4481" s="31">
        <v>4472</v>
      </c>
      <c r="J4481">
        <f t="shared" si="69"/>
        <v>105000</v>
      </c>
      <c r="K4481" t="e">
        <f>VLOOKUP(B4481,'REGISTRO ABONOS'!$B$8:$BC$10039,54,0)</f>
        <v>#N/A</v>
      </c>
      <c r="L4481" t="e">
        <f>IF(Tabla267[[#This Row],[VALOR RESTANTE]]&lt;Tabla267[[#This Row],[VALOR]],"NO DISPONIBLE","DISPONIBLE")</f>
        <v>#N/A</v>
      </c>
      <c r="M4481" s="9">
        <f>COUNTIF(Tabla267[[#This Row],[VALOR RESTANTE]],0)</f>
        <v>0</v>
      </c>
    </row>
    <row r="4482" spans="2:13" hidden="1" x14ac:dyDescent="0.2">
      <c r="B4482" s="31">
        <v>4473</v>
      </c>
      <c r="J4482">
        <f t="shared" si="69"/>
        <v>105000</v>
      </c>
      <c r="K4482" t="e">
        <f>VLOOKUP(B4482,'REGISTRO ABONOS'!$B$8:$BC$10039,54,0)</f>
        <v>#N/A</v>
      </c>
      <c r="L4482" t="e">
        <f>IF(Tabla267[[#This Row],[VALOR RESTANTE]]&lt;Tabla267[[#This Row],[VALOR]],"NO DISPONIBLE","DISPONIBLE")</f>
        <v>#N/A</v>
      </c>
      <c r="M4482" s="9">
        <f>COUNTIF(Tabla267[[#This Row],[VALOR RESTANTE]],0)</f>
        <v>0</v>
      </c>
    </row>
    <row r="4483" spans="2:13" hidden="1" x14ac:dyDescent="0.2">
      <c r="B4483" s="31">
        <v>4474</v>
      </c>
      <c r="J4483">
        <f t="shared" si="69"/>
        <v>105000</v>
      </c>
      <c r="K4483" t="e">
        <f>VLOOKUP(B4483,'REGISTRO ABONOS'!$B$8:$BC$10039,54,0)</f>
        <v>#N/A</v>
      </c>
      <c r="L4483" t="e">
        <f>IF(Tabla267[[#This Row],[VALOR RESTANTE]]&lt;Tabla267[[#This Row],[VALOR]],"NO DISPONIBLE","DISPONIBLE")</f>
        <v>#N/A</v>
      </c>
      <c r="M4483" s="9">
        <f>COUNTIF(Tabla267[[#This Row],[VALOR RESTANTE]],0)</f>
        <v>0</v>
      </c>
    </row>
    <row r="4484" spans="2:13" hidden="1" x14ac:dyDescent="0.2">
      <c r="B4484" s="31">
        <v>4475</v>
      </c>
      <c r="J4484">
        <f t="shared" si="69"/>
        <v>105000</v>
      </c>
      <c r="K4484" t="e">
        <f>VLOOKUP(B4484,'REGISTRO ABONOS'!$B$8:$BC$10039,54,0)</f>
        <v>#N/A</v>
      </c>
      <c r="L4484" t="e">
        <f>IF(Tabla267[[#This Row],[VALOR RESTANTE]]&lt;Tabla267[[#This Row],[VALOR]],"NO DISPONIBLE","DISPONIBLE")</f>
        <v>#N/A</v>
      </c>
      <c r="M4484" s="9">
        <f>COUNTIF(Tabla267[[#This Row],[VALOR RESTANTE]],0)</f>
        <v>0</v>
      </c>
    </row>
    <row r="4485" spans="2:13" hidden="1" x14ac:dyDescent="0.2">
      <c r="B4485" s="31">
        <v>4476</v>
      </c>
      <c r="J4485">
        <f t="shared" si="69"/>
        <v>105000</v>
      </c>
      <c r="K4485" t="e">
        <f>VLOOKUP(B4485,'REGISTRO ABONOS'!$B$8:$BC$10039,54,0)</f>
        <v>#N/A</v>
      </c>
      <c r="L4485" t="e">
        <f>IF(Tabla267[[#This Row],[VALOR RESTANTE]]&lt;Tabla267[[#This Row],[VALOR]],"NO DISPONIBLE","DISPONIBLE")</f>
        <v>#N/A</v>
      </c>
      <c r="M4485" s="9">
        <f>COUNTIF(Tabla267[[#This Row],[VALOR RESTANTE]],0)</f>
        <v>0</v>
      </c>
    </row>
    <row r="4486" spans="2:13" hidden="1" x14ac:dyDescent="0.2">
      <c r="B4486" s="31">
        <v>4477</v>
      </c>
      <c r="J4486">
        <f t="shared" si="69"/>
        <v>105000</v>
      </c>
      <c r="K4486" t="e">
        <f>VLOOKUP(B4486,'REGISTRO ABONOS'!$B$8:$BC$10039,54,0)</f>
        <v>#N/A</v>
      </c>
      <c r="L4486" t="e">
        <f>IF(Tabla267[[#This Row],[VALOR RESTANTE]]&lt;Tabla267[[#This Row],[VALOR]],"NO DISPONIBLE","DISPONIBLE")</f>
        <v>#N/A</v>
      </c>
      <c r="M4486" s="9">
        <f>COUNTIF(Tabla267[[#This Row],[VALOR RESTANTE]],0)</f>
        <v>0</v>
      </c>
    </row>
    <row r="4487" spans="2:13" hidden="1" x14ac:dyDescent="0.2">
      <c r="B4487" s="31">
        <v>4478</v>
      </c>
      <c r="J4487">
        <f t="shared" si="69"/>
        <v>105000</v>
      </c>
      <c r="K4487" t="e">
        <f>VLOOKUP(B4487,'REGISTRO ABONOS'!$B$8:$BC$10039,54,0)</f>
        <v>#N/A</v>
      </c>
      <c r="L4487" t="e">
        <f>IF(Tabla267[[#This Row],[VALOR RESTANTE]]&lt;Tabla267[[#This Row],[VALOR]],"NO DISPONIBLE","DISPONIBLE")</f>
        <v>#N/A</v>
      </c>
      <c r="M4487" s="9">
        <f>COUNTIF(Tabla267[[#This Row],[VALOR RESTANTE]],0)</f>
        <v>0</v>
      </c>
    </row>
    <row r="4488" spans="2:13" hidden="1" x14ac:dyDescent="0.2">
      <c r="B4488" s="31">
        <v>4479</v>
      </c>
      <c r="J4488">
        <f t="shared" si="69"/>
        <v>105000</v>
      </c>
      <c r="K4488" t="e">
        <f>VLOOKUP(B4488,'REGISTRO ABONOS'!$B$8:$BC$10039,54,0)</f>
        <v>#N/A</v>
      </c>
      <c r="L4488" t="e">
        <f>IF(Tabla267[[#This Row],[VALOR RESTANTE]]&lt;Tabla267[[#This Row],[VALOR]],"NO DISPONIBLE","DISPONIBLE")</f>
        <v>#N/A</v>
      </c>
      <c r="M4488" s="9">
        <f>COUNTIF(Tabla267[[#This Row],[VALOR RESTANTE]],0)</f>
        <v>0</v>
      </c>
    </row>
    <row r="4489" spans="2:13" hidden="1" x14ac:dyDescent="0.2">
      <c r="B4489" s="31">
        <v>4480</v>
      </c>
      <c r="J4489">
        <f t="shared" si="69"/>
        <v>105000</v>
      </c>
      <c r="K4489" t="e">
        <f>VLOOKUP(B4489,'REGISTRO ABONOS'!$B$8:$BC$10039,54,0)</f>
        <v>#N/A</v>
      </c>
      <c r="L4489" t="e">
        <f>IF(Tabla267[[#This Row],[VALOR RESTANTE]]&lt;Tabla267[[#This Row],[VALOR]],"NO DISPONIBLE","DISPONIBLE")</f>
        <v>#N/A</v>
      </c>
      <c r="M4489" s="9">
        <f>COUNTIF(Tabla267[[#This Row],[VALOR RESTANTE]],0)</f>
        <v>0</v>
      </c>
    </row>
    <row r="4490" spans="2:13" hidden="1" x14ac:dyDescent="0.2">
      <c r="B4490" s="31">
        <v>4481</v>
      </c>
      <c r="J4490">
        <f t="shared" si="69"/>
        <v>105000</v>
      </c>
      <c r="K4490" t="e">
        <f>VLOOKUP(B4490,'REGISTRO ABONOS'!$B$8:$BC$10039,54,0)</f>
        <v>#N/A</v>
      </c>
      <c r="L4490" t="e">
        <f>IF(Tabla267[[#This Row],[VALOR RESTANTE]]&lt;Tabla267[[#This Row],[VALOR]],"NO DISPONIBLE","DISPONIBLE")</f>
        <v>#N/A</v>
      </c>
      <c r="M4490" s="9">
        <f>COUNTIF(Tabla267[[#This Row],[VALOR RESTANTE]],0)</f>
        <v>0</v>
      </c>
    </row>
    <row r="4491" spans="2:13" hidden="1" x14ac:dyDescent="0.2">
      <c r="B4491" s="31">
        <v>4482</v>
      </c>
      <c r="J4491">
        <f t="shared" si="69"/>
        <v>105000</v>
      </c>
      <c r="K4491" t="e">
        <f>VLOOKUP(B4491,'REGISTRO ABONOS'!$B$8:$BC$10039,54,0)</f>
        <v>#N/A</v>
      </c>
      <c r="L4491" t="e">
        <f>IF(Tabla267[[#This Row],[VALOR RESTANTE]]&lt;Tabla267[[#This Row],[VALOR]],"NO DISPONIBLE","DISPONIBLE")</f>
        <v>#N/A</v>
      </c>
      <c r="M4491" s="9">
        <f>COUNTIF(Tabla267[[#This Row],[VALOR RESTANTE]],0)</f>
        <v>0</v>
      </c>
    </row>
    <row r="4492" spans="2:13" hidden="1" x14ac:dyDescent="0.2">
      <c r="B4492" s="31">
        <v>4483</v>
      </c>
      <c r="J4492">
        <f t="shared" ref="J4492:J4555" si="70">IF(C4492&gt;43607,130000,105000)</f>
        <v>105000</v>
      </c>
      <c r="K4492" t="e">
        <f>VLOOKUP(B4492,'REGISTRO ABONOS'!$B$8:$BC$10039,54,0)</f>
        <v>#N/A</v>
      </c>
      <c r="L4492" t="e">
        <f>IF(Tabla267[[#This Row],[VALOR RESTANTE]]&lt;Tabla267[[#This Row],[VALOR]],"NO DISPONIBLE","DISPONIBLE")</f>
        <v>#N/A</v>
      </c>
      <c r="M4492" s="9">
        <f>COUNTIF(Tabla267[[#This Row],[VALOR RESTANTE]],0)</f>
        <v>0</v>
      </c>
    </row>
    <row r="4493" spans="2:13" hidden="1" x14ac:dyDescent="0.2">
      <c r="B4493" s="31">
        <v>4484</v>
      </c>
      <c r="J4493">
        <f t="shared" si="70"/>
        <v>105000</v>
      </c>
      <c r="K4493" t="e">
        <f>VLOOKUP(B4493,'REGISTRO ABONOS'!$B$8:$BC$10039,54,0)</f>
        <v>#N/A</v>
      </c>
      <c r="L4493" t="e">
        <f>IF(Tabla267[[#This Row],[VALOR RESTANTE]]&lt;Tabla267[[#This Row],[VALOR]],"NO DISPONIBLE","DISPONIBLE")</f>
        <v>#N/A</v>
      </c>
      <c r="M4493" s="9">
        <f>COUNTIF(Tabla267[[#This Row],[VALOR RESTANTE]],0)</f>
        <v>0</v>
      </c>
    </row>
    <row r="4494" spans="2:13" hidden="1" x14ac:dyDescent="0.2">
      <c r="B4494" s="31">
        <v>4485</v>
      </c>
      <c r="J4494">
        <f t="shared" si="70"/>
        <v>105000</v>
      </c>
      <c r="K4494" t="e">
        <f>VLOOKUP(B4494,'REGISTRO ABONOS'!$B$8:$BC$10039,54,0)</f>
        <v>#N/A</v>
      </c>
      <c r="L4494" t="e">
        <f>IF(Tabla267[[#This Row],[VALOR RESTANTE]]&lt;Tabla267[[#This Row],[VALOR]],"NO DISPONIBLE","DISPONIBLE")</f>
        <v>#N/A</v>
      </c>
      <c r="M4494" s="9">
        <f>COUNTIF(Tabla267[[#This Row],[VALOR RESTANTE]],0)</f>
        <v>0</v>
      </c>
    </row>
    <row r="4495" spans="2:13" hidden="1" x14ac:dyDescent="0.2">
      <c r="B4495" s="31">
        <v>4486</v>
      </c>
      <c r="J4495">
        <f t="shared" si="70"/>
        <v>105000</v>
      </c>
      <c r="K4495" t="e">
        <f>VLOOKUP(B4495,'REGISTRO ABONOS'!$B$8:$BC$10039,54,0)</f>
        <v>#N/A</v>
      </c>
      <c r="L4495" t="e">
        <f>IF(Tabla267[[#This Row],[VALOR RESTANTE]]&lt;Tabla267[[#This Row],[VALOR]],"NO DISPONIBLE","DISPONIBLE")</f>
        <v>#N/A</v>
      </c>
      <c r="M4495" s="9">
        <f>COUNTIF(Tabla267[[#This Row],[VALOR RESTANTE]],0)</f>
        <v>0</v>
      </c>
    </row>
    <row r="4496" spans="2:13" hidden="1" x14ac:dyDescent="0.2">
      <c r="B4496" s="31">
        <v>4487</v>
      </c>
      <c r="J4496">
        <f t="shared" si="70"/>
        <v>105000</v>
      </c>
      <c r="K4496" t="e">
        <f>VLOOKUP(B4496,'REGISTRO ABONOS'!$B$8:$BC$10039,54,0)</f>
        <v>#N/A</v>
      </c>
      <c r="L4496" t="e">
        <f>IF(Tabla267[[#This Row],[VALOR RESTANTE]]&lt;Tabla267[[#This Row],[VALOR]],"NO DISPONIBLE","DISPONIBLE")</f>
        <v>#N/A</v>
      </c>
      <c r="M4496" s="9">
        <f>COUNTIF(Tabla267[[#This Row],[VALOR RESTANTE]],0)</f>
        <v>0</v>
      </c>
    </row>
    <row r="4497" spans="2:13" hidden="1" x14ac:dyDescent="0.2">
      <c r="B4497" s="31">
        <v>4488</v>
      </c>
      <c r="J4497">
        <f t="shared" si="70"/>
        <v>105000</v>
      </c>
      <c r="K4497" t="e">
        <f>VLOOKUP(B4497,'REGISTRO ABONOS'!$B$8:$BC$10039,54,0)</f>
        <v>#N/A</v>
      </c>
      <c r="L4497" t="e">
        <f>IF(Tabla267[[#This Row],[VALOR RESTANTE]]&lt;Tabla267[[#This Row],[VALOR]],"NO DISPONIBLE","DISPONIBLE")</f>
        <v>#N/A</v>
      </c>
      <c r="M4497" s="9">
        <f>COUNTIF(Tabla267[[#This Row],[VALOR RESTANTE]],0)</f>
        <v>0</v>
      </c>
    </row>
    <row r="4498" spans="2:13" hidden="1" x14ac:dyDescent="0.2">
      <c r="B4498" s="31">
        <v>4489</v>
      </c>
      <c r="J4498">
        <f t="shared" si="70"/>
        <v>105000</v>
      </c>
      <c r="K4498" t="e">
        <f>VLOOKUP(B4498,'REGISTRO ABONOS'!$B$8:$BC$10039,54,0)</f>
        <v>#N/A</v>
      </c>
      <c r="L4498" t="e">
        <f>IF(Tabla267[[#This Row],[VALOR RESTANTE]]&lt;Tabla267[[#This Row],[VALOR]],"NO DISPONIBLE","DISPONIBLE")</f>
        <v>#N/A</v>
      </c>
      <c r="M4498" s="9">
        <f>COUNTIF(Tabla267[[#This Row],[VALOR RESTANTE]],0)</f>
        <v>0</v>
      </c>
    </row>
    <row r="4499" spans="2:13" hidden="1" x14ac:dyDescent="0.2">
      <c r="B4499" s="31">
        <v>4490</v>
      </c>
      <c r="J4499">
        <f t="shared" si="70"/>
        <v>105000</v>
      </c>
      <c r="K4499" t="e">
        <f>VLOOKUP(B4499,'REGISTRO ABONOS'!$B$8:$BC$10039,54,0)</f>
        <v>#N/A</v>
      </c>
      <c r="L4499" t="e">
        <f>IF(Tabla267[[#This Row],[VALOR RESTANTE]]&lt;Tabla267[[#This Row],[VALOR]],"NO DISPONIBLE","DISPONIBLE")</f>
        <v>#N/A</v>
      </c>
      <c r="M4499" s="9">
        <f>COUNTIF(Tabla267[[#This Row],[VALOR RESTANTE]],0)</f>
        <v>0</v>
      </c>
    </row>
    <row r="4500" spans="2:13" hidden="1" x14ac:dyDescent="0.2">
      <c r="B4500" s="31">
        <v>4491</v>
      </c>
      <c r="J4500">
        <f t="shared" si="70"/>
        <v>105000</v>
      </c>
      <c r="K4500" t="e">
        <f>VLOOKUP(B4500,'REGISTRO ABONOS'!$B$8:$BC$10039,54,0)</f>
        <v>#N/A</v>
      </c>
      <c r="L4500" t="e">
        <f>IF(Tabla267[[#This Row],[VALOR RESTANTE]]&lt;Tabla267[[#This Row],[VALOR]],"NO DISPONIBLE","DISPONIBLE")</f>
        <v>#N/A</v>
      </c>
      <c r="M4500" s="9">
        <f>COUNTIF(Tabla267[[#This Row],[VALOR RESTANTE]],0)</f>
        <v>0</v>
      </c>
    </row>
    <row r="4501" spans="2:13" hidden="1" x14ac:dyDescent="0.2">
      <c r="B4501" s="31">
        <v>4492</v>
      </c>
      <c r="J4501">
        <f t="shared" si="70"/>
        <v>105000</v>
      </c>
      <c r="K4501" t="e">
        <f>VLOOKUP(B4501,'REGISTRO ABONOS'!$B$8:$BC$10039,54,0)</f>
        <v>#N/A</v>
      </c>
      <c r="L4501" t="e">
        <f>IF(Tabla267[[#This Row],[VALOR RESTANTE]]&lt;Tabla267[[#This Row],[VALOR]],"NO DISPONIBLE","DISPONIBLE")</f>
        <v>#N/A</v>
      </c>
      <c r="M4501" s="9">
        <f>COUNTIF(Tabla267[[#This Row],[VALOR RESTANTE]],0)</f>
        <v>0</v>
      </c>
    </row>
    <row r="4502" spans="2:13" hidden="1" x14ac:dyDescent="0.2">
      <c r="B4502" s="31">
        <v>4493</v>
      </c>
      <c r="J4502">
        <f t="shared" si="70"/>
        <v>105000</v>
      </c>
      <c r="K4502" t="e">
        <f>VLOOKUP(B4502,'REGISTRO ABONOS'!$B$8:$BC$10039,54,0)</f>
        <v>#N/A</v>
      </c>
      <c r="L4502" t="e">
        <f>IF(Tabla267[[#This Row],[VALOR RESTANTE]]&lt;Tabla267[[#This Row],[VALOR]],"NO DISPONIBLE","DISPONIBLE")</f>
        <v>#N/A</v>
      </c>
      <c r="M4502" s="9">
        <f>COUNTIF(Tabla267[[#This Row],[VALOR RESTANTE]],0)</f>
        <v>0</v>
      </c>
    </row>
    <row r="4503" spans="2:13" hidden="1" x14ac:dyDescent="0.2">
      <c r="B4503" s="31">
        <v>4494</v>
      </c>
      <c r="J4503">
        <f t="shared" si="70"/>
        <v>105000</v>
      </c>
      <c r="K4503" t="e">
        <f>VLOOKUP(B4503,'REGISTRO ABONOS'!$B$8:$BC$10039,54,0)</f>
        <v>#N/A</v>
      </c>
      <c r="L4503" t="e">
        <f>IF(Tabla267[[#This Row],[VALOR RESTANTE]]&lt;Tabla267[[#This Row],[VALOR]],"NO DISPONIBLE","DISPONIBLE")</f>
        <v>#N/A</v>
      </c>
      <c r="M4503" s="9">
        <f>COUNTIF(Tabla267[[#This Row],[VALOR RESTANTE]],0)</f>
        <v>0</v>
      </c>
    </row>
    <row r="4504" spans="2:13" hidden="1" x14ac:dyDescent="0.2">
      <c r="B4504" s="31">
        <v>4495</v>
      </c>
      <c r="J4504">
        <f t="shared" si="70"/>
        <v>105000</v>
      </c>
      <c r="K4504" t="e">
        <f>VLOOKUP(B4504,'REGISTRO ABONOS'!$B$8:$BC$10039,54,0)</f>
        <v>#N/A</v>
      </c>
      <c r="L4504" t="e">
        <f>IF(Tabla267[[#This Row],[VALOR RESTANTE]]&lt;Tabla267[[#This Row],[VALOR]],"NO DISPONIBLE","DISPONIBLE")</f>
        <v>#N/A</v>
      </c>
      <c r="M4504" s="9">
        <f>COUNTIF(Tabla267[[#This Row],[VALOR RESTANTE]],0)</f>
        <v>0</v>
      </c>
    </row>
    <row r="4505" spans="2:13" hidden="1" x14ac:dyDescent="0.2">
      <c r="B4505" s="31">
        <v>4496</v>
      </c>
      <c r="J4505">
        <f t="shared" si="70"/>
        <v>105000</v>
      </c>
      <c r="K4505" t="e">
        <f>VLOOKUP(B4505,'REGISTRO ABONOS'!$B$8:$BC$10039,54,0)</f>
        <v>#N/A</v>
      </c>
      <c r="L4505" t="e">
        <f>IF(Tabla267[[#This Row],[VALOR RESTANTE]]&lt;Tabla267[[#This Row],[VALOR]],"NO DISPONIBLE","DISPONIBLE")</f>
        <v>#N/A</v>
      </c>
      <c r="M4505" s="9">
        <f>COUNTIF(Tabla267[[#This Row],[VALOR RESTANTE]],0)</f>
        <v>0</v>
      </c>
    </row>
    <row r="4506" spans="2:13" hidden="1" x14ac:dyDescent="0.2">
      <c r="B4506" s="31">
        <v>4497</v>
      </c>
      <c r="J4506">
        <f t="shared" si="70"/>
        <v>105000</v>
      </c>
      <c r="K4506" t="e">
        <f>VLOOKUP(B4506,'REGISTRO ABONOS'!$B$8:$BC$10039,54,0)</f>
        <v>#N/A</v>
      </c>
      <c r="L4506" t="e">
        <f>IF(Tabla267[[#This Row],[VALOR RESTANTE]]&lt;Tabla267[[#This Row],[VALOR]],"NO DISPONIBLE","DISPONIBLE")</f>
        <v>#N/A</v>
      </c>
      <c r="M4506" s="9">
        <f>COUNTIF(Tabla267[[#This Row],[VALOR RESTANTE]],0)</f>
        <v>0</v>
      </c>
    </row>
    <row r="4507" spans="2:13" hidden="1" x14ac:dyDescent="0.2">
      <c r="B4507" s="31">
        <v>4498</v>
      </c>
      <c r="J4507">
        <f t="shared" si="70"/>
        <v>105000</v>
      </c>
      <c r="K4507" t="e">
        <f>VLOOKUP(B4507,'REGISTRO ABONOS'!$B$8:$BC$10039,54,0)</f>
        <v>#N/A</v>
      </c>
      <c r="L4507" t="e">
        <f>IF(Tabla267[[#This Row],[VALOR RESTANTE]]&lt;Tabla267[[#This Row],[VALOR]],"NO DISPONIBLE","DISPONIBLE")</f>
        <v>#N/A</v>
      </c>
      <c r="M4507" s="9">
        <f>COUNTIF(Tabla267[[#This Row],[VALOR RESTANTE]],0)</f>
        <v>0</v>
      </c>
    </row>
    <row r="4508" spans="2:13" hidden="1" x14ac:dyDescent="0.2">
      <c r="B4508" s="31">
        <v>4499</v>
      </c>
      <c r="J4508">
        <f t="shared" si="70"/>
        <v>105000</v>
      </c>
      <c r="K4508" t="e">
        <f>VLOOKUP(B4508,'REGISTRO ABONOS'!$B$8:$BC$10039,54,0)</f>
        <v>#N/A</v>
      </c>
      <c r="L4508" t="e">
        <f>IF(Tabla267[[#This Row],[VALOR RESTANTE]]&lt;Tabla267[[#This Row],[VALOR]],"NO DISPONIBLE","DISPONIBLE")</f>
        <v>#N/A</v>
      </c>
      <c r="M4508" s="9">
        <f>COUNTIF(Tabla267[[#This Row],[VALOR RESTANTE]],0)</f>
        <v>0</v>
      </c>
    </row>
    <row r="4509" spans="2:13" hidden="1" x14ac:dyDescent="0.2">
      <c r="B4509" s="31">
        <v>4500</v>
      </c>
      <c r="J4509">
        <f t="shared" si="70"/>
        <v>105000</v>
      </c>
      <c r="K4509" t="e">
        <f>VLOOKUP(B4509,'REGISTRO ABONOS'!$B$8:$BC$10039,54,0)</f>
        <v>#N/A</v>
      </c>
      <c r="L4509" t="e">
        <f>IF(Tabla267[[#This Row],[VALOR RESTANTE]]&lt;Tabla267[[#This Row],[VALOR]],"NO DISPONIBLE","DISPONIBLE")</f>
        <v>#N/A</v>
      </c>
      <c r="M4509" s="9">
        <f>COUNTIF(Tabla267[[#This Row],[VALOR RESTANTE]],0)</f>
        <v>0</v>
      </c>
    </row>
    <row r="4510" spans="2:13" hidden="1" x14ac:dyDescent="0.2">
      <c r="B4510" s="31">
        <v>4501</v>
      </c>
      <c r="J4510">
        <f t="shared" si="70"/>
        <v>105000</v>
      </c>
      <c r="K4510" t="e">
        <f>VLOOKUP(B4510,'REGISTRO ABONOS'!$B$8:$BC$10039,54,0)</f>
        <v>#N/A</v>
      </c>
      <c r="L4510" t="e">
        <f>IF(Tabla267[[#This Row],[VALOR RESTANTE]]&lt;Tabla267[[#This Row],[VALOR]],"NO DISPONIBLE","DISPONIBLE")</f>
        <v>#N/A</v>
      </c>
      <c r="M4510" s="9">
        <f>COUNTIF(Tabla267[[#This Row],[VALOR RESTANTE]],0)</f>
        <v>0</v>
      </c>
    </row>
    <row r="4511" spans="2:13" hidden="1" x14ac:dyDescent="0.2">
      <c r="B4511" s="31">
        <v>4502</v>
      </c>
      <c r="J4511">
        <f t="shared" si="70"/>
        <v>105000</v>
      </c>
      <c r="K4511" t="e">
        <f>VLOOKUP(B4511,'REGISTRO ABONOS'!$B$8:$BC$10039,54,0)</f>
        <v>#N/A</v>
      </c>
      <c r="L4511" t="e">
        <f>IF(Tabla267[[#This Row],[VALOR RESTANTE]]&lt;Tabla267[[#This Row],[VALOR]],"NO DISPONIBLE","DISPONIBLE")</f>
        <v>#N/A</v>
      </c>
      <c r="M4511" s="9">
        <f>COUNTIF(Tabla267[[#This Row],[VALOR RESTANTE]],0)</f>
        <v>0</v>
      </c>
    </row>
    <row r="4512" spans="2:13" hidden="1" x14ac:dyDescent="0.2">
      <c r="B4512" s="31">
        <v>4503</v>
      </c>
      <c r="J4512">
        <f t="shared" si="70"/>
        <v>105000</v>
      </c>
      <c r="K4512" t="e">
        <f>VLOOKUP(B4512,'REGISTRO ABONOS'!$B$8:$BC$10039,54,0)</f>
        <v>#N/A</v>
      </c>
      <c r="L4512" t="e">
        <f>IF(Tabla267[[#This Row],[VALOR RESTANTE]]&lt;Tabla267[[#This Row],[VALOR]],"NO DISPONIBLE","DISPONIBLE")</f>
        <v>#N/A</v>
      </c>
      <c r="M4512" s="9">
        <f>COUNTIF(Tabla267[[#This Row],[VALOR RESTANTE]],0)</f>
        <v>0</v>
      </c>
    </row>
    <row r="4513" spans="2:13" hidden="1" x14ac:dyDescent="0.2">
      <c r="B4513" s="31">
        <v>4504</v>
      </c>
      <c r="J4513">
        <f t="shared" si="70"/>
        <v>105000</v>
      </c>
      <c r="K4513" t="e">
        <f>VLOOKUP(B4513,'REGISTRO ABONOS'!$B$8:$BC$10039,54,0)</f>
        <v>#N/A</v>
      </c>
      <c r="L4513" t="e">
        <f>IF(Tabla267[[#This Row],[VALOR RESTANTE]]&lt;Tabla267[[#This Row],[VALOR]],"NO DISPONIBLE","DISPONIBLE")</f>
        <v>#N/A</v>
      </c>
      <c r="M4513" s="9">
        <f>COUNTIF(Tabla267[[#This Row],[VALOR RESTANTE]],0)</f>
        <v>0</v>
      </c>
    </row>
    <row r="4514" spans="2:13" hidden="1" x14ac:dyDescent="0.2">
      <c r="B4514" s="31">
        <v>4505</v>
      </c>
      <c r="J4514">
        <f t="shared" si="70"/>
        <v>105000</v>
      </c>
      <c r="K4514" t="e">
        <f>VLOOKUP(B4514,'REGISTRO ABONOS'!$B$8:$BC$10039,54,0)</f>
        <v>#N/A</v>
      </c>
      <c r="L4514" t="e">
        <f>IF(Tabla267[[#This Row],[VALOR RESTANTE]]&lt;Tabla267[[#This Row],[VALOR]],"NO DISPONIBLE","DISPONIBLE")</f>
        <v>#N/A</v>
      </c>
      <c r="M4514" s="9">
        <f>COUNTIF(Tabla267[[#This Row],[VALOR RESTANTE]],0)</f>
        <v>0</v>
      </c>
    </row>
    <row r="4515" spans="2:13" hidden="1" x14ac:dyDescent="0.2">
      <c r="B4515" s="31">
        <v>4506</v>
      </c>
      <c r="J4515">
        <f t="shared" si="70"/>
        <v>105000</v>
      </c>
      <c r="K4515" t="e">
        <f>VLOOKUP(B4515,'REGISTRO ABONOS'!$B$8:$BC$10039,54,0)</f>
        <v>#N/A</v>
      </c>
      <c r="L4515" t="e">
        <f>IF(Tabla267[[#This Row],[VALOR RESTANTE]]&lt;Tabla267[[#This Row],[VALOR]],"NO DISPONIBLE","DISPONIBLE")</f>
        <v>#N/A</v>
      </c>
      <c r="M4515" s="9">
        <f>COUNTIF(Tabla267[[#This Row],[VALOR RESTANTE]],0)</f>
        <v>0</v>
      </c>
    </row>
    <row r="4516" spans="2:13" hidden="1" x14ac:dyDescent="0.2">
      <c r="B4516" s="31">
        <v>4507</v>
      </c>
      <c r="J4516">
        <f t="shared" si="70"/>
        <v>105000</v>
      </c>
      <c r="K4516" t="e">
        <f>VLOOKUP(B4516,'REGISTRO ABONOS'!$B$8:$BC$10039,54,0)</f>
        <v>#N/A</v>
      </c>
      <c r="L4516" t="e">
        <f>IF(Tabla267[[#This Row],[VALOR RESTANTE]]&lt;Tabla267[[#This Row],[VALOR]],"NO DISPONIBLE","DISPONIBLE")</f>
        <v>#N/A</v>
      </c>
      <c r="M4516" s="9">
        <f>COUNTIF(Tabla267[[#This Row],[VALOR RESTANTE]],0)</f>
        <v>0</v>
      </c>
    </row>
    <row r="4517" spans="2:13" hidden="1" x14ac:dyDescent="0.2">
      <c r="B4517" s="31">
        <v>4508</v>
      </c>
      <c r="J4517">
        <f t="shared" si="70"/>
        <v>105000</v>
      </c>
      <c r="K4517" t="e">
        <f>VLOOKUP(B4517,'REGISTRO ABONOS'!$B$8:$BC$10039,54,0)</f>
        <v>#N/A</v>
      </c>
      <c r="L4517" t="e">
        <f>IF(Tabla267[[#This Row],[VALOR RESTANTE]]&lt;Tabla267[[#This Row],[VALOR]],"NO DISPONIBLE","DISPONIBLE")</f>
        <v>#N/A</v>
      </c>
      <c r="M4517" s="9">
        <f>COUNTIF(Tabla267[[#This Row],[VALOR RESTANTE]],0)</f>
        <v>0</v>
      </c>
    </row>
    <row r="4518" spans="2:13" hidden="1" x14ac:dyDescent="0.2">
      <c r="B4518" s="31">
        <v>4509</v>
      </c>
      <c r="J4518">
        <f t="shared" si="70"/>
        <v>105000</v>
      </c>
      <c r="K4518" t="e">
        <f>VLOOKUP(B4518,'REGISTRO ABONOS'!$B$8:$BC$10039,54,0)</f>
        <v>#N/A</v>
      </c>
      <c r="L4518" t="e">
        <f>IF(Tabla267[[#This Row],[VALOR RESTANTE]]&lt;Tabla267[[#This Row],[VALOR]],"NO DISPONIBLE","DISPONIBLE")</f>
        <v>#N/A</v>
      </c>
      <c r="M4518" s="9">
        <f>COUNTIF(Tabla267[[#This Row],[VALOR RESTANTE]],0)</f>
        <v>0</v>
      </c>
    </row>
    <row r="4519" spans="2:13" hidden="1" x14ac:dyDescent="0.2">
      <c r="B4519" s="31">
        <v>4510</v>
      </c>
      <c r="J4519">
        <f t="shared" si="70"/>
        <v>105000</v>
      </c>
      <c r="K4519" t="e">
        <f>VLOOKUP(B4519,'REGISTRO ABONOS'!$B$8:$BC$10039,54,0)</f>
        <v>#N/A</v>
      </c>
      <c r="L4519" t="e">
        <f>IF(Tabla267[[#This Row],[VALOR RESTANTE]]&lt;Tabla267[[#This Row],[VALOR]],"NO DISPONIBLE","DISPONIBLE")</f>
        <v>#N/A</v>
      </c>
      <c r="M4519" s="9">
        <f>COUNTIF(Tabla267[[#This Row],[VALOR RESTANTE]],0)</f>
        <v>0</v>
      </c>
    </row>
    <row r="4520" spans="2:13" hidden="1" x14ac:dyDescent="0.2">
      <c r="B4520" s="31">
        <v>4511</v>
      </c>
      <c r="J4520">
        <f t="shared" si="70"/>
        <v>105000</v>
      </c>
      <c r="K4520" t="e">
        <f>VLOOKUP(B4520,'REGISTRO ABONOS'!$B$8:$BC$10039,54,0)</f>
        <v>#N/A</v>
      </c>
      <c r="L4520" t="e">
        <f>IF(Tabla267[[#This Row],[VALOR RESTANTE]]&lt;Tabla267[[#This Row],[VALOR]],"NO DISPONIBLE","DISPONIBLE")</f>
        <v>#N/A</v>
      </c>
      <c r="M4520" s="9">
        <f>COUNTIF(Tabla267[[#This Row],[VALOR RESTANTE]],0)</f>
        <v>0</v>
      </c>
    </row>
    <row r="4521" spans="2:13" hidden="1" x14ac:dyDescent="0.2">
      <c r="B4521" s="31">
        <v>4512</v>
      </c>
      <c r="J4521">
        <f t="shared" si="70"/>
        <v>105000</v>
      </c>
      <c r="K4521" t="e">
        <f>VLOOKUP(B4521,'REGISTRO ABONOS'!$B$8:$BC$10039,54,0)</f>
        <v>#N/A</v>
      </c>
      <c r="L4521" t="e">
        <f>IF(Tabla267[[#This Row],[VALOR RESTANTE]]&lt;Tabla267[[#This Row],[VALOR]],"NO DISPONIBLE","DISPONIBLE")</f>
        <v>#N/A</v>
      </c>
      <c r="M4521" s="9">
        <f>COUNTIF(Tabla267[[#This Row],[VALOR RESTANTE]],0)</f>
        <v>0</v>
      </c>
    </row>
    <row r="4522" spans="2:13" hidden="1" x14ac:dyDescent="0.2">
      <c r="B4522" s="31">
        <v>4513</v>
      </c>
      <c r="J4522">
        <f t="shared" si="70"/>
        <v>105000</v>
      </c>
      <c r="K4522" t="e">
        <f>VLOOKUP(B4522,'REGISTRO ABONOS'!$B$8:$BC$10039,54,0)</f>
        <v>#N/A</v>
      </c>
      <c r="L4522" t="e">
        <f>IF(Tabla267[[#This Row],[VALOR RESTANTE]]&lt;Tabla267[[#This Row],[VALOR]],"NO DISPONIBLE","DISPONIBLE")</f>
        <v>#N/A</v>
      </c>
      <c r="M4522" s="9">
        <f>COUNTIF(Tabla267[[#This Row],[VALOR RESTANTE]],0)</f>
        <v>0</v>
      </c>
    </row>
    <row r="4523" spans="2:13" hidden="1" x14ac:dyDescent="0.2">
      <c r="B4523" s="31">
        <v>4514</v>
      </c>
      <c r="J4523">
        <f t="shared" si="70"/>
        <v>105000</v>
      </c>
      <c r="K4523" t="e">
        <f>VLOOKUP(B4523,'REGISTRO ABONOS'!$B$8:$BC$10039,54,0)</f>
        <v>#N/A</v>
      </c>
      <c r="L4523" t="e">
        <f>IF(Tabla267[[#This Row],[VALOR RESTANTE]]&lt;Tabla267[[#This Row],[VALOR]],"NO DISPONIBLE","DISPONIBLE")</f>
        <v>#N/A</v>
      </c>
      <c r="M4523" s="9">
        <f>COUNTIF(Tabla267[[#This Row],[VALOR RESTANTE]],0)</f>
        <v>0</v>
      </c>
    </row>
    <row r="4524" spans="2:13" hidden="1" x14ac:dyDescent="0.2">
      <c r="B4524" s="31">
        <v>4515</v>
      </c>
      <c r="J4524">
        <f t="shared" si="70"/>
        <v>105000</v>
      </c>
      <c r="K4524" t="e">
        <f>VLOOKUP(B4524,'REGISTRO ABONOS'!$B$8:$BC$10039,54,0)</f>
        <v>#N/A</v>
      </c>
      <c r="L4524" t="e">
        <f>IF(Tabla267[[#This Row],[VALOR RESTANTE]]&lt;Tabla267[[#This Row],[VALOR]],"NO DISPONIBLE","DISPONIBLE")</f>
        <v>#N/A</v>
      </c>
      <c r="M4524" s="9">
        <f>COUNTIF(Tabla267[[#This Row],[VALOR RESTANTE]],0)</f>
        <v>0</v>
      </c>
    </row>
    <row r="4525" spans="2:13" hidden="1" x14ac:dyDescent="0.2">
      <c r="B4525" s="31">
        <v>4516</v>
      </c>
      <c r="J4525">
        <f t="shared" si="70"/>
        <v>105000</v>
      </c>
      <c r="K4525" t="e">
        <f>VLOOKUP(B4525,'REGISTRO ABONOS'!$B$8:$BC$10039,54,0)</f>
        <v>#N/A</v>
      </c>
      <c r="L4525" t="e">
        <f>IF(Tabla267[[#This Row],[VALOR RESTANTE]]&lt;Tabla267[[#This Row],[VALOR]],"NO DISPONIBLE","DISPONIBLE")</f>
        <v>#N/A</v>
      </c>
      <c r="M4525" s="9">
        <f>COUNTIF(Tabla267[[#This Row],[VALOR RESTANTE]],0)</f>
        <v>0</v>
      </c>
    </row>
    <row r="4526" spans="2:13" hidden="1" x14ac:dyDescent="0.2">
      <c r="B4526" s="31">
        <v>4517</v>
      </c>
      <c r="J4526">
        <f t="shared" si="70"/>
        <v>105000</v>
      </c>
      <c r="K4526" t="e">
        <f>VLOOKUP(B4526,'REGISTRO ABONOS'!$B$8:$BC$10039,54,0)</f>
        <v>#N/A</v>
      </c>
      <c r="L4526" t="e">
        <f>IF(Tabla267[[#This Row],[VALOR RESTANTE]]&lt;Tabla267[[#This Row],[VALOR]],"NO DISPONIBLE","DISPONIBLE")</f>
        <v>#N/A</v>
      </c>
      <c r="M4526" s="9">
        <f>COUNTIF(Tabla267[[#This Row],[VALOR RESTANTE]],0)</f>
        <v>0</v>
      </c>
    </row>
    <row r="4527" spans="2:13" hidden="1" x14ac:dyDescent="0.2">
      <c r="B4527" s="31">
        <v>4518</v>
      </c>
      <c r="J4527">
        <f t="shared" si="70"/>
        <v>105000</v>
      </c>
      <c r="K4527" t="e">
        <f>VLOOKUP(B4527,'REGISTRO ABONOS'!$B$8:$BC$10039,54,0)</f>
        <v>#N/A</v>
      </c>
      <c r="L4527" t="e">
        <f>IF(Tabla267[[#This Row],[VALOR RESTANTE]]&lt;Tabla267[[#This Row],[VALOR]],"NO DISPONIBLE","DISPONIBLE")</f>
        <v>#N/A</v>
      </c>
      <c r="M4527" s="9">
        <f>COUNTIF(Tabla267[[#This Row],[VALOR RESTANTE]],0)</f>
        <v>0</v>
      </c>
    </row>
    <row r="4528" spans="2:13" hidden="1" x14ac:dyDescent="0.2">
      <c r="B4528" s="31">
        <v>4519</v>
      </c>
      <c r="J4528">
        <f t="shared" si="70"/>
        <v>105000</v>
      </c>
      <c r="K4528" t="e">
        <f>VLOOKUP(B4528,'REGISTRO ABONOS'!$B$8:$BC$10039,54,0)</f>
        <v>#N/A</v>
      </c>
      <c r="L4528" t="e">
        <f>IF(Tabla267[[#This Row],[VALOR RESTANTE]]&lt;Tabla267[[#This Row],[VALOR]],"NO DISPONIBLE","DISPONIBLE")</f>
        <v>#N/A</v>
      </c>
      <c r="M4528" s="9">
        <f>COUNTIF(Tabla267[[#This Row],[VALOR RESTANTE]],0)</f>
        <v>0</v>
      </c>
    </row>
    <row r="4529" spans="2:13" hidden="1" x14ac:dyDescent="0.2">
      <c r="B4529" s="31">
        <v>4520</v>
      </c>
      <c r="J4529">
        <f t="shared" si="70"/>
        <v>105000</v>
      </c>
      <c r="K4529" t="e">
        <f>VLOOKUP(B4529,'REGISTRO ABONOS'!$B$8:$BC$10039,54,0)</f>
        <v>#N/A</v>
      </c>
      <c r="L4529" t="e">
        <f>IF(Tabla267[[#This Row],[VALOR RESTANTE]]&lt;Tabla267[[#This Row],[VALOR]],"NO DISPONIBLE","DISPONIBLE")</f>
        <v>#N/A</v>
      </c>
      <c r="M4529" s="9">
        <f>COUNTIF(Tabla267[[#This Row],[VALOR RESTANTE]],0)</f>
        <v>0</v>
      </c>
    </row>
    <row r="4530" spans="2:13" hidden="1" x14ac:dyDescent="0.2">
      <c r="B4530" s="31">
        <v>4521</v>
      </c>
      <c r="J4530">
        <f t="shared" si="70"/>
        <v>105000</v>
      </c>
      <c r="K4530" t="e">
        <f>VLOOKUP(B4530,'REGISTRO ABONOS'!$B$8:$BC$10039,54,0)</f>
        <v>#N/A</v>
      </c>
      <c r="L4530" t="e">
        <f>IF(Tabla267[[#This Row],[VALOR RESTANTE]]&lt;Tabla267[[#This Row],[VALOR]],"NO DISPONIBLE","DISPONIBLE")</f>
        <v>#N/A</v>
      </c>
      <c r="M4530" s="9">
        <f>COUNTIF(Tabla267[[#This Row],[VALOR RESTANTE]],0)</f>
        <v>0</v>
      </c>
    </row>
    <row r="4531" spans="2:13" hidden="1" x14ac:dyDescent="0.2">
      <c r="B4531" s="31">
        <v>4522</v>
      </c>
      <c r="J4531">
        <f t="shared" si="70"/>
        <v>105000</v>
      </c>
      <c r="K4531" t="e">
        <f>VLOOKUP(B4531,'REGISTRO ABONOS'!$B$8:$BC$10039,54,0)</f>
        <v>#N/A</v>
      </c>
      <c r="L4531" t="e">
        <f>IF(Tabla267[[#This Row],[VALOR RESTANTE]]&lt;Tabla267[[#This Row],[VALOR]],"NO DISPONIBLE","DISPONIBLE")</f>
        <v>#N/A</v>
      </c>
      <c r="M4531" s="9">
        <f>COUNTIF(Tabla267[[#This Row],[VALOR RESTANTE]],0)</f>
        <v>0</v>
      </c>
    </row>
    <row r="4532" spans="2:13" hidden="1" x14ac:dyDescent="0.2">
      <c r="B4532" s="31">
        <v>4523</v>
      </c>
      <c r="J4532">
        <f t="shared" si="70"/>
        <v>105000</v>
      </c>
      <c r="K4532" t="e">
        <f>VLOOKUP(B4532,'REGISTRO ABONOS'!$B$8:$BC$10039,54,0)</f>
        <v>#N/A</v>
      </c>
      <c r="L4532" t="e">
        <f>IF(Tabla267[[#This Row],[VALOR RESTANTE]]&lt;Tabla267[[#This Row],[VALOR]],"NO DISPONIBLE","DISPONIBLE")</f>
        <v>#N/A</v>
      </c>
      <c r="M4532" s="9">
        <f>COUNTIF(Tabla267[[#This Row],[VALOR RESTANTE]],0)</f>
        <v>0</v>
      </c>
    </row>
    <row r="4533" spans="2:13" hidden="1" x14ac:dyDescent="0.2">
      <c r="B4533" s="31">
        <v>4524</v>
      </c>
      <c r="J4533">
        <f t="shared" si="70"/>
        <v>105000</v>
      </c>
      <c r="K4533" t="e">
        <f>VLOOKUP(B4533,'REGISTRO ABONOS'!$B$8:$BC$10039,54,0)</f>
        <v>#N/A</v>
      </c>
      <c r="L4533" t="e">
        <f>IF(Tabla267[[#This Row],[VALOR RESTANTE]]&lt;Tabla267[[#This Row],[VALOR]],"NO DISPONIBLE","DISPONIBLE")</f>
        <v>#N/A</v>
      </c>
      <c r="M4533" s="9">
        <f>COUNTIF(Tabla267[[#This Row],[VALOR RESTANTE]],0)</f>
        <v>0</v>
      </c>
    </row>
    <row r="4534" spans="2:13" hidden="1" x14ac:dyDescent="0.2">
      <c r="B4534" s="31">
        <v>4525</v>
      </c>
      <c r="J4534">
        <f t="shared" si="70"/>
        <v>105000</v>
      </c>
      <c r="K4534" t="e">
        <f>VLOOKUP(B4534,'REGISTRO ABONOS'!$B$8:$BC$10039,54,0)</f>
        <v>#N/A</v>
      </c>
      <c r="L4534" t="e">
        <f>IF(Tabla267[[#This Row],[VALOR RESTANTE]]&lt;Tabla267[[#This Row],[VALOR]],"NO DISPONIBLE","DISPONIBLE")</f>
        <v>#N/A</v>
      </c>
      <c r="M4534" s="9">
        <f>COUNTIF(Tabla267[[#This Row],[VALOR RESTANTE]],0)</f>
        <v>0</v>
      </c>
    </row>
    <row r="4535" spans="2:13" hidden="1" x14ac:dyDescent="0.2">
      <c r="B4535" s="31">
        <v>4526</v>
      </c>
      <c r="J4535">
        <f t="shared" si="70"/>
        <v>105000</v>
      </c>
      <c r="K4535" t="e">
        <f>VLOOKUP(B4535,'REGISTRO ABONOS'!$B$8:$BC$10039,54,0)</f>
        <v>#N/A</v>
      </c>
      <c r="L4535" t="e">
        <f>IF(Tabla267[[#This Row],[VALOR RESTANTE]]&lt;Tabla267[[#This Row],[VALOR]],"NO DISPONIBLE","DISPONIBLE")</f>
        <v>#N/A</v>
      </c>
      <c r="M4535" s="9">
        <f>COUNTIF(Tabla267[[#This Row],[VALOR RESTANTE]],0)</f>
        <v>0</v>
      </c>
    </row>
    <row r="4536" spans="2:13" hidden="1" x14ac:dyDescent="0.2">
      <c r="B4536" s="31">
        <v>4527</v>
      </c>
      <c r="C4536" s="10">
        <v>43571</v>
      </c>
      <c r="D4536" t="s">
        <v>350</v>
      </c>
      <c r="I4536" t="s">
        <v>352</v>
      </c>
      <c r="J4536">
        <f t="shared" si="70"/>
        <v>105000</v>
      </c>
      <c r="K4536" t="e">
        <f>VLOOKUP(B4536,'REGISTRO ABONOS'!$B$8:$BC$10039,54,0)</f>
        <v>#N/A</v>
      </c>
      <c r="L4536" t="e">
        <f>IF(Tabla267[[#This Row],[VALOR RESTANTE]]&lt;Tabla267[[#This Row],[VALOR]],"NO DISPONIBLE","DISPONIBLE")</f>
        <v>#N/A</v>
      </c>
      <c r="M4536" s="9">
        <f>COUNTIF(Tabla267[[#This Row],[VALOR RESTANTE]],0)</f>
        <v>0</v>
      </c>
    </row>
    <row r="4537" spans="2:13" hidden="1" x14ac:dyDescent="0.2">
      <c r="B4537" s="31">
        <v>4528</v>
      </c>
      <c r="J4537">
        <f t="shared" si="70"/>
        <v>105000</v>
      </c>
      <c r="K4537" t="e">
        <f>VLOOKUP(B4537,'REGISTRO ABONOS'!$B$8:$BC$10039,54,0)</f>
        <v>#N/A</v>
      </c>
      <c r="L4537" t="e">
        <f>IF(Tabla267[[#This Row],[VALOR RESTANTE]]&lt;Tabla267[[#This Row],[VALOR]],"NO DISPONIBLE","DISPONIBLE")</f>
        <v>#N/A</v>
      </c>
      <c r="M4537" s="9">
        <f>COUNTIF(Tabla267[[#This Row],[VALOR RESTANTE]],0)</f>
        <v>0</v>
      </c>
    </row>
    <row r="4538" spans="2:13" hidden="1" x14ac:dyDescent="0.2">
      <c r="B4538" s="31">
        <v>4529</v>
      </c>
      <c r="J4538">
        <f t="shared" si="70"/>
        <v>105000</v>
      </c>
      <c r="K4538" t="e">
        <f>VLOOKUP(B4538,'REGISTRO ABONOS'!$B$8:$BC$10039,54,0)</f>
        <v>#N/A</v>
      </c>
      <c r="L4538" t="e">
        <f>IF(Tabla267[[#This Row],[VALOR RESTANTE]]&lt;Tabla267[[#This Row],[VALOR]],"NO DISPONIBLE","DISPONIBLE")</f>
        <v>#N/A</v>
      </c>
      <c r="M4538" s="9">
        <f>COUNTIF(Tabla267[[#This Row],[VALOR RESTANTE]],0)</f>
        <v>0</v>
      </c>
    </row>
    <row r="4539" spans="2:13" hidden="1" x14ac:dyDescent="0.2">
      <c r="B4539" s="31">
        <v>4530</v>
      </c>
      <c r="J4539">
        <f t="shared" si="70"/>
        <v>105000</v>
      </c>
      <c r="K4539" t="e">
        <f>VLOOKUP(B4539,'REGISTRO ABONOS'!$B$8:$BC$10039,54,0)</f>
        <v>#N/A</v>
      </c>
      <c r="L4539" t="e">
        <f>IF(Tabla267[[#This Row],[VALOR RESTANTE]]&lt;Tabla267[[#This Row],[VALOR]],"NO DISPONIBLE","DISPONIBLE")</f>
        <v>#N/A</v>
      </c>
      <c r="M4539" s="9">
        <f>COUNTIF(Tabla267[[#This Row],[VALOR RESTANTE]],0)</f>
        <v>0</v>
      </c>
    </row>
    <row r="4540" spans="2:13" hidden="1" x14ac:dyDescent="0.2">
      <c r="B4540" s="31">
        <v>4531</v>
      </c>
      <c r="J4540">
        <f t="shared" si="70"/>
        <v>105000</v>
      </c>
      <c r="K4540" t="e">
        <f>VLOOKUP(B4540,'REGISTRO ABONOS'!$B$8:$BC$10039,54,0)</f>
        <v>#N/A</v>
      </c>
      <c r="L4540" t="e">
        <f>IF(Tabla267[[#This Row],[VALOR RESTANTE]]&lt;Tabla267[[#This Row],[VALOR]],"NO DISPONIBLE","DISPONIBLE")</f>
        <v>#N/A</v>
      </c>
      <c r="M4540" s="9">
        <f>COUNTIF(Tabla267[[#This Row],[VALOR RESTANTE]],0)</f>
        <v>0</v>
      </c>
    </row>
    <row r="4541" spans="2:13" hidden="1" x14ac:dyDescent="0.2">
      <c r="B4541" s="31">
        <v>4532</v>
      </c>
      <c r="J4541">
        <f t="shared" si="70"/>
        <v>105000</v>
      </c>
      <c r="K4541" t="e">
        <f>VLOOKUP(B4541,'REGISTRO ABONOS'!$B$8:$BC$10039,54,0)</f>
        <v>#N/A</v>
      </c>
      <c r="L4541" t="e">
        <f>IF(Tabla267[[#This Row],[VALOR RESTANTE]]&lt;Tabla267[[#This Row],[VALOR]],"NO DISPONIBLE","DISPONIBLE")</f>
        <v>#N/A</v>
      </c>
      <c r="M4541" s="9">
        <f>COUNTIF(Tabla267[[#This Row],[VALOR RESTANTE]],0)</f>
        <v>0</v>
      </c>
    </row>
    <row r="4542" spans="2:13" hidden="1" x14ac:dyDescent="0.2">
      <c r="B4542" s="31">
        <v>4533</v>
      </c>
      <c r="J4542">
        <f t="shared" si="70"/>
        <v>105000</v>
      </c>
      <c r="K4542" t="e">
        <f>VLOOKUP(B4542,'REGISTRO ABONOS'!$B$8:$BC$10039,54,0)</f>
        <v>#N/A</v>
      </c>
      <c r="L4542" t="e">
        <f>IF(Tabla267[[#This Row],[VALOR RESTANTE]]&lt;Tabla267[[#This Row],[VALOR]],"NO DISPONIBLE","DISPONIBLE")</f>
        <v>#N/A</v>
      </c>
      <c r="M4542" s="9">
        <f>COUNTIF(Tabla267[[#This Row],[VALOR RESTANTE]],0)</f>
        <v>0</v>
      </c>
    </row>
    <row r="4543" spans="2:13" hidden="1" x14ac:dyDescent="0.2">
      <c r="B4543" s="31">
        <v>4534</v>
      </c>
      <c r="J4543">
        <f t="shared" si="70"/>
        <v>105000</v>
      </c>
      <c r="K4543" t="e">
        <f>VLOOKUP(B4543,'REGISTRO ABONOS'!$B$8:$BC$10039,54,0)</f>
        <v>#N/A</v>
      </c>
      <c r="L4543" t="e">
        <f>IF(Tabla267[[#This Row],[VALOR RESTANTE]]&lt;Tabla267[[#This Row],[VALOR]],"NO DISPONIBLE","DISPONIBLE")</f>
        <v>#N/A</v>
      </c>
      <c r="M4543" s="9">
        <f>COUNTIF(Tabla267[[#This Row],[VALOR RESTANTE]],0)</f>
        <v>0</v>
      </c>
    </row>
    <row r="4544" spans="2:13" hidden="1" x14ac:dyDescent="0.2">
      <c r="B4544" s="31">
        <v>4535</v>
      </c>
      <c r="J4544">
        <f t="shared" si="70"/>
        <v>105000</v>
      </c>
      <c r="K4544" t="e">
        <f>VLOOKUP(B4544,'REGISTRO ABONOS'!$B$8:$BC$10039,54,0)</f>
        <v>#N/A</v>
      </c>
      <c r="L4544" t="e">
        <f>IF(Tabla267[[#This Row],[VALOR RESTANTE]]&lt;Tabla267[[#This Row],[VALOR]],"NO DISPONIBLE","DISPONIBLE")</f>
        <v>#N/A</v>
      </c>
      <c r="M4544" s="9">
        <f>COUNTIF(Tabla267[[#This Row],[VALOR RESTANTE]],0)</f>
        <v>0</v>
      </c>
    </row>
    <row r="4545" spans="2:13" hidden="1" x14ac:dyDescent="0.2">
      <c r="B4545" s="31">
        <v>4536</v>
      </c>
      <c r="J4545">
        <f t="shared" si="70"/>
        <v>105000</v>
      </c>
      <c r="K4545" t="e">
        <f>VLOOKUP(B4545,'REGISTRO ABONOS'!$B$8:$BC$10039,54,0)</f>
        <v>#N/A</v>
      </c>
      <c r="L4545" t="e">
        <f>IF(Tabla267[[#This Row],[VALOR RESTANTE]]&lt;Tabla267[[#This Row],[VALOR]],"NO DISPONIBLE","DISPONIBLE")</f>
        <v>#N/A</v>
      </c>
      <c r="M4545" s="9">
        <f>COUNTIF(Tabla267[[#This Row],[VALOR RESTANTE]],0)</f>
        <v>0</v>
      </c>
    </row>
    <row r="4546" spans="2:13" hidden="1" x14ac:dyDescent="0.2">
      <c r="B4546" s="31">
        <v>4537</v>
      </c>
      <c r="J4546">
        <f t="shared" si="70"/>
        <v>105000</v>
      </c>
      <c r="K4546" t="e">
        <f>VLOOKUP(B4546,'REGISTRO ABONOS'!$B$8:$BC$10039,54,0)</f>
        <v>#N/A</v>
      </c>
      <c r="L4546" t="e">
        <f>IF(Tabla267[[#This Row],[VALOR RESTANTE]]&lt;Tabla267[[#This Row],[VALOR]],"NO DISPONIBLE","DISPONIBLE")</f>
        <v>#N/A</v>
      </c>
      <c r="M4546" s="9">
        <f>COUNTIF(Tabla267[[#This Row],[VALOR RESTANTE]],0)</f>
        <v>0</v>
      </c>
    </row>
    <row r="4547" spans="2:13" hidden="1" x14ac:dyDescent="0.2">
      <c r="B4547" s="31">
        <v>4538</v>
      </c>
      <c r="J4547">
        <f t="shared" si="70"/>
        <v>105000</v>
      </c>
      <c r="K4547" t="e">
        <f>VLOOKUP(B4547,'REGISTRO ABONOS'!$B$8:$BC$10039,54,0)</f>
        <v>#N/A</v>
      </c>
      <c r="L4547" t="e">
        <f>IF(Tabla267[[#This Row],[VALOR RESTANTE]]&lt;Tabla267[[#This Row],[VALOR]],"NO DISPONIBLE","DISPONIBLE")</f>
        <v>#N/A</v>
      </c>
      <c r="M4547" s="9">
        <f>COUNTIF(Tabla267[[#This Row],[VALOR RESTANTE]],0)</f>
        <v>0</v>
      </c>
    </row>
    <row r="4548" spans="2:13" hidden="1" x14ac:dyDescent="0.2">
      <c r="B4548" s="31">
        <v>4539</v>
      </c>
      <c r="J4548">
        <f t="shared" si="70"/>
        <v>105000</v>
      </c>
      <c r="K4548" t="e">
        <f>VLOOKUP(B4548,'REGISTRO ABONOS'!$B$8:$BC$10039,54,0)</f>
        <v>#N/A</v>
      </c>
      <c r="L4548" t="e">
        <f>IF(Tabla267[[#This Row],[VALOR RESTANTE]]&lt;Tabla267[[#This Row],[VALOR]],"NO DISPONIBLE","DISPONIBLE")</f>
        <v>#N/A</v>
      </c>
      <c r="M4548" s="9">
        <f>COUNTIF(Tabla267[[#This Row],[VALOR RESTANTE]],0)</f>
        <v>0</v>
      </c>
    </row>
    <row r="4549" spans="2:13" hidden="1" x14ac:dyDescent="0.2">
      <c r="B4549" s="31">
        <v>4540</v>
      </c>
      <c r="J4549">
        <f t="shared" si="70"/>
        <v>105000</v>
      </c>
      <c r="K4549" t="e">
        <f>VLOOKUP(B4549,'REGISTRO ABONOS'!$B$8:$BC$10039,54,0)</f>
        <v>#N/A</v>
      </c>
      <c r="L4549" t="e">
        <f>IF(Tabla267[[#This Row],[VALOR RESTANTE]]&lt;Tabla267[[#This Row],[VALOR]],"NO DISPONIBLE","DISPONIBLE")</f>
        <v>#N/A</v>
      </c>
      <c r="M4549" s="9">
        <f>COUNTIF(Tabla267[[#This Row],[VALOR RESTANTE]],0)</f>
        <v>0</v>
      </c>
    </row>
    <row r="4550" spans="2:13" hidden="1" x14ac:dyDescent="0.2">
      <c r="B4550" s="31">
        <v>4541</v>
      </c>
      <c r="J4550">
        <f t="shared" si="70"/>
        <v>105000</v>
      </c>
      <c r="K4550" t="e">
        <f>VLOOKUP(B4550,'REGISTRO ABONOS'!$B$8:$BC$10039,54,0)</f>
        <v>#N/A</v>
      </c>
      <c r="L4550" t="e">
        <f>IF(Tabla267[[#This Row],[VALOR RESTANTE]]&lt;Tabla267[[#This Row],[VALOR]],"NO DISPONIBLE","DISPONIBLE")</f>
        <v>#N/A</v>
      </c>
      <c r="M4550" s="9">
        <f>COUNTIF(Tabla267[[#This Row],[VALOR RESTANTE]],0)</f>
        <v>0</v>
      </c>
    </row>
    <row r="4551" spans="2:13" hidden="1" x14ac:dyDescent="0.2">
      <c r="B4551" s="31">
        <v>4542</v>
      </c>
      <c r="J4551">
        <f t="shared" si="70"/>
        <v>105000</v>
      </c>
      <c r="K4551" t="e">
        <f>VLOOKUP(B4551,'REGISTRO ABONOS'!$B$8:$BC$10039,54,0)</f>
        <v>#N/A</v>
      </c>
      <c r="L4551" t="e">
        <f>IF(Tabla267[[#This Row],[VALOR RESTANTE]]&lt;Tabla267[[#This Row],[VALOR]],"NO DISPONIBLE","DISPONIBLE")</f>
        <v>#N/A</v>
      </c>
      <c r="M4551" s="9">
        <f>COUNTIF(Tabla267[[#This Row],[VALOR RESTANTE]],0)</f>
        <v>0</v>
      </c>
    </row>
    <row r="4552" spans="2:13" hidden="1" x14ac:dyDescent="0.2">
      <c r="B4552" s="31">
        <v>4543</v>
      </c>
      <c r="J4552">
        <f t="shared" si="70"/>
        <v>105000</v>
      </c>
      <c r="K4552" t="e">
        <f>VLOOKUP(B4552,'REGISTRO ABONOS'!$B$8:$BC$10039,54,0)</f>
        <v>#N/A</v>
      </c>
      <c r="L4552" t="e">
        <f>IF(Tabla267[[#This Row],[VALOR RESTANTE]]&lt;Tabla267[[#This Row],[VALOR]],"NO DISPONIBLE","DISPONIBLE")</f>
        <v>#N/A</v>
      </c>
      <c r="M4552" s="9">
        <f>COUNTIF(Tabla267[[#This Row],[VALOR RESTANTE]],0)</f>
        <v>0</v>
      </c>
    </row>
    <row r="4553" spans="2:13" hidden="1" x14ac:dyDescent="0.2">
      <c r="B4553" s="31">
        <v>4544</v>
      </c>
      <c r="J4553">
        <f t="shared" si="70"/>
        <v>105000</v>
      </c>
      <c r="K4553" t="e">
        <f>VLOOKUP(B4553,'REGISTRO ABONOS'!$B$8:$BC$10039,54,0)</f>
        <v>#N/A</v>
      </c>
      <c r="L4553" t="e">
        <f>IF(Tabla267[[#This Row],[VALOR RESTANTE]]&lt;Tabla267[[#This Row],[VALOR]],"NO DISPONIBLE","DISPONIBLE")</f>
        <v>#N/A</v>
      </c>
      <c r="M4553" s="9">
        <f>COUNTIF(Tabla267[[#This Row],[VALOR RESTANTE]],0)</f>
        <v>0</v>
      </c>
    </row>
    <row r="4554" spans="2:13" hidden="1" x14ac:dyDescent="0.2">
      <c r="B4554" s="31">
        <v>4545</v>
      </c>
      <c r="J4554">
        <f t="shared" si="70"/>
        <v>105000</v>
      </c>
      <c r="K4554" t="e">
        <f>VLOOKUP(B4554,'REGISTRO ABONOS'!$B$8:$BC$10039,54,0)</f>
        <v>#N/A</v>
      </c>
      <c r="L4554" t="e">
        <f>IF(Tabla267[[#This Row],[VALOR RESTANTE]]&lt;Tabla267[[#This Row],[VALOR]],"NO DISPONIBLE","DISPONIBLE")</f>
        <v>#N/A</v>
      </c>
      <c r="M4554" s="9">
        <f>COUNTIF(Tabla267[[#This Row],[VALOR RESTANTE]],0)</f>
        <v>0</v>
      </c>
    </row>
    <row r="4555" spans="2:13" hidden="1" x14ac:dyDescent="0.2">
      <c r="B4555" s="31">
        <v>4546</v>
      </c>
      <c r="J4555">
        <f t="shared" si="70"/>
        <v>105000</v>
      </c>
      <c r="K4555" t="e">
        <f>VLOOKUP(B4555,'REGISTRO ABONOS'!$B$8:$BC$10039,54,0)</f>
        <v>#N/A</v>
      </c>
      <c r="L4555" t="e">
        <f>IF(Tabla267[[#This Row],[VALOR RESTANTE]]&lt;Tabla267[[#This Row],[VALOR]],"NO DISPONIBLE","DISPONIBLE")</f>
        <v>#N/A</v>
      </c>
      <c r="M4555" s="9">
        <f>COUNTIF(Tabla267[[#This Row],[VALOR RESTANTE]],0)</f>
        <v>0</v>
      </c>
    </row>
    <row r="4556" spans="2:13" hidden="1" x14ac:dyDescent="0.2">
      <c r="B4556" s="31">
        <v>4547</v>
      </c>
      <c r="J4556">
        <f t="shared" ref="J4556:J4619" si="71">IF(C4556&gt;43607,130000,105000)</f>
        <v>105000</v>
      </c>
      <c r="K4556" t="e">
        <f>VLOOKUP(B4556,'REGISTRO ABONOS'!$B$8:$BC$10039,54,0)</f>
        <v>#N/A</v>
      </c>
      <c r="L4556" t="e">
        <f>IF(Tabla267[[#This Row],[VALOR RESTANTE]]&lt;Tabla267[[#This Row],[VALOR]],"NO DISPONIBLE","DISPONIBLE")</f>
        <v>#N/A</v>
      </c>
      <c r="M4556" s="9">
        <f>COUNTIF(Tabla267[[#This Row],[VALOR RESTANTE]],0)</f>
        <v>0</v>
      </c>
    </row>
    <row r="4557" spans="2:13" hidden="1" x14ac:dyDescent="0.2">
      <c r="B4557" s="31">
        <v>4548</v>
      </c>
      <c r="J4557">
        <f t="shared" si="71"/>
        <v>105000</v>
      </c>
      <c r="K4557" t="e">
        <f>VLOOKUP(B4557,'REGISTRO ABONOS'!$B$8:$BC$10039,54,0)</f>
        <v>#N/A</v>
      </c>
      <c r="L4557" t="e">
        <f>IF(Tabla267[[#This Row],[VALOR RESTANTE]]&lt;Tabla267[[#This Row],[VALOR]],"NO DISPONIBLE","DISPONIBLE")</f>
        <v>#N/A</v>
      </c>
      <c r="M4557" s="9">
        <f>COUNTIF(Tabla267[[#This Row],[VALOR RESTANTE]],0)</f>
        <v>0</v>
      </c>
    </row>
    <row r="4558" spans="2:13" hidden="1" x14ac:dyDescent="0.2">
      <c r="B4558" s="31">
        <v>4549</v>
      </c>
      <c r="J4558">
        <f t="shared" si="71"/>
        <v>105000</v>
      </c>
      <c r="K4558" t="e">
        <f>VLOOKUP(B4558,'REGISTRO ABONOS'!$B$8:$BC$10039,54,0)</f>
        <v>#N/A</v>
      </c>
      <c r="L4558" t="e">
        <f>IF(Tabla267[[#This Row],[VALOR RESTANTE]]&lt;Tabla267[[#This Row],[VALOR]],"NO DISPONIBLE","DISPONIBLE")</f>
        <v>#N/A</v>
      </c>
      <c r="M4558" s="9">
        <f>COUNTIF(Tabla267[[#This Row],[VALOR RESTANTE]],0)</f>
        <v>0</v>
      </c>
    </row>
    <row r="4559" spans="2:13" hidden="1" x14ac:dyDescent="0.2">
      <c r="B4559" s="31">
        <v>4550</v>
      </c>
      <c r="J4559">
        <f t="shared" si="71"/>
        <v>105000</v>
      </c>
      <c r="K4559" t="e">
        <f>VLOOKUP(B4559,'REGISTRO ABONOS'!$B$8:$BC$10039,54,0)</f>
        <v>#N/A</v>
      </c>
      <c r="L4559" t="e">
        <f>IF(Tabla267[[#This Row],[VALOR RESTANTE]]&lt;Tabla267[[#This Row],[VALOR]],"NO DISPONIBLE","DISPONIBLE")</f>
        <v>#N/A</v>
      </c>
      <c r="M4559" s="9">
        <f>COUNTIF(Tabla267[[#This Row],[VALOR RESTANTE]],0)</f>
        <v>0</v>
      </c>
    </row>
    <row r="4560" spans="2:13" hidden="1" x14ac:dyDescent="0.2">
      <c r="B4560" s="31">
        <v>4551</v>
      </c>
      <c r="J4560">
        <f t="shared" si="71"/>
        <v>105000</v>
      </c>
      <c r="K4560" t="e">
        <f>VLOOKUP(B4560,'REGISTRO ABONOS'!$B$8:$BC$10039,54,0)</f>
        <v>#N/A</v>
      </c>
      <c r="L4560" t="e">
        <f>IF(Tabla267[[#This Row],[VALOR RESTANTE]]&lt;Tabla267[[#This Row],[VALOR]],"NO DISPONIBLE","DISPONIBLE")</f>
        <v>#N/A</v>
      </c>
      <c r="M4560" s="9">
        <f>COUNTIF(Tabla267[[#This Row],[VALOR RESTANTE]],0)</f>
        <v>0</v>
      </c>
    </row>
    <row r="4561" spans="2:13" hidden="1" x14ac:dyDescent="0.2">
      <c r="B4561" s="31">
        <v>4552</v>
      </c>
      <c r="J4561">
        <f t="shared" si="71"/>
        <v>105000</v>
      </c>
      <c r="K4561" t="e">
        <f>VLOOKUP(B4561,'REGISTRO ABONOS'!$B$8:$BC$10039,54,0)</f>
        <v>#N/A</v>
      </c>
      <c r="L4561" t="e">
        <f>IF(Tabla267[[#This Row],[VALOR RESTANTE]]&lt;Tabla267[[#This Row],[VALOR]],"NO DISPONIBLE","DISPONIBLE")</f>
        <v>#N/A</v>
      </c>
      <c r="M4561" s="9">
        <f>COUNTIF(Tabla267[[#This Row],[VALOR RESTANTE]],0)</f>
        <v>0</v>
      </c>
    </row>
    <row r="4562" spans="2:13" hidden="1" x14ac:dyDescent="0.2">
      <c r="B4562" s="31">
        <v>4553</v>
      </c>
      <c r="J4562">
        <f t="shared" si="71"/>
        <v>105000</v>
      </c>
      <c r="K4562" t="e">
        <f>VLOOKUP(B4562,'REGISTRO ABONOS'!$B$8:$BC$10039,54,0)</f>
        <v>#N/A</v>
      </c>
      <c r="L4562" t="e">
        <f>IF(Tabla267[[#This Row],[VALOR RESTANTE]]&lt;Tabla267[[#This Row],[VALOR]],"NO DISPONIBLE","DISPONIBLE")</f>
        <v>#N/A</v>
      </c>
      <c r="M4562" s="9">
        <f>COUNTIF(Tabla267[[#This Row],[VALOR RESTANTE]],0)</f>
        <v>0</v>
      </c>
    </row>
    <row r="4563" spans="2:13" hidden="1" x14ac:dyDescent="0.2">
      <c r="B4563" s="31">
        <v>4554</v>
      </c>
      <c r="J4563">
        <f t="shared" si="71"/>
        <v>105000</v>
      </c>
      <c r="K4563" t="e">
        <f>VLOOKUP(B4563,'REGISTRO ABONOS'!$B$8:$BC$10039,54,0)</f>
        <v>#N/A</v>
      </c>
      <c r="L4563" t="e">
        <f>IF(Tabla267[[#This Row],[VALOR RESTANTE]]&lt;Tabla267[[#This Row],[VALOR]],"NO DISPONIBLE","DISPONIBLE")</f>
        <v>#N/A</v>
      </c>
      <c r="M4563" s="9">
        <f>COUNTIF(Tabla267[[#This Row],[VALOR RESTANTE]],0)</f>
        <v>0</v>
      </c>
    </row>
    <row r="4564" spans="2:13" hidden="1" x14ac:dyDescent="0.2">
      <c r="B4564" s="31">
        <v>4555</v>
      </c>
      <c r="J4564">
        <f t="shared" si="71"/>
        <v>105000</v>
      </c>
      <c r="K4564" t="e">
        <f>VLOOKUP(B4564,'REGISTRO ABONOS'!$B$8:$BC$10039,54,0)</f>
        <v>#N/A</v>
      </c>
      <c r="L4564" t="e">
        <f>IF(Tabla267[[#This Row],[VALOR RESTANTE]]&lt;Tabla267[[#This Row],[VALOR]],"NO DISPONIBLE","DISPONIBLE")</f>
        <v>#N/A</v>
      </c>
      <c r="M4564" s="9">
        <f>COUNTIF(Tabla267[[#This Row],[VALOR RESTANTE]],0)</f>
        <v>0</v>
      </c>
    </row>
    <row r="4565" spans="2:13" hidden="1" x14ac:dyDescent="0.2">
      <c r="B4565" s="31">
        <v>4556</v>
      </c>
      <c r="J4565">
        <f t="shared" si="71"/>
        <v>105000</v>
      </c>
      <c r="K4565" t="e">
        <f>VLOOKUP(B4565,'REGISTRO ABONOS'!$B$8:$BC$10039,54,0)</f>
        <v>#N/A</v>
      </c>
      <c r="L4565" t="e">
        <f>IF(Tabla267[[#This Row],[VALOR RESTANTE]]&lt;Tabla267[[#This Row],[VALOR]],"NO DISPONIBLE","DISPONIBLE")</f>
        <v>#N/A</v>
      </c>
      <c r="M4565" s="9">
        <f>COUNTIF(Tabla267[[#This Row],[VALOR RESTANTE]],0)</f>
        <v>0</v>
      </c>
    </row>
    <row r="4566" spans="2:13" hidden="1" x14ac:dyDescent="0.2">
      <c r="B4566" s="31">
        <v>4557</v>
      </c>
      <c r="J4566">
        <f t="shared" si="71"/>
        <v>105000</v>
      </c>
      <c r="K4566" t="e">
        <f>VLOOKUP(B4566,'REGISTRO ABONOS'!$B$8:$BC$10039,54,0)</f>
        <v>#N/A</v>
      </c>
      <c r="L4566" t="e">
        <f>IF(Tabla267[[#This Row],[VALOR RESTANTE]]&lt;Tabla267[[#This Row],[VALOR]],"NO DISPONIBLE","DISPONIBLE")</f>
        <v>#N/A</v>
      </c>
      <c r="M4566" s="9">
        <f>COUNTIF(Tabla267[[#This Row],[VALOR RESTANTE]],0)</f>
        <v>0</v>
      </c>
    </row>
    <row r="4567" spans="2:13" hidden="1" x14ac:dyDescent="0.2">
      <c r="B4567" s="31">
        <v>4558</v>
      </c>
      <c r="J4567">
        <f t="shared" si="71"/>
        <v>105000</v>
      </c>
      <c r="K4567" t="e">
        <f>VLOOKUP(B4567,'REGISTRO ABONOS'!$B$8:$BC$10039,54,0)</f>
        <v>#N/A</v>
      </c>
      <c r="L4567" t="e">
        <f>IF(Tabla267[[#This Row],[VALOR RESTANTE]]&lt;Tabla267[[#This Row],[VALOR]],"NO DISPONIBLE","DISPONIBLE")</f>
        <v>#N/A</v>
      </c>
      <c r="M4567" s="9">
        <f>COUNTIF(Tabla267[[#This Row],[VALOR RESTANTE]],0)</f>
        <v>0</v>
      </c>
    </row>
    <row r="4568" spans="2:13" hidden="1" x14ac:dyDescent="0.2">
      <c r="B4568" s="31">
        <v>4559</v>
      </c>
      <c r="J4568">
        <f t="shared" si="71"/>
        <v>105000</v>
      </c>
      <c r="K4568" t="e">
        <f>VLOOKUP(B4568,'REGISTRO ABONOS'!$B$8:$BC$10039,54,0)</f>
        <v>#N/A</v>
      </c>
      <c r="L4568" t="e">
        <f>IF(Tabla267[[#This Row],[VALOR RESTANTE]]&lt;Tabla267[[#This Row],[VALOR]],"NO DISPONIBLE","DISPONIBLE")</f>
        <v>#N/A</v>
      </c>
      <c r="M4568" s="9">
        <f>COUNTIF(Tabla267[[#This Row],[VALOR RESTANTE]],0)</f>
        <v>0</v>
      </c>
    </row>
    <row r="4569" spans="2:13" hidden="1" x14ac:dyDescent="0.2">
      <c r="B4569" s="31">
        <v>4560</v>
      </c>
      <c r="J4569">
        <f t="shared" si="71"/>
        <v>105000</v>
      </c>
      <c r="K4569" t="e">
        <f>VLOOKUP(B4569,'REGISTRO ABONOS'!$B$8:$BC$10039,54,0)</f>
        <v>#N/A</v>
      </c>
      <c r="L4569" t="e">
        <f>IF(Tabla267[[#This Row],[VALOR RESTANTE]]&lt;Tabla267[[#This Row],[VALOR]],"NO DISPONIBLE","DISPONIBLE")</f>
        <v>#N/A</v>
      </c>
      <c r="M4569" s="9">
        <f>COUNTIF(Tabla267[[#This Row],[VALOR RESTANTE]],0)</f>
        <v>0</v>
      </c>
    </row>
    <row r="4570" spans="2:13" hidden="1" x14ac:dyDescent="0.2">
      <c r="B4570" s="31">
        <v>4561</v>
      </c>
      <c r="J4570">
        <f t="shared" si="71"/>
        <v>105000</v>
      </c>
      <c r="K4570" t="e">
        <f>VLOOKUP(B4570,'REGISTRO ABONOS'!$B$8:$BC$10039,54,0)</f>
        <v>#N/A</v>
      </c>
      <c r="L4570" t="e">
        <f>IF(Tabla267[[#This Row],[VALOR RESTANTE]]&lt;Tabla267[[#This Row],[VALOR]],"NO DISPONIBLE","DISPONIBLE")</f>
        <v>#N/A</v>
      </c>
      <c r="M4570" s="9">
        <f>COUNTIF(Tabla267[[#This Row],[VALOR RESTANTE]],0)</f>
        <v>0</v>
      </c>
    </row>
    <row r="4571" spans="2:13" hidden="1" x14ac:dyDescent="0.2">
      <c r="B4571" s="31">
        <v>4562</v>
      </c>
      <c r="J4571">
        <f t="shared" si="71"/>
        <v>105000</v>
      </c>
      <c r="K4571" t="e">
        <f>VLOOKUP(B4571,'REGISTRO ABONOS'!$B$8:$BC$10039,54,0)</f>
        <v>#N/A</v>
      </c>
      <c r="L4571" t="e">
        <f>IF(Tabla267[[#This Row],[VALOR RESTANTE]]&lt;Tabla267[[#This Row],[VALOR]],"NO DISPONIBLE","DISPONIBLE")</f>
        <v>#N/A</v>
      </c>
      <c r="M4571" s="9">
        <f>COUNTIF(Tabla267[[#This Row],[VALOR RESTANTE]],0)</f>
        <v>0</v>
      </c>
    </row>
    <row r="4572" spans="2:13" hidden="1" x14ac:dyDescent="0.2">
      <c r="B4572" s="31">
        <v>4563</v>
      </c>
      <c r="J4572">
        <f t="shared" si="71"/>
        <v>105000</v>
      </c>
      <c r="K4572" t="e">
        <f>VLOOKUP(B4572,'REGISTRO ABONOS'!$B$8:$BC$10039,54,0)</f>
        <v>#N/A</v>
      </c>
      <c r="L4572" t="e">
        <f>IF(Tabla267[[#This Row],[VALOR RESTANTE]]&lt;Tabla267[[#This Row],[VALOR]],"NO DISPONIBLE","DISPONIBLE")</f>
        <v>#N/A</v>
      </c>
      <c r="M4572" s="9">
        <f>COUNTIF(Tabla267[[#This Row],[VALOR RESTANTE]],0)</f>
        <v>0</v>
      </c>
    </row>
    <row r="4573" spans="2:13" hidden="1" x14ac:dyDescent="0.2">
      <c r="B4573" s="31">
        <v>4564</v>
      </c>
      <c r="J4573">
        <f t="shared" si="71"/>
        <v>105000</v>
      </c>
      <c r="K4573" t="e">
        <f>VLOOKUP(B4573,'REGISTRO ABONOS'!$B$8:$BC$10039,54,0)</f>
        <v>#N/A</v>
      </c>
      <c r="L4573" t="e">
        <f>IF(Tabla267[[#This Row],[VALOR RESTANTE]]&lt;Tabla267[[#This Row],[VALOR]],"NO DISPONIBLE","DISPONIBLE")</f>
        <v>#N/A</v>
      </c>
      <c r="M4573" s="9">
        <f>COUNTIF(Tabla267[[#This Row],[VALOR RESTANTE]],0)</f>
        <v>0</v>
      </c>
    </row>
    <row r="4574" spans="2:13" hidden="1" x14ac:dyDescent="0.2">
      <c r="B4574" s="31">
        <v>4565</v>
      </c>
      <c r="J4574">
        <f t="shared" si="71"/>
        <v>105000</v>
      </c>
      <c r="K4574" t="e">
        <f>VLOOKUP(B4574,'REGISTRO ABONOS'!$B$8:$BC$10039,54,0)</f>
        <v>#N/A</v>
      </c>
      <c r="L4574" t="e">
        <f>IF(Tabla267[[#This Row],[VALOR RESTANTE]]&lt;Tabla267[[#This Row],[VALOR]],"NO DISPONIBLE","DISPONIBLE")</f>
        <v>#N/A</v>
      </c>
      <c r="M4574" s="9">
        <f>COUNTIF(Tabla267[[#This Row],[VALOR RESTANTE]],0)</f>
        <v>0</v>
      </c>
    </row>
    <row r="4575" spans="2:13" hidden="1" x14ac:dyDescent="0.2">
      <c r="B4575" s="31">
        <v>4566</v>
      </c>
      <c r="J4575">
        <f t="shared" si="71"/>
        <v>105000</v>
      </c>
      <c r="K4575" t="e">
        <f>VLOOKUP(B4575,'REGISTRO ABONOS'!$B$8:$BC$10039,54,0)</f>
        <v>#N/A</v>
      </c>
      <c r="L4575" t="e">
        <f>IF(Tabla267[[#This Row],[VALOR RESTANTE]]&lt;Tabla267[[#This Row],[VALOR]],"NO DISPONIBLE","DISPONIBLE")</f>
        <v>#N/A</v>
      </c>
      <c r="M4575" s="9">
        <f>COUNTIF(Tabla267[[#This Row],[VALOR RESTANTE]],0)</f>
        <v>0</v>
      </c>
    </row>
    <row r="4576" spans="2:13" hidden="1" x14ac:dyDescent="0.2">
      <c r="B4576" s="31">
        <v>4567</v>
      </c>
      <c r="J4576">
        <f t="shared" si="71"/>
        <v>105000</v>
      </c>
      <c r="K4576" t="e">
        <f>VLOOKUP(B4576,'REGISTRO ABONOS'!$B$8:$BC$10039,54,0)</f>
        <v>#N/A</v>
      </c>
      <c r="L4576" t="e">
        <f>IF(Tabla267[[#This Row],[VALOR RESTANTE]]&lt;Tabla267[[#This Row],[VALOR]],"NO DISPONIBLE","DISPONIBLE")</f>
        <v>#N/A</v>
      </c>
      <c r="M4576" s="9">
        <f>COUNTIF(Tabla267[[#This Row],[VALOR RESTANTE]],0)</f>
        <v>0</v>
      </c>
    </row>
    <row r="4577" spans="2:13" hidden="1" x14ac:dyDescent="0.2">
      <c r="B4577" s="31">
        <v>4568</v>
      </c>
      <c r="J4577">
        <f t="shared" si="71"/>
        <v>105000</v>
      </c>
      <c r="K4577" t="e">
        <f>VLOOKUP(B4577,'REGISTRO ABONOS'!$B$8:$BC$10039,54,0)</f>
        <v>#N/A</v>
      </c>
      <c r="L4577" t="e">
        <f>IF(Tabla267[[#This Row],[VALOR RESTANTE]]&lt;Tabla267[[#This Row],[VALOR]],"NO DISPONIBLE","DISPONIBLE")</f>
        <v>#N/A</v>
      </c>
      <c r="M4577" s="9">
        <f>COUNTIF(Tabla267[[#This Row],[VALOR RESTANTE]],0)</f>
        <v>0</v>
      </c>
    </row>
    <row r="4578" spans="2:13" hidden="1" x14ac:dyDescent="0.2">
      <c r="B4578" s="31">
        <v>4569</v>
      </c>
      <c r="J4578">
        <f t="shared" si="71"/>
        <v>105000</v>
      </c>
      <c r="K4578" t="e">
        <f>VLOOKUP(B4578,'REGISTRO ABONOS'!$B$8:$BC$10039,54,0)</f>
        <v>#N/A</v>
      </c>
      <c r="L4578" t="e">
        <f>IF(Tabla267[[#This Row],[VALOR RESTANTE]]&lt;Tabla267[[#This Row],[VALOR]],"NO DISPONIBLE","DISPONIBLE")</f>
        <v>#N/A</v>
      </c>
      <c r="M4578" s="9">
        <f>COUNTIF(Tabla267[[#This Row],[VALOR RESTANTE]],0)</f>
        <v>0</v>
      </c>
    </row>
    <row r="4579" spans="2:13" hidden="1" x14ac:dyDescent="0.2">
      <c r="B4579" s="31">
        <v>4570</v>
      </c>
      <c r="J4579">
        <f t="shared" si="71"/>
        <v>105000</v>
      </c>
      <c r="K4579" t="e">
        <f>VLOOKUP(B4579,'REGISTRO ABONOS'!$B$8:$BC$10039,54,0)</f>
        <v>#N/A</v>
      </c>
      <c r="L4579" t="e">
        <f>IF(Tabla267[[#This Row],[VALOR RESTANTE]]&lt;Tabla267[[#This Row],[VALOR]],"NO DISPONIBLE","DISPONIBLE")</f>
        <v>#N/A</v>
      </c>
      <c r="M4579" s="9">
        <f>COUNTIF(Tabla267[[#This Row],[VALOR RESTANTE]],0)</f>
        <v>0</v>
      </c>
    </row>
    <row r="4580" spans="2:13" hidden="1" x14ac:dyDescent="0.2">
      <c r="B4580" s="31">
        <v>4571</v>
      </c>
      <c r="J4580">
        <f t="shared" si="71"/>
        <v>105000</v>
      </c>
      <c r="K4580" t="e">
        <f>VLOOKUP(B4580,'REGISTRO ABONOS'!$B$8:$BC$10039,54,0)</f>
        <v>#N/A</v>
      </c>
      <c r="L4580" t="e">
        <f>IF(Tabla267[[#This Row],[VALOR RESTANTE]]&lt;Tabla267[[#This Row],[VALOR]],"NO DISPONIBLE","DISPONIBLE")</f>
        <v>#N/A</v>
      </c>
      <c r="M4580" s="9">
        <f>COUNTIF(Tabla267[[#This Row],[VALOR RESTANTE]],0)</f>
        <v>0</v>
      </c>
    </row>
    <row r="4581" spans="2:13" hidden="1" x14ac:dyDescent="0.2">
      <c r="B4581" s="31">
        <v>4572</v>
      </c>
      <c r="J4581">
        <f t="shared" si="71"/>
        <v>105000</v>
      </c>
      <c r="K4581" t="e">
        <f>VLOOKUP(B4581,'REGISTRO ABONOS'!$B$8:$BC$10039,54,0)</f>
        <v>#N/A</v>
      </c>
      <c r="L4581" t="e">
        <f>IF(Tabla267[[#This Row],[VALOR RESTANTE]]&lt;Tabla267[[#This Row],[VALOR]],"NO DISPONIBLE","DISPONIBLE")</f>
        <v>#N/A</v>
      </c>
      <c r="M4581" s="9">
        <f>COUNTIF(Tabla267[[#This Row],[VALOR RESTANTE]],0)</f>
        <v>0</v>
      </c>
    </row>
    <row r="4582" spans="2:13" hidden="1" x14ac:dyDescent="0.2">
      <c r="B4582" s="31">
        <v>4573</v>
      </c>
      <c r="J4582">
        <f t="shared" si="71"/>
        <v>105000</v>
      </c>
      <c r="K4582" t="e">
        <f>VLOOKUP(B4582,'REGISTRO ABONOS'!$B$8:$BC$10039,54,0)</f>
        <v>#N/A</v>
      </c>
      <c r="L4582" t="e">
        <f>IF(Tabla267[[#This Row],[VALOR RESTANTE]]&lt;Tabla267[[#This Row],[VALOR]],"NO DISPONIBLE","DISPONIBLE")</f>
        <v>#N/A</v>
      </c>
      <c r="M4582" s="9">
        <f>COUNTIF(Tabla267[[#This Row],[VALOR RESTANTE]],0)</f>
        <v>0</v>
      </c>
    </row>
    <row r="4583" spans="2:13" hidden="1" x14ac:dyDescent="0.2">
      <c r="B4583" s="31">
        <v>4574</v>
      </c>
      <c r="J4583">
        <f t="shared" si="71"/>
        <v>105000</v>
      </c>
      <c r="K4583" t="e">
        <f>VLOOKUP(B4583,'REGISTRO ABONOS'!$B$8:$BC$10039,54,0)</f>
        <v>#N/A</v>
      </c>
      <c r="L4583" t="e">
        <f>IF(Tabla267[[#This Row],[VALOR RESTANTE]]&lt;Tabla267[[#This Row],[VALOR]],"NO DISPONIBLE","DISPONIBLE")</f>
        <v>#N/A</v>
      </c>
      <c r="M4583" s="9">
        <f>COUNTIF(Tabla267[[#This Row],[VALOR RESTANTE]],0)</f>
        <v>0</v>
      </c>
    </row>
    <row r="4584" spans="2:13" hidden="1" x14ac:dyDescent="0.2">
      <c r="B4584" s="31">
        <v>4575</v>
      </c>
      <c r="J4584">
        <f t="shared" si="71"/>
        <v>105000</v>
      </c>
      <c r="K4584" t="e">
        <f>VLOOKUP(B4584,'REGISTRO ABONOS'!$B$8:$BC$10039,54,0)</f>
        <v>#N/A</v>
      </c>
      <c r="L4584" t="e">
        <f>IF(Tabla267[[#This Row],[VALOR RESTANTE]]&lt;Tabla267[[#This Row],[VALOR]],"NO DISPONIBLE","DISPONIBLE")</f>
        <v>#N/A</v>
      </c>
      <c r="M4584" s="9">
        <f>COUNTIF(Tabla267[[#This Row],[VALOR RESTANTE]],0)</f>
        <v>0</v>
      </c>
    </row>
    <row r="4585" spans="2:13" hidden="1" x14ac:dyDescent="0.2">
      <c r="B4585" s="31">
        <v>4576</v>
      </c>
      <c r="J4585">
        <f t="shared" si="71"/>
        <v>105000</v>
      </c>
      <c r="K4585" t="e">
        <f>VLOOKUP(B4585,'REGISTRO ABONOS'!$B$8:$BC$10039,54,0)</f>
        <v>#N/A</v>
      </c>
      <c r="L4585" t="e">
        <f>IF(Tabla267[[#This Row],[VALOR RESTANTE]]&lt;Tabla267[[#This Row],[VALOR]],"NO DISPONIBLE","DISPONIBLE")</f>
        <v>#N/A</v>
      </c>
      <c r="M4585" s="9">
        <f>COUNTIF(Tabla267[[#This Row],[VALOR RESTANTE]],0)</f>
        <v>0</v>
      </c>
    </row>
    <row r="4586" spans="2:13" hidden="1" x14ac:dyDescent="0.2">
      <c r="B4586" s="31">
        <v>4577</v>
      </c>
      <c r="J4586">
        <f t="shared" si="71"/>
        <v>105000</v>
      </c>
      <c r="K4586" t="e">
        <f>VLOOKUP(B4586,'REGISTRO ABONOS'!$B$8:$BC$10039,54,0)</f>
        <v>#N/A</v>
      </c>
      <c r="L4586" t="e">
        <f>IF(Tabla267[[#This Row],[VALOR RESTANTE]]&lt;Tabla267[[#This Row],[VALOR]],"NO DISPONIBLE","DISPONIBLE")</f>
        <v>#N/A</v>
      </c>
      <c r="M4586" s="9">
        <f>COUNTIF(Tabla267[[#This Row],[VALOR RESTANTE]],0)</f>
        <v>0</v>
      </c>
    </row>
    <row r="4587" spans="2:13" hidden="1" x14ac:dyDescent="0.2">
      <c r="B4587" s="31">
        <v>4578</v>
      </c>
      <c r="J4587">
        <f t="shared" si="71"/>
        <v>105000</v>
      </c>
      <c r="K4587" t="e">
        <f>VLOOKUP(B4587,'REGISTRO ABONOS'!$B$8:$BC$10039,54,0)</f>
        <v>#N/A</v>
      </c>
      <c r="L4587" t="e">
        <f>IF(Tabla267[[#This Row],[VALOR RESTANTE]]&lt;Tabla267[[#This Row],[VALOR]],"NO DISPONIBLE","DISPONIBLE")</f>
        <v>#N/A</v>
      </c>
      <c r="M4587" s="9">
        <f>COUNTIF(Tabla267[[#This Row],[VALOR RESTANTE]],0)</f>
        <v>0</v>
      </c>
    </row>
    <row r="4588" spans="2:13" hidden="1" x14ac:dyDescent="0.2">
      <c r="B4588" s="31">
        <v>4579</v>
      </c>
      <c r="J4588">
        <f t="shared" si="71"/>
        <v>105000</v>
      </c>
      <c r="K4588" t="e">
        <f>VLOOKUP(B4588,'REGISTRO ABONOS'!$B$8:$BC$10039,54,0)</f>
        <v>#N/A</v>
      </c>
      <c r="L4588" t="e">
        <f>IF(Tabla267[[#This Row],[VALOR RESTANTE]]&lt;Tabla267[[#This Row],[VALOR]],"NO DISPONIBLE","DISPONIBLE")</f>
        <v>#N/A</v>
      </c>
      <c r="M4588" s="9">
        <f>COUNTIF(Tabla267[[#This Row],[VALOR RESTANTE]],0)</f>
        <v>0</v>
      </c>
    </row>
    <row r="4589" spans="2:13" hidden="1" x14ac:dyDescent="0.2">
      <c r="B4589" s="31">
        <v>4580</v>
      </c>
      <c r="J4589">
        <f t="shared" si="71"/>
        <v>105000</v>
      </c>
      <c r="K4589" t="e">
        <f>VLOOKUP(B4589,'REGISTRO ABONOS'!$B$8:$BC$10039,54,0)</f>
        <v>#N/A</v>
      </c>
      <c r="L4589" t="e">
        <f>IF(Tabla267[[#This Row],[VALOR RESTANTE]]&lt;Tabla267[[#This Row],[VALOR]],"NO DISPONIBLE","DISPONIBLE")</f>
        <v>#N/A</v>
      </c>
      <c r="M4589" s="9">
        <f>COUNTIF(Tabla267[[#This Row],[VALOR RESTANTE]],0)</f>
        <v>0</v>
      </c>
    </row>
    <row r="4590" spans="2:13" hidden="1" x14ac:dyDescent="0.2">
      <c r="B4590" s="31">
        <v>4581</v>
      </c>
      <c r="J4590">
        <f t="shared" si="71"/>
        <v>105000</v>
      </c>
      <c r="K4590" t="e">
        <f>VLOOKUP(B4590,'REGISTRO ABONOS'!$B$8:$BC$10039,54,0)</f>
        <v>#N/A</v>
      </c>
      <c r="L4590" t="e">
        <f>IF(Tabla267[[#This Row],[VALOR RESTANTE]]&lt;Tabla267[[#This Row],[VALOR]],"NO DISPONIBLE","DISPONIBLE")</f>
        <v>#N/A</v>
      </c>
      <c r="M4590" s="9">
        <f>COUNTIF(Tabla267[[#This Row],[VALOR RESTANTE]],0)</f>
        <v>0</v>
      </c>
    </row>
    <row r="4591" spans="2:13" hidden="1" x14ac:dyDescent="0.2">
      <c r="B4591" s="31">
        <v>4582</v>
      </c>
      <c r="J4591">
        <f t="shared" si="71"/>
        <v>105000</v>
      </c>
      <c r="K4591" t="e">
        <f>VLOOKUP(B4591,'REGISTRO ABONOS'!$B$8:$BC$10039,54,0)</f>
        <v>#N/A</v>
      </c>
      <c r="L4591" t="e">
        <f>IF(Tabla267[[#This Row],[VALOR RESTANTE]]&lt;Tabla267[[#This Row],[VALOR]],"NO DISPONIBLE","DISPONIBLE")</f>
        <v>#N/A</v>
      </c>
      <c r="M4591" s="9">
        <f>COUNTIF(Tabla267[[#This Row],[VALOR RESTANTE]],0)</f>
        <v>0</v>
      </c>
    </row>
    <row r="4592" spans="2:13" hidden="1" x14ac:dyDescent="0.2">
      <c r="B4592" s="31">
        <v>4583</v>
      </c>
      <c r="J4592">
        <f t="shared" si="71"/>
        <v>105000</v>
      </c>
      <c r="K4592" t="e">
        <f>VLOOKUP(B4592,'REGISTRO ABONOS'!$B$8:$BC$10039,54,0)</f>
        <v>#N/A</v>
      </c>
      <c r="L4592" t="e">
        <f>IF(Tabla267[[#This Row],[VALOR RESTANTE]]&lt;Tabla267[[#This Row],[VALOR]],"NO DISPONIBLE","DISPONIBLE")</f>
        <v>#N/A</v>
      </c>
      <c r="M4592" s="9">
        <f>COUNTIF(Tabla267[[#This Row],[VALOR RESTANTE]],0)</f>
        <v>0</v>
      </c>
    </row>
    <row r="4593" spans="2:13" hidden="1" x14ac:dyDescent="0.2">
      <c r="B4593" s="31">
        <v>4584</v>
      </c>
      <c r="J4593">
        <f t="shared" si="71"/>
        <v>105000</v>
      </c>
      <c r="K4593" t="e">
        <f>VLOOKUP(B4593,'REGISTRO ABONOS'!$B$8:$BC$10039,54,0)</f>
        <v>#N/A</v>
      </c>
      <c r="L4593" t="e">
        <f>IF(Tabla267[[#This Row],[VALOR RESTANTE]]&lt;Tabla267[[#This Row],[VALOR]],"NO DISPONIBLE","DISPONIBLE")</f>
        <v>#N/A</v>
      </c>
      <c r="M4593" s="9">
        <f>COUNTIF(Tabla267[[#This Row],[VALOR RESTANTE]],0)</f>
        <v>0</v>
      </c>
    </row>
    <row r="4594" spans="2:13" hidden="1" x14ac:dyDescent="0.2">
      <c r="B4594" s="31">
        <v>4585</v>
      </c>
      <c r="J4594">
        <f t="shared" si="71"/>
        <v>105000</v>
      </c>
      <c r="K4594" t="e">
        <f>VLOOKUP(B4594,'REGISTRO ABONOS'!$B$8:$BC$10039,54,0)</f>
        <v>#N/A</v>
      </c>
      <c r="L4594" t="e">
        <f>IF(Tabla267[[#This Row],[VALOR RESTANTE]]&lt;Tabla267[[#This Row],[VALOR]],"NO DISPONIBLE","DISPONIBLE")</f>
        <v>#N/A</v>
      </c>
      <c r="M4594" s="9">
        <f>COUNTIF(Tabla267[[#This Row],[VALOR RESTANTE]],0)</f>
        <v>0</v>
      </c>
    </row>
    <row r="4595" spans="2:13" hidden="1" x14ac:dyDescent="0.2">
      <c r="B4595" s="31">
        <v>4586</v>
      </c>
      <c r="J4595">
        <f t="shared" si="71"/>
        <v>105000</v>
      </c>
      <c r="K4595" t="e">
        <f>VLOOKUP(B4595,'REGISTRO ABONOS'!$B$8:$BC$10039,54,0)</f>
        <v>#N/A</v>
      </c>
      <c r="L4595" t="e">
        <f>IF(Tabla267[[#This Row],[VALOR RESTANTE]]&lt;Tabla267[[#This Row],[VALOR]],"NO DISPONIBLE","DISPONIBLE")</f>
        <v>#N/A</v>
      </c>
      <c r="M4595" s="9">
        <f>COUNTIF(Tabla267[[#This Row],[VALOR RESTANTE]],0)</f>
        <v>0</v>
      </c>
    </row>
    <row r="4596" spans="2:13" hidden="1" x14ac:dyDescent="0.2">
      <c r="B4596" s="31">
        <v>4587</v>
      </c>
      <c r="J4596">
        <f t="shared" si="71"/>
        <v>105000</v>
      </c>
      <c r="K4596" t="e">
        <f>VLOOKUP(B4596,'REGISTRO ABONOS'!$B$8:$BC$10039,54,0)</f>
        <v>#N/A</v>
      </c>
      <c r="L4596" t="e">
        <f>IF(Tabla267[[#This Row],[VALOR RESTANTE]]&lt;Tabla267[[#This Row],[VALOR]],"NO DISPONIBLE","DISPONIBLE")</f>
        <v>#N/A</v>
      </c>
      <c r="M4596" s="9">
        <f>COUNTIF(Tabla267[[#This Row],[VALOR RESTANTE]],0)</f>
        <v>0</v>
      </c>
    </row>
    <row r="4597" spans="2:13" hidden="1" x14ac:dyDescent="0.2">
      <c r="B4597" s="31">
        <v>4588</v>
      </c>
      <c r="J4597">
        <f t="shared" si="71"/>
        <v>105000</v>
      </c>
      <c r="K4597" t="e">
        <f>VLOOKUP(B4597,'REGISTRO ABONOS'!$B$8:$BC$10039,54,0)</f>
        <v>#N/A</v>
      </c>
      <c r="L4597" t="e">
        <f>IF(Tabla267[[#This Row],[VALOR RESTANTE]]&lt;Tabla267[[#This Row],[VALOR]],"NO DISPONIBLE","DISPONIBLE")</f>
        <v>#N/A</v>
      </c>
      <c r="M4597" s="9">
        <f>COUNTIF(Tabla267[[#This Row],[VALOR RESTANTE]],0)</f>
        <v>0</v>
      </c>
    </row>
    <row r="4598" spans="2:13" hidden="1" x14ac:dyDescent="0.2">
      <c r="B4598" s="31">
        <v>4589</v>
      </c>
      <c r="J4598">
        <f t="shared" si="71"/>
        <v>105000</v>
      </c>
      <c r="K4598" t="e">
        <f>VLOOKUP(B4598,'REGISTRO ABONOS'!$B$8:$BC$10039,54,0)</f>
        <v>#N/A</v>
      </c>
      <c r="L4598" t="e">
        <f>IF(Tabla267[[#This Row],[VALOR RESTANTE]]&lt;Tabla267[[#This Row],[VALOR]],"NO DISPONIBLE","DISPONIBLE")</f>
        <v>#N/A</v>
      </c>
      <c r="M4598" s="9">
        <f>COUNTIF(Tabla267[[#This Row],[VALOR RESTANTE]],0)</f>
        <v>0</v>
      </c>
    </row>
    <row r="4599" spans="2:13" hidden="1" x14ac:dyDescent="0.2">
      <c r="B4599" s="31">
        <v>4590</v>
      </c>
      <c r="J4599">
        <f t="shared" si="71"/>
        <v>105000</v>
      </c>
      <c r="K4599" t="e">
        <f>VLOOKUP(B4599,'REGISTRO ABONOS'!$B$8:$BC$10039,54,0)</f>
        <v>#N/A</v>
      </c>
      <c r="L4599" t="e">
        <f>IF(Tabla267[[#This Row],[VALOR RESTANTE]]&lt;Tabla267[[#This Row],[VALOR]],"NO DISPONIBLE","DISPONIBLE")</f>
        <v>#N/A</v>
      </c>
      <c r="M4599" s="9">
        <f>COUNTIF(Tabla267[[#This Row],[VALOR RESTANTE]],0)</f>
        <v>0</v>
      </c>
    </row>
    <row r="4600" spans="2:13" hidden="1" x14ac:dyDescent="0.2">
      <c r="B4600" s="31">
        <v>4591</v>
      </c>
      <c r="J4600">
        <f t="shared" si="71"/>
        <v>105000</v>
      </c>
      <c r="K4600" t="e">
        <f>VLOOKUP(B4600,'REGISTRO ABONOS'!$B$8:$BC$10039,54,0)</f>
        <v>#N/A</v>
      </c>
      <c r="L4600" t="e">
        <f>IF(Tabla267[[#This Row],[VALOR RESTANTE]]&lt;Tabla267[[#This Row],[VALOR]],"NO DISPONIBLE","DISPONIBLE")</f>
        <v>#N/A</v>
      </c>
      <c r="M4600" s="9">
        <f>COUNTIF(Tabla267[[#This Row],[VALOR RESTANTE]],0)</f>
        <v>0</v>
      </c>
    </row>
    <row r="4601" spans="2:13" hidden="1" x14ac:dyDescent="0.2">
      <c r="B4601" s="31">
        <v>4592</v>
      </c>
      <c r="J4601">
        <f t="shared" si="71"/>
        <v>105000</v>
      </c>
      <c r="K4601" t="e">
        <f>VLOOKUP(B4601,'REGISTRO ABONOS'!$B$8:$BC$10039,54,0)</f>
        <v>#N/A</v>
      </c>
      <c r="L4601" t="e">
        <f>IF(Tabla267[[#This Row],[VALOR RESTANTE]]&lt;Tabla267[[#This Row],[VALOR]],"NO DISPONIBLE","DISPONIBLE")</f>
        <v>#N/A</v>
      </c>
      <c r="M4601" s="9">
        <f>COUNTIF(Tabla267[[#This Row],[VALOR RESTANTE]],0)</f>
        <v>0</v>
      </c>
    </row>
    <row r="4602" spans="2:13" hidden="1" x14ac:dyDescent="0.2">
      <c r="B4602" s="31">
        <v>4593</v>
      </c>
      <c r="J4602">
        <f t="shared" si="71"/>
        <v>105000</v>
      </c>
      <c r="K4602" t="e">
        <f>VLOOKUP(B4602,'REGISTRO ABONOS'!$B$8:$BC$10039,54,0)</f>
        <v>#N/A</v>
      </c>
      <c r="L4602" t="e">
        <f>IF(Tabla267[[#This Row],[VALOR RESTANTE]]&lt;Tabla267[[#This Row],[VALOR]],"NO DISPONIBLE","DISPONIBLE")</f>
        <v>#N/A</v>
      </c>
      <c r="M4602" s="9">
        <f>COUNTIF(Tabla267[[#This Row],[VALOR RESTANTE]],0)</f>
        <v>0</v>
      </c>
    </row>
    <row r="4603" spans="2:13" hidden="1" x14ac:dyDescent="0.2">
      <c r="B4603" s="31">
        <v>4594</v>
      </c>
      <c r="J4603">
        <f t="shared" si="71"/>
        <v>105000</v>
      </c>
      <c r="K4603" t="e">
        <f>VLOOKUP(B4603,'REGISTRO ABONOS'!$B$8:$BC$10039,54,0)</f>
        <v>#N/A</v>
      </c>
      <c r="L4603" t="e">
        <f>IF(Tabla267[[#This Row],[VALOR RESTANTE]]&lt;Tabla267[[#This Row],[VALOR]],"NO DISPONIBLE","DISPONIBLE")</f>
        <v>#N/A</v>
      </c>
      <c r="M4603" s="9">
        <f>COUNTIF(Tabla267[[#This Row],[VALOR RESTANTE]],0)</f>
        <v>0</v>
      </c>
    </row>
    <row r="4604" spans="2:13" hidden="1" x14ac:dyDescent="0.2">
      <c r="B4604" s="31">
        <v>4595</v>
      </c>
      <c r="J4604">
        <f t="shared" si="71"/>
        <v>105000</v>
      </c>
      <c r="K4604" t="e">
        <f>VLOOKUP(B4604,'REGISTRO ABONOS'!$B$8:$BC$10039,54,0)</f>
        <v>#N/A</v>
      </c>
      <c r="L4604" t="e">
        <f>IF(Tabla267[[#This Row],[VALOR RESTANTE]]&lt;Tabla267[[#This Row],[VALOR]],"NO DISPONIBLE","DISPONIBLE")</f>
        <v>#N/A</v>
      </c>
      <c r="M4604" s="9">
        <f>COUNTIF(Tabla267[[#This Row],[VALOR RESTANTE]],0)</f>
        <v>0</v>
      </c>
    </row>
    <row r="4605" spans="2:13" hidden="1" x14ac:dyDescent="0.2">
      <c r="B4605" s="31">
        <v>4596</v>
      </c>
      <c r="J4605">
        <f t="shared" si="71"/>
        <v>105000</v>
      </c>
      <c r="K4605" t="e">
        <f>VLOOKUP(B4605,'REGISTRO ABONOS'!$B$8:$BC$10039,54,0)</f>
        <v>#N/A</v>
      </c>
      <c r="L4605" t="e">
        <f>IF(Tabla267[[#This Row],[VALOR RESTANTE]]&lt;Tabla267[[#This Row],[VALOR]],"NO DISPONIBLE","DISPONIBLE")</f>
        <v>#N/A</v>
      </c>
      <c r="M4605" s="9">
        <f>COUNTIF(Tabla267[[#This Row],[VALOR RESTANTE]],0)</f>
        <v>0</v>
      </c>
    </row>
    <row r="4606" spans="2:13" hidden="1" x14ac:dyDescent="0.2">
      <c r="B4606" s="31">
        <v>4597</v>
      </c>
      <c r="J4606">
        <f t="shared" si="71"/>
        <v>105000</v>
      </c>
      <c r="K4606" t="e">
        <f>VLOOKUP(B4606,'REGISTRO ABONOS'!$B$8:$BC$10039,54,0)</f>
        <v>#N/A</v>
      </c>
      <c r="L4606" t="e">
        <f>IF(Tabla267[[#This Row],[VALOR RESTANTE]]&lt;Tabla267[[#This Row],[VALOR]],"NO DISPONIBLE","DISPONIBLE")</f>
        <v>#N/A</v>
      </c>
      <c r="M4606" s="9">
        <f>COUNTIF(Tabla267[[#This Row],[VALOR RESTANTE]],0)</f>
        <v>0</v>
      </c>
    </row>
    <row r="4607" spans="2:13" hidden="1" x14ac:dyDescent="0.2">
      <c r="B4607" s="31">
        <v>4598</v>
      </c>
      <c r="J4607">
        <f t="shared" si="71"/>
        <v>105000</v>
      </c>
      <c r="K4607" t="e">
        <f>VLOOKUP(B4607,'REGISTRO ABONOS'!$B$8:$BC$10039,54,0)</f>
        <v>#N/A</v>
      </c>
      <c r="L4607" t="e">
        <f>IF(Tabla267[[#This Row],[VALOR RESTANTE]]&lt;Tabla267[[#This Row],[VALOR]],"NO DISPONIBLE","DISPONIBLE")</f>
        <v>#N/A</v>
      </c>
      <c r="M4607" s="9">
        <f>COUNTIF(Tabla267[[#This Row],[VALOR RESTANTE]],0)</f>
        <v>0</v>
      </c>
    </row>
    <row r="4608" spans="2:13" hidden="1" x14ac:dyDescent="0.2">
      <c r="B4608" s="31">
        <v>4599</v>
      </c>
      <c r="J4608">
        <f t="shared" si="71"/>
        <v>105000</v>
      </c>
      <c r="K4608" t="e">
        <f>VLOOKUP(B4608,'REGISTRO ABONOS'!$B$8:$BC$10039,54,0)</f>
        <v>#N/A</v>
      </c>
      <c r="L4608" t="e">
        <f>IF(Tabla267[[#This Row],[VALOR RESTANTE]]&lt;Tabla267[[#This Row],[VALOR]],"NO DISPONIBLE","DISPONIBLE")</f>
        <v>#N/A</v>
      </c>
      <c r="M4608" s="9">
        <f>COUNTIF(Tabla267[[#This Row],[VALOR RESTANTE]],0)</f>
        <v>0</v>
      </c>
    </row>
    <row r="4609" spans="2:13" hidden="1" x14ac:dyDescent="0.2">
      <c r="B4609" s="31">
        <v>4600</v>
      </c>
      <c r="J4609">
        <f t="shared" si="71"/>
        <v>105000</v>
      </c>
      <c r="K4609" t="e">
        <f>VLOOKUP(B4609,'REGISTRO ABONOS'!$B$8:$BC$10039,54,0)</f>
        <v>#N/A</v>
      </c>
      <c r="L4609" t="e">
        <f>IF(Tabla267[[#This Row],[VALOR RESTANTE]]&lt;Tabla267[[#This Row],[VALOR]],"NO DISPONIBLE","DISPONIBLE")</f>
        <v>#N/A</v>
      </c>
      <c r="M4609" s="9">
        <f>COUNTIF(Tabla267[[#This Row],[VALOR RESTANTE]],0)</f>
        <v>0</v>
      </c>
    </row>
    <row r="4610" spans="2:13" hidden="1" x14ac:dyDescent="0.2">
      <c r="B4610" s="31">
        <v>4601</v>
      </c>
      <c r="J4610">
        <f t="shared" si="71"/>
        <v>105000</v>
      </c>
      <c r="K4610" t="e">
        <f>VLOOKUP(B4610,'REGISTRO ABONOS'!$B$8:$BC$10039,54,0)</f>
        <v>#N/A</v>
      </c>
      <c r="L4610" t="e">
        <f>IF(Tabla267[[#This Row],[VALOR RESTANTE]]&lt;Tabla267[[#This Row],[VALOR]],"NO DISPONIBLE","DISPONIBLE")</f>
        <v>#N/A</v>
      </c>
      <c r="M4610" s="9">
        <f>COUNTIF(Tabla267[[#This Row],[VALOR RESTANTE]],0)</f>
        <v>0</v>
      </c>
    </row>
    <row r="4611" spans="2:13" hidden="1" x14ac:dyDescent="0.2">
      <c r="B4611" s="31">
        <v>4602</v>
      </c>
      <c r="J4611">
        <f t="shared" si="71"/>
        <v>105000</v>
      </c>
      <c r="K4611" t="e">
        <f>VLOOKUP(B4611,'REGISTRO ABONOS'!$B$8:$BC$10039,54,0)</f>
        <v>#N/A</v>
      </c>
      <c r="L4611" t="e">
        <f>IF(Tabla267[[#This Row],[VALOR RESTANTE]]&lt;Tabla267[[#This Row],[VALOR]],"NO DISPONIBLE","DISPONIBLE")</f>
        <v>#N/A</v>
      </c>
      <c r="M4611" s="9">
        <f>COUNTIF(Tabla267[[#This Row],[VALOR RESTANTE]],0)</f>
        <v>0</v>
      </c>
    </row>
    <row r="4612" spans="2:13" hidden="1" x14ac:dyDescent="0.2">
      <c r="B4612" s="31">
        <v>4603</v>
      </c>
      <c r="J4612">
        <f t="shared" si="71"/>
        <v>105000</v>
      </c>
      <c r="K4612" t="e">
        <f>VLOOKUP(B4612,'REGISTRO ABONOS'!$B$8:$BC$10039,54,0)</f>
        <v>#N/A</v>
      </c>
      <c r="L4612" t="e">
        <f>IF(Tabla267[[#This Row],[VALOR RESTANTE]]&lt;Tabla267[[#This Row],[VALOR]],"NO DISPONIBLE","DISPONIBLE")</f>
        <v>#N/A</v>
      </c>
      <c r="M4612" s="9">
        <f>COUNTIF(Tabla267[[#This Row],[VALOR RESTANTE]],0)</f>
        <v>0</v>
      </c>
    </row>
    <row r="4613" spans="2:13" hidden="1" x14ac:dyDescent="0.2">
      <c r="B4613" s="31">
        <v>4604</v>
      </c>
      <c r="J4613">
        <f t="shared" si="71"/>
        <v>105000</v>
      </c>
      <c r="K4613" t="e">
        <f>VLOOKUP(B4613,'REGISTRO ABONOS'!$B$8:$BC$10039,54,0)</f>
        <v>#N/A</v>
      </c>
      <c r="L4613" t="e">
        <f>IF(Tabla267[[#This Row],[VALOR RESTANTE]]&lt;Tabla267[[#This Row],[VALOR]],"NO DISPONIBLE","DISPONIBLE")</f>
        <v>#N/A</v>
      </c>
      <c r="M4613" s="9">
        <f>COUNTIF(Tabla267[[#This Row],[VALOR RESTANTE]],0)</f>
        <v>0</v>
      </c>
    </row>
    <row r="4614" spans="2:13" hidden="1" x14ac:dyDescent="0.2">
      <c r="B4614" s="31">
        <v>4605</v>
      </c>
      <c r="J4614">
        <f t="shared" si="71"/>
        <v>105000</v>
      </c>
      <c r="K4614" t="e">
        <f>VLOOKUP(B4614,'REGISTRO ABONOS'!$B$8:$BC$10039,54,0)</f>
        <v>#N/A</v>
      </c>
      <c r="L4614" t="e">
        <f>IF(Tabla267[[#This Row],[VALOR RESTANTE]]&lt;Tabla267[[#This Row],[VALOR]],"NO DISPONIBLE","DISPONIBLE")</f>
        <v>#N/A</v>
      </c>
      <c r="M4614" s="9">
        <f>COUNTIF(Tabla267[[#This Row],[VALOR RESTANTE]],0)</f>
        <v>0</v>
      </c>
    </row>
    <row r="4615" spans="2:13" hidden="1" x14ac:dyDescent="0.2">
      <c r="B4615" s="31">
        <v>4606</v>
      </c>
      <c r="J4615">
        <f t="shared" si="71"/>
        <v>105000</v>
      </c>
      <c r="K4615" t="e">
        <f>VLOOKUP(B4615,'REGISTRO ABONOS'!$B$8:$BC$10039,54,0)</f>
        <v>#N/A</v>
      </c>
      <c r="L4615" t="e">
        <f>IF(Tabla267[[#This Row],[VALOR RESTANTE]]&lt;Tabla267[[#This Row],[VALOR]],"NO DISPONIBLE","DISPONIBLE")</f>
        <v>#N/A</v>
      </c>
      <c r="M4615" s="9">
        <f>COUNTIF(Tabla267[[#This Row],[VALOR RESTANTE]],0)</f>
        <v>0</v>
      </c>
    </row>
    <row r="4616" spans="2:13" hidden="1" x14ac:dyDescent="0.2">
      <c r="B4616" s="31">
        <v>4607</v>
      </c>
      <c r="J4616">
        <f t="shared" si="71"/>
        <v>105000</v>
      </c>
      <c r="K4616" t="e">
        <f>VLOOKUP(B4616,'REGISTRO ABONOS'!$B$8:$BC$10039,54,0)</f>
        <v>#N/A</v>
      </c>
      <c r="L4616" t="e">
        <f>IF(Tabla267[[#This Row],[VALOR RESTANTE]]&lt;Tabla267[[#This Row],[VALOR]],"NO DISPONIBLE","DISPONIBLE")</f>
        <v>#N/A</v>
      </c>
      <c r="M4616" s="9">
        <f>COUNTIF(Tabla267[[#This Row],[VALOR RESTANTE]],0)</f>
        <v>0</v>
      </c>
    </row>
    <row r="4617" spans="2:13" hidden="1" x14ac:dyDescent="0.2">
      <c r="B4617" s="31">
        <v>4608</v>
      </c>
      <c r="J4617">
        <f t="shared" si="71"/>
        <v>105000</v>
      </c>
      <c r="K4617" t="e">
        <f>VLOOKUP(B4617,'REGISTRO ABONOS'!$B$8:$BC$10039,54,0)</f>
        <v>#N/A</v>
      </c>
      <c r="L4617" t="e">
        <f>IF(Tabla267[[#This Row],[VALOR RESTANTE]]&lt;Tabla267[[#This Row],[VALOR]],"NO DISPONIBLE","DISPONIBLE")</f>
        <v>#N/A</v>
      </c>
      <c r="M4617" s="9">
        <f>COUNTIF(Tabla267[[#This Row],[VALOR RESTANTE]],0)</f>
        <v>0</v>
      </c>
    </row>
    <row r="4618" spans="2:13" hidden="1" x14ac:dyDescent="0.2">
      <c r="B4618" s="31">
        <v>4609</v>
      </c>
      <c r="J4618">
        <f t="shared" si="71"/>
        <v>105000</v>
      </c>
      <c r="K4618" t="e">
        <f>VLOOKUP(B4618,'REGISTRO ABONOS'!$B$8:$BC$10039,54,0)</f>
        <v>#N/A</v>
      </c>
      <c r="L4618" t="e">
        <f>IF(Tabla267[[#This Row],[VALOR RESTANTE]]&lt;Tabla267[[#This Row],[VALOR]],"NO DISPONIBLE","DISPONIBLE")</f>
        <v>#N/A</v>
      </c>
      <c r="M4618" s="9">
        <f>COUNTIF(Tabla267[[#This Row],[VALOR RESTANTE]],0)</f>
        <v>0</v>
      </c>
    </row>
    <row r="4619" spans="2:13" hidden="1" x14ac:dyDescent="0.2">
      <c r="B4619" s="31">
        <v>4610</v>
      </c>
      <c r="D4619" t="s">
        <v>373</v>
      </c>
      <c r="I4619" t="s">
        <v>374</v>
      </c>
      <c r="J4619">
        <f t="shared" si="71"/>
        <v>105000</v>
      </c>
      <c r="K4619">
        <f>VLOOKUP(B4619,'REGISTRO ABONOS'!$B$8:$BC$10039,54,0)</f>
        <v>0</v>
      </c>
      <c r="L4619" t="str">
        <f>IF(Tabla267[[#This Row],[VALOR RESTANTE]]&lt;Tabla267[[#This Row],[VALOR]],"NO DISPONIBLE","DISPONIBLE")</f>
        <v>NO DISPONIBLE</v>
      </c>
      <c r="M4619" s="9">
        <f>COUNTIF(Tabla267[[#This Row],[VALOR RESTANTE]],0)</f>
        <v>1</v>
      </c>
    </row>
    <row r="4620" spans="2:13" hidden="1" x14ac:dyDescent="0.2">
      <c r="B4620" s="31">
        <v>4611</v>
      </c>
      <c r="J4620">
        <f t="shared" ref="J4620:J4683" si="72">IF(C4620&gt;43607,130000,105000)</f>
        <v>105000</v>
      </c>
      <c r="K4620" t="e">
        <f>VLOOKUP(B4620,'REGISTRO ABONOS'!$B$8:$BC$10039,54,0)</f>
        <v>#N/A</v>
      </c>
      <c r="L4620" t="e">
        <f>IF(Tabla267[[#This Row],[VALOR RESTANTE]]&lt;Tabla267[[#This Row],[VALOR]],"NO DISPONIBLE","DISPONIBLE")</f>
        <v>#N/A</v>
      </c>
      <c r="M4620" s="9">
        <f>COUNTIF(Tabla267[[#This Row],[VALOR RESTANTE]],0)</f>
        <v>0</v>
      </c>
    </row>
    <row r="4621" spans="2:13" hidden="1" x14ac:dyDescent="0.2">
      <c r="B4621" s="31">
        <v>4612</v>
      </c>
      <c r="J4621">
        <f t="shared" si="72"/>
        <v>105000</v>
      </c>
      <c r="K4621" t="e">
        <f>VLOOKUP(B4621,'REGISTRO ABONOS'!$B$8:$BC$10039,54,0)</f>
        <v>#N/A</v>
      </c>
      <c r="L4621" t="e">
        <f>IF(Tabla267[[#This Row],[VALOR RESTANTE]]&lt;Tabla267[[#This Row],[VALOR]],"NO DISPONIBLE","DISPONIBLE")</f>
        <v>#N/A</v>
      </c>
      <c r="M4621" s="9">
        <f>COUNTIF(Tabla267[[#This Row],[VALOR RESTANTE]],0)</f>
        <v>0</v>
      </c>
    </row>
    <row r="4622" spans="2:13" hidden="1" x14ac:dyDescent="0.2">
      <c r="B4622" s="31">
        <v>4613</v>
      </c>
      <c r="J4622">
        <f t="shared" si="72"/>
        <v>105000</v>
      </c>
      <c r="K4622" t="e">
        <f>VLOOKUP(B4622,'REGISTRO ABONOS'!$B$8:$BC$10039,54,0)</f>
        <v>#N/A</v>
      </c>
      <c r="L4622" t="e">
        <f>IF(Tabla267[[#This Row],[VALOR RESTANTE]]&lt;Tabla267[[#This Row],[VALOR]],"NO DISPONIBLE","DISPONIBLE")</f>
        <v>#N/A</v>
      </c>
      <c r="M4622" s="9">
        <f>COUNTIF(Tabla267[[#This Row],[VALOR RESTANTE]],0)</f>
        <v>0</v>
      </c>
    </row>
    <row r="4623" spans="2:13" hidden="1" x14ac:dyDescent="0.2">
      <c r="B4623" s="31">
        <v>4614</v>
      </c>
      <c r="J4623">
        <f t="shared" si="72"/>
        <v>105000</v>
      </c>
      <c r="K4623" t="e">
        <f>VLOOKUP(B4623,'REGISTRO ABONOS'!$B$8:$BC$10039,54,0)</f>
        <v>#N/A</v>
      </c>
      <c r="L4623" t="e">
        <f>IF(Tabla267[[#This Row],[VALOR RESTANTE]]&lt;Tabla267[[#This Row],[VALOR]],"NO DISPONIBLE","DISPONIBLE")</f>
        <v>#N/A</v>
      </c>
      <c r="M4623" s="9">
        <f>COUNTIF(Tabla267[[#This Row],[VALOR RESTANTE]],0)</f>
        <v>0</v>
      </c>
    </row>
    <row r="4624" spans="2:13" hidden="1" x14ac:dyDescent="0.2">
      <c r="B4624" s="31">
        <v>4615</v>
      </c>
      <c r="J4624">
        <f t="shared" si="72"/>
        <v>105000</v>
      </c>
      <c r="K4624" t="e">
        <f>VLOOKUP(B4624,'REGISTRO ABONOS'!$B$8:$BC$10039,54,0)</f>
        <v>#N/A</v>
      </c>
      <c r="L4624" t="e">
        <f>IF(Tabla267[[#This Row],[VALOR RESTANTE]]&lt;Tabla267[[#This Row],[VALOR]],"NO DISPONIBLE","DISPONIBLE")</f>
        <v>#N/A</v>
      </c>
      <c r="M4624" s="9">
        <f>COUNTIF(Tabla267[[#This Row],[VALOR RESTANTE]],0)</f>
        <v>0</v>
      </c>
    </row>
    <row r="4625" spans="2:13" hidden="1" x14ac:dyDescent="0.2">
      <c r="B4625" s="31">
        <v>4616</v>
      </c>
      <c r="J4625">
        <f t="shared" si="72"/>
        <v>105000</v>
      </c>
      <c r="K4625" t="e">
        <f>VLOOKUP(B4625,'REGISTRO ABONOS'!$B$8:$BC$10039,54,0)</f>
        <v>#N/A</v>
      </c>
      <c r="L4625" t="e">
        <f>IF(Tabla267[[#This Row],[VALOR RESTANTE]]&lt;Tabla267[[#This Row],[VALOR]],"NO DISPONIBLE","DISPONIBLE")</f>
        <v>#N/A</v>
      </c>
      <c r="M4625" s="9">
        <f>COUNTIF(Tabla267[[#This Row],[VALOR RESTANTE]],0)</f>
        <v>0</v>
      </c>
    </row>
    <row r="4626" spans="2:13" hidden="1" x14ac:dyDescent="0.2">
      <c r="B4626" s="31">
        <v>4617</v>
      </c>
      <c r="J4626">
        <f t="shared" si="72"/>
        <v>105000</v>
      </c>
      <c r="K4626" t="e">
        <f>VLOOKUP(B4626,'REGISTRO ABONOS'!$B$8:$BC$10039,54,0)</f>
        <v>#N/A</v>
      </c>
      <c r="L4626" t="e">
        <f>IF(Tabla267[[#This Row],[VALOR RESTANTE]]&lt;Tabla267[[#This Row],[VALOR]],"NO DISPONIBLE","DISPONIBLE")</f>
        <v>#N/A</v>
      </c>
      <c r="M4626" s="9">
        <f>COUNTIF(Tabla267[[#This Row],[VALOR RESTANTE]],0)</f>
        <v>0</v>
      </c>
    </row>
    <row r="4627" spans="2:13" hidden="1" x14ac:dyDescent="0.2">
      <c r="B4627" s="31">
        <v>4618</v>
      </c>
      <c r="J4627">
        <f t="shared" si="72"/>
        <v>105000</v>
      </c>
      <c r="K4627" t="e">
        <f>VLOOKUP(B4627,'REGISTRO ABONOS'!$B$8:$BC$10039,54,0)</f>
        <v>#N/A</v>
      </c>
      <c r="L4627" t="e">
        <f>IF(Tabla267[[#This Row],[VALOR RESTANTE]]&lt;Tabla267[[#This Row],[VALOR]],"NO DISPONIBLE","DISPONIBLE")</f>
        <v>#N/A</v>
      </c>
      <c r="M4627" s="9">
        <f>COUNTIF(Tabla267[[#This Row],[VALOR RESTANTE]],0)</f>
        <v>0</v>
      </c>
    </row>
    <row r="4628" spans="2:13" hidden="1" x14ac:dyDescent="0.2">
      <c r="B4628" s="31">
        <v>4619</v>
      </c>
      <c r="J4628">
        <f t="shared" si="72"/>
        <v>105000</v>
      </c>
      <c r="K4628" t="e">
        <f>VLOOKUP(B4628,'REGISTRO ABONOS'!$B$8:$BC$10039,54,0)</f>
        <v>#N/A</v>
      </c>
      <c r="L4628" t="e">
        <f>IF(Tabla267[[#This Row],[VALOR RESTANTE]]&lt;Tabla267[[#This Row],[VALOR]],"NO DISPONIBLE","DISPONIBLE")</f>
        <v>#N/A</v>
      </c>
      <c r="M4628" s="9">
        <f>COUNTIF(Tabla267[[#This Row],[VALOR RESTANTE]],0)</f>
        <v>0</v>
      </c>
    </row>
    <row r="4629" spans="2:13" hidden="1" x14ac:dyDescent="0.2">
      <c r="B4629" s="31">
        <v>4620</v>
      </c>
      <c r="J4629">
        <f t="shared" si="72"/>
        <v>105000</v>
      </c>
      <c r="K4629" t="e">
        <f>VLOOKUP(B4629,'REGISTRO ABONOS'!$B$8:$BC$10039,54,0)</f>
        <v>#N/A</v>
      </c>
      <c r="L4629" t="e">
        <f>IF(Tabla267[[#This Row],[VALOR RESTANTE]]&lt;Tabla267[[#This Row],[VALOR]],"NO DISPONIBLE","DISPONIBLE")</f>
        <v>#N/A</v>
      </c>
      <c r="M4629" s="9">
        <f>COUNTIF(Tabla267[[#This Row],[VALOR RESTANTE]],0)</f>
        <v>0</v>
      </c>
    </row>
    <row r="4630" spans="2:13" hidden="1" x14ac:dyDescent="0.2">
      <c r="B4630" s="31">
        <v>4621</v>
      </c>
      <c r="J4630">
        <f t="shared" si="72"/>
        <v>105000</v>
      </c>
      <c r="K4630" t="e">
        <f>VLOOKUP(B4630,'REGISTRO ABONOS'!$B$8:$BC$10039,54,0)</f>
        <v>#N/A</v>
      </c>
      <c r="L4630" t="e">
        <f>IF(Tabla267[[#This Row],[VALOR RESTANTE]]&lt;Tabla267[[#This Row],[VALOR]],"NO DISPONIBLE","DISPONIBLE")</f>
        <v>#N/A</v>
      </c>
      <c r="M4630" s="9">
        <f>COUNTIF(Tabla267[[#This Row],[VALOR RESTANTE]],0)</f>
        <v>0</v>
      </c>
    </row>
    <row r="4631" spans="2:13" hidden="1" x14ac:dyDescent="0.2">
      <c r="B4631" s="31">
        <v>4622</v>
      </c>
      <c r="J4631">
        <f t="shared" si="72"/>
        <v>105000</v>
      </c>
      <c r="K4631" t="e">
        <f>VLOOKUP(B4631,'REGISTRO ABONOS'!$B$8:$BC$10039,54,0)</f>
        <v>#N/A</v>
      </c>
      <c r="L4631" t="e">
        <f>IF(Tabla267[[#This Row],[VALOR RESTANTE]]&lt;Tabla267[[#This Row],[VALOR]],"NO DISPONIBLE","DISPONIBLE")</f>
        <v>#N/A</v>
      </c>
      <c r="M4631" s="9">
        <f>COUNTIF(Tabla267[[#This Row],[VALOR RESTANTE]],0)</f>
        <v>0</v>
      </c>
    </row>
    <row r="4632" spans="2:13" hidden="1" x14ac:dyDescent="0.2">
      <c r="B4632" s="31">
        <v>4623</v>
      </c>
      <c r="J4632">
        <f t="shared" si="72"/>
        <v>105000</v>
      </c>
      <c r="K4632" t="e">
        <f>VLOOKUP(B4632,'REGISTRO ABONOS'!$B$8:$BC$10039,54,0)</f>
        <v>#N/A</v>
      </c>
      <c r="L4632" t="e">
        <f>IF(Tabla267[[#This Row],[VALOR RESTANTE]]&lt;Tabla267[[#This Row],[VALOR]],"NO DISPONIBLE","DISPONIBLE")</f>
        <v>#N/A</v>
      </c>
      <c r="M4632" s="9">
        <f>COUNTIF(Tabla267[[#This Row],[VALOR RESTANTE]],0)</f>
        <v>0</v>
      </c>
    </row>
    <row r="4633" spans="2:13" hidden="1" x14ac:dyDescent="0.2">
      <c r="B4633" s="31">
        <v>4624</v>
      </c>
      <c r="J4633">
        <f t="shared" si="72"/>
        <v>105000</v>
      </c>
      <c r="K4633" t="e">
        <f>VLOOKUP(B4633,'REGISTRO ABONOS'!$B$8:$BC$10039,54,0)</f>
        <v>#N/A</v>
      </c>
      <c r="L4633" t="e">
        <f>IF(Tabla267[[#This Row],[VALOR RESTANTE]]&lt;Tabla267[[#This Row],[VALOR]],"NO DISPONIBLE","DISPONIBLE")</f>
        <v>#N/A</v>
      </c>
      <c r="M4633" s="9">
        <f>COUNTIF(Tabla267[[#This Row],[VALOR RESTANTE]],0)</f>
        <v>0</v>
      </c>
    </row>
    <row r="4634" spans="2:13" hidden="1" x14ac:dyDescent="0.2">
      <c r="B4634" s="31">
        <v>4625</v>
      </c>
      <c r="J4634">
        <f t="shared" si="72"/>
        <v>105000</v>
      </c>
      <c r="K4634" t="e">
        <f>VLOOKUP(B4634,'REGISTRO ABONOS'!$B$8:$BC$10039,54,0)</f>
        <v>#N/A</v>
      </c>
      <c r="L4634" t="e">
        <f>IF(Tabla267[[#This Row],[VALOR RESTANTE]]&lt;Tabla267[[#This Row],[VALOR]],"NO DISPONIBLE","DISPONIBLE")</f>
        <v>#N/A</v>
      </c>
      <c r="M4634" s="9">
        <f>COUNTIF(Tabla267[[#This Row],[VALOR RESTANTE]],0)</f>
        <v>0</v>
      </c>
    </row>
    <row r="4635" spans="2:13" hidden="1" x14ac:dyDescent="0.2">
      <c r="B4635" s="31">
        <v>4626</v>
      </c>
      <c r="J4635">
        <f t="shared" si="72"/>
        <v>105000</v>
      </c>
      <c r="K4635" t="e">
        <f>VLOOKUP(B4635,'REGISTRO ABONOS'!$B$8:$BC$10039,54,0)</f>
        <v>#N/A</v>
      </c>
      <c r="L4635" t="e">
        <f>IF(Tabla267[[#This Row],[VALOR RESTANTE]]&lt;Tabla267[[#This Row],[VALOR]],"NO DISPONIBLE","DISPONIBLE")</f>
        <v>#N/A</v>
      </c>
      <c r="M4635" s="9">
        <f>COUNTIF(Tabla267[[#This Row],[VALOR RESTANTE]],0)</f>
        <v>0</v>
      </c>
    </row>
    <row r="4636" spans="2:13" hidden="1" x14ac:dyDescent="0.2">
      <c r="B4636" s="31">
        <v>4627</v>
      </c>
      <c r="J4636">
        <f t="shared" si="72"/>
        <v>105000</v>
      </c>
      <c r="K4636" t="e">
        <f>VLOOKUP(B4636,'REGISTRO ABONOS'!$B$8:$BC$10039,54,0)</f>
        <v>#N/A</v>
      </c>
      <c r="L4636" t="e">
        <f>IF(Tabla267[[#This Row],[VALOR RESTANTE]]&lt;Tabla267[[#This Row],[VALOR]],"NO DISPONIBLE","DISPONIBLE")</f>
        <v>#N/A</v>
      </c>
      <c r="M4636" s="9">
        <f>COUNTIF(Tabla267[[#This Row],[VALOR RESTANTE]],0)</f>
        <v>0</v>
      </c>
    </row>
    <row r="4637" spans="2:13" hidden="1" x14ac:dyDescent="0.2">
      <c r="B4637" s="31">
        <v>4628</v>
      </c>
      <c r="J4637">
        <f t="shared" si="72"/>
        <v>105000</v>
      </c>
      <c r="K4637" t="e">
        <f>VLOOKUP(B4637,'REGISTRO ABONOS'!$B$8:$BC$10039,54,0)</f>
        <v>#N/A</v>
      </c>
      <c r="L4637" t="e">
        <f>IF(Tabla267[[#This Row],[VALOR RESTANTE]]&lt;Tabla267[[#This Row],[VALOR]],"NO DISPONIBLE","DISPONIBLE")</f>
        <v>#N/A</v>
      </c>
      <c r="M4637" s="9">
        <f>COUNTIF(Tabla267[[#This Row],[VALOR RESTANTE]],0)</f>
        <v>0</v>
      </c>
    </row>
    <row r="4638" spans="2:13" hidden="1" x14ac:dyDescent="0.2">
      <c r="B4638" s="31">
        <v>4629</v>
      </c>
      <c r="J4638">
        <f t="shared" si="72"/>
        <v>105000</v>
      </c>
      <c r="K4638" t="e">
        <f>VLOOKUP(B4638,'REGISTRO ABONOS'!$B$8:$BC$10039,54,0)</f>
        <v>#N/A</v>
      </c>
      <c r="L4638" t="e">
        <f>IF(Tabla267[[#This Row],[VALOR RESTANTE]]&lt;Tabla267[[#This Row],[VALOR]],"NO DISPONIBLE","DISPONIBLE")</f>
        <v>#N/A</v>
      </c>
      <c r="M4638" s="9">
        <f>COUNTIF(Tabla267[[#This Row],[VALOR RESTANTE]],0)</f>
        <v>0</v>
      </c>
    </row>
    <row r="4639" spans="2:13" hidden="1" x14ac:dyDescent="0.2">
      <c r="B4639" s="31">
        <v>4630</v>
      </c>
      <c r="J4639">
        <f t="shared" si="72"/>
        <v>105000</v>
      </c>
      <c r="K4639" t="e">
        <f>VLOOKUP(B4639,'REGISTRO ABONOS'!$B$8:$BC$10039,54,0)</f>
        <v>#N/A</v>
      </c>
      <c r="L4639" t="e">
        <f>IF(Tabla267[[#This Row],[VALOR RESTANTE]]&lt;Tabla267[[#This Row],[VALOR]],"NO DISPONIBLE","DISPONIBLE")</f>
        <v>#N/A</v>
      </c>
      <c r="M4639" s="9">
        <f>COUNTIF(Tabla267[[#This Row],[VALOR RESTANTE]],0)</f>
        <v>0</v>
      </c>
    </row>
    <row r="4640" spans="2:13" hidden="1" x14ac:dyDescent="0.2">
      <c r="B4640" s="31">
        <v>4631</v>
      </c>
      <c r="J4640">
        <f t="shared" si="72"/>
        <v>105000</v>
      </c>
      <c r="K4640" t="e">
        <f>VLOOKUP(B4640,'REGISTRO ABONOS'!$B$8:$BC$10039,54,0)</f>
        <v>#N/A</v>
      </c>
      <c r="L4640" t="e">
        <f>IF(Tabla267[[#This Row],[VALOR RESTANTE]]&lt;Tabla267[[#This Row],[VALOR]],"NO DISPONIBLE","DISPONIBLE")</f>
        <v>#N/A</v>
      </c>
      <c r="M4640" s="9">
        <f>COUNTIF(Tabla267[[#This Row],[VALOR RESTANTE]],0)</f>
        <v>0</v>
      </c>
    </row>
    <row r="4641" spans="2:13" hidden="1" x14ac:dyDescent="0.2">
      <c r="B4641" s="31">
        <v>4632</v>
      </c>
      <c r="J4641">
        <f t="shared" si="72"/>
        <v>105000</v>
      </c>
      <c r="K4641" t="e">
        <f>VLOOKUP(B4641,'REGISTRO ABONOS'!$B$8:$BC$10039,54,0)</f>
        <v>#N/A</v>
      </c>
      <c r="L4641" t="e">
        <f>IF(Tabla267[[#This Row],[VALOR RESTANTE]]&lt;Tabla267[[#This Row],[VALOR]],"NO DISPONIBLE","DISPONIBLE")</f>
        <v>#N/A</v>
      </c>
      <c r="M4641" s="9">
        <f>COUNTIF(Tabla267[[#This Row],[VALOR RESTANTE]],0)</f>
        <v>0</v>
      </c>
    </row>
    <row r="4642" spans="2:13" hidden="1" x14ac:dyDescent="0.2">
      <c r="B4642" s="31">
        <v>4633</v>
      </c>
      <c r="J4642">
        <f t="shared" si="72"/>
        <v>105000</v>
      </c>
      <c r="K4642" t="e">
        <f>VLOOKUP(B4642,'REGISTRO ABONOS'!$B$8:$BC$10039,54,0)</f>
        <v>#N/A</v>
      </c>
      <c r="L4642" t="e">
        <f>IF(Tabla267[[#This Row],[VALOR RESTANTE]]&lt;Tabla267[[#This Row],[VALOR]],"NO DISPONIBLE","DISPONIBLE")</f>
        <v>#N/A</v>
      </c>
      <c r="M4642" s="9">
        <f>COUNTIF(Tabla267[[#This Row],[VALOR RESTANTE]],0)</f>
        <v>0</v>
      </c>
    </row>
    <row r="4643" spans="2:13" hidden="1" x14ac:dyDescent="0.2">
      <c r="B4643" s="31">
        <v>4634</v>
      </c>
      <c r="J4643">
        <f t="shared" si="72"/>
        <v>105000</v>
      </c>
      <c r="K4643" t="e">
        <f>VLOOKUP(B4643,'REGISTRO ABONOS'!$B$8:$BC$10039,54,0)</f>
        <v>#N/A</v>
      </c>
      <c r="L4643" t="e">
        <f>IF(Tabla267[[#This Row],[VALOR RESTANTE]]&lt;Tabla267[[#This Row],[VALOR]],"NO DISPONIBLE","DISPONIBLE")</f>
        <v>#N/A</v>
      </c>
      <c r="M4643" s="9">
        <f>COUNTIF(Tabla267[[#This Row],[VALOR RESTANTE]],0)</f>
        <v>0</v>
      </c>
    </row>
    <row r="4644" spans="2:13" hidden="1" x14ac:dyDescent="0.2">
      <c r="B4644" s="31">
        <v>4635</v>
      </c>
      <c r="J4644">
        <f t="shared" si="72"/>
        <v>105000</v>
      </c>
      <c r="K4644" t="e">
        <f>VLOOKUP(B4644,'REGISTRO ABONOS'!$B$8:$BC$10039,54,0)</f>
        <v>#N/A</v>
      </c>
      <c r="L4644" t="e">
        <f>IF(Tabla267[[#This Row],[VALOR RESTANTE]]&lt;Tabla267[[#This Row],[VALOR]],"NO DISPONIBLE","DISPONIBLE")</f>
        <v>#N/A</v>
      </c>
      <c r="M4644" s="9">
        <f>COUNTIF(Tabla267[[#This Row],[VALOR RESTANTE]],0)</f>
        <v>0</v>
      </c>
    </row>
    <row r="4645" spans="2:13" hidden="1" x14ac:dyDescent="0.2">
      <c r="B4645" s="31">
        <v>4636</v>
      </c>
      <c r="J4645">
        <f t="shared" si="72"/>
        <v>105000</v>
      </c>
      <c r="K4645" t="e">
        <f>VLOOKUP(B4645,'REGISTRO ABONOS'!$B$8:$BC$10039,54,0)</f>
        <v>#N/A</v>
      </c>
      <c r="L4645" t="e">
        <f>IF(Tabla267[[#This Row],[VALOR RESTANTE]]&lt;Tabla267[[#This Row],[VALOR]],"NO DISPONIBLE","DISPONIBLE")</f>
        <v>#N/A</v>
      </c>
      <c r="M4645" s="9">
        <f>COUNTIF(Tabla267[[#This Row],[VALOR RESTANTE]],0)</f>
        <v>0</v>
      </c>
    </row>
    <row r="4646" spans="2:13" hidden="1" x14ac:dyDescent="0.2">
      <c r="B4646" s="31">
        <v>4637</v>
      </c>
      <c r="J4646">
        <f t="shared" si="72"/>
        <v>105000</v>
      </c>
      <c r="K4646" t="e">
        <f>VLOOKUP(B4646,'REGISTRO ABONOS'!$B$8:$BC$10039,54,0)</f>
        <v>#N/A</v>
      </c>
      <c r="L4646" t="e">
        <f>IF(Tabla267[[#This Row],[VALOR RESTANTE]]&lt;Tabla267[[#This Row],[VALOR]],"NO DISPONIBLE","DISPONIBLE")</f>
        <v>#N/A</v>
      </c>
      <c r="M4646" s="9">
        <f>COUNTIF(Tabla267[[#This Row],[VALOR RESTANTE]],0)</f>
        <v>0</v>
      </c>
    </row>
    <row r="4647" spans="2:13" hidden="1" x14ac:dyDescent="0.2">
      <c r="B4647" s="31">
        <v>4638</v>
      </c>
      <c r="J4647">
        <f t="shared" si="72"/>
        <v>105000</v>
      </c>
      <c r="K4647" t="e">
        <f>VLOOKUP(B4647,'REGISTRO ABONOS'!$B$8:$BC$10039,54,0)</f>
        <v>#N/A</v>
      </c>
      <c r="L4647" t="e">
        <f>IF(Tabla267[[#This Row],[VALOR RESTANTE]]&lt;Tabla267[[#This Row],[VALOR]],"NO DISPONIBLE","DISPONIBLE")</f>
        <v>#N/A</v>
      </c>
      <c r="M4647" s="9">
        <f>COUNTIF(Tabla267[[#This Row],[VALOR RESTANTE]],0)</f>
        <v>0</v>
      </c>
    </row>
    <row r="4648" spans="2:13" hidden="1" x14ac:dyDescent="0.2">
      <c r="B4648" s="31">
        <v>4639</v>
      </c>
      <c r="J4648">
        <f t="shared" si="72"/>
        <v>105000</v>
      </c>
      <c r="K4648" t="e">
        <f>VLOOKUP(B4648,'REGISTRO ABONOS'!$B$8:$BC$10039,54,0)</f>
        <v>#N/A</v>
      </c>
      <c r="L4648" t="e">
        <f>IF(Tabla267[[#This Row],[VALOR RESTANTE]]&lt;Tabla267[[#This Row],[VALOR]],"NO DISPONIBLE","DISPONIBLE")</f>
        <v>#N/A</v>
      </c>
      <c r="M4648" s="9">
        <f>COUNTIF(Tabla267[[#This Row],[VALOR RESTANTE]],0)</f>
        <v>0</v>
      </c>
    </row>
    <row r="4649" spans="2:13" hidden="1" x14ac:dyDescent="0.2">
      <c r="B4649" s="31">
        <v>4640</v>
      </c>
      <c r="J4649">
        <f t="shared" si="72"/>
        <v>105000</v>
      </c>
      <c r="K4649" t="e">
        <f>VLOOKUP(B4649,'REGISTRO ABONOS'!$B$8:$BC$10039,54,0)</f>
        <v>#N/A</v>
      </c>
      <c r="L4649" t="e">
        <f>IF(Tabla267[[#This Row],[VALOR RESTANTE]]&lt;Tabla267[[#This Row],[VALOR]],"NO DISPONIBLE","DISPONIBLE")</f>
        <v>#N/A</v>
      </c>
      <c r="M4649" s="9">
        <f>COUNTIF(Tabla267[[#This Row],[VALOR RESTANTE]],0)</f>
        <v>0</v>
      </c>
    </row>
    <row r="4650" spans="2:13" hidden="1" x14ac:dyDescent="0.2">
      <c r="B4650" s="31">
        <v>4641</v>
      </c>
      <c r="J4650">
        <f t="shared" si="72"/>
        <v>105000</v>
      </c>
      <c r="K4650" t="e">
        <f>VLOOKUP(B4650,'REGISTRO ABONOS'!$B$8:$BC$10039,54,0)</f>
        <v>#N/A</v>
      </c>
      <c r="L4650" t="e">
        <f>IF(Tabla267[[#This Row],[VALOR RESTANTE]]&lt;Tabla267[[#This Row],[VALOR]],"NO DISPONIBLE","DISPONIBLE")</f>
        <v>#N/A</v>
      </c>
      <c r="M4650" s="9">
        <f>COUNTIF(Tabla267[[#This Row],[VALOR RESTANTE]],0)</f>
        <v>0</v>
      </c>
    </row>
    <row r="4651" spans="2:13" hidden="1" x14ac:dyDescent="0.2">
      <c r="B4651" s="31">
        <v>4642</v>
      </c>
      <c r="J4651">
        <f t="shared" si="72"/>
        <v>105000</v>
      </c>
      <c r="K4651" t="e">
        <f>VLOOKUP(B4651,'REGISTRO ABONOS'!$B$8:$BC$10039,54,0)</f>
        <v>#N/A</v>
      </c>
      <c r="L4651" t="e">
        <f>IF(Tabla267[[#This Row],[VALOR RESTANTE]]&lt;Tabla267[[#This Row],[VALOR]],"NO DISPONIBLE","DISPONIBLE")</f>
        <v>#N/A</v>
      </c>
      <c r="M4651" s="9">
        <f>COUNTIF(Tabla267[[#This Row],[VALOR RESTANTE]],0)</f>
        <v>0</v>
      </c>
    </row>
    <row r="4652" spans="2:13" hidden="1" x14ac:dyDescent="0.2">
      <c r="B4652" s="31">
        <v>4643</v>
      </c>
      <c r="J4652">
        <f t="shared" si="72"/>
        <v>105000</v>
      </c>
      <c r="K4652" t="e">
        <f>VLOOKUP(B4652,'REGISTRO ABONOS'!$B$8:$BC$10039,54,0)</f>
        <v>#N/A</v>
      </c>
      <c r="L4652" t="e">
        <f>IF(Tabla267[[#This Row],[VALOR RESTANTE]]&lt;Tabla267[[#This Row],[VALOR]],"NO DISPONIBLE","DISPONIBLE")</f>
        <v>#N/A</v>
      </c>
      <c r="M4652" s="9">
        <f>COUNTIF(Tabla267[[#This Row],[VALOR RESTANTE]],0)</f>
        <v>0</v>
      </c>
    </row>
    <row r="4653" spans="2:13" hidden="1" x14ac:dyDescent="0.2">
      <c r="B4653" s="31">
        <v>4644</v>
      </c>
      <c r="J4653">
        <f t="shared" si="72"/>
        <v>105000</v>
      </c>
      <c r="K4653" t="e">
        <f>VLOOKUP(B4653,'REGISTRO ABONOS'!$B$8:$BC$10039,54,0)</f>
        <v>#N/A</v>
      </c>
      <c r="L4653" t="e">
        <f>IF(Tabla267[[#This Row],[VALOR RESTANTE]]&lt;Tabla267[[#This Row],[VALOR]],"NO DISPONIBLE","DISPONIBLE")</f>
        <v>#N/A</v>
      </c>
      <c r="M4653" s="9">
        <f>COUNTIF(Tabla267[[#This Row],[VALOR RESTANTE]],0)</f>
        <v>0</v>
      </c>
    </row>
    <row r="4654" spans="2:13" hidden="1" x14ac:dyDescent="0.2">
      <c r="B4654" s="31">
        <v>4645</v>
      </c>
      <c r="J4654">
        <f t="shared" si="72"/>
        <v>105000</v>
      </c>
      <c r="K4654" t="e">
        <f>VLOOKUP(B4654,'REGISTRO ABONOS'!$B$8:$BC$10039,54,0)</f>
        <v>#N/A</v>
      </c>
      <c r="L4654" t="e">
        <f>IF(Tabla267[[#This Row],[VALOR RESTANTE]]&lt;Tabla267[[#This Row],[VALOR]],"NO DISPONIBLE","DISPONIBLE")</f>
        <v>#N/A</v>
      </c>
      <c r="M4654" s="9">
        <f>COUNTIF(Tabla267[[#This Row],[VALOR RESTANTE]],0)</f>
        <v>0</v>
      </c>
    </row>
    <row r="4655" spans="2:13" hidden="1" x14ac:dyDescent="0.2">
      <c r="B4655" s="31">
        <v>4646</v>
      </c>
      <c r="J4655">
        <f t="shared" si="72"/>
        <v>105000</v>
      </c>
      <c r="K4655" t="e">
        <f>VLOOKUP(B4655,'REGISTRO ABONOS'!$B$8:$BC$10039,54,0)</f>
        <v>#N/A</v>
      </c>
      <c r="L4655" t="e">
        <f>IF(Tabla267[[#This Row],[VALOR RESTANTE]]&lt;Tabla267[[#This Row],[VALOR]],"NO DISPONIBLE","DISPONIBLE")</f>
        <v>#N/A</v>
      </c>
      <c r="M4655" s="9">
        <f>COUNTIF(Tabla267[[#This Row],[VALOR RESTANTE]],0)</f>
        <v>0</v>
      </c>
    </row>
    <row r="4656" spans="2:13" hidden="1" x14ac:dyDescent="0.2">
      <c r="B4656" s="31">
        <v>4647</v>
      </c>
      <c r="J4656">
        <f t="shared" si="72"/>
        <v>105000</v>
      </c>
      <c r="K4656" t="e">
        <f>VLOOKUP(B4656,'REGISTRO ABONOS'!$B$8:$BC$10039,54,0)</f>
        <v>#N/A</v>
      </c>
      <c r="L4656" t="e">
        <f>IF(Tabla267[[#This Row],[VALOR RESTANTE]]&lt;Tabla267[[#This Row],[VALOR]],"NO DISPONIBLE","DISPONIBLE")</f>
        <v>#N/A</v>
      </c>
      <c r="M4656" s="9">
        <f>COUNTIF(Tabla267[[#This Row],[VALOR RESTANTE]],0)</f>
        <v>0</v>
      </c>
    </row>
    <row r="4657" spans="2:13" hidden="1" x14ac:dyDescent="0.2">
      <c r="B4657" s="31">
        <v>4648</v>
      </c>
      <c r="J4657">
        <f t="shared" si="72"/>
        <v>105000</v>
      </c>
      <c r="K4657" t="e">
        <f>VLOOKUP(B4657,'REGISTRO ABONOS'!$B$8:$BC$10039,54,0)</f>
        <v>#N/A</v>
      </c>
      <c r="L4657" t="e">
        <f>IF(Tabla267[[#This Row],[VALOR RESTANTE]]&lt;Tabla267[[#This Row],[VALOR]],"NO DISPONIBLE","DISPONIBLE")</f>
        <v>#N/A</v>
      </c>
      <c r="M4657" s="9">
        <f>COUNTIF(Tabla267[[#This Row],[VALOR RESTANTE]],0)</f>
        <v>0</v>
      </c>
    </row>
    <row r="4658" spans="2:13" hidden="1" x14ac:dyDescent="0.2">
      <c r="B4658" s="31">
        <v>4649</v>
      </c>
      <c r="J4658">
        <f t="shared" si="72"/>
        <v>105000</v>
      </c>
      <c r="K4658" t="e">
        <f>VLOOKUP(B4658,'REGISTRO ABONOS'!$B$8:$BC$10039,54,0)</f>
        <v>#N/A</v>
      </c>
      <c r="L4658" t="e">
        <f>IF(Tabla267[[#This Row],[VALOR RESTANTE]]&lt;Tabla267[[#This Row],[VALOR]],"NO DISPONIBLE","DISPONIBLE")</f>
        <v>#N/A</v>
      </c>
      <c r="M4658" s="9">
        <f>COUNTIF(Tabla267[[#This Row],[VALOR RESTANTE]],0)</f>
        <v>0</v>
      </c>
    </row>
    <row r="4659" spans="2:13" hidden="1" x14ac:dyDescent="0.2">
      <c r="B4659" s="31">
        <v>4650</v>
      </c>
      <c r="J4659">
        <f t="shared" si="72"/>
        <v>105000</v>
      </c>
      <c r="K4659" t="e">
        <f>VLOOKUP(B4659,'REGISTRO ABONOS'!$B$8:$BC$10039,54,0)</f>
        <v>#N/A</v>
      </c>
      <c r="L4659" t="e">
        <f>IF(Tabla267[[#This Row],[VALOR RESTANTE]]&lt;Tabla267[[#This Row],[VALOR]],"NO DISPONIBLE","DISPONIBLE")</f>
        <v>#N/A</v>
      </c>
      <c r="M4659" s="9">
        <f>COUNTIF(Tabla267[[#This Row],[VALOR RESTANTE]],0)</f>
        <v>0</v>
      </c>
    </row>
    <row r="4660" spans="2:13" hidden="1" x14ac:dyDescent="0.2">
      <c r="B4660" s="31">
        <v>4651</v>
      </c>
      <c r="J4660">
        <f t="shared" si="72"/>
        <v>105000</v>
      </c>
      <c r="K4660" t="e">
        <f>VLOOKUP(B4660,'REGISTRO ABONOS'!$B$8:$BC$10039,54,0)</f>
        <v>#N/A</v>
      </c>
      <c r="L4660" t="e">
        <f>IF(Tabla267[[#This Row],[VALOR RESTANTE]]&lt;Tabla267[[#This Row],[VALOR]],"NO DISPONIBLE","DISPONIBLE")</f>
        <v>#N/A</v>
      </c>
      <c r="M4660" s="9">
        <f>COUNTIF(Tabla267[[#This Row],[VALOR RESTANTE]],0)</f>
        <v>0</v>
      </c>
    </row>
    <row r="4661" spans="2:13" hidden="1" x14ac:dyDescent="0.2">
      <c r="B4661" s="31">
        <v>4652</v>
      </c>
      <c r="J4661">
        <f t="shared" si="72"/>
        <v>105000</v>
      </c>
      <c r="K4661" t="e">
        <f>VLOOKUP(B4661,'REGISTRO ABONOS'!$B$8:$BC$10039,54,0)</f>
        <v>#N/A</v>
      </c>
      <c r="L4661" t="e">
        <f>IF(Tabla267[[#This Row],[VALOR RESTANTE]]&lt;Tabla267[[#This Row],[VALOR]],"NO DISPONIBLE","DISPONIBLE")</f>
        <v>#N/A</v>
      </c>
      <c r="M4661" s="9">
        <f>COUNTIF(Tabla267[[#This Row],[VALOR RESTANTE]],0)</f>
        <v>0</v>
      </c>
    </row>
    <row r="4662" spans="2:13" hidden="1" x14ac:dyDescent="0.2">
      <c r="B4662" s="31">
        <v>4653</v>
      </c>
      <c r="J4662">
        <f t="shared" si="72"/>
        <v>105000</v>
      </c>
      <c r="K4662" t="e">
        <f>VLOOKUP(B4662,'REGISTRO ABONOS'!$B$8:$BC$10039,54,0)</f>
        <v>#N/A</v>
      </c>
      <c r="L4662" t="e">
        <f>IF(Tabla267[[#This Row],[VALOR RESTANTE]]&lt;Tabla267[[#This Row],[VALOR]],"NO DISPONIBLE","DISPONIBLE")</f>
        <v>#N/A</v>
      </c>
      <c r="M4662" s="9">
        <f>COUNTIF(Tabla267[[#This Row],[VALOR RESTANTE]],0)</f>
        <v>0</v>
      </c>
    </row>
    <row r="4663" spans="2:13" hidden="1" x14ac:dyDescent="0.2">
      <c r="B4663" s="31">
        <v>4654</v>
      </c>
      <c r="J4663">
        <f t="shared" si="72"/>
        <v>105000</v>
      </c>
      <c r="K4663" t="e">
        <f>VLOOKUP(B4663,'REGISTRO ABONOS'!$B$8:$BC$10039,54,0)</f>
        <v>#N/A</v>
      </c>
      <c r="L4663" t="e">
        <f>IF(Tabla267[[#This Row],[VALOR RESTANTE]]&lt;Tabla267[[#This Row],[VALOR]],"NO DISPONIBLE","DISPONIBLE")</f>
        <v>#N/A</v>
      </c>
      <c r="M4663" s="9">
        <f>COUNTIF(Tabla267[[#This Row],[VALOR RESTANTE]],0)</f>
        <v>0</v>
      </c>
    </row>
    <row r="4664" spans="2:13" hidden="1" x14ac:dyDescent="0.2">
      <c r="B4664" s="31">
        <v>4655</v>
      </c>
      <c r="J4664">
        <f t="shared" si="72"/>
        <v>105000</v>
      </c>
      <c r="K4664" t="e">
        <f>VLOOKUP(B4664,'REGISTRO ABONOS'!$B$8:$BC$10039,54,0)</f>
        <v>#N/A</v>
      </c>
      <c r="L4664" t="e">
        <f>IF(Tabla267[[#This Row],[VALOR RESTANTE]]&lt;Tabla267[[#This Row],[VALOR]],"NO DISPONIBLE","DISPONIBLE")</f>
        <v>#N/A</v>
      </c>
      <c r="M4664" s="9">
        <f>COUNTIF(Tabla267[[#This Row],[VALOR RESTANTE]],0)</f>
        <v>0</v>
      </c>
    </row>
    <row r="4665" spans="2:13" hidden="1" x14ac:dyDescent="0.2">
      <c r="B4665" s="31">
        <v>4656</v>
      </c>
      <c r="J4665">
        <f t="shared" si="72"/>
        <v>105000</v>
      </c>
      <c r="K4665" t="e">
        <f>VLOOKUP(B4665,'REGISTRO ABONOS'!$B$8:$BC$10039,54,0)</f>
        <v>#N/A</v>
      </c>
      <c r="L4665" t="e">
        <f>IF(Tabla267[[#This Row],[VALOR RESTANTE]]&lt;Tabla267[[#This Row],[VALOR]],"NO DISPONIBLE","DISPONIBLE")</f>
        <v>#N/A</v>
      </c>
      <c r="M4665" s="9">
        <f>COUNTIF(Tabla267[[#This Row],[VALOR RESTANTE]],0)</f>
        <v>0</v>
      </c>
    </row>
    <row r="4666" spans="2:13" hidden="1" x14ac:dyDescent="0.2">
      <c r="B4666" s="31">
        <v>4657</v>
      </c>
      <c r="J4666">
        <f t="shared" si="72"/>
        <v>105000</v>
      </c>
      <c r="K4666" t="e">
        <f>VLOOKUP(B4666,'REGISTRO ABONOS'!$B$8:$BC$10039,54,0)</f>
        <v>#N/A</v>
      </c>
      <c r="L4666" t="e">
        <f>IF(Tabla267[[#This Row],[VALOR RESTANTE]]&lt;Tabla267[[#This Row],[VALOR]],"NO DISPONIBLE","DISPONIBLE")</f>
        <v>#N/A</v>
      </c>
      <c r="M4666" s="9">
        <f>COUNTIF(Tabla267[[#This Row],[VALOR RESTANTE]],0)</f>
        <v>0</v>
      </c>
    </row>
    <row r="4667" spans="2:13" hidden="1" x14ac:dyDescent="0.2">
      <c r="B4667" s="31">
        <v>4658</v>
      </c>
      <c r="J4667">
        <f t="shared" si="72"/>
        <v>105000</v>
      </c>
      <c r="K4667" t="e">
        <f>VLOOKUP(B4667,'REGISTRO ABONOS'!$B$8:$BC$10039,54,0)</f>
        <v>#N/A</v>
      </c>
      <c r="L4667" t="e">
        <f>IF(Tabla267[[#This Row],[VALOR RESTANTE]]&lt;Tabla267[[#This Row],[VALOR]],"NO DISPONIBLE","DISPONIBLE")</f>
        <v>#N/A</v>
      </c>
      <c r="M4667" s="9">
        <f>COUNTIF(Tabla267[[#This Row],[VALOR RESTANTE]],0)</f>
        <v>0</v>
      </c>
    </row>
    <row r="4668" spans="2:13" hidden="1" x14ac:dyDescent="0.2">
      <c r="B4668" s="31">
        <v>4659</v>
      </c>
      <c r="J4668">
        <f t="shared" si="72"/>
        <v>105000</v>
      </c>
      <c r="K4668" t="e">
        <f>VLOOKUP(B4668,'REGISTRO ABONOS'!$B$8:$BC$10039,54,0)</f>
        <v>#N/A</v>
      </c>
      <c r="L4668" t="e">
        <f>IF(Tabla267[[#This Row],[VALOR RESTANTE]]&lt;Tabla267[[#This Row],[VALOR]],"NO DISPONIBLE","DISPONIBLE")</f>
        <v>#N/A</v>
      </c>
      <c r="M4668" s="9">
        <f>COUNTIF(Tabla267[[#This Row],[VALOR RESTANTE]],0)</f>
        <v>0</v>
      </c>
    </row>
    <row r="4669" spans="2:13" hidden="1" x14ac:dyDescent="0.2">
      <c r="B4669" s="31">
        <v>4660</v>
      </c>
      <c r="J4669">
        <f t="shared" si="72"/>
        <v>105000</v>
      </c>
      <c r="K4669" t="e">
        <f>VLOOKUP(B4669,'REGISTRO ABONOS'!$B$8:$BC$10039,54,0)</f>
        <v>#N/A</v>
      </c>
      <c r="L4669" t="e">
        <f>IF(Tabla267[[#This Row],[VALOR RESTANTE]]&lt;Tabla267[[#This Row],[VALOR]],"NO DISPONIBLE","DISPONIBLE")</f>
        <v>#N/A</v>
      </c>
      <c r="M4669" s="9">
        <f>COUNTIF(Tabla267[[#This Row],[VALOR RESTANTE]],0)</f>
        <v>0</v>
      </c>
    </row>
    <row r="4670" spans="2:13" hidden="1" x14ac:dyDescent="0.2">
      <c r="B4670" s="31">
        <v>4661</v>
      </c>
      <c r="J4670">
        <f t="shared" si="72"/>
        <v>105000</v>
      </c>
      <c r="K4670" t="e">
        <f>VLOOKUP(B4670,'REGISTRO ABONOS'!$B$8:$BC$10039,54,0)</f>
        <v>#N/A</v>
      </c>
      <c r="L4670" t="e">
        <f>IF(Tabla267[[#This Row],[VALOR RESTANTE]]&lt;Tabla267[[#This Row],[VALOR]],"NO DISPONIBLE","DISPONIBLE")</f>
        <v>#N/A</v>
      </c>
      <c r="M4670" s="9">
        <f>COUNTIF(Tabla267[[#This Row],[VALOR RESTANTE]],0)</f>
        <v>0</v>
      </c>
    </row>
    <row r="4671" spans="2:13" hidden="1" x14ac:dyDescent="0.2">
      <c r="B4671" s="31">
        <v>4662</v>
      </c>
      <c r="J4671">
        <f t="shared" si="72"/>
        <v>105000</v>
      </c>
      <c r="K4671" t="e">
        <f>VLOOKUP(B4671,'REGISTRO ABONOS'!$B$8:$BC$10039,54,0)</f>
        <v>#N/A</v>
      </c>
      <c r="L4671" t="e">
        <f>IF(Tabla267[[#This Row],[VALOR RESTANTE]]&lt;Tabla267[[#This Row],[VALOR]],"NO DISPONIBLE","DISPONIBLE")</f>
        <v>#N/A</v>
      </c>
      <c r="M4671" s="9">
        <f>COUNTIF(Tabla267[[#This Row],[VALOR RESTANTE]],0)</f>
        <v>0</v>
      </c>
    </row>
    <row r="4672" spans="2:13" hidden="1" x14ac:dyDescent="0.2">
      <c r="B4672" s="31">
        <v>4663</v>
      </c>
      <c r="J4672">
        <f t="shared" si="72"/>
        <v>105000</v>
      </c>
      <c r="K4672" t="e">
        <f>VLOOKUP(B4672,'REGISTRO ABONOS'!$B$8:$BC$10039,54,0)</f>
        <v>#N/A</v>
      </c>
      <c r="L4672" t="e">
        <f>IF(Tabla267[[#This Row],[VALOR RESTANTE]]&lt;Tabla267[[#This Row],[VALOR]],"NO DISPONIBLE","DISPONIBLE")</f>
        <v>#N/A</v>
      </c>
      <c r="M4672" s="9">
        <f>COUNTIF(Tabla267[[#This Row],[VALOR RESTANTE]],0)</f>
        <v>0</v>
      </c>
    </row>
    <row r="4673" spans="2:13" hidden="1" x14ac:dyDescent="0.2">
      <c r="B4673" s="31">
        <v>4664</v>
      </c>
      <c r="J4673">
        <f t="shared" si="72"/>
        <v>105000</v>
      </c>
      <c r="K4673" t="e">
        <f>VLOOKUP(B4673,'REGISTRO ABONOS'!$B$8:$BC$10039,54,0)</f>
        <v>#N/A</v>
      </c>
      <c r="L4673" t="e">
        <f>IF(Tabla267[[#This Row],[VALOR RESTANTE]]&lt;Tabla267[[#This Row],[VALOR]],"NO DISPONIBLE","DISPONIBLE")</f>
        <v>#N/A</v>
      </c>
      <c r="M4673" s="9">
        <f>COUNTIF(Tabla267[[#This Row],[VALOR RESTANTE]],0)</f>
        <v>0</v>
      </c>
    </row>
    <row r="4674" spans="2:13" hidden="1" x14ac:dyDescent="0.2">
      <c r="B4674" s="31">
        <v>4665</v>
      </c>
      <c r="J4674">
        <f t="shared" si="72"/>
        <v>105000</v>
      </c>
      <c r="K4674" t="e">
        <f>VLOOKUP(B4674,'REGISTRO ABONOS'!$B$8:$BC$10039,54,0)</f>
        <v>#N/A</v>
      </c>
      <c r="L4674" t="e">
        <f>IF(Tabla267[[#This Row],[VALOR RESTANTE]]&lt;Tabla267[[#This Row],[VALOR]],"NO DISPONIBLE","DISPONIBLE")</f>
        <v>#N/A</v>
      </c>
      <c r="M4674" s="9">
        <f>COUNTIF(Tabla267[[#This Row],[VALOR RESTANTE]],0)</f>
        <v>0</v>
      </c>
    </row>
    <row r="4675" spans="2:13" hidden="1" x14ac:dyDescent="0.2">
      <c r="B4675" s="31">
        <v>4666</v>
      </c>
      <c r="J4675">
        <f t="shared" si="72"/>
        <v>105000</v>
      </c>
      <c r="K4675" t="e">
        <f>VLOOKUP(B4675,'REGISTRO ABONOS'!$B$8:$BC$10039,54,0)</f>
        <v>#N/A</v>
      </c>
      <c r="L4675" t="e">
        <f>IF(Tabla267[[#This Row],[VALOR RESTANTE]]&lt;Tabla267[[#This Row],[VALOR]],"NO DISPONIBLE","DISPONIBLE")</f>
        <v>#N/A</v>
      </c>
      <c r="M4675" s="9">
        <f>COUNTIF(Tabla267[[#This Row],[VALOR RESTANTE]],0)</f>
        <v>0</v>
      </c>
    </row>
    <row r="4676" spans="2:13" hidden="1" x14ac:dyDescent="0.2">
      <c r="B4676" s="31">
        <v>4667</v>
      </c>
      <c r="J4676">
        <f t="shared" si="72"/>
        <v>105000</v>
      </c>
      <c r="K4676" t="e">
        <f>VLOOKUP(B4676,'REGISTRO ABONOS'!$B$8:$BC$10039,54,0)</f>
        <v>#N/A</v>
      </c>
      <c r="L4676" t="e">
        <f>IF(Tabla267[[#This Row],[VALOR RESTANTE]]&lt;Tabla267[[#This Row],[VALOR]],"NO DISPONIBLE","DISPONIBLE")</f>
        <v>#N/A</v>
      </c>
      <c r="M4676" s="9">
        <f>COUNTIF(Tabla267[[#This Row],[VALOR RESTANTE]],0)</f>
        <v>0</v>
      </c>
    </row>
    <row r="4677" spans="2:13" hidden="1" x14ac:dyDescent="0.2">
      <c r="B4677" s="31">
        <v>4668</v>
      </c>
      <c r="J4677">
        <f t="shared" si="72"/>
        <v>105000</v>
      </c>
      <c r="K4677" t="e">
        <f>VLOOKUP(B4677,'REGISTRO ABONOS'!$B$8:$BC$10039,54,0)</f>
        <v>#N/A</v>
      </c>
      <c r="L4677" t="e">
        <f>IF(Tabla267[[#This Row],[VALOR RESTANTE]]&lt;Tabla267[[#This Row],[VALOR]],"NO DISPONIBLE","DISPONIBLE")</f>
        <v>#N/A</v>
      </c>
      <c r="M4677" s="9">
        <f>COUNTIF(Tabla267[[#This Row],[VALOR RESTANTE]],0)</f>
        <v>0</v>
      </c>
    </row>
    <row r="4678" spans="2:13" hidden="1" x14ac:dyDescent="0.2">
      <c r="B4678" s="31">
        <v>4669</v>
      </c>
      <c r="J4678">
        <f t="shared" si="72"/>
        <v>105000</v>
      </c>
      <c r="K4678" t="e">
        <f>VLOOKUP(B4678,'REGISTRO ABONOS'!$B$8:$BC$10039,54,0)</f>
        <v>#N/A</v>
      </c>
      <c r="L4678" t="e">
        <f>IF(Tabla267[[#This Row],[VALOR RESTANTE]]&lt;Tabla267[[#This Row],[VALOR]],"NO DISPONIBLE","DISPONIBLE")</f>
        <v>#N/A</v>
      </c>
      <c r="M4678" s="9">
        <f>COUNTIF(Tabla267[[#This Row],[VALOR RESTANTE]],0)</f>
        <v>0</v>
      </c>
    </row>
    <row r="4679" spans="2:13" hidden="1" x14ac:dyDescent="0.2">
      <c r="B4679" s="31">
        <v>4670</v>
      </c>
      <c r="J4679">
        <f t="shared" si="72"/>
        <v>105000</v>
      </c>
      <c r="K4679" t="e">
        <f>VLOOKUP(B4679,'REGISTRO ABONOS'!$B$8:$BC$10039,54,0)</f>
        <v>#N/A</v>
      </c>
      <c r="L4679" t="e">
        <f>IF(Tabla267[[#This Row],[VALOR RESTANTE]]&lt;Tabla267[[#This Row],[VALOR]],"NO DISPONIBLE","DISPONIBLE")</f>
        <v>#N/A</v>
      </c>
      <c r="M4679" s="9">
        <f>COUNTIF(Tabla267[[#This Row],[VALOR RESTANTE]],0)</f>
        <v>0</v>
      </c>
    </row>
    <row r="4680" spans="2:13" hidden="1" x14ac:dyDescent="0.2">
      <c r="B4680" s="31">
        <v>4671</v>
      </c>
      <c r="J4680">
        <f t="shared" si="72"/>
        <v>105000</v>
      </c>
      <c r="K4680" t="e">
        <f>VLOOKUP(B4680,'REGISTRO ABONOS'!$B$8:$BC$10039,54,0)</f>
        <v>#N/A</v>
      </c>
      <c r="L4680" t="e">
        <f>IF(Tabla267[[#This Row],[VALOR RESTANTE]]&lt;Tabla267[[#This Row],[VALOR]],"NO DISPONIBLE","DISPONIBLE")</f>
        <v>#N/A</v>
      </c>
      <c r="M4680" s="9">
        <f>COUNTIF(Tabla267[[#This Row],[VALOR RESTANTE]],0)</f>
        <v>0</v>
      </c>
    </row>
    <row r="4681" spans="2:13" hidden="1" x14ac:dyDescent="0.2">
      <c r="B4681" s="31">
        <v>4672</v>
      </c>
      <c r="J4681">
        <f t="shared" si="72"/>
        <v>105000</v>
      </c>
      <c r="K4681" t="e">
        <f>VLOOKUP(B4681,'REGISTRO ABONOS'!$B$8:$BC$10039,54,0)</f>
        <v>#N/A</v>
      </c>
      <c r="L4681" t="e">
        <f>IF(Tabla267[[#This Row],[VALOR RESTANTE]]&lt;Tabla267[[#This Row],[VALOR]],"NO DISPONIBLE","DISPONIBLE")</f>
        <v>#N/A</v>
      </c>
      <c r="M4681" s="9">
        <f>COUNTIF(Tabla267[[#This Row],[VALOR RESTANTE]],0)</f>
        <v>0</v>
      </c>
    </row>
    <row r="4682" spans="2:13" hidden="1" x14ac:dyDescent="0.2">
      <c r="B4682" s="31">
        <v>4673</v>
      </c>
      <c r="J4682">
        <f t="shared" si="72"/>
        <v>105000</v>
      </c>
      <c r="K4682" t="e">
        <f>VLOOKUP(B4682,'REGISTRO ABONOS'!$B$8:$BC$10039,54,0)</f>
        <v>#N/A</v>
      </c>
      <c r="L4682" t="e">
        <f>IF(Tabla267[[#This Row],[VALOR RESTANTE]]&lt;Tabla267[[#This Row],[VALOR]],"NO DISPONIBLE","DISPONIBLE")</f>
        <v>#N/A</v>
      </c>
      <c r="M4682" s="9">
        <f>COUNTIF(Tabla267[[#This Row],[VALOR RESTANTE]],0)</f>
        <v>0</v>
      </c>
    </row>
    <row r="4683" spans="2:13" hidden="1" x14ac:dyDescent="0.2">
      <c r="B4683" s="31">
        <v>4674</v>
      </c>
      <c r="J4683">
        <f t="shared" si="72"/>
        <v>105000</v>
      </c>
      <c r="K4683" t="e">
        <f>VLOOKUP(B4683,'REGISTRO ABONOS'!$B$8:$BC$10039,54,0)</f>
        <v>#N/A</v>
      </c>
      <c r="L4683" t="e">
        <f>IF(Tabla267[[#This Row],[VALOR RESTANTE]]&lt;Tabla267[[#This Row],[VALOR]],"NO DISPONIBLE","DISPONIBLE")</f>
        <v>#N/A</v>
      </c>
      <c r="M4683" s="9">
        <f>COUNTIF(Tabla267[[#This Row],[VALOR RESTANTE]],0)</f>
        <v>0</v>
      </c>
    </row>
    <row r="4684" spans="2:13" hidden="1" x14ac:dyDescent="0.2">
      <c r="B4684" s="31">
        <v>4675</v>
      </c>
      <c r="J4684">
        <f t="shared" ref="J4684:J4747" si="73">IF(C4684&gt;43607,130000,105000)</f>
        <v>105000</v>
      </c>
      <c r="K4684" t="e">
        <f>VLOOKUP(B4684,'REGISTRO ABONOS'!$B$8:$BC$10039,54,0)</f>
        <v>#N/A</v>
      </c>
      <c r="L4684" t="e">
        <f>IF(Tabla267[[#This Row],[VALOR RESTANTE]]&lt;Tabla267[[#This Row],[VALOR]],"NO DISPONIBLE","DISPONIBLE")</f>
        <v>#N/A</v>
      </c>
      <c r="M4684" s="9">
        <f>COUNTIF(Tabla267[[#This Row],[VALOR RESTANTE]],0)</f>
        <v>0</v>
      </c>
    </row>
    <row r="4685" spans="2:13" hidden="1" x14ac:dyDescent="0.2">
      <c r="B4685" s="31">
        <v>4676</v>
      </c>
      <c r="J4685">
        <f t="shared" si="73"/>
        <v>105000</v>
      </c>
      <c r="K4685" t="e">
        <f>VLOOKUP(B4685,'REGISTRO ABONOS'!$B$8:$BC$10039,54,0)</f>
        <v>#N/A</v>
      </c>
      <c r="L4685" t="e">
        <f>IF(Tabla267[[#This Row],[VALOR RESTANTE]]&lt;Tabla267[[#This Row],[VALOR]],"NO DISPONIBLE","DISPONIBLE")</f>
        <v>#N/A</v>
      </c>
      <c r="M4685" s="9">
        <f>COUNTIF(Tabla267[[#This Row],[VALOR RESTANTE]],0)</f>
        <v>0</v>
      </c>
    </row>
    <row r="4686" spans="2:13" hidden="1" x14ac:dyDescent="0.2">
      <c r="B4686" s="31">
        <v>4677</v>
      </c>
      <c r="J4686">
        <f t="shared" si="73"/>
        <v>105000</v>
      </c>
      <c r="K4686" t="e">
        <f>VLOOKUP(B4686,'REGISTRO ABONOS'!$B$8:$BC$10039,54,0)</f>
        <v>#N/A</v>
      </c>
      <c r="L4686" t="e">
        <f>IF(Tabla267[[#This Row],[VALOR RESTANTE]]&lt;Tabla267[[#This Row],[VALOR]],"NO DISPONIBLE","DISPONIBLE")</f>
        <v>#N/A</v>
      </c>
      <c r="M4686" s="9">
        <f>COUNTIF(Tabla267[[#This Row],[VALOR RESTANTE]],0)</f>
        <v>0</v>
      </c>
    </row>
    <row r="4687" spans="2:13" hidden="1" x14ac:dyDescent="0.2">
      <c r="B4687" s="31">
        <v>4678</v>
      </c>
      <c r="J4687">
        <f t="shared" si="73"/>
        <v>105000</v>
      </c>
      <c r="K4687" t="e">
        <f>VLOOKUP(B4687,'REGISTRO ABONOS'!$B$8:$BC$10039,54,0)</f>
        <v>#N/A</v>
      </c>
      <c r="L4687" t="e">
        <f>IF(Tabla267[[#This Row],[VALOR RESTANTE]]&lt;Tabla267[[#This Row],[VALOR]],"NO DISPONIBLE","DISPONIBLE")</f>
        <v>#N/A</v>
      </c>
      <c r="M4687" s="9">
        <f>COUNTIF(Tabla267[[#This Row],[VALOR RESTANTE]],0)</f>
        <v>0</v>
      </c>
    </row>
    <row r="4688" spans="2:13" hidden="1" x14ac:dyDescent="0.2">
      <c r="B4688" s="31">
        <v>4679</v>
      </c>
      <c r="J4688">
        <f t="shared" si="73"/>
        <v>105000</v>
      </c>
      <c r="K4688" t="e">
        <f>VLOOKUP(B4688,'REGISTRO ABONOS'!$B$8:$BC$10039,54,0)</f>
        <v>#N/A</v>
      </c>
      <c r="L4688" t="e">
        <f>IF(Tabla267[[#This Row],[VALOR RESTANTE]]&lt;Tabla267[[#This Row],[VALOR]],"NO DISPONIBLE","DISPONIBLE")</f>
        <v>#N/A</v>
      </c>
      <c r="M4688" s="9">
        <f>COUNTIF(Tabla267[[#This Row],[VALOR RESTANTE]],0)</f>
        <v>0</v>
      </c>
    </row>
    <row r="4689" spans="2:13" hidden="1" x14ac:dyDescent="0.2">
      <c r="B4689" s="31">
        <v>4680</v>
      </c>
      <c r="J4689">
        <f t="shared" si="73"/>
        <v>105000</v>
      </c>
      <c r="K4689" t="e">
        <f>VLOOKUP(B4689,'REGISTRO ABONOS'!$B$8:$BC$10039,54,0)</f>
        <v>#N/A</v>
      </c>
      <c r="L4689" t="e">
        <f>IF(Tabla267[[#This Row],[VALOR RESTANTE]]&lt;Tabla267[[#This Row],[VALOR]],"NO DISPONIBLE","DISPONIBLE")</f>
        <v>#N/A</v>
      </c>
      <c r="M4689" s="9">
        <f>COUNTIF(Tabla267[[#This Row],[VALOR RESTANTE]],0)</f>
        <v>0</v>
      </c>
    </row>
    <row r="4690" spans="2:13" hidden="1" x14ac:dyDescent="0.2">
      <c r="B4690" s="31">
        <v>4681</v>
      </c>
      <c r="J4690">
        <f t="shared" si="73"/>
        <v>105000</v>
      </c>
      <c r="K4690" t="e">
        <f>VLOOKUP(B4690,'REGISTRO ABONOS'!$B$8:$BC$10039,54,0)</f>
        <v>#N/A</v>
      </c>
      <c r="L4690" t="e">
        <f>IF(Tabla267[[#This Row],[VALOR RESTANTE]]&lt;Tabla267[[#This Row],[VALOR]],"NO DISPONIBLE","DISPONIBLE")</f>
        <v>#N/A</v>
      </c>
      <c r="M4690" s="9">
        <f>COUNTIF(Tabla267[[#This Row],[VALOR RESTANTE]],0)</f>
        <v>0</v>
      </c>
    </row>
    <row r="4691" spans="2:13" hidden="1" x14ac:dyDescent="0.2">
      <c r="B4691" s="31">
        <v>4682</v>
      </c>
      <c r="J4691">
        <f t="shared" si="73"/>
        <v>105000</v>
      </c>
      <c r="K4691" t="e">
        <f>VLOOKUP(B4691,'REGISTRO ABONOS'!$B$8:$BC$10039,54,0)</f>
        <v>#N/A</v>
      </c>
      <c r="L4691" t="e">
        <f>IF(Tabla267[[#This Row],[VALOR RESTANTE]]&lt;Tabla267[[#This Row],[VALOR]],"NO DISPONIBLE","DISPONIBLE")</f>
        <v>#N/A</v>
      </c>
      <c r="M4691" s="9">
        <f>COUNTIF(Tabla267[[#This Row],[VALOR RESTANTE]],0)</f>
        <v>0</v>
      </c>
    </row>
    <row r="4692" spans="2:13" hidden="1" x14ac:dyDescent="0.2">
      <c r="B4692" s="31">
        <v>4683</v>
      </c>
      <c r="J4692">
        <f t="shared" si="73"/>
        <v>105000</v>
      </c>
      <c r="K4692" t="e">
        <f>VLOOKUP(B4692,'REGISTRO ABONOS'!$B$8:$BC$10039,54,0)</f>
        <v>#N/A</v>
      </c>
      <c r="L4692" t="e">
        <f>IF(Tabla267[[#This Row],[VALOR RESTANTE]]&lt;Tabla267[[#This Row],[VALOR]],"NO DISPONIBLE","DISPONIBLE")</f>
        <v>#N/A</v>
      </c>
      <c r="M4692" s="9">
        <f>COUNTIF(Tabla267[[#This Row],[VALOR RESTANTE]],0)</f>
        <v>0</v>
      </c>
    </row>
    <row r="4693" spans="2:13" hidden="1" x14ac:dyDescent="0.2">
      <c r="B4693" s="31">
        <v>4684</v>
      </c>
      <c r="J4693">
        <f t="shared" si="73"/>
        <v>105000</v>
      </c>
      <c r="K4693" t="e">
        <f>VLOOKUP(B4693,'REGISTRO ABONOS'!$B$8:$BC$10039,54,0)</f>
        <v>#N/A</v>
      </c>
      <c r="L4693" t="e">
        <f>IF(Tabla267[[#This Row],[VALOR RESTANTE]]&lt;Tabla267[[#This Row],[VALOR]],"NO DISPONIBLE","DISPONIBLE")</f>
        <v>#N/A</v>
      </c>
      <c r="M4693" s="9">
        <f>COUNTIF(Tabla267[[#This Row],[VALOR RESTANTE]],0)</f>
        <v>0</v>
      </c>
    </row>
    <row r="4694" spans="2:13" hidden="1" x14ac:dyDescent="0.2">
      <c r="B4694" s="31">
        <v>4685</v>
      </c>
      <c r="J4694">
        <f t="shared" si="73"/>
        <v>105000</v>
      </c>
      <c r="K4694" t="e">
        <f>VLOOKUP(B4694,'REGISTRO ABONOS'!$B$8:$BC$10039,54,0)</f>
        <v>#N/A</v>
      </c>
      <c r="L4694" t="e">
        <f>IF(Tabla267[[#This Row],[VALOR RESTANTE]]&lt;Tabla267[[#This Row],[VALOR]],"NO DISPONIBLE","DISPONIBLE")</f>
        <v>#N/A</v>
      </c>
      <c r="M4694" s="9">
        <f>COUNTIF(Tabla267[[#This Row],[VALOR RESTANTE]],0)</f>
        <v>0</v>
      </c>
    </row>
    <row r="4695" spans="2:13" hidden="1" x14ac:dyDescent="0.2">
      <c r="B4695" s="31">
        <v>4686</v>
      </c>
      <c r="J4695">
        <f t="shared" si="73"/>
        <v>105000</v>
      </c>
      <c r="K4695" t="e">
        <f>VLOOKUP(B4695,'REGISTRO ABONOS'!$B$8:$BC$10039,54,0)</f>
        <v>#N/A</v>
      </c>
      <c r="L4695" t="e">
        <f>IF(Tabla267[[#This Row],[VALOR RESTANTE]]&lt;Tabla267[[#This Row],[VALOR]],"NO DISPONIBLE","DISPONIBLE")</f>
        <v>#N/A</v>
      </c>
      <c r="M4695" s="9">
        <f>COUNTIF(Tabla267[[#This Row],[VALOR RESTANTE]],0)</f>
        <v>0</v>
      </c>
    </row>
    <row r="4696" spans="2:13" hidden="1" x14ac:dyDescent="0.2">
      <c r="B4696" s="31">
        <v>4687</v>
      </c>
      <c r="J4696">
        <f t="shared" si="73"/>
        <v>105000</v>
      </c>
      <c r="K4696" t="e">
        <f>VLOOKUP(B4696,'REGISTRO ABONOS'!$B$8:$BC$10039,54,0)</f>
        <v>#N/A</v>
      </c>
      <c r="L4696" t="e">
        <f>IF(Tabla267[[#This Row],[VALOR RESTANTE]]&lt;Tabla267[[#This Row],[VALOR]],"NO DISPONIBLE","DISPONIBLE")</f>
        <v>#N/A</v>
      </c>
      <c r="M4696" s="9">
        <f>COUNTIF(Tabla267[[#This Row],[VALOR RESTANTE]],0)</f>
        <v>0</v>
      </c>
    </row>
    <row r="4697" spans="2:13" hidden="1" x14ac:dyDescent="0.2">
      <c r="B4697" s="31">
        <v>4688</v>
      </c>
      <c r="J4697">
        <f t="shared" si="73"/>
        <v>105000</v>
      </c>
      <c r="K4697" t="e">
        <f>VLOOKUP(B4697,'REGISTRO ABONOS'!$B$8:$BC$10039,54,0)</f>
        <v>#N/A</v>
      </c>
      <c r="L4697" t="e">
        <f>IF(Tabla267[[#This Row],[VALOR RESTANTE]]&lt;Tabla267[[#This Row],[VALOR]],"NO DISPONIBLE","DISPONIBLE")</f>
        <v>#N/A</v>
      </c>
      <c r="M4697" s="9">
        <f>COUNTIF(Tabla267[[#This Row],[VALOR RESTANTE]],0)</f>
        <v>0</v>
      </c>
    </row>
    <row r="4698" spans="2:13" hidden="1" x14ac:dyDescent="0.2">
      <c r="B4698" s="31">
        <v>4689</v>
      </c>
      <c r="J4698">
        <f t="shared" si="73"/>
        <v>105000</v>
      </c>
      <c r="K4698" t="e">
        <f>VLOOKUP(B4698,'REGISTRO ABONOS'!$B$8:$BC$10039,54,0)</f>
        <v>#N/A</v>
      </c>
      <c r="L4698" t="e">
        <f>IF(Tabla267[[#This Row],[VALOR RESTANTE]]&lt;Tabla267[[#This Row],[VALOR]],"NO DISPONIBLE","DISPONIBLE")</f>
        <v>#N/A</v>
      </c>
      <c r="M4698" s="9">
        <f>COUNTIF(Tabla267[[#This Row],[VALOR RESTANTE]],0)</f>
        <v>0</v>
      </c>
    </row>
    <row r="4699" spans="2:13" hidden="1" x14ac:dyDescent="0.2">
      <c r="B4699" s="31">
        <v>4690</v>
      </c>
      <c r="J4699">
        <f t="shared" si="73"/>
        <v>105000</v>
      </c>
      <c r="K4699" t="e">
        <f>VLOOKUP(B4699,'REGISTRO ABONOS'!$B$8:$BC$10039,54,0)</f>
        <v>#N/A</v>
      </c>
      <c r="L4699" t="e">
        <f>IF(Tabla267[[#This Row],[VALOR RESTANTE]]&lt;Tabla267[[#This Row],[VALOR]],"NO DISPONIBLE","DISPONIBLE")</f>
        <v>#N/A</v>
      </c>
      <c r="M4699" s="9">
        <f>COUNTIF(Tabla267[[#This Row],[VALOR RESTANTE]],0)</f>
        <v>0</v>
      </c>
    </row>
    <row r="4700" spans="2:13" hidden="1" x14ac:dyDescent="0.2">
      <c r="B4700" s="31">
        <v>4691</v>
      </c>
      <c r="J4700">
        <f t="shared" si="73"/>
        <v>105000</v>
      </c>
      <c r="K4700" t="e">
        <f>VLOOKUP(B4700,'REGISTRO ABONOS'!$B$8:$BC$10039,54,0)</f>
        <v>#N/A</v>
      </c>
      <c r="L4700" t="e">
        <f>IF(Tabla267[[#This Row],[VALOR RESTANTE]]&lt;Tabla267[[#This Row],[VALOR]],"NO DISPONIBLE","DISPONIBLE")</f>
        <v>#N/A</v>
      </c>
      <c r="M4700" s="9">
        <f>COUNTIF(Tabla267[[#This Row],[VALOR RESTANTE]],0)</f>
        <v>0</v>
      </c>
    </row>
    <row r="4701" spans="2:13" hidden="1" x14ac:dyDescent="0.2">
      <c r="B4701" s="31">
        <v>4692</v>
      </c>
      <c r="J4701">
        <f t="shared" si="73"/>
        <v>105000</v>
      </c>
      <c r="K4701" t="e">
        <f>VLOOKUP(B4701,'REGISTRO ABONOS'!$B$8:$BC$10039,54,0)</f>
        <v>#N/A</v>
      </c>
      <c r="L4701" t="e">
        <f>IF(Tabla267[[#This Row],[VALOR RESTANTE]]&lt;Tabla267[[#This Row],[VALOR]],"NO DISPONIBLE","DISPONIBLE")</f>
        <v>#N/A</v>
      </c>
      <c r="M4701" s="9">
        <f>COUNTIF(Tabla267[[#This Row],[VALOR RESTANTE]],0)</f>
        <v>0</v>
      </c>
    </row>
    <row r="4702" spans="2:13" hidden="1" x14ac:dyDescent="0.2">
      <c r="B4702" s="31">
        <v>4693</v>
      </c>
      <c r="J4702">
        <f t="shared" si="73"/>
        <v>105000</v>
      </c>
      <c r="K4702" t="e">
        <f>VLOOKUP(B4702,'REGISTRO ABONOS'!$B$8:$BC$10039,54,0)</f>
        <v>#N/A</v>
      </c>
      <c r="L4702" t="e">
        <f>IF(Tabla267[[#This Row],[VALOR RESTANTE]]&lt;Tabla267[[#This Row],[VALOR]],"NO DISPONIBLE","DISPONIBLE")</f>
        <v>#N/A</v>
      </c>
      <c r="M4702" s="9">
        <f>COUNTIF(Tabla267[[#This Row],[VALOR RESTANTE]],0)</f>
        <v>0</v>
      </c>
    </row>
    <row r="4703" spans="2:13" hidden="1" x14ac:dyDescent="0.2">
      <c r="B4703" s="31">
        <v>4694</v>
      </c>
      <c r="J4703">
        <f t="shared" si="73"/>
        <v>105000</v>
      </c>
      <c r="K4703" t="e">
        <f>VLOOKUP(B4703,'REGISTRO ABONOS'!$B$8:$BC$10039,54,0)</f>
        <v>#N/A</v>
      </c>
      <c r="L4703" t="e">
        <f>IF(Tabla267[[#This Row],[VALOR RESTANTE]]&lt;Tabla267[[#This Row],[VALOR]],"NO DISPONIBLE","DISPONIBLE")</f>
        <v>#N/A</v>
      </c>
      <c r="M4703" s="9">
        <f>COUNTIF(Tabla267[[#This Row],[VALOR RESTANTE]],0)</f>
        <v>0</v>
      </c>
    </row>
    <row r="4704" spans="2:13" hidden="1" x14ac:dyDescent="0.2">
      <c r="B4704" s="31">
        <v>4695</v>
      </c>
      <c r="J4704">
        <f t="shared" si="73"/>
        <v>105000</v>
      </c>
      <c r="K4704" t="e">
        <f>VLOOKUP(B4704,'REGISTRO ABONOS'!$B$8:$BC$10039,54,0)</f>
        <v>#N/A</v>
      </c>
      <c r="L4704" t="e">
        <f>IF(Tabla267[[#This Row],[VALOR RESTANTE]]&lt;Tabla267[[#This Row],[VALOR]],"NO DISPONIBLE","DISPONIBLE")</f>
        <v>#N/A</v>
      </c>
      <c r="M4704" s="9">
        <f>COUNTIF(Tabla267[[#This Row],[VALOR RESTANTE]],0)</f>
        <v>0</v>
      </c>
    </row>
    <row r="4705" spans="2:13" hidden="1" x14ac:dyDescent="0.2">
      <c r="B4705" s="31">
        <v>4696</v>
      </c>
      <c r="J4705">
        <f t="shared" si="73"/>
        <v>105000</v>
      </c>
      <c r="K4705" t="e">
        <f>VLOOKUP(B4705,'REGISTRO ABONOS'!$B$8:$BC$10039,54,0)</f>
        <v>#N/A</v>
      </c>
      <c r="L4705" t="e">
        <f>IF(Tabla267[[#This Row],[VALOR RESTANTE]]&lt;Tabla267[[#This Row],[VALOR]],"NO DISPONIBLE","DISPONIBLE")</f>
        <v>#N/A</v>
      </c>
      <c r="M4705" s="9">
        <f>COUNTIF(Tabla267[[#This Row],[VALOR RESTANTE]],0)</f>
        <v>0</v>
      </c>
    </row>
    <row r="4706" spans="2:13" hidden="1" x14ac:dyDescent="0.2">
      <c r="B4706" s="31">
        <v>4697</v>
      </c>
      <c r="J4706">
        <f t="shared" si="73"/>
        <v>105000</v>
      </c>
      <c r="K4706" t="e">
        <f>VLOOKUP(B4706,'REGISTRO ABONOS'!$B$8:$BC$10039,54,0)</f>
        <v>#N/A</v>
      </c>
      <c r="L4706" t="e">
        <f>IF(Tabla267[[#This Row],[VALOR RESTANTE]]&lt;Tabla267[[#This Row],[VALOR]],"NO DISPONIBLE","DISPONIBLE")</f>
        <v>#N/A</v>
      </c>
      <c r="M4706" s="9">
        <f>COUNTIF(Tabla267[[#This Row],[VALOR RESTANTE]],0)</f>
        <v>0</v>
      </c>
    </row>
    <row r="4707" spans="2:13" hidden="1" x14ac:dyDescent="0.2">
      <c r="B4707" s="31">
        <v>4698</v>
      </c>
      <c r="J4707">
        <f t="shared" si="73"/>
        <v>105000</v>
      </c>
      <c r="K4707" t="e">
        <f>VLOOKUP(B4707,'REGISTRO ABONOS'!$B$8:$BC$10039,54,0)</f>
        <v>#N/A</v>
      </c>
      <c r="L4707" t="e">
        <f>IF(Tabla267[[#This Row],[VALOR RESTANTE]]&lt;Tabla267[[#This Row],[VALOR]],"NO DISPONIBLE","DISPONIBLE")</f>
        <v>#N/A</v>
      </c>
      <c r="M4707" s="9">
        <f>COUNTIF(Tabla267[[#This Row],[VALOR RESTANTE]],0)</f>
        <v>0</v>
      </c>
    </row>
    <row r="4708" spans="2:13" hidden="1" x14ac:dyDescent="0.2">
      <c r="B4708" s="31">
        <v>4699</v>
      </c>
      <c r="J4708">
        <f t="shared" si="73"/>
        <v>105000</v>
      </c>
      <c r="K4708" t="e">
        <f>VLOOKUP(B4708,'REGISTRO ABONOS'!$B$8:$BC$10039,54,0)</f>
        <v>#N/A</v>
      </c>
      <c r="L4708" t="e">
        <f>IF(Tabla267[[#This Row],[VALOR RESTANTE]]&lt;Tabla267[[#This Row],[VALOR]],"NO DISPONIBLE","DISPONIBLE")</f>
        <v>#N/A</v>
      </c>
      <c r="M4708" s="9">
        <f>COUNTIF(Tabla267[[#This Row],[VALOR RESTANTE]],0)</f>
        <v>0</v>
      </c>
    </row>
    <row r="4709" spans="2:13" hidden="1" x14ac:dyDescent="0.2">
      <c r="B4709" s="31">
        <v>4700</v>
      </c>
      <c r="J4709">
        <f t="shared" si="73"/>
        <v>105000</v>
      </c>
      <c r="K4709" t="e">
        <f>VLOOKUP(B4709,'REGISTRO ABONOS'!$B$8:$BC$10039,54,0)</f>
        <v>#N/A</v>
      </c>
      <c r="L4709" t="e">
        <f>IF(Tabla267[[#This Row],[VALOR RESTANTE]]&lt;Tabla267[[#This Row],[VALOR]],"NO DISPONIBLE","DISPONIBLE")</f>
        <v>#N/A</v>
      </c>
      <c r="M4709" s="9">
        <f>COUNTIF(Tabla267[[#This Row],[VALOR RESTANTE]],0)</f>
        <v>0</v>
      </c>
    </row>
    <row r="4710" spans="2:13" hidden="1" x14ac:dyDescent="0.2">
      <c r="B4710" s="31">
        <v>4701</v>
      </c>
      <c r="J4710">
        <f t="shared" si="73"/>
        <v>105000</v>
      </c>
      <c r="K4710" t="e">
        <f>VLOOKUP(B4710,'REGISTRO ABONOS'!$B$8:$BC$10039,54,0)</f>
        <v>#N/A</v>
      </c>
      <c r="L4710" t="e">
        <f>IF(Tabla267[[#This Row],[VALOR RESTANTE]]&lt;Tabla267[[#This Row],[VALOR]],"NO DISPONIBLE","DISPONIBLE")</f>
        <v>#N/A</v>
      </c>
      <c r="M4710" s="9">
        <f>COUNTIF(Tabla267[[#This Row],[VALOR RESTANTE]],0)</f>
        <v>0</v>
      </c>
    </row>
    <row r="4711" spans="2:13" hidden="1" x14ac:dyDescent="0.2">
      <c r="B4711" s="31">
        <v>4702</v>
      </c>
      <c r="J4711">
        <f t="shared" si="73"/>
        <v>105000</v>
      </c>
      <c r="K4711" t="e">
        <f>VLOOKUP(B4711,'REGISTRO ABONOS'!$B$8:$BC$10039,54,0)</f>
        <v>#N/A</v>
      </c>
      <c r="L4711" t="e">
        <f>IF(Tabla267[[#This Row],[VALOR RESTANTE]]&lt;Tabla267[[#This Row],[VALOR]],"NO DISPONIBLE","DISPONIBLE")</f>
        <v>#N/A</v>
      </c>
      <c r="M4711" s="9">
        <f>COUNTIF(Tabla267[[#This Row],[VALOR RESTANTE]],0)</f>
        <v>0</v>
      </c>
    </row>
    <row r="4712" spans="2:13" hidden="1" x14ac:dyDescent="0.2">
      <c r="B4712" s="31">
        <v>4703</v>
      </c>
      <c r="J4712">
        <f t="shared" si="73"/>
        <v>105000</v>
      </c>
      <c r="K4712" t="e">
        <f>VLOOKUP(B4712,'REGISTRO ABONOS'!$B$8:$BC$10039,54,0)</f>
        <v>#N/A</v>
      </c>
      <c r="L4712" t="e">
        <f>IF(Tabla267[[#This Row],[VALOR RESTANTE]]&lt;Tabla267[[#This Row],[VALOR]],"NO DISPONIBLE","DISPONIBLE")</f>
        <v>#N/A</v>
      </c>
      <c r="M4712" s="9">
        <f>COUNTIF(Tabla267[[#This Row],[VALOR RESTANTE]],0)</f>
        <v>0</v>
      </c>
    </row>
    <row r="4713" spans="2:13" hidden="1" x14ac:dyDescent="0.2">
      <c r="B4713" s="31">
        <v>4704</v>
      </c>
      <c r="J4713">
        <f t="shared" si="73"/>
        <v>105000</v>
      </c>
      <c r="K4713" t="e">
        <f>VLOOKUP(B4713,'REGISTRO ABONOS'!$B$8:$BC$10039,54,0)</f>
        <v>#N/A</v>
      </c>
      <c r="L4713" t="e">
        <f>IF(Tabla267[[#This Row],[VALOR RESTANTE]]&lt;Tabla267[[#This Row],[VALOR]],"NO DISPONIBLE","DISPONIBLE")</f>
        <v>#N/A</v>
      </c>
      <c r="M4713" s="9">
        <f>COUNTIF(Tabla267[[#This Row],[VALOR RESTANTE]],0)</f>
        <v>0</v>
      </c>
    </row>
    <row r="4714" spans="2:13" hidden="1" x14ac:dyDescent="0.2">
      <c r="B4714" s="31">
        <v>4705</v>
      </c>
      <c r="J4714">
        <f t="shared" si="73"/>
        <v>105000</v>
      </c>
      <c r="K4714" t="e">
        <f>VLOOKUP(B4714,'REGISTRO ABONOS'!$B$8:$BC$10039,54,0)</f>
        <v>#N/A</v>
      </c>
      <c r="L4714" t="e">
        <f>IF(Tabla267[[#This Row],[VALOR RESTANTE]]&lt;Tabla267[[#This Row],[VALOR]],"NO DISPONIBLE","DISPONIBLE")</f>
        <v>#N/A</v>
      </c>
      <c r="M4714" s="9">
        <f>COUNTIF(Tabla267[[#This Row],[VALOR RESTANTE]],0)</f>
        <v>0</v>
      </c>
    </row>
    <row r="4715" spans="2:13" hidden="1" x14ac:dyDescent="0.2">
      <c r="B4715" s="31">
        <v>4706</v>
      </c>
      <c r="J4715">
        <f t="shared" si="73"/>
        <v>105000</v>
      </c>
      <c r="K4715" t="e">
        <f>VLOOKUP(B4715,'REGISTRO ABONOS'!$B$8:$BC$10039,54,0)</f>
        <v>#N/A</v>
      </c>
      <c r="L4715" t="e">
        <f>IF(Tabla267[[#This Row],[VALOR RESTANTE]]&lt;Tabla267[[#This Row],[VALOR]],"NO DISPONIBLE","DISPONIBLE")</f>
        <v>#N/A</v>
      </c>
      <c r="M4715" s="9">
        <f>COUNTIF(Tabla267[[#This Row],[VALOR RESTANTE]],0)</f>
        <v>0</v>
      </c>
    </row>
    <row r="4716" spans="2:13" hidden="1" x14ac:dyDescent="0.2">
      <c r="B4716" s="31">
        <v>4707</v>
      </c>
      <c r="J4716">
        <f t="shared" si="73"/>
        <v>105000</v>
      </c>
      <c r="K4716" t="e">
        <f>VLOOKUP(B4716,'REGISTRO ABONOS'!$B$8:$BC$10039,54,0)</f>
        <v>#N/A</v>
      </c>
      <c r="L4716" t="e">
        <f>IF(Tabla267[[#This Row],[VALOR RESTANTE]]&lt;Tabla267[[#This Row],[VALOR]],"NO DISPONIBLE","DISPONIBLE")</f>
        <v>#N/A</v>
      </c>
      <c r="M4716" s="9">
        <f>COUNTIF(Tabla267[[#This Row],[VALOR RESTANTE]],0)</f>
        <v>0</v>
      </c>
    </row>
    <row r="4717" spans="2:13" hidden="1" x14ac:dyDescent="0.2">
      <c r="B4717" s="31">
        <v>4708</v>
      </c>
      <c r="J4717">
        <f t="shared" si="73"/>
        <v>105000</v>
      </c>
      <c r="K4717" t="e">
        <f>VLOOKUP(B4717,'REGISTRO ABONOS'!$B$8:$BC$10039,54,0)</f>
        <v>#N/A</v>
      </c>
      <c r="L4717" t="e">
        <f>IF(Tabla267[[#This Row],[VALOR RESTANTE]]&lt;Tabla267[[#This Row],[VALOR]],"NO DISPONIBLE","DISPONIBLE")</f>
        <v>#N/A</v>
      </c>
      <c r="M4717" s="9">
        <f>COUNTIF(Tabla267[[#This Row],[VALOR RESTANTE]],0)</f>
        <v>0</v>
      </c>
    </row>
    <row r="4718" spans="2:13" hidden="1" x14ac:dyDescent="0.2">
      <c r="B4718" s="31">
        <v>4709</v>
      </c>
      <c r="J4718">
        <f t="shared" si="73"/>
        <v>105000</v>
      </c>
      <c r="K4718" t="e">
        <f>VLOOKUP(B4718,'REGISTRO ABONOS'!$B$8:$BC$10039,54,0)</f>
        <v>#N/A</v>
      </c>
      <c r="L4718" t="e">
        <f>IF(Tabla267[[#This Row],[VALOR RESTANTE]]&lt;Tabla267[[#This Row],[VALOR]],"NO DISPONIBLE","DISPONIBLE")</f>
        <v>#N/A</v>
      </c>
      <c r="M4718" s="9">
        <f>COUNTIF(Tabla267[[#This Row],[VALOR RESTANTE]],0)</f>
        <v>0</v>
      </c>
    </row>
    <row r="4719" spans="2:13" hidden="1" x14ac:dyDescent="0.2">
      <c r="B4719" s="31">
        <v>4710</v>
      </c>
      <c r="J4719">
        <f t="shared" si="73"/>
        <v>105000</v>
      </c>
      <c r="K4719" t="e">
        <f>VLOOKUP(B4719,'REGISTRO ABONOS'!$B$8:$BC$10039,54,0)</f>
        <v>#N/A</v>
      </c>
      <c r="L4719" t="e">
        <f>IF(Tabla267[[#This Row],[VALOR RESTANTE]]&lt;Tabla267[[#This Row],[VALOR]],"NO DISPONIBLE","DISPONIBLE")</f>
        <v>#N/A</v>
      </c>
      <c r="M4719" s="9">
        <f>COUNTIF(Tabla267[[#This Row],[VALOR RESTANTE]],0)</f>
        <v>0</v>
      </c>
    </row>
    <row r="4720" spans="2:13" hidden="1" x14ac:dyDescent="0.2">
      <c r="B4720" s="31">
        <v>4711</v>
      </c>
      <c r="J4720">
        <f t="shared" si="73"/>
        <v>105000</v>
      </c>
      <c r="K4720" t="e">
        <f>VLOOKUP(B4720,'REGISTRO ABONOS'!$B$8:$BC$10039,54,0)</f>
        <v>#N/A</v>
      </c>
      <c r="L4720" t="e">
        <f>IF(Tabla267[[#This Row],[VALOR RESTANTE]]&lt;Tabla267[[#This Row],[VALOR]],"NO DISPONIBLE","DISPONIBLE")</f>
        <v>#N/A</v>
      </c>
      <c r="M4720" s="9">
        <f>COUNTIF(Tabla267[[#This Row],[VALOR RESTANTE]],0)</f>
        <v>0</v>
      </c>
    </row>
    <row r="4721" spans="2:13" hidden="1" x14ac:dyDescent="0.2">
      <c r="B4721" s="31">
        <v>4712</v>
      </c>
      <c r="J4721">
        <f t="shared" si="73"/>
        <v>105000</v>
      </c>
      <c r="K4721" t="e">
        <f>VLOOKUP(B4721,'REGISTRO ABONOS'!$B$8:$BC$10039,54,0)</f>
        <v>#N/A</v>
      </c>
      <c r="L4721" t="e">
        <f>IF(Tabla267[[#This Row],[VALOR RESTANTE]]&lt;Tabla267[[#This Row],[VALOR]],"NO DISPONIBLE","DISPONIBLE")</f>
        <v>#N/A</v>
      </c>
      <c r="M4721" s="9">
        <f>COUNTIF(Tabla267[[#This Row],[VALOR RESTANTE]],0)</f>
        <v>0</v>
      </c>
    </row>
    <row r="4722" spans="2:13" hidden="1" x14ac:dyDescent="0.2">
      <c r="B4722" s="31">
        <v>4713</v>
      </c>
      <c r="J4722">
        <f t="shared" si="73"/>
        <v>105000</v>
      </c>
      <c r="K4722" t="e">
        <f>VLOOKUP(B4722,'REGISTRO ABONOS'!$B$8:$BC$10039,54,0)</f>
        <v>#N/A</v>
      </c>
      <c r="L4722" t="e">
        <f>IF(Tabla267[[#This Row],[VALOR RESTANTE]]&lt;Tabla267[[#This Row],[VALOR]],"NO DISPONIBLE","DISPONIBLE")</f>
        <v>#N/A</v>
      </c>
      <c r="M4722" s="9">
        <f>COUNTIF(Tabla267[[#This Row],[VALOR RESTANTE]],0)</f>
        <v>0</v>
      </c>
    </row>
    <row r="4723" spans="2:13" hidden="1" x14ac:dyDescent="0.2">
      <c r="B4723" s="31">
        <v>4714</v>
      </c>
      <c r="J4723">
        <f t="shared" si="73"/>
        <v>105000</v>
      </c>
      <c r="K4723" t="e">
        <f>VLOOKUP(B4723,'REGISTRO ABONOS'!$B$8:$BC$10039,54,0)</f>
        <v>#N/A</v>
      </c>
      <c r="L4723" t="e">
        <f>IF(Tabla267[[#This Row],[VALOR RESTANTE]]&lt;Tabla267[[#This Row],[VALOR]],"NO DISPONIBLE","DISPONIBLE")</f>
        <v>#N/A</v>
      </c>
      <c r="M4723" s="9">
        <f>COUNTIF(Tabla267[[#This Row],[VALOR RESTANTE]],0)</f>
        <v>0</v>
      </c>
    </row>
    <row r="4724" spans="2:13" hidden="1" x14ac:dyDescent="0.2">
      <c r="B4724" s="31">
        <v>4715</v>
      </c>
      <c r="J4724">
        <f t="shared" si="73"/>
        <v>105000</v>
      </c>
      <c r="K4724" t="e">
        <f>VLOOKUP(B4724,'REGISTRO ABONOS'!$B$8:$BC$10039,54,0)</f>
        <v>#N/A</v>
      </c>
      <c r="L4724" t="e">
        <f>IF(Tabla267[[#This Row],[VALOR RESTANTE]]&lt;Tabla267[[#This Row],[VALOR]],"NO DISPONIBLE","DISPONIBLE")</f>
        <v>#N/A</v>
      </c>
      <c r="M4724" s="9">
        <f>COUNTIF(Tabla267[[#This Row],[VALOR RESTANTE]],0)</f>
        <v>0</v>
      </c>
    </row>
    <row r="4725" spans="2:13" hidden="1" x14ac:dyDescent="0.2">
      <c r="B4725" s="31">
        <v>4716</v>
      </c>
      <c r="J4725">
        <f t="shared" si="73"/>
        <v>105000</v>
      </c>
      <c r="K4725" t="e">
        <f>VLOOKUP(B4725,'REGISTRO ABONOS'!$B$8:$BC$10039,54,0)</f>
        <v>#N/A</v>
      </c>
      <c r="L4725" t="e">
        <f>IF(Tabla267[[#This Row],[VALOR RESTANTE]]&lt;Tabla267[[#This Row],[VALOR]],"NO DISPONIBLE","DISPONIBLE")</f>
        <v>#N/A</v>
      </c>
      <c r="M4725" s="9">
        <f>COUNTIF(Tabla267[[#This Row],[VALOR RESTANTE]],0)</f>
        <v>0</v>
      </c>
    </row>
    <row r="4726" spans="2:13" hidden="1" x14ac:dyDescent="0.2">
      <c r="B4726" s="31">
        <v>4717</v>
      </c>
      <c r="J4726">
        <f t="shared" si="73"/>
        <v>105000</v>
      </c>
      <c r="K4726" t="e">
        <f>VLOOKUP(B4726,'REGISTRO ABONOS'!$B$8:$BC$10039,54,0)</f>
        <v>#N/A</v>
      </c>
      <c r="L4726" t="e">
        <f>IF(Tabla267[[#This Row],[VALOR RESTANTE]]&lt;Tabla267[[#This Row],[VALOR]],"NO DISPONIBLE","DISPONIBLE")</f>
        <v>#N/A</v>
      </c>
      <c r="M4726" s="9">
        <f>COUNTIF(Tabla267[[#This Row],[VALOR RESTANTE]],0)</f>
        <v>0</v>
      </c>
    </row>
    <row r="4727" spans="2:13" hidden="1" x14ac:dyDescent="0.2">
      <c r="B4727" s="31">
        <v>4718</v>
      </c>
      <c r="J4727">
        <f t="shared" si="73"/>
        <v>105000</v>
      </c>
      <c r="K4727" t="e">
        <f>VLOOKUP(B4727,'REGISTRO ABONOS'!$B$8:$BC$10039,54,0)</f>
        <v>#N/A</v>
      </c>
      <c r="L4727" t="e">
        <f>IF(Tabla267[[#This Row],[VALOR RESTANTE]]&lt;Tabla267[[#This Row],[VALOR]],"NO DISPONIBLE","DISPONIBLE")</f>
        <v>#N/A</v>
      </c>
      <c r="M4727" s="9">
        <f>COUNTIF(Tabla267[[#This Row],[VALOR RESTANTE]],0)</f>
        <v>0</v>
      </c>
    </row>
    <row r="4728" spans="2:13" hidden="1" x14ac:dyDescent="0.2">
      <c r="B4728" s="31">
        <v>4719</v>
      </c>
      <c r="J4728">
        <f t="shared" si="73"/>
        <v>105000</v>
      </c>
      <c r="K4728" t="e">
        <f>VLOOKUP(B4728,'REGISTRO ABONOS'!$B$8:$BC$10039,54,0)</f>
        <v>#N/A</v>
      </c>
      <c r="L4728" t="e">
        <f>IF(Tabla267[[#This Row],[VALOR RESTANTE]]&lt;Tabla267[[#This Row],[VALOR]],"NO DISPONIBLE","DISPONIBLE")</f>
        <v>#N/A</v>
      </c>
      <c r="M4728" s="9">
        <f>COUNTIF(Tabla267[[#This Row],[VALOR RESTANTE]],0)</f>
        <v>0</v>
      </c>
    </row>
    <row r="4729" spans="2:13" hidden="1" x14ac:dyDescent="0.2">
      <c r="B4729" s="31">
        <v>4720</v>
      </c>
      <c r="J4729">
        <f t="shared" si="73"/>
        <v>105000</v>
      </c>
      <c r="K4729" t="e">
        <f>VLOOKUP(B4729,'REGISTRO ABONOS'!$B$8:$BC$10039,54,0)</f>
        <v>#N/A</v>
      </c>
      <c r="L4729" t="e">
        <f>IF(Tabla267[[#This Row],[VALOR RESTANTE]]&lt;Tabla267[[#This Row],[VALOR]],"NO DISPONIBLE","DISPONIBLE")</f>
        <v>#N/A</v>
      </c>
      <c r="M4729" s="9">
        <f>COUNTIF(Tabla267[[#This Row],[VALOR RESTANTE]],0)</f>
        <v>0</v>
      </c>
    </row>
    <row r="4730" spans="2:13" hidden="1" x14ac:dyDescent="0.2">
      <c r="B4730" s="31">
        <v>4721</v>
      </c>
      <c r="J4730">
        <f t="shared" si="73"/>
        <v>105000</v>
      </c>
      <c r="K4730" t="e">
        <f>VLOOKUP(B4730,'REGISTRO ABONOS'!$B$8:$BC$10039,54,0)</f>
        <v>#N/A</v>
      </c>
      <c r="L4730" t="e">
        <f>IF(Tabla267[[#This Row],[VALOR RESTANTE]]&lt;Tabla267[[#This Row],[VALOR]],"NO DISPONIBLE","DISPONIBLE")</f>
        <v>#N/A</v>
      </c>
      <c r="M4730" s="9">
        <f>COUNTIF(Tabla267[[#This Row],[VALOR RESTANTE]],0)</f>
        <v>0</v>
      </c>
    </row>
    <row r="4731" spans="2:13" hidden="1" x14ac:dyDescent="0.2">
      <c r="B4731" s="31">
        <v>4722</v>
      </c>
      <c r="J4731">
        <f t="shared" si="73"/>
        <v>105000</v>
      </c>
      <c r="K4731" t="e">
        <f>VLOOKUP(B4731,'REGISTRO ABONOS'!$B$8:$BC$10039,54,0)</f>
        <v>#N/A</v>
      </c>
      <c r="L4731" t="e">
        <f>IF(Tabla267[[#This Row],[VALOR RESTANTE]]&lt;Tabla267[[#This Row],[VALOR]],"NO DISPONIBLE","DISPONIBLE")</f>
        <v>#N/A</v>
      </c>
      <c r="M4731" s="9">
        <f>COUNTIF(Tabla267[[#This Row],[VALOR RESTANTE]],0)</f>
        <v>0</v>
      </c>
    </row>
    <row r="4732" spans="2:13" hidden="1" x14ac:dyDescent="0.2">
      <c r="B4732" s="31">
        <v>4723</v>
      </c>
      <c r="J4732">
        <f t="shared" si="73"/>
        <v>105000</v>
      </c>
      <c r="K4732" t="e">
        <f>VLOOKUP(B4732,'REGISTRO ABONOS'!$B$8:$BC$10039,54,0)</f>
        <v>#N/A</v>
      </c>
      <c r="L4732" t="e">
        <f>IF(Tabla267[[#This Row],[VALOR RESTANTE]]&lt;Tabla267[[#This Row],[VALOR]],"NO DISPONIBLE","DISPONIBLE")</f>
        <v>#N/A</v>
      </c>
      <c r="M4732" s="9">
        <f>COUNTIF(Tabla267[[#This Row],[VALOR RESTANTE]],0)</f>
        <v>0</v>
      </c>
    </row>
    <row r="4733" spans="2:13" hidden="1" x14ac:dyDescent="0.2">
      <c r="B4733" s="31">
        <v>4724</v>
      </c>
      <c r="J4733">
        <f t="shared" si="73"/>
        <v>105000</v>
      </c>
      <c r="K4733" t="e">
        <f>VLOOKUP(B4733,'REGISTRO ABONOS'!$B$8:$BC$10039,54,0)</f>
        <v>#N/A</v>
      </c>
      <c r="L4733" t="e">
        <f>IF(Tabla267[[#This Row],[VALOR RESTANTE]]&lt;Tabla267[[#This Row],[VALOR]],"NO DISPONIBLE","DISPONIBLE")</f>
        <v>#N/A</v>
      </c>
      <c r="M4733" s="9">
        <f>COUNTIF(Tabla267[[#This Row],[VALOR RESTANTE]],0)</f>
        <v>0</v>
      </c>
    </row>
    <row r="4734" spans="2:13" hidden="1" x14ac:dyDescent="0.2">
      <c r="B4734" s="31">
        <v>4725</v>
      </c>
      <c r="J4734">
        <f t="shared" si="73"/>
        <v>105000</v>
      </c>
      <c r="K4734" t="e">
        <f>VLOOKUP(B4734,'REGISTRO ABONOS'!$B$8:$BC$10039,54,0)</f>
        <v>#N/A</v>
      </c>
      <c r="L4734" t="e">
        <f>IF(Tabla267[[#This Row],[VALOR RESTANTE]]&lt;Tabla267[[#This Row],[VALOR]],"NO DISPONIBLE","DISPONIBLE")</f>
        <v>#N/A</v>
      </c>
      <c r="M4734" s="9">
        <f>COUNTIF(Tabla267[[#This Row],[VALOR RESTANTE]],0)</f>
        <v>0</v>
      </c>
    </row>
    <row r="4735" spans="2:13" hidden="1" x14ac:dyDescent="0.2">
      <c r="B4735" s="31">
        <v>4726</v>
      </c>
      <c r="J4735">
        <f t="shared" si="73"/>
        <v>105000</v>
      </c>
      <c r="K4735" t="e">
        <f>VLOOKUP(B4735,'REGISTRO ABONOS'!$B$8:$BC$10039,54,0)</f>
        <v>#N/A</v>
      </c>
      <c r="L4735" t="e">
        <f>IF(Tabla267[[#This Row],[VALOR RESTANTE]]&lt;Tabla267[[#This Row],[VALOR]],"NO DISPONIBLE","DISPONIBLE")</f>
        <v>#N/A</v>
      </c>
      <c r="M4735" s="9">
        <f>COUNTIF(Tabla267[[#This Row],[VALOR RESTANTE]],0)</f>
        <v>0</v>
      </c>
    </row>
    <row r="4736" spans="2:13" hidden="1" x14ac:dyDescent="0.2">
      <c r="B4736" s="31">
        <v>4727</v>
      </c>
      <c r="J4736">
        <f t="shared" si="73"/>
        <v>105000</v>
      </c>
      <c r="K4736" t="e">
        <f>VLOOKUP(B4736,'REGISTRO ABONOS'!$B$8:$BC$10039,54,0)</f>
        <v>#N/A</v>
      </c>
      <c r="L4736" t="e">
        <f>IF(Tabla267[[#This Row],[VALOR RESTANTE]]&lt;Tabla267[[#This Row],[VALOR]],"NO DISPONIBLE","DISPONIBLE")</f>
        <v>#N/A</v>
      </c>
      <c r="M4736" s="9">
        <f>COUNTIF(Tabla267[[#This Row],[VALOR RESTANTE]],0)</f>
        <v>0</v>
      </c>
    </row>
    <row r="4737" spans="2:13" hidden="1" x14ac:dyDescent="0.2">
      <c r="B4737" s="31">
        <v>4728</v>
      </c>
      <c r="J4737">
        <f t="shared" si="73"/>
        <v>105000</v>
      </c>
      <c r="K4737" t="e">
        <f>VLOOKUP(B4737,'REGISTRO ABONOS'!$B$8:$BC$10039,54,0)</f>
        <v>#N/A</v>
      </c>
      <c r="L4737" t="e">
        <f>IF(Tabla267[[#This Row],[VALOR RESTANTE]]&lt;Tabla267[[#This Row],[VALOR]],"NO DISPONIBLE","DISPONIBLE")</f>
        <v>#N/A</v>
      </c>
      <c r="M4737" s="9">
        <f>COUNTIF(Tabla267[[#This Row],[VALOR RESTANTE]],0)</f>
        <v>0</v>
      </c>
    </row>
    <row r="4738" spans="2:13" hidden="1" x14ac:dyDescent="0.2">
      <c r="B4738" s="31">
        <v>4729</v>
      </c>
      <c r="J4738">
        <f t="shared" si="73"/>
        <v>105000</v>
      </c>
      <c r="K4738" t="e">
        <f>VLOOKUP(B4738,'REGISTRO ABONOS'!$B$8:$BC$10039,54,0)</f>
        <v>#N/A</v>
      </c>
      <c r="L4738" t="e">
        <f>IF(Tabla267[[#This Row],[VALOR RESTANTE]]&lt;Tabla267[[#This Row],[VALOR]],"NO DISPONIBLE","DISPONIBLE")</f>
        <v>#N/A</v>
      </c>
      <c r="M4738" s="9">
        <f>COUNTIF(Tabla267[[#This Row],[VALOR RESTANTE]],0)</f>
        <v>0</v>
      </c>
    </row>
    <row r="4739" spans="2:13" hidden="1" x14ac:dyDescent="0.2">
      <c r="B4739" s="31">
        <v>4730</v>
      </c>
      <c r="J4739">
        <f t="shared" si="73"/>
        <v>105000</v>
      </c>
      <c r="K4739" t="e">
        <f>VLOOKUP(B4739,'REGISTRO ABONOS'!$B$8:$BC$10039,54,0)</f>
        <v>#N/A</v>
      </c>
      <c r="L4739" t="e">
        <f>IF(Tabla267[[#This Row],[VALOR RESTANTE]]&lt;Tabla267[[#This Row],[VALOR]],"NO DISPONIBLE","DISPONIBLE")</f>
        <v>#N/A</v>
      </c>
      <c r="M4739" s="9">
        <f>COUNTIF(Tabla267[[#This Row],[VALOR RESTANTE]],0)</f>
        <v>0</v>
      </c>
    </row>
    <row r="4740" spans="2:13" hidden="1" x14ac:dyDescent="0.2">
      <c r="B4740" s="31">
        <v>4731</v>
      </c>
      <c r="J4740">
        <f t="shared" si="73"/>
        <v>105000</v>
      </c>
      <c r="K4740" t="e">
        <f>VLOOKUP(B4740,'REGISTRO ABONOS'!$B$8:$BC$10039,54,0)</f>
        <v>#N/A</v>
      </c>
      <c r="L4740" t="e">
        <f>IF(Tabla267[[#This Row],[VALOR RESTANTE]]&lt;Tabla267[[#This Row],[VALOR]],"NO DISPONIBLE","DISPONIBLE")</f>
        <v>#N/A</v>
      </c>
      <c r="M4740" s="9">
        <f>COUNTIF(Tabla267[[#This Row],[VALOR RESTANTE]],0)</f>
        <v>0</v>
      </c>
    </row>
    <row r="4741" spans="2:13" hidden="1" x14ac:dyDescent="0.2">
      <c r="B4741" s="31">
        <v>4732</v>
      </c>
      <c r="J4741">
        <f t="shared" si="73"/>
        <v>105000</v>
      </c>
      <c r="K4741" t="e">
        <f>VLOOKUP(B4741,'REGISTRO ABONOS'!$B$8:$BC$10039,54,0)</f>
        <v>#N/A</v>
      </c>
      <c r="L4741" t="e">
        <f>IF(Tabla267[[#This Row],[VALOR RESTANTE]]&lt;Tabla267[[#This Row],[VALOR]],"NO DISPONIBLE","DISPONIBLE")</f>
        <v>#N/A</v>
      </c>
      <c r="M4741" s="9">
        <f>COUNTIF(Tabla267[[#This Row],[VALOR RESTANTE]],0)</f>
        <v>0</v>
      </c>
    </row>
    <row r="4742" spans="2:13" hidden="1" x14ac:dyDescent="0.2">
      <c r="B4742" s="31">
        <v>4733</v>
      </c>
      <c r="J4742">
        <f t="shared" si="73"/>
        <v>105000</v>
      </c>
      <c r="K4742" t="e">
        <f>VLOOKUP(B4742,'REGISTRO ABONOS'!$B$8:$BC$10039,54,0)</f>
        <v>#N/A</v>
      </c>
      <c r="L4742" t="e">
        <f>IF(Tabla267[[#This Row],[VALOR RESTANTE]]&lt;Tabla267[[#This Row],[VALOR]],"NO DISPONIBLE","DISPONIBLE")</f>
        <v>#N/A</v>
      </c>
      <c r="M4742" s="9">
        <f>COUNTIF(Tabla267[[#This Row],[VALOR RESTANTE]],0)</f>
        <v>0</v>
      </c>
    </row>
    <row r="4743" spans="2:13" hidden="1" x14ac:dyDescent="0.2">
      <c r="B4743" s="31">
        <v>4734</v>
      </c>
      <c r="J4743">
        <f t="shared" si="73"/>
        <v>105000</v>
      </c>
      <c r="K4743" t="e">
        <f>VLOOKUP(B4743,'REGISTRO ABONOS'!$B$8:$BC$10039,54,0)</f>
        <v>#N/A</v>
      </c>
      <c r="L4743" t="e">
        <f>IF(Tabla267[[#This Row],[VALOR RESTANTE]]&lt;Tabla267[[#This Row],[VALOR]],"NO DISPONIBLE","DISPONIBLE")</f>
        <v>#N/A</v>
      </c>
      <c r="M4743" s="9">
        <f>COUNTIF(Tabla267[[#This Row],[VALOR RESTANTE]],0)</f>
        <v>0</v>
      </c>
    </row>
    <row r="4744" spans="2:13" hidden="1" x14ac:dyDescent="0.2">
      <c r="B4744" s="31">
        <v>4735</v>
      </c>
      <c r="J4744">
        <f t="shared" si="73"/>
        <v>105000</v>
      </c>
      <c r="K4744" t="e">
        <f>VLOOKUP(B4744,'REGISTRO ABONOS'!$B$8:$BC$10039,54,0)</f>
        <v>#N/A</v>
      </c>
      <c r="L4744" t="e">
        <f>IF(Tabla267[[#This Row],[VALOR RESTANTE]]&lt;Tabla267[[#This Row],[VALOR]],"NO DISPONIBLE","DISPONIBLE")</f>
        <v>#N/A</v>
      </c>
      <c r="M4744" s="9">
        <f>COUNTIF(Tabla267[[#This Row],[VALOR RESTANTE]],0)</f>
        <v>0</v>
      </c>
    </row>
    <row r="4745" spans="2:13" hidden="1" x14ac:dyDescent="0.2">
      <c r="B4745" s="31">
        <v>4736</v>
      </c>
      <c r="J4745">
        <f t="shared" si="73"/>
        <v>105000</v>
      </c>
      <c r="K4745" t="e">
        <f>VLOOKUP(B4745,'REGISTRO ABONOS'!$B$8:$BC$10039,54,0)</f>
        <v>#N/A</v>
      </c>
      <c r="L4745" t="e">
        <f>IF(Tabla267[[#This Row],[VALOR RESTANTE]]&lt;Tabla267[[#This Row],[VALOR]],"NO DISPONIBLE","DISPONIBLE")</f>
        <v>#N/A</v>
      </c>
      <c r="M4745" s="9">
        <f>COUNTIF(Tabla267[[#This Row],[VALOR RESTANTE]],0)</f>
        <v>0</v>
      </c>
    </row>
    <row r="4746" spans="2:13" hidden="1" x14ac:dyDescent="0.2">
      <c r="B4746" s="31">
        <v>4737</v>
      </c>
      <c r="J4746">
        <f t="shared" si="73"/>
        <v>105000</v>
      </c>
      <c r="K4746" t="e">
        <f>VLOOKUP(B4746,'REGISTRO ABONOS'!$B$8:$BC$10039,54,0)</f>
        <v>#N/A</v>
      </c>
      <c r="L4746" t="e">
        <f>IF(Tabla267[[#This Row],[VALOR RESTANTE]]&lt;Tabla267[[#This Row],[VALOR]],"NO DISPONIBLE","DISPONIBLE")</f>
        <v>#N/A</v>
      </c>
      <c r="M4746" s="9">
        <f>COUNTIF(Tabla267[[#This Row],[VALOR RESTANTE]],0)</f>
        <v>0</v>
      </c>
    </row>
    <row r="4747" spans="2:13" hidden="1" x14ac:dyDescent="0.2">
      <c r="B4747" s="31">
        <v>4738</v>
      </c>
      <c r="J4747">
        <f t="shared" si="73"/>
        <v>105000</v>
      </c>
      <c r="K4747" t="e">
        <f>VLOOKUP(B4747,'REGISTRO ABONOS'!$B$8:$BC$10039,54,0)</f>
        <v>#N/A</v>
      </c>
      <c r="L4747" t="e">
        <f>IF(Tabla267[[#This Row],[VALOR RESTANTE]]&lt;Tabla267[[#This Row],[VALOR]],"NO DISPONIBLE","DISPONIBLE")</f>
        <v>#N/A</v>
      </c>
      <c r="M4747" s="9">
        <f>COUNTIF(Tabla267[[#This Row],[VALOR RESTANTE]],0)</f>
        <v>0</v>
      </c>
    </row>
    <row r="4748" spans="2:13" hidden="1" x14ac:dyDescent="0.2">
      <c r="B4748" s="31">
        <v>4739</v>
      </c>
      <c r="J4748">
        <f t="shared" ref="J4748:J4811" si="74">IF(C4748&gt;43607,130000,105000)</f>
        <v>105000</v>
      </c>
      <c r="K4748" t="e">
        <f>VLOOKUP(B4748,'REGISTRO ABONOS'!$B$8:$BC$10039,54,0)</f>
        <v>#N/A</v>
      </c>
      <c r="L4748" t="e">
        <f>IF(Tabla267[[#This Row],[VALOR RESTANTE]]&lt;Tabla267[[#This Row],[VALOR]],"NO DISPONIBLE","DISPONIBLE")</f>
        <v>#N/A</v>
      </c>
      <c r="M4748" s="9">
        <f>COUNTIF(Tabla267[[#This Row],[VALOR RESTANTE]],0)</f>
        <v>0</v>
      </c>
    </row>
    <row r="4749" spans="2:13" hidden="1" x14ac:dyDescent="0.2">
      <c r="B4749" s="31">
        <v>4740</v>
      </c>
      <c r="J4749">
        <f t="shared" si="74"/>
        <v>105000</v>
      </c>
      <c r="K4749" t="e">
        <f>VLOOKUP(B4749,'REGISTRO ABONOS'!$B$8:$BC$10039,54,0)</f>
        <v>#N/A</v>
      </c>
      <c r="L4749" t="e">
        <f>IF(Tabla267[[#This Row],[VALOR RESTANTE]]&lt;Tabla267[[#This Row],[VALOR]],"NO DISPONIBLE","DISPONIBLE")</f>
        <v>#N/A</v>
      </c>
      <c r="M4749" s="9">
        <f>COUNTIF(Tabla267[[#This Row],[VALOR RESTANTE]],0)</f>
        <v>0</v>
      </c>
    </row>
    <row r="4750" spans="2:13" hidden="1" x14ac:dyDescent="0.2">
      <c r="B4750" s="31">
        <v>4741</v>
      </c>
      <c r="J4750">
        <f t="shared" si="74"/>
        <v>105000</v>
      </c>
      <c r="K4750" t="e">
        <f>VLOOKUP(B4750,'REGISTRO ABONOS'!$B$8:$BC$10039,54,0)</f>
        <v>#N/A</v>
      </c>
      <c r="L4750" t="e">
        <f>IF(Tabla267[[#This Row],[VALOR RESTANTE]]&lt;Tabla267[[#This Row],[VALOR]],"NO DISPONIBLE","DISPONIBLE")</f>
        <v>#N/A</v>
      </c>
      <c r="M4750" s="9">
        <f>COUNTIF(Tabla267[[#This Row],[VALOR RESTANTE]],0)</f>
        <v>0</v>
      </c>
    </row>
    <row r="4751" spans="2:13" hidden="1" x14ac:dyDescent="0.2">
      <c r="B4751" s="31">
        <v>4742</v>
      </c>
      <c r="J4751">
        <f t="shared" si="74"/>
        <v>105000</v>
      </c>
      <c r="K4751" t="e">
        <f>VLOOKUP(B4751,'REGISTRO ABONOS'!$B$8:$BC$10039,54,0)</f>
        <v>#N/A</v>
      </c>
      <c r="L4751" t="e">
        <f>IF(Tabla267[[#This Row],[VALOR RESTANTE]]&lt;Tabla267[[#This Row],[VALOR]],"NO DISPONIBLE","DISPONIBLE")</f>
        <v>#N/A</v>
      </c>
      <c r="M4751" s="9">
        <f>COUNTIF(Tabla267[[#This Row],[VALOR RESTANTE]],0)</f>
        <v>0</v>
      </c>
    </row>
    <row r="4752" spans="2:13" hidden="1" x14ac:dyDescent="0.2">
      <c r="B4752" s="31">
        <v>4743</v>
      </c>
      <c r="J4752">
        <f t="shared" si="74"/>
        <v>105000</v>
      </c>
      <c r="K4752" t="e">
        <f>VLOOKUP(B4752,'REGISTRO ABONOS'!$B$8:$BC$10039,54,0)</f>
        <v>#N/A</v>
      </c>
      <c r="L4752" t="e">
        <f>IF(Tabla267[[#This Row],[VALOR RESTANTE]]&lt;Tabla267[[#This Row],[VALOR]],"NO DISPONIBLE","DISPONIBLE")</f>
        <v>#N/A</v>
      </c>
      <c r="M4752" s="9">
        <f>COUNTIF(Tabla267[[#This Row],[VALOR RESTANTE]],0)</f>
        <v>0</v>
      </c>
    </row>
    <row r="4753" spans="2:13" hidden="1" x14ac:dyDescent="0.2">
      <c r="B4753" s="31">
        <v>4744</v>
      </c>
      <c r="J4753">
        <f t="shared" si="74"/>
        <v>105000</v>
      </c>
      <c r="K4753" t="e">
        <f>VLOOKUP(B4753,'REGISTRO ABONOS'!$B$8:$BC$10039,54,0)</f>
        <v>#N/A</v>
      </c>
      <c r="L4753" t="e">
        <f>IF(Tabla267[[#This Row],[VALOR RESTANTE]]&lt;Tabla267[[#This Row],[VALOR]],"NO DISPONIBLE","DISPONIBLE")</f>
        <v>#N/A</v>
      </c>
      <c r="M4753" s="9">
        <f>COUNTIF(Tabla267[[#This Row],[VALOR RESTANTE]],0)</f>
        <v>0</v>
      </c>
    </row>
    <row r="4754" spans="2:13" hidden="1" x14ac:dyDescent="0.2">
      <c r="B4754" s="31">
        <v>4745</v>
      </c>
      <c r="J4754">
        <f t="shared" si="74"/>
        <v>105000</v>
      </c>
      <c r="K4754" t="e">
        <f>VLOOKUP(B4754,'REGISTRO ABONOS'!$B$8:$BC$10039,54,0)</f>
        <v>#N/A</v>
      </c>
      <c r="L4754" t="e">
        <f>IF(Tabla267[[#This Row],[VALOR RESTANTE]]&lt;Tabla267[[#This Row],[VALOR]],"NO DISPONIBLE","DISPONIBLE")</f>
        <v>#N/A</v>
      </c>
      <c r="M4754" s="9">
        <f>COUNTIF(Tabla267[[#This Row],[VALOR RESTANTE]],0)</f>
        <v>0</v>
      </c>
    </row>
    <row r="4755" spans="2:13" hidden="1" x14ac:dyDescent="0.2">
      <c r="B4755" s="31">
        <v>4746</v>
      </c>
      <c r="J4755">
        <f t="shared" si="74"/>
        <v>105000</v>
      </c>
      <c r="K4755" t="e">
        <f>VLOOKUP(B4755,'REGISTRO ABONOS'!$B$8:$BC$10039,54,0)</f>
        <v>#N/A</v>
      </c>
      <c r="L4755" t="e">
        <f>IF(Tabla267[[#This Row],[VALOR RESTANTE]]&lt;Tabla267[[#This Row],[VALOR]],"NO DISPONIBLE","DISPONIBLE")</f>
        <v>#N/A</v>
      </c>
      <c r="M4755" s="9">
        <f>COUNTIF(Tabla267[[#This Row],[VALOR RESTANTE]],0)</f>
        <v>0</v>
      </c>
    </row>
    <row r="4756" spans="2:13" hidden="1" x14ac:dyDescent="0.2">
      <c r="B4756" s="31">
        <v>4747</v>
      </c>
      <c r="J4756">
        <f t="shared" si="74"/>
        <v>105000</v>
      </c>
      <c r="K4756" t="e">
        <f>VLOOKUP(B4756,'REGISTRO ABONOS'!$B$8:$BC$10039,54,0)</f>
        <v>#N/A</v>
      </c>
      <c r="L4756" t="e">
        <f>IF(Tabla267[[#This Row],[VALOR RESTANTE]]&lt;Tabla267[[#This Row],[VALOR]],"NO DISPONIBLE","DISPONIBLE")</f>
        <v>#N/A</v>
      </c>
      <c r="M4756" s="9">
        <f>COUNTIF(Tabla267[[#This Row],[VALOR RESTANTE]],0)</f>
        <v>0</v>
      </c>
    </row>
    <row r="4757" spans="2:13" hidden="1" x14ac:dyDescent="0.2">
      <c r="B4757" s="31">
        <v>4748</v>
      </c>
      <c r="J4757">
        <f t="shared" si="74"/>
        <v>105000</v>
      </c>
      <c r="K4757" t="e">
        <f>VLOOKUP(B4757,'REGISTRO ABONOS'!$B$8:$BC$10039,54,0)</f>
        <v>#N/A</v>
      </c>
      <c r="L4757" t="e">
        <f>IF(Tabla267[[#This Row],[VALOR RESTANTE]]&lt;Tabla267[[#This Row],[VALOR]],"NO DISPONIBLE","DISPONIBLE")</f>
        <v>#N/A</v>
      </c>
      <c r="M4757" s="9">
        <f>COUNTIF(Tabla267[[#This Row],[VALOR RESTANTE]],0)</f>
        <v>0</v>
      </c>
    </row>
    <row r="4758" spans="2:13" hidden="1" x14ac:dyDescent="0.2">
      <c r="B4758" s="31">
        <v>4749</v>
      </c>
      <c r="J4758">
        <f t="shared" si="74"/>
        <v>105000</v>
      </c>
      <c r="K4758" t="e">
        <f>VLOOKUP(B4758,'REGISTRO ABONOS'!$B$8:$BC$10039,54,0)</f>
        <v>#N/A</v>
      </c>
      <c r="L4758" t="e">
        <f>IF(Tabla267[[#This Row],[VALOR RESTANTE]]&lt;Tabla267[[#This Row],[VALOR]],"NO DISPONIBLE","DISPONIBLE")</f>
        <v>#N/A</v>
      </c>
      <c r="M4758" s="9">
        <f>COUNTIF(Tabla267[[#This Row],[VALOR RESTANTE]],0)</f>
        <v>0</v>
      </c>
    </row>
    <row r="4759" spans="2:13" hidden="1" x14ac:dyDescent="0.2">
      <c r="B4759" s="31">
        <v>4750</v>
      </c>
      <c r="J4759">
        <f t="shared" si="74"/>
        <v>105000</v>
      </c>
      <c r="K4759" t="e">
        <f>VLOOKUP(B4759,'REGISTRO ABONOS'!$B$8:$BC$10039,54,0)</f>
        <v>#N/A</v>
      </c>
      <c r="L4759" t="e">
        <f>IF(Tabla267[[#This Row],[VALOR RESTANTE]]&lt;Tabla267[[#This Row],[VALOR]],"NO DISPONIBLE","DISPONIBLE")</f>
        <v>#N/A</v>
      </c>
      <c r="M4759" s="9">
        <f>COUNTIF(Tabla267[[#This Row],[VALOR RESTANTE]],0)</f>
        <v>0</v>
      </c>
    </row>
    <row r="4760" spans="2:13" hidden="1" x14ac:dyDescent="0.2">
      <c r="B4760" s="31">
        <v>4751</v>
      </c>
      <c r="J4760">
        <f t="shared" si="74"/>
        <v>105000</v>
      </c>
      <c r="K4760" t="e">
        <f>VLOOKUP(B4760,'REGISTRO ABONOS'!$B$8:$BC$10039,54,0)</f>
        <v>#N/A</v>
      </c>
      <c r="L4760" t="e">
        <f>IF(Tabla267[[#This Row],[VALOR RESTANTE]]&lt;Tabla267[[#This Row],[VALOR]],"NO DISPONIBLE","DISPONIBLE")</f>
        <v>#N/A</v>
      </c>
      <c r="M4760" s="9">
        <f>COUNTIF(Tabla267[[#This Row],[VALOR RESTANTE]],0)</f>
        <v>0</v>
      </c>
    </row>
    <row r="4761" spans="2:13" hidden="1" x14ac:dyDescent="0.2">
      <c r="B4761" s="31">
        <v>4752</v>
      </c>
      <c r="J4761">
        <f t="shared" si="74"/>
        <v>105000</v>
      </c>
      <c r="K4761" t="e">
        <f>VLOOKUP(B4761,'REGISTRO ABONOS'!$B$8:$BC$10039,54,0)</f>
        <v>#N/A</v>
      </c>
      <c r="L4761" t="e">
        <f>IF(Tabla267[[#This Row],[VALOR RESTANTE]]&lt;Tabla267[[#This Row],[VALOR]],"NO DISPONIBLE","DISPONIBLE")</f>
        <v>#N/A</v>
      </c>
      <c r="M4761" s="9">
        <f>COUNTIF(Tabla267[[#This Row],[VALOR RESTANTE]],0)</f>
        <v>0</v>
      </c>
    </row>
    <row r="4762" spans="2:13" hidden="1" x14ac:dyDescent="0.2">
      <c r="B4762" s="31">
        <v>4753</v>
      </c>
      <c r="J4762">
        <f t="shared" si="74"/>
        <v>105000</v>
      </c>
      <c r="K4762" t="e">
        <f>VLOOKUP(B4762,'REGISTRO ABONOS'!$B$8:$BC$10039,54,0)</f>
        <v>#N/A</v>
      </c>
      <c r="L4762" t="e">
        <f>IF(Tabla267[[#This Row],[VALOR RESTANTE]]&lt;Tabla267[[#This Row],[VALOR]],"NO DISPONIBLE","DISPONIBLE")</f>
        <v>#N/A</v>
      </c>
      <c r="M4762" s="9">
        <f>COUNTIF(Tabla267[[#This Row],[VALOR RESTANTE]],0)</f>
        <v>0</v>
      </c>
    </row>
    <row r="4763" spans="2:13" hidden="1" x14ac:dyDescent="0.2">
      <c r="B4763" s="31">
        <v>4754</v>
      </c>
      <c r="J4763">
        <f t="shared" si="74"/>
        <v>105000</v>
      </c>
      <c r="K4763" t="e">
        <f>VLOOKUP(B4763,'REGISTRO ABONOS'!$B$8:$BC$10039,54,0)</f>
        <v>#N/A</v>
      </c>
      <c r="L4763" t="e">
        <f>IF(Tabla267[[#This Row],[VALOR RESTANTE]]&lt;Tabla267[[#This Row],[VALOR]],"NO DISPONIBLE","DISPONIBLE")</f>
        <v>#N/A</v>
      </c>
      <c r="M4763" s="9">
        <f>COUNTIF(Tabla267[[#This Row],[VALOR RESTANTE]],0)</f>
        <v>0</v>
      </c>
    </row>
    <row r="4764" spans="2:13" hidden="1" x14ac:dyDescent="0.2">
      <c r="B4764" s="31">
        <v>4755</v>
      </c>
      <c r="J4764">
        <f t="shared" si="74"/>
        <v>105000</v>
      </c>
      <c r="K4764" t="e">
        <f>VLOOKUP(B4764,'REGISTRO ABONOS'!$B$8:$BC$10039,54,0)</f>
        <v>#N/A</v>
      </c>
      <c r="L4764" t="e">
        <f>IF(Tabla267[[#This Row],[VALOR RESTANTE]]&lt;Tabla267[[#This Row],[VALOR]],"NO DISPONIBLE","DISPONIBLE")</f>
        <v>#N/A</v>
      </c>
      <c r="M4764" s="9">
        <f>COUNTIF(Tabla267[[#This Row],[VALOR RESTANTE]],0)</f>
        <v>0</v>
      </c>
    </row>
    <row r="4765" spans="2:13" hidden="1" x14ac:dyDescent="0.2">
      <c r="B4765" s="31">
        <v>4756</v>
      </c>
      <c r="J4765">
        <f t="shared" si="74"/>
        <v>105000</v>
      </c>
      <c r="K4765" t="e">
        <f>VLOOKUP(B4765,'REGISTRO ABONOS'!$B$8:$BC$10039,54,0)</f>
        <v>#N/A</v>
      </c>
      <c r="L4765" t="e">
        <f>IF(Tabla267[[#This Row],[VALOR RESTANTE]]&lt;Tabla267[[#This Row],[VALOR]],"NO DISPONIBLE","DISPONIBLE")</f>
        <v>#N/A</v>
      </c>
      <c r="M4765" s="9">
        <f>COUNTIF(Tabla267[[#This Row],[VALOR RESTANTE]],0)</f>
        <v>0</v>
      </c>
    </row>
    <row r="4766" spans="2:13" hidden="1" x14ac:dyDescent="0.2">
      <c r="B4766" s="31">
        <v>4757</v>
      </c>
      <c r="C4766" s="10">
        <v>43565</v>
      </c>
      <c r="D4766" t="s">
        <v>313</v>
      </c>
      <c r="I4766" t="s">
        <v>281</v>
      </c>
      <c r="J4766">
        <f t="shared" si="74"/>
        <v>105000</v>
      </c>
      <c r="K4766" t="e">
        <f>VLOOKUP(B4766,'REGISTRO ABONOS'!$B$8:$BC$10039,54,0)</f>
        <v>#N/A</v>
      </c>
      <c r="L4766" t="e">
        <f>IF(Tabla267[[#This Row],[VALOR RESTANTE]]&lt;Tabla267[[#This Row],[VALOR]],"NO DISPONIBLE","DISPONIBLE")</f>
        <v>#N/A</v>
      </c>
      <c r="M4766" s="9">
        <f>COUNTIF(Tabla267[[#This Row],[VALOR RESTANTE]],0)</f>
        <v>0</v>
      </c>
    </row>
    <row r="4767" spans="2:13" hidden="1" x14ac:dyDescent="0.2">
      <c r="B4767" s="31">
        <v>4758</v>
      </c>
      <c r="J4767">
        <f t="shared" si="74"/>
        <v>105000</v>
      </c>
      <c r="K4767" t="e">
        <f>VLOOKUP(B4767,'REGISTRO ABONOS'!$B$8:$BC$10039,54,0)</f>
        <v>#N/A</v>
      </c>
      <c r="L4767" t="e">
        <f>IF(Tabla267[[#This Row],[VALOR RESTANTE]]&lt;Tabla267[[#This Row],[VALOR]],"NO DISPONIBLE","DISPONIBLE")</f>
        <v>#N/A</v>
      </c>
      <c r="M4767" s="9">
        <f>COUNTIF(Tabla267[[#This Row],[VALOR RESTANTE]],0)</f>
        <v>0</v>
      </c>
    </row>
    <row r="4768" spans="2:13" hidden="1" x14ac:dyDescent="0.2">
      <c r="B4768" s="31">
        <v>4759</v>
      </c>
      <c r="J4768">
        <f t="shared" si="74"/>
        <v>105000</v>
      </c>
      <c r="K4768" t="e">
        <f>VLOOKUP(B4768,'REGISTRO ABONOS'!$B$8:$BC$10039,54,0)</f>
        <v>#N/A</v>
      </c>
      <c r="L4768" t="e">
        <f>IF(Tabla267[[#This Row],[VALOR RESTANTE]]&lt;Tabla267[[#This Row],[VALOR]],"NO DISPONIBLE","DISPONIBLE")</f>
        <v>#N/A</v>
      </c>
      <c r="M4768" s="9">
        <f>COUNTIF(Tabla267[[#This Row],[VALOR RESTANTE]],0)</f>
        <v>0</v>
      </c>
    </row>
    <row r="4769" spans="2:13" hidden="1" x14ac:dyDescent="0.2">
      <c r="B4769" s="31">
        <v>4760</v>
      </c>
      <c r="J4769">
        <f t="shared" si="74"/>
        <v>105000</v>
      </c>
      <c r="K4769" t="e">
        <f>VLOOKUP(B4769,'REGISTRO ABONOS'!$B$8:$BC$10039,54,0)</f>
        <v>#N/A</v>
      </c>
      <c r="L4769" t="e">
        <f>IF(Tabla267[[#This Row],[VALOR RESTANTE]]&lt;Tabla267[[#This Row],[VALOR]],"NO DISPONIBLE","DISPONIBLE")</f>
        <v>#N/A</v>
      </c>
      <c r="M4769" s="9">
        <f>COUNTIF(Tabla267[[#This Row],[VALOR RESTANTE]],0)</f>
        <v>0</v>
      </c>
    </row>
    <row r="4770" spans="2:13" hidden="1" x14ac:dyDescent="0.2">
      <c r="B4770" s="31">
        <v>4761</v>
      </c>
      <c r="J4770">
        <f t="shared" si="74"/>
        <v>105000</v>
      </c>
      <c r="K4770" t="e">
        <f>VLOOKUP(B4770,'REGISTRO ABONOS'!$B$8:$BC$10039,54,0)</f>
        <v>#N/A</v>
      </c>
      <c r="L4770" t="e">
        <f>IF(Tabla267[[#This Row],[VALOR RESTANTE]]&lt;Tabla267[[#This Row],[VALOR]],"NO DISPONIBLE","DISPONIBLE")</f>
        <v>#N/A</v>
      </c>
      <c r="M4770" s="9">
        <f>COUNTIF(Tabla267[[#This Row],[VALOR RESTANTE]],0)</f>
        <v>0</v>
      </c>
    </row>
    <row r="4771" spans="2:13" hidden="1" x14ac:dyDescent="0.2">
      <c r="B4771" s="31">
        <v>4762</v>
      </c>
      <c r="J4771">
        <f t="shared" si="74"/>
        <v>105000</v>
      </c>
      <c r="K4771" t="e">
        <f>VLOOKUP(B4771,'REGISTRO ABONOS'!$B$8:$BC$10039,54,0)</f>
        <v>#N/A</v>
      </c>
      <c r="L4771" t="e">
        <f>IF(Tabla267[[#This Row],[VALOR RESTANTE]]&lt;Tabla267[[#This Row],[VALOR]],"NO DISPONIBLE","DISPONIBLE")</f>
        <v>#N/A</v>
      </c>
      <c r="M4771" s="9">
        <f>COUNTIF(Tabla267[[#This Row],[VALOR RESTANTE]],0)</f>
        <v>0</v>
      </c>
    </row>
    <row r="4772" spans="2:13" hidden="1" x14ac:dyDescent="0.2">
      <c r="B4772" s="31">
        <v>4763</v>
      </c>
      <c r="J4772">
        <f t="shared" si="74"/>
        <v>105000</v>
      </c>
      <c r="K4772" t="e">
        <f>VLOOKUP(B4772,'REGISTRO ABONOS'!$B$8:$BC$10039,54,0)</f>
        <v>#N/A</v>
      </c>
      <c r="L4772" t="e">
        <f>IF(Tabla267[[#This Row],[VALOR RESTANTE]]&lt;Tabla267[[#This Row],[VALOR]],"NO DISPONIBLE","DISPONIBLE")</f>
        <v>#N/A</v>
      </c>
      <c r="M4772" s="9">
        <f>COUNTIF(Tabla267[[#This Row],[VALOR RESTANTE]],0)</f>
        <v>0</v>
      </c>
    </row>
    <row r="4773" spans="2:13" hidden="1" x14ac:dyDescent="0.2">
      <c r="B4773" s="31">
        <v>4764</v>
      </c>
      <c r="J4773">
        <f t="shared" si="74"/>
        <v>105000</v>
      </c>
      <c r="K4773" t="e">
        <f>VLOOKUP(B4773,'REGISTRO ABONOS'!$B$8:$BC$10039,54,0)</f>
        <v>#N/A</v>
      </c>
      <c r="L4773" t="e">
        <f>IF(Tabla267[[#This Row],[VALOR RESTANTE]]&lt;Tabla267[[#This Row],[VALOR]],"NO DISPONIBLE","DISPONIBLE")</f>
        <v>#N/A</v>
      </c>
      <c r="M4773" s="9">
        <f>COUNTIF(Tabla267[[#This Row],[VALOR RESTANTE]],0)</f>
        <v>0</v>
      </c>
    </row>
    <row r="4774" spans="2:13" hidden="1" x14ac:dyDescent="0.2">
      <c r="B4774" s="31">
        <v>4765</v>
      </c>
      <c r="J4774">
        <f t="shared" si="74"/>
        <v>105000</v>
      </c>
      <c r="K4774" t="e">
        <f>VLOOKUP(B4774,'REGISTRO ABONOS'!$B$8:$BC$10039,54,0)</f>
        <v>#N/A</v>
      </c>
      <c r="L4774" t="e">
        <f>IF(Tabla267[[#This Row],[VALOR RESTANTE]]&lt;Tabla267[[#This Row],[VALOR]],"NO DISPONIBLE","DISPONIBLE")</f>
        <v>#N/A</v>
      </c>
      <c r="M4774" s="9">
        <f>COUNTIF(Tabla267[[#This Row],[VALOR RESTANTE]],0)</f>
        <v>0</v>
      </c>
    </row>
    <row r="4775" spans="2:13" hidden="1" x14ac:dyDescent="0.2">
      <c r="B4775" s="31">
        <v>4766</v>
      </c>
      <c r="J4775">
        <f t="shared" si="74"/>
        <v>105000</v>
      </c>
      <c r="K4775" t="e">
        <f>VLOOKUP(B4775,'REGISTRO ABONOS'!$B$8:$BC$10039,54,0)</f>
        <v>#N/A</v>
      </c>
      <c r="L4775" t="e">
        <f>IF(Tabla267[[#This Row],[VALOR RESTANTE]]&lt;Tabla267[[#This Row],[VALOR]],"NO DISPONIBLE","DISPONIBLE")</f>
        <v>#N/A</v>
      </c>
      <c r="M4775" s="9">
        <f>COUNTIF(Tabla267[[#This Row],[VALOR RESTANTE]],0)</f>
        <v>0</v>
      </c>
    </row>
    <row r="4776" spans="2:13" hidden="1" x14ac:dyDescent="0.2">
      <c r="B4776" s="31">
        <v>4767</v>
      </c>
      <c r="J4776">
        <f t="shared" si="74"/>
        <v>105000</v>
      </c>
      <c r="K4776" t="e">
        <f>VLOOKUP(B4776,'REGISTRO ABONOS'!$B$8:$BC$10039,54,0)</f>
        <v>#N/A</v>
      </c>
      <c r="L4776" t="e">
        <f>IF(Tabla267[[#This Row],[VALOR RESTANTE]]&lt;Tabla267[[#This Row],[VALOR]],"NO DISPONIBLE","DISPONIBLE")</f>
        <v>#N/A</v>
      </c>
      <c r="M4776" s="9">
        <f>COUNTIF(Tabla267[[#This Row],[VALOR RESTANTE]],0)</f>
        <v>0</v>
      </c>
    </row>
    <row r="4777" spans="2:13" hidden="1" x14ac:dyDescent="0.2">
      <c r="B4777" s="31">
        <v>4768</v>
      </c>
      <c r="J4777">
        <f t="shared" si="74"/>
        <v>105000</v>
      </c>
      <c r="K4777" t="e">
        <f>VLOOKUP(B4777,'REGISTRO ABONOS'!$B$8:$BC$10039,54,0)</f>
        <v>#N/A</v>
      </c>
      <c r="L4777" t="e">
        <f>IF(Tabla267[[#This Row],[VALOR RESTANTE]]&lt;Tabla267[[#This Row],[VALOR]],"NO DISPONIBLE","DISPONIBLE")</f>
        <v>#N/A</v>
      </c>
      <c r="M4777" s="9">
        <f>COUNTIF(Tabla267[[#This Row],[VALOR RESTANTE]],0)</f>
        <v>0</v>
      </c>
    </row>
    <row r="4778" spans="2:13" hidden="1" x14ac:dyDescent="0.2">
      <c r="B4778" s="31">
        <v>4769</v>
      </c>
      <c r="J4778">
        <f t="shared" si="74"/>
        <v>105000</v>
      </c>
      <c r="K4778" t="e">
        <f>VLOOKUP(B4778,'REGISTRO ABONOS'!$B$8:$BC$10039,54,0)</f>
        <v>#N/A</v>
      </c>
      <c r="L4778" t="e">
        <f>IF(Tabla267[[#This Row],[VALOR RESTANTE]]&lt;Tabla267[[#This Row],[VALOR]],"NO DISPONIBLE","DISPONIBLE")</f>
        <v>#N/A</v>
      </c>
      <c r="M4778" s="9">
        <f>COUNTIF(Tabla267[[#This Row],[VALOR RESTANTE]],0)</f>
        <v>0</v>
      </c>
    </row>
    <row r="4779" spans="2:13" hidden="1" x14ac:dyDescent="0.2">
      <c r="B4779" s="31">
        <v>4770</v>
      </c>
      <c r="J4779">
        <f t="shared" si="74"/>
        <v>105000</v>
      </c>
      <c r="K4779" t="e">
        <f>VLOOKUP(B4779,'REGISTRO ABONOS'!$B$8:$BC$10039,54,0)</f>
        <v>#N/A</v>
      </c>
      <c r="L4779" t="e">
        <f>IF(Tabla267[[#This Row],[VALOR RESTANTE]]&lt;Tabla267[[#This Row],[VALOR]],"NO DISPONIBLE","DISPONIBLE")</f>
        <v>#N/A</v>
      </c>
      <c r="M4779" s="9">
        <f>COUNTIF(Tabla267[[#This Row],[VALOR RESTANTE]],0)</f>
        <v>0</v>
      </c>
    </row>
    <row r="4780" spans="2:13" hidden="1" x14ac:dyDescent="0.2">
      <c r="B4780" s="31">
        <v>4771</v>
      </c>
      <c r="J4780">
        <f t="shared" si="74"/>
        <v>105000</v>
      </c>
      <c r="K4780" t="e">
        <f>VLOOKUP(B4780,'REGISTRO ABONOS'!$B$8:$BC$10039,54,0)</f>
        <v>#N/A</v>
      </c>
      <c r="L4780" t="e">
        <f>IF(Tabla267[[#This Row],[VALOR RESTANTE]]&lt;Tabla267[[#This Row],[VALOR]],"NO DISPONIBLE","DISPONIBLE")</f>
        <v>#N/A</v>
      </c>
      <c r="M4780" s="9">
        <f>COUNTIF(Tabla267[[#This Row],[VALOR RESTANTE]],0)</f>
        <v>0</v>
      </c>
    </row>
    <row r="4781" spans="2:13" hidden="1" x14ac:dyDescent="0.2">
      <c r="B4781" s="31">
        <v>4772</v>
      </c>
      <c r="J4781">
        <f t="shared" si="74"/>
        <v>105000</v>
      </c>
      <c r="K4781" t="e">
        <f>VLOOKUP(B4781,'REGISTRO ABONOS'!$B$8:$BC$10039,54,0)</f>
        <v>#N/A</v>
      </c>
      <c r="L4781" t="e">
        <f>IF(Tabla267[[#This Row],[VALOR RESTANTE]]&lt;Tabla267[[#This Row],[VALOR]],"NO DISPONIBLE","DISPONIBLE")</f>
        <v>#N/A</v>
      </c>
      <c r="M4781" s="9">
        <f>COUNTIF(Tabla267[[#This Row],[VALOR RESTANTE]],0)</f>
        <v>0</v>
      </c>
    </row>
    <row r="4782" spans="2:13" hidden="1" x14ac:dyDescent="0.2">
      <c r="B4782" s="31">
        <v>4773</v>
      </c>
      <c r="J4782">
        <f t="shared" si="74"/>
        <v>105000</v>
      </c>
      <c r="K4782" t="e">
        <f>VLOOKUP(B4782,'REGISTRO ABONOS'!$B$8:$BC$10039,54,0)</f>
        <v>#N/A</v>
      </c>
      <c r="L4782" t="e">
        <f>IF(Tabla267[[#This Row],[VALOR RESTANTE]]&lt;Tabla267[[#This Row],[VALOR]],"NO DISPONIBLE","DISPONIBLE")</f>
        <v>#N/A</v>
      </c>
      <c r="M4782" s="9">
        <f>COUNTIF(Tabla267[[#This Row],[VALOR RESTANTE]],0)</f>
        <v>0</v>
      </c>
    </row>
    <row r="4783" spans="2:13" hidden="1" x14ac:dyDescent="0.2">
      <c r="B4783" s="31">
        <v>4774</v>
      </c>
      <c r="J4783">
        <f t="shared" si="74"/>
        <v>105000</v>
      </c>
      <c r="K4783" t="e">
        <f>VLOOKUP(B4783,'REGISTRO ABONOS'!$B$8:$BC$10039,54,0)</f>
        <v>#N/A</v>
      </c>
      <c r="L4783" t="e">
        <f>IF(Tabla267[[#This Row],[VALOR RESTANTE]]&lt;Tabla267[[#This Row],[VALOR]],"NO DISPONIBLE","DISPONIBLE")</f>
        <v>#N/A</v>
      </c>
      <c r="M4783" s="9">
        <f>COUNTIF(Tabla267[[#This Row],[VALOR RESTANTE]],0)</f>
        <v>0</v>
      </c>
    </row>
    <row r="4784" spans="2:13" hidden="1" x14ac:dyDescent="0.2">
      <c r="B4784" s="31">
        <v>4775</v>
      </c>
      <c r="J4784">
        <f t="shared" si="74"/>
        <v>105000</v>
      </c>
      <c r="K4784" t="e">
        <f>VLOOKUP(B4784,'REGISTRO ABONOS'!$B$8:$BC$10039,54,0)</f>
        <v>#N/A</v>
      </c>
      <c r="L4784" t="e">
        <f>IF(Tabla267[[#This Row],[VALOR RESTANTE]]&lt;Tabla267[[#This Row],[VALOR]],"NO DISPONIBLE","DISPONIBLE")</f>
        <v>#N/A</v>
      </c>
      <c r="M4784" s="9">
        <f>COUNTIF(Tabla267[[#This Row],[VALOR RESTANTE]],0)</f>
        <v>0</v>
      </c>
    </row>
    <row r="4785" spans="2:13" hidden="1" x14ac:dyDescent="0.2">
      <c r="B4785" s="31">
        <v>4776</v>
      </c>
      <c r="J4785">
        <f t="shared" si="74"/>
        <v>105000</v>
      </c>
      <c r="K4785" t="e">
        <f>VLOOKUP(B4785,'REGISTRO ABONOS'!$B$8:$BC$10039,54,0)</f>
        <v>#N/A</v>
      </c>
      <c r="L4785" t="e">
        <f>IF(Tabla267[[#This Row],[VALOR RESTANTE]]&lt;Tabla267[[#This Row],[VALOR]],"NO DISPONIBLE","DISPONIBLE")</f>
        <v>#N/A</v>
      </c>
      <c r="M4785" s="9">
        <f>COUNTIF(Tabla267[[#This Row],[VALOR RESTANTE]],0)</f>
        <v>0</v>
      </c>
    </row>
    <row r="4786" spans="2:13" hidden="1" x14ac:dyDescent="0.2">
      <c r="B4786" s="31">
        <v>4777</v>
      </c>
      <c r="J4786">
        <f t="shared" si="74"/>
        <v>105000</v>
      </c>
      <c r="K4786" t="e">
        <f>VLOOKUP(B4786,'REGISTRO ABONOS'!$B$8:$BC$10039,54,0)</f>
        <v>#N/A</v>
      </c>
      <c r="L4786" t="e">
        <f>IF(Tabla267[[#This Row],[VALOR RESTANTE]]&lt;Tabla267[[#This Row],[VALOR]],"NO DISPONIBLE","DISPONIBLE")</f>
        <v>#N/A</v>
      </c>
      <c r="M4786" s="9">
        <f>COUNTIF(Tabla267[[#This Row],[VALOR RESTANTE]],0)</f>
        <v>0</v>
      </c>
    </row>
    <row r="4787" spans="2:13" hidden="1" x14ac:dyDescent="0.2">
      <c r="B4787" s="31">
        <v>4778</v>
      </c>
      <c r="J4787">
        <f t="shared" si="74"/>
        <v>105000</v>
      </c>
      <c r="K4787" t="e">
        <f>VLOOKUP(B4787,'REGISTRO ABONOS'!$B$8:$BC$10039,54,0)</f>
        <v>#N/A</v>
      </c>
      <c r="L4787" t="e">
        <f>IF(Tabla267[[#This Row],[VALOR RESTANTE]]&lt;Tabla267[[#This Row],[VALOR]],"NO DISPONIBLE","DISPONIBLE")</f>
        <v>#N/A</v>
      </c>
      <c r="M4787" s="9">
        <f>COUNTIF(Tabla267[[#This Row],[VALOR RESTANTE]],0)</f>
        <v>0</v>
      </c>
    </row>
    <row r="4788" spans="2:13" hidden="1" x14ac:dyDescent="0.2">
      <c r="B4788" s="31">
        <v>4779</v>
      </c>
      <c r="J4788">
        <f t="shared" si="74"/>
        <v>105000</v>
      </c>
      <c r="K4788" t="e">
        <f>VLOOKUP(B4788,'REGISTRO ABONOS'!$B$8:$BC$10039,54,0)</f>
        <v>#N/A</v>
      </c>
      <c r="L4788" t="e">
        <f>IF(Tabla267[[#This Row],[VALOR RESTANTE]]&lt;Tabla267[[#This Row],[VALOR]],"NO DISPONIBLE","DISPONIBLE")</f>
        <v>#N/A</v>
      </c>
      <c r="M4788" s="9">
        <f>COUNTIF(Tabla267[[#This Row],[VALOR RESTANTE]],0)</f>
        <v>0</v>
      </c>
    </row>
    <row r="4789" spans="2:13" hidden="1" x14ac:dyDescent="0.2">
      <c r="B4789" s="31">
        <v>4780</v>
      </c>
      <c r="J4789">
        <f t="shared" si="74"/>
        <v>105000</v>
      </c>
      <c r="K4789" t="e">
        <f>VLOOKUP(B4789,'REGISTRO ABONOS'!$B$8:$BC$10039,54,0)</f>
        <v>#N/A</v>
      </c>
      <c r="L4789" t="e">
        <f>IF(Tabla267[[#This Row],[VALOR RESTANTE]]&lt;Tabla267[[#This Row],[VALOR]],"NO DISPONIBLE","DISPONIBLE")</f>
        <v>#N/A</v>
      </c>
      <c r="M4789" s="9">
        <f>COUNTIF(Tabla267[[#This Row],[VALOR RESTANTE]],0)</f>
        <v>0</v>
      </c>
    </row>
    <row r="4790" spans="2:13" hidden="1" x14ac:dyDescent="0.2">
      <c r="B4790" s="31">
        <v>4781</v>
      </c>
      <c r="J4790">
        <f t="shared" si="74"/>
        <v>105000</v>
      </c>
      <c r="K4790" t="e">
        <f>VLOOKUP(B4790,'REGISTRO ABONOS'!$B$8:$BC$10039,54,0)</f>
        <v>#N/A</v>
      </c>
      <c r="L4790" t="e">
        <f>IF(Tabla267[[#This Row],[VALOR RESTANTE]]&lt;Tabla267[[#This Row],[VALOR]],"NO DISPONIBLE","DISPONIBLE")</f>
        <v>#N/A</v>
      </c>
      <c r="M4790" s="9">
        <f>COUNTIF(Tabla267[[#This Row],[VALOR RESTANTE]],0)</f>
        <v>0</v>
      </c>
    </row>
    <row r="4791" spans="2:13" hidden="1" x14ac:dyDescent="0.2">
      <c r="B4791" s="31">
        <v>4782</v>
      </c>
      <c r="J4791">
        <f t="shared" si="74"/>
        <v>105000</v>
      </c>
      <c r="K4791" t="e">
        <f>VLOOKUP(B4791,'REGISTRO ABONOS'!$B$8:$BC$10039,54,0)</f>
        <v>#N/A</v>
      </c>
      <c r="L4791" t="e">
        <f>IF(Tabla267[[#This Row],[VALOR RESTANTE]]&lt;Tabla267[[#This Row],[VALOR]],"NO DISPONIBLE","DISPONIBLE")</f>
        <v>#N/A</v>
      </c>
      <c r="M4791" s="9">
        <f>COUNTIF(Tabla267[[#This Row],[VALOR RESTANTE]],0)</f>
        <v>0</v>
      </c>
    </row>
    <row r="4792" spans="2:13" hidden="1" x14ac:dyDescent="0.2">
      <c r="B4792" s="31">
        <v>4783</v>
      </c>
      <c r="J4792">
        <f t="shared" si="74"/>
        <v>105000</v>
      </c>
      <c r="K4792" t="e">
        <f>VLOOKUP(B4792,'REGISTRO ABONOS'!$B$8:$BC$10039,54,0)</f>
        <v>#N/A</v>
      </c>
      <c r="L4792" t="e">
        <f>IF(Tabla267[[#This Row],[VALOR RESTANTE]]&lt;Tabla267[[#This Row],[VALOR]],"NO DISPONIBLE","DISPONIBLE")</f>
        <v>#N/A</v>
      </c>
      <c r="M4792" s="9">
        <f>COUNTIF(Tabla267[[#This Row],[VALOR RESTANTE]],0)</f>
        <v>0</v>
      </c>
    </row>
    <row r="4793" spans="2:13" hidden="1" x14ac:dyDescent="0.2">
      <c r="B4793" s="31">
        <v>4784</v>
      </c>
      <c r="J4793">
        <f t="shared" si="74"/>
        <v>105000</v>
      </c>
      <c r="K4793" t="e">
        <f>VLOOKUP(B4793,'REGISTRO ABONOS'!$B$8:$BC$10039,54,0)</f>
        <v>#N/A</v>
      </c>
      <c r="L4793" t="e">
        <f>IF(Tabla267[[#This Row],[VALOR RESTANTE]]&lt;Tabla267[[#This Row],[VALOR]],"NO DISPONIBLE","DISPONIBLE")</f>
        <v>#N/A</v>
      </c>
      <c r="M4793" s="9">
        <f>COUNTIF(Tabla267[[#This Row],[VALOR RESTANTE]],0)</f>
        <v>0</v>
      </c>
    </row>
    <row r="4794" spans="2:13" hidden="1" x14ac:dyDescent="0.2">
      <c r="B4794" s="31">
        <v>4785</v>
      </c>
      <c r="J4794">
        <f t="shared" si="74"/>
        <v>105000</v>
      </c>
      <c r="K4794" t="e">
        <f>VLOOKUP(B4794,'REGISTRO ABONOS'!$B$8:$BC$10039,54,0)</f>
        <v>#N/A</v>
      </c>
      <c r="L4794" t="e">
        <f>IF(Tabla267[[#This Row],[VALOR RESTANTE]]&lt;Tabla267[[#This Row],[VALOR]],"NO DISPONIBLE","DISPONIBLE")</f>
        <v>#N/A</v>
      </c>
      <c r="M4794" s="9">
        <f>COUNTIF(Tabla267[[#This Row],[VALOR RESTANTE]],0)</f>
        <v>0</v>
      </c>
    </row>
    <row r="4795" spans="2:13" hidden="1" x14ac:dyDescent="0.2">
      <c r="B4795" s="31">
        <v>4786</v>
      </c>
      <c r="J4795">
        <f t="shared" si="74"/>
        <v>105000</v>
      </c>
      <c r="K4795" t="e">
        <f>VLOOKUP(B4795,'REGISTRO ABONOS'!$B$8:$BC$10039,54,0)</f>
        <v>#N/A</v>
      </c>
      <c r="L4795" t="e">
        <f>IF(Tabla267[[#This Row],[VALOR RESTANTE]]&lt;Tabla267[[#This Row],[VALOR]],"NO DISPONIBLE","DISPONIBLE")</f>
        <v>#N/A</v>
      </c>
      <c r="M4795" s="9">
        <f>COUNTIF(Tabla267[[#This Row],[VALOR RESTANTE]],0)</f>
        <v>0</v>
      </c>
    </row>
    <row r="4796" spans="2:13" hidden="1" x14ac:dyDescent="0.2">
      <c r="B4796" s="31">
        <v>4787</v>
      </c>
      <c r="J4796">
        <f t="shared" si="74"/>
        <v>105000</v>
      </c>
      <c r="K4796" t="e">
        <f>VLOOKUP(B4796,'REGISTRO ABONOS'!$B$8:$BC$10039,54,0)</f>
        <v>#N/A</v>
      </c>
      <c r="L4796" t="e">
        <f>IF(Tabla267[[#This Row],[VALOR RESTANTE]]&lt;Tabla267[[#This Row],[VALOR]],"NO DISPONIBLE","DISPONIBLE")</f>
        <v>#N/A</v>
      </c>
      <c r="M4796" s="9">
        <f>COUNTIF(Tabla267[[#This Row],[VALOR RESTANTE]],0)</f>
        <v>0</v>
      </c>
    </row>
    <row r="4797" spans="2:13" hidden="1" x14ac:dyDescent="0.2">
      <c r="B4797" s="31">
        <v>4788</v>
      </c>
      <c r="J4797">
        <f t="shared" si="74"/>
        <v>105000</v>
      </c>
      <c r="K4797" t="e">
        <f>VLOOKUP(B4797,'REGISTRO ABONOS'!$B$8:$BC$10039,54,0)</f>
        <v>#N/A</v>
      </c>
      <c r="L4797" t="e">
        <f>IF(Tabla267[[#This Row],[VALOR RESTANTE]]&lt;Tabla267[[#This Row],[VALOR]],"NO DISPONIBLE","DISPONIBLE")</f>
        <v>#N/A</v>
      </c>
      <c r="M4797" s="9">
        <f>COUNTIF(Tabla267[[#This Row],[VALOR RESTANTE]],0)</f>
        <v>0</v>
      </c>
    </row>
    <row r="4798" spans="2:13" hidden="1" x14ac:dyDescent="0.2">
      <c r="B4798" s="31">
        <v>4789</v>
      </c>
      <c r="J4798">
        <f t="shared" si="74"/>
        <v>105000</v>
      </c>
      <c r="K4798" t="e">
        <f>VLOOKUP(B4798,'REGISTRO ABONOS'!$B$8:$BC$10039,54,0)</f>
        <v>#N/A</v>
      </c>
      <c r="L4798" t="e">
        <f>IF(Tabla267[[#This Row],[VALOR RESTANTE]]&lt;Tabla267[[#This Row],[VALOR]],"NO DISPONIBLE","DISPONIBLE")</f>
        <v>#N/A</v>
      </c>
      <c r="M4798" s="9">
        <f>COUNTIF(Tabla267[[#This Row],[VALOR RESTANTE]],0)</f>
        <v>0</v>
      </c>
    </row>
    <row r="4799" spans="2:13" hidden="1" x14ac:dyDescent="0.2">
      <c r="B4799" s="31">
        <v>4790</v>
      </c>
      <c r="J4799">
        <f t="shared" si="74"/>
        <v>105000</v>
      </c>
      <c r="K4799" t="e">
        <f>VLOOKUP(B4799,'REGISTRO ABONOS'!$B$8:$BC$10039,54,0)</f>
        <v>#N/A</v>
      </c>
      <c r="L4799" t="e">
        <f>IF(Tabla267[[#This Row],[VALOR RESTANTE]]&lt;Tabla267[[#This Row],[VALOR]],"NO DISPONIBLE","DISPONIBLE")</f>
        <v>#N/A</v>
      </c>
      <c r="M4799" s="9">
        <f>COUNTIF(Tabla267[[#This Row],[VALOR RESTANTE]],0)</f>
        <v>0</v>
      </c>
    </row>
    <row r="4800" spans="2:13" hidden="1" x14ac:dyDescent="0.2">
      <c r="B4800" s="31">
        <v>4791</v>
      </c>
      <c r="J4800">
        <f t="shared" si="74"/>
        <v>105000</v>
      </c>
      <c r="K4800" t="e">
        <f>VLOOKUP(B4800,'REGISTRO ABONOS'!$B$8:$BC$10039,54,0)</f>
        <v>#N/A</v>
      </c>
      <c r="L4800" t="e">
        <f>IF(Tabla267[[#This Row],[VALOR RESTANTE]]&lt;Tabla267[[#This Row],[VALOR]],"NO DISPONIBLE","DISPONIBLE")</f>
        <v>#N/A</v>
      </c>
      <c r="M4800" s="9">
        <f>COUNTIF(Tabla267[[#This Row],[VALOR RESTANTE]],0)</f>
        <v>0</v>
      </c>
    </row>
    <row r="4801" spans="2:13" hidden="1" x14ac:dyDescent="0.2">
      <c r="B4801" s="31">
        <v>4792</v>
      </c>
      <c r="J4801">
        <f t="shared" si="74"/>
        <v>105000</v>
      </c>
      <c r="K4801" t="e">
        <f>VLOOKUP(B4801,'REGISTRO ABONOS'!$B$8:$BC$10039,54,0)</f>
        <v>#N/A</v>
      </c>
      <c r="L4801" t="e">
        <f>IF(Tabla267[[#This Row],[VALOR RESTANTE]]&lt;Tabla267[[#This Row],[VALOR]],"NO DISPONIBLE","DISPONIBLE")</f>
        <v>#N/A</v>
      </c>
      <c r="M4801" s="9">
        <f>COUNTIF(Tabla267[[#This Row],[VALOR RESTANTE]],0)</f>
        <v>0</v>
      </c>
    </row>
    <row r="4802" spans="2:13" hidden="1" x14ac:dyDescent="0.2">
      <c r="B4802" s="31">
        <v>4793</v>
      </c>
      <c r="J4802">
        <f t="shared" si="74"/>
        <v>105000</v>
      </c>
      <c r="K4802" t="e">
        <f>VLOOKUP(B4802,'REGISTRO ABONOS'!$B$8:$BC$10039,54,0)</f>
        <v>#N/A</v>
      </c>
      <c r="L4802" t="e">
        <f>IF(Tabla267[[#This Row],[VALOR RESTANTE]]&lt;Tabla267[[#This Row],[VALOR]],"NO DISPONIBLE","DISPONIBLE")</f>
        <v>#N/A</v>
      </c>
      <c r="M4802" s="9">
        <f>COUNTIF(Tabla267[[#This Row],[VALOR RESTANTE]],0)</f>
        <v>0</v>
      </c>
    </row>
    <row r="4803" spans="2:13" hidden="1" x14ac:dyDescent="0.2">
      <c r="B4803" s="31">
        <v>4794</v>
      </c>
      <c r="J4803">
        <f t="shared" si="74"/>
        <v>105000</v>
      </c>
      <c r="K4803" t="e">
        <f>VLOOKUP(B4803,'REGISTRO ABONOS'!$B$8:$BC$10039,54,0)</f>
        <v>#N/A</v>
      </c>
      <c r="L4803" t="e">
        <f>IF(Tabla267[[#This Row],[VALOR RESTANTE]]&lt;Tabla267[[#This Row],[VALOR]],"NO DISPONIBLE","DISPONIBLE")</f>
        <v>#N/A</v>
      </c>
      <c r="M4803" s="9">
        <f>COUNTIF(Tabla267[[#This Row],[VALOR RESTANTE]],0)</f>
        <v>0</v>
      </c>
    </row>
    <row r="4804" spans="2:13" hidden="1" x14ac:dyDescent="0.2">
      <c r="B4804" s="31">
        <v>4795</v>
      </c>
      <c r="J4804">
        <f t="shared" si="74"/>
        <v>105000</v>
      </c>
      <c r="K4804" t="e">
        <f>VLOOKUP(B4804,'REGISTRO ABONOS'!$B$8:$BC$10039,54,0)</f>
        <v>#N/A</v>
      </c>
      <c r="L4804" t="e">
        <f>IF(Tabla267[[#This Row],[VALOR RESTANTE]]&lt;Tabla267[[#This Row],[VALOR]],"NO DISPONIBLE","DISPONIBLE")</f>
        <v>#N/A</v>
      </c>
      <c r="M4804" s="9">
        <f>COUNTIF(Tabla267[[#This Row],[VALOR RESTANTE]],0)</f>
        <v>0</v>
      </c>
    </row>
    <row r="4805" spans="2:13" hidden="1" x14ac:dyDescent="0.2">
      <c r="B4805" s="31">
        <v>4796</v>
      </c>
      <c r="J4805">
        <f t="shared" si="74"/>
        <v>105000</v>
      </c>
      <c r="K4805" t="e">
        <f>VLOOKUP(B4805,'REGISTRO ABONOS'!$B$8:$BC$10039,54,0)</f>
        <v>#N/A</v>
      </c>
      <c r="L4805" t="e">
        <f>IF(Tabla267[[#This Row],[VALOR RESTANTE]]&lt;Tabla267[[#This Row],[VALOR]],"NO DISPONIBLE","DISPONIBLE")</f>
        <v>#N/A</v>
      </c>
      <c r="M4805" s="9">
        <f>COUNTIF(Tabla267[[#This Row],[VALOR RESTANTE]],0)</f>
        <v>0</v>
      </c>
    </row>
    <row r="4806" spans="2:13" hidden="1" x14ac:dyDescent="0.2">
      <c r="B4806" s="31">
        <v>4797</v>
      </c>
      <c r="J4806">
        <f t="shared" si="74"/>
        <v>105000</v>
      </c>
      <c r="K4806" t="e">
        <f>VLOOKUP(B4806,'REGISTRO ABONOS'!$B$8:$BC$10039,54,0)</f>
        <v>#N/A</v>
      </c>
      <c r="L4806" t="e">
        <f>IF(Tabla267[[#This Row],[VALOR RESTANTE]]&lt;Tabla267[[#This Row],[VALOR]],"NO DISPONIBLE","DISPONIBLE")</f>
        <v>#N/A</v>
      </c>
      <c r="M4806" s="9">
        <f>COUNTIF(Tabla267[[#This Row],[VALOR RESTANTE]],0)</f>
        <v>0</v>
      </c>
    </row>
    <row r="4807" spans="2:13" hidden="1" x14ac:dyDescent="0.2">
      <c r="B4807" s="31">
        <v>4798</v>
      </c>
      <c r="J4807">
        <f t="shared" si="74"/>
        <v>105000</v>
      </c>
      <c r="K4807" t="e">
        <f>VLOOKUP(B4807,'REGISTRO ABONOS'!$B$8:$BC$10039,54,0)</f>
        <v>#N/A</v>
      </c>
      <c r="L4807" t="e">
        <f>IF(Tabla267[[#This Row],[VALOR RESTANTE]]&lt;Tabla267[[#This Row],[VALOR]],"NO DISPONIBLE","DISPONIBLE")</f>
        <v>#N/A</v>
      </c>
      <c r="M4807" s="9">
        <f>COUNTIF(Tabla267[[#This Row],[VALOR RESTANTE]],0)</f>
        <v>0</v>
      </c>
    </row>
    <row r="4808" spans="2:13" hidden="1" x14ac:dyDescent="0.2">
      <c r="B4808" s="31">
        <v>4799</v>
      </c>
      <c r="J4808">
        <f t="shared" si="74"/>
        <v>105000</v>
      </c>
      <c r="K4808" t="e">
        <f>VLOOKUP(B4808,'REGISTRO ABONOS'!$B$8:$BC$10039,54,0)</f>
        <v>#N/A</v>
      </c>
      <c r="L4808" t="e">
        <f>IF(Tabla267[[#This Row],[VALOR RESTANTE]]&lt;Tabla267[[#This Row],[VALOR]],"NO DISPONIBLE","DISPONIBLE")</f>
        <v>#N/A</v>
      </c>
      <c r="M4808" s="9">
        <f>COUNTIF(Tabla267[[#This Row],[VALOR RESTANTE]],0)</f>
        <v>0</v>
      </c>
    </row>
    <row r="4809" spans="2:13" hidden="1" x14ac:dyDescent="0.2">
      <c r="B4809" s="31">
        <v>4800</v>
      </c>
      <c r="J4809">
        <f t="shared" si="74"/>
        <v>105000</v>
      </c>
      <c r="K4809" t="e">
        <f>VLOOKUP(B4809,'REGISTRO ABONOS'!$B$8:$BC$10039,54,0)</f>
        <v>#N/A</v>
      </c>
      <c r="L4809" t="e">
        <f>IF(Tabla267[[#This Row],[VALOR RESTANTE]]&lt;Tabla267[[#This Row],[VALOR]],"NO DISPONIBLE","DISPONIBLE")</f>
        <v>#N/A</v>
      </c>
      <c r="M4809" s="9">
        <f>COUNTIF(Tabla267[[#This Row],[VALOR RESTANTE]],0)</f>
        <v>0</v>
      </c>
    </row>
    <row r="4810" spans="2:13" hidden="1" x14ac:dyDescent="0.2">
      <c r="B4810" s="31">
        <v>4801</v>
      </c>
      <c r="J4810">
        <f t="shared" si="74"/>
        <v>105000</v>
      </c>
      <c r="K4810" t="e">
        <f>VLOOKUP(B4810,'REGISTRO ABONOS'!$B$8:$BC$10039,54,0)</f>
        <v>#N/A</v>
      </c>
      <c r="L4810" t="e">
        <f>IF(Tabla267[[#This Row],[VALOR RESTANTE]]&lt;Tabla267[[#This Row],[VALOR]],"NO DISPONIBLE","DISPONIBLE")</f>
        <v>#N/A</v>
      </c>
      <c r="M4810" s="9">
        <f>COUNTIF(Tabla267[[#This Row],[VALOR RESTANTE]],0)</f>
        <v>0</v>
      </c>
    </row>
    <row r="4811" spans="2:13" hidden="1" x14ac:dyDescent="0.2">
      <c r="B4811" s="31">
        <v>4802</v>
      </c>
      <c r="J4811">
        <f t="shared" si="74"/>
        <v>105000</v>
      </c>
      <c r="K4811" t="e">
        <f>VLOOKUP(B4811,'REGISTRO ABONOS'!$B$8:$BC$10039,54,0)</f>
        <v>#N/A</v>
      </c>
      <c r="L4811" t="e">
        <f>IF(Tabla267[[#This Row],[VALOR RESTANTE]]&lt;Tabla267[[#This Row],[VALOR]],"NO DISPONIBLE","DISPONIBLE")</f>
        <v>#N/A</v>
      </c>
      <c r="M4811" s="9">
        <f>COUNTIF(Tabla267[[#This Row],[VALOR RESTANTE]],0)</f>
        <v>0</v>
      </c>
    </row>
    <row r="4812" spans="2:13" hidden="1" x14ac:dyDescent="0.2">
      <c r="B4812" s="31">
        <v>4803</v>
      </c>
      <c r="J4812">
        <f t="shared" ref="J4812:J4875" si="75">IF(C4812&gt;43607,130000,105000)</f>
        <v>105000</v>
      </c>
      <c r="K4812" t="e">
        <f>VLOOKUP(B4812,'REGISTRO ABONOS'!$B$8:$BC$10039,54,0)</f>
        <v>#N/A</v>
      </c>
      <c r="L4812" t="e">
        <f>IF(Tabla267[[#This Row],[VALOR RESTANTE]]&lt;Tabla267[[#This Row],[VALOR]],"NO DISPONIBLE","DISPONIBLE")</f>
        <v>#N/A</v>
      </c>
      <c r="M4812" s="9">
        <f>COUNTIF(Tabla267[[#This Row],[VALOR RESTANTE]],0)</f>
        <v>0</v>
      </c>
    </row>
    <row r="4813" spans="2:13" hidden="1" x14ac:dyDescent="0.2">
      <c r="B4813" s="31">
        <v>4804</v>
      </c>
      <c r="J4813">
        <f t="shared" si="75"/>
        <v>105000</v>
      </c>
      <c r="K4813" t="e">
        <f>VLOOKUP(B4813,'REGISTRO ABONOS'!$B$8:$BC$10039,54,0)</f>
        <v>#N/A</v>
      </c>
      <c r="L4813" t="e">
        <f>IF(Tabla267[[#This Row],[VALOR RESTANTE]]&lt;Tabla267[[#This Row],[VALOR]],"NO DISPONIBLE","DISPONIBLE")</f>
        <v>#N/A</v>
      </c>
      <c r="M4813" s="9">
        <f>COUNTIF(Tabla267[[#This Row],[VALOR RESTANTE]],0)</f>
        <v>0</v>
      </c>
    </row>
    <row r="4814" spans="2:13" hidden="1" x14ac:dyDescent="0.2">
      <c r="B4814" s="31">
        <v>4805</v>
      </c>
      <c r="J4814">
        <f t="shared" si="75"/>
        <v>105000</v>
      </c>
      <c r="K4814" t="e">
        <f>VLOOKUP(B4814,'REGISTRO ABONOS'!$B$8:$BC$10039,54,0)</f>
        <v>#N/A</v>
      </c>
      <c r="L4814" t="e">
        <f>IF(Tabla267[[#This Row],[VALOR RESTANTE]]&lt;Tabla267[[#This Row],[VALOR]],"NO DISPONIBLE","DISPONIBLE")</f>
        <v>#N/A</v>
      </c>
      <c r="M4814" s="9">
        <f>COUNTIF(Tabla267[[#This Row],[VALOR RESTANTE]],0)</f>
        <v>0</v>
      </c>
    </row>
    <row r="4815" spans="2:13" hidden="1" x14ac:dyDescent="0.2">
      <c r="B4815" s="31">
        <v>4806</v>
      </c>
      <c r="J4815">
        <f t="shared" si="75"/>
        <v>105000</v>
      </c>
      <c r="K4815" t="e">
        <f>VLOOKUP(B4815,'REGISTRO ABONOS'!$B$8:$BC$10039,54,0)</f>
        <v>#N/A</v>
      </c>
      <c r="L4815" t="e">
        <f>IF(Tabla267[[#This Row],[VALOR RESTANTE]]&lt;Tabla267[[#This Row],[VALOR]],"NO DISPONIBLE","DISPONIBLE")</f>
        <v>#N/A</v>
      </c>
      <c r="M4815" s="9">
        <f>COUNTIF(Tabla267[[#This Row],[VALOR RESTANTE]],0)</f>
        <v>0</v>
      </c>
    </row>
    <row r="4816" spans="2:13" hidden="1" x14ac:dyDescent="0.2">
      <c r="B4816" s="31">
        <v>4807</v>
      </c>
      <c r="J4816">
        <f t="shared" si="75"/>
        <v>105000</v>
      </c>
      <c r="K4816" t="e">
        <f>VLOOKUP(B4816,'REGISTRO ABONOS'!$B$8:$BC$10039,54,0)</f>
        <v>#N/A</v>
      </c>
      <c r="L4816" t="e">
        <f>IF(Tabla267[[#This Row],[VALOR RESTANTE]]&lt;Tabla267[[#This Row],[VALOR]],"NO DISPONIBLE","DISPONIBLE")</f>
        <v>#N/A</v>
      </c>
      <c r="M4816" s="9">
        <f>COUNTIF(Tabla267[[#This Row],[VALOR RESTANTE]],0)</f>
        <v>0</v>
      </c>
    </row>
    <row r="4817" spans="2:13" hidden="1" x14ac:dyDescent="0.2">
      <c r="B4817" s="31">
        <v>4808</v>
      </c>
      <c r="J4817">
        <f t="shared" si="75"/>
        <v>105000</v>
      </c>
      <c r="K4817" t="e">
        <f>VLOOKUP(B4817,'REGISTRO ABONOS'!$B$8:$BC$10039,54,0)</f>
        <v>#N/A</v>
      </c>
      <c r="L4817" t="e">
        <f>IF(Tabla267[[#This Row],[VALOR RESTANTE]]&lt;Tabla267[[#This Row],[VALOR]],"NO DISPONIBLE","DISPONIBLE")</f>
        <v>#N/A</v>
      </c>
      <c r="M4817" s="9">
        <f>COUNTIF(Tabla267[[#This Row],[VALOR RESTANTE]],0)</f>
        <v>0</v>
      </c>
    </row>
    <row r="4818" spans="2:13" hidden="1" x14ac:dyDescent="0.2">
      <c r="B4818" s="31">
        <v>4809</v>
      </c>
      <c r="J4818">
        <f t="shared" si="75"/>
        <v>105000</v>
      </c>
      <c r="K4818" t="e">
        <f>VLOOKUP(B4818,'REGISTRO ABONOS'!$B$8:$BC$10039,54,0)</f>
        <v>#N/A</v>
      </c>
      <c r="L4818" t="e">
        <f>IF(Tabla267[[#This Row],[VALOR RESTANTE]]&lt;Tabla267[[#This Row],[VALOR]],"NO DISPONIBLE","DISPONIBLE")</f>
        <v>#N/A</v>
      </c>
      <c r="M4818" s="9">
        <f>COUNTIF(Tabla267[[#This Row],[VALOR RESTANTE]],0)</f>
        <v>0</v>
      </c>
    </row>
    <row r="4819" spans="2:13" hidden="1" x14ac:dyDescent="0.2">
      <c r="B4819" s="31">
        <v>4810</v>
      </c>
      <c r="J4819">
        <f t="shared" si="75"/>
        <v>105000</v>
      </c>
      <c r="K4819" t="e">
        <f>VLOOKUP(B4819,'REGISTRO ABONOS'!$B$8:$BC$10039,54,0)</f>
        <v>#N/A</v>
      </c>
      <c r="L4819" t="e">
        <f>IF(Tabla267[[#This Row],[VALOR RESTANTE]]&lt;Tabla267[[#This Row],[VALOR]],"NO DISPONIBLE","DISPONIBLE")</f>
        <v>#N/A</v>
      </c>
      <c r="M4819" s="9">
        <f>COUNTIF(Tabla267[[#This Row],[VALOR RESTANTE]],0)</f>
        <v>0</v>
      </c>
    </row>
    <row r="4820" spans="2:13" hidden="1" x14ac:dyDescent="0.2">
      <c r="B4820" s="31">
        <v>4811</v>
      </c>
      <c r="J4820">
        <f t="shared" si="75"/>
        <v>105000</v>
      </c>
      <c r="K4820" t="e">
        <f>VLOOKUP(B4820,'REGISTRO ABONOS'!$B$8:$BC$10039,54,0)</f>
        <v>#N/A</v>
      </c>
      <c r="L4820" t="e">
        <f>IF(Tabla267[[#This Row],[VALOR RESTANTE]]&lt;Tabla267[[#This Row],[VALOR]],"NO DISPONIBLE","DISPONIBLE")</f>
        <v>#N/A</v>
      </c>
      <c r="M4820" s="9">
        <f>COUNTIF(Tabla267[[#This Row],[VALOR RESTANTE]],0)</f>
        <v>0</v>
      </c>
    </row>
    <row r="4821" spans="2:13" hidden="1" x14ac:dyDescent="0.2">
      <c r="B4821" s="31">
        <v>4812</v>
      </c>
      <c r="J4821">
        <f t="shared" si="75"/>
        <v>105000</v>
      </c>
      <c r="K4821" t="e">
        <f>VLOOKUP(B4821,'REGISTRO ABONOS'!$B$8:$BC$10039,54,0)</f>
        <v>#N/A</v>
      </c>
      <c r="L4821" t="e">
        <f>IF(Tabla267[[#This Row],[VALOR RESTANTE]]&lt;Tabla267[[#This Row],[VALOR]],"NO DISPONIBLE","DISPONIBLE")</f>
        <v>#N/A</v>
      </c>
      <c r="M4821" s="9">
        <f>COUNTIF(Tabla267[[#This Row],[VALOR RESTANTE]],0)</f>
        <v>0</v>
      </c>
    </row>
    <row r="4822" spans="2:13" hidden="1" x14ac:dyDescent="0.2">
      <c r="B4822" s="31">
        <v>4813</v>
      </c>
      <c r="J4822">
        <f t="shared" si="75"/>
        <v>105000</v>
      </c>
      <c r="K4822" t="e">
        <f>VLOOKUP(B4822,'REGISTRO ABONOS'!$B$8:$BC$10039,54,0)</f>
        <v>#N/A</v>
      </c>
      <c r="L4822" t="e">
        <f>IF(Tabla267[[#This Row],[VALOR RESTANTE]]&lt;Tabla267[[#This Row],[VALOR]],"NO DISPONIBLE","DISPONIBLE")</f>
        <v>#N/A</v>
      </c>
      <c r="M4822" s="9">
        <f>COUNTIF(Tabla267[[#This Row],[VALOR RESTANTE]],0)</f>
        <v>0</v>
      </c>
    </row>
    <row r="4823" spans="2:13" hidden="1" x14ac:dyDescent="0.2">
      <c r="B4823" s="31">
        <v>4814</v>
      </c>
      <c r="J4823">
        <f t="shared" si="75"/>
        <v>105000</v>
      </c>
      <c r="K4823" t="e">
        <f>VLOOKUP(B4823,'REGISTRO ABONOS'!$B$8:$BC$10039,54,0)</f>
        <v>#N/A</v>
      </c>
      <c r="L4823" t="e">
        <f>IF(Tabla267[[#This Row],[VALOR RESTANTE]]&lt;Tabla267[[#This Row],[VALOR]],"NO DISPONIBLE","DISPONIBLE")</f>
        <v>#N/A</v>
      </c>
      <c r="M4823" s="9">
        <f>COUNTIF(Tabla267[[#This Row],[VALOR RESTANTE]],0)</f>
        <v>0</v>
      </c>
    </row>
    <row r="4824" spans="2:13" hidden="1" x14ac:dyDescent="0.2">
      <c r="B4824" s="31">
        <v>4815</v>
      </c>
      <c r="J4824">
        <f t="shared" si="75"/>
        <v>105000</v>
      </c>
      <c r="K4824" t="e">
        <f>VLOOKUP(B4824,'REGISTRO ABONOS'!$B$8:$BC$10039,54,0)</f>
        <v>#N/A</v>
      </c>
      <c r="L4824" t="e">
        <f>IF(Tabla267[[#This Row],[VALOR RESTANTE]]&lt;Tabla267[[#This Row],[VALOR]],"NO DISPONIBLE","DISPONIBLE")</f>
        <v>#N/A</v>
      </c>
      <c r="M4824" s="9">
        <f>COUNTIF(Tabla267[[#This Row],[VALOR RESTANTE]],0)</f>
        <v>0</v>
      </c>
    </row>
    <row r="4825" spans="2:13" hidden="1" x14ac:dyDescent="0.2">
      <c r="B4825" s="31">
        <v>4816</v>
      </c>
      <c r="J4825">
        <f t="shared" si="75"/>
        <v>105000</v>
      </c>
      <c r="K4825" t="e">
        <f>VLOOKUP(B4825,'REGISTRO ABONOS'!$B$8:$BC$10039,54,0)</f>
        <v>#N/A</v>
      </c>
      <c r="L4825" t="e">
        <f>IF(Tabla267[[#This Row],[VALOR RESTANTE]]&lt;Tabla267[[#This Row],[VALOR]],"NO DISPONIBLE","DISPONIBLE")</f>
        <v>#N/A</v>
      </c>
      <c r="M4825" s="9">
        <f>COUNTIF(Tabla267[[#This Row],[VALOR RESTANTE]],0)</f>
        <v>0</v>
      </c>
    </row>
    <row r="4826" spans="2:13" hidden="1" x14ac:dyDescent="0.2">
      <c r="B4826" s="31">
        <v>4817</v>
      </c>
      <c r="C4826" s="10">
        <v>43553</v>
      </c>
      <c r="D4826" t="s">
        <v>109</v>
      </c>
      <c r="H4826" t="s">
        <v>109</v>
      </c>
      <c r="I4826" t="s">
        <v>107</v>
      </c>
      <c r="J4826">
        <f t="shared" si="75"/>
        <v>105000</v>
      </c>
      <c r="K4826" t="e">
        <f>VLOOKUP(B4826,'REGISTRO ABONOS'!$B$8:$BC$10039,54,0)</f>
        <v>#N/A</v>
      </c>
      <c r="L4826" t="e">
        <f>IF(Tabla267[[#This Row],[VALOR RESTANTE]]&lt;Tabla267[[#This Row],[VALOR]],"NO DISPONIBLE","DISPONIBLE")</f>
        <v>#N/A</v>
      </c>
      <c r="M4826" s="9">
        <f>COUNTIF(Tabla267[[#This Row],[VALOR RESTANTE]],0)</f>
        <v>0</v>
      </c>
    </row>
    <row r="4827" spans="2:13" hidden="1" x14ac:dyDescent="0.2">
      <c r="B4827" s="31">
        <v>4818</v>
      </c>
      <c r="J4827">
        <f t="shared" si="75"/>
        <v>105000</v>
      </c>
      <c r="K4827" t="e">
        <f>VLOOKUP(B4827,'REGISTRO ABONOS'!$B$8:$BC$10039,54,0)</f>
        <v>#N/A</v>
      </c>
      <c r="L4827" t="e">
        <f>IF(Tabla267[[#This Row],[VALOR RESTANTE]]&lt;Tabla267[[#This Row],[VALOR]],"NO DISPONIBLE","DISPONIBLE")</f>
        <v>#N/A</v>
      </c>
      <c r="M4827" s="9">
        <f>COUNTIF(Tabla267[[#This Row],[VALOR RESTANTE]],0)</f>
        <v>0</v>
      </c>
    </row>
    <row r="4828" spans="2:13" hidden="1" x14ac:dyDescent="0.2">
      <c r="B4828" s="31">
        <v>4819</v>
      </c>
      <c r="J4828">
        <f t="shared" si="75"/>
        <v>105000</v>
      </c>
      <c r="K4828" t="e">
        <f>VLOOKUP(B4828,'REGISTRO ABONOS'!$B$8:$BC$10039,54,0)</f>
        <v>#N/A</v>
      </c>
      <c r="L4828" t="e">
        <f>IF(Tabla267[[#This Row],[VALOR RESTANTE]]&lt;Tabla267[[#This Row],[VALOR]],"NO DISPONIBLE","DISPONIBLE")</f>
        <v>#N/A</v>
      </c>
      <c r="M4828" s="9">
        <f>COUNTIF(Tabla267[[#This Row],[VALOR RESTANTE]],0)</f>
        <v>0</v>
      </c>
    </row>
    <row r="4829" spans="2:13" hidden="1" x14ac:dyDescent="0.2">
      <c r="B4829" s="31">
        <v>4820</v>
      </c>
      <c r="J4829">
        <f t="shared" si="75"/>
        <v>105000</v>
      </c>
      <c r="K4829" t="e">
        <f>VLOOKUP(B4829,'REGISTRO ABONOS'!$B$8:$BC$10039,54,0)</f>
        <v>#N/A</v>
      </c>
      <c r="L4829" t="e">
        <f>IF(Tabla267[[#This Row],[VALOR RESTANTE]]&lt;Tabla267[[#This Row],[VALOR]],"NO DISPONIBLE","DISPONIBLE")</f>
        <v>#N/A</v>
      </c>
      <c r="M4829" s="9">
        <f>COUNTIF(Tabla267[[#This Row],[VALOR RESTANTE]],0)</f>
        <v>0</v>
      </c>
    </row>
    <row r="4830" spans="2:13" hidden="1" x14ac:dyDescent="0.2">
      <c r="B4830" s="31">
        <v>4821</v>
      </c>
      <c r="J4830">
        <f t="shared" si="75"/>
        <v>105000</v>
      </c>
      <c r="K4830" t="e">
        <f>VLOOKUP(B4830,'REGISTRO ABONOS'!$B$8:$BC$10039,54,0)</f>
        <v>#N/A</v>
      </c>
      <c r="L4830" t="e">
        <f>IF(Tabla267[[#This Row],[VALOR RESTANTE]]&lt;Tabla267[[#This Row],[VALOR]],"NO DISPONIBLE","DISPONIBLE")</f>
        <v>#N/A</v>
      </c>
      <c r="M4830" s="9">
        <f>COUNTIF(Tabla267[[#This Row],[VALOR RESTANTE]],0)</f>
        <v>0</v>
      </c>
    </row>
    <row r="4831" spans="2:13" hidden="1" x14ac:dyDescent="0.2">
      <c r="B4831" s="31">
        <v>4822</v>
      </c>
      <c r="J4831">
        <f t="shared" si="75"/>
        <v>105000</v>
      </c>
      <c r="K4831" t="e">
        <f>VLOOKUP(B4831,'REGISTRO ABONOS'!$B$8:$BC$10039,54,0)</f>
        <v>#N/A</v>
      </c>
      <c r="L4831" t="e">
        <f>IF(Tabla267[[#This Row],[VALOR RESTANTE]]&lt;Tabla267[[#This Row],[VALOR]],"NO DISPONIBLE","DISPONIBLE")</f>
        <v>#N/A</v>
      </c>
      <c r="M4831" s="9">
        <f>COUNTIF(Tabla267[[#This Row],[VALOR RESTANTE]],0)</f>
        <v>0</v>
      </c>
    </row>
    <row r="4832" spans="2:13" hidden="1" x14ac:dyDescent="0.2">
      <c r="B4832" s="31">
        <v>4823</v>
      </c>
      <c r="J4832">
        <f t="shared" si="75"/>
        <v>105000</v>
      </c>
      <c r="K4832" t="e">
        <f>VLOOKUP(B4832,'REGISTRO ABONOS'!$B$8:$BC$10039,54,0)</f>
        <v>#N/A</v>
      </c>
      <c r="L4832" t="e">
        <f>IF(Tabla267[[#This Row],[VALOR RESTANTE]]&lt;Tabla267[[#This Row],[VALOR]],"NO DISPONIBLE","DISPONIBLE")</f>
        <v>#N/A</v>
      </c>
      <c r="M4832" s="9">
        <f>COUNTIF(Tabla267[[#This Row],[VALOR RESTANTE]],0)</f>
        <v>0</v>
      </c>
    </row>
    <row r="4833" spans="2:13" hidden="1" x14ac:dyDescent="0.2">
      <c r="B4833" s="31">
        <v>4824</v>
      </c>
      <c r="J4833">
        <f t="shared" si="75"/>
        <v>105000</v>
      </c>
      <c r="K4833" t="e">
        <f>VLOOKUP(B4833,'REGISTRO ABONOS'!$B$8:$BC$10039,54,0)</f>
        <v>#N/A</v>
      </c>
      <c r="L4833" t="e">
        <f>IF(Tabla267[[#This Row],[VALOR RESTANTE]]&lt;Tabla267[[#This Row],[VALOR]],"NO DISPONIBLE","DISPONIBLE")</f>
        <v>#N/A</v>
      </c>
      <c r="M4833" s="9">
        <f>COUNTIF(Tabla267[[#This Row],[VALOR RESTANTE]],0)</f>
        <v>0</v>
      </c>
    </row>
    <row r="4834" spans="2:13" hidden="1" x14ac:dyDescent="0.2">
      <c r="B4834" s="31">
        <v>4825</v>
      </c>
      <c r="J4834">
        <f t="shared" si="75"/>
        <v>105000</v>
      </c>
      <c r="K4834" t="e">
        <f>VLOOKUP(B4834,'REGISTRO ABONOS'!$B$8:$BC$10039,54,0)</f>
        <v>#N/A</v>
      </c>
      <c r="L4834" t="e">
        <f>IF(Tabla267[[#This Row],[VALOR RESTANTE]]&lt;Tabla267[[#This Row],[VALOR]],"NO DISPONIBLE","DISPONIBLE")</f>
        <v>#N/A</v>
      </c>
      <c r="M4834" s="9">
        <f>COUNTIF(Tabla267[[#This Row],[VALOR RESTANTE]],0)</f>
        <v>0</v>
      </c>
    </row>
    <row r="4835" spans="2:13" hidden="1" x14ac:dyDescent="0.2">
      <c r="B4835" s="31">
        <v>4826</v>
      </c>
      <c r="J4835">
        <f t="shared" si="75"/>
        <v>105000</v>
      </c>
      <c r="K4835" t="e">
        <f>VLOOKUP(B4835,'REGISTRO ABONOS'!$B$8:$BC$10039,54,0)</f>
        <v>#N/A</v>
      </c>
      <c r="L4835" t="e">
        <f>IF(Tabla267[[#This Row],[VALOR RESTANTE]]&lt;Tabla267[[#This Row],[VALOR]],"NO DISPONIBLE","DISPONIBLE")</f>
        <v>#N/A</v>
      </c>
      <c r="M4835" s="9">
        <f>COUNTIF(Tabla267[[#This Row],[VALOR RESTANTE]],0)</f>
        <v>0</v>
      </c>
    </row>
    <row r="4836" spans="2:13" hidden="1" x14ac:dyDescent="0.2">
      <c r="B4836" s="31">
        <v>4827</v>
      </c>
      <c r="J4836">
        <f t="shared" si="75"/>
        <v>105000</v>
      </c>
      <c r="K4836" t="e">
        <f>VLOOKUP(B4836,'REGISTRO ABONOS'!$B$8:$BC$10039,54,0)</f>
        <v>#N/A</v>
      </c>
      <c r="L4836" t="e">
        <f>IF(Tabla267[[#This Row],[VALOR RESTANTE]]&lt;Tabla267[[#This Row],[VALOR]],"NO DISPONIBLE","DISPONIBLE")</f>
        <v>#N/A</v>
      </c>
      <c r="M4836" s="9">
        <f>COUNTIF(Tabla267[[#This Row],[VALOR RESTANTE]],0)</f>
        <v>0</v>
      </c>
    </row>
    <row r="4837" spans="2:13" hidden="1" x14ac:dyDescent="0.2">
      <c r="B4837" s="31">
        <v>4828</v>
      </c>
      <c r="J4837">
        <f t="shared" si="75"/>
        <v>105000</v>
      </c>
      <c r="K4837" t="e">
        <f>VLOOKUP(B4837,'REGISTRO ABONOS'!$B$8:$BC$10039,54,0)</f>
        <v>#N/A</v>
      </c>
      <c r="L4837" t="e">
        <f>IF(Tabla267[[#This Row],[VALOR RESTANTE]]&lt;Tabla267[[#This Row],[VALOR]],"NO DISPONIBLE","DISPONIBLE")</f>
        <v>#N/A</v>
      </c>
      <c r="M4837" s="9">
        <f>COUNTIF(Tabla267[[#This Row],[VALOR RESTANTE]],0)</f>
        <v>0</v>
      </c>
    </row>
    <row r="4838" spans="2:13" hidden="1" x14ac:dyDescent="0.2">
      <c r="B4838" s="31">
        <v>4829</v>
      </c>
      <c r="J4838">
        <f t="shared" si="75"/>
        <v>105000</v>
      </c>
      <c r="K4838" t="e">
        <f>VLOOKUP(B4838,'REGISTRO ABONOS'!$B$8:$BC$10039,54,0)</f>
        <v>#N/A</v>
      </c>
      <c r="L4838" t="e">
        <f>IF(Tabla267[[#This Row],[VALOR RESTANTE]]&lt;Tabla267[[#This Row],[VALOR]],"NO DISPONIBLE","DISPONIBLE")</f>
        <v>#N/A</v>
      </c>
      <c r="M4838" s="9">
        <f>COUNTIF(Tabla267[[#This Row],[VALOR RESTANTE]],0)</f>
        <v>0</v>
      </c>
    </row>
    <row r="4839" spans="2:13" hidden="1" x14ac:dyDescent="0.2">
      <c r="B4839" s="31">
        <v>4830</v>
      </c>
      <c r="J4839">
        <f t="shared" si="75"/>
        <v>105000</v>
      </c>
      <c r="K4839" t="e">
        <f>VLOOKUP(B4839,'REGISTRO ABONOS'!$B$8:$BC$10039,54,0)</f>
        <v>#N/A</v>
      </c>
      <c r="L4839" t="e">
        <f>IF(Tabla267[[#This Row],[VALOR RESTANTE]]&lt;Tabla267[[#This Row],[VALOR]],"NO DISPONIBLE","DISPONIBLE")</f>
        <v>#N/A</v>
      </c>
      <c r="M4839" s="9">
        <f>COUNTIF(Tabla267[[#This Row],[VALOR RESTANTE]],0)</f>
        <v>0</v>
      </c>
    </row>
    <row r="4840" spans="2:13" hidden="1" x14ac:dyDescent="0.2">
      <c r="B4840" s="31">
        <v>4831</v>
      </c>
      <c r="J4840">
        <f t="shared" si="75"/>
        <v>105000</v>
      </c>
      <c r="K4840" t="e">
        <f>VLOOKUP(B4840,'REGISTRO ABONOS'!$B$8:$BC$10039,54,0)</f>
        <v>#N/A</v>
      </c>
      <c r="L4840" t="e">
        <f>IF(Tabla267[[#This Row],[VALOR RESTANTE]]&lt;Tabla267[[#This Row],[VALOR]],"NO DISPONIBLE","DISPONIBLE")</f>
        <v>#N/A</v>
      </c>
      <c r="M4840" s="9">
        <f>COUNTIF(Tabla267[[#This Row],[VALOR RESTANTE]],0)</f>
        <v>0</v>
      </c>
    </row>
    <row r="4841" spans="2:13" hidden="1" x14ac:dyDescent="0.2">
      <c r="B4841" s="31">
        <v>4832</v>
      </c>
      <c r="J4841">
        <f t="shared" si="75"/>
        <v>105000</v>
      </c>
      <c r="K4841" t="e">
        <f>VLOOKUP(B4841,'REGISTRO ABONOS'!$B$8:$BC$10039,54,0)</f>
        <v>#N/A</v>
      </c>
      <c r="L4841" t="e">
        <f>IF(Tabla267[[#This Row],[VALOR RESTANTE]]&lt;Tabla267[[#This Row],[VALOR]],"NO DISPONIBLE","DISPONIBLE")</f>
        <v>#N/A</v>
      </c>
      <c r="M4841" s="9">
        <f>COUNTIF(Tabla267[[#This Row],[VALOR RESTANTE]],0)</f>
        <v>0</v>
      </c>
    </row>
    <row r="4842" spans="2:13" hidden="1" x14ac:dyDescent="0.2">
      <c r="B4842" s="31">
        <v>4833</v>
      </c>
      <c r="J4842">
        <f t="shared" si="75"/>
        <v>105000</v>
      </c>
      <c r="K4842" t="e">
        <f>VLOOKUP(B4842,'REGISTRO ABONOS'!$B$8:$BC$10039,54,0)</f>
        <v>#N/A</v>
      </c>
      <c r="L4842" t="e">
        <f>IF(Tabla267[[#This Row],[VALOR RESTANTE]]&lt;Tabla267[[#This Row],[VALOR]],"NO DISPONIBLE","DISPONIBLE")</f>
        <v>#N/A</v>
      </c>
      <c r="M4842" s="9">
        <f>COUNTIF(Tabla267[[#This Row],[VALOR RESTANTE]],0)</f>
        <v>0</v>
      </c>
    </row>
    <row r="4843" spans="2:13" hidden="1" x14ac:dyDescent="0.2">
      <c r="B4843" s="31">
        <v>4834</v>
      </c>
      <c r="J4843">
        <f t="shared" si="75"/>
        <v>105000</v>
      </c>
      <c r="K4843" t="e">
        <f>VLOOKUP(B4843,'REGISTRO ABONOS'!$B$8:$BC$10039,54,0)</f>
        <v>#N/A</v>
      </c>
      <c r="L4843" t="e">
        <f>IF(Tabla267[[#This Row],[VALOR RESTANTE]]&lt;Tabla267[[#This Row],[VALOR]],"NO DISPONIBLE","DISPONIBLE")</f>
        <v>#N/A</v>
      </c>
      <c r="M4843" s="9">
        <f>COUNTIF(Tabla267[[#This Row],[VALOR RESTANTE]],0)</f>
        <v>0</v>
      </c>
    </row>
    <row r="4844" spans="2:13" hidden="1" x14ac:dyDescent="0.2">
      <c r="B4844" s="31">
        <v>4835</v>
      </c>
      <c r="J4844">
        <f t="shared" si="75"/>
        <v>105000</v>
      </c>
      <c r="K4844" t="e">
        <f>VLOOKUP(B4844,'REGISTRO ABONOS'!$B$8:$BC$10039,54,0)</f>
        <v>#N/A</v>
      </c>
      <c r="L4844" t="e">
        <f>IF(Tabla267[[#This Row],[VALOR RESTANTE]]&lt;Tabla267[[#This Row],[VALOR]],"NO DISPONIBLE","DISPONIBLE")</f>
        <v>#N/A</v>
      </c>
      <c r="M4844" s="9">
        <f>COUNTIF(Tabla267[[#This Row],[VALOR RESTANTE]],0)</f>
        <v>0</v>
      </c>
    </row>
    <row r="4845" spans="2:13" hidden="1" x14ac:dyDescent="0.2">
      <c r="B4845" s="31">
        <v>4836</v>
      </c>
      <c r="J4845">
        <f t="shared" si="75"/>
        <v>105000</v>
      </c>
      <c r="K4845" t="e">
        <f>VLOOKUP(B4845,'REGISTRO ABONOS'!$B$8:$BC$10039,54,0)</f>
        <v>#N/A</v>
      </c>
      <c r="L4845" t="e">
        <f>IF(Tabla267[[#This Row],[VALOR RESTANTE]]&lt;Tabla267[[#This Row],[VALOR]],"NO DISPONIBLE","DISPONIBLE")</f>
        <v>#N/A</v>
      </c>
      <c r="M4845" s="9">
        <f>COUNTIF(Tabla267[[#This Row],[VALOR RESTANTE]],0)</f>
        <v>0</v>
      </c>
    </row>
    <row r="4846" spans="2:13" hidden="1" x14ac:dyDescent="0.2">
      <c r="B4846" s="31">
        <v>4837</v>
      </c>
      <c r="J4846">
        <f t="shared" si="75"/>
        <v>105000</v>
      </c>
      <c r="K4846" t="e">
        <f>VLOOKUP(B4846,'REGISTRO ABONOS'!$B$8:$BC$10039,54,0)</f>
        <v>#N/A</v>
      </c>
      <c r="L4846" t="e">
        <f>IF(Tabla267[[#This Row],[VALOR RESTANTE]]&lt;Tabla267[[#This Row],[VALOR]],"NO DISPONIBLE","DISPONIBLE")</f>
        <v>#N/A</v>
      </c>
      <c r="M4846" s="9">
        <f>COUNTIF(Tabla267[[#This Row],[VALOR RESTANTE]],0)</f>
        <v>0</v>
      </c>
    </row>
    <row r="4847" spans="2:13" hidden="1" x14ac:dyDescent="0.2">
      <c r="B4847" s="31">
        <v>4838</v>
      </c>
      <c r="J4847">
        <f t="shared" si="75"/>
        <v>105000</v>
      </c>
      <c r="K4847" t="e">
        <f>VLOOKUP(B4847,'REGISTRO ABONOS'!$B$8:$BC$10039,54,0)</f>
        <v>#N/A</v>
      </c>
      <c r="L4847" t="e">
        <f>IF(Tabla267[[#This Row],[VALOR RESTANTE]]&lt;Tabla267[[#This Row],[VALOR]],"NO DISPONIBLE","DISPONIBLE")</f>
        <v>#N/A</v>
      </c>
      <c r="M4847" s="9">
        <f>COUNTIF(Tabla267[[#This Row],[VALOR RESTANTE]],0)</f>
        <v>0</v>
      </c>
    </row>
    <row r="4848" spans="2:13" hidden="1" x14ac:dyDescent="0.2">
      <c r="B4848" s="31">
        <v>4839</v>
      </c>
      <c r="J4848">
        <f t="shared" si="75"/>
        <v>105000</v>
      </c>
      <c r="K4848" t="e">
        <f>VLOOKUP(B4848,'REGISTRO ABONOS'!$B$8:$BC$10039,54,0)</f>
        <v>#N/A</v>
      </c>
      <c r="L4848" t="e">
        <f>IF(Tabla267[[#This Row],[VALOR RESTANTE]]&lt;Tabla267[[#This Row],[VALOR]],"NO DISPONIBLE","DISPONIBLE")</f>
        <v>#N/A</v>
      </c>
      <c r="M4848" s="9">
        <f>COUNTIF(Tabla267[[#This Row],[VALOR RESTANTE]],0)</f>
        <v>0</v>
      </c>
    </row>
    <row r="4849" spans="2:13" hidden="1" x14ac:dyDescent="0.2">
      <c r="B4849" s="31">
        <v>4840</v>
      </c>
      <c r="J4849">
        <f t="shared" si="75"/>
        <v>105000</v>
      </c>
      <c r="K4849" t="e">
        <f>VLOOKUP(B4849,'REGISTRO ABONOS'!$B$8:$BC$10039,54,0)</f>
        <v>#N/A</v>
      </c>
      <c r="L4849" t="e">
        <f>IF(Tabla267[[#This Row],[VALOR RESTANTE]]&lt;Tabla267[[#This Row],[VALOR]],"NO DISPONIBLE","DISPONIBLE")</f>
        <v>#N/A</v>
      </c>
      <c r="M4849" s="9">
        <f>COUNTIF(Tabla267[[#This Row],[VALOR RESTANTE]],0)</f>
        <v>0</v>
      </c>
    </row>
    <row r="4850" spans="2:13" hidden="1" x14ac:dyDescent="0.2">
      <c r="B4850" s="31">
        <v>4841</v>
      </c>
      <c r="J4850">
        <f t="shared" si="75"/>
        <v>105000</v>
      </c>
      <c r="K4850" t="e">
        <f>VLOOKUP(B4850,'REGISTRO ABONOS'!$B$8:$BC$10039,54,0)</f>
        <v>#N/A</v>
      </c>
      <c r="L4850" t="e">
        <f>IF(Tabla267[[#This Row],[VALOR RESTANTE]]&lt;Tabla267[[#This Row],[VALOR]],"NO DISPONIBLE","DISPONIBLE")</f>
        <v>#N/A</v>
      </c>
      <c r="M4850" s="9">
        <f>COUNTIF(Tabla267[[#This Row],[VALOR RESTANTE]],0)</f>
        <v>0</v>
      </c>
    </row>
    <row r="4851" spans="2:13" hidden="1" x14ac:dyDescent="0.2">
      <c r="B4851" s="31">
        <v>4842</v>
      </c>
      <c r="J4851">
        <f t="shared" si="75"/>
        <v>105000</v>
      </c>
      <c r="K4851" t="e">
        <f>VLOOKUP(B4851,'REGISTRO ABONOS'!$B$8:$BC$10039,54,0)</f>
        <v>#N/A</v>
      </c>
      <c r="L4851" t="e">
        <f>IF(Tabla267[[#This Row],[VALOR RESTANTE]]&lt;Tabla267[[#This Row],[VALOR]],"NO DISPONIBLE","DISPONIBLE")</f>
        <v>#N/A</v>
      </c>
      <c r="M4851" s="9">
        <f>COUNTIF(Tabla267[[#This Row],[VALOR RESTANTE]],0)</f>
        <v>0</v>
      </c>
    </row>
    <row r="4852" spans="2:13" hidden="1" x14ac:dyDescent="0.2">
      <c r="B4852" s="31">
        <v>4843</v>
      </c>
      <c r="J4852">
        <f t="shared" si="75"/>
        <v>105000</v>
      </c>
      <c r="K4852" t="e">
        <f>VLOOKUP(B4852,'REGISTRO ABONOS'!$B$8:$BC$10039,54,0)</f>
        <v>#N/A</v>
      </c>
      <c r="L4852" t="e">
        <f>IF(Tabla267[[#This Row],[VALOR RESTANTE]]&lt;Tabla267[[#This Row],[VALOR]],"NO DISPONIBLE","DISPONIBLE")</f>
        <v>#N/A</v>
      </c>
      <c r="M4852" s="9">
        <f>COUNTIF(Tabla267[[#This Row],[VALOR RESTANTE]],0)</f>
        <v>0</v>
      </c>
    </row>
    <row r="4853" spans="2:13" hidden="1" x14ac:dyDescent="0.2">
      <c r="B4853" s="31">
        <v>4844</v>
      </c>
      <c r="J4853">
        <f t="shared" si="75"/>
        <v>105000</v>
      </c>
      <c r="K4853" t="e">
        <f>VLOOKUP(B4853,'REGISTRO ABONOS'!$B$8:$BC$10039,54,0)</f>
        <v>#N/A</v>
      </c>
      <c r="L4853" t="e">
        <f>IF(Tabla267[[#This Row],[VALOR RESTANTE]]&lt;Tabla267[[#This Row],[VALOR]],"NO DISPONIBLE","DISPONIBLE")</f>
        <v>#N/A</v>
      </c>
      <c r="M4853" s="9">
        <f>COUNTIF(Tabla267[[#This Row],[VALOR RESTANTE]],0)</f>
        <v>0</v>
      </c>
    </row>
    <row r="4854" spans="2:13" hidden="1" x14ac:dyDescent="0.2">
      <c r="B4854" s="31">
        <v>4845</v>
      </c>
      <c r="J4854">
        <f t="shared" si="75"/>
        <v>105000</v>
      </c>
      <c r="K4854" t="e">
        <f>VLOOKUP(B4854,'REGISTRO ABONOS'!$B$8:$BC$10039,54,0)</f>
        <v>#N/A</v>
      </c>
      <c r="L4854" t="e">
        <f>IF(Tabla267[[#This Row],[VALOR RESTANTE]]&lt;Tabla267[[#This Row],[VALOR]],"NO DISPONIBLE","DISPONIBLE")</f>
        <v>#N/A</v>
      </c>
      <c r="M4854" s="9">
        <f>COUNTIF(Tabla267[[#This Row],[VALOR RESTANTE]],0)</f>
        <v>0</v>
      </c>
    </row>
    <row r="4855" spans="2:13" hidden="1" x14ac:dyDescent="0.2">
      <c r="B4855" s="31">
        <v>4846</v>
      </c>
      <c r="J4855">
        <f t="shared" si="75"/>
        <v>105000</v>
      </c>
      <c r="K4855" t="e">
        <f>VLOOKUP(B4855,'REGISTRO ABONOS'!$B$8:$BC$10039,54,0)</f>
        <v>#N/A</v>
      </c>
      <c r="L4855" t="e">
        <f>IF(Tabla267[[#This Row],[VALOR RESTANTE]]&lt;Tabla267[[#This Row],[VALOR]],"NO DISPONIBLE","DISPONIBLE")</f>
        <v>#N/A</v>
      </c>
      <c r="M4855" s="9">
        <f>COUNTIF(Tabla267[[#This Row],[VALOR RESTANTE]],0)</f>
        <v>0</v>
      </c>
    </row>
    <row r="4856" spans="2:13" hidden="1" x14ac:dyDescent="0.2">
      <c r="B4856" s="31">
        <v>4847</v>
      </c>
      <c r="J4856">
        <f t="shared" si="75"/>
        <v>105000</v>
      </c>
      <c r="K4856" t="e">
        <f>VLOOKUP(B4856,'REGISTRO ABONOS'!$B$8:$BC$10039,54,0)</f>
        <v>#N/A</v>
      </c>
      <c r="L4856" t="e">
        <f>IF(Tabla267[[#This Row],[VALOR RESTANTE]]&lt;Tabla267[[#This Row],[VALOR]],"NO DISPONIBLE","DISPONIBLE")</f>
        <v>#N/A</v>
      </c>
      <c r="M4856" s="9">
        <f>COUNTIF(Tabla267[[#This Row],[VALOR RESTANTE]],0)</f>
        <v>0</v>
      </c>
    </row>
    <row r="4857" spans="2:13" hidden="1" x14ac:dyDescent="0.2">
      <c r="B4857" s="31">
        <v>4848</v>
      </c>
      <c r="J4857">
        <f t="shared" si="75"/>
        <v>105000</v>
      </c>
      <c r="K4857" t="e">
        <f>VLOOKUP(B4857,'REGISTRO ABONOS'!$B$8:$BC$10039,54,0)</f>
        <v>#N/A</v>
      </c>
      <c r="L4857" t="e">
        <f>IF(Tabla267[[#This Row],[VALOR RESTANTE]]&lt;Tabla267[[#This Row],[VALOR]],"NO DISPONIBLE","DISPONIBLE")</f>
        <v>#N/A</v>
      </c>
      <c r="M4857" s="9">
        <f>COUNTIF(Tabla267[[#This Row],[VALOR RESTANTE]],0)</f>
        <v>0</v>
      </c>
    </row>
    <row r="4858" spans="2:13" hidden="1" x14ac:dyDescent="0.2">
      <c r="B4858" s="31">
        <v>4849</v>
      </c>
      <c r="J4858">
        <f t="shared" si="75"/>
        <v>105000</v>
      </c>
      <c r="K4858" t="e">
        <f>VLOOKUP(B4858,'REGISTRO ABONOS'!$B$8:$BC$10039,54,0)</f>
        <v>#N/A</v>
      </c>
      <c r="L4858" t="e">
        <f>IF(Tabla267[[#This Row],[VALOR RESTANTE]]&lt;Tabla267[[#This Row],[VALOR]],"NO DISPONIBLE","DISPONIBLE")</f>
        <v>#N/A</v>
      </c>
      <c r="M4858" s="9">
        <f>COUNTIF(Tabla267[[#This Row],[VALOR RESTANTE]],0)</f>
        <v>0</v>
      </c>
    </row>
    <row r="4859" spans="2:13" hidden="1" x14ac:dyDescent="0.2">
      <c r="B4859" s="31">
        <v>4850</v>
      </c>
      <c r="J4859">
        <f t="shared" si="75"/>
        <v>105000</v>
      </c>
      <c r="K4859" t="e">
        <f>VLOOKUP(B4859,'REGISTRO ABONOS'!$B$8:$BC$10039,54,0)</f>
        <v>#N/A</v>
      </c>
      <c r="L4859" t="e">
        <f>IF(Tabla267[[#This Row],[VALOR RESTANTE]]&lt;Tabla267[[#This Row],[VALOR]],"NO DISPONIBLE","DISPONIBLE")</f>
        <v>#N/A</v>
      </c>
      <c r="M4859" s="9">
        <f>COUNTIF(Tabla267[[#This Row],[VALOR RESTANTE]],0)</f>
        <v>0</v>
      </c>
    </row>
    <row r="4860" spans="2:13" hidden="1" x14ac:dyDescent="0.2">
      <c r="B4860" s="31">
        <v>4851</v>
      </c>
      <c r="J4860">
        <f t="shared" si="75"/>
        <v>105000</v>
      </c>
      <c r="K4860" t="e">
        <f>VLOOKUP(B4860,'REGISTRO ABONOS'!$B$8:$BC$10039,54,0)</f>
        <v>#N/A</v>
      </c>
      <c r="L4860" t="e">
        <f>IF(Tabla267[[#This Row],[VALOR RESTANTE]]&lt;Tabla267[[#This Row],[VALOR]],"NO DISPONIBLE","DISPONIBLE")</f>
        <v>#N/A</v>
      </c>
      <c r="M4860" s="9">
        <f>COUNTIF(Tabla267[[#This Row],[VALOR RESTANTE]],0)</f>
        <v>0</v>
      </c>
    </row>
    <row r="4861" spans="2:13" hidden="1" x14ac:dyDescent="0.2">
      <c r="B4861" s="31">
        <v>4852</v>
      </c>
      <c r="C4861" s="10">
        <v>43559</v>
      </c>
      <c r="D4861" t="s">
        <v>283</v>
      </c>
      <c r="I4861" t="s">
        <v>281</v>
      </c>
      <c r="J4861">
        <f t="shared" si="75"/>
        <v>105000</v>
      </c>
      <c r="K4861">
        <f>VLOOKUP(B4861,'REGISTRO ABONOS'!$B$8:$BC$10039,54,0)</f>
        <v>0</v>
      </c>
      <c r="L4861" t="str">
        <f>IF(Tabla267[[#This Row],[VALOR RESTANTE]]&lt;Tabla267[[#This Row],[VALOR]],"NO DISPONIBLE","DISPONIBLE")</f>
        <v>NO DISPONIBLE</v>
      </c>
      <c r="M4861" s="9">
        <f>COUNTIF(Tabla267[[#This Row],[VALOR RESTANTE]],0)</f>
        <v>1</v>
      </c>
    </row>
    <row r="4862" spans="2:13" hidden="1" x14ac:dyDescent="0.2">
      <c r="B4862" s="31">
        <v>4853</v>
      </c>
      <c r="J4862">
        <f t="shared" si="75"/>
        <v>105000</v>
      </c>
      <c r="K4862" t="e">
        <f>VLOOKUP(B4862,'REGISTRO ABONOS'!$B$8:$BC$10039,54,0)</f>
        <v>#N/A</v>
      </c>
      <c r="L4862" t="e">
        <f>IF(Tabla267[[#This Row],[VALOR RESTANTE]]&lt;Tabla267[[#This Row],[VALOR]],"NO DISPONIBLE","DISPONIBLE")</f>
        <v>#N/A</v>
      </c>
      <c r="M4862" s="9">
        <f>COUNTIF(Tabla267[[#This Row],[VALOR RESTANTE]],0)</f>
        <v>0</v>
      </c>
    </row>
    <row r="4863" spans="2:13" hidden="1" x14ac:dyDescent="0.2">
      <c r="B4863" s="31">
        <v>4854</v>
      </c>
      <c r="J4863">
        <f t="shared" si="75"/>
        <v>105000</v>
      </c>
      <c r="K4863" t="e">
        <f>VLOOKUP(B4863,'REGISTRO ABONOS'!$B$8:$BC$10039,54,0)</f>
        <v>#N/A</v>
      </c>
      <c r="L4863" t="e">
        <f>IF(Tabla267[[#This Row],[VALOR RESTANTE]]&lt;Tabla267[[#This Row],[VALOR]],"NO DISPONIBLE","DISPONIBLE")</f>
        <v>#N/A</v>
      </c>
      <c r="M4863" s="9">
        <f>COUNTIF(Tabla267[[#This Row],[VALOR RESTANTE]],0)</f>
        <v>0</v>
      </c>
    </row>
    <row r="4864" spans="2:13" hidden="1" x14ac:dyDescent="0.2">
      <c r="B4864" s="31">
        <v>4855</v>
      </c>
      <c r="J4864">
        <f t="shared" si="75"/>
        <v>105000</v>
      </c>
      <c r="K4864" t="e">
        <f>VLOOKUP(B4864,'REGISTRO ABONOS'!$B$8:$BC$10039,54,0)</f>
        <v>#N/A</v>
      </c>
      <c r="L4864" t="e">
        <f>IF(Tabla267[[#This Row],[VALOR RESTANTE]]&lt;Tabla267[[#This Row],[VALOR]],"NO DISPONIBLE","DISPONIBLE")</f>
        <v>#N/A</v>
      </c>
      <c r="M4864" s="9">
        <f>COUNTIF(Tabla267[[#This Row],[VALOR RESTANTE]],0)</f>
        <v>0</v>
      </c>
    </row>
    <row r="4865" spans="2:13" hidden="1" x14ac:dyDescent="0.2">
      <c r="B4865" s="31">
        <v>4856</v>
      </c>
      <c r="J4865">
        <f t="shared" si="75"/>
        <v>105000</v>
      </c>
      <c r="K4865" t="e">
        <f>VLOOKUP(B4865,'REGISTRO ABONOS'!$B$8:$BC$10039,54,0)</f>
        <v>#N/A</v>
      </c>
      <c r="L4865" t="e">
        <f>IF(Tabla267[[#This Row],[VALOR RESTANTE]]&lt;Tabla267[[#This Row],[VALOR]],"NO DISPONIBLE","DISPONIBLE")</f>
        <v>#N/A</v>
      </c>
      <c r="M4865" s="9">
        <f>COUNTIF(Tabla267[[#This Row],[VALOR RESTANTE]],0)</f>
        <v>0</v>
      </c>
    </row>
    <row r="4866" spans="2:13" hidden="1" x14ac:dyDescent="0.2">
      <c r="B4866" s="31">
        <v>4857</v>
      </c>
      <c r="J4866">
        <f t="shared" si="75"/>
        <v>105000</v>
      </c>
      <c r="K4866" t="e">
        <f>VLOOKUP(B4866,'REGISTRO ABONOS'!$B$8:$BC$10039,54,0)</f>
        <v>#N/A</v>
      </c>
      <c r="L4866" t="e">
        <f>IF(Tabla267[[#This Row],[VALOR RESTANTE]]&lt;Tabla267[[#This Row],[VALOR]],"NO DISPONIBLE","DISPONIBLE")</f>
        <v>#N/A</v>
      </c>
      <c r="M4866" s="9">
        <f>COUNTIF(Tabla267[[#This Row],[VALOR RESTANTE]],0)</f>
        <v>0</v>
      </c>
    </row>
    <row r="4867" spans="2:13" hidden="1" x14ac:dyDescent="0.2">
      <c r="B4867" s="31">
        <v>4858</v>
      </c>
      <c r="J4867">
        <f t="shared" si="75"/>
        <v>105000</v>
      </c>
      <c r="K4867" t="e">
        <f>VLOOKUP(B4867,'REGISTRO ABONOS'!$B$8:$BC$10039,54,0)</f>
        <v>#N/A</v>
      </c>
      <c r="L4867" t="e">
        <f>IF(Tabla267[[#This Row],[VALOR RESTANTE]]&lt;Tabla267[[#This Row],[VALOR]],"NO DISPONIBLE","DISPONIBLE")</f>
        <v>#N/A</v>
      </c>
      <c r="M4867" s="9">
        <f>COUNTIF(Tabla267[[#This Row],[VALOR RESTANTE]],0)</f>
        <v>0</v>
      </c>
    </row>
    <row r="4868" spans="2:13" hidden="1" x14ac:dyDescent="0.2">
      <c r="B4868" s="31">
        <v>4859</v>
      </c>
      <c r="J4868">
        <f t="shared" si="75"/>
        <v>105000</v>
      </c>
      <c r="K4868" t="e">
        <f>VLOOKUP(B4868,'REGISTRO ABONOS'!$B$8:$BC$10039,54,0)</f>
        <v>#N/A</v>
      </c>
      <c r="L4868" t="e">
        <f>IF(Tabla267[[#This Row],[VALOR RESTANTE]]&lt;Tabla267[[#This Row],[VALOR]],"NO DISPONIBLE","DISPONIBLE")</f>
        <v>#N/A</v>
      </c>
      <c r="M4868" s="9">
        <f>COUNTIF(Tabla267[[#This Row],[VALOR RESTANTE]],0)</f>
        <v>0</v>
      </c>
    </row>
    <row r="4869" spans="2:13" hidden="1" x14ac:dyDescent="0.2">
      <c r="B4869" s="31">
        <v>4860</v>
      </c>
      <c r="J4869">
        <f t="shared" si="75"/>
        <v>105000</v>
      </c>
      <c r="K4869" t="e">
        <f>VLOOKUP(B4869,'REGISTRO ABONOS'!$B$8:$BC$10039,54,0)</f>
        <v>#N/A</v>
      </c>
      <c r="L4869" t="e">
        <f>IF(Tabla267[[#This Row],[VALOR RESTANTE]]&lt;Tabla267[[#This Row],[VALOR]],"NO DISPONIBLE","DISPONIBLE")</f>
        <v>#N/A</v>
      </c>
      <c r="M4869" s="9">
        <f>COUNTIF(Tabla267[[#This Row],[VALOR RESTANTE]],0)</f>
        <v>0</v>
      </c>
    </row>
    <row r="4870" spans="2:13" hidden="1" x14ac:dyDescent="0.2">
      <c r="B4870" s="31">
        <v>4861</v>
      </c>
      <c r="J4870">
        <f t="shared" si="75"/>
        <v>105000</v>
      </c>
      <c r="K4870" t="e">
        <f>VLOOKUP(B4870,'REGISTRO ABONOS'!$B$8:$BC$10039,54,0)</f>
        <v>#N/A</v>
      </c>
      <c r="L4870" t="e">
        <f>IF(Tabla267[[#This Row],[VALOR RESTANTE]]&lt;Tabla267[[#This Row],[VALOR]],"NO DISPONIBLE","DISPONIBLE")</f>
        <v>#N/A</v>
      </c>
      <c r="M4870" s="9">
        <f>COUNTIF(Tabla267[[#This Row],[VALOR RESTANTE]],0)</f>
        <v>0</v>
      </c>
    </row>
    <row r="4871" spans="2:13" hidden="1" x14ac:dyDescent="0.2">
      <c r="B4871" s="31">
        <v>4862</v>
      </c>
      <c r="J4871">
        <f t="shared" si="75"/>
        <v>105000</v>
      </c>
      <c r="K4871" t="e">
        <f>VLOOKUP(B4871,'REGISTRO ABONOS'!$B$8:$BC$10039,54,0)</f>
        <v>#N/A</v>
      </c>
      <c r="L4871" t="e">
        <f>IF(Tabla267[[#This Row],[VALOR RESTANTE]]&lt;Tabla267[[#This Row],[VALOR]],"NO DISPONIBLE","DISPONIBLE")</f>
        <v>#N/A</v>
      </c>
      <c r="M4871" s="9">
        <f>COUNTIF(Tabla267[[#This Row],[VALOR RESTANTE]],0)</f>
        <v>0</v>
      </c>
    </row>
    <row r="4872" spans="2:13" hidden="1" x14ac:dyDescent="0.2">
      <c r="B4872" s="31">
        <v>4863</v>
      </c>
      <c r="J4872">
        <f t="shared" si="75"/>
        <v>105000</v>
      </c>
      <c r="K4872" t="e">
        <f>VLOOKUP(B4872,'REGISTRO ABONOS'!$B$8:$BC$10039,54,0)</f>
        <v>#N/A</v>
      </c>
      <c r="L4872" t="e">
        <f>IF(Tabla267[[#This Row],[VALOR RESTANTE]]&lt;Tabla267[[#This Row],[VALOR]],"NO DISPONIBLE","DISPONIBLE")</f>
        <v>#N/A</v>
      </c>
      <c r="M4872" s="9">
        <f>COUNTIF(Tabla267[[#This Row],[VALOR RESTANTE]],0)</f>
        <v>0</v>
      </c>
    </row>
    <row r="4873" spans="2:13" hidden="1" x14ac:dyDescent="0.2">
      <c r="B4873" s="31">
        <v>4864</v>
      </c>
      <c r="J4873">
        <f t="shared" si="75"/>
        <v>105000</v>
      </c>
      <c r="K4873" t="e">
        <f>VLOOKUP(B4873,'REGISTRO ABONOS'!$B$8:$BC$10039,54,0)</f>
        <v>#N/A</v>
      </c>
      <c r="L4873" t="e">
        <f>IF(Tabla267[[#This Row],[VALOR RESTANTE]]&lt;Tabla267[[#This Row],[VALOR]],"NO DISPONIBLE","DISPONIBLE")</f>
        <v>#N/A</v>
      </c>
      <c r="M4873" s="9">
        <f>COUNTIF(Tabla267[[#This Row],[VALOR RESTANTE]],0)</f>
        <v>0</v>
      </c>
    </row>
    <row r="4874" spans="2:13" hidden="1" x14ac:dyDescent="0.2">
      <c r="B4874" s="31">
        <v>4865</v>
      </c>
      <c r="J4874">
        <f t="shared" si="75"/>
        <v>105000</v>
      </c>
      <c r="K4874" t="e">
        <f>VLOOKUP(B4874,'REGISTRO ABONOS'!$B$8:$BC$10039,54,0)</f>
        <v>#N/A</v>
      </c>
      <c r="L4874" t="e">
        <f>IF(Tabla267[[#This Row],[VALOR RESTANTE]]&lt;Tabla267[[#This Row],[VALOR]],"NO DISPONIBLE","DISPONIBLE")</f>
        <v>#N/A</v>
      </c>
      <c r="M4874" s="9">
        <f>COUNTIF(Tabla267[[#This Row],[VALOR RESTANTE]],0)</f>
        <v>0</v>
      </c>
    </row>
    <row r="4875" spans="2:13" hidden="1" x14ac:dyDescent="0.2">
      <c r="B4875" s="31">
        <v>4866</v>
      </c>
      <c r="J4875">
        <f t="shared" si="75"/>
        <v>105000</v>
      </c>
      <c r="K4875" t="e">
        <f>VLOOKUP(B4875,'REGISTRO ABONOS'!$B$8:$BC$10039,54,0)</f>
        <v>#N/A</v>
      </c>
      <c r="L4875" t="e">
        <f>IF(Tabla267[[#This Row],[VALOR RESTANTE]]&lt;Tabla267[[#This Row],[VALOR]],"NO DISPONIBLE","DISPONIBLE")</f>
        <v>#N/A</v>
      </c>
      <c r="M4875" s="9">
        <f>COUNTIF(Tabla267[[#This Row],[VALOR RESTANTE]],0)</f>
        <v>0</v>
      </c>
    </row>
    <row r="4876" spans="2:13" hidden="1" x14ac:dyDescent="0.2">
      <c r="B4876" s="31">
        <v>4867</v>
      </c>
      <c r="J4876">
        <f t="shared" ref="J4876:J4939" si="76">IF(C4876&gt;43607,130000,105000)</f>
        <v>105000</v>
      </c>
      <c r="K4876" t="e">
        <f>VLOOKUP(B4876,'REGISTRO ABONOS'!$B$8:$BC$10039,54,0)</f>
        <v>#N/A</v>
      </c>
      <c r="L4876" t="e">
        <f>IF(Tabla267[[#This Row],[VALOR RESTANTE]]&lt;Tabla267[[#This Row],[VALOR]],"NO DISPONIBLE","DISPONIBLE")</f>
        <v>#N/A</v>
      </c>
      <c r="M4876" s="9">
        <f>COUNTIF(Tabla267[[#This Row],[VALOR RESTANTE]],0)</f>
        <v>0</v>
      </c>
    </row>
    <row r="4877" spans="2:13" hidden="1" x14ac:dyDescent="0.2">
      <c r="B4877" s="31">
        <v>4868</v>
      </c>
      <c r="J4877">
        <f t="shared" si="76"/>
        <v>105000</v>
      </c>
      <c r="K4877" t="e">
        <f>VLOOKUP(B4877,'REGISTRO ABONOS'!$B$8:$BC$10039,54,0)</f>
        <v>#N/A</v>
      </c>
      <c r="L4877" t="e">
        <f>IF(Tabla267[[#This Row],[VALOR RESTANTE]]&lt;Tabla267[[#This Row],[VALOR]],"NO DISPONIBLE","DISPONIBLE")</f>
        <v>#N/A</v>
      </c>
      <c r="M4877" s="9">
        <f>COUNTIF(Tabla267[[#This Row],[VALOR RESTANTE]],0)</f>
        <v>0</v>
      </c>
    </row>
    <row r="4878" spans="2:13" hidden="1" x14ac:dyDescent="0.2">
      <c r="B4878" s="31">
        <v>4869</v>
      </c>
      <c r="J4878">
        <f t="shared" si="76"/>
        <v>105000</v>
      </c>
      <c r="K4878" t="e">
        <f>VLOOKUP(B4878,'REGISTRO ABONOS'!$B$8:$BC$10039,54,0)</f>
        <v>#N/A</v>
      </c>
      <c r="L4878" t="e">
        <f>IF(Tabla267[[#This Row],[VALOR RESTANTE]]&lt;Tabla267[[#This Row],[VALOR]],"NO DISPONIBLE","DISPONIBLE")</f>
        <v>#N/A</v>
      </c>
      <c r="M4878" s="9">
        <f>COUNTIF(Tabla267[[#This Row],[VALOR RESTANTE]],0)</f>
        <v>0</v>
      </c>
    </row>
    <row r="4879" spans="2:13" hidden="1" x14ac:dyDescent="0.2">
      <c r="B4879" s="31">
        <v>4870</v>
      </c>
      <c r="J4879">
        <f t="shared" si="76"/>
        <v>105000</v>
      </c>
      <c r="K4879" t="e">
        <f>VLOOKUP(B4879,'REGISTRO ABONOS'!$B$8:$BC$10039,54,0)</f>
        <v>#N/A</v>
      </c>
      <c r="L4879" t="e">
        <f>IF(Tabla267[[#This Row],[VALOR RESTANTE]]&lt;Tabla267[[#This Row],[VALOR]],"NO DISPONIBLE","DISPONIBLE")</f>
        <v>#N/A</v>
      </c>
      <c r="M4879" s="9">
        <f>COUNTIF(Tabla267[[#This Row],[VALOR RESTANTE]],0)</f>
        <v>0</v>
      </c>
    </row>
    <row r="4880" spans="2:13" hidden="1" x14ac:dyDescent="0.2">
      <c r="B4880" s="31">
        <v>4871</v>
      </c>
      <c r="J4880">
        <f t="shared" si="76"/>
        <v>105000</v>
      </c>
      <c r="K4880" t="e">
        <f>VLOOKUP(B4880,'REGISTRO ABONOS'!$B$8:$BC$10039,54,0)</f>
        <v>#N/A</v>
      </c>
      <c r="L4880" t="e">
        <f>IF(Tabla267[[#This Row],[VALOR RESTANTE]]&lt;Tabla267[[#This Row],[VALOR]],"NO DISPONIBLE","DISPONIBLE")</f>
        <v>#N/A</v>
      </c>
      <c r="M4880" s="9">
        <f>COUNTIF(Tabla267[[#This Row],[VALOR RESTANTE]],0)</f>
        <v>0</v>
      </c>
    </row>
    <row r="4881" spans="2:13" hidden="1" x14ac:dyDescent="0.2">
      <c r="B4881" s="31">
        <v>4872</v>
      </c>
      <c r="J4881">
        <f t="shared" si="76"/>
        <v>105000</v>
      </c>
      <c r="K4881" t="e">
        <f>VLOOKUP(B4881,'REGISTRO ABONOS'!$B$8:$BC$10039,54,0)</f>
        <v>#N/A</v>
      </c>
      <c r="L4881" t="e">
        <f>IF(Tabla267[[#This Row],[VALOR RESTANTE]]&lt;Tabla267[[#This Row],[VALOR]],"NO DISPONIBLE","DISPONIBLE")</f>
        <v>#N/A</v>
      </c>
      <c r="M4881" s="9">
        <f>COUNTIF(Tabla267[[#This Row],[VALOR RESTANTE]],0)</f>
        <v>0</v>
      </c>
    </row>
    <row r="4882" spans="2:13" hidden="1" x14ac:dyDescent="0.2">
      <c r="B4882" s="31">
        <v>4873</v>
      </c>
      <c r="J4882">
        <f t="shared" si="76"/>
        <v>105000</v>
      </c>
      <c r="K4882" t="e">
        <f>VLOOKUP(B4882,'REGISTRO ABONOS'!$B$8:$BC$10039,54,0)</f>
        <v>#N/A</v>
      </c>
      <c r="L4882" t="e">
        <f>IF(Tabla267[[#This Row],[VALOR RESTANTE]]&lt;Tabla267[[#This Row],[VALOR]],"NO DISPONIBLE","DISPONIBLE")</f>
        <v>#N/A</v>
      </c>
      <c r="M4882" s="9">
        <f>COUNTIF(Tabla267[[#This Row],[VALOR RESTANTE]],0)</f>
        <v>0</v>
      </c>
    </row>
    <row r="4883" spans="2:13" hidden="1" x14ac:dyDescent="0.2">
      <c r="B4883" s="31">
        <v>4874</v>
      </c>
      <c r="J4883">
        <f t="shared" si="76"/>
        <v>105000</v>
      </c>
      <c r="K4883" t="e">
        <f>VLOOKUP(B4883,'REGISTRO ABONOS'!$B$8:$BC$10039,54,0)</f>
        <v>#N/A</v>
      </c>
      <c r="L4883" t="e">
        <f>IF(Tabla267[[#This Row],[VALOR RESTANTE]]&lt;Tabla267[[#This Row],[VALOR]],"NO DISPONIBLE","DISPONIBLE")</f>
        <v>#N/A</v>
      </c>
      <c r="M4883" s="9">
        <f>COUNTIF(Tabla267[[#This Row],[VALOR RESTANTE]],0)</f>
        <v>0</v>
      </c>
    </row>
    <row r="4884" spans="2:13" hidden="1" x14ac:dyDescent="0.2">
      <c r="B4884" s="31">
        <v>4875</v>
      </c>
      <c r="J4884">
        <f t="shared" si="76"/>
        <v>105000</v>
      </c>
      <c r="K4884" t="e">
        <f>VLOOKUP(B4884,'REGISTRO ABONOS'!$B$8:$BC$10039,54,0)</f>
        <v>#N/A</v>
      </c>
      <c r="L4884" t="e">
        <f>IF(Tabla267[[#This Row],[VALOR RESTANTE]]&lt;Tabla267[[#This Row],[VALOR]],"NO DISPONIBLE","DISPONIBLE")</f>
        <v>#N/A</v>
      </c>
      <c r="M4884" s="9">
        <f>COUNTIF(Tabla267[[#This Row],[VALOR RESTANTE]],0)</f>
        <v>0</v>
      </c>
    </row>
    <row r="4885" spans="2:13" hidden="1" x14ac:dyDescent="0.2">
      <c r="B4885" s="31">
        <v>4876</v>
      </c>
      <c r="J4885">
        <f t="shared" si="76"/>
        <v>105000</v>
      </c>
      <c r="K4885" t="e">
        <f>VLOOKUP(B4885,'REGISTRO ABONOS'!$B$8:$BC$10039,54,0)</f>
        <v>#N/A</v>
      </c>
      <c r="L4885" t="e">
        <f>IF(Tabla267[[#This Row],[VALOR RESTANTE]]&lt;Tabla267[[#This Row],[VALOR]],"NO DISPONIBLE","DISPONIBLE")</f>
        <v>#N/A</v>
      </c>
      <c r="M4885" s="9">
        <f>COUNTIF(Tabla267[[#This Row],[VALOR RESTANTE]],0)</f>
        <v>0</v>
      </c>
    </row>
    <row r="4886" spans="2:13" hidden="1" x14ac:dyDescent="0.2">
      <c r="B4886" s="31">
        <v>4877</v>
      </c>
      <c r="J4886">
        <f t="shared" si="76"/>
        <v>105000</v>
      </c>
      <c r="K4886" t="e">
        <f>VLOOKUP(B4886,'REGISTRO ABONOS'!$B$8:$BC$10039,54,0)</f>
        <v>#N/A</v>
      </c>
      <c r="L4886" t="e">
        <f>IF(Tabla267[[#This Row],[VALOR RESTANTE]]&lt;Tabla267[[#This Row],[VALOR]],"NO DISPONIBLE","DISPONIBLE")</f>
        <v>#N/A</v>
      </c>
      <c r="M4886" s="9">
        <f>COUNTIF(Tabla267[[#This Row],[VALOR RESTANTE]],0)</f>
        <v>0</v>
      </c>
    </row>
    <row r="4887" spans="2:13" hidden="1" x14ac:dyDescent="0.2">
      <c r="B4887" s="31">
        <v>4878</v>
      </c>
      <c r="J4887">
        <f t="shared" si="76"/>
        <v>105000</v>
      </c>
      <c r="K4887" t="e">
        <f>VLOOKUP(B4887,'REGISTRO ABONOS'!$B$8:$BC$10039,54,0)</f>
        <v>#N/A</v>
      </c>
      <c r="L4887" t="e">
        <f>IF(Tabla267[[#This Row],[VALOR RESTANTE]]&lt;Tabla267[[#This Row],[VALOR]],"NO DISPONIBLE","DISPONIBLE")</f>
        <v>#N/A</v>
      </c>
      <c r="M4887" s="9">
        <f>COUNTIF(Tabla267[[#This Row],[VALOR RESTANTE]],0)</f>
        <v>0</v>
      </c>
    </row>
    <row r="4888" spans="2:13" hidden="1" x14ac:dyDescent="0.2">
      <c r="B4888" s="31">
        <v>4879</v>
      </c>
      <c r="J4888">
        <f t="shared" si="76"/>
        <v>105000</v>
      </c>
      <c r="K4888" t="e">
        <f>VLOOKUP(B4888,'REGISTRO ABONOS'!$B$8:$BC$10039,54,0)</f>
        <v>#N/A</v>
      </c>
      <c r="L4888" t="e">
        <f>IF(Tabla267[[#This Row],[VALOR RESTANTE]]&lt;Tabla267[[#This Row],[VALOR]],"NO DISPONIBLE","DISPONIBLE")</f>
        <v>#N/A</v>
      </c>
      <c r="M4888" s="9">
        <f>COUNTIF(Tabla267[[#This Row],[VALOR RESTANTE]],0)</f>
        <v>0</v>
      </c>
    </row>
    <row r="4889" spans="2:13" hidden="1" x14ac:dyDescent="0.2">
      <c r="B4889" s="31">
        <v>4880</v>
      </c>
      <c r="J4889">
        <f t="shared" si="76"/>
        <v>105000</v>
      </c>
      <c r="K4889" t="e">
        <f>VLOOKUP(B4889,'REGISTRO ABONOS'!$B$8:$BC$10039,54,0)</f>
        <v>#N/A</v>
      </c>
      <c r="L4889" t="e">
        <f>IF(Tabla267[[#This Row],[VALOR RESTANTE]]&lt;Tabla267[[#This Row],[VALOR]],"NO DISPONIBLE","DISPONIBLE")</f>
        <v>#N/A</v>
      </c>
      <c r="M4889" s="9">
        <f>COUNTIF(Tabla267[[#This Row],[VALOR RESTANTE]],0)</f>
        <v>0</v>
      </c>
    </row>
    <row r="4890" spans="2:13" hidden="1" x14ac:dyDescent="0.2">
      <c r="B4890" s="31">
        <v>4881</v>
      </c>
      <c r="J4890">
        <f t="shared" si="76"/>
        <v>105000</v>
      </c>
      <c r="K4890" t="e">
        <f>VLOOKUP(B4890,'REGISTRO ABONOS'!$B$8:$BC$10039,54,0)</f>
        <v>#N/A</v>
      </c>
      <c r="L4890" t="e">
        <f>IF(Tabla267[[#This Row],[VALOR RESTANTE]]&lt;Tabla267[[#This Row],[VALOR]],"NO DISPONIBLE","DISPONIBLE")</f>
        <v>#N/A</v>
      </c>
      <c r="M4890" s="9">
        <f>COUNTIF(Tabla267[[#This Row],[VALOR RESTANTE]],0)</f>
        <v>0</v>
      </c>
    </row>
    <row r="4891" spans="2:13" hidden="1" x14ac:dyDescent="0.2">
      <c r="B4891" s="31">
        <v>4882</v>
      </c>
      <c r="J4891">
        <f t="shared" si="76"/>
        <v>105000</v>
      </c>
      <c r="K4891" t="e">
        <f>VLOOKUP(B4891,'REGISTRO ABONOS'!$B$8:$BC$10039,54,0)</f>
        <v>#N/A</v>
      </c>
      <c r="L4891" t="e">
        <f>IF(Tabla267[[#This Row],[VALOR RESTANTE]]&lt;Tabla267[[#This Row],[VALOR]],"NO DISPONIBLE","DISPONIBLE")</f>
        <v>#N/A</v>
      </c>
      <c r="M4891" s="9">
        <f>COUNTIF(Tabla267[[#This Row],[VALOR RESTANTE]],0)</f>
        <v>0</v>
      </c>
    </row>
    <row r="4892" spans="2:13" hidden="1" x14ac:dyDescent="0.2">
      <c r="B4892" s="31">
        <v>4883</v>
      </c>
      <c r="J4892">
        <f t="shared" si="76"/>
        <v>105000</v>
      </c>
      <c r="K4892" t="e">
        <f>VLOOKUP(B4892,'REGISTRO ABONOS'!$B$8:$BC$10039,54,0)</f>
        <v>#N/A</v>
      </c>
      <c r="L4892" t="e">
        <f>IF(Tabla267[[#This Row],[VALOR RESTANTE]]&lt;Tabla267[[#This Row],[VALOR]],"NO DISPONIBLE","DISPONIBLE")</f>
        <v>#N/A</v>
      </c>
      <c r="M4892" s="9">
        <f>COUNTIF(Tabla267[[#This Row],[VALOR RESTANTE]],0)</f>
        <v>0</v>
      </c>
    </row>
    <row r="4893" spans="2:13" hidden="1" x14ac:dyDescent="0.2">
      <c r="B4893" s="31">
        <v>4884</v>
      </c>
      <c r="J4893">
        <f t="shared" si="76"/>
        <v>105000</v>
      </c>
      <c r="K4893" t="e">
        <f>VLOOKUP(B4893,'REGISTRO ABONOS'!$B$8:$BC$10039,54,0)</f>
        <v>#N/A</v>
      </c>
      <c r="L4893" t="e">
        <f>IF(Tabla267[[#This Row],[VALOR RESTANTE]]&lt;Tabla267[[#This Row],[VALOR]],"NO DISPONIBLE","DISPONIBLE")</f>
        <v>#N/A</v>
      </c>
      <c r="M4893" s="9">
        <f>COUNTIF(Tabla267[[#This Row],[VALOR RESTANTE]],0)</f>
        <v>0</v>
      </c>
    </row>
    <row r="4894" spans="2:13" hidden="1" x14ac:dyDescent="0.2">
      <c r="B4894" s="31">
        <v>4885</v>
      </c>
      <c r="J4894">
        <f t="shared" si="76"/>
        <v>105000</v>
      </c>
      <c r="K4894" t="e">
        <f>VLOOKUP(B4894,'REGISTRO ABONOS'!$B$8:$BC$10039,54,0)</f>
        <v>#N/A</v>
      </c>
      <c r="L4894" t="e">
        <f>IF(Tabla267[[#This Row],[VALOR RESTANTE]]&lt;Tabla267[[#This Row],[VALOR]],"NO DISPONIBLE","DISPONIBLE")</f>
        <v>#N/A</v>
      </c>
      <c r="M4894" s="9">
        <f>COUNTIF(Tabla267[[#This Row],[VALOR RESTANTE]],0)</f>
        <v>0</v>
      </c>
    </row>
    <row r="4895" spans="2:13" hidden="1" x14ac:dyDescent="0.2">
      <c r="B4895" s="31">
        <v>4886</v>
      </c>
      <c r="J4895">
        <f t="shared" si="76"/>
        <v>105000</v>
      </c>
      <c r="K4895" t="e">
        <f>VLOOKUP(B4895,'REGISTRO ABONOS'!$B$8:$BC$10039,54,0)</f>
        <v>#N/A</v>
      </c>
      <c r="L4895" t="e">
        <f>IF(Tabla267[[#This Row],[VALOR RESTANTE]]&lt;Tabla267[[#This Row],[VALOR]],"NO DISPONIBLE","DISPONIBLE")</f>
        <v>#N/A</v>
      </c>
      <c r="M4895" s="9">
        <f>COUNTIF(Tabla267[[#This Row],[VALOR RESTANTE]],0)</f>
        <v>0</v>
      </c>
    </row>
    <row r="4896" spans="2:13" hidden="1" x14ac:dyDescent="0.2">
      <c r="B4896" s="31">
        <v>4887</v>
      </c>
      <c r="J4896">
        <f t="shared" si="76"/>
        <v>105000</v>
      </c>
      <c r="K4896" t="e">
        <f>VLOOKUP(B4896,'REGISTRO ABONOS'!$B$8:$BC$10039,54,0)</f>
        <v>#N/A</v>
      </c>
      <c r="L4896" t="e">
        <f>IF(Tabla267[[#This Row],[VALOR RESTANTE]]&lt;Tabla267[[#This Row],[VALOR]],"NO DISPONIBLE","DISPONIBLE")</f>
        <v>#N/A</v>
      </c>
      <c r="M4896" s="9">
        <f>COUNTIF(Tabla267[[#This Row],[VALOR RESTANTE]],0)</f>
        <v>0</v>
      </c>
    </row>
    <row r="4897" spans="2:13" hidden="1" x14ac:dyDescent="0.2">
      <c r="B4897" s="31">
        <v>4888</v>
      </c>
      <c r="J4897">
        <f t="shared" si="76"/>
        <v>105000</v>
      </c>
      <c r="K4897" t="e">
        <f>VLOOKUP(B4897,'REGISTRO ABONOS'!$B$8:$BC$10039,54,0)</f>
        <v>#N/A</v>
      </c>
      <c r="L4897" t="e">
        <f>IF(Tabla267[[#This Row],[VALOR RESTANTE]]&lt;Tabla267[[#This Row],[VALOR]],"NO DISPONIBLE","DISPONIBLE")</f>
        <v>#N/A</v>
      </c>
      <c r="M4897" s="9">
        <f>COUNTIF(Tabla267[[#This Row],[VALOR RESTANTE]],0)</f>
        <v>0</v>
      </c>
    </row>
    <row r="4898" spans="2:13" hidden="1" x14ac:dyDescent="0.2">
      <c r="B4898" s="31">
        <v>4889</v>
      </c>
      <c r="J4898">
        <f t="shared" si="76"/>
        <v>105000</v>
      </c>
      <c r="K4898" t="e">
        <f>VLOOKUP(B4898,'REGISTRO ABONOS'!$B$8:$BC$10039,54,0)</f>
        <v>#N/A</v>
      </c>
      <c r="L4898" t="e">
        <f>IF(Tabla267[[#This Row],[VALOR RESTANTE]]&lt;Tabla267[[#This Row],[VALOR]],"NO DISPONIBLE","DISPONIBLE")</f>
        <v>#N/A</v>
      </c>
      <c r="M4898" s="9">
        <f>COUNTIF(Tabla267[[#This Row],[VALOR RESTANTE]],0)</f>
        <v>0</v>
      </c>
    </row>
    <row r="4899" spans="2:13" hidden="1" x14ac:dyDescent="0.2">
      <c r="B4899" s="31">
        <v>4890</v>
      </c>
      <c r="J4899">
        <f t="shared" si="76"/>
        <v>105000</v>
      </c>
      <c r="K4899" t="e">
        <f>VLOOKUP(B4899,'REGISTRO ABONOS'!$B$8:$BC$10039,54,0)</f>
        <v>#N/A</v>
      </c>
      <c r="L4899" t="e">
        <f>IF(Tabla267[[#This Row],[VALOR RESTANTE]]&lt;Tabla267[[#This Row],[VALOR]],"NO DISPONIBLE","DISPONIBLE")</f>
        <v>#N/A</v>
      </c>
      <c r="M4899" s="9">
        <f>COUNTIF(Tabla267[[#This Row],[VALOR RESTANTE]],0)</f>
        <v>0</v>
      </c>
    </row>
    <row r="4900" spans="2:13" hidden="1" x14ac:dyDescent="0.2">
      <c r="B4900" s="31">
        <v>4891</v>
      </c>
      <c r="J4900">
        <f t="shared" si="76"/>
        <v>105000</v>
      </c>
      <c r="K4900" t="e">
        <f>VLOOKUP(B4900,'REGISTRO ABONOS'!$B$8:$BC$10039,54,0)</f>
        <v>#N/A</v>
      </c>
      <c r="L4900" t="e">
        <f>IF(Tabla267[[#This Row],[VALOR RESTANTE]]&lt;Tabla267[[#This Row],[VALOR]],"NO DISPONIBLE","DISPONIBLE")</f>
        <v>#N/A</v>
      </c>
      <c r="M4900" s="9">
        <f>COUNTIF(Tabla267[[#This Row],[VALOR RESTANTE]],0)</f>
        <v>0</v>
      </c>
    </row>
    <row r="4901" spans="2:13" hidden="1" x14ac:dyDescent="0.2">
      <c r="B4901" s="31">
        <v>4892</v>
      </c>
      <c r="J4901">
        <f t="shared" si="76"/>
        <v>105000</v>
      </c>
      <c r="K4901" t="e">
        <f>VLOOKUP(B4901,'REGISTRO ABONOS'!$B$8:$BC$10039,54,0)</f>
        <v>#N/A</v>
      </c>
      <c r="L4901" t="e">
        <f>IF(Tabla267[[#This Row],[VALOR RESTANTE]]&lt;Tabla267[[#This Row],[VALOR]],"NO DISPONIBLE","DISPONIBLE")</f>
        <v>#N/A</v>
      </c>
      <c r="M4901" s="9">
        <f>COUNTIF(Tabla267[[#This Row],[VALOR RESTANTE]],0)</f>
        <v>0</v>
      </c>
    </row>
    <row r="4902" spans="2:13" hidden="1" x14ac:dyDescent="0.2">
      <c r="B4902" s="31">
        <v>4893</v>
      </c>
      <c r="J4902">
        <f t="shared" si="76"/>
        <v>105000</v>
      </c>
      <c r="K4902" t="e">
        <f>VLOOKUP(B4902,'REGISTRO ABONOS'!$B$8:$BC$10039,54,0)</f>
        <v>#N/A</v>
      </c>
      <c r="L4902" t="e">
        <f>IF(Tabla267[[#This Row],[VALOR RESTANTE]]&lt;Tabla267[[#This Row],[VALOR]],"NO DISPONIBLE","DISPONIBLE")</f>
        <v>#N/A</v>
      </c>
      <c r="M4902" s="9">
        <f>COUNTIF(Tabla267[[#This Row],[VALOR RESTANTE]],0)</f>
        <v>0</v>
      </c>
    </row>
    <row r="4903" spans="2:13" hidden="1" x14ac:dyDescent="0.2">
      <c r="B4903" s="31">
        <v>4894</v>
      </c>
      <c r="J4903">
        <f t="shared" si="76"/>
        <v>105000</v>
      </c>
      <c r="K4903" t="e">
        <f>VLOOKUP(B4903,'REGISTRO ABONOS'!$B$8:$BC$10039,54,0)</f>
        <v>#N/A</v>
      </c>
      <c r="L4903" t="e">
        <f>IF(Tabla267[[#This Row],[VALOR RESTANTE]]&lt;Tabla267[[#This Row],[VALOR]],"NO DISPONIBLE","DISPONIBLE")</f>
        <v>#N/A</v>
      </c>
      <c r="M4903" s="9">
        <f>COUNTIF(Tabla267[[#This Row],[VALOR RESTANTE]],0)</f>
        <v>0</v>
      </c>
    </row>
    <row r="4904" spans="2:13" hidden="1" x14ac:dyDescent="0.2">
      <c r="B4904" s="31">
        <v>4895</v>
      </c>
      <c r="J4904">
        <f t="shared" si="76"/>
        <v>105000</v>
      </c>
      <c r="K4904" t="e">
        <f>VLOOKUP(B4904,'REGISTRO ABONOS'!$B$8:$BC$10039,54,0)</f>
        <v>#N/A</v>
      </c>
      <c r="L4904" t="e">
        <f>IF(Tabla267[[#This Row],[VALOR RESTANTE]]&lt;Tabla267[[#This Row],[VALOR]],"NO DISPONIBLE","DISPONIBLE")</f>
        <v>#N/A</v>
      </c>
      <c r="M4904" s="9">
        <f>COUNTIF(Tabla267[[#This Row],[VALOR RESTANTE]],0)</f>
        <v>0</v>
      </c>
    </row>
    <row r="4905" spans="2:13" hidden="1" x14ac:dyDescent="0.2">
      <c r="B4905" s="31">
        <v>4896</v>
      </c>
      <c r="J4905">
        <f t="shared" si="76"/>
        <v>105000</v>
      </c>
      <c r="K4905" t="e">
        <f>VLOOKUP(B4905,'REGISTRO ABONOS'!$B$8:$BC$10039,54,0)</f>
        <v>#N/A</v>
      </c>
      <c r="L4905" t="e">
        <f>IF(Tabla267[[#This Row],[VALOR RESTANTE]]&lt;Tabla267[[#This Row],[VALOR]],"NO DISPONIBLE","DISPONIBLE")</f>
        <v>#N/A</v>
      </c>
      <c r="M4905" s="9">
        <f>COUNTIF(Tabla267[[#This Row],[VALOR RESTANTE]],0)</f>
        <v>0</v>
      </c>
    </row>
    <row r="4906" spans="2:13" hidden="1" x14ac:dyDescent="0.2">
      <c r="B4906" s="31">
        <v>4897</v>
      </c>
      <c r="J4906">
        <f t="shared" si="76"/>
        <v>105000</v>
      </c>
      <c r="K4906" t="e">
        <f>VLOOKUP(B4906,'REGISTRO ABONOS'!$B$8:$BC$10039,54,0)</f>
        <v>#N/A</v>
      </c>
      <c r="L4906" t="e">
        <f>IF(Tabla267[[#This Row],[VALOR RESTANTE]]&lt;Tabla267[[#This Row],[VALOR]],"NO DISPONIBLE","DISPONIBLE")</f>
        <v>#N/A</v>
      </c>
      <c r="M4906" s="9">
        <f>COUNTIF(Tabla267[[#This Row],[VALOR RESTANTE]],0)</f>
        <v>0</v>
      </c>
    </row>
    <row r="4907" spans="2:13" hidden="1" x14ac:dyDescent="0.2">
      <c r="B4907" s="31">
        <v>4898</v>
      </c>
      <c r="J4907">
        <f t="shared" si="76"/>
        <v>105000</v>
      </c>
      <c r="K4907" t="e">
        <f>VLOOKUP(B4907,'REGISTRO ABONOS'!$B$8:$BC$10039,54,0)</f>
        <v>#N/A</v>
      </c>
      <c r="L4907" t="e">
        <f>IF(Tabla267[[#This Row],[VALOR RESTANTE]]&lt;Tabla267[[#This Row],[VALOR]],"NO DISPONIBLE","DISPONIBLE")</f>
        <v>#N/A</v>
      </c>
      <c r="M4907" s="9">
        <f>COUNTIF(Tabla267[[#This Row],[VALOR RESTANTE]],0)</f>
        <v>0</v>
      </c>
    </row>
    <row r="4908" spans="2:13" hidden="1" x14ac:dyDescent="0.2">
      <c r="B4908" s="31">
        <v>8499</v>
      </c>
      <c r="H4908" t="s">
        <v>85</v>
      </c>
      <c r="I4908" t="s">
        <v>82</v>
      </c>
      <c r="J4908">
        <f t="shared" si="76"/>
        <v>105000</v>
      </c>
      <c r="K4908">
        <f>VLOOKUP(B4908,'REGISTRO ABONOS'!$B$8:$BC$10039,54,0)</f>
        <v>70000</v>
      </c>
      <c r="L4908" t="str">
        <f>IF(Tabla267[[#This Row],[VALOR RESTANTE]]&lt;Tabla267[[#This Row],[VALOR]],"NO DISPONIBLE","DISPONIBLE")</f>
        <v>NO DISPONIBLE</v>
      </c>
      <c r="M4908" s="9">
        <f>COUNTIF(Tabla267[[#This Row],[VALOR RESTANTE]],0)</f>
        <v>0</v>
      </c>
    </row>
    <row r="4909" spans="2:13" hidden="1" x14ac:dyDescent="0.2">
      <c r="B4909" s="31">
        <v>4900</v>
      </c>
      <c r="J4909">
        <f t="shared" si="76"/>
        <v>105000</v>
      </c>
      <c r="K4909" t="e">
        <f>VLOOKUP(B4909,'REGISTRO ABONOS'!$B$8:$BC$10039,54,0)</f>
        <v>#N/A</v>
      </c>
      <c r="L4909" t="e">
        <f>IF(Tabla267[[#This Row],[VALOR RESTANTE]]&lt;Tabla267[[#This Row],[VALOR]],"NO DISPONIBLE","DISPONIBLE")</f>
        <v>#N/A</v>
      </c>
      <c r="M4909" s="9">
        <f>COUNTIF(Tabla267[[#This Row],[VALOR RESTANTE]],0)</f>
        <v>0</v>
      </c>
    </row>
    <row r="4910" spans="2:13" hidden="1" x14ac:dyDescent="0.2">
      <c r="B4910" s="31">
        <v>4901</v>
      </c>
      <c r="J4910">
        <f t="shared" si="76"/>
        <v>105000</v>
      </c>
      <c r="K4910" t="e">
        <f>VLOOKUP(B4910,'REGISTRO ABONOS'!$B$8:$BC$10039,54,0)</f>
        <v>#N/A</v>
      </c>
      <c r="L4910" t="e">
        <f>IF(Tabla267[[#This Row],[VALOR RESTANTE]]&lt;Tabla267[[#This Row],[VALOR]],"NO DISPONIBLE","DISPONIBLE")</f>
        <v>#N/A</v>
      </c>
      <c r="M4910" s="9">
        <f>COUNTIF(Tabla267[[#This Row],[VALOR RESTANTE]],0)</f>
        <v>0</v>
      </c>
    </row>
    <row r="4911" spans="2:13" hidden="1" x14ac:dyDescent="0.2">
      <c r="B4911" s="31">
        <v>4902</v>
      </c>
      <c r="J4911">
        <f t="shared" si="76"/>
        <v>105000</v>
      </c>
      <c r="K4911" t="e">
        <f>VLOOKUP(B4911,'REGISTRO ABONOS'!$B$8:$BC$10039,54,0)</f>
        <v>#N/A</v>
      </c>
      <c r="L4911" t="e">
        <f>IF(Tabla267[[#This Row],[VALOR RESTANTE]]&lt;Tabla267[[#This Row],[VALOR]],"NO DISPONIBLE","DISPONIBLE")</f>
        <v>#N/A</v>
      </c>
      <c r="M4911" s="9">
        <f>COUNTIF(Tabla267[[#This Row],[VALOR RESTANTE]],0)</f>
        <v>0</v>
      </c>
    </row>
    <row r="4912" spans="2:13" hidden="1" x14ac:dyDescent="0.2">
      <c r="B4912" s="31">
        <v>4903</v>
      </c>
      <c r="J4912">
        <f t="shared" si="76"/>
        <v>105000</v>
      </c>
      <c r="K4912" t="e">
        <f>VLOOKUP(B4912,'REGISTRO ABONOS'!$B$8:$BC$10039,54,0)</f>
        <v>#N/A</v>
      </c>
      <c r="L4912" t="e">
        <f>IF(Tabla267[[#This Row],[VALOR RESTANTE]]&lt;Tabla267[[#This Row],[VALOR]],"NO DISPONIBLE","DISPONIBLE")</f>
        <v>#N/A</v>
      </c>
      <c r="M4912" s="9">
        <f>COUNTIF(Tabla267[[#This Row],[VALOR RESTANTE]],0)</f>
        <v>0</v>
      </c>
    </row>
    <row r="4913" spans="2:13" hidden="1" x14ac:dyDescent="0.2">
      <c r="B4913" s="31">
        <v>4904</v>
      </c>
      <c r="J4913">
        <f t="shared" si="76"/>
        <v>105000</v>
      </c>
      <c r="K4913" t="e">
        <f>VLOOKUP(B4913,'REGISTRO ABONOS'!$B$8:$BC$10039,54,0)</f>
        <v>#N/A</v>
      </c>
      <c r="L4913" t="e">
        <f>IF(Tabla267[[#This Row],[VALOR RESTANTE]]&lt;Tabla267[[#This Row],[VALOR]],"NO DISPONIBLE","DISPONIBLE")</f>
        <v>#N/A</v>
      </c>
      <c r="M4913" s="9">
        <f>COUNTIF(Tabla267[[#This Row],[VALOR RESTANTE]],0)</f>
        <v>0</v>
      </c>
    </row>
    <row r="4914" spans="2:13" hidden="1" x14ac:dyDescent="0.2">
      <c r="B4914" s="31">
        <v>4905</v>
      </c>
      <c r="J4914">
        <f t="shared" si="76"/>
        <v>105000</v>
      </c>
      <c r="K4914" t="e">
        <f>VLOOKUP(B4914,'REGISTRO ABONOS'!$B$8:$BC$10039,54,0)</f>
        <v>#N/A</v>
      </c>
      <c r="L4914" t="e">
        <f>IF(Tabla267[[#This Row],[VALOR RESTANTE]]&lt;Tabla267[[#This Row],[VALOR]],"NO DISPONIBLE","DISPONIBLE")</f>
        <v>#N/A</v>
      </c>
      <c r="M4914" s="9">
        <f>COUNTIF(Tabla267[[#This Row],[VALOR RESTANTE]],0)</f>
        <v>0</v>
      </c>
    </row>
    <row r="4915" spans="2:13" hidden="1" x14ac:dyDescent="0.2">
      <c r="B4915" s="31">
        <v>4906</v>
      </c>
      <c r="J4915">
        <f t="shared" si="76"/>
        <v>105000</v>
      </c>
      <c r="K4915" t="e">
        <f>VLOOKUP(B4915,'REGISTRO ABONOS'!$B$8:$BC$10039,54,0)</f>
        <v>#N/A</v>
      </c>
      <c r="L4915" t="e">
        <f>IF(Tabla267[[#This Row],[VALOR RESTANTE]]&lt;Tabla267[[#This Row],[VALOR]],"NO DISPONIBLE","DISPONIBLE")</f>
        <v>#N/A</v>
      </c>
      <c r="M4915" s="9">
        <f>COUNTIF(Tabla267[[#This Row],[VALOR RESTANTE]],0)</f>
        <v>0</v>
      </c>
    </row>
    <row r="4916" spans="2:13" hidden="1" x14ac:dyDescent="0.2">
      <c r="B4916" s="31">
        <v>4907</v>
      </c>
      <c r="J4916">
        <f t="shared" si="76"/>
        <v>105000</v>
      </c>
      <c r="K4916" t="e">
        <f>VLOOKUP(B4916,'REGISTRO ABONOS'!$B$8:$BC$10039,54,0)</f>
        <v>#N/A</v>
      </c>
      <c r="L4916" t="e">
        <f>IF(Tabla267[[#This Row],[VALOR RESTANTE]]&lt;Tabla267[[#This Row],[VALOR]],"NO DISPONIBLE","DISPONIBLE")</f>
        <v>#N/A</v>
      </c>
      <c r="M4916" s="9">
        <f>COUNTIF(Tabla267[[#This Row],[VALOR RESTANTE]],0)</f>
        <v>0</v>
      </c>
    </row>
    <row r="4917" spans="2:13" hidden="1" x14ac:dyDescent="0.2">
      <c r="B4917" s="31">
        <v>4908</v>
      </c>
      <c r="J4917">
        <f t="shared" si="76"/>
        <v>105000</v>
      </c>
      <c r="K4917" t="e">
        <f>VLOOKUP(B4917,'REGISTRO ABONOS'!$B$8:$BC$10039,54,0)</f>
        <v>#N/A</v>
      </c>
      <c r="L4917" t="e">
        <f>IF(Tabla267[[#This Row],[VALOR RESTANTE]]&lt;Tabla267[[#This Row],[VALOR]],"NO DISPONIBLE","DISPONIBLE")</f>
        <v>#N/A</v>
      </c>
      <c r="M4917" s="9">
        <f>COUNTIF(Tabla267[[#This Row],[VALOR RESTANTE]],0)</f>
        <v>0</v>
      </c>
    </row>
    <row r="4918" spans="2:13" hidden="1" x14ac:dyDescent="0.2">
      <c r="B4918" s="31">
        <v>4909</v>
      </c>
      <c r="J4918">
        <f t="shared" si="76"/>
        <v>105000</v>
      </c>
      <c r="K4918" t="e">
        <f>VLOOKUP(B4918,'REGISTRO ABONOS'!$B$8:$BC$10039,54,0)</f>
        <v>#N/A</v>
      </c>
      <c r="L4918" t="e">
        <f>IF(Tabla267[[#This Row],[VALOR RESTANTE]]&lt;Tabla267[[#This Row],[VALOR]],"NO DISPONIBLE","DISPONIBLE")</f>
        <v>#N/A</v>
      </c>
      <c r="M4918" s="9">
        <f>COUNTIF(Tabla267[[#This Row],[VALOR RESTANTE]],0)</f>
        <v>0</v>
      </c>
    </row>
    <row r="4919" spans="2:13" hidden="1" x14ac:dyDescent="0.2">
      <c r="B4919" s="31">
        <v>4910</v>
      </c>
      <c r="J4919">
        <f t="shared" si="76"/>
        <v>105000</v>
      </c>
      <c r="K4919" t="e">
        <f>VLOOKUP(B4919,'REGISTRO ABONOS'!$B$8:$BC$10039,54,0)</f>
        <v>#N/A</v>
      </c>
      <c r="L4919" t="e">
        <f>IF(Tabla267[[#This Row],[VALOR RESTANTE]]&lt;Tabla267[[#This Row],[VALOR]],"NO DISPONIBLE","DISPONIBLE")</f>
        <v>#N/A</v>
      </c>
      <c r="M4919" s="9">
        <f>COUNTIF(Tabla267[[#This Row],[VALOR RESTANTE]],0)</f>
        <v>0</v>
      </c>
    </row>
    <row r="4920" spans="2:13" hidden="1" x14ac:dyDescent="0.2">
      <c r="B4920" s="31">
        <v>4911</v>
      </c>
      <c r="J4920">
        <f t="shared" si="76"/>
        <v>105000</v>
      </c>
      <c r="K4920" t="e">
        <f>VLOOKUP(B4920,'REGISTRO ABONOS'!$B$8:$BC$10039,54,0)</f>
        <v>#N/A</v>
      </c>
      <c r="L4920" t="e">
        <f>IF(Tabla267[[#This Row],[VALOR RESTANTE]]&lt;Tabla267[[#This Row],[VALOR]],"NO DISPONIBLE","DISPONIBLE")</f>
        <v>#N/A</v>
      </c>
      <c r="M4920" s="9">
        <f>COUNTIF(Tabla267[[#This Row],[VALOR RESTANTE]],0)</f>
        <v>0</v>
      </c>
    </row>
    <row r="4921" spans="2:13" hidden="1" x14ac:dyDescent="0.2">
      <c r="B4921" s="31">
        <v>4912</v>
      </c>
      <c r="J4921">
        <f t="shared" si="76"/>
        <v>105000</v>
      </c>
      <c r="K4921" t="e">
        <f>VLOOKUP(B4921,'REGISTRO ABONOS'!$B$8:$BC$10039,54,0)</f>
        <v>#N/A</v>
      </c>
      <c r="L4921" t="e">
        <f>IF(Tabla267[[#This Row],[VALOR RESTANTE]]&lt;Tabla267[[#This Row],[VALOR]],"NO DISPONIBLE","DISPONIBLE")</f>
        <v>#N/A</v>
      </c>
      <c r="M4921" s="9">
        <f>COUNTIF(Tabla267[[#This Row],[VALOR RESTANTE]],0)</f>
        <v>0</v>
      </c>
    </row>
    <row r="4922" spans="2:13" hidden="1" x14ac:dyDescent="0.2">
      <c r="B4922" s="31">
        <v>4913</v>
      </c>
      <c r="J4922">
        <f t="shared" si="76"/>
        <v>105000</v>
      </c>
      <c r="K4922" t="e">
        <f>VLOOKUP(B4922,'REGISTRO ABONOS'!$B$8:$BC$10039,54,0)</f>
        <v>#N/A</v>
      </c>
      <c r="L4922" t="e">
        <f>IF(Tabla267[[#This Row],[VALOR RESTANTE]]&lt;Tabla267[[#This Row],[VALOR]],"NO DISPONIBLE","DISPONIBLE")</f>
        <v>#N/A</v>
      </c>
      <c r="M4922" s="9">
        <f>COUNTIF(Tabla267[[#This Row],[VALOR RESTANTE]],0)</f>
        <v>0</v>
      </c>
    </row>
    <row r="4923" spans="2:13" hidden="1" x14ac:dyDescent="0.2">
      <c r="B4923" s="31">
        <v>4914</v>
      </c>
      <c r="J4923">
        <f t="shared" si="76"/>
        <v>105000</v>
      </c>
      <c r="K4923" t="e">
        <f>VLOOKUP(B4923,'REGISTRO ABONOS'!$B$8:$BC$10039,54,0)</f>
        <v>#N/A</v>
      </c>
      <c r="L4923" t="e">
        <f>IF(Tabla267[[#This Row],[VALOR RESTANTE]]&lt;Tabla267[[#This Row],[VALOR]],"NO DISPONIBLE","DISPONIBLE")</f>
        <v>#N/A</v>
      </c>
      <c r="M4923" s="9">
        <f>COUNTIF(Tabla267[[#This Row],[VALOR RESTANTE]],0)</f>
        <v>0</v>
      </c>
    </row>
    <row r="4924" spans="2:13" hidden="1" x14ac:dyDescent="0.2">
      <c r="B4924" s="31">
        <v>4915</v>
      </c>
      <c r="J4924">
        <f t="shared" si="76"/>
        <v>105000</v>
      </c>
      <c r="K4924" t="e">
        <f>VLOOKUP(B4924,'REGISTRO ABONOS'!$B$8:$BC$10039,54,0)</f>
        <v>#N/A</v>
      </c>
      <c r="L4924" t="e">
        <f>IF(Tabla267[[#This Row],[VALOR RESTANTE]]&lt;Tabla267[[#This Row],[VALOR]],"NO DISPONIBLE","DISPONIBLE")</f>
        <v>#N/A</v>
      </c>
      <c r="M4924" s="9">
        <f>COUNTIF(Tabla267[[#This Row],[VALOR RESTANTE]],0)</f>
        <v>0</v>
      </c>
    </row>
    <row r="4925" spans="2:13" hidden="1" x14ac:dyDescent="0.2">
      <c r="B4925" s="31">
        <v>4916</v>
      </c>
      <c r="J4925">
        <f t="shared" si="76"/>
        <v>105000</v>
      </c>
      <c r="K4925" t="e">
        <f>VLOOKUP(B4925,'REGISTRO ABONOS'!$B$8:$BC$10039,54,0)</f>
        <v>#N/A</v>
      </c>
      <c r="L4925" t="e">
        <f>IF(Tabla267[[#This Row],[VALOR RESTANTE]]&lt;Tabla267[[#This Row],[VALOR]],"NO DISPONIBLE","DISPONIBLE")</f>
        <v>#N/A</v>
      </c>
      <c r="M4925" s="9">
        <f>COUNTIF(Tabla267[[#This Row],[VALOR RESTANTE]],0)</f>
        <v>0</v>
      </c>
    </row>
    <row r="4926" spans="2:13" hidden="1" x14ac:dyDescent="0.2">
      <c r="B4926" s="31">
        <v>4917</v>
      </c>
      <c r="J4926">
        <f t="shared" si="76"/>
        <v>105000</v>
      </c>
      <c r="K4926" t="e">
        <f>VLOOKUP(B4926,'REGISTRO ABONOS'!$B$8:$BC$10039,54,0)</f>
        <v>#N/A</v>
      </c>
      <c r="L4926" t="e">
        <f>IF(Tabla267[[#This Row],[VALOR RESTANTE]]&lt;Tabla267[[#This Row],[VALOR]],"NO DISPONIBLE","DISPONIBLE")</f>
        <v>#N/A</v>
      </c>
      <c r="M4926" s="9">
        <f>COUNTIF(Tabla267[[#This Row],[VALOR RESTANTE]],0)</f>
        <v>0</v>
      </c>
    </row>
    <row r="4927" spans="2:13" hidden="1" x14ac:dyDescent="0.2">
      <c r="B4927" s="31">
        <v>4918</v>
      </c>
      <c r="J4927">
        <f t="shared" si="76"/>
        <v>105000</v>
      </c>
      <c r="K4927" t="e">
        <f>VLOOKUP(B4927,'REGISTRO ABONOS'!$B$8:$BC$10039,54,0)</f>
        <v>#N/A</v>
      </c>
      <c r="L4927" t="e">
        <f>IF(Tabla267[[#This Row],[VALOR RESTANTE]]&lt;Tabla267[[#This Row],[VALOR]],"NO DISPONIBLE","DISPONIBLE")</f>
        <v>#N/A</v>
      </c>
      <c r="M4927" s="9">
        <f>COUNTIF(Tabla267[[#This Row],[VALOR RESTANTE]],0)</f>
        <v>0</v>
      </c>
    </row>
    <row r="4928" spans="2:13" hidden="1" x14ac:dyDescent="0.2">
      <c r="B4928" s="31">
        <v>4919</v>
      </c>
      <c r="J4928">
        <f t="shared" si="76"/>
        <v>105000</v>
      </c>
      <c r="K4928" t="e">
        <f>VLOOKUP(B4928,'REGISTRO ABONOS'!$B$8:$BC$10039,54,0)</f>
        <v>#N/A</v>
      </c>
      <c r="L4928" t="e">
        <f>IF(Tabla267[[#This Row],[VALOR RESTANTE]]&lt;Tabla267[[#This Row],[VALOR]],"NO DISPONIBLE","DISPONIBLE")</f>
        <v>#N/A</v>
      </c>
      <c r="M4928" s="9">
        <f>COUNTIF(Tabla267[[#This Row],[VALOR RESTANTE]],0)</f>
        <v>0</v>
      </c>
    </row>
    <row r="4929" spans="2:13" hidden="1" x14ac:dyDescent="0.2">
      <c r="B4929" s="31">
        <v>4920</v>
      </c>
      <c r="J4929">
        <f t="shared" si="76"/>
        <v>105000</v>
      </c>
      <c r="K4929" t="e">
        <f>VLOOKUP(B4929,'REGISTRO ABONOS'!$B$8:$BC$10039,54,0)</f>
        <v>#N/A</v>
      </c>
      <c r="L4929" t="e">
        <f>IF(Tabla267[[#This Row],[VALOR RESTANTE]]&lt;Tabla267[[#This Row],[VALOR]],"NO DISPONIBLE","DISPONIBLE")</f>
        <v>#N/A</v>
      </c>
      <c r="M4929" s="9">
        <f>COUNTIF(Tabla267[[#This Row],[VALOR RESTANTE]],0)</f>
        <v>0</v>
      </c>
    </row>
    <row r="4930" spans="2:13" hidden="1" x14ac:dyDescent="0.2">
      <c r="B4930" s="31">
        <v>4921</v>
      </c>
      <c r="J4930">
        <f t="shared" si="76"/>
        <v>105000</v>
      </c>
      <c r="K4930" t="e">
        <f>VLOOKUP(B4930,'REGISTRO ABONOS'!$B$8:$BC$10039,54,0)</f>
        <v>#N/A</v>
      </c>
      <c r="L4930" t="e">
        <f>IF(Tabla267[[#This Row],[VALOR RESTANTE]]&lt;Tabla267[[#This Row],[VALOR]],"NO DISPONIBLE","DISPONIBLE")</f>
        <v>#N/A</v>
      </c>
      <c r="M4930" s="9">
        <f>COUNTIF(Tabla267[[#This Row],[VALOR RESTANTE]],0)</f>
        <v>0</v>
      </c>
    </row>
    <row r="4931" spans="2:13" hidden="1" x14ac:dyDescent="0.2">
      <c r="B4931" s="31">
        <v>4922</v>
      </c>
      <c r="J4931">
        <f t="shared" si="76"/>
        <v>105000</v>
      </c>
      <c r="K4931" t="e">
        <f>VLOOKUP(B4931,'REGISTRO ABONOS'!$B$8:$BC$10039,54,0)</f>
        <v>#N/A</v>
      </c>
      <c r="L4931" t="e">
        <f>IF(Tabla267[[#This Row],[VALOR RESTANTE]]&lt;Tabla267[[#This Row],[VALOR]],"NO DISPONIBLE","DISPONIBLE")</f>
        <v>#N/A</v>
      </c>
      <c r="M4931" s="9">
        <f>COUNTIF(Tabla267[[#This Row],[VALOR RESTANTE]],0)</f>
        <v>0</v>
      </c>
    </row>
    <row r="4932" spans="2:13" hidden="1" x14ac:dyDescent="0.2">
      <c r="B4932" s="31">
        <v>4923</v>
      </c>
      <c r="J4932">
        <f t="shared" si="76"/>
        <v>105000</v>
      </c>
      <c r="K4932" t="e">
        <f>VLOOKUP(B4932,'REGISTRO ABONOS'!$B$8:$BC$10039,54,0)</f>
        <v>#N/A</v>
      </c>
      <c r="L4932" t="e">
        <f>IF(Tabla267[[#This Row],[VALOR RESTANTE]]&lt;Tabla267[[#This Row],[VALOR]],"NO DISPONIBLE","DISPONIBLE")</f>
        <v>#N/A</v>
      </c>
      <c r="M4932" s="9">
        <f>COUNTIF(Tabla267[[#This Row],[VALOR RESTANTE]],0)</f>
        <v>0</v>
      </c>
    </row>
    <row r="4933" spans="2:13" hidden="1" x14ac:dyDescent="0.2">
      <c r="B4933" s="31">
        <v>4924</v>
      </c>
      <c r="J4933">
        <f t="shared" si="76"/>
        <v>105000</v>
      </c>
      <c r="K4933" t="e">
        <f>VLOOKUP(B4933,'REGISTRO ABONOS'!$B$8:$BC$10039,54,0)</f>
        <v>#N/A</v>
      </c>
      <c r="L4933" t="e">
        <f>IF(Tabla267[[#This Row],[VALOR RESTANTE]]&lt;Tabla267[[#This Row],[VALOR]],"NO DISPONIBLE","DISPONIBLE")</f>
        <v>#N/A</v>
      </c>
      <c r="M4933" s="9">
        <f>COUNTIF(Tabla267[[#This Row],[VALOR RESTANTE]],0)</f>
        <v>0</v>
      </c>
    </row>
    <row r="4934" spans="2:13" hidden="1" x14ac:dyDescent="0.2">
      <c r="B4934" s="31">
        <v>4925</v>
      </c>
      <c r="J4934">
        <f t="shared" si="76"/>
        <v>105000</v>
      </c>
      <c r="K4934" t="e">
        <f>VLOOKUP(B4934,'REGISTRO ABONOS'!$B$8:$BC$10039,54,0)</f>
        <v>#N/A</v>
      </c>
      <c r="L4934" t="e">
        <f>IF(Tabla267[[#This Row],[VALOR RESTANTE]]&lt;Tabla267[[#This Row],[VALOR]],"NO DISPONIBLE","DISPONIBLE")</f>
        <v>#N/A</v>
      </c>
      <c r="M4934" s="9">
        <f>COUNTIF(Tabla267[[#This Row],[VALOR RESTANTE]],0)</f>
        <v>0</v>
      </c>
    </row>
    <row r="4935" spans="2:13" hidden="1" x14ac:dyDescent="0.2">
      <c r="B4935" s="31">
        <v>4926</v>
      </c>
      <c r="J4935">
        <f t="shared" si="76"/>
        <v>105000</v>
      </c>
      <c r="K4935" t="e">
        <f>VLOOKUP(B4935,'REGISTRO ABONOS'!$B$8:$BC$10039,54,0)</f>
        <v>#N/A</v>
      </c>
      <c r="L4935" t="e">
        <f>IF(Tabla267[[#This Row],[VALOR RESTANTE]]&lt;Tabla267[[#This Row],[VALOR]],"NO DISPONIBLE","DISPONIBLE")</f>
        <v>#N/A</v>
      </c>
      <c r="M4935" s="9">
        <f>COUNTIF(Tabla267[[#This Row],[VALOR RESTANTE]],0)</f>
        <v>0</v>
      </c>
    </row>
    <row r="4936" spans="2:13" hidden="1" x14ac:dyDescent="0.2">
      <c r="B4936" s="31">
        <v>4927</v>
      </c>
      <c r="J4936">
        <f t="shared" si="76"/>
        <v>105000</v>
      </c>
      <c r="K4936" t="e">
        <f>VLOOKUP(B4936,'REGISTRO ABONOS'!$B$8:$BC$10039,54,0)</f>
        <v>#N/A</v>
      </c>
      <c r="L4936" t="e">
        <f>IF(Tabla267[[#This Row],[VALOR RESTANTE]]&lt;Tabla267[[#This Row],[VALOR]],"NO DISPONIBLE","DISPONIBLE")</f>
        <v>#N/A</v>
      </c>
      <c r="M4936" s="9">
        <f>COUNTIF(Tabla267[[#This Row],[VALOR RESTANTE]],0)</f>
        <v>0</v>
      </c>
    </row>
    <row r="4937" spans="2:13" hidden="1" x14ac:dyDescent="0.2">
      <c r="B4937" s="31">
        <v>4928</v>
      </c>
      <c r="J4937">
        <f t="shared" si="76"/>
        <v>105000</v>
      </c>
      <c r="K4937" t="e">
        <f>VLOOKUP(B4937,'REGISTRO ABONOS'!$B$8:$BC$10039,54,0)</f>
        <v>#N/A</v>
      </c>
      <c r="L4937" t="e">
        <f>IF(Tabla267[[#This Row],[VALOR RESTANTE]]&lt;Tabla267[[#This Row],[VALOR]],"NO DISPONIBLE","DISPONIBLE")</f>
        <v>#N/A</v>
      </c>
      <c r="M4937" s="9">
        <f>COUNTIF(Tabla267[[#This Row],[VALOR RESTANTE]],0)</f>
        <v>0</v>
      </c>
    </row>
    <row r="4938" spans="2:13" hidden="1" x14ac:dyDescent="0.2">
      <c r="B4938" s="31">
        <v>4929</v>
      </c>
      <c r="J4938">
        <f t="shared" si="76"/>
        <v>105000</v>
      </c>
      <c r="K4938" t="e">
        <f>VLOOKUP(B4938,'REGISTRO ABONOS'!$B$8:$BC$10039,54,0)</f>
        <v>#N/A</v>
      </c>
      <c r="L4938" t="e">
        <f>IF(Tabla267[[#This Row],[VALOR RESTANTE]]&lt;Tabla267[[#This Row],[VALOR]],"NO DISPONIBLE","DISPONIBLE")</f>
        <v>#N/A</v>
      </c>
      <c r="M4938" s="9">
        <f>COUNTIF(Tabla267[[#This Row],[VALOR RESTANTE]],0)</f>
        <v>0</v>
      </c>
    </row>
    <row r="4939" spans="2:13" hidden="1" x14ac:dyDescent="0.2">
      <c r="B4939" s="31">
        <v>4930</v>
      </c>
      <c r="J4939">
        <f t="shared" si="76"/>
        <v>105000</v>
      </c>
      <c r="K4939" t="e">
        <f>VLOOKUP(B4939,'REGISTRO ABONOS'!$B$8:$BC$10039,54,0)</f>
        <v>#N/A</v>
      </c>
      <c r="L4939" t="e">
        <f>IF(Tabla267[[#This Row],[VALOR RESTANTE]]&lt;Tabla267[[#This Row],[VALOR]],"NO DISPONIBLE","DISPONIBLE")</f>
        <v>#N/A</v>
      </c>
      <c r="M4939" s="9">
        <f>COUNTIF(Tabla267[[#This Row],[VALOR RESTANTE]],0)</f>
        <v>0</v>
      </c>
    </row>
    <row r="4940" spans="2:13" hidden="1" x14ac:dyDescent="0.2">
      <c r="B4940" s="31">
        <v>4931</v>
      </c>
      <c r="J4940">
        <f t="shared" ref="J4940:J5003" si="77">IF(C4940&gt;43607,130000,105000)</f>
        <v>105000</v>
      </c>
      <c r="K4940" t="e">
        <f>VLOOKUP(B4940,'REGISTRO ABONOS'!$B$8:$BC$10039,54,0)</f>
        <v>#N/A</v>
      </c>
      <c r="L4940" t="e">
        <f>IF(Tabla267[[#This Row],[VALOR RESTANTE]]&lt;Tabla267[[#This Row],[VALOR]],"NO DISPONIBLE","DISPONIBLE")</f>
        <v>#N/A</v>
      </c>
      <c r="M4940" s="9">
        <f>COUNTIF(Tabla267[[#This Row],[VALOR RESTANTE]],0)</f>
        <v>0</v>
      </c>
    </row>
    <row r="4941" spans="2:13" hidden="1" x14ac:dyDescent="0.2">
      <c r="B4941" s="31">
        <v>4932</v>
      </c>
      <c r="J4941">
        <f t="shared" si="77"/>
        <v>105000</v>
      </c>
      <c r="K4941" t="e">
        <f>VLOOKUP(B4941,'REGISTRO ABONOS'!$B$8:$BC$10039,54,0)</f>
        <v>#N/A</v>
      </c>
      <c r="L4941" t="e">
        <f>IF(Tabla267[[#This Row],[VALOR RESTANTE]]&lt;Tabla267[[#This Row],[VALOR]],"NO DISPONIBLE","DISPONIBLE")</f>
        <v>#N/A</v>
      </c>
      <c r="M4941" s="9">
        <f>COUNTIF(Tabla267[[#This Row],[VALOR RESTANTE]],0)</f>
        <v>0</v>
      </c>
    </row>
    <row r="4942" spans="2:13" hidden="1" x14ac:dyDescent="0.2">
      <c r="B4942" s="31">
        <v>4933</v>
      </c>
      <c r="J4942">
        <f t="shared" si="77"/>
        <v>105000</v>
      </c>
      <c r="K4942" t="e">
        <f>VLOOKUP(B4942,'REGISTRO ABONOS'!$B$8:$BC$10039,54,0)</f>
        <v>#N/A</v>
      </c>
      <c r="L4942" t="e">
        <f>IF(Tabla267[[#This Row],[VALOR RESTANTE]]&lt;Tabla267[[#This Row],[VALOR]],"NO DISPONIBLE","DISPONIBLE")</f>
        <v>#N/A</v>
      </c>
      <c r="M4942" s="9">
        <f>COUNTIF(Tabla267[[#This Row],[VALOR RESTANTE]],0)</f>
        <v>0</v>
      </c>
    </row>
    <row r="4943" spans="2:13" hidden="1" x14ac:dyDescent="0.2">
      <c r="B4943" s="31">
        <v>4934</v>
      </c>
      <c r="J4943">
        <f t="shared" si="77"/>
        <v>105000</v>
      </c>
      <c r="K4943" t="e">
        <f>VLOOKUP(B4943,'REGISTRO ABONOS'!$B$8:$BC$10039,54,0)</f>
        <v>#N/A</v>
      </c>
      <c r="L4943" t="e">
        <f>IF(Tabla267[[#This Row],[VALOR RESTANTE]]&lt;Tabla267[[#This Row],[VALOR]],"NO DISPONIBLE","DISPONIBLE")</f>
        <v>#N/A</v>
      </c>
      <c r="M4943" s="9">
        <f>COUNTIF(Tabla267[[#This Row],[VALOR RESTANTE]],0)</f>
        <v>0</v>
      </c>
    </row>
    <row r="4944" spans="2:13" hidden="1" x14ac:dyDescent="0.2">
      <c r="B4944" s="31">
        <v>4935</v>
      </c>
      <c r="J4944">
        <f t="shared" si="77"/>
        <v>105000</v>
      </c>
      <c r="K4944" t="e">
        <f>VLOOKUP(B4944,'REGISTRO ABONOS'!$B$8:$BC$10039,54,0)</f>
        <v>#N/A</v>
      </c>
      <c r="L4944" t="e">
        <f>IF(Tabla267[[#This Row],[VALOR RESTANTE]]&lt;Tabla267[[#This Row],[VALOR]],"NO DISPONIBLE","DISPONIBLE")</f>
        <v>#N/A</v>
      </c>
      <c r="M4944" s="9">
        <f>COUNTIF(Tabla267[[#This Row],[VALOR RESTANTE]],0)</f>
        <v>0</v>
      </c>
    </row>
    <row r="4945" spans="2:13" hidden="1" x14ac:dyDescent="0.2">
      <c r="B4945" s="31">
        <v>4936</v>
      </c>
      <c r="J4945">
        <f t="shared" si="77"/>
        <v>105000</v>
      </c>
      <c r="K4945" t="e">
        <f>VLOOKUP(B4945,'REGISTRO ABONOS'!$B$8:$BC$10039,54,0)</f>
        <v>#N/A</v>
      </c>
      <c r="L4945" t="e">
        <f>IF(Tabla267[[#This Row],[VALOR RESTANTE]]&lt;Tabla267[[#This Row],[VALOR]],"NO DISPONIBLE","DISPONIBLE")</f>
        <v>#N/A</v>
      </c>
      <c r="M4945" s="9">
        <f>COUNTIF(Tabla267[[#This Row],[VALOR RESTANTE]],0)</f>
        <v>0</v>
      </c>
    </row>
    <row r="4946" spans="2:13" hidden="1" x14ac:dyDescent="0.2">
      <c r="B4946" s="31">
        <v>4937</v>
      </c>
      <c r="J4946">
        <f t="shared" si="77"/>
        <v>105000</v>
      </c>
      <c r="K4946" t="e">
        <f>VLOOKUP(B4946,'REGISTRO ABONOS'!$B$8:$BC$10039,54,0)</f>
        <v>#N/A</v>
      </c>
      <c r="L4946" t="e">
        <f>IF(Tabla267[[#This Row],[VALOR RESTANTE]]&lt;Tabla267[[#This Row],[VALOR]],"NO DISPONIBLE","DISPONIBLE")</f>
        <v>#N/A</v>
      </c>
      <c r="M4946" s="9">
        <f>COUNTIF(Tabla267[[#This Row],[VALOR RESTANTE]],0)</f>
        <v>0</v>
      </c>
    </row>
    <row r="4947" spans="2:13" hidden="1" x14ac:dyDescent="0.2">
      <c r="B4947" s="31">
        <v>4938</v>
      </c>
      <c r="J4947">
        <f t="shared" si="77"/>
        <v>105000</v>
      </c>
      <c r="K4947" t="e">
        <f>VLOOKUP(B4947,'REGISTRO ABONOS'!$B$8:$BC$10039,54,0)</f>
        <v>#N/A</v>
      </c>
      <c r="L4947" t="e">
        <f>IF(Tabla267[[#This Row],[VALOR RESTANTE]]&lt;Tabla267[[#This Row],[VALOR]],"NO DISPONIBLE","DISPONIBLE")</f>
        <v>#N/A</v>
      </c>
      <c r="M4947" s="9">
        <f>COUNTIF(Tabla267[[#This Row],[VALOR RESTANTE]],0)</f>
        <v>0</v>
      </c>
    </row>
    <row r="4948" spans="2:13" hidden="1" x14ac:dyDescent="0.2">
      <c r="B4948" s="31">
        <v>4939</v>
      </c>
      <c r="J4948">
        <f t="shared" si="77"/>
        <v>105000</v>
      </c>
      <c r="K4948" t="e">
        <f>VLOOKUP(B4948,'REGISTRO ABONOS'!$B$8:$BC$10039,54,0)</f>
        <v>#N/A</v>
      </c>
      <c r="L4948" t="e">
        <f>IF(Tabla267[[#This Row],[VALOR RESTANTE]]&lt;Tabla267[[#This Row],[VALOR]],"NO DISPONIBLE","DISPONIBLE")</f>
        <v>#N/A</v>
      </c>
      <c r="M4948" s="9">
        <f>COUNTIF(Tabla267[[#This Row],[VALOR RESTANTE]],0)</f>
        <v>0</v>
      </c>
    </row>
    <row r="4949" spans="2:13" hidden="1" x14ac:dyDescent="0.2">
      <c r="B4949" s="31">
        <v>4940</v>
      </c>
      <c r="J4949">
        <f t="shared" si="77"/>
        <v>105000</v>
      </c>
      <c r="K4949" t="e">
        <f>VLOOKUP(B4949,'REGISTRO ABONOS'!$B$8:$BC$10039,54,0)</f>
        <v>#N/A</v>
      </c>
      <c r="L4949" t="e">
        <f>IF(Tabla267[[#This Row],[VALOR RESTANTE]]&lt;Tabla267[[#This Row],[VALOR]],"NO DISPONIBLE","DISPONIBLE")</f>
        <v>#N/A</v>
      </c>
      <c r="M4949" s="9">
        <f>COUNTIF(Tabla267[[#This Row],[VALOR RESTANTE]],0)</f>
        <v>0</v>
      </c>
    </row>
    <row r="4950" spans="2:13" hidden="1" x14ac:dyDescent="0.2">
      <c r="B4950" s="31">
        <v>4941</v>
      </c>
      <c r="J4950">
        <f t="shared" si="77"/>
        <v>105000</v>
      </c>
      <c r="K4950" t="e">
        <f>VLOOKUP(B4950,'REGISTRO ABONOS'!$B$8:$BC$10039,54,0)</f>
        <v>#N/A</v>
      </c>
      <c r="L4950" t="e">
        <f>IF(Tabla267[[#This Row],[VALOR RESTANTE]]&lt;Tabla267[[#This Row],[VALOR]],"NO DISPONIBLE","DISPONIBLE")</f>
        <v>#N/A</v>
      </c>
      <c r="M4950" s="9">
        <f>COUNTIF(Tabla267[[#This Row],[VALOR RESTANTE]],0)</f>
        <v>0</v>
      </c>
    </row>
    <row r="4951" spans="2:13" hidden="1" x14ac:dyDescent="0.2">
      <c r="B4951" s="31">
        <v>4942</v>
      </c>
      <c r="J4951">
        <f t="shared" si="77"/>
        <v>105000</v>
      </c>
      <c r="K4951" t="e">
        <f>VLOOKUP(B4951,'REGISTRO ABONOS'!$B$8:$BC$10039,54,0)</f>
        <v>#N/A</v>
      </c>
      <c r="L4951" t="e">
        <f>IF(Tabla267[[#This Row],[VALOR RESTANTE]]&lt;Tabla267[[#This Row],[VALOR]],"NO DISPONIBLE","DISPONIBLE")</f>
        <v>#N/A</v>
      </c>
      <c r="M4951" s="9">
        <f>COUNTIF(Tabla267[[#This Row],[VALOR RESTANTE]],0)</f>
        <v>0</v>
      </c>
    </row>
    <row r="4952" spans="2:13" hidden="1" x14ac:dyDescent="0.2">
      <c r="B4952" s="31">
        <v>4943</v>
      </c>
      <c r="J4952">
        <f t="shared" si="77"/>
        <v>105000</v>
      </c>
      <c r="K4952" t="e">
        <f>VLOOKUP(B4952,'REGISTRO ABONOS'!$B$8:$BC$10039,54,0)</f>
        <v>#N/A</v>
      </c>
      <c r="L4952" t="e">
        <f>IF(Tabla267[[#This Row],[VALOR RESTANTE]]&lt;Tabla267[[#This Row],[VALOR]],"NO DISPONIBLE","DISPONIBLE")</f>
        <v>#N/A</v>
      </c>
      <c r="M4952" s="9">
        <f>COUNTIF(Tabla267[[#This Row],[VALOR RESTANTE]],0)</f>
        <v>0</v>
      </c>
    </row>
    <row r="4953" spans="2:13" hidden="1" x14ac:dyDescent="0.2">
      <c r="B4953" s="31">
        <v>4944</v>
      </c>
      <c r="J4953">
        <f t="shared" si="77"/>
        <v>105000</v>
      </c>
      <c r="K4953" t="e">
        <f>VLOOKUP(B4953,'REGISTRO ABONOS'!$B$8:$BC$10039,54,0)</f>
        <v>#N/A</v>
      </c>
      <c r="L4953" t="e">
        <f>IF(Tabla267[[#This Row],[VALOR RESTANTE]]&lt;Tabla267[[#This Row],[VALOR]],"NO DISPONIBLE","DISPONIBLE")</f>
        <v>#N/A</v>
      </c>
      <c r="M4953" s="9">
        <f>COUNTIF(Tabla267[[#This Row],[VALOR RESTANTE]],0)</f>
        <v>0</v>
      </c>
    </row>
    <row r="4954" spans="2:13" hidden="1" x14ac:dyDescent="0.2">
      <c r="B4954" s="31">
        <v>4945</v>
      </c>
      <c r="J4954">
        <f t="shared" si="77"/>
        <v>105000</v>
      </c>
      <c r="K4954" t="e">
        <f>VLOOKUP(B4954,'REGISTRO ABONOS'!$B$8:$BC$10039,54,0)</f>
        <v>#N/A</v>
      </c>
      <c r="L4954" t="e">
        <f>IF(Tabla267[[#This Row],[VALOR RESTANTE]]&lt;Tabla267[[#This Row],[VALOR]],"NO DISPONIBLE","DISPONIBLE")</f>
        <v>#N/A</v>
      </c>
      <c r="M4954" s="9">
        <f>COUNTIF(Tabla267[[#This Row],[VALOR RESTANTE]],0)</f>
        <v>0</v>
      </c>
    </row>
    <row r="4955" spans="2:13" hidden="1" x14ac:dyDescent="0.2">
      <c r="B4955" s="31">
        <v>4946</v>
      </c>
      <c r="J4955">
        <f t="shared" si="77"/>
        <v>105000</v>
      </c>
      <c r="K4955" t="e">
        <f>VLOOKUP(B4955,'REGISTRO ABONOS'!$B$8:$BC$10039,54,0)</f>
        <v>#N/A</v>
      </c>
      <c r="L4955" t="e">
        <f>IF(Tabla267[[#This Row],[VALOR RESTANTE]]&lt;Tabla267[[#This Row],[VALOR]],"NO DISPONIBLE","DISPONIBLE")</f>
        <v>#N/A</v>
      </c>
      <c r="M4955" s="9">
        <f>COUNTIF(Tabla267[[#This Row],[VALOR RESTANTE]],0)</f>
        <v>0</v>
      </c>
    </row>
    <row r="4956" spans="2:13" hidden="1" x14ac:dyDescent="0.2">
      <c r="B4956" s="31">
        <v>4947</v>
      </c>
      <c r="J4956">
        <f t="shared" si="77"/>
        <v>105000</v>
      </c>
      <c r="K4956" t="e">
        <f>VLOOKUP(B4956,'REGISTRO ABONOS'!$B$8:$BC$10039,54,0)</f>
        <v>#N/A</v>
      </c>
      <c r="L4956" t="e">
        <f>IF(Tabla267[[#This Row],[VALOR RESTANTE]]&lt;Tabla267[[#This Row],[VALOR]],"NO DISPONIBLE","DISPONIBLE")</f>
        <v>#N/A</v>
      </c>
      <c r="M4956" s="9">
        <f>COUNTIF(Tabla267[[#This Row],[VALOR RESTANTE]],0)</f>
        <v>0</v>
      </c>
    </row>
    <row r="4957" spans="2:13" hidden="1" x14ac:dyDescent="0.2">
      <c r="B4957" s="31">
        <v>4948</v>
      </c>
      <c r="J4957">
        <f t="shared" si="77"/>
        <v>105000</v>
      </c>
      <c r="K4957" t="e">
        <f>VLOOKUP(B4957,'REGISTRO ABONOS'!$B$8:$BC$10039,54,0)</f>
        <v>#N/A</v>
      </c>
      <c r="L4957" t="e">
        <f>IF(Tabla267[[#This Row],[VALOR RESTANTE]]&lt;Tabla267[[#This Row],[VALOR]],"NO DISPONIBLE","DISPONIBLE")</f>
        <v>#N/A</v>
      </c>
      <c r="M4957" s="9">
        <f>COUNTIF(Tabla267[[#This Row],[VALOR RESTANTE]],0)</f>
        <v>0</v>
      </c>
    </row>
    <row r="4958" spans="2:13" hidden="1" x14ac:dyDescent="0.2">
      <c r="B4958" s="31">
        <v>4949</v>
      </c>
      <c r="J4958">
        <f t="shared" si="77"/>
        <v>105000</v>
      </c>
      <c r="K4958" t="e">
        <f>VLOOKUP(B4958,'REGISTRO ABONOS'!$B$8:$BC$10039,54,0)</f>
        <v>#N/A</v>
      </c>
      <c r="L4958" t="e">
        <f>IF(Tabla267[[#This Row],[VALOR RESTANTE]]&lt;Tabla267[[#This Row],[VALOR]],"NO DISPONIBLE","DISPONIBLE")</f>
        <v>#N/A</v>
      </c>
      <c r="M4958" s="9">
        <f>COUNTIF(Tabla267[[#This Row],[VALOR RESTANTE]],0)</f>
        <v>0</v>
      </c>
    </row>
    <row r="4959" spans="2:13" hidden="1" x14ac:dyDescent="0.2">
      <c r="B4959" s="31">
        <v>4950</v>
      </c>
      <c r="J4959">
        <f t="shared" si="77"/>
        <v>105000</v>
      </c>
      <c r="K4959" t="e">
        <f>VLOOKUP(B4959,'REGISTRO ABONOS'!$B$8:$BC$10039,54,0)</f>
        <v>#N/A</v>
      </c>
      <c r="L4959" t="e">
        <f>IF(Tabla267[[#This Row],[VALOR RESTANTE]]&lt;Tabla267[[#This Row],[VALOR]],"NO DISPONIBLE","DISPONIBLE")</f>
        <v>#N/A</v>
      </c>
      <c r="M4959" s="9">
        <f>COUNTIF(Tabla267[[#This Row],[VALOR RESTANTE]],0)</f>
        <v>0</v>
      </c>
    </row>
    <row r="4960" spans="2:13" hidden="1" x14ac:dyDescent="0.2">
      <c r="B4960" s="31">
        <v>4951</v>
      </c>
      <c r="J4960">
        <f t="shared" si="77"/>
        <v>105000</v>
      </c>
      <c r="K4960" t="e">
        <f>VLOOKUP(B4960,'REGISTRO ABONOS'!$B$8:$BC$10039,54,0)</f>
        <v>#N/A</v>
      </c>
      <c r="L4960" t="e">
        <f>IF(Tabla267[[#This Row],[VALOR RESTANTE]]&lt;Tabla267[[#This Row],[VALOR]],"NO DISPONIBLE","DISPONIBLE")</f>
        <v>#N/A</v>
      </c>
      <c r="M4960" s="9">
        <f>COUNTIF(Tabla267[[#This Row],[VALOR RESTANTE]],0)</f>
        <v>0</v>
      </c>
    </row>
    <row r="4961" spans="2:13" hidden="1" x14ac:dyDescent="0.2">
      <c r="B4961" s="31">
        <v>4952</v>
      </c>
      <c r="J4961">
        <f t="shared" si="77"/>
        <v>105000</v>
      </c>
      <c r="K4961" t="e">
        <f>VLOOKUP(B4961,'REGISTRO ABONOS'!$B$8:$BC$10039,54,0)</f>
        <v>#N/A</v>
      </c>
      <c r="L4961" t="e">
        <f>IF(Tabla267[[#This Row],[VALOR RESTANTE]]&lt;Tabla267[[#This Row],[VALOR]],"NO DISPONIBLE","DISPONIBLE")</f>
        <v>#N/A</v>
      </c>
      <c r="M4961" s="9">
        <f>COUNTIF(Tabla267[[#This Row],[VALOR RESTANTE]],0)</f>
        <v>0</v>
      </c>
    </row>
    <row r="4962" spans="2:13" hidden="1" x14ac:dyDescent="0.2">
      <c r="B4962" s="31">
        <v>4953</v>
      </c>
      <c r="J4962">
        <f t="shared" si="77"/>
        <v>105000</v>
      </c>
      <c r="K4962" t="e">
        <f>VLOOKUP(B4962,'REGISTRO ABONOS'!$B$8:$BC$10039,54,0)</f>
        <v>#N/A</v>
      </c>
      <c r="L4962" t="e">
        <f>IF(Tabla267[[#This Row],[VALOR RESTANTE]]&lt;Tabla267[[#This Row],[VALOR]],"NO DISPONIBLE","DISPONIBLE")</f>
        <v>#N/A</v>
      </c>
      <c r="M4962" s="9">
        <f>COUNTIF(Tabla267[[#This Row],[VALOR RESTANTE]],0)</f>
        <v>0</v>
      </c>
    </row>
    <row r="4963" spans="2:13" hidden="1" x14ac:dyDescent="0.2">
      <c r="B4963" s="31">
        <v>4954</v>
      </c>
      <c r="J4963">
        <f t="shared" si="77"/>
        <v>105000</v>
      </c>
      <c r="K4963" t="e">
        <f>VLOOKUP(B4963,'REGISTRO ABONOS'!$B$8:$BC$10039,54,0)</f>
        <v>#N/A</v>
      </c>
      <c r="L4963" t="e">
        <f>IF(Tabla267[[#This Row],[VALOR RESTANTE]]&lt;Tabla267[[#This Row],[VALOR]],"NO DISPONIBLE","DISPONIBLE")</f>
        <v>#N/A</v>
      </c>
      <c r="M4963" s="9">
        <f>COUNTIF(Tabla267[[#This Row],[VALOR RESTANTE]],0)</f>
        <v>0</v>
      </c>
    </row>
    <row r="4964" spans="2:13" hidden="1" x14ac:dyDescent="0.2">
      <c r="B4964" s="31">
        <v>4955</v>
      </c>
      <c r="J4964">
        <f t="shared" si="77"/>
        <v>105000</v>
      </c>
      <c r="K4964" t="e">
        <f>VLOOKUP(B4964,'REGISTRO ABONOS'!$B$8:$BC$10039,54,0)</f>
        <v>#N/A</v>
      </c>
      <c r="L4964" t="e">
        <f>IF(Tabla267[[#This Row],[VALOR RESTANTE]]&lt;Tabla267[[#This Row],[VALOR]],"NO DISPONIBLE","DISPONIBLE")</f>
        <v>#N/A</v>
      </c>
      <c r="M4964" s="9">
        <f>COUNTIF(Tabla267[[#This Row],[VALOR RESTANTE]],0)</f>
        <v>0</v>
      </c>
    </row>
    <row r="4965" spans="2:13" hidden="1" x14ac:dyDescent="0.2">
      <c r="B4965" s="31">
        <v>4956</v>
      </c>
      <c r="J4965">
        <f t="shared" si="77"/>
        <v>105000</v>
      </c>
      <c r="K4965" t="e">
        <f>VLOOKUP(B4965,'REGISTRO ABONOS'!$B$8:$BC$10039,54,0)</f>
        <v>#N/A</v>
      </c>
      <c r="L4965" t="e">
        <f>IF(Tabla267[[#This Row],[VALOR RESTANTE]]&lt;Tabla267[[#This Row],[VALOR]],"NO DISPONIBLE","DISPONIBLE")</f>
        <v>#N/A</v>
      </c>
      <c r="M4965" s="9">
        <f>COUNTIF(Tabla267[[#This Row],[VALOR RESTANTE]],0)</f>
        <v>0</v>
      </c>
    </row>
    <row r="4966" spans="2:13" hidden="1" x14ac:dyDescent="0.2">
      <c r="B4966" s="31">
        <v>4957</v>
      </c>
      <c r="J4966">
        <f t="shared" si="77"/>
        <v>105000</v>
      </c>
      <c r="K4966" t="e">
        <f>VLOOKUP(B4966,'REGISTRO ABONOS'!$B$8:$BC$10039,54,0)</f>
        <v>#N/A</v>
      </c>
      <c r="L4966" t="e">
        <f>IF(Tabla267[[#This Row],[VALOR RESTANTE]]&lt;Tabla267[[#This Row],[VALOR]],"NO DISPONIBLE","DISPONIBLE")</f>
        <v>#N/A</v>
      </c>
      <c r="M4966" s="9">
        <f>COUNTIF(Tabla267[[#This Row],[VALOR RESTANTE]],0)</f>
        <v>0</v>
      </c>
    </row>
    <row r="4967" spans="2:13" hidden="1" x14ac:dyDescent="0.2">
      <c r="B4967" s="31">
        <v>4958</v>
      </c>
      <c r="J4967">
        <f t="shared" si="77"/>
        <v>105000</v>
      </c>
      <c r="K4967" t="e">
        <f>VLOOKUP(B4967,'REGISTRO ABONOS'!$B$8:$BC$10039,54,0)</f>
        <v>#N/A</v>
      </c>
      <c r="L4967" t="e">
        <f>IF(Tabla267[[#This Row],[VALOR RESTANTE]]&lt;Tabla267[[#This Row],[VALOR]],"NO DISPONIBLE","DISPONIBLE")</f>
        <v>#N/A</v>
      </c>
      <c r="M4967" s="9">
        <f>COUNTIF(Tabla267[[#This Row],[VALOR RESTANTE]],0)</f>
        <v>0</v>
      </c>
    </row>
    <row r="4968" spans="2:13" hidden="1" x14ac:dyDescent="0.2">
      <c r="B4968" s="31">
        <v>4959</v>
      </c>
      <c r="J4968">
        <f t="shared" si="77"/>
        <v>105000</v>
      </c>
      <c r="K4968" t="e">
        <f>VLOOKUP(B4968,'REGISTRO ABONOS'!$B$8:$BC$10039,54,0)</f>
        <v>#N/A</v>
      </c>
      <c r="L4968" t="e">
        <f>IF(Tabla267[[#This Row],[VALOR RESTANTE]]&lt;Tabla267[[#This Row],[VALOR]],"NO DISPONIBLE","DISPONIBLE")</f>
        <v>#N/A</v>
      </c>
      <c r="M4968" s="9">
        <f>COUNTIF(Tabla267[[#This Row],[VALOR RESTANTE]],0)</f>
        <v>0</v>
      </c>
    </row>
    <row r="4969" spans="2:13" hidden="1" x14ac:dyDescent="0.2">
      <c r="B4969" s="31">
        <v>4960</v>
      </c>
      <c r="J4969">
        <f t="shared" si="77"/>
        <v>105000</v>
      </c>
      <c r="K4969" t="e">
        <f>VLOOKUP(B4969,'REGISTRO ABONOS'!$B$8:$BC$10039,54,0)</f>
        <v>#N/A</v>
      </c>
      <c r="L4969" t="e">
        <f>IF(Tabla267[[#This Row],[VALOR RESTANTE]]&lt;Tabla267[[#This Row],[VALOR]],"NO DISPONIBLE","DISPONIBLE")</f>
        <v>#N/A</v>
      </c>
      <c r="M4969" s="9">
        <f>COUNTIF(Tabla267[[#This Row],[VALOR RESTANTE]],0)</f>
        <v>0</v>
      </c>
    </row>
    <row r="4970" spans="2:13" hidden="1" x14ac:dyDescent="0.2">
      <c r="B4970" s="31">
        <v>4961</v>
      </c>
      <c r="J4970">
        <f t="shared" si="77"/>
        <v>105000</v>
      </c>
      <c r="K4970" t="e">
        <f>VLOOKUP(B4970,'REGISTRO ABONOS'!$B$8:$BC$10039,54,0)</f>
        <v>#N/A</v>
      </c>
      <c r="L4970" t="e">
        <f>IF(Tabla267[[#This Row],[VALOR RESTANTE]]&lt;Tabla267[[#This Row],[VALOR]],"NO DISPONIBLE","DISPONIBLE")</f>
        <v>#N/A</v>
      </c>
      <c r="M4970" s="9">
        <f>COUNTIF(Tabla267[[#This Row],[VALOR RESTANTE]],0)</f>
        <v>0</v>
      </c>
    </row>
    <row r="4971" spans="2:13" hidden="1" x14ac:dyDescent="0.2">
      <c r="B4971" s="31">
        <v>4962</v>
      </c>
      <c r="J4971">
        <f t="shared" si="77"/>
        <v>105000</v>
      </c>
      <c r="K4971" t="e">
        <f>VLOOKUP(B4971,'REGISTRO ABONOS'!$B$8:$BC$10039,54,0)</f>
        <v>#N/A</v>
      </c>
      <c r="L4971" t="e">
        <f>IF(Tabla267[[#This Row],[VALOR RESTANTE]]&lt;Tabla267[[#This Row],[VALOR]],"NO DISPONIBLE","DISPONIBLE")</f>
        <v>#N/A</v>
      </c>
      <c r="M4971" s="9">
        <f>COUNTIF(Tabla267[[#This Row],[VALOR RESTANTE]],0)</f>
        <v>0</v>
      </c>
    </row>
    <row r="4972" spans="2:13" hidden="1" x14ac:dyDescent="0.2">
      <c r="B4972" s="31">
        <v>4963</v>
      </c>
      <c r="J4972">
        <f t="shared" si="77"/>
        <v>105000</v>
      </c>
      <c r="K4972" t="e">
        <f>VLOOKUP(B4972,'REGISTRO ABONOS'!$B$8:$BC$10039,54,0)</f>
        <v>#N/A</v>
      </c>
      <c r="L4972" t="e">
        <f>IF(Tabla267[[#This Row],[VALOR RESTANTE]]&lt;Tabla267[[#This Row],[VALOR]],"NO DISPONIBLE","DISPONIBLE")</f>
        <v>#N/A</v>
      </c>
      <c r="M4972" s="9">
        <f>COUNTIF(Tabla267[[#This Row],[VALOR RESTANTE]],0)</f>
        <v>0</v>
      </c>
    </row>
    <row r="4973" spans="2:13" hidden="1" x14ac:dyDescent="0.2">
      <c r="B4973" s="31">
        <v>4964</v>
      </c>
      <c r="J4973">
        <f t="shared" si="77"/>
        <v>105000</v>
      </c>
      <c r="K4973" t="e">
        <f>VLOOKUP(B4973,'REGISTRO ABONOS'!$B$8:$BC$10039,54,0)</f>
        <v>#N/A</v>
      </c>
      <c r="L4973" t="e">
        <f>IF(Tabla267[[#This Row],[VALOR RESTANTE]]&lt;Tabla267[[#This Row],[VALOR]],"NO DISPONIBLE","DISPONIBLE")</f>
        <v>#N/A</v>
      </c>
      <c r="M4973" s="9">
        <f>COUNTIF(Tabla267[[#This Row],[VALOR RESTANTE]],0)</f>
        <v>0</v>
      </c>
    </row>
    <row r="4974" spans="2:13" hidden="1" x14ac:dyDescent="0.2">
      <c r="B4974" s="31">
        <v>4965</v>
      </c>
      <c r="J4974">
        <f t="shared" si="77"/>
        <v>105000</v>
      </c>
      <c r="K4974" t="e">
        <f>VLOOKUP(B4974,'REGISTRO ABONOS'!$B$8:$BC$10039,54,0)</f>
        <v>#N/A</v>
      </c>
      <c r="L4974" t="e">
        <f>IF(Tabla267[[#This Row],[VALOR RESTANTE]]&lt;Tabla267[[#This Row],[VALOR]],"NO DISPONIBLE","DISPONIBLE")</f>
        <v>#N/A</v>
      </c>
      <c r="M4974" s="9">
        <f>COUNTIF(Tabla267[[#This Row],[VALOR RESTANTE]],0)</f>
        <v>0</v>
      </c>
    </row>
    <row r="4975" spans="2:13" hidden="1" x14ac:dyDescent="0.2">
      <c r="B4975" s="31">
        <v>4966</v>
      </c>
      <c r="J4975">
        <f t="shared" si="77"/>
        <v>105000</v>
      </c>
      <c r="K4975" t="e">
        <f>VLOOKUP(B4975,'REGISTRO ABONOS'!$B$8:$BC$10039,54,0)</f>
        <v>#N/A</v>
      </c>
      <c r="L4975" t="e">
        <f>IF(Tabla267[[#This Row],[VALOR RESTANTE]]&lt;Tabla267[[#This Row],[VALOR]],"NO DISPONIBLE","DISPONIBLE")</f>
        <v>#N/A</v>
      </c>
      <c r="M4975" s="9">
        <f>COUNTIF(Tabla267[[#This Row],[VALOR RESTANTE]],0)</f>
        <v>0</v>
      </c>
    </row>
    <row r="4976" spans="2:13" hidden="1" x14ac:dyDescent="0.2">
      <c r="B4976" s="31">
        <v>4967</v>
      </c>
      <c r="J4976">
        <f t="shared" si="77"/>
        <v>105000</v>
      </c>
      <c r="K4976" t="e">
        <f>VLOOKUP(B4976,'REGISTRO ABONOS'!$B$8:$BC$10039,54,0)</f>
        <v>#N/A</v>
      </c>
      <c r="L4976" t="e">
        <f>IF(Tabla267[[#This Row],[VALOR RESTANTE]]&lt;Tabla267[[#This Row],[VALOR]],"NO DISPONIBLE","DISPONIBLE")</f>
        <v>#N/A</v>
      </c>
      <c r="M4976" s="9">
        <f>COUNTIF(Tabla267[[#This Row],[VALOR RESTANTE]],0)</f>
        <v>0</v>
      </c>
    </row>
    <row r="4977" spans="2:13" hidden="1" x14ac:dyDescent="0.2">
      <c r="B4977" s="31">
        <v>4968</v>
      </c>
      <c r="J4977">
        <f t="shared" si="77"/>
        <v>105000</v>
      </c>
      <c r="K4977" t="e">
        <f>VLOOKUP(B4977,'REGISTRO ABONOS'!$B$8:$BC$10039,54,0)</f>
        <v>#N/A</v>
      </c>
      <c r="L4977" t="e">
        <f>IF(Tabla267[[#This Row],[VALOR RESTANTE]]&lt;Tabla267[[#This Row],[VALOR]],"NO DISPONIBLE","DISPONIBLE")</f>
        <v>#N/A</v>
      </c>
      <c r="M4977" s="9">
        <f>COUNTIF(Tabla267[[#This Row],[VALOR RESTANTE]],0)</f>
        <v>0</v>
      </c>
    </row>
    <row r="4978" spans="2:13" hidden="1" x14ac:dyDescent="0.2">
      <c r="B4978" s="31">
        <v>4969</v>
      </c>
      <c r="J4978">
        <f t="shared" si="77"/>
        <v>105000</v>
      </c>
      <c r="K4978" t="e">
        <f>VLOOKUP(B4978,'REGISTRO ABONOS'!$B$8:$BC$10039,54,0)</f>
        <v>#N/A</v>
      </c>
      <c r="L4978" t="e">
        <f>IF(Tabla267[[#This Row],[VALOR RESTANTE]]&lt;Tabla267[[#This Row],[VALOR]],"NO DISPONIBLE","DISPONIBLE")</f>
        <v>#N/A</v>
      </c>
      <c r="M4978" s="9">
        <f>COUNTIF(Tabla267[[#This Row],[VALOR RESTANTE]],0)</f>
        <v>0</v>
      </c>
    </row>
    <row r="4979" spans="2:13" hidden="1" x14ac:dyDescent="0.2">
      <c r="B4979" s="31">
        <v>4970</v>
      </c>
      <c r="J4979">
        <f t="shared" si="77"/>
        <v>105000</v>
      </c>
      <c r="K4979" t="e">
        <f>VLOOKUP(B4979,'REGISTRO ABONOS'!$B$8:$BC$10039,54,0)</f>
        <v>#N/A</v>
      </c>
      <c r="L4979" t="e">
        <f>IF(Tabla267[[#This Row],[VALOR RESTANTE]]&lt;Tabla267[[#This Row],[VALOR]],"NO DISPONIBLE","DISPONIBLE")</f>
        <v>#N/A</v>
      </c>
      <c r="M4979" s="9">
        <f>COUNTIF(Tabla267[[#This Row],[VALOR RESTANTE]],0)</f>
        <v>0</v>
      </c>
    </row>
    <row r="4980" spans="2:13" hidden="1" x14ac:dyDescent="0.2">
      <c r="B4980" s="31">
        <v>4971</v>
      </c>
      <c r="J4980">
        <f t="shared" si="77"/>
        <v>105000</v>
      </c>
      <c r="K4980" t="e">
        <f>VLOOKUP(B4980,'REGISTRO ABONOS'!$B$8:$BC$10039,54,0)</f>
        <v>#N/A</v>
      </c>
      <c r="L4980" t="e">
        <f>IF(Tabla267[[#This Row],[VALOR RESTANTE]]&lt;Tabla267[[#This Row],[VALOR]],"NO DISPONIBLE","DISPONIBLE")</f>
        <v>#N/A</v>
      </c>
      <c r="M4980" s="9">
        <f>COUNTIF(Tabla267[[#This Row],[VALOR RESTANTE]],0)</f>
        <v>0</v>
      </c>
    </row>
    <row r="4981" spans="2:13" hidden="1" x14ac:dyDescent="0.2">
      <c r="B4981" s="31">
        <v>4972</v>
      </c>
      <c r="J4981">
        <f t="shared" si="77"/>
        <v>105000</v>
      </c>
      <c r="K4981" t="e">
        <f>VLOOKUP(B4981,'REGISTRO ABONOS'!$B$8:$BC$10039,54,0)</f>
        <v>#N/A</v>
      </c>
      <c r="L4981" t="e">
        <f>IF(Tabla267[[#This Row],[VALOR RESTANTE]]&lt;Tabla267[[#This Row],[VALOR]],"NO DISPONIBLE","DISPONIBLE")</f>
        <v>#N/A</v>
      </c>
      <c r="M4981" s="9">
        <f>COUNTIF(Tabla267[[#This Row],[VALOR RESTANTE]],0)</f>
        <v>0</v>
      </c>
    </row>
    <row r="4982" spans="2:13" hidden="1" x14ac:dyDescent="0.2">
      <c r="B4982" s="31">
        <v>4973</v>
      </c>
      <c r="J4982">
        <f t="shared" si="77"/>
        <v>105000</v>
      </c>
      <c r="K4982" t="e">
        <f>VLOOKUP(B4982,'REGISTRO ABONOS'!$B$8:$BC$10039,54,0)</f>
        <v>#N/A</v>
      </c>
      <c r="L4982" t="e">
        <f>IF(Tabla267[[#This Row],[VALOR RESTANTE]]&lt;Tabla267[[#This Row],[VALOR]],"NO DISPONIBLE","DISPONIBLE")</f>
        <v>#N/A</v>
      </c>
      <c r="M4982" s="9">
        <f>COUNTIF(Tabla267[[#This Row],[VALOR RESTANTE]],0)</f>
        <v>0</v>
      </c>
    </row>
    <row r="4983" spans="2:13" hidden="1" x14ac:dyDescent="0.2">
      <c r="B4983" s="31">
        <v>4974</v>
      </c>
      <c r="J4983">
        <f t="shared" si="77"/>
        <v>105000</v>
      </c>
      <c r="K4983" t="e">
        <f>VLOOKUP(B4983,'REGISTRO ABONOS'!$B$8:$BC$10039,54,0)</f>
        <v>#N/A</v>
      </c>
      <c r="L4983" t="e">
        <f>IF(Tabla267[[#This Row],[VALOR RESTANTE]]&lt;Tabla267[[#This Row],[VALOR]],"NO DISPONIBLE","DISPONIBLE")</f>
        <v>#N/A</v>
      </c>
      <c r="M4983" s="9">
        <f>COUNTIF(Tabla267[[#This Row],[VALOR RESTANTE]],0)</f>
        <v>0</v>
      </c>
    </row>
    <row r="4984" spans="2:13" hidden="1" x14ac:dyDescent="0.2">
      <c r="B4984" s="31">
        <v>4975</v>
      </c>
      <c r="J4984">
        <f t="shared" si="77"/>
        <v>105000</v>
      </c>
      <c r="K4984" t="e">
        <f>VLOOKUP(B4984,'REGISTRO ABONOS'!$B$8:$BC$10039,54,0)</f>
        <v>#N/A</v>
      </c>
      <c r="L4984" t="e">
        <f>IF(Tabla267[[#This Row],[VALOR RESTANTE]]&lt;Tabla267[[#This Row],[VALOR]],"NO DISPONIBLE","DISPONIBLE")</f>
        <v>#N/A</v>
      </c>
      <c r="M4984" s="9">
        <f>COUNTIF(Tabla267[[#This Row],[VALOR RESTANTE]],0)</f>
        <v>0</v>
      </c>
    </row>
    <row r="4985" spans="2:13" hidden="1" x14ac:dyDescent="0.2">
      <c r="B4985" s="31">
        <v>4976</v>
      </c>
      <c r="J4985">
        <f t="shared" si="77"/>
        <v>105000</v>
      </c>
      <c r="K4985" t="e">
        <f>VLOOKUP(B4985,'REGISTRO ABONOS'!$B$8:$BC$10039,54,0)</f>
        <v>#N/A</v>
      </c>
      <c r="L4985" t="e">
        <f>IF(Tabla267[[#This Row],[VALOR RESTANTE]]&lt;Tabla267[[#This Row],[VALOR]],"NO DISPONIBLE","DISPONIBLE")</f>
        <v>#N/A</v>
      </c>
      <c r="M4985" s="9">
        <f>COUNTIF(Tabla267[[#This Row],[VALOR RESTANTE]],0)</f>
        <v>0</v>
      </c>
    </row>
    <row r="4986" spans="2:13" hidden="1" x14ac:dyDescent="0.2">
      <c r="B4986" s="31">
        <v>4977</v>
      </c>
      <c r="J4986">
        <f t="shared" si="77"/>
        <v>105000</v>
      </c>
      <c r="K4986" t="e">
        <f>VLOOKUP(B4986,'REGISTRO ABONOS'!$B$8:$BC$10039,54,0)</f>
        <v>#N/A</v>
      </c>
      <c r="L4986" t="e">
        <f>IF(Tabla267[[#This Row],[VALOR RESTANTE]]&lt;Tabla267[[#This Row],[VALOR]],"NO DISPONIBLE","DISPONIBLE")</f>
        <v>#N/A</v>
      </c>
      <c r="M4986" s="9">
        <f>COUNTIF(Tabla267[[#This Row],[VALOR RESTANTE]],0)</f>
        <v>0</v>
      </c>
    </row>
    <row r="4987" spans="2:13" hidden="1" x14ac:dyDescent="0.2">
      <c r="B4987" s="31">
        <v>4978</v>
      </c>
      <c r="C4987" s="10">
        <v>43565</v>
      </c>
      <c r="D4987" t="s">
        <v>202</v>
      </c>
      <c r="H4987" t="s">
        <v>202</v>
      </c>
      <c r="I4987" t="s">
        <v>200</v>
      </c>
      <c r="J4987">
        <f t="shared" si="77"/>
        <v>105000</v>
      </c>
      <c r="K4987" t="e">
        <f>VLOOKUP(B4987,'REGISTRO ABONOS'!$B$8:$BC$10039,54,0)</f>
        <v>#N/A</v>
      </c>
      <c r="L4987" t="e">
        <f>IF(Tabla267[[#This Row],[VALOR RESTANTE]]&lt;Tabla267[[#This Row],[VALOR]],"NO DISPONIBLE","DISPONIBLE")</f>
        <v>#N/A</v>
      </c>
      <c r="M4987" s="9">
        <f>COUNTIF(Tabla267[[#This Row],[VALOR RESTANTE]],0)</f>
        <v>0</v>
      </c>
    </row>
    <row r="4988" spans="2:13" hidden="1" x14ac:dyDescent="0.2">
      <c r="B4988" s="31">
        <v>4979</v>
      </c>
      <c r="J4988">
        <f t="shared" si="77"/>
        <v>105000</v>
      </c>
      <c r="K4988" t="e">
        <f>VLOOKUP(B4988,'REGISTRO ABONOS'!$B$8:$BC$10039,54,0)</f>
        <v>#N/A</v>
      </c>
      <c r="L4988" t="e">
        <f>IF(Tabla267[[#This Row],[VALOR RESTANTE]]&lt;Tabla267[[#This Row],[VALOR]],"NO DISPONIBLE","DISPONIBLE")</f>
        <v>#N/A</v>
      </c>
      <c r="M4988" s="9">
        <f>COUNTIF(Tabla267[[#This Row],[VALOR RESTANTE]],0)</f>
        <v>0</v>
      </c>
    </row>
    <row r="4989" spans="2:13" hidden="1" x14ac:dyDescent="0.2">
      <c r="B4989" s="31">
        <v>4980</v>
      </c>
      <c r="J4989">
        <f t="shared" si="77"/>
        <v>105000</v>
      </c>
      <c r="K4989" t="e">
        <f>VLOOKUP(B4989,'REGISTRO ABONOS'!$B$8:$BC$10039,54,0)</f>
        <v>#N/A</v>
      </c>
      <c r="L4989" t="e">
        <f>IF(Tabla267[[#This Row],[VALOR RESTANTE]]&lt;Tabla267[[#This Row],[VALOR]],"NO DISPONIBLE","DISPONIBLE")</f>
        <v>#N/A</v>
      </c>
      <c r="M4989" s="9">
        <f>COUNTIF(Tabla267[[#This Row],[VALOR RESTANTE]],0)</f>
        <v>0</v>
      </c>
    </row>
    <row r="4990" spans="2:13" hidden="1" x14ac:dyDescent="0.2">
      <c r="B4990" s="31">
        <v>4981</v>
      </c>
      <c r="J4990">
        <f t="shared" si="77"/>
        <v>105000</v>
      </c>
      <c r="K4990" t="e">
        <f>VLOOKUP(B4990,'REGISTRO ABONOS'!$B$8:$BC$10039,54,0)</f>
        <v>#N/A</v>
      </c>
      <c r="L4990" t="e">
        <f>IF(Tabla267[[#This Row],[VALOR RESTANTE]]&lt;Tabla267[[#This Row],[VALOR]],"NO DISPONIBLE","DISPONIBLE")</f>
        <v>#N/A</v>
      </c>
      <c r="M4990" s="9">
        <f>COUNTIF(Tabla267[[#This Row],[VALOR RESTANTE]],0)</f>
        <v>0</v>
      </c>
    </row>
    <row r="4991" spans="2:13" hidden="1" x14ac:dyDescent="0.2">
      <c r="B4991" s="31">
        <v>4982</v>
      </c>
      <c r="J4991">
        <f t="shared" si="77"/>
        <v>105000</v>
      </c>
      <c r="K4991" t="e">
        <f>VLOOKUP(B4991,'REGISTRO ABONOS'!$B$8:$BC$10039,54,0)</f>
        <v>#N/A</v>
      </c>
      <c r="L4991" t="e">
        <f>IF(Tabla267[[#This Row],[VALOR RESTANTE]]&lt;Tabla267[[#This Row],[VALOR]],"NO DISPONIBLE","DISPONIBLE")</f>
        <v>#N/A</v>
      </c>
      <c r="M4991" s="9">
        <f>COUNTIF(Tabla267[[#This Row],[VALOR RESTANTE]],0)</f>
        <v>0</v>
      </c>
    </row>
    <row r="4992" spans="2:13" hidden="1" x14ac:dyDescent="0.2">
      <c r="B4992" s="31">
        <v>4983</v>
      </c>
      <c r="J4992">
        <f t="shared" si="77"/>
        <v>105000</v>
      </c>
      <c r="K4992" t="e">
        <f>VLOOKUP(B4992,'REGISTRO ABONOS'!$B$8:$BC$10039,54,0)</f>
        <v>#N/A</v>
      </c>
      <c r="L4992" t="e">
        <f>IF(Tabla267[[#This Row],[VALOR RESTANTE]]&lt;Tabla267[[#This Row],[VALOR]],"NO DISPONIBLE","DISPONIBLE")</f>
        <v>#N/A</v>
      </c>
      <c r="M4992" s="9">
        <f>COUNTIF(Tabla267[[#This Row],[VALOR RESTANTE]],0)</f>
        <v>0</v>
      </c>
    </row>
    <row r="4993" spans="2:13" hidden="1" x14ac:dyDescent="0.2">
      <c r="B4993" s="31">
        <v>4984</v>
      </c>
      <c r="J4993">
        <f t="shared" si="77"/>
        <v>105000</v>
      </c>
      <c r="K4993" t="e">
        <f>VLOOKUP(B4993,'REGISTRO ABONOS'!$B$8:$BC$10039,54,0)</f>
        <v>#N/A</v>
      </c>
      <c r="L4993" t="e">
        <f>IF(Tabla267[[#This Row],[VALOR RESTANTE]]&lt;Tabla267[[#This Row],[VALOR]],"NO DISPONIBLE","DISPONIBLE")</f>
        <v>#N/A</v>
      </c>
      <c r="M4993" s="9">
        <f>COUNTIF(Tabla267[[#This Row],[VALOR RESTANTE]],0)</f>
        <v>0</v>
      </c>
    </row>
    <row r="4994" spans="2:13" hidden="1" x14ac:dyDescent="0.2">
      <c r="B4994" s="31">
        <v>4985</v>
      </c>
      <c r="J4994">
        <f t="shared" si="77"/>
        <v>105000</v>
      </c>
      <c r="K4994" t="e">
        <f>VLOOKUP(B4994,'REGISTRO ABONOS'!$B$8:$BC$10039,54,0)</f>
        <v>#N/A</v>
      </c>
      <c r="L4994" t="e">
        <f>IF(Tabla267[[#This Row],[VALOR RESTANTE]]&lt;Tabla267[[#This Row],[VALOR]],"NO DISPONIBLE","DISPONIBLE")</f>
        <v>#N/A</v>
      </c>
      <c r="M4994" s="9">
        <f>COUNTIF(Tabla267[[#This Row],[VALOR RESTANTE]],0)</f>
        <v>0</v>
      </c>
    </row>
    <row r="4995" spans="2:13" hidden="1" x14ac:dyDescent="0.2">
      <c r="B4995" s="31">
        <v>4986</v>
      </c>
      <c r="J4995">
        <f t="shared" si="77"/>
        <v>105000</v>
      </c>
      <c r="K4995" t="e">
        <f>VLOOKUP(B4995,'REGISTRO ABONOS'!$B$8:$BC$10039,54,0)</f>
        <v>#N/A</v>
      </c>
      <c r="L4995" t="e">
        <f>IF(Tabla267[[#This Row],[VALOR RESTANTE]]&lt;Tabla267[[#This Row],[VALOR]],"NO DISPONIBLE","DISPONIBLE")</f>
        <v>#N/A</v>
      </c>
      <c r="M4995" s="9">
        <f>COUNTIF(Tabla267[[#This Row],[VALOR RESTANTE]],0)</f>
        <v>0</v>
      </c>
    </row>
    <row r="4996" spans="2:13" hidden="1" x14ac:dyDescent="0.2">
      <c r="B4996" s="31">
        <v>4987</v>
      </c>
      <c r="J4996">
        <f t="shared" si="77"/>
        <v>105000</v>
      </c>
      <c r="K4996" t="e">
        <f>VLOOKUP(B4996,'REGISTRO ABONOS'!$B$8:$BC$10039,54,0)</f>
        <v>#N/A</v>
      </c>
      <c r="L4996" t="e">
        <f>IF(Tabla267[[#This Row],[VALOR RESTANTE]]&lt;Tabla267[[#This Row],[VALOR]],"NO DISPONIBLE","DISPONIBLE")</f>
        <v>#N/A</v>
      </c>
      <c r="M4996" s="9">
        <f>COUNTIF(Tabla267[[#This Row],[VALOR RESTANTE]],0)</f>
        <v>0</v>
      </c>
    </row>
    <row r="4997" spans="2:13" hidden="1" x14ac:dyDescent="0.2">
      <c r="B4997" s="31">
        <v>4988</v>
      </c>
      <c r="C4997" s="10">
        <v>43560</v>
      </c>
      <c r="D4997" t="s">
        <v>152</v>
      </c>
      <c r="H4997" t="s">
        <v>152</v>
      </c>
      <c r="I4997" t="s">
        <v>65</v>
      </c>
      <c r="J4997">
        <f t="shared" si="77"/>
        <v>105000</v>
      </c>
      <c r="K4997" t="e">
        <f>VLOOKUP(B4997,'REGISTRO ABONOS'!$B$8:$BC$10039,54,0)</f>
        <v>#N/A</v>
      </c>
      <c r="L4997" t="e">
        <f>IF(Tabla267[[#This Row],[VALOR RESTANTE]]&lt;Tabla267[[#This Row],[VALOR]],"NO DISPONIBLE","DISPONIBLE")</f>
        <v>#N/A</v>
      </c>
      <c r="M4997" s="9">
        <f>COUNTIF(Tabla267[[#This Row],[VALOR RESTANTE]],0)</f>
        <v>0</v>
      </c>
    </row>
    <row r="4998" spans="2:13" hidden="1" x14ac:dyDescent="0.2">
      <c r="B4998" s="31">
        <v>4989</v>
      </c>
      <c r="J4998">
        <f t="shared" si="77"/>
        <v>105000</v>
      </c>
      <c r="K4998" t="e">
        <f>VLOOKUP(B4998,'REGISTRO ABONOS'!$B$8:$BC$10039,54,0)</f>
        <v>#N/A</v>
      </c>
      <c r="L4998" t="e">
        <f>IF(Tabla267[[#This Row],[VALOR RESTANTE]]&lt;Tabla267[[#This Row],[VALOR]],"NO DISPONIBLE","DISPONIBLE")</f>
        <v>#N/A</v>
      </c>
      <c r="M4998" s="9">
        <f>COUNTIF(Tabla267[[#This Row],[VALOR RESTANTE]],0)</f>
        <v>0</v>
      </c>
    </row>
    <row r="4999" spans="2:13" hidden="1" x14ac:dyDescent="0.2">
      <c r="B4999" s="31">
        <v>4990</v>
      </c>
      <c r="J4999">
        <f t="shared" si="77"/>
        <v>105000</v>
      </c>
      <c r="K4999" t="e">
        <f>VLOOKUP(B4999,'REGISTRO ABONOS'!$B$8:$BC$10039,54,0)</f>
        <v>#N/A</v>
      </c>
      <c r="L4999" t="e">
        <f>IF(Tabla267[[#This Row],[VALOR RESTANTE]]&lt;Tabla267[[#This Row],[VALOR]],"NO DISPONIBLE","DISPONIBLE")</f>
        <v>#N/A</v>
      </c>
      <c r="M4999" s="9">
        <f>COUNTIF(Tabla267[[#This Row],[VALOR RESTANTE]],0)</f>
        <v>0</v>
      </c>
    </row>
    <row r="5000" spans="2:13" hidden="1" x14ac:dyDescent="0.2">
      <c r="B5000" s="31">
        <v>4991</v>
      </c>
      <c r="J5000">
        <f t="shared" si="77"/>
        <v>105000</v>
      </c>
      <c r="K5000" t="e">
        <f>VLOOKUP(B5000,'REGISTRO ABONOS'!$B$8:$BC$10039,54,0)</f>
        <v>#N/A</v>
      </c>
      <c r="L5000" t="e">
        <f>IF(Tabla267[[#This Row],[VALOR RESTANTE]]&lt;Tabla267[[#This Row],[VALOR]],"NO DISPONIBLE","DISPONIBLE")</f>
        <v>#N/A</v>
      </c>
      <c r="M5000" s="9">
        <f>COUNTIF(Tabla267[[#This Row],[VALOR RESTANTE]],0)</f>
        <v>0</v>
      </c>
    </row>
    <row r="5001" spans="2:13" hidden="1" x14ac:dyDescent="0.2">
      <c r="B5001" s="31">
        <v>4992</v>
      </c>
      <c r="J5001">
        <f t="shared" si="77"/>
        <v>105000</v>
      </c>
      <c r="K5001" t="e">
        <f>VLOOKUP(B5001,'REGISTRO ABONOS'!$B$8:$BC$10039,54,0)</f>
        <v>#N/A</v>
      </c>
      <c r="L5001" t="e">
        <f>IF(Tabla267[[#This Row],[VALOR RESTANTE]]&lt;Tabla267[[#This Row],[VALOR]],"NO DISPONIBLE","DISPONIBLE")</f>
        <v>#N/A</v>
      </c>
      <c r="M5001" s="9">
        <f>COUNTIF(Tabla267[[#This Row],[VALOR RESTANTE]],0)</f>
        <v>0</v>
      </c>
    </row>
    <row r="5002" spans="2:13" hidden="1" x14ac:dyDescent="0.2">
      <c r="B5002" s="31">
        <v>4993</v>
      </c>
      <c r="J5002">
        <f t="shared" si="77"/>
        <v>105000</v>
      </c>
      <c r="K5002" t="e">
        <f>VLOOKUP(B5002,'REGISTRO ABONOS'!$B$8:$BC$10039,54,0)</f>
        <v>#N/A</v>
      </c>
      <c r="L5002" t="e">
        <f>IF(Tabla267[[#This Row],[VALOR RESTANTE]]&lt;Tabla267[[#This Row],[VALOR]],"NO DISPONIBLE","DISPONIBLE")</f>
        <v>#N/A</v>
      </c>
      <c r="M5002" s="9">
        <f>COUNTIF(Tabla267[[#This Row],[VALOR RESTANTE]],0)</f>
        <v>0</v>
      </c>
    </row>
    <row r="5003" spans="2:13" hidden="1" x14ac:dyDescent="0.2">
      <c r="B5003" s="31">
        <v>4994</v>
      </c>
      <c r="J5003">
        <f t="shared" si="77"/>
        <v>105000</v>
      </c>
      <c r="K5003" t="e">
        <f>VLOOKUP(B5003,'REGISTRO ABONOS'!$B$8:$BC$10039,54,0)</f>
        <v>#N/A</v>
      </c>
      <c r="L5003" t="e">
        <f>IF(Tabla267[[#This Row],[VALOR RESTANTE]]&lt;Tabla267[[#This Row],[VALOR]],"NO DISPONIBLE","DISPONIBLE")</f>
        <v>#N/A</v>
      </c>
      <c r="M5003" s="9">
        <f>COUNTIF(Tabla267[[#This Row],[VALOR RESTANTE]],0)</f>
        <v>0</v>
      </c>
    </row>
    <row r="5004" spans="2:13" hidden="1" x14ac:dyDescent="0.2">
      <c r="B5004" s="31">
        <v>4995</v>
      </c>
      <c r="J5004">
        <f t="shared" ref="J5004:J5067" si="78">IF(C5004&gt;43607,130000,105000)</f>
        <v>105000</v>
      </c>
      <c r="K5004" t="e">
        <f>VLOOKUP(B5004,'REGISTRO ABONOS'!$B$8:$BC$10039,54,0)</f>
        <v>#N/A</v>
      </c>
      <c r="L5004" t="e">
        <f>IF(Tabla267[[#This Row],[VALOR RESTANTE]]&lt;Tabla267[[#This Row],[VALOR]],"NO DISPONIBLE","DISPONIBLE")</f>
        <v>#N/A</v>
      </c>
      <c r="M5004" s="9">
        <f>COUNTIF(Tabla267[[#This Row],[VALOR RESTANTE]],0)</f>
        <v>0</v>
      </c>
    </row>
    <row r="5005" spans="2:13" hidden="1" x14ac:dyDescent="0.2">
      <c r="B5005" s="31">
        <v>4996</v>
      </c>
      <c r="J5005">
        <f t="shared" si="78"/>
        <v>105000</v>
      </c>
      <c r="K5005" t="e">
        <f>VLOOKUP(B5005,'REGISTRO ABONOS'!$B$8:$BC$10039,54,0)</f>
        <v>#N/A</v>
      </c>
      <c r="L5005" t="e">
        <f>IF(Tabla267[[#This Row],[VALOR RESTANTE]]&lt;Tabla267[[#This Row],[VALOR]],"NO DISPONIBLE","DISPONIBLE")</f>
        <v>#N/A</v>
      </c>
      <c r="M5005" s="9">
        <f>COUNTIF(Tabla267[[#This Row],[VALOR RESTANTE]],0)</f>
        <v>0</v>
      </c>
    </row>
    <row r="5006" spans="2:13" hidden="1" x14ac:dyDescent="0.2">
      <c r="B5006" s="31">
        <v>4997</v>
      </c>
      <c r="J5006">
        <f t="shared" si="78"/>
        <v>105000</v>
      </c>
      <c r="K5006" t="e">
        <f>VLOOKUP(B5006,'REGISTRO ABONOS'!$B$8:$BC$10039,54,0)</f>
        <v>#N/A</v>
      </c>
      <c r="L5006" t="e">
        <f>IF(Tabla267[[#This Row],[VALOR RESTANTE]]&lt;Tabla267[[#This Row],[VALOR]],"NO DISPONIBLE","DISPONIBLE")</f>
        <v>#N/A</v>
      </c>
      <c r="M5006" s="9">
        <f>COUNTIF(Tabla267[[#This Row],[VALOR RESTANTE]],0)</f>
        <v>0</v>
      </c>
    </row>
    <row r="5007" spans="2:13" hidden="1" x14ac:dyDescent="0.2">
      <c r="B5007" s="31">
        <v>4998</v>
      </c>
      <c r="J5007">
        <f t="shared" si="78"/>
        <v>105000</v>
      </c>
      <c r="K5007" t="e">
        <f>VLOOKUP(B5007,'REGISTRO ABONOS'!$B$8:$BC$10039,54,0)</f>
        <v>#N/A</v>
      </c>
      <c r="L5007" t="e">
        <f>IF(Tabla267[[#This Row],[VALOR RESTANTE]]&lt;Tabla267[[#This Row],[VALOR]],"NO DISPONIBLE","DISPONIBLE")</f>
        <v>#N/A</v>
      </c>
      <c r="M5007" s="9">
        <f>COUNTIF(Tabla267[[#This Row],[VALOR RESTANTE]],0)</f>
        <v>0</v>
      </c>
    </row>
    <row r="5008" spans="2:13" hidden="1" x14ac:dyDescent="0.2">
      <c r="B5008" s="31">
        <v>4999</v>
      </c>
      <c r="J5008">
        <f t="shared" si="78"/>
        <v>105000</v>
      </c>
      <c r="K5008" t="e">
        <f>VLOOKUP(B5008,'REGISTRO ABONOS'!$B$8:$BC$10039,54,0)</f>
        <v>#N/A</v>
      </c>
      <c r="L5008" t="e">
        <f>IF(Tabla267[[#This Row],[VALOR RESTANTE]]&lt;Tabla267[[#This Row],[VALOR]],"NO DISPONIBLE","DISPONIBLE")</f>
        <v>#N/A</v>
      </c>
      <c r="M5008" s="9">
        <f>COUNTIF(Tabla267[[#This Row],[VALOR RESTANTE]],0)</f>
        <v>0</v>
      </c>
    </row>
    <row r="5009" spans="2:13" hidden="1" x14ac:dyDescent="0.2">
      <c r="B5009" s="31">
        <v>5000</v>
      </c>
      <c r="I5009" t="s">
        <v>486</v>
      </c>
      <c r="J5009">
        <f t="shared" si="78"/>
        <v>105000</v>
      </c>
      <c r="K5009" t="e">
        <f>VLOOKUP(B5009,'REGISTRO ABONOS'!$B$8:$BC$10039,54,0)</f>
        <v>#N/A</v>
      </c>
      <c r="L5009" t="e">
        <f>IF(Tabla267[[#This Row],[VALOR RESTANTE]]&lt;Tabla267[[#This Row],[VALOR]],"NO DISPONIBLE","DISPONIBLE")</f>
        <v>#N/A</v>
      </c>
      <c r="M5009" s="9">
        <f>COUNTIF(Tabla267[[#This Row],[VALOR RESTANTE]],0)</f>
        <v>0</v>
      </c>
    </row>
    <row r="5010" spans="2:13" hidden="1" x14ac:dyDescent="0.2">
      <c r="B5010" s="31">
        <v>5001</v>
      </c>
      <c r="J5010">
        <f t="shared" si="78"/>
        <v>105000</v>
      </c>
      <c r="K5010" t="e">
        <f>VLOOKUP(B5010,'REGISTRO ABONOS'!$B$8:$BC$10039,54,0)</f>
        <v>#N/A</v>
      </c>
      <c r="L5010" t="e">
        <f>IF(Tabla267[[#This Row],[VALOR RESTANTE]]&lt;Tabla267[[#This Row],[VALOR]],"NO DISPONIBLE","DISPONIBLE")</f>
        <v>#N/A</v>
      </c>
      <c r="M5010" s="9">
        <f>COUNTIF(Tabla267[[#This Row],[VALOR RESTANTE]],0)</f>
        <v>0</v>
      </c>
    </row>
    <row r="5011" spans="2:13" hidden="1" x14ac:dyDescent="0.2">
      <c r="B5011" s="31">
        <v>5002</v>
      </c>
      <c r="J5011">
        <f t="shared" si="78"/>
        <v>105000</v>
      </c>
      <c r="K5011" t="e">
        <f>VLOOKUP(B5011,'REGISTRO ABONOS'!$B$8:$BC$10039,54,0)</f>
        <v>#N/A</v>
      </c>
      <c r="L5011" t="e">
        <f>IF(Tabla267[[#This Row],[VALOR RESTANTE]]&lt;Tabla267[[#This Row],[VALOR]],"NO DISPONIBLE","DISPONIBLE")</f>
        <v>#N/A</v>
      </c>
      <c r="M5011" s="9">
        <f>COUNTIF(Tabla267[[#This Row],[VALOR RESTANTE]],0)</f>
        <v>0</v>
      </c>
    </row>
    <row r="5012" spans="2:13" hidden="1" x14ac:dyDescent="0.2">
      <c r="B5012" s="31">
        <v>5003</v>
      </c>
      <c r="J5012">
        <f t="shared" si="78"/>
        <v>105000</v>
      </c>
      <c r="K5012" t="e">
        <f>VLOOKUP(B5012,'REGISTRO ABONOS'!$B$8:$BC$10039,54,0)</f>
        <v>#N/A</v>
      </c>
      <c r="L5012" t="e">
        <f>IF(Tabla267[[#This Row],[VALOR RESTANTE]]&lt;Tabla267[[#This Row],[VALOR]],"NO DISPONIBLE","DISPONIBLE")</f>
        <v>#N/A</v>
      </c>
      <c r="M5012" s="9">
        <f>COUNTIF(Tabla267[[#This Row],[VALOR RESTANTE]],0)</f>
        <v>0</v>
      </c>
    </row>
    <row r="5013" spans="2:13" hidden="1" x14ac:dyDescent="0.2">
      <c r="B5013" s="31">
        <v>5004</v>
      </c>
      <c r="J5013">
        <f t="shared" si="78"/>
        <v>105000</v>
      </c>
      <c r="K5013" t="e">
        <f>VLOOKUP(B5013,'REGISTRO ABONOS'!$B$8:$BC$10039,54,0)</f>
        <v>#N/A</v>
      </c>
      <c r="L5013" t="e">
        <f>IF(Tabla267[[#This Row],[VALOR RESTANTE]]&lt;Tabla267[[#This Row],[VALOR]],"NO DISPONIBLE","DISPONIBLE")</f>
        <v>#N/A</v>
      </c>
      <c r="M5013" s="9">
        <f>COUNTIF(Tabla267[[#This Row],[VALOR RESTANTE]],0)</f>
        <v>0</v>
      </c>
    </row>
    <row r="5014" spans="2:13" hidden="1" x14ac:dyDescent="0.2">
      <c r="B5014" s="31">
        <v>5005</v>
      </c>
      <c r="J5014">
        <f t="shared" si="78"/>
        <v>105000</v>
      </c>
      <c r="K5014" t="e">
        <f>VLOOKUP(B5014,'REGISTRO ABONOS'!$B$8:$BC$10039,54,0)</f>
        <v>#N/A</v>
      </c>
      <c r="L5014" t="e">
        <f>IF(Tabla267[[#This Row],[VALOR RESTANTE]]&lt;Tabla267[[#This Row],[VALOR]],"NO DISPONIBLE","DISPONIBLE")</f>
        <v>#N/A</v>
      </c>
      <c r="M5014" s="9">
        <f>COUNTIF(Tabla267[[#This Row],[VALOR RESTANTE]],0)</f>
        <v>0</v>
      </c>
    </row>
    <row r="5015" spans="2:13" hidden="1" x14ac:dyDescent="0.2">
      <c r="B5015" s="31">
        <v>5006</v>
      </c>
      <c r="I5015" t="s">
        <v>504</v>
      </c>
      <c r="J5015">
        <f t="shared" si="78"/>
        <v>105000</v>
      </c>
      <c r="K5015" t="e">
        <f>VLOOKUP(B5015,'REGISTRO ABONOS'!$B$8:$BC$10039,54,0)</f>
        <v>#N/A</v>
      </c>
      <c r="L5015" t="e">
        <f>IF(Tabla267[[#This Row],[VALOR RESTANTE]]&lt;Tabla267[[#This Row],[VALOR]],"NO DISPONIBLE","DISPONIBLE")</f>
        <v>#N/A</v>
      </c>
      <c r="M5015" s="9">
        <f>COUNTIF(Tabla267[[#This Row],[VALOR RESTANTE]],0)</f>
        <v>0</v>
      </c>
    </row>
    <row r="5016" spans="2:13" hidden="1" x14ac:dyDescent="0.2">
      <c r="B5016" s="31">
        <v>5007</v>
      </c>
      <c r="J5016">
        <f t="shared" si="78"/>
        <v>105000</v>
      </c>
      <c r="K5016" t="e">
        <f>VLOOKUP(B5016,'REGISTRO ABONOS'!$B$8:$BC$10039,54,0)</f>
        <v>#N/A</v>
      </c>
      <c r="L5016" t="e">
        <f>IF(Tabla267[[#This Row],[VALOR RESTANTE]]&lt;Tabla267[[#This Row],[VALOR]],"NO DISPONIBLE","DISPONIBLE")</f>
        <v>#N/A</v>
      </c>
      <c r="M5016" s="9">
        <f>COUNTIF(Tabla267[[#This Row],[VALOR RESTANTE]],0)</f>
        <v>0</v>
      </c>
    </row>
    <row r="5017" spans="2:13" hidden="1" x14ac:dyDescent="0.2">
      <c r="B5017" s="31">
        <v>5008</v>
      </c>
      <c r="J5017">
        <f t="shared" si="78"/>
        <v>105000</v>
      </c>
      <c r="K5017" t="e">
        <f>VLOOKUP(B5017,'REGISTRO ABONOS'!$B$8:$BC$10039,54,0)</f>
        <v>#N/A</v>
      </c>
      <c r="L5017" t="e">
        <f>IF(Tabla267[[#This Row],[VALOR RESTANTE]]&lt;Tabla267[[#This Row],[VALOR]],"NO DISPONIBLE","DISPONIBLE")</f>
        <v>#N/A</v>
      </c>
      <c r="M5017" s="9">
        <f>COUNTIF(Tabla267[[#This Row],[VALOR RESTANTE]],0)</f>
        <v>0</v>
      </c>
    </row>
    <row r="5018" spans="2:13" hidden="1" x14ac:dyDescent="0.2">
      <c r="B5018" s="31">
        <v>5009</v>
      </c>
      <c r="J5018">
        <f t="shared" si="78"/>
        <v>105000</v>
      </c>
      <c r="K5018" t="e">
        <f>VLOOKUP(B5018,'REGISTRO ABONOS'!$B$8:$BC$10039,54,0)</f>
        <v>#N/A</v>
      </c>
      <c r="L5018" t="e">
        <f>IF(Tabla267[[#This Row],[VALOR RESTANTE]]&lt;Tabla267[[#This Row],[VALOR]],"NO DISPONIBLE","DISPONIBLE")</f>
        <v>#N/A</v>
      </c>
      <c r="M5018" s="9">
        <f>COUNTIF(Tabla267[[#This Row],[VALOR RESTANTE]],0)</f>
        <v>0</v>
      </c>
    </row>
    <row r="5019" spans="2:13" hidden="1" x14ac:dyDescent="0.2">
      <c r="B5019" s="31">
        <v>5010</v>
      </c>
      <c r="J5019">
        <f t="shared" si="78"/>
        <v>105000</v>
      </c>
      <c r="K5019" t="e">
        <f>VLOOKUP(B5019,'REGISTRO ABONOS'!$B$8:$BC$10039,54,0)</f>
        <v>#N/A</v>
      </c>
      <c r="L5019" t="e">
        <f>IF(Tabla267[[#This Row],[VALOR RESTANTE]]&lt;Tabla267[[#This Row],[VALOR]],"NO DISPONIBLE","DISPONIBLE")</f>
        <v>#N/A</v>
      </c>
      <c r="M5019" s="9">
        <f>COUNTIF(Tabla267[[#This Row],[VALOR RESTANTE]],0)</f>
        <v>0</v>
      </c>
    </row>
    <row r="5020" spans="2:13" hidden="1" x14ac:dyDescent="0.2">
      <c r="B5020" s="31">
        <v>5011</v>
      </c>
      <c r="I5020" t="s">
        <v>487</v>
      </c>
      <c r="J5020">
        <f t="shared" si="78"/>
        <v>105000</v>
      </c>
      <c r="K5020" t="e">
        <f>VLOOKUP(B5020,'REGISTRO ABONOS'!$B$8:$BC$10039,54,0)</f>
        <v>#N/A</v>
      </c>
      <c r="L5020" t="e">
        <f>IF(Tabla267[[#This Row],[VALOR RESTANTE]]&lt;Tabla267[[#This Row],[VALOR]],"NO DISPONIBLE","DISPONIBLE")</f>
        <v>#N/A</v>
      </c>
      <c r="M5020" s="9">
        <f>COUNTIF(Tabla267[[#This Row],[VALOR RESTANTE]],0)</f>
        <v>0</v>
      </c>
    </row>
    <row r="5021" spans="2:13" hidden="1" x14ac:dyDescent="0.2">
      <c r="B5021" s="31">
        <v>5012</v>
      </c>
      <c r="I5021" t="s">
        <v>535</v>
      </c>
      <c r="J5021">
        <f t="shared" si="78"/>
        <v>105000</v>
      </c>
      <c r="K5021" t="e">
        <f>VLOOKUP(B5021,'REGISTRO ABONOS'!$B$8:$BC$10039,54,0)</f>
        <v>#N/A</v>
      </c>
      <c r="L5021" t="e">
        <f>IF(Tabla267[[#This Row],[VALOR RESTANTE]]&lt;Tabla267[[#This Row],[VALOR]],"NO DISPONIBLE","DISPONIBLE")</f>
        <v>#N/A</v>
      </c>
      <c r="M5021" s="9">
        <f>COUNTIF(Tabla267[[#This Row],[VALOR RESTANTE]],0)</f>
        <v>0</v>
      </c>
    </row>
    <row r="5022" spans="2:13" hidden="1" x14ac:dyDescent="0.2">
      <c r="B5022" s="31">
        <v>5013</v>
      </c>
      <c r="I5022" t="s">
        <v>89</v>
      </c>
      <c r="J5022">
        <f t="shared" si="78"/>
        <v>105000</v>
      </c>
      <c r="K5022" t="e">
        <f>VLOOKUP(B5022,'REGISTRO ABONOS'!$B$8:$BC$10039,54,0)</f>
        <v>#N/A</v>
      </c>
      <c r="L5022" t="e">
        <f>IF(Tabla267[[#This Row],[VALOR RESTANTE]]&lt;Tabla267[[#This Row],[VALOR]],"NO DISPONIBLE","DISPONIBLE")</f>
        <v>#N/A</v>
      </c>
      <c r="M5022" s="9">
        <f>COUNTIF(Tabla267[[#This Row],[VALOR RESTANTE]],0)</f>
        <v>0</v>
      </c>
    </row>
    <row r="5023" spans="2:13" hidden="1" x14ac:dyDescent="0.2">
      <c r="B5023" s="31">
        <v>5014</v>
      </c>
      <c r="J5023">
        <f t="shared" si="78"/>
        <v>105000</v>
      </c>
      <c r="K5023" t="e">
        <f>VLOOKUP(B5023,'REGISTRO ABONOS'!$B$8:$BC$10039,54,0)</f>
        <v>#N/A</v>
      </c>
      <c r="L5023" t="e">
        <f>IF(Tabla267[[#This Row],[VALOR RESTANTE]]&lt;Tabla267[[#This Row],[VALOR]],"NO DISPONIBLE","DISPONIBLE")</f>
        <v>#N/A</v>
      </c>
      <c r="M5023" s="9">
        <f>COUNTIF(Tabla267[[#This Row],[VALOR RESTANTE]],0)</f>
        <v>0</v>
      </c>
    </row>
    <row r="5024" spans="2:13" hidden="1" x14ac:dyDescent="0.2">
      <c r="B5024" s="31">
        <v>5015</v>
      </c>
      <c r="J5024">
        <f t="shared" si="78"/>
        <v>105000</v>
      </c>
      <c r="K5024" t="e">
        <f>VLOOKUP(B5024,'REGISTRO ABONOS'!$B$8:$BC$10039,54,0)</f>
        <v>#N/A</v>
      </c>
      <c r="L5024" t="e">
        <f>IF(Tabla267[[#This Row],[VALOR RESTANTE]]&lt;Tabla267[[#This Row],[VALOR]],"NO DISPONIBLE","DISPONIBLE")</f>
        <v>#N/A</v>
      </c>
      <c r="M5024" s="9">
        <f>COUNTIF(Tabla267[[#This Row],[VALOR RESTANTE]],0)</f>
        <v>0</v>
      </c>
    </row>
    <row r="5025" spans="2:13" hidden="1" x14ac:dyDescent="0.2">
      <c r="B5025" s="31">
        <v>5016</v>
      </c>
      <c r="J5025">
        <f t="shared" si="78"/>
        <v>105000</v>
      </c>
      <c r="K5025" t="e">
        <f>VLOOKUP(B5025,'REGISTRO ABONOS'!$B$8:$BC$10039,54,0)</f>
        <v>#N/A</v>
      </c>
      <c r="L5025" t="e">
        <f>IF(Tabla267[[#This Row],[VALOR RESTANTE]]&lt;Tabla267[[#This Row],[VALOR]],"NO DISPONIBLE","DISPONIBLE")</f>
        <v>#N/A</v>
      </c>
      <c r="M5025" s="9">
        <f>COUNTIF(Tabla267[[#This Row],[VALOR RESTANTE]],0)</f>
        <v>0</v>
      </c>
    </row>
    <row r="5026" spans="2:13" hidden="1" x14ac:dyDescent="0.2">
      <c r="B5026" s="31">
        <v>5017</v>
      </c>
      <c r="J5026">
        <f t="shared" si="78"/>
        <v>105000</v>
      </c>
      <c r="K5026" t="e">
        <f>VLOOKUP(B5026,'REGISTRO ABONOS'!$B$8:$BC$10039,54,0)</f>
        <v>#N/A</v>
      </c>
      <c r="L5026" t="e">
        <f>IF(Tabla267[[#This Row],[VALOR RESTANTE]]&lt;Tabla267[[#This Row],[VALOR]],"NO DISPONIBLE","DISPONIBLE")</f>
        <v>#N/A</v>
      </c>
      <c r="M5026" s="9">
        <f>COUNTIF(Tabla267[[#This Row],[VALOR RESTANTE]],0)</f>
        <v>0</v>
      </c>
    </row>
    <row r="5027" spans="2:13" hidden="1" x14ac:dyDescent="0.2">
      <c r="B5027" s="31">
        <v>5018</v>
      </c>
      <c r="J5027">
        <f t="shared" si="78"/>
        <v>105000</v>
      </c>
      <c r="K5027" t="e">
        <f>VLOOKUP(B5027,'REGISTRO ABONOS'!$B$8:$BC$10039,54,0)</f>
        <v>#N/A</v>
      </c>
      <c r="L5027" t="e">
        <f>IF(Tabla267[[#This Row],[VALOR RESTANTE]]&lt;Tabla267[[#This Row],[VALOR]],"NO DISPONIBLE","DISPONIBLE")</f>
        <v>#N/A</v>
      </c>
      <c r="M5027" s="9">
        <f>COUNTIF(Tabla267[[#This Row],[VALOR RESTANTE]],0)</f>
        <v>0</v>
      </c>
    </row>
    <row r="5028" spans="2:13" hidden="1" x14ac:dyDescent="0.2">
      <c r="B5028" s="31">
        <v>5019</v>
      </c>
      <c r="J5028">
        <f t="shared" si="78"/>
        <v>105000</v>
      </c>
      <c r="K5028" t="e">
        <f>VLOOKUP(B5028,'REGISTRO ABONOS'!$B$8:$BC$10039,54,0)</f>
        <v>#N/A</v>
      </c>
      <c r="L5028" t="e">
        <f>IF(Tabla267[[#This Row],[VALOR RESTANTE]]&lt;Tabla267[[#This Row],[VALOR]],"NO DISPONIBLE","DISPONIBLE")</f>
        <v>#N/A</v>
      </c>
      <c r="M5028" s="9">
        <f>COUNTIF(Tabla267[[#This Row],[VALOR RESTANTE]],0)</f>
        <v>0</v>
      </c>
    </row>
    <row r="5029" spans="2:13" hidden="1" x14ac:dyDescent="0.2">
      <c r="B5029" s="31">
        <v>5020</v>
      </c>
      <c r="J5029">
        <f t="shared" si="78"/>
        <v>105000</v>
      </c>
      <c r="K5029" t="e">
        <f>VLOOKUP(B5029,'REGISTRO ABONOS'!$B$8:$BC$10039,54,0)</f>
        <v>#N/A</v>
      </c>
      <c r="L5029" t="e">
        <f>IF(Tabla267[[#This Row],[VALOR RESTANTE]]&lt;Tabla267[[#This Row],[VALOR]],"NO DISPONIBLE","DISPONIBLE")</f>
        <v>#N/A</v>
      </c>
      <c r="M5029" s="9">
        <f>COUNTIF(Tabla267[[#This Row],[VALOR RESTANTE]],0)</f>
        <v>0</v>
      </c>
    </row>
    <row r="5030" spans="2:13" hidden="1" x14ac:dyDescent="0.2">
      <c r="B5030" s="31">
        <v>5021</v>
      </c>
      <c r="J5030">
        <f t="shared" si="78"/>
        <v>105000</v>
      </c>
      <c r="K5030" t="e">
        <f>VLOOKUP(B5030,'REGISTRO ABONOS'!$B$8:$BC$10039,54,0)</f>
        <v>#N/A</v>
      </c>
      <c r="L5030" t="e">
        <f>IF(Tabla267[[#This Row],[VALOR RESTANTE]]&lt;Tabla267[[#This Row],[VALOR]],"NO DISPONIBLE","DISPONIBLE")</f>
        <v>#N/A</v>
      </c>
      <c r="M5030" s="9">
        <f>COUNTIF(Tabla267[[#This Row],[VALOR RESTANTE]],0)</f>
        <v>0</v>
      </c>
    </row>
    <row r="5031" spans="2:13" hidden="1" x14ac:dyDescent="0.2">
      <c r="B5031" s="31">
        <v>5022</v>
      </c>
      <c r="J5031">
        <f t="shared" si="78"/>
        <v>105000</v>
      </c>
      <c r="K5031" t="e">
        <f>VLOOKUP(B5031,'REGISTRO ABONOS'!$B$8:$BC$10039,54,0)</f>
        <v>#N/A</v>
      </c>
      <c r="L5031" t="e">
        <f>IF(Tabla267[[#This Row],[VALOR RESTANTE]]&lt;Tabla267[[#This Row],[VALOR]],"NO DISPONIBLE","DISPONIBLE")</f>
        <v>#N/A</v>
      </c>
      <c r="M5031" s="9">
        <f>COUNTIF(Tabla267[[#This Row],[VALOR RESTANTE]],0)</f>
        <v>0</v>
      </c>
    </row>
    <row r="5032" spans="2:13" hidden="1" x14ac:dyDescent="0.2">
      <c r="B5032" s="31">
        <v>5023</v>
      </c>
      <c r="J5032">
        <f t="shared" si="78"/>
        <v>105000</v>
      </c>
      <c r="K5032" t="e">
        <f>VLOOKUP(B5032,'REGISTRO ABONOS'!$B$8:$BC$10039,54,0)</f>
        <v>#N/A</v>
      </c>
      <c r="L5032" t="e">
        <f>IF(Tabla267[[#This Row],[VALOR RESTANTE]]&lt;Tabla267[[#This Row],[VALOR]],"NO DISPONIBLE","DISPONIBLE")</f>
        <v>#N/A</v>
      </c>
      <c r="M5032" s="9">
        <f>COUNTIF(Tabla267[[#This Row],[VALOR RESTANTE]],0)</f>
        <v>0</v>
      </c>
    </row>
    <row r="5033" spans="2:13" hidden="1" x14ac:dyDescent="0.2">
      <c r="B5033" s="31">
        <v>5024</v>
      </c>
      <c r="J5033">
        <f t="shared" si="78"/>
        <v>105000</v>
      </c>
      <c r="K5033" t="e">
        <f>VLOOKUP(B5033,'REGISTRO ABONOS'!$B$8:$BC$10039,54,0)</f>
        <v>#N/A</v>
      </c>
      <c r="L5033" t="e">
        <f>IF(Tabla267[[#This Row],[VALOR RESTANTE]]&lt;Tabla267[[#This Row],[VALOR]],"NO DISPONIBLE","DISPONIBLE")</f>
        <v>#N/A</v>
      </c>
      <c r="M5033" s="9">
        <f>COUNTIF(Tabla267[[#This Row],[VALOR RESTANTE]],0)</f>
        <v>0</v>
      </c>
    </row>
    <row r="5034" spans="2:13" hidden="1" x14ac:dyDescent="0.2">
      <c r="B5034" s="31">
        <v>5025</v>
      </c>
      <c r="J5034">
        <f t="shared" si="78"/>
        <v>105000</v>
      </c>
      <c r="K5034" t="e">
        <f>VLOOKUP(B5034,'REGISTRO ABONOS'!$B$8:$BC$10039,54,0)</f>
        <v>#N/A</v>
      </c>
      <c r="L5034" t="e">
        <f>IF(Tabla267[[#This Row],[VALOR RESTANTE]]&lt;Tabla267[[#This Row],[VALOR]],"NO DISPONIBLE","DISPONIBLE")</f>
        <v>#N/A</v>
      </c>
      <c r="M5034" s="9">
        <f>COUNTIF(Tabla267[[#This Row],[VALOR RESTANTE]],0)</f>
        <v>0</v>
      </c>
    </row>
    <row r="5035" spans="2:13" hidden="1" x14ac:dyDescent="0.2">
      <c r="B5035" s="31">
        <v>5026</v>
      </c>
      <c r="J5035">
        <f t="shared" si="78"/>
        <v>105000</v>
      </c>
      <c r="K5035" t="e">
        <f>VLOOKUP(B5035,'REGISTRO ABONOS'!$B$8:$BC$10039,54,0)</f>
        <v>#N/A</v>
      </c>
      <c r="L5035" t="e">
        <f>IF(Tabla267[[#This Row],[VALOR RESTANTE]]&lt;Tabla267[[#This Row],[VALOR]],"NO DISPONIBLE","DISPONIBLE")</f>
        <v>#N/A</v>
      </c>
      <c r="M5035" s="9">
        <f>COUNTIF(Tabla267[[#This Row],[VALOR RESTANTE]],0)</f>
        <v>0</v>
      </c>
    </row>
    <row r="5036" spans="2:13" hidden="1" x14ac:dyDescent="0.2">
      <c r="B5036" s="31">
        <v>5027</v>
      </c>
      <c r="I5036" t="s">
        <v>536</v>
      </c>
      <c r="J5036">
        <f t="shared" si="78"/>
        <v>105000</v>
      </c>
      <c r="K5036" t="e">
        <f>VLOOKUP(B5036,'REGISTRO ABONOS'!$B$8:$BC$10039,54,0)</f>
        <v>#N/A</v>
      </c>
      <c r="L5036" t="e">
        <f>IF(Tabla267[[#This Row],[VALOR RESTANTE]]&lt;Tabla267[[#This Row],[VALOR]],"NO DISPONIBLE","DISPONIBLE")</f>
        <v>#N/A</v>
      </c>
      <c r="M5036" s="9">
        <f>COUNTIF(Tabla267[[#This Row],[VALOR RESTANTE]],0)</f>
        <v>0</v>
      </c>
    </row>
    <row r="5037" spans="2:13" hidden="1" x14ac:dyDescent="0.2">
      <c r="B5037" s="31">
        <v>5028</v>
      </c>
      <c r="J5037">
        <f t="shared" si="78"/>
        <v>105000</v>
      </c>
      <c r="K5037" t="e">
        <f>VLOOKUP(B5037,'REGISTRO ABONOS'!$B$8:$BC$10039,54,0)</f>
        <v>#N/A</v>
      </c>
      <c r="L5037" t="e">
        <f>IF(Tabla267[[#This Row],[VALOR RESTANTE]]&lt;Tabla267[[#This Row],[VALOR]],"NO DISPONIBLE","DISPONIBLE")</f>
        <v>#N/A</v>
      </c>
      <c r="M5037" s="9">
        <f>COUNTIF(Tabla267[[#This Row],[VALOR RESTANTE]],0)</f>
        <v>0</v>
      </c>
    </row>
    <row r="5038" spans="2:13" hidden="1" x14ac:dyDescent="0.2">
      <c r="B5038" s="31">
        <v>5029</v>
      </c>
      <c r="G5038">
        <v>0</v>
      </c>
      <c r="I5038" t="s">
        <v>536</v>
      </c>
      <c r="J5038">
        <f t="shared" si="78"/>
        <v>105000</v>
      </c>
      <c r="K5038" t="e">
        <f>VLOOKUP(B5038,'REGISTRO ABONOS'!$B$8:$BC$10039,54,0)</f>
        <v>#N/A</v>
      </c>
      <c r="L5038" t="e">
        <f>IF(Tabla267[[#This Row],[VALOR RESTANTE]]&lt;Tabla267[[#This Row],[VALOR]],"NO DISPONIBLE","DISPONIBLE")</f>
        <v>#N/A</v>
      </c>
      <c r="M5038" s="9">
        <f>COUNTIF(Tabla267[[#This Row],[VALOR RESTANTE]],0)</f>
        <v>0</v>
      </c>
    </row>
    <row r="5039" spans="2:13" hidden="1" x14ac:dyDescent="0.2">
      <c r="B5039" s="31">
        <v>5030</v>
      </c>
      <c r="I5039" t="s">
        <v>536</v>
      </c>
      <c r="J5039">
        <f t="shared" si="78"/>
        <v>105000</v>
      </c>
      <c r="K5039" t="e">
        <f>VLOOKUP(B5039,'REGISTRO ABONOS'!$B$8:$BC$10039,54,0)</f>
        <v>#N/A</v>
      </c>
      <c r="L5039" t="e">
        <f>IF(Tabla267[[#This Row],[VALOR RESTANTE]]&lt;Tabla267[[#This Row],[VALOR]],"NO DISPONIBLE","DISPONIBLE")</f>
        <v>#N/A</v>
      </c>
      <c r="M5039" s="9">
        <f>COUNTIF(Tabla267[[#This Row],[VALOR RESTANTE]],0)</f>
        <v>0</v>
      </c>
    </row>
    <row r="5040" spans="2:13" hidden="1" x14ac:dyDescent="0.2">
      <c r="B5040" s="31">
        <v>5031</v>
      </c>
      <c r="J5040">
        <f t="shared" si="78"/>
        <v>105000</v>
      </c>
      <c r="K5040" t="e">
        <f>VLOOKUP(B5040,'REGISTRO ABONOS'!$B$8:$BC$10039,54,0)</f>
        <v>#N/A</v>
      </c>
      <c r="L5040" t="e">
        <f>IF(Tabla267[[#This Row],[VALOR RESTANTE]]&lt;Tabla267[[#This Row],[VALOR]],"NO DISPONIBLE","DISPONIBLE")</f>
        <v>#N/A</v>
      </c>
      <c r="M5040" s="9">
        <f>COUNTIF(Tabla267[[#This Row],[VALOR RESTANTE]],0)</f>
        <v>0</v>
      </c>
    </row>
    <row r="5041" spans="2:13" hidden="1" x14ac:dyDescent="0.2">
      <c r="B5041" s="31">
        <v>5032</v>
      </c>
      <c r="I5041" t="s">
        <v>535</v>
      </c>
      <c r="J5041">
        <f t="shared" si="78"/>
        <v>105000</v>
      </c>
      <c r="K5041" t="e">
        <f>VLOOKUP(B5041,'REGISTRO ABONOS'!$B$8:$BC$10039,54,0)</f>
        <v>#N/A</v>
      </c>
      <c r="L5041" t="e">
        <f>IF(Tabla267[[#This Row],[VALOR RESTANTE]]&lt;Tabla267[[#This Row],[VALOR]],"NO DISPONIBLE","DISPONIBLE")</f>
        <v>#N/A</v>
      </c>
      <c r="M5041" s="9">
        <f>COUNTIF(Tabla267[[#This Row],[VALOR RESTANTE]],0)</f>
        <v>0</v>
      </c>
    </row>
    <row r="5042" spans="2:13" hidden="1" x14ac:dyDescent="0.2">
      <c r="B5042" s="31">
        <v>5033</v>
      </c>
      <c r="J5042">
        <f t="shared" si="78"/>
        <v>105000</v>
      </c>
      <c r="K5042" t="e">
        <f>VLOOKUP(B5042,'REGISTRO ABONOS'!$B$8:$BC$10039,54,0)</f>
        <v>#N/A</v>
      </c>
      <c r="L5042" t="e">
        <f>IF(Tabla267[[#This Row],[VALOR RESTANTE]]&lt;Tabla267[[#This Row],[VALOR]],"NO DISPONIBLE","DISPONIBLE")</f>
        <v>#N/A</v>
      </c>
      <c r="M5042" s="9">
        <f>COUNTIF(Tabla267[[#This Row],[VALOR RESTANTE]],0)</f>
        <v>0</v>
      </c>
    </row>
    <row r="5043" spans="2:13" hidden="1" x14ac:dyDescent="0.2">
      <c r="B5043" s="31">
        <v>5034</v>
      </c>
      <c r="J5043">
        <f t="shared" si="78"/>
        <v>105000</v>
      </c>
      <c r="K5043" t="e">
        <f>VLOOKUP(B5043,'REGISTRO ABONOS'!$B$8:$BC$10039,54,0)</f>
        <v>#N/A</v>
      </c>
      <c r="L5043" t="e">
        <f>IF(Tabla267[[#This Row],[VALOR RESTANTE]]&lt;Tabla267[[#This Row],[VALOR]],"NO DISPONIBLE","DISPONIBLE")</f>
        <v>#N/A</v>
      </c>
      <c r="M5043" s="9">
        <f>COUNTIF(Tabla267[[#This Row],[VALOR RESTANTE]],0)</f>
        <v>0</v>
      </c>
    </row>
    <row r="5044" spans="2:13" hidden="1" x14ac:dyDescent="0.2">
      <c r="B5044" s="31">
        <v>5035</v>
      </c>
      <c r="I5044" t="s">
        <v>537</v>
      </c>
      <c r="J5044">
        <f t="shared" si="78"/>
        <v>105000</v>
      </c>
      <c r="K5044" t="e">
        <f>VLOOKUP(B5044,'REGISTRO ABONOS'!$B$8:$BC$10039,54,0)</f>
        <v>#N/A</v>
      </c>
      <c r="L5044" t="e">
        <f>IF(Tabla267[[#This Row],[VALOR RESTANTE]]&lt;Tabla267[[#This Row],[VALOR]],"NO DISPONIBLE","DISPONIBLE")</f>
        <v>#N/A</v>
      </c>
      <c r="M5044" s="9">
        <f>COUNTIF(Tabla267[[#This Row],[VALOR RESTANTE]],0)</f>
        <v>0</v>
      </c>
    </row>
    <row r="5045" spans="2:13" hidden="1" x14ac:dyDescent="0.2">
      <c r="B5045" s="31">
        <v>5036</v>
      </c>
      <c r="J5045">
        <f t="shared" si="78"/>
        <v>105000</v>
      </c>
      <c r="K5045" t="e">
        <f>VLOOKUP(B5045,'REGISTRO ABONOS'!$B$8:$BC$10039,54,0)</f>
        <v>#N/A</v>
      </c>
      <c r="L5045" t="e">
        <f>IF(Tabla267[[#This Row],[VALOR RESTANTE]]&lt;Tabla267[[#This Row],[VALOR]],"NO DISPONIBLE","DISPONIBLE")</f>
        <v>#N/A</v>
      </c>
      <c r="M5045" s="9">
        <f>COUNTIF(Tabla267[[#This Row],[VALOR RESTANTE]],0)</f>
        <v>0</v>
      </c>
    </row>
    <row r="5046" spans="2:13" hidden="1" x14ac:dyDescent="0.2">
      <c r="B5046" s="31">
        <v>5037</v>
      </c>
      <c r="J5046">
        <f t="shared" si="78"/>
        <v>105000</v>
      </c>
      <c r="K5046" t="e">
        <f>VLOOKUP(B5046,'REGISTRO ABONOS'!$B$8:$BC$10039,54,0)</f>
        <v>#N/A</v>
      </c>
      <c r="L5046" t="e">
        <f>IF(Tabla267[[#This Row],[VALOR RESTANTE]]&lt;Tabla267[[#This Row],[VALOR]],"NO DISPONIBLE","DISPONIBLE")</f>
        <v>#N/A</v>
      </c>
      <c r="M5046" s="9">
        <f>COUNTIF(Tabla267[[#This Row],[VALOR RESTANTE]],0)</f>
        <v>0</v>
      </c>
    </row>
    <row r="5047" spans="2:13" hidden="1" x14ac:dyDescent="0.2">
      <c r="B5047" s="31">
        <v>5038</v>
      </c>
      <c r="J5047">
        <f t="shared" si="78"/>
        <v>105000</v>
      </c>
      <c r="K5047" t="e">
        <f>VLOOKUP(B5047,'REGISTRO ABONOS'!$B$8:$BC$10039,54,0)</f>
        <v>#N/A</v>
      </c>
      <c r="L5047" t="e">
        <f>IF(Tabla267[[#This Row],[VALOR RESTANTE]]&lt;Tabla267[[#This Row],[VALOR]],"NO DISPONIBLE","DISPONIBLE")</f>
        <v>#N/A</v>
      </c>
      <c r="M5047" s="9">
        <f>COUNTIF(Tabla267[[#This Row],[VALOR RESTANTE]],0)</f>
        <v>0</v>
      </c>
    </row>
    <row r="5048" spans="2:13" hidden="1" x14ac:dyDescent="0.2">
      <c r="B5048" s="31">
        <v>5039</v>
      </c>
      <c r="J5048">
        <f t="shared" si="78"/>
        <v>105000</v>
      </c>
      <c r="K5048" t="e">
        <f>VLOOKUP(B5048,'REGISTRO ABONOS'!$B$8:$BC$10039,54,0)</f>
        <v>#N/A</v>
      </c>
      <c r="L5048" t="e">
        <f>IF(Tabla267[[#This Row],[VALOR RESTANTE]]&lt;Tabla267[[#This Row],[VALOR]],"NO DISPONIBLE","DISPONIBLE")</f>
        <v>#N/A</v>
      </c>
      <c r="M5048" s="9">
        <f>COUNTIF(Tabla267[[#This Row],[VALOR RESTANTE]],0)</f>
        <v>0</v>
      </c>
    </row>
    <row r="5049" spans="2:13" hidden="1" x14ac:dyDescent="0.2">
      <c r="B5049" s="31">
        <v>5040</v>
      </c>
      <c r="J5049">
        <f t="shared" si="78"/>
        <v>105000</v>
      </c>
      <c r="K5049" t="e">
        <f>VLOOKUP(B5049,'REGISTRO ABONOS'!$B$8:$BC$10039,54,0)</f>
        <v>#N/A</v>
      </c>
      <c r="L5049" t="e">
        <f>IF(Tabla267[[#This Row],[VALOR RESTANTE]]&lt;Tabla267[[#This Row],[VALOR]],"NO DISPONIBLE","DISPONIBLE")</f>
        <v>#N/A</v>
      </c>
      <c r="M5049" s="9">
        <f>COUNTIF(Tabla267[[#This Row],[VALOR RESTANTE]],0)</f>
        <v>0</v>
      </c>
    </row>
    <row r="5050" spans="2:13" hidden="1" x14ac:dyDescent="0.2">
      <c r="B5050" s="31">
        <v>5041</v>
      </c>
      <c r="J5050">
        <f t="shared" si="78"/>
        <v>105000</v>
      </c>
      <c r="K5050" t="e">
        <f>VLOOKUP(B5050,'REGISTRO ABONOS'!$B$8:$BC$10039,54,0)</f>
        <v>#N/A</v>
      </c>
      <c r="L5050" t="e">
        <f>IF(Tabla267[[#This Row],[VALOR RESTANTE]]&lt;Tabla267[[#This Row],[VALOR]],"NO DISPONIBLE","DISPONIBLE")</f>
        <v>#N/A</v>
      </c>
      <c r="M5050" s="9">
        <f>COUNTIF(Tabla267[[#This Row],[VALOR RESTANTE]],0)</f>
        <v>0</v>
      </c>
    </row>
    <row r="5051" spans="2:13" hidden="1" x14ac:dyDescent="0.2">
      <c r="B5051" s="31">
        <v>5042</v>
      </c>
      <c r="J5051">
        <f t="shared" si="78"/>
        <v>105000</v>
      </c>
      <c r="K5051" t="e">
        <f>VLOOKUP(B5051,'REGISTRO ABONOS'!$B$8:$BC$10039,54,0)</f>
        <v>#N/A</v>
      </c>
      <c r="L5051" t="e">
        <f>IF(Tabla267[[#This Row],[VALOR RESTANTE]]&lt;Tabla267[[#This Row],[VALOR]],"NO DISPONIBLE","DISPONIBLE")</f>
        <v>#N/A</v>
      </c>
      <c r="M5051" s="9">
        <f>COUNTIF(Tabla267[[#This Row],[VALOR RESTANTE]],0)</f>
        <v>0</v>
      </c>
    </row>
    <row r="5052" spans="2:13" hidden="1" x14ac:dyDescent="0.2">
      <c r="B5052" s="31">
        <v>5043</v>
      </c>
      <c r="I5052" t="s">
        <v>536</v>
      </c>
      <c r="J5052">
        <f t="shared" si="78"/>
        <v>105000</v>
      </c>
      <c r="K5052" t="e">
        <f>VLOOKUP(B5052,'REGISTRO ABONOS'!$B$8:$BC$10039,54,0)</f>
        <v>#N/A</v>
      </c>
      <c r="L5052" t="e">
        <f>IF(Tabla267[[#This Row],[VALOR RESTANTE]]&lt;Tabla267[[#This Row],[VALOR]],"NO DISPONIBLE","DISPONIBLE")</f>
        <v>#N/A</v>
      </c>
      <c r="M5052" s="9">
        <f>COUNTIF(Tabla267[[#This Row],[VALOR RESTANTE]],0)</f>
        <v>0</v>
      </c>
    </row>
    <row r="5053" spans="2:13" hidden="1" x14ac:dyDescent="0.2">
      <c r="B5053" s="31">
        <v>5044</v>
      </c>
      <c r="I5053" t="s">
        <v>536</v>
      </c>
      <c r="J5053">
        <f t="shared" si="78"/>
        <v>105000</v>
      </c>
      <c r="K5053" t="e">
        <f>VLOOKUP(B5053,'REGISTRO ABONOS'!$B$8:$BC$10039,54,0)</f>
        <v>#N/A</v>
      </c>
      <c r="L5053" t="e">
        <f>IF(Tabla267[[#This Row],[VALOR RESTANTE]]&lt;Tabla267[[#This Row],[VALOR]],"NO DISPONIBLE","DISPONIBLE")</f>
        <v>#N/A</v>
      </c>
      <c r="M5053" s="9">
        <f>COUNTIF(Tabla267[[#This Row],[VALOR RESTANTE]],0)</f>
        <v>0</v>
      </c>
    </row>
    <row r="5054" spans="2:13" hidden="1" x14ac:dyDescent="0.2">
      <c r="B5054" s="31">
        <v>5045</v>
      </c>
      <c r="J5054">
        <f t="shared" si="78"/>
        <v>105000</v>
      </c>
      <c r="K5054" t="e">
        <f>VLOOKUP(B5054,'REGISTRO ABONOS'!$B$8:$BC$10039,54,0)</f>
        <v>#N/A</v>
      </c>
      <c r="L5054" t="e">
        <f>IF(Tabla267[[#This Row],[VALOR RESTANTE]]&lt;Tabla267[[#This Row],[VALOR]],"NO DISPONIBLE","DISPONIBLE")</f>
        <v>#N/A</v>
      </c>
      <c r="M5054" s="9">
        <f>COUNTIF(Tabla267[[#This Row],[VALOR RESTANTE]],0)</f>
        <v>0</v>
      </c>
    </row>
    <row r="5055" spans="2:13" hidden="1" x14ac:dyDescent="0.2">
      <c r="B5055" s="31">
        <v>5046</v>
      </c>
      <c r="J5055">
        <f t="shared" si="78"/>
        <v>105000</v>
      </c>
      <c r="K5055" t="e">
        <f>VLOOKUP(B5055,'REGISTRO ABONOS'!$B$8:$BC$10039,54,0)</f>
        <v>#N/A</v>
      </c>
      <c r="L5055" t="e">
        <f>IF(Tabla267[[#This Row],[VALOR RESTANTE]]&lt;Tabla267[[#This Row],[VALOR]],"NO DISPONIBLE","DISPONIBLE")</f>
        <v>#N/A</v>
      </c>
      <c r="M5055" s="9">
        <f>COUNTIF(Tabla267[[#This Row],[VALOR RESTANTE]],0)</f>
        <v>0</v>
      </c>
    </row>
    <row r="5056" spans="2:13" hidden="1" x14ac:dyDescent="0.2">
      <c r="B5056" s="31">
        <v>5047</v>
      </c>
      <c r="J5056">
        <f t="shared" si="78"/>
        <v>105000</v>
      </c>
      <c r="K5056" t="e">
        <f>VLOOKUP(B5056,'REGISTRO ABONOS'!$B$8:$BC$10039,54,0)</f>
        <v>#N/A</v>
      </c>
      <c r="L5056" t="e">
        <f>IF(Tabla267[[#This Row],[VALOR RESTANTE]]&lt;Tabla267[[#This Row],[VALOR]],"NO DISPONIBLE","DISPONIBLE")</f>
        <v>#N/A</v>
      </c>
      <c r="M5056" s="9">
        <f>COUNTIF(Tabla267[[#This Row],[VALOR RESTANTE]],0)</f>
        <v>0</v>
      </c>
    </row>
    <row r="5057" spans="2:13" hidden="1" x14ac:dyDescent="0.2">
      <c r="B5057" s="31">
        <v>5048</v>
      </c>
      <c r="I5057" t="s">
        <v>504</v>
      </c>
      <c r="J5057">
        <f t="shared" si="78"/>
        <v>105000</v>
      </c>
      <c r="K5057" t="e">
        <f>VLOOKUP(B5057,'REGISTRO ABONOS'!$B$8:$BC$10039,54,0)</f>
        <v>#N/A</v>
      </c>
      <c r="L5057" t="e">
        <f>IF(Tabla267[[#This Row],[VALOR RESTANTE]]&lt;Tabla267[[#This Row],[VALOR]],"NO DISPONIBLE","DISPONIBLE")</f>
        <v>#N/A</v>
      </c>
      <c r="M5057" s="9">
        <f>COUNTIF(Tabla267[[#This Row],[VALOR RESTANTE]],0)</f>
        <v>0</v>
      </c>
    </row>
    <row r="5058" spans="2:13" hidden="1" x14ac:dyDescent="0.2">
      <c r="B5058" s="31">
        <v>5049</v>
      </c>
      <c r="I5058" t="s">
        <v>535</v>
      </c>
      <c r="J5058">
        <f t="shared" si="78"/>
        <v>105000</v>
      </c>
      <c r="K5058" t="e">
        <f>VLOOKUP(B5058,'REGISTRO ABONOS'!$B$8:$BC$10039,54,0)</f>
        <v>#N/A</v>
      </c>
      <c r="L5058" t="e">
        <f>IF(Tabla267[[#This Row],[VALOR RESTANTE]]&lt;Tabla267[[#This Row],[VALOR]],"NO DISPONIBLE","DISPONIBLE")</f>
        <v>#N/A</v>
      </c>
      <c r="M5058" s="9">
        <f>COUNTIF(Tabla267[[#This Row],[VALOR RESTANTE]],0)</f>
        <v>0</v>
      </c>
    </row>
    <row r="5059" spans="2:13" hidden="1" x14ac:dyDescent="0.2">
      <c r="B5059" s="31">
        <v>5050</v>
      </c>
      <c r="J5059">
        <f t="shared" si="78"/>
        <v>105000</v>
      </c>
      <c r="K5059" t="e">
        <f>VLOOKUP(B5059,'REGISTRO ABONOS'!$B$8:$BC$10039,54,0)</f>
        <v>#N/A</v>
      </c>
      <c r="L5059" t="e">
        <f>IF(Tabla267[[#This Row],[VALOR RESTANTE]]&lt;Tabla267[[#This Row],[VALOR]],"NO DISPONIBLE","DISPONIBLE")</f>
        <v>#N/A</v>
      </c>
      <c r="M5059" s="9">
        <f>COUNTIF(Tabla267[[#This Row],[VALOR RESTANTE]],0)</f>
        <v>0</v>
      </c>
    </row>
    <row r="5060" spans="2:13" hidden="1" x14ac:dyDescent="0.2">
      <c r="B5060" s="31">
        <v>5051</v>
      </c>
      <c r="J5060">
        <f t="shared" si="78"/>
        <v>105000</v>
      </c>
      <c r="K5060" t="e">
        <f>VLOOKUP(B5060,'REGISTRO ABONOS'!$B$8:$BC$10039,54,0)</f>
        <v>#N/A</v>
      </c>
      <c r="L5060" t="e">
        <f>IF(Tabla267[[#This Row],[VALOR RESTANTE]]&lt;Tabla267[[#This Row],[VALOR]],"NO DISPONIBLE","DISPONIBLE")</f>
        <v>#N/A</v>
      </c>
      <c r="M5060" s="9">
        <f>COUNTIF(Tabla267[[#This Row],[VALOR RESTANTE]],0)</f>
        <v>0</v>
      </c>
    </row>
    <row r="5061" spans="2:13" hidden="1" x14ac:dyDescent="0.2">
      <c r="B5061" s="31">
        <v>5052</v>
      </c>
      <c r="J5061">
        <f t="shared" si="78"/>
        <v>105000</v>
      </c>
      <c r="K5061" t="e">
        <f>VLOOKUP(B5061,'REGISTRO ABONOS'!$B$8:$BC$10039,54,0)</f>
        <v>#N/A</v>
      </c>
      <c r="L5061" t="e">
        <f>IF(Tabla267[[#This Row],[VALOR RESTANTE]]&lt;Tabla267[[#This Row],[VALOR]],"NO DISPONIBLE","DISPONIBLE")</f>
        <v>#N/A</v>
      </c>
      <c r="M5061" s="9">
        <f>COUNTIF(Tabla267[[#This Row],[VALOR RESTANTE]],0)</f>
        <v>0</v>
      </c>
    </row>
    <row r="5062" spans="2:13" hidden="1" x14ac:dyDescent="0.2">
      <c r="B5062" s="31">
        <v>5053</v>
      </c>
      <c r="J5062">
        <f t="shared" si="78"/>
        <v>105000</v>
      </c>
      <c r="K5062" t="e">
        <f>VLOOKUP(B5062,'REGISTRO ABONOS'!$B$8:$BC$10039,54,0)</f>
        <v>#N/A</v>
      </c>
      <c r="L5062" t="e">
        <f>IF(Tabla267[[#This Row],[VALOR RESTANTE]]&lt;Tabla267[[#This Row],[VALOR]],"NO DISPONIBLE","DISPONIBLE")</f>
        <v>#N/A</v>
      </c>
      <c r="M5062" s="9">
        <f>COUNTIF(Tabla267[[#This Row],[VALOR RESTANTE]],0)</f>
        <v>0</v>
      </c>
    </row>
    <row r="5063" spans="2:13" hidden="1" x14ac:dyDescent="0.2">
      <c r="B5063" s="31">
        <v>5054</v>
      </c>
      <c r="J5063">
        <f t="shared" si="78"/>
        <v>105000</v>
      </c>
      <c r="K5063" t="e">
        <f>VLOOKUP(B5063,'REGISTRO ABONOS'!$B$8:$BC$10039,54,0)</f>
        <v>#N/A</v>
      </c>
      <c r="L5063" t="e">
        <f>IF(Tabla267[[#This Row],[VALOR RESTANTE]]&lt;Tabla267[[#This Row],[VALOR]],"NO DISPONIBLE","DISPONIBLE")</f>
        <v>#N/A</v>
      </c>
      <c r="M5063" s="9">
        <f>COUNTIF(Tabla267[[#This Row],[VALOR RESTANTE]],0)</f>
        <v>0</v>
      </c>
    </row>
    <row r="5064" spans="2:13" hidden="1" x14ac:dyDescent="0.2">
      <c r="B5064" s="31">
        <v>5055</v>
      </c>
      <c r="I5064" t="s">
        <v>89</v>
      </c>
      <c r="J5064">
        <f t="shared" si="78"/>
        <v>105000</v>
      </c>
      <c r="K5064" t="e">
        <f>VLOOKUP(B5064,'REGISTRO ABONOS'!$B$8:$BC$10039,54,0)</f>
        <v>#N/A</v>
      </c>
      <c r="L5064" t="e">
        <f>IF(Tabla267[[#This Row],[VALOR RESTANTE]]&lt;Tabla267[[#This Row],[VALOR]],"NO DISPONIBLE","DISPONIBLE")</f>
        <v>#N/A</v>
      </c>
      <c r="M5064" s="9">
        <f>COUNTIF(Tabla267[[#This Row],[VALOR RESTANTE]],0)</f>
        <v>0</v>
      </c>
    </row>
    <row r="5065" spans="2:13" hidden="1" x14ac:dyDescent="0.2">
      <c r="B5065" s="31">
        <v>5056</v>
      </c>
      <c r="J5065">
        <f t="shared" si="78"/>
        <v>105000</v>
      </c>
      <c r="K5065" t="e">
        <f>VLOOKUP(B5065,'REGISTRO ABONOS'!$B$8:$BC$10039,54,0)</f>
        <v>#N/A</v>
      </c>
      <c r="L5065" t="e">
        <f>IF(Tabla267[[#This Row],[VALOR RESTANTE]]&lt;Tabla267[[#This Row],[VALOR]],"NO DISPONIBLE","DISPONIBLE")</f>
        <v>#N/A</v>
      </c>
      <c r="M5065" s="9">
        <f>COUNTIF(Tabla267[[#This Row],[VALOR RESTANTE]],0)</f>
        <v>0</v>
      </c>
    </row>
    <row r="5066" spans="2:13" hidden="1" x14ac:dyDescent="0.2">
      <c r="B5066" s="31">
        <v>5057</v>
      </c>
      <c r="J5066">
        <f t="shared" si="78"/>
        <v>105000</v>
      </c>
      <c r="K5066" t="e">
        <f>VLOOKUP(B5066,'REGISTRO ABONOS'!$B$8:$BC$10039,54,0)</f>
        <v>#N/A</v>
      </c>
      <c r="L5066" t="e">
        <f>IF(Tabla267[[#This Row],[VALOR RESTANTE]]&lt;Tabla267[[#This Row],[VALOR]],"NO DISPONIBLE","DISPONIBLE")</f>
        <v>#N/A</v>
      </c>
      <c r="M5066" s="9">
        <f>COUNTIF(Tabla267[[#This Row],[VALOR RESTANTE]],0)</f>
        <v>0</v>
      </c>
    </row>
    <row r="5067" spans="2:13" hidden="1" x14ac:dyDescent="0.2">
      <c r="B5067" s="31">
        <v>5058</v>
      </c>
      <c r="J5067">
        <f t="shared" si="78"/>
        <v>105000</v>
      </c>
      <c r="K5067" t="e">
        <f>VLOOKUP(B5067,'REGISTRO ABONOS'!$B$8:$BC$10039,54,0)</f>
        <v>#N/A</v>
      </c>
      <c r="L5067" t="e">
        <f>IF(Tabla267[[#This Row],[VALOR RESTANTE]]&lt;Tabla267[[#This Row],[VALOR]],"NO DISPONIBLE","DISPONIBLE")</f>
        <v>#N/A</v>
      </c>
      <c r="M5067" s="9">
        <f>COUNTIF(Tabla267[[#This Row],[VALOR RESTANTE]],0)</f>
        <v>0</v>
      </c>
    </row>
    <row r="5068" spans="2:13" hidden="1" x14ac:dyDescent="0.2">
      <c r="B5068" s="31">
        <v>5059</v>
      </c>
      <c r="J5068">
        <f t="shared" ref="J5068:J5131" si="79">IF(C5068&gt;43607,130000,105000)</f>
        <v>105000</v>
      </c>
      <c r="K5068" t="e">
        <f>VLOOKUP(B5068,'REGISTRO ABONOS'!$B$8:$BC$10039,54,0)</f>
        <v>#N/A</v>
      </c>
      <c r="L5068" t="e">
        <f>IF(Tabla267[[#This Row],[VALOR RESTANTE]]&lt;Tabla267[[#This Row],[VALOR]],"NO DISPONIBLE","DISPONIBLE")</f>
        <v>#N/A</v>
      </c>
      <c r="M5068" s="9">
        <f>COUNTIF(Tabla267[[#This Row],[VALOR RESTANTE]],0)</f>
        <v>0</v>
      </c>
    </row>
    <row r="5069" spans="2:13" hidden="1" x14ac:dyDescent="0.2">
      <c r="B5069" s="31">
        <v>5060</v>
      </c>
      <c r="J5069">
        <f t="shared" si="79"/>
        <v>105000</v>
      </c>
      <c r="K5069" t="e">
        <f>VLOOKUP(B5069,'REGISTRO ABONOS'!$B$8:$BC$10039,54,0)</f>
        <v>#N/A</v>
      </c>
      <c r="L5069" t="e">
        <f>IF(Tabla267[[#This Row],[VALOR RESTANTE]]&lt;Tabla267[[#This Row],[VALOR]],"NO DISPONIBLE","DISPONIBLE")</f>
        <v>#N/A</v>
      </c>
      <c r="M5069" s="9">
        <f>COUNTIF(Tabla267[[#This Row],[VALOR RESTANTE]],0)</f>
        <v>0</v>
      </c>
    </row>
    <row r="5070" spans="2:13" hidden="1" x14ac:dyDescent="0.2">
      <c r="B5070" s="31">
        <v>5061</v>
      </c>
      <c r="J5070">
        <f t="shared" si="79"/>
        <v>105000</v>
      </c>
      <c r="K5070" t="e">
        <f>VLOOKUP(B5070,'REGISTRO ABONOS'!$B$8:$BC$10039,54,0)</f>
        <v>#N/A</v>
      </c>
      <c r="L5070" t="e">
        <f>IF(Tabla267[[#This Row],[VALOR RESTANTE]]&lt;Tabla267[[#This Row],[VALOR]],"NO DISPONIBLE","DISPONIBLE")</f>
        <v>#N/A</v>
      </c>
      <c r="M5070" s="9">
        <f>COUNTIF(Tabla267[[#This Row],[VALOR RESTANTE]],0)</f>
        <v>0</v>
      </c>
    </row>
    <row r="5071" spans="2:13" hidden="1" x14ac:dyDescent="0.2">
      <c r="B5071" s="31">
        <v>5062</v>
      </c>
      <c r="J5071">
        <f t="shared" si="79"/>
        <v>105000</v>
      </c>
      <c r="K5071" t="e">
        <f>VLOOKUP(B5071,'REGISTRO ABONOS'!$B$8:$BC$10039,54,0)</f>
        <v>#N/A</v>
      </c>
      <c r="L5071" t="e">
        <f>IF(Tabla267[[#This Row],[VALOR RESTANTE]]&lt;Tabla267[[#This Row],[VALOR]],"NO DISPONIBLE","DISPONIBLE")</f>
        <v>#N/A</v>
      </c>
      <c r="M5071" s="9">
        <f>COUNTIF(Tabla267[[#This Row],[VALOR RESTANTE]],0)</f>
        <v>0</v>
      </c>
    </row>
    <row r="5072" spans="2:13" hidden="1" x14ac:dyDescent="0.2">
      <c r="B5072" s="31">
        <v>5063</v>
      </c>
      <c r="J5072">
        <f t="shared" si="79"/>
        <v>105000</v>
      </c>
      <c r="K5072" t="e">
        <f>VLOOKUP(B5072,'REGISTRO ABONOS'!$B$8:$BC$10039,54,0)</f>
        <v>#N/A</v>
      </c>
      <c r="L5072" t="e">
        <f>IF(Tabla267[[#This Row],[VALOR RESTANTE]]&lt;Tabla267[[#This Row],[VALOR]],"NO DISPONIBLE","DISPONIBLE")</f>
        <v>#N/A</v>
      </c>
      <c r="M5072" s="9">
        <f>COUNTIF(Tabla267[[#This Row],[VALOR RESTANTE]],0)</f>
        <v>0</v>
      </c>
    </row>
    <row r="5073" spans="2:13" hidden="1" x14ac:dyDescent="0.2">
      <c r="B5073" s="31">
        <v>5064</v>
      </c>
      <c r="J5073">
        <f t="shared" si="79"/>
        <v>105000</v>
      </c>
      <c r="K5073" t="e">
        <f>VLOOKUP(B5073,'REGISTRO ABONOS'!$B$8:$BC$10039,54,0)</f>
        <v>#N/A</v>
      </c>
      <c r="L5073" t="e">
        <f>IF(Tabla267[[#This Row],[VALOR RESTANTE]]&lt;Tabla267[[#This Row],[VALOR]],"NO DISPONIBLE","DISPONIBLE")</f>
        <v>#N/A</v>
      </c>
      <c r="M5073" s="9">
        <f>COUNTIF(Tabla267[[#This Row],[VALOR RESTANTE]],0)</f>
        <v>0</v>
      </c>
    </row>
    <row r="5074" spans="2:13" hidden="1" x14ac:dyDescent="0.2">
      <c r="B5074" s="31">
        <v>5065</v>
      </c>
      <c r="J5074">
        <f t="shared" si="79"/>
        <v>105000</v>
      </c>
      <c r="K5074" t="e">
        <f>VLOOKUP(B5074,'REGISTRO ABONOS'!$B$8:$BC$10039,54,0)</f>
        <v>#N/A</v>
      </c>
      <c r="L5074" t="e">
        <f>IF(Tabla267[[#This Row],[VALOR RESTANTE]]&lt;Tabla267[[#This Row],[VALOR]],"NO DISPONIBLE","DISPONIBLE")</f>
        <v>#N/A</v>
      </c>
      <c r="M5074" s="9">
        <f>COUNTIF(Tabla267[[#This Row],[VALOR RESTANTE]],0)</f>
        <v>0</v>
      </c>
    </row>
    <row r="5075" spans="2:13" hidden="1" x14ac:dyDescent="0.2">
      <c r="B5075" s="31">
        <v>5066</v>
      </c>
      <c r="J5075">
        <f t="shared" si="79"/>
        <v>105000</v>
      </c>
      <c r="K5075" t="e">
        <f>VLOOKUP(B5075,'REGISTRO ABONOS'!$B$8:$BC$10039,54,0)</f>
        <v>#N/A</v>
      </c>
      <c r="L5075" t="e">
        <f>IF(Tabla267[[#This Row],[VALOR RESTANTE]]&lt;Tabla267[[#This Row],[VALOR]],"NO DISPONIBLE","DISPONIBLE")</f>
        <v>#N/A</v>
      </c>
      <c r="M5075" s="9">
        <f>COUNTIF(Tabla267[[#This Row],[VALOR RESTANTE]],0)</f>
        <v>0</v>
      </c>
    </row>
    <row r="5076" spans="2:13" hidden="1" x14ac:dyDescent="0.2">
      <c r="B5076" s="31">
        <v>5067</v>
      </c>
      <c r="J5076">
        <f t="shared" si="79"/>
        <v>105000</v>
      </c>
      <c r="K5076" t="e">
        <f>VLOOKUP(B5076,'REGISTRO ABONOS'!$B$8:$BC$10039,54,0)</f>
        <v>#N/A</v>
      </c>
      <c r="L5076" t="e">
        <f>IF(Tabla267[[#This Row],[VALOR RESTANTE]]&lt;Tabla267[[#This Row],[VALOR]],"NO DISPONIBLE","DISPONIBLE")</f>
        <v>#N/A</v>
      </c>
      <c r="M5076" s="9">
        <f>COUNTIF(Tabla267[[#This Row],[VALOR RESTANTE]],0)</f>
        <v>0</v>
      </c>
    </row>
    <row r="5077" spans="2:13" hidden="1" x14ac:dyDescent="0.2">
      <c r="B5077" s="31">
        <v>5068</v>
      </c>
      <c r="J5077">
        <f t="shared" si="79"/>
        <v>105000</v>
      </c>
      <c r="K5077" t="e">
        <f>VLOOKUP(B5077,'REGISTRO ABONOS'!$B$8:$BC$10039,54,0)</f>
        <v>#N/A</v>
      </c>
      <c r="L5077" t="e">
        <f>IF(Tabla267[[#This Row],[VALOR RESTANTE]]&lt;Tabla267[[#This Row],[VALOR]],"NO DISPONIBLE","DISPONIBLE")</f>
        <v>#N/A</v>
      </c>
      <c r="M5077" s="9">
        <f>COUNTIF(Tabla267[[#This Row],[VALOR RESTANTE]],0)</f>
        <v>0</v>
      </c>
    </row>
    <row r="5078" spans="2:13" hidden="1" x14ac:dyDescent="0.2">
      <c r="B5078" s="31">
        <v>5069</v>
      </c>
      <c r="J5078">
        <f t="shared" si="79"/>
        <v>105000</v>
      </c>
      <c r="K5078" t="e">
        <f>VLOOKUP(B5078,'REGISTRO ABONOS'!$B$8:$BC$10039,54,0)</f>
        <v>#N/A</v>
      </c>
      <c r="L5078" t="e">
        <f>IF(Tabla267[[#This Row],[VALOR RESTANTE]]&lt;Tabla267[[#This Row],[VALOR]],"NO DISPONIBLE","DISPONIBLE")</f>
        <v>#N/A</v>
      </c>
      <c r="M5078" s="9">
        <f>COUNTIF(Tabla267[[#This Row],[VALOR RESTANTE]],0)</f>
        <v>0</v>
      </c>
    </row>
    <row r="5079" spans="2:13" hidden="1" x14ac:dyDescent="0.2">
      <c r="B5079" s="31">
        <v>5070</v>
      </c>
      <c r="J5079">
        <f t="shared" si="79"/>
        <v>105000</v>
      </c>
      <c r="K5079" t="e">
        <f>VLOOKUP(B5079,'REGISTRO ABONOS'!$B$8:$BC$10039,54,0)</f>
        <v>#N/A</v>
      </c>
      <c r="L5079" t="e">
        <f>IF(Tabla267[[#This Row],[VALOR RESTANTE]]&lt;Tabla267[[#This Row],[VALOR]],"NO DISPONIBLE","DISPONIBLE")</f>
        <v>#N/A</v>
      </c>
      <c r="M5079" s="9">
        <f>COUNTIF(Tabla267[[#This Row],[VALOR RESTANTE]],0)</f>
        <v>0</v>
      </c>
    </row>
    <row r="5080" spans="2:13" hidden="1" x14ac:dyDescent="0.2">
      <c r="B5080" s="31">
        <v>5071</v>
      </c>
      <c r="J5080">
        <f t="shared" si="79"/>
        <v>105000</v>
      </c>
      <c r="K5080" t="e">
        <f>VLOOKUP(B5080,'REGISTRO ABONOS'!$B$8:$BC$10039,54,0)</f>
        <v>#N/A</v>
      </c>
      <c r="L5080" t="e">
        <f>IF(Tabla267[[#This Row],[VALOR RESTANTE]]&lt;Tabla267[[#This Row],[VALOR]],"NO DISPONIBLE","DISPONIBLE")</f>
        <v>#N/A</v>
      </c>
      <c r="M5080" s="9">
        <f>COUNTIF(Tabla267[[#This Row],[VALOR RESTANTE]],0)</f>
        <v>0</v>
      </c>
    </row>
    <row r="5081" spans="2:13" hidden="1" x14ac:dyDescent="0.2">
      <c r="B5081" s="31">
        <v>5072</v>
      </c>
      <c r="J5081">
        <f t="shared" si="79"/>
        <v>105000</v>
      </c>
      <c r="K5081" t="e">
        <f>VLOOKUP(B5081,'REGISTRO ABONOS'!$B$8:$BC$10039,54,0)</f>
        <v>#N/A</v>
      </c>
      <c r="L5081" t="e">
        <f>IF(Tabla267[[#This Row],[VALOR RESTANTE]]&lt;Tabla267[[#This Row],[VALOR]],"NO DISPONIBLE","DISPONIBLE")</f>
        <v>#N/A</v>
      </c>
      <c r="M5081" s="9">
        <f>COUNTIF(Tabla267[[#This Row],[VALOR RESTANTE]],0)</f>
        <v>0</v>
      </c>
    </row>
    <row r="5082" spans="2:13" hidden="1" x14ac:dyDescent="0.2">
      <c r="B5082" s="31">
        <v>5073</v>
      </c>
      <c r="J5082">
        <f t="shared" si="79"/>
        <v>105000</v>
      </c>
      <c r="K5082" t="e">
        <f>VLOOKUP(B5082,'REGISTRO ABONOS'!$B$8:$BC$10039,54,0)</f>
        <v>#N/A</v>
      </c>
      <c r="L5082" t="e">
        <f>IF(Tabla267[[#This Row],[VALOR RESTANTE]]&lt;Tabla267[[#This Row],[VALOR]],"NO DISPONIBLE","DISPONIBLE")</f>
        <v>#N/A</v>
      </c>
      <c r="M5082" s="9">
        <f>COUNTIF(Tabla267[[#This Row],[VALOR RESTANTE]],0)</f>
        <v>0</v>
      </c>
    </row>
    <row r="5083" spans="2:13" hidden="1" x14ac:dyDescent="0.2">
      <c r="B5083" s="31">
        <v>5074</v>
      </c>
      <c r="J5083">
        <f t="shared" si="79"/>
        <v>105000</v>
      </c>
      <c r="K5083" t="e">
        <f>VLOOKUP(B5083,'REGISTRO ABONOS'!$B$8:$BC$10039,54,0)</f>
        <v>#N/A</v>
      </c>
      <c r="L5083" t="e">
        <f>IF(Tabla267[[#This Row],[VALOR RESTANTE]]&lt;Tabla267[[#This Row],[VALOR]],"NO DISPONIBLE","DISPONIBLE")</f>
        <v>#N/A</v>
      </c>
      <c r="M5083" s="9">
        <f>COUNTIF(Tabla267[[#This Row],[VALOR RESTANTE]],0)</f>
        <v>0</v>
      </c>
    </row>
    <row r="5084" spans="2:13" hidden="1" x14ac:dyDescent="0.2">
      <c r="B5084" s="31">
        <v>5075</v>
      </c>
      <c r="J5084">
        <f t="shared" si="79"/>
        <v>105000</v>
      </c>
      <c r="K5084" t="e">
        <f>VLOOKUP(B5084,'REGISTRO ABONOS'!$B$8:$BC$10039,54,0)</f>
        <v>#N/A</v>
      </c>
      <c r="L5084" t="e">
        <f>IF(Tabla267[[#This Row],[VALOR RESTANTE]]&lt;Tabla267[[#This Row],[VALOR]],"NO DISPONIBLE","DISPONIBLE")</f>
        <v>#N/A</v>
      </c>
      <c r="M5084" s="9">
        <f>COUNTIF(Tabla267[[#This Row],[VALOR RESTANTE]],0)</f>
        <v>0</v>
      </c>
    </row>
    <row r="5085" spans="2:13" hidden="1" x14ac:dyDescent="0.2">
      <c r="B5085" s="31">
        <v>5076</v>
      </c>
      <c r="J5085">
        <f t="shared" si="79"/>
        <v>105000</v>
      </c>
      <c r="K5085" t="e">
        <f>VLOOKUP(B5085,'REGISTRO ABONOS'!$B$8:$BC$10039,54,0)</f>
        <v>#N/A</v>
      </c>
      <c r="L5085" t="e">
        <f>IF(Tabla267[[#This Row],[VALOR RESTANTE]]&lt;Tabla267[[#This Row],[VALOR]],"NO DISPONIBLE","DISPONIBLE")</f>
        <v>#N/A</v>
      </c>
      <c r="M5085" s="9">
        <f>COUNTIF(Tabla267[[#This Row],[VALOR RESTANTE]],0)</f>
        <v>0</v>
      </c>
    </row>
    <row r="5086" spans="2:13" hidden="1" x14ac:dyDescent="0.2">
      <c r="B5086" s="31">
        <v>5077</v>
      </c>
      <c r="J5086">
        <f t="shared" si="79"/>
        <v>105000</v>
      </c>
      <c r="K5086" t="e">
        <f>VLOOKUP(B5086,'REGISTRO ABONOS'!$B$8:$BC$10039,54,0)</f>
        <v>#N/A</v>
      </c>
      <c r="L5086" t="e">
        <f>IF(Tabla267[[#This Row],[VALOR RESTANTE]]&lt;Tabla267[[#This Row],[VALOR]],"NO DISPONIBLE","DISPONIBLE")</f>
        <v>#N/A</v>
      </c>
      <c r="M5086" s="9">
        <f>COUNTIF(Tabla267[[#This Row],[VALOR RESTANTE]],0)</f>
        <v>0</v>
      </c>
    </row>
    <row r="5087" spans="2:13" hidden="1" x14ac:dyDescent="0.2">
      <c r="B5087" s="31">
        <v>5078</v>
      </c>
      <c r="J5087">
        <f t="shared" si="79"/>
        <v>105000</v>
      </c>
      <c r="K5087" t="e">
        <f>VLOOKUP(B5087,'REGISTRO ABONOS'!$B$8:$BC$10039,54,0)</f>
        <v>#N/A</v>
      </c>
      <c r="L5087" t="e">
        <f>IF(Tabla267[[#This Row],[VALOR RESTANTE]]&lt;Tabla267[[#This Row],[VALOR]],"NO DISPONIBLE","DISPONIBLE")</f>
        <v>#N/A</v>
      </c>
      <c r="M5087" s="9">
        <f>COUNTIF(Tabla267[[#This Row],[VALOR RESTANTE]],0)</f>
        <v>0</v>
      </c>
    </row>
    <row r="5088" spans="2:13" hidden="1" x14ac:dyDescent="0.2">
      <c r="B5088" s="31">
        <v>5079</v>
      </c>
      <c r="J5088">
        <f t="shared" si="79"/>
        <v>105000</v>
      </c>
      <c r="K5088" t="e">
        <f>VLOOKUP(B5088,'REGISTRO ABONOS'!$B$8:$BC$10039,54,0)</f>
        <v>#N/A</v>
      </c>
      <c r="L5088" t="e">
        <f>IF(Tabla267[[#This Row],[VALOR RESTANTE]]&lt;Tabla267[[#This Row],[VALOR]],"NO DISPONIBLE","DISPONIBLE")</f>
        <v>#N/A</v>
      </c>
      <c r="M5088" s="9">
        <f>COUNTIF(Tabla267[[#This Row],[VALOR RESTANTE]],0)</f>
        <v>0</v>
      </c>
    </row>
    <row r="5089" spans="2:13" hidden="1" x14ac:dyDescent="0.2">
      <c r="B5089" s="31">
        <v>5080</v>
      </c>
      <c r="J5089">
        <f t="shared" si="79"/>
        <v>105000</v>
      </c>
      <c r="K5089" t="e">
        <f>VLOOKUP(B5089,'REGISTRO ABONOS'!$B$8:$BC$10039,54,0)</f>
        <v>#N/A</v>
      </c>
      <c r="L5089" t="e">
        <f>IF(Tabla267[[#This Row],[VALOR RESTANTE]]&lt;Tabla267[[#This Row],[VALOR]],"NO DISPONIBLE","DISPONIBLE")</f>
        <v>#N/A</v>
      </c>
      <c r="M5089" s="9">
        <f>COUNTIF(Tabla267[[#This Row],[VALOR RESTANTE]],0)</f>
        <v>0</v>
      </c>
    </row>
    <row r="5090" spans="2:13" hidden="1" x14ac:dyDescent="0.2">
      <c r="B5090" s="31">
        <v>5081</v>
      </c>
      <c r="J5090">
        <f t="shared" si="79"/>
        <v>105000</v>
      </c>
      <c r="K5090" t="e">
        <f>VLOOKUP(B5090,'REGISTRO ABONOS'!$B$8:$BC$10039,54,0)</f>
        <v>#N/A</v>
      </c>
      <c r="L5090" t="e">
        <f>IF(Tabla267[[#This Row],[VALOR RESTANTE]]&lt;Tabla267[[#This Row],[VALOR]],"NO DISPONIBLE","DISPONIBLE")</f>
        <v>#N/A</v>
      </c>
      <c r="M5090" s="9">
        <f>COUNTIF(Tabla267[[#This Row],[VALOR RESTANTE]],0)</f>
        <v>0</v>
      </c>
    </row>
    <row r="5091" spans="2:13" hidden="1" x14ac:dyDescent="0.2">
      <c r="B5091" s="31">
        <v>5082</v>
      </c>
      <c r="J5091">
        <f t="shared" si="79"/>
        <v>105000</v>
      </c>
      <c r="K5091" t="e">
        <f>VLOOKUP(B5091,'REGISTRO ABONOS'!$B$8:$BC$10039,54,0)</f>
        <v>#N/A</v>
      </c>
      <c r="L5091" t="e">
        <f>IF(Tabla267[[#This Row],[VALOR RESTANTE]]&lt;Tabla267[[#This Row],[VALOR]],"NO DISPONIBLE","DISPONIBLE")</f>
        <v>#N/A</v>
      </c>
      <c r="M5091" s="9">
        <f>COUNTIF(Tabla267[[#This Row],[VALOR RESTANTE]],0)</f>
        <v>0</v>
      </c>
    </row>
    <row r="5092" spans="2:13" hidden="1" x14ac:dyDescent="0.2">
      <c r="B5092" s="31">
        <v>5083</v>
      </c>
      <c r="J5092">
        <f t="shared" si="79"/>
        <v>105000</v>
      </c>
      <c r="K5092" t="e">
        <f>VLOOKUP(B5092,'REGISTRO ABONOS'!$B$8:$BC$10039,54,0)</f>
        <v>#N/A</v>
      </c>
      <c r="L5092" t="e">
        <f>IF(Tabla267[[#This Row],[VALOR RESTANTE]]&lt;Tabla267[[#This Row],[VALOR]],"NO DISPONIBLE","DISPONIBLE")</f>
        <v>#N/A</v>
      </c>
      <c r="M5092" s="9">
        <f>COUNTIF(Tabla267[[#This Row],[VALOR RESTANTE]],0)</f>
        <v>0</v>
      </c>
    </row>
    <row r="5093" spans="2:13" hidden="1" x14ac:dyDescent="0.2">
      <c r="B5093" s="31">
        <v>5084</v>
      </c>
      <c r="J5093">
        <f t="shared" si="79"/>
        <v>105000</v>
      </c>
      <c r="K5093" t="e">
        <f>VLOOKUP(B5093,'REGISTRO ABONOS'!$B$8:$BC$10039,54,0)</f>
        <v>#N/A</v>
      </c>
      <c r="L5093" t="e">
        <f>IF(Tabla267[[#This Row],[VALOR RESTANTE]]&lt;Tabla267[[#This Row],[VALOR]],"NO DISPONIBLE","DISPONIBLE")</f>
        <v>#N/A</v>
      </c>
      <c r="M5093" s="9">
        <f>COUNTIF(Tabla267[[#This Row],[VALOR RESTANTE]],0)</f>
        <v>0</v>
      </c>
    </row>
    <row r="5094" spans="2:13" hidden="1" x14ac:dyDescent="0.2">
      <c r="B5094" s="31">
        <v>5085</v>
      </c>
      <c r="J5094">
        <f t="shared" si="79"/>
        <v>105000</v>
      </c>
      <c r="K5094" t="e">
        <f>VLOOKUP(B5094,'REGISTRO ABONOS'!$B$8:$BC$10039,54,0)</f>
        <v>#N/A</v>
      </c>
      <c r="L5094" t="e">
        <f>IF(Tabla267[[#This Row],[VALOR RESTANTE]]&lt;Tabla267[[#This Row],[VALOR]],"NO DISPONIBLE","DISPONIBLE")</f>
        <v>#N/A</v>
      </c>
      <c r="M5094" s="9">
        <f>COUNTIF(Tabla267[[#This Row],[VALOR RESTANTE]],0)</f>
        <v>0</v>
      </c>
    </row>
    <row r="5095" spans="2:13" hidden="1" x14ac:dyDescent="0.2">
      <c r="B5095" s="31">
        <v>5086</v>
      </c>
      <c r="J5095">
        <f t="shared" si="79"/>
        <v>105000</v>
      </c>
      <c r="K5095" t="e">
        <f>VLOOKUP(B5095,'REGISTRO ABONOS'!$B$8:$BC$10039,54,0)</f>
        <v>#N/A</v>
      </c>
      <c r="L5095" t="e">
        <f>IF(Tabla267[[#This Row],[VALOR RESTANTE]]&lt;Tabla267[[#This Row],[VALOR]],"NO DISPONIBLE","DISPONIBLE")</f>
        <v>#N/A</v>
      </c>
      <c r="M5095" s="9">
        <f>COUNTIF(Tabla267[[#This Row],[VALOR RESTANTE]],0)</f>
        <v>0</v>
      </c>
    </row>
    <row r="5096" spans="2:13" hidden="1" x14ac:dyDescent="0.2">
      <c r="B5096" s="31">
        <v>5087</v>
      </c>
      <c r="J5096">
        <f t="shared" si="79"/>
        <v>105000</v>
      </c>
      <c r="K5096" t="e">
        <f>VLOOKUP(B5096,'REGISTRO ABONOS'!$B$8:$BC$10039,54,0)</f>
        <v>#N/A</v>
      </c>
      <c r="L5096" t="e">
        <f>IF(Tabla267[[#This Row],[VALOR RESTANTE]]&lt;Tabla267[[#This Row],[VALOR]],"NO DISPONIBLE","DISPONIBLE")</f>
        <v>#N/A</v>
      </c>
      <c r="M5096" s="9">
        <f>COUNTIF(Tabla267[[#This Row],[VALOR RESTANTE]],0)</f>
        <v>0</v>
      </c>
    </row>
    <row r="5097" spans="2:13" hidden="1" x14ac:dyDescent="0.2">
      <c r="B5097" s="31">
        <v>5088</v>
      </c>
      <c r="J5097">
        <f t="shared" si="79"/>
        <v>105000</v>
      </c>
      <c r="K5097" t="e">
        <f>VLOOKUP(B5097,'REGISTRO ABONOS'!$B$8:$BC$10039,54,0)</f>
        <v>#N/A</v>
      </c>
      <c r="L5097" t="e">
        <f>IF(Tabla267[[#This Row],[VALOR RESTANTE]]&lt;Tabla267[[#This Row],[VALOR]],"NO DISPONIBLE","DISPONIBLE")</f>
        <v>#N/A</v>
      </c>
      <c r="M5097" s="9">
        <f>COUNTIF(Tabla267[[#This Row],[VALOR RESTANTE]],0)</f>
        <v>0</v>
      </c>
    </row>
    <row r="5098" spans="2:13" hidden="1" x14ac:dyDescent="0.2">
      <c r="B5098" s="31">
        <v>5089</v>
      </c>
      <c r="J5098">
        <f t="shared" si="79"/>
        <v>105000</v>
      </c>
      <c r="K5098" t="e">
        <f>VLOOKUP(B5098,'REGISTRO ABONOS'!$B$8:$BC$10039,54,0)</f>
        <v>#N/A</v>
      </c>
      <c r="L5098" t="e">
        <f>IF(Tabla267[[#This Row],[VALOR RESTANTE]]&lt;Tabla267[[#This Row],[VALOR]],"NO DISPONIBLE","DISPONIBLE")</f>
        <v>#N/A</v>
      </c>
      <c r="M5098" s="9">
        <f>COUNTIF(Tabla267[[#This Row],[VALOR RESTANTE]],0)</f>
        <v>0</v>
      </c>
    </row>
    <row r="5099" spans="2:13" hidden="1" x14ac:dyDescent="0.2">
      <c r="B5099" s="31">
        <v>5090</v>
      </c>
      <c r="J5099">
        <f t="shared" si="79"/>
        <v>105000</v>
      </c>
      <c r="K5099" t="e">
        <f>VLOOKUP(B5099,'REGISTRO ABONOS'!$B$8:$BC$10039,54,0)</f>
        <v>#N/A</v>
      </c>
      <c r="L5099" t="e">
        <f>IF(Tabla267[[#This Row],[VALOR RESTANTE]]&lt;Tabla267[[#This Row],[VALOR]],"NO DISPONIBLE","DISPONIBLE")</f>
        <v>#N/A</v>
      </c>
      <c r="M5099" s="9">
        <f>COUNTIF(Tabla267[[#This Row],[VALOR RESTANTE]],0)</f>
        <v>0</v>
      </c>
    </row>
    <row r="5100" spans="2:13" hidden="1" x14ac:dyDescent="0.2">
      <c r="B5100" s="31">
        <v>5091</v>
      </c>
      <c r="J5100">
        <f t="shared" si="79"/>
        <v>105000</v>
      </c>
      <c r="K5100" t="e">
        <f>VLOOKUP(B5100,'REGISTRO ABONOS'!$B$8:$BC$10039,54,0)</f>
        <v>#N/A</v>
      </c>
      <c r="L5100" t="e">
        <f>IF(Tabla267[[#This Row],[VALOR RESTANTE]]&lt;Tabla267[[#This Row],[VALOR]],"NO DISPONIBLE","DISPONIBLE")</f>
        <v>#N/A</v>
      </c>
      <c r="M5100" s="9">
        <f>COUNTIF(Tabla267[[#This Row],[VALOR RESTANTE]],0)</f>
        <v>0</v>
      </c>
    </row>
    <row r="5101" spans="2:13" hidden="1" x14ac:dyDescent="0.2">
      <c r="B5101" s="31">
        <v>5092</v>
      </c>
      <c r="J5101">
        <f t="shared" si="79"/>
        <v>105000</v>
      </c>
      <c r="K5101" t="e">
        <f>VLOOKUP(B5101,'REGISTRO ABONOS'!$B$8:$BC$10039,54,0)</f>
        <v>#N/A</v>
      </c>
      <c r="L5101" t="e">
        <f>IF(Tabla267[[#This Row],[VALOR RESTANTE]]&lt;Tabla267[[#This Row],[VALOR]],"NO DISPONIBLE","DISPONIBLE")</f>
        <v>#N/A</v>
      </c>
      <c r="M5101" s="9">
        <f>COUNTIF(Tabla267[[#This Row],[VALOR RESTANTE]],0)</f>
        <v>0</v>
      </c>
    </row>
    <row r="5102" spans="2:13" hidden="1" x14ac:dyDescent="0.2">
      <c r="B5102" s="31">
        <v>5093</v>
      </c>
      <c r="J5102">
        <f t="shared" si="79"/>
        <v>105000</v>
      </c>
      <c r="K5102" t="e">
        <f>VLOOKUP(B5102,'REGISTRO ABONOS'!$B$8:$BC$10039,54,0)</f>
        <v>#N/A</v>
      </c>
      <c r="L5102" t="e">
        <f>IF(Tabla267[[#This Row],[VALOR RESTANTE]]&lt;Tabla267[[#This Row],[VALOR]],"NO DISPONIBLE","DISPONIBLE")</f>
        <v>#N/A</v>
      </c>
      <c r="M5102" s="9">
        <f>COUNTIF(Tabla267[[#This Row],[VALOR RESTANTE]],0)</f>
        <v>0</v>
      </c>
    </row>
    <row r="5103" spans="2:13" hidden="1" x14ac:dyDescent="0.2">
      <c r="B5103" s="31">
        <v>5094</v>
      </c>
      <c r="I5103" t="s">
        <v>89</v>
      </c>
      <c r="J5103">
        <f t="shared" si="79"/>
        <v>105000</v>
      </c>
      <c r="K5103" t="e">
        <f>VLOOKUP(B5103,'REGISTRO ABONOS'!$B$8:$BC$10039,54,0)</f>
        <v>#N/A</v>
      </c>
      <c r="L5103" t="e">
        <f>IF(Tabla267[[#This Row],[VALOR RESTANTE]]&lt;Tabla267[[#This Row],[VALOR]],"NO DISPONIBLE","DISPONIBLE")</f>
        <v>#N/A</v>
      </c>
      <c r="M5103" s="9">
        <f>COUNTIF(Tabla267[[#This Row],[VALOR RESTANTE]],0)</f>
        <v>0</v>
      </c>
    </row>
    <row r="5104" spans="2:13" hidden="1" x14ac:dyDescent="0.2">
      <c r="B5104" s="31">
        <v>5095</v>
      </c>
      <c r="J5104">
        <f t="shared" si="79"/>
        <v>105000</v>
      </c>
      <c r="K5104" t="e">
        <f>VLOOKUP(B5104,'REGISTRO ABONOS'!$B$8:$BC$10039,54,0)</f>
        <v>#N/A</v>
      </c>
      <c r="L5104" t="e">
        <f>IF(Tabla267[[#This Row],[VALOR RESTANTE]]&lt;Tabla267[[#This Row],[VALOR]],"NO DISPONIBLE","DISPONIBLE")</f>
        <v>#N/A</v>
      </c>
      <c r="M5104" s="9">
        <f>COUNTIF(Tabla267[[#This Row],[VALOR RESTANTE]],0)</f>
        <v>0</v>
      </c>
    </row>
    <row r="5105" spans="2:13" hidden="1" x14ac:dyDescent="0.2">
      <c r="B5105" s="31">
        <v>5096</v>
      </c>
      <c r="J5105">
        <f t="shared" si="79"/>
        <v>105000</v>
      </c>
      <c r="K5105" t="e">
        <f>VLOOKUP(B5105,'REGISTRO ABONOS'!$B$8:$BC$10039,54,0)</f>
        <v>#N/A</v>
      </c>
      <c r="L5105" t="e">
        <f>IF(Tabla267[[#This Row],[VALOR RESTANTE]]&lt;Tabla267[[#This Row],[VALOR]],"NO DISPONIBLE","DISPONIBLE")</f>
        <v>#N/A</v>
      </c>
      <c r="M5105" s="9">
        <f>COUNTIF(Tabla267[[#This Row],[VALOR RESTANTE]],0)</f>
        <v>0</v>
      </c>
    </row>
    <row r="5106" spans="2:13" hidden="1" x14ac:dyDescent="0.2">
      <c r="B5106" s="31">
        <v>5097</v>
      </c>
      <c r="J5106">
        <f t="shared" si="79"/>
        <v>105000</v>
      </c>
      <c r="K5106" t="e">
        <f>VLOOKUP(B5106,'REGISTRO ABONOS'!$B$8:$BC$10039,54,0)</f>
        <v>#N/A</v>
      </c>
      <c r="L5106" t="e">
        <f>IF(Tabla267[[#This Row],[VALOR RESTANTE]]&lt;Tabla267[[#This Row],[VALOR]],"NO DISPONIBLE","DISPONIBLE")</f>
        <v>#N/A</v>
      </c>
      <c r="M5106" s="9">
        <f>COUNTIF(Tabla267[[#This Row],[VALOR RESTANTE]],0)</f>
        <v>0</v>
      </c>
    </row>
    <row r="5107" spans="2:13" hidden="1" x14ac:dyDescent="0.2">
      <c r="B5107" s="31">
        <v>5098</v>
      </c>
      <c r="J5107">
        <f t="shared" si="79"/>
        <v>105000</v>
      </c>
      <c r="K5107" t="e">
        <f>VLOOKUP(B5107,'REGISTRO ABONOS'!$B$8:$BC$10039,54,0)</f>
        <v>#N/A</v>
      </c>
      <c r="L5107" t="e">
        <f>IF(Tabla267[[#This Row],[VALOR RESTANTE]]&lt;Tabla267[[#This Row],[VALOR]],"NO DISPONIBLE","DISPONIBLE")</f>
        <v>#N/A</v>
      </c>
      <c r="M5107" s="9">
        <f>COUNTIF(Tabla267[[#This Row],[VALOR RESTANTE]],0)</f>
        <v>0</v>
      </c>
    </row>
    <row r="5108" spans="2:13" hidden="1" x14ac:dyDescent="0.2">
      <c r="B5108" s="31">
        <v>5099</v>
      </c>
      <c r="J5108">
        <f t="shared" si="79"/>
        <v>105000</v>
      </c>
      <c r="K5108" t="e">
        <f>VLOOKUP(B5108,'REGISTRO ABONOS'!$B$8:$BC$10039,54,0)</f>
        <v>#N/A</v>
      </c>
      <c r="L5108" t="e">
        <f>IF(Tabla267[[#This Row],[VALOR RESTANTE]]&lt;Tabla267[[#This Row],[VALOR]],"NO DISPONIBLE","DISPONIBLE")</f>
        <v>#N/A</v>
      </c>
      <c r="M5108" s="9">
        <f>COUNTIF(Tabla267[[#This Row],[VALOR RESTANTE]],0)</f>
        <v>0</v>
      </c>
    </row>
    <row r="5109" spans="2:13" hidden="1" x14ac:dyDescent="0.2">
      <c r="B5109" s="31">
        <v>5100</v>
      </c>
      <c r="J5109">
        <f t="shared" si="79"/>
        <v>105000</v>
      </c>
      <c r="K5109" t="e">
        <f>VLOOKUP(B5109,'REGISTRO ABONOS'!$B$8:$BC$10039,54,0)</f>
        <v>#N/A</v>
      </c>
      <c r="L5109" t="e">
        <f>IF(Tabla267[[#This Row],[VALOR RESTANTE]]&lt;Tabla267[[#This Row],[VALOR]],"NO DISPONIBLE","DISPONIBLE")</f>
        <v>#N/A</v>
      </c>
      <c r="M5109" s="9">
        <f>COUNTIF(Tabla267[[#This Row],[VALOR RESTANTE]],0)</f>
        <v>0</v>
      </c>
    </row>
    <row r="5110" spans="2:13" hidden="1" x14ac:dyDescent="0.2">
      <c r="B5110" s="31">
        <v>5101</v>
      </c>
      <c r="J5110">
        <f t="shared" si="79"/>
        <v>105000</v>
      </c>
      <c r="K5110" t="e">
        <f>VLOOKUP(B5110,'REGISTRO ABONOS'!$B$8:$BC$10039,54,0)</f>
        <v>#N/A</v>
      </c>
      <c r="L5110" t="e">
        <f>IF(Tabla267[[#This Row],[VALOR RESTANTE]]&lt;Tabla267[[#This Row],[VALOR]],"NO DISPONIBLE","DISPONIBLE")</f>
        <v>#N/A</v>
      </c>
      <c r="M5110" s="9">
        <f>COUNTIF(Tabla267[[#This Row],[VALOR RESTANTE]],0)</f>
        <v>0</v>
      </c>
    </row>
    <row r="5111" spans="2:13" hidden="1" x14ac:dyDescent="0.2">
      <c r="B5111" s="31">
        <v>5102</v>
      </c>
      <c r="J5111">
        <f t="shared" si="79"/>
        <v>105000</v>
      </c>
      <c r="K5111" t="e">
        <f>VLOOKUP(B5111,'REGISTRO ABONOS'!$B$8:$BC$10039,54,0)</f>
        <v>#N/A</v>
      </c>
      <c r="L5111" t="e">
        <f>IF(Tabla267[[#This Row],[VALOR RESTANTE]]&lt;Tabla267[[#This Row],[VALOR]],"NO DISPONIBLE","DISPONIBLE")</f>
        <v>#N/A</v>
      </c>
      <c r="M5111" s="9">
        <f>COUNTIF(Tabla267[[#This Row],[VALOR RESTANTE]],0)</f>
        <v>0</v>
      </c>
    </row>
    <row r="5112" spans="2:13" hidden="1" x14ac:dyDescent="0.2">
      <c r="B5112" s="31">
        <v>5103</v>
      </c>
      <c r="J5112">
        <f t="shared" si="79"/>
        <v>105000</v>
      </c>
      <c r="K5112" t="e">
        <f>VLOOKUP(B5112,'REGISTRO ABONOS'!$B$8:$BC$10039,54,0)</f>
        <v>#N/A</v>
      </c>
      <c r="L5112" t="e">
        <f>IF(Tabla267[[#This Row],[VALOR RESTANTE]]&lt;Tabla267[[#This Row],[VALOR]],"NO DISPONIBLE","DISPONIBLE")</f>
        <v>#N/A</v>
      </c>
      <c r="M5112" s="9">
        <f>COUNTIF(Tabla267[[#This Row],[VALOR RESTANTE]],0)</f>
        <v>0</v>
      </c>
    </row>
    <row r="5113" spans="2:13" hidden="1" x14ac:dyDescent="0.2">
      <c r="B5113" s="31">
        <v>5104</v>
      </c>
      <c r="J5113">
        <f t="shared" si="79"/>
        <v>105000</v>
      </c>
      <c r="K5113" t="e">
        <f>VLOOKUP(B5113,'REGISTRO ABONOS'!$B$8:$BC$10039,54,0)</f>
        <v>#N/A</v>
      </c>
      <c r="L5113" t="e">
        <f>IF(Tabla267[[#This Row],[VALOR RESTANTE]]&lt;Tabla267[[#This Row],[VALOR]],"NO DISPONIBLE","DISPONIBLE")</f>
        <v>#N/A</v>
      </c>
      <c r="M5113" s="9">
        <f>COUNTIF(Tabla267[[#This Row],[VALOR RESTANTE]],0)</f>
        <v>0</v>
      </c>
    </row>
    <row r="5114" spans="2:13" hidden="1" x14ac:dyDescent="0.2">
      <c r="B5114" s="31">
        <v>5105</v>
      </c>
      <c r="J5114">
        <f t="shared" si="79"/>
        <v>105000</v>
      </c>
      <c r="K5114" t="e">
        <f>VLOOKUP(B5114,'REGISTRO ABONOS'!$B$8:$BC$10039,54,0)</f>
        <v>#N/A</v>
      </c>
      <c r="L5114" t="e">
        <f>IF(Tabla267[[#This Row],[VALOR RESTANTE]]&lt;Tabla267[[#This Row],[VALOR]],"NO DISPONIBLE","DISPONIBLE")</f>
        <v>#N/A</v>
      </c>
      <c r="M5114" s="9">
        <f>COUNTIF(Tabla267[[#This Row],[VALOR RESTANTE]],0)</f>
        <v>0</v>
      </c>
    </row>
    <row r="5115" spans="2:13" hidden="1" x14ac:dyDescent="0.2">
      <c r="B5115" s="31">
        <v>5106</v>
      </c>
      <c r="J5115">
        <f t="shared" si="79"/>
        <v>105000</v>
      </c>
      <c r="K5115" t="e">
        <f>VLOOKUP(B5115,'REGISTRO ABONOS'!$B$8:$BC$10039,54,0)</f>
        <v>#N/A</v>
      </c>
      <c r="L5115" t="e">
        <f>IF(Tabla267[[#This Row],[VALOR RESTANTE]]&lt;Tabla267[[#This Row],[VALOR]],"NO DISPONIBLE","DISPONIBLE")</f>
        <v>#N/A</v>
      </c>
      <c r="M5115" s="9">
        <f>COUNTIF(Tabla267[[#This Row],[VALOR RESTANTE]],0)</f>
        <v>0</v>
      </c>
    </row>
    <row r="5116" spans="2:13" hidden="1" x14ac:dyDescent="0.2">
      <c r="B5116" s="31">
        <v>5107</v>
      </c>
      <c r="J5116">
        <f t="shared" si="79"/>
        <v>105000</v>
      </c>
      <c r="K5116" t="e">
        <f>VLOOKUP(B5116,'REGISTRO ABONOS'!$B$8:$BC$10039,54,0)</f>
        <v>#N/A</v>
      </c>
      <c r="L5116" t="e">
        <f>IF(Tabla267[[#This Row],[VALOR RESTANTE]]&lt;Tabla267[[#This Row],[VALOR]],"NO DISPONIBLE","DISPONIBLE")</f>
        <v>#N/A</v>
      </c>
      <c r="M5116" s="9">
        <f>COUNTIF(Tabla267[[#This Row],[VALOR RESTANTE]],0)</f>
        <v>0</v>
      </c>
    </row>
    <row r="5117" spans="2:13" hidden="1" x14ac:dyDescent="0.2">
      <c r="B5117" s="31">
        <v>5108</v>
      </c>
      <c r="J5117">
        <f t="shared" si="79"/>
        <v>105000</v>
      </c>
      <c r="K5117" t="e">
        <f>VLOOKUP(B5117,'REGISTRO ABONOS'!$B$8:$BC$10039,54,0)</f>
        <v>#N/A</v>
      </c>
      <c r="L5117" t="e">
        <f>IF(Tabla267[[#This Row],[VALOR RESTANTE]]&lt;Tabla267[[#This Row],[VALOR]],"NO DISPONIBLE","DISPONIBLE")</f>
        <v>#N/A</v>
      </c>
      <c r="M5117" s="9">
        <f>COUNTIF(Tabla267[[#This Row],[VALOR RESTANTE]],0)</f>
        <v>0</v>
      </c>
    </row>
    <row r="5118" spans="2:13" hidden="1" x14ac:dyDescent="0.2">
      <c r="B5118" s="31">
        <v>5109</v>
      </c>
      <c r="J5118">
        <f t="shared" si="79"/>
        <v>105000</v>
      </c>
      <c r="K5118" t="e">
        <f>VLOOKUP(B5118,'REGISTRO ABONOS'!$B$8:$BC$10039,54,0)</f>
        <v>#N/A</v>
      </c>
      <c r="L5118" t="e">
        <f>IF(Tabla267[[#This Row],[VALOR RESTANTE]]&lt;Tabla267[[#This Row],[VALOR]],"NO DISPONIBLE","DISPONIBLE")</f>
        <v>#N/A</v>
      </c>
      <c r="M5118" s="9">
        <f>COUNTIF(Tabla267[[#This Row],[VALOR RESTANTE]],0)</f>
        <v>0</v>
      </c>
    </row>
    <row r="5119" spans="2:13" hidden="1" x14ac:dyDescent="0.2">
      <c r="B5119" s="31">
        <v>5110</v>
      </c>
      <c r="J5119">
        <f t="shared" si="79"/>
        <v>105000</v>
      </c>
      <c r="K5119" t="e">
        <f>VLOOKUP(B5119,'REGISTRO ABONOS'!$B$8:$BC$10039,54,0)</f>
        <v>#N/A</v>
      </c>
      <c r="L5119" t="e">
        <f>IF(Tabla267[[#This Row],[VALOR RESTANTE]]&lt;Tabla267[[#This Row],[VALOR]],"NO DISPONIBLE","DISPONIBLE")</f>
        <v>#N/A</v>
      </c>
      <c r="M5119" s="9">
        <f>COUNTIF(Tabla267[[#This Row],[VALOR RESTANTE]],0)</f>
        <v>0</v>
      </c>
    </row>
    <row r="5120" spans="2:13" hidden="1" x14ac:dyDescent="0.2">
      <c r="B5120" s="31">
        <v>5111</v>
      </c>
      <c r="I5120" t="s">
        <v>517</v>
      </c>
      <c r="J5120">
        <f t="shared" si="79"/>
        <v>105000</v>
      </c>
      <c r="K5120" t="e">
        <f>VLOOKUP(B5120,'REGISTRO ABONOS'!$B$8:$BC$10039,54,0)</f>
        <v>#N/A</v>
      </c>
      <c r="L5120" t="e">
        <f>IF(Tabla267[[#This Row],[VALOR RESTANTE]]&lt;Tabla267[[#This Row],[VALOR]],"NO DISPONIBLE","DISPONIBLE")</f>
        <v>#N/A</v>
      </c>
      <c r="M5120" s="9">
        <f>COUNTIF(Tabla267[[#This Row],[VALOR RESTANTE]],0)</f>
        <v>0</v>
      </c>
    </row>
    <row r="5121" spans="2:13" hidden="1" x14ac:dyDescent="0.2">
      <c r="B5121" s="31">
        <v>5112</v>
      </c>
      <c r="J5121">
        <f t="shared" si="79"/>
        <v>105000</v>
      </c>
      <c r="K5121" t="e">
        <f>VLOOKUP(B5121,'REGISTRO ABONOS'!$B$8:$BC$10039,54,0)</f>
        <v>#N/A</v>
      </c>
      <c r="L5121" t="e">
        <f>IF(Tabla267[[#This Row],[VALOR RESTANTE]]&lt;Tabla267[[#This Row],[VALOR]],"NO DISPONIBLE","DISPONIBLE")</f>
        <v>#N/A</v>
      </c>
      <c r="M5121" s="9">
        <f>COUNTIF(Tabla267[[#This Row],[VALOR RESTANTE]],0)</f>
        <v>0</v>
      </c>
    </row>
    <row r="5122" spans="2:13" hidden="1" x14ac:dyDescent="0.2">
      <c r="B5122" s="31">
        <v>5113</v>
      </c>
      <c r="J5122">
        <f t="shared" si="79"/>
        <v>105000</v>
      </c>
      <c r="K5122" t="e">
        <f>VLOOKUP(B5122,'REGISTRO ABONOS'!$B$8:$BC$10039,54,0)</f>
        <v>#N/A</v>
      </c>
      <c r="L5122" t="e">
        <f>IF(Tabla267[[#This Row],[VALOR RESTANTE]]&lt;Tabla267[[#This Row],[VALOR]],"NO DISPONIBLE","DISPONIBLE")</f>
        <v>#N/A</v>
      </c>
      <c r="M5122" s="9">
        <f>COUNTIF(Tabla267[[#This Row],[VALOR RESTANTE]],0)</f>
        <v>0</v>
      </c>
    </row>
    <row r="5123" spans="2:13" hidden="1" x14ac:dyDescent="0.2">
      <c r="B5123" s="31">
        <v>5114</v>
      </c>
      <c r="J5123">
        <f t="shared" si="79"/>
        <v>105000</v>
      </c>
      <c r="K5123" t="e">
        <f>VLOOKUP(B5123,'REGISTRO ABONOS'!$B$8:$BC$10039,54,0)</f>
        <v>#N/A</v>
      </c>
      <c r="L5123" t="e">
        <f>IF(Tabla267[[#This Row],[VALOR RESTANTE]]&lt;Tabla267[[#This Row],[VALOR]],"NO DISPONIBLE","DISPONIBLE")</f>
        <v>#N/A</v>
      </c>
      <c r="M5123" s="9">
        <f>COUNTIF(Tabla267[[#This Row],[VALOR RESTANTE]],0)</f>
        <v>0</v>
      </c>
    </row>
    <row r="5124" spans="2:13" hidden="1" x14ac:dyDescent="0.2">
      <c r="B5124" s="31">
        <v>5115</v>
      </c>
      <c r="I5124" t="s">
        <v>89</v>
      </c>
      <c r="J5124">
        <f t="shared" si="79"/>
        <v>105000</v>
      </c>
      <c r="K5124" t="e">
        <f>VLOOKUP(B5124,'REGISTRO ABONOS'!$B$8:$BC$10039,54,0)</f>
        <v>#N/A</v>
      </c>
      <c r="L5124" t="e">
        <f>IF(Tabla267[[#This Row],[VALOR RESTANTE]]&lt;Tabla267[[#This Row],[VALOR]],"NO DISPONIBLE","DISPONIBLE")</f>
        <v>#N/A</v>
      </c>
      <c r="M5124" s="9">
        <f>COUNTIF(Tabla267[[#This Row],[VALOR RESTANTE]],0)</f>
        <v>0</v>
      </c>
    </row>
    <row r="5125" spans="2:13" hidden="1" x14ac:dyDescent="0.2">
      <c r="B5125" s="31">
        <v>5116</v>
      </c>
      <c r="I5125" t="s">
        <v>534</v>
      </c>
      <c r="J5125">
        <f t="shared" si="79"/>
        <v>105000</v>
      </c>
      <c r="K5125" t="e">
        <f>VLOOKUP(B5125,'REGISTRO ABONOS'!$B$8:$BC$10039,54,0)</f>
        <v>#N/A</v>
      </c>
      <c r="L5125" t="e">
        <f>IF(Tabla267[[#This Row],[VALOR RESTANTE]]&lt;Tabla267[[#This Row],[VALOR]],"NO DISPONIBLE","DISPONIBLE")</f>
        <v>#N/A</v>
      </c>
      <c r="M5125" s="9">
        <f>COUNTIF(Tabla267[[#This Row],[VALOR RESTANTE]],0)</f>
        <v>0</v>
      </c>
    </row>
    <row r="5126" spans="2:13" hidden="1" x14ac:dyDescent="0.2">
      <c r="B5126" s="31">
        <v>5117</v>
      </c>
      <c r="J5126">
        <f t="shared" si="79"/>
        <v>105000</v>
      </c>
      <c r="K5126" t="e">
        <f>VLOOKUP(B5126,'REGISTRO ABONOS'!$B$8:$BC$10039,54,0)</f>
        <v>#N/A</v>
      </c>
      <c r="L5126" t="e">
        <f>IF(Tabla267[[#This Row],[VALOR RESTANTE]]&lt;Tabla267[[#This Row],[VALOR]],"NO DISPONIBLE","DISPONIBLE")</f>
        <v>#N/A</v>
      </c>
      <c r="M5126" s="9">
        <f>COUNTIF(Tabla267[[#This Row],[VALOR RESTANTE]],0)</f>
        <v>0</v>
      </c>
    </row>
    <row r="5127" spans="2:13" hidden="1" x14ac:dyDescent="0.2">
      <c r="B5127" s="31">
        <v>5118</v>
      </c>
      <c r="J5127">
        <f t="shared" si="79"/>
        <v>105000</v>
      </c>
      <c r="K5127" t="e">
        <f>VLOOKUP(B5127,'REGISTRO ABONOS'!$B$8:$BC$10039,54,0)</f>
        <v>#N/A</v>
      </c>
      <c r="L5127" t="e">
        <f>IF(Tabla267[[#This Row],[VALOR RESTANTE]]&lt;Tabla267[[#This Row],[VALOR]],"NO DISPONIBLE","DISPONIBLE")</f>
        <v>#N/A</v>
      </c>
      <c r="M5127" s="9">
        <f>COUNTIF(Tabla267[[#This Row],[VALOR RESTANTE]],0)</f>
        <v>0</v>
      </c>
    </row>
    <row r="5128" spans="2:13" hidden="1" x14ac:dyDescent="0.2">
      <c r="B5128" s="31">
        <v>5119</v>
      </c>
      <c r="J5128">
        <f t="shared" si="79"/>
        <v>105000</v>
      </c>
      <c r="K5128" t="e">
        <f>VLOOKUP(B5128,'REGISTRO ABONOS'!$B$8:$BC$10039,54,0)</f>
        <v>#N/A</v>
      </c>
      <c r="L5128" t="e">
        <f>IF(Tabla267[[#This Row],[VALOR RESTANTE]]&lt;Tabla267[[#This Row],[VALOR]],"NO DISPONIBLE","DISPONIBLE")</f>
        <v>#N/A</v>
      </c>
      <c r="M5128" s="9">
        <f>COUNTIF(Tabla267[[#This Row],[VALOR RESTANTE]],0)</f>
        <v>0</v>
      </c>
    </row>
    <row r="5129" spans="2:13" hidden="1" x14ac:dyDescent="0.2">
      <c r="B5129" s="31">
        <v>5120</v>
      </c>
      <c r="J5129">
        <f t="shared" si="79"/>
        <v>105000</v>
      </c>
      <c r="K5129" t="e">
        <f>VLOOKUP(B5129,'REGISTRO ABONOS'!$B$8:$BC$10039,54,0)</f>
        <v>#N/A</v>
      </c>
      <c r="L5129" t="e">
        <f>IF(Tabla267[[#This Row],[VALOR RESTANTE]]&lt;Tabla267[[#This Row],[VALOR]],"NO DISPONIBLE","DISPONIBLE")</f>
        <v>#N/A</v>
      </c>
      <c r="M5129" s="9">
        <f>COUNTIF(Tabla267[[#This Row],[VALOR RESTANTE]],0)</f>
        <v>0</v>
      </c>
    </row>
    <row r="5130" spans="2:13" hidden="1" x14ac:dyDescent="0.2">
      <c r="B5130" s="31">
        <v>5121</v>
      </c>
      <c r="J5130">
        <f t="shared" si="79"/>
        <v>105000</v>
      </c>
      <c r="K5130" t="e">
        <f>VLOOKUP(B5130,'REGISTRO ABONOS'!$B$8:$BC$10039,54,0)</f>
        <v>#N/A</v>
      </c>
      <c r="L5130" t="e">
        <f>IF(Tabla267[[#This Row],[VALOR RESTANTE]]&lt;Tabla267[[#This Row],[VALOR]],"NO DISPONIBLE","DISPONIBLE")</f>
        <v>#N/A</v>
      </c>
      <c r="M5130" s="9">
        <f>COUNTIF(Tabla267[[#This Row],[VALOR RESTANTE]],0)</f>
        <v>0</v>
      </c>
    </row>
    <row r="5131" spans="2:13" hidden="1" x14ac:dyDescent="0.2">
      <c r="B5131" s="31">
        <v>5122</v>
      </c>
      <c r="J5131">
        <f t="shared" si="79"/>
        <v>105000</v>
      </c>
      <c r="K5131" t="e">
        <f>VLOOKUP(B5131,'REGISTRO ABONOS'!$B$8:$BC$10039,54,0)</f>
        <v>#N/A</v>
      </c>
      <c r="L5131" t="e">
        <f>IF(Tabla267[[#This Row],[VALOR RESTANTE]]&lt;Tabla267[[#This Row],[VALOR]],"NO DISPONIBLE","DISPONIBLE")</f>
        <v>#N/A</v>
      </c>
      <c r="M5131" s="9">
        <f>COUNTIF(Tabla267[[#This Row],[VALOR RESTANTE]],0)</f>
        <v>0</v>
      </c>
    </row>
    <row r="5132" spans="2:13" hidden="1" x14ac:dyDescent="0.2">
      <c r="B5132" s="31">
        <v>5123</v>
      </c>
      <c r="J5132">
        <f t="shared" ref="J5132:J5195" si="80">IF(C5132&gt;43607,130000,105000)</f>
        <v>105000</v>
      </c>
      <c r="K5132" t="e">
        <f>VLOOKUP(B5132,'REGISTRO ABONOS'!$B$8:$BC$10039,54,0)</f>
        <v>#N/A</v>
      </c>
      <c r="L5132" t="e">
        <f>IF(Tabla267[[#This Row],[VALOR RESTANTE]]&lt;Tabla267[[#This Row],[VALOR]],"NO DISPONIBLE","DISPONIBLE")</f>
        <v>#N/A</v>
      </c>
      <c r="M5132" s="9">
        <f>COUNTIF(Tabla267[[#This Row],[VALOR RESTANTE]],0)</f>
        <v>0</v>
      </c>
    </row>
    <row r="5133" spans="2:13" hidden="1" x14ac:dyDescent="0.2">
      <c r="B5133" s="31">
        <v>5124</v>
      </c>
      <c r="J5133">
        <f t="shared" si="80"/>
        <v>105000</v>
      </c>
      <c r="K5133" t="e">
        <f>VLOOKUP(B5133,'REGISTRO ABONOS'!$B$8:$BC$10039,54,0)</f>
        <v>#N/A</v>
      </c>
      <c r="L5133" t="e">
        <f>IF(Tabla267[[#This Row],[VALOR RESTANTE]]&lt;Tabla267[[#This Row],[VALOR]],"NO DISPONIBLE","DISPONIBLE")</f>
        <v>#N/A</v>
      </c>
      <c r="M5133" s="9">
        <f>COUNTIF(Tabla267[[#This Row],[VALOR RESTANTE]],0)</f>
        <v>0</v>
      </c>
    </row>
    <row r="5134" spans="2:13" hidden="1" x14ac:dyDescent="0.2">
      <c r="B5134" s="31">
        <v>5125</v>
      </c>
      <c r="J5134">
        <f t="shared" si="80"/>
        <v>105000</v>
      </c>
      <c r="K5134" t="e">
        <f>VLOOKUP(B5134,'REGISTRO ABONOS'!$B$8:$BC$10039,54,0)</f>
        <v>#N/A</v>
      </c>
      <c r="L5134" t="e">
        <f>IF(Tabla267[[#This Row],[VALOR RESTANTE]]&lt;Tabla267[[#This Row],[VALOR]],"NO DISPONIBLE","DISPONIBLE")</f>
        <v>#N/A</v>
      </c>
      <c r="M5134" s="9">
        <f>COUNTIF(Tabla267[[#This Row],[VALOR RESTANTE]],0)</f>
        <v>0</v>
      </c>
    </row>
    <row r="5135" spans="2:13" hidden="1" x14ac:dyDescent="0.2">
      <c r="B5135" s="31">
        <v>5126</v>
      </c>
      <c r="J5135">
        <f t="shared" si="80"/>
        <v>105000</v>
      </c>
      <c r="K5135" t="e">
        <f>VLOOKUP(B5135,'REGISTRO ABONOS'!$B$8:$BC$10039,54,0)</f>
        <v>#N/A</v>
      </c>
      <c r="L5135" t="e">
        <f>IF(Tabla267[[#This Row],[VALOR RESTANTE]]&lt;Tabla267[[#This Row],[VALOR]],"NO DISPONIBLE","DISPONIBLE")</f>
        <v>#N/A</v>
      </c>
      <c r="M5135" s="9">
        <f>COUNTIF(Tabla267[[#This Row],[VALOR RESTANTE]],0)</f>
        <v>0</v>
      </c>
    </row>
    <row r="5136" spans="2:13" hidden="1" x14ac:dyDescent="0.2">
      <c r="B5136" s="31">
        <v>5127</v>
      </c>
      <c r="J5136">
        <f t="shared" si="80"/>
        <v>105000</v>
      </c>
      <c r="K5136" t="e">
        <f>VLOOKUP(B5136,'REGISTRO ABONOS'!$B$8:$BC$10039,54,0)</f>
        <v>#N/A</v>
      </c>
      <c r="L5136" t="e">
        <f>IF(Tabla267[[#This Row],[VALOR RESTANTE]]&lt;Tabla267[[#This Row],[VALOR]],"NO DISPONIBLE","DISPONIBLE")</f>
        <v>#N/A</v>
      </c>
      <c r="M5136" s="9">
        <f>COUNTIF(Tabla267[[#This Row],[VALOR RESTANTE]],0)</f>
        <v>0</v>
      </c>
    </row>
    <row r="5137" spans="2:13" hidden="1" x14ac:dyDescent="0.2">
      <c r="B5137" s="31">
        <v>5128</v>
      </c>
      <c r="J5137">
        <f t="shared" si="80"/>
        <v>105000</v>
      </c>
      <c r="K5137" t="e">
        <f>VLOOKUP(B5137,'REGISTRO ABONOS'!$B$8:$BC$10039,54,0)</f>
        <v>#N/A</v>
      </c>
      <c r="L5137" t="e">
        <f>IF(Tabla267[[#This Row],[VALOR RESTANTE]]&lt;Tabla267[[#This Row],[VALOR]],"NO DISPONIBLE","DISPONIBLE")</f>
        <v>#N/A</v>
      </c>
      <c r="M5137" s="9">
        <f>COUNTIF(Tabla267[[#This Row],[VALOR RESTANTE]],0)</f>
        <v>0</v>
      </c>
    </row>
    <row r="5138" spans="2:13" hidden="1" x14ac:dyDescent="0.2">
      <c r="B5138" s="31">
        <v>5129</v>
      </c>
      <c r="J5138">
        <f t="shared" si="80"/>
        <v>105000</v>
      </c>
      <c r="K5138" t="e">
        <f>VLOOKUP(B5138,'REGISTRO ABONOS'!$B$8:$BC$10039,54,0)</f>
        <v>#N/A</v>
      </c>
      <c r="L5138" t="e">
        <f>IF(Tabla267[[#This Row],[VALOR RESTANTE]]&lt;Tabla267[[#This Row],[VALOR]],"NO DISPONIBLE","DISPONIBLE")</f>
        <v>#N/A</v>
      </c>
      <c r="M5138" s="9">
        <f>COUNTIF(Tabla267[[#This Row],[VALOR RESTANTE]],0)</f>
        <v>0</v>
      </c>
    </row>
    <row r="5139" spans="2:13" hidden="1" x14ac:dyDescent="0.2">
      <c r="B5139" s="31">
        <v>5130</v>
      </c>
      <c r="J5139">
        <f t="shared" si="80"/>
        <v>105000</v>
      </c>
      <c r="K5139" t="e">
        <f>VLOOKUP(B5139,'REGISTRO ABONOS'!$B$8:$BC$10039,54,0)</f>
        <v>#N/A</v>
      </c>
      <c r="L5139" t="e">
        <f>IF(Tabla267[[#This Row],[VALOR RESTANTE]]&lt;Tabla267[[#This Row],[VALOR]],"NO DISPONIBLE","DISPONIBLE")</f>
        <v>#N/A</v>
      </c>
      <c r="M5139" s="9">
        <f>COUNTIF(Tabla267[[#This Row],[VALOR RESTANTE]],0)</f>
        <v>0</v>
      </c>
    </row>
    <row r="5140" spans="2:13" hidden="1" x14ac:dyDescent="0.2">
      <c r="B5140" s="31">
        <v>5131</v>
      </c>
      <c r="I5140" t="s">
        <v>89</v>
      </c>
      <c r="J5140">
        <f t="shared" si="80"/>
        <v>105000</v>
      </c>
      <c r="K5140" t="e">
        <f>VLOOKUP(B5140,'REGISTRO ABONOS'!$B$8:$BC$10039,54,0)</f>
        <v>#N/A</v>
      </c>
      <c r="L5140" t="e">
        <f>IF(Tabla267[[#This Row],[VALOR RESTANTE]]&lt;Tabla267[[#This Row],[VALOR]],"NO DISPONIBLE","DISPONIBLE")</f>
        <v>#N/A</v>
      </c>
      <c r="M5140" s="9">
        <f>COUNTIF(Tabla267[[#This Row],[VALOR RESTANTE]],0)</f>
        <v>0</v>
      </c>
    </row>
    <row r="5141" spans="2:13" hidden="1" x14ac:dyDescent="0.2">
      <c r="B5141" s="31">
        <v>5132</v>
      </c>
      <c r="J5141">
        <f t="shared" si="80"/>
        <v>105000</v>
      </c>
      <c r="K5141" t="e">
        <f>VLOOKUP(B5141,'REGISTRO ABONOS'!$B$8:$BC$10039,54,0)</f>
        <v>#N/A</v>
      </c>
      <c r="L5141" t="e">
        <f>IF(Tabla267[[#This Row],[VALOR RESTANTE]]&lt;Tabla267[[#This Row],[VALOR]],"NO DISPONIBLE","DISPONIBLE")</f>
        <v>#N/A</v>
      </c>
      <c r="M5141" s="9">
        <f>COUNTIF(Tabla267[[#This Row],[VALOR RESTANTE]],0)</f>
        <v>0</v>
      </c>
    </row>
    <row r="5142" spans="2:13" hidden="1" x14ac:dyDescent="0.2">
      <c r="B5142" s="31">
        <v>5133</v>
      </c>
      <c r="I5142" t="s">
        <v>515</v>
      </c>
      <c r="J5142">
        <f t="shared" si="80"/>
        <v>105000</v>
      </c>
      <c r="K5142" t="e">
        <f>VLOOKUP(B5142,'REGISTRO ABONOS'!$B$8:$BC$10039,54,0)</f>
        <v>#N/A</v>
      </c>
      <c r="L5142" t="e">
        <f>IF(Tabla267[[#This Row],[VALOR RESTANTE]]&lt;Tabla267[[#This Row],[VALOR]],"NO DISPONIBLE","DISPONIBLE")</f>
        <v>#N/A</v>
      </c>
      <c r="M5142" s="9">
        <f>COUNTIF(Tabla267[[#This Row],[VALOR RESTANTE]],0)</f>
        <v>0</v>
      </c>
    </row>
    <row r="5143" spans="2:13" hidden="1" x14ac:dyDescent="0.2">
      <c r="B5143" s="31">
        <v>5134</v>
      </c>
      <c r="J5143">
        <f t="shared" si="80"/>
        <v>105000</v>
      </c>
      <c r="K5143" t="e">
        <f>VLOOKUP(B5143,'REGISTRO ABONOS'!$B$8:$BC$10039,54,0)</f>
        <v>#N/A</v>
      </c>
      <c r="L5143" t="e">
        <f>IF(Tabla267[[#This Row],[VALOR RESTANTE]]&lt;Tabla267[[#This Row],[VALOR]],"NO DISPONIBLE","DISPONIBLE")</f>
        <v>#N/A</v>
      </c>
      <c r="M5143" s="9">
        <f>COUNTIF(Tabla267[[#This Row],[VALOR RESTANTE]],0)</f>
        <v>0</v>
      </c>
    </row>
    <row r="5144" spans="2:13" hidden="1" x14ac:dyDescent="0.2">
      <c r="B5144" s="31">
        <v>5135</v>
      </c>
      <c r="J5144">
        <f t="shared" si="80"/>
        <v>105000</v>
      </c>
      <c r="K5144" t="e">
        <f>VLOOKUP(B5144,'REGISTRO ABONOS'!$B$8:$BC$10039,54,0)</f>
        <v>#N/A</v>
      </c>
      <c r="L5144" t="e">
        <f>IF(Tabla267[[#This Row],[VALOR RESTANTE]]&lt;Tabla267[[#This Row],[VALOR]],"NO DISPONIBLE","DISPONIBLE")</f>
        <v>#N/A</v>
      </c>
      <c r="M5144" s="9">
        <f>COUNTIF(Tabla267[[#This Row],[VALOR RESTANTE]],0)</f>
        <v>0</v>
      </c>
    </row>
    <row r="5145" spans="2:13" hidden="1" x14ac:dyDescent="0.2">
      <c r="B5145" s="31">
        <v>5136</v>
      </c>
      <c r="I5145" t="s">
        <v>534</v>
      </c>
      <c r="J5145">
        <f t="shared" si="80"/>
        <v>105000</v>
      </c>
      <c r="K5145" t="e">
        <f>VLOOKUP(B5145,'REGISTRO ABONOS'!$B$8:$BC$10039,54,0)</f>
        <v>#N/A</v>
      </c>
      <c r="L5145" t="e">
        <f>IF(Tabla267[[#This Row],[VALOR RESTANTE]]&lt;Tabla267[[#This Row],[VALOR]],"NO DISPONIBLE","DISPONIBLE")</f>
        <v>#N/A</v>
      </c>
      <c r="M5145" s="9">
        <f>COUNTIF(Tabla267[[#This Row],[VALOR RESTANTE]],0)</f>
        <v>0</v>
      </c>
    </row>
    <row r="5146" spans="2:13" hidden="1" x14ac:dyDescent="0.2">
      <c r="B5146" s="31">
        <v>5137</v>
      </c>
      <c r="I5146" t="s">
        <v>534</v>
      </c>
      <c r="J5146">
        <f t="shared" si="80"/>
        <v>105000</v>
      </c>
      <c r="K5146" t="e">
        <f>VLOOKUP(B5146,'REGISTRO ABONOS'!$B$8:$BC$10039,54,0)</f>
        <v>#N/A</v>
      </c>
      <c r="L5146" t="e">
        <f>IF(Tabla267[[#This Row],[VALOR RESTANTE]]&lt;Tabla267[[#This Row],[VALOR]],"NO DISPONIBLE","DISPONIBLE")</f>
        <v>#N/A</v>
      </c>
      <c r="M5146" s="9">
        <f>COUNTIF(Tabla267[[#This Row],[VALOR RESTANTE]],0)</f>
        <v>0</v>
      </c>
    </row>
    <row r="5147" spans="2:13" hidden="1" x14ac:dyDescent="0.2">
      <c r="B5147" s="31">
        <v>5138</v>
      </c>
      <c r="I5147" t="s">
        <v>500</v>
      </c>
      <c r="J5147">
        <f t="shared" si="80"/>
        <v>105000</v>
      </c>
      <c r="K5147" t="e">
        <f>VLOOKUP(B5147,'REGISTRO ABONOS'!$B$8:$BC$10039,54,0)</f>
        <v>#N/A</v>
      </c>
      <c r="L5147" t="e">
        <f>IF(Tabla267[[#This Row],[VALOR RESTANTE]]&lt;Tabla267[[#This Row],[VALOR]],"NO DISPONIBLE","DISPONIBLE")</f>
        <v>#N/A</v>
      </c>
      <c r="M5147" s="9">
        <f>COUNTIF(Tabla267[[#This Row],[VALOR RESTANTE]],0)</f>
        <v>0</v>
      </c>
    </row>
    <row r="5148" spans="2:13" hidden="1" x14ac:dyDescent="0.2">
      <c r="B5148" s="31">
        <v>5139</v>
      </c>
      <c r="I5148" t="s">
        <v>525</v>
      </c>
      <c r="J5148">
        <f t="shared" si="80"/>
        <v>105000</v>
      </c>
      <c r="K5148" t="e">
        <f>VLOOKUP(B5148,'REGISTRO ABONOS'!$B$8:$BC$10039,54,0)</f>
        <v>#N/A</v>
      </c>
      <c r="L5148" t="e">
        <f>IF(Tabla267[[#This Row],[VALOR RESTANTE]]&lt;Tabla267[[#This Row],[VALOR]],"NO DISPONIBLE","DISPONIBLE")</f>
        <v>#N/A</v>
      </c>
      <c r="M5148" s="9">
        <f>COUNTIF(Tabla267[[#This Row],[VALOR RESTANTE]],0)</f>
        <v>0</v>
      </c>
    </row>
    <row r="5149" spans="2:13" hidden="1" x14ac:dyDescent="0.2">
      <c r="B5149" s="31">
        <v>5140</v>
      </c>
      <c r="I5149" t="s">
        <v>538</v>
      </c>
      <c r="J5149">
        <f t="shared" si="80"/>
        <v>105000</v>
      </c>
      <c r="K5149" t="e">
        <f>VLOOKUP(B5149,'REGISTRO ABONOS'!$B$8:$BC$10039,54,0)</f>
        <v>#N/A</v>
      </c>
      <c r="L5149" t="e">
        <f>IF(Tabla267[[#This Row],[VALOR RESTANTE]]&lt;Tabla267[[#This Row],[VALOR]],"NO DISPONIBLE","DISPONIBLE")</f>
        <v>#N/A</v>
      </c>
      <c r="M5149" s="9">
        <f>COUNTIF(Tabla267[[#This Row],[VALOR RESTANTE]],0)</f>
        <v>0</v>
      </c>
    </row>
    <row r="5150" spans="2:13" hidden="1" x14ac:dyDescent="0.2">
      <c r="B5150" s="31">
        <v>5141</v>
      </c>
      <c r="I5150" t="s">
        <v>538</v>
      </c>
      <c r="J5150">
        <f t="shared" si="80"/>
        <v>105000</v>
      </c>
      <c r="K5150" t="e">
        <f>VLOOKUP(B5150,'REGISTRO ABONOS'!$B$8:$BC$10039,54,0)</f>
        <v>#N/A</v>
      </c>
      <c r="L5150" t="e">
        <f>IF(Tabla267[[#This Row],[VALOR RESTANTE]]&lt;Tabla267[[#This Row],[VALOR]],"NO DISPONIBLE","DISPONIBLE")</f>
        <v>#N/A</v>
      </c>
      <c r="M5150" s="9">
        <f>COUNTIF(Tabla267[[#This Row],[VALOR RESTANTE]],0)</f>
        <v>0</v>
      </c>
    </row>
    <row r="5151" spans="2:13" hidden="1" x14ac:dyDescent="0.2">
      <c r="B5151" s="31">
        <v>5142</v>
      </c>
      <c r="I5151" t="s">
        <v>538</v>
      </c>
      <c r="J5151">
        <f t="shared" si="80"/>
        <v>105000</v>
      </c>
      <c r="K5151" t="e">
        <f>VLOOKUP(B5151,'REGISTRO ABONOS'!$B$8:$BC$10039,54,0)</f>
        <v>#N/A</v>
      </c>
      <c r="L5151" t="e">
        <f>IF(Tabla267[[#This Row],[VALOR RESTANTE]]&lt;Tabla267[[#This Row],[VALOR]],"NO DISPONIBLE","DISPONIBLE")</f>
        <v>#N/A</v>
      </c>
      <c r="M5151" s="9">
        <f>COUNTIF(Tabla267[[#This Row],[VALOR RESTANTE]],0)</f>
        <v>0</v>
      </c>
    </row>
    <row r="5152" spans="2:13" hidden="1" x14ac:dyDescent="0.2">
      <c r="B5152" s="31">
        <v>5143</v>
      </c>
      <c r="J5152">
        <f t="shared" si="80"/>
        <v>105000</v>
      </c>
      <c r="K5152" t="e">
        <f>VLOOKUP(B5152,'REGISTRO ABONOS'!$B$8:$BC$10039,54,0)</f>
        <v>#N/A</v>
      </c>
      <c r="L5152" t="e">
        <f>IF(Tabla267[[#This Row],[VALOR RESTANTE]]&lt;Tabla267[[#This Row],[VALOR]],"NO DISPONIBLE","DISPONIBLE")</f>
        <v>#N/A</v>
      </c>
      <c r="M5152" s="9">
        <f>COUNTIF(Tabla267[[#This Row],[VALOR RESTANTE]],0)</f>
        <v>0</v>
      </c>
    </row>
    <row r="5153" spans="2:13" hidden="1" x14ac:dyDescent="0.2">
      <c r="B5153" s="31">
        <v>5144</v>
      </c>
      <c r="J5153">
        <f t="shared" si="80"/>
        <v>105000</v>
      </c>
      <c r="K5153" t="e">
        <f>VLOOKUP(B5153,'REGISTRO ABONOS'!$B$8:$BC$10039,54,0)</f>
        <v>#N/A</v>
      </c>
      <c r="L5153" t="e">
        <f>IF(Tabla267[[#This Row],[VALOR RESTANTE]]&lt;Tabla267[[#This Row],[VALOR]],"NO DISPONIBLE","DISPONIBLE")</f>
        <v>#N/A</v>
      </c>
      <c r="M5153" s="9">
        <f>COUNTIF(Tabla267[[#This Row],[VALOR RESTANTE]],0)</f>
        <v>0</v>
      </c>
    </row>
    <row r="5154" spans="2:13" hidden="1" x14ac:dyDescent="0.2">
      <c r="B5154" s="31">
        <v>5145</v>
      </c>
      <c r="J5154">
        <f t="shared" si="80"/>
        <v>105000</v>
      </c>
      <c r="K5154" t="e">
        <f>VLOOKUP(B5154,'REGISTRO ABONOS'!$B$8:$BC$10039,54,0)</f>
        <v>#N/A</v>
      </c>
      <c r="L5154" t="e">
        <f>IF(Tabla267[[#This Row],[VALOR RESTANTE]]&lt;Tabla267[[#This Row],[VALOR]],"NO DISPONIBLE","DISPONIBLE")</f>
        <v>#N/A</v>
      </c>
      <c r="M5154" s="9">
        <f>COUNTIF(Tabla267[[#This Row],[VALOR RESTANTE]],0)</f>
        <v>0</v>
      </c>
    </row>
    <row r="5155" spans="2:13" hidden="1" x14ac:dyDescent="0.2">
      <c r="B5155" s="31">
        <v>5146</v>
      </c>
      <c r="I5155" t="s">
        <v>517</v>
      </c>
      <c r="J5155">
        <f t="shared" si="80"/>
        <v>105000</v>
      </c>
      <c r="K5155" t="e">
        <f>VLOOKUP(B5155,'REGISTRO ABONOS'!$B$8:$BC$10039,54,0)</f>
        <v>#N/A</v>
      </c>
      <c r="L5155" t="e">
        <f>IF(Tabla267[[#This Row],[VALOR RESTANTE]]&lt;Tabla267[[#This Row],[VALOR]],"NO DISPONIBLE","DISPONIBLE")</f>
        <v>#N/A</v>
      </c>
      <c r="M5155" s="9">
        <f>COUNTIF(Tabla267[[#This Row],[VALOR RESTANTE]],0)</f>
        <v>0</v>
      </c>
    </row>
    <row r="5156" spans="2:13" hidden="1" x14ac:dyDescent="0.2">
      <c r="B5156" s="31">
        <v>5147</v>
      </c>
      <c r="J5156">
        <f t="shared" si="80"/>
        <v>105000</v>
      </c>
      <c r="K5156" t="e">
        <f>VLOOKUP(B5156,'REGISTRO ABONOS'!$B$8:$BC$10039,54,0)</f>
        <v>#N/A</v>
      </c>
      <c r="L5156" t="e">
        <f>IF(Tabla267[[#This Row],[VALOR RESTANTE]]&lt;Tabla267[[#This Row],[VALOR]],"NO DISPONIBLE","DISPONIBLE")</f>
        <v>#N/A</v>
      </c>
      <c r="M5156" s="9">
        <f>COUNTIF(Tabla267[[#This Row],[VALOR RESTANTE]],0)</f>
        <v>0</v>
      </c>
    </row>
    <row r="5157" spans="2:13" hidden="1" x14ac:dyDescent="0.2">
      <c r="B5157" s="31">
        <v>5148</v>
      </c>
      <c r="J5157">
        <f t="shared" si="80"/>
        <v>105000</v>
      </c>
      <c r="K5157" t="e">
        <f>VLOOKUP(B5157,'REGISTRO ABONOS'!$B$8:$BC$10039,54,0)</f>
        <v>#N/A</v>
      </c>
      <c r="L5157" t="e">
        <f>IF(Tabla267[[#This Row],[VALOR RESTANTE]]&lt;Tabla267[[#This Row],[VALOR]],"NO DISPONIBLE","DISPONIBLE")</f>
        <v>#N/A</v>
      </c>
      <c r="M5157" s="9">
        <f>COUNTIF(Tabla267[[#This Row],[VALOR RESTANTE]],0)</f>
        <v>0</v>
      </c>
    </row>
    <row r="5158" spans="2:13" hidden="1" x14ac:dyDescent="0.2">
      <c r="B5158" s="31">
        <v>5149</v>
      </c>
      <c r="J5158">
        <f t="shared" si="80"/>
        <v>105000</v>
      </c>
      <c r="K5158" t="e">
        <f>VLOOKUP(B5158,'REGISTRO ABONOS'!$B$8:$BC$10039,54,0)</f>
        <v>#N/A</v>
      </c>
      <c r="L5158" t="e">
        <f>IF(Tabla267[[#This Row],[VALOR RESTANTE]]&lt;Tabla267[[#This Row],[VALOR]],"NO DISPONIBLE","DISPONIBLE")</f>
        <v>#N/A</v>
      </c>
      <c r="M5158" s="9">
        <f>COUNTIF(Tabla267[[#This Row],[VALOR RESTANTE]],0)</f>
        <v>0</v>
      </c>
    </row>
    <row r="5159" spans="2:13" hidden="1" x14ac:dyDescent="0.2">
      <c r="B5159" s="31">
        <v>5150</v>
      </c>
      <c r="J5159">
        <f t="shared" si="80"/>
        <v>105000</v>
      </c>
      <c r="K5159" t="e">
        <f>VLOOKUP(B5159,'REGISTRO ABONOS'!$B$8:$BC$10039,54,0)</f>
        <v>#N/A</v>
      </c>
      <c r="L5159" t="e">
        <f>IF(Tabla267[[#This Row],[VALOR RESTANTE]]&lt;Tabla267[[#This Row],[VALOR]],"NO DISPONIBLE","DISPONIBLE")</f>
        <v>#N/A</v>
      </c>
      <c r="M5159" s="9">
        <f>COUNTIF(Tabla267[[#This Row],[VALOR RESTANTE]],0)</f>
        <v>0</v>
      </c>
    </row>
    <row r="5160" spans="2:13" hidden="1" x14ac:dyDescent="0.2">
      <c r="B5160" s="31">
        <v>5151</v>
      </c>
      <c r="I5160" t="s">
        <v>89</v>
      </c>
      <c r="J5160">
        <f t="shared" si="80"/>
        <v>105000</v>
      </c>
      <c r="K5160" t="e">
        <f>VLOOKUP(B5160,'REGISTRO ABONOS'!$B$8:$BC$10039,54,0)</f>
        <v>#N/A</v>
      </c>
      <c r="L5160" t="e">
        <f>IF(Tabla267[[#This Row],[VALOR RESTANTE]]&lt;Tabla267[[#This Row],[VALOR]],"NO DISPONIBLE","DISPONIBLE")</f>
        <v>#N/A</v>
      </c>
      <c r="M5160" s="9">
        <f>COUNTIF(Tabla267[[#This Row],[VALOR RESTANTE]],0)</f>
        <v>0</v>
      </c>
    </row>
    <row r="5161" spans="2:13" hidden="1" x14ac:dyDescent="0.2">
      <c r="B5161" s="31">
        <v>5152</v>
      </c>
      <c r="J5161">
        <f t="shared" si="80"/>
        <v>105000</v>
      </c>
      <c r="K5161" t="e">
        <f>VLOOKUP(B5161,'REGISTRO ABONOS'!$B$8:$BC$10039,54,0)</f>
        <v>#N/A</v>
      </c>
      <c r="L5161" t="e">
        <f>IF(Tabla267[[#This Row],[VALOR RESTANTE]]&lt;Tabla267[[#This Row],[VALOR]],"NO DISPONIBLE","DISPONIBLE")</f>
        <v>#N/A</v>
      </c>
      <c r="M5161" s="9">
        <f>COUNTIF(Tabla267[[#This Row],[VALOR RESTANTE]],0)</f>
        <v>0</v>
      </c>
    </row>
    <row r="5162" spans="2:13" hidden="1" x14ac:dyDescent="0.2">
      <c r="B5162" s="31">
        <v>5153</v>
      </c>
      <c r="J5162">
        <f t="shared" si="80"/>
        <v>105000</v>
      </c>
      <c r="K5162" t="e">
        <f>VLOOKUP(B5162,'REGISTRO ABONOS'!$B$8:$BC$10039,54,0)</f>
        <v>#N/A</v>
      </c>
      <c r="L5162" t="e">
        <f>IF(Tabla267[[#This Row],[VALOR RESTANTE]]&lt;Tabla267[[#This Row],[VALOR]],"NO DISPONIBLE","DISPONIBLE")</f>
        <v>#N/A</v>
      </c>
      <c r="M5162" s="9">
        <f>COUNTIF(Tabla267[[#This Row],[VALOR RESTANTE]],0)</f>
        <v>0</v>
      </c>
    </row>
    <row r="5163" spans="2:13" hidden="1" x14ac:dyDescent="0.2">
      <c r="B5163" s="31">
        <v>5154</v>
      </c>
      <c r="J5163">
        <f t="shared" si="80"/>
        <v>105000</v>
      </c>
      <c r="K5163" t="e">
        <f>VLOOKUP(B5163,'REGISTRO ABONOS'!$B$8:$BC$10039,54,0)</f>
        <v>#N/A</v>
      </c>
      <c r="L5163" t="e">
        <f>IF(Tabla267[[#This Row],[VALOR RESTANTE]]&lt;Tabla267[[#This Row],[VALOR]],"NO DISPONIBLE","DISPONIBLE")</f>
        <v>#N/A</v>
      </c>
      <c r="M5163" s="9">
        <f>COUNTIF(Tabla267[[#This Row],[VALOR RESTANTE]],0)</f>
        <v>0</v>
      </c>
    </row>
    <row r="5164" spans="2:13" hidden="1" x14ac:dyDescent="0.2">
      <c r="B5164" s="31">
        <v>5155</v>
      </c>
      <c r="I5164" t="s">
        <v>493</v>
      </c>
      <c r="J5164">
        <f t="shared" si="80"/>
        <v>105000</v>
      </c>
      <c r="K5164" t="e">
        <f>VLOOKUP(B5164,'REGISTRO ABONOS'!$B$8:$BC$10039,54,0)</f>
        <v>#N/A</v>
      </c>
      <c r="L5164" t="e">
        <f>IF(Tabla267[[#This Row],[VALOR RESTANTE]]&lt;Tabla267[[#This Row],[VALOR]],"NO DISPONIBLE","DISPONIBLE")</f>
        <v>#N/A</v>
      </c>
      <c r="M5164" s="9">
        <f>COUNTIF(Tabla267[[#This Row],[VALOR RESTANTE]],0)</f>
        <v>0</v>
      </c>
    </row>
    <row r="5165" spans="2:13" hidden="1" x14ac:dyDescent="0.2">
      <c r="B5165" s="31">
        <v>5156</v>
      </c>
      <c r="J5165">
        <f t="shared" si="80"/>
        <v>105000</v>
      </c>
      <c r="K5165" t="e">
        <f>VLOOKUP(B5165,'REGISTRO ABONOS'!$B$8:$BC$10039,54,0)</f>
        <v>#N/A</v>
      </c>
      <c r="L5165" t="e">
        <f>IF(Tabla267[[#This Row],[VALOR RESTANTE]]&lt;Tabla267[[#This Row],[VALOR]],"NO DISPONIBLE","DISPONIBLE")</f>
        <v>#N/A</v>
      </c>
      <c r="M5165" s="9">
        <f>COUNTIF(Tabla267[[#This Row],[VALOR RESTANTE]],0)</f>
        <v>0</v>
      </c>
    </row>
    <row r="5166" spans="2:13" hidden="1" x14ac:dyDescent="0.2">
      <c r="B5166" s="31">
        <v>5157</v>
      </c>
      <c r="I5166" t="s">
        <v>504</v>
      </c>
      <c r="J5166">
        <f t="shared" si="80"/>
        <v>105000</v>
      </c>
      <c r="K5166" t="e">
        <f>VLOOKUP(B5166,'REGISTRO ABONOS'!$B$8:$BC$10039,54,0)</f>
        <v>#N/A</v>
      </c>
      <c r="L5166" t="e">
        <f>IF(Tabla267[[#This Row],[VALOR RESTANTE]]&lt;Tabla267[[#This Row],[VALOR]],"NO DISPONIBLE","DISPONIBLE")</f>
        <v>#N/A</v>
      </c>
      <c r="M5166" s="9">
        <f>COUNTIF(Tabla267[[#This Row],[VALOR RESTANTE]],0)</f>
        <v>0</v>
      </c>
    </row>
    <row r="5167" spans="2:13" hidden="1" x14ac:dyDescent="0.2">
      <c r="B5167" s="31">
        <v>5158</v>
      </c>
      <c r="J5167">
        <f t="shared" si="80"/>
        <v>105000</v>
      </c>
      <c r="K5167" t="e">
        <f>VLOOKUP(B5167,'REGISTRO ABONOS'!$B$8:$BC$10039,54,0)</f>
        <v>#N/A</v>
      </c>
      <c r="L5167" t="e">
        <f>IF(Tabla267[[#This Row],[VALOR RESTANTE]]&lt;Tabla267[[#This Row],[VALOR]],"NO DISPONIBLE","DISPONIBLE")</f>
        <v>#N/A</v>
      </c>
      <c r="M5167" s="9">
        <f>COUNTIF(Tabla267[[#This Row],[VALOR RESTANTE]],0)</f>
        <v>0</v>
      </c>
    </row>
    <row r="5168" spans="2:13" hidden="1" x14ac:dyDescent="0.2">
      <c r="B5168" s="31">
        <v>5159</v>
      </c>
      <c r="J5168">
        <f t="shared" si="80"/>
        <v>105000</v>
      </c>
      <c r="K5168" t="e">
        <f>VLOOKUP(B5168,'REGISTRO ABONOS'!$B$8:$BC$10039,54,0)</f>
        <v>#N/A</v>
      </c>
      <c r="L5168" t="e">
        <f>IF(Tabla267[[#This Row],[VALOR RESTANTE]]&lt;Tabla267[[#This Row],[VALOR]],"NO DISPONIBLE","DISPONIBLE")</f>
        <v>#N/A</v>
      </c>
      <c r="M5168" s="9">
        <f>COUNTIF(Tabla267[[#This Row],[VALOR RESTANTE]],0)</f>
        <v>0</v>
      </c>
    </row>
    <row r="5169" spans="2:13" hidden="1" x14ac:dyDescent="0.2">
      <c r="B5169" s="31">
        <v>5160</v>
      </c>
      <c r="J5169">
        <f t="shared" si="80"/>
        <v>105000</v>
      </c>
      <c r="K5169" t="e">
        <f>VLOOKUP(B5169,'REGISTRO ABONOS'!$B$8:$BC$10039,54,0)</f>
        <v>#N/A</v>
      </c>
      <c r="L5169" t="e">
        <f>IF(Tabla267[[#This Row],[VALOR RESTANTE]]&lt;Tabla267[[#This Row],[VALOR]],"NO DISPONIBLE","DISPONIBLE")</f>
        <v>#N/A</v>
      </c>
      <c r="M5169" s="9">
        <f>COUNTIF(Tabla267[[#This Row],[VALOR RESTANTE]],0)</f>
        <v>0</v>
      </c>
    </row>
    <row r="5170" spans="2:13" hidden="1" x14ac:dyDescent="0.2">
      <c r="B5170" s="31">
        <v>5161</v>
      </c>
      <c r="J5170">
        <f t="shared" si="80"/>
        <v>105000</v>
      </c>
      <c r="K5170" t="e">
        <f>VLOOKUP(B5170,'REGISTRO ABONOS'!$B$8:$BC$10039,54,0)</f>
        <v>#N/A</v>
      </c>
      <c r="L5170" t="e">
        <f>IF(Tabla267[[#This Row],[VALOR RESTANTE]]&lt;Tabla267[[#This Row],[VALOR]],"NO DISPONIBLE","DISPONIBLE")</f>
        <v>#N/A</v>
      </c>
      <c r="M5170" s="9">
        <f>COUNTIF(Tabla267[[#This Row],[VALOR RESTANTE]],0)</f>
        <v>0</v>
      </c>
    </row>
    <row r="5171" spans="2:13" hidden="1" x14ac:dyDescent="0.2">
      <c r="B5171" s="31">
        <v>5162</v>
      </c>
      <c r="I5171" t="s">
        <v>282</v>
      </c>
      <c r="J5171">
        <f t="shared" si="80"/>
        <v>105000</v>
      </c>
      <c r="K5171" t="e">
        <f>VLOOKUP(B5171,'REGISTRO ABONOS'!$B$8:$BC$10039,54,0)</f>
        <v>#N/A</v>
      </c>
      <c r="L5171" t="e">
        <f>IF(Tabla267[[#This Row],[VALOR RESTANTE]]&lt;Tabla267[[#This Row],[VALOR]],"NO DISPONIBLE","DISPONIBLE")</f>
        <v>#N/A</v>
      </c>
      <c r="M5171" s="9">
        <f>COUNTIF(Tabla267[[#This Row],[VALOR RESTANTE]],0)</f>
        <v>0</v>
      </c>
    </row>
    <row r="5172" spans="2:13" hidden="1" x14ac:dyDescent="0.2">
      <c r="B5172" s="31">
        <v>5163</v>
      </c>
      <c r="J5172">
        <f t="shared" si="80"/>
        <v>105000</v>
      </c>
      <c r="K5172" t="e">
        <f>VLOOKUP(B5172,'REGISTRO ABONOS'!$B$8:$BC$10039,54,0)</f>
        <v>#N/A</v>
      </c>
      <c r="L5172" t="e">
        <f>IF(Tabla267[[#This Row],[VALOR RESTANTE]]&lt;Tabla267[[#This Row],[VALOR]],"NO DISPONIBLE","DISPONIBLE")</f>
        <v>#N/A</v>
      </c>
      <c r="M5172" s="9">
        <f>COUNTIF(Tabla267[[#This Row],[VALOR RESTANTE]],0)</f>
        <v>0</v>
      </c>
    </row>
    <row r="5173" spans="2:13" hidden="1" x14ac:dyDescent="0.2">
      <c r="B5173" s="31">
        <v>5164</v>
      </c>
      <c r="J5173">
        <f t="shared" si="80"/>
        <v>105000</v>
      </c>
      <c r="K5173" t="e">
        <f>VLOOKUP(B5173,'REGISTRO ABONOS'!$B$8:$BC$10039,54,0)</f>
        <v>#N/A</v>
      </c>
      <c r="L5173" t="e">
        <f>IF(Tabla267[[#This Row],[VALOR RESTANTE]]&lt;Tabla267[[#This Row],[VALOR]],"NO DISPONIBLE","DISPONIBLE")</f>
        <v>#N/A</v>
      </c>
      <c r="M5173" s="9">
        <f>COUNTIF(Tabla267[[#This Row],[VALOR RESTANTE]],0)</f>
        <v>0</v>
      </c>
    </row>
    <row r="5174" spans="2:13" hidden="1" x14ac:dyDescent="0.2">
      <c r="B5174" s="31">
        <v>5165</v>
      </c>
      <c r="J5174">
        <f t="shared" si="80"/>
        <v>105000</v>
      </c>
      <c r="K5174" t="e">
        <f>VLOOKUP(B5174,'REGISTRO ABONOS'!$B$8:$BC$10039,54,0)</f>
        <v>#N/A</v>
      </c>
      <c r="L5174" t="e">
        <f>IF(Tabla267[[#This Row],[VALOR RESTANTE]]&lt;Tabla267[[#This Row],[VALOR]],"NO DISPONIBLE","DISPONIBLE")</f>
        <v>#N/A</v>
      </c>
      <c r="M5174" s="9">
        <f>COUNTIF(Tabla267[[#This Row],[VALOR RESTANTE]],0)</f>
        <v>0</v>
      </c>
    </row>
    <row r="5175" spans="2:13" hidden="1" x14ac:dyDescent="0.2">
      <c r="B5175" s="31">
        <v>5166</v>
      </c>
      <c r="J5175">
        <f t="shared" si="80"/>
        <v>105000</v>
      </c>
      <c r="K5175" t="e">
        <f>VLOOKUP(B5175,'REGISTRO ABONOS'!$B$8:$BC$10039,54,0)</f>
        <v>#N/A</v>
      </c>
      <c r="L5175" t="e">
        <f>IF(Tabla267[[#This Row],[VALOR RESTANTE]]&lt;Tabla267[[#This Row],[VALOR]],"NO DISPONIBLE","DISPONIBLE")</f>
        <v>#N/A</v>
      </c>
      <c r="M5175" s="9">
        <f>COUNTIF(Tabla267[[#This Row],[VALOR RESTANTE]],0)</f>
        <v>0</v>
      </c>
    </row>
    <row r="5176" spans="2:13" hidden="1" x14ac:dyDescent="0.2">
      <c r="B5176" s="31">
        <v>5167</v>
      </c>
      <c r="J5176">
        <f t="shared" si="80"/>
        <v>105000</v>
      </c>
      <c r="K5176" t="e">
        <f>VLOOKUP(B5176,'REGISTRO ABONOS'!$B$8:$BC$10039,54,0)</f>
        <v>#N/A</v>
      </c>
      <c r="L5176" t="e">
        <f>IF(Tabla267[[#This Row],[VALOR RESTANTE]]&lt;Tabla267[[#This Row],[VALOR]],"NO DISPONIBLE","DISPONIBLE")</f>
        <v>#N/A</v>
      </c>
      <c r="M5176" s="9">
        <f>COUNTIF(Tabla267[[#This Row],[VALOR RESTANTE]],0)</f>
        <v>0</v>
      </c>
    </row>
    <row r="5177" spans="2:13" hidden="1" x14ac:dyDescent="0.2">
      <c r="B5177" s="31">
        <v>5168</v>
      </c>
      <c r="J5177">
        <f t="shared" si="80"/>
        <v>105000</v>
      </c>
      <c r="K5177" t="e">
        <f>VLOOKUP(B5177,'REGISTRO ABONOS'!$B$8:$BC$10039,54,0)</f>
        <v>#N/A</v>
      </c>
      <c r="L5177" t="e">
        <f>IF(Tabla267[[#This Row],[VALOR RESTANTE]]&lt;Tabla267[[#This Row],[VALOR]],"NO DISPONIBLE","DISPONIBLE")</f>
        <v>#N/A</v>
      </c>
      <c r="M5177" s="9">
        <f>COUNTIF(Tabla267[[#This Row],[VALOR RESTANTE]],0)</f>
        <v>0</v>
      </c>
    </row>
    <row r="5178" spans="2:13" hidden="1" x14ac:dyDescent="0.2">
      <c r="B5178" s="31">
        <v>5169</v>
      </c>
      <c r="J5178">
        <f t="shared" si="80"/>
        <v>105000</v>
      </c>
      <c r="K5178" t="e">
        <f>VLOOKUP(B5178,'REGISTRO ABONOS'!$B$8:$BC$10039,54,0)</f>
        <v>#N/A</v>
      </c>
      <c r="L5178" t="e">
        <f>IF(Tabla267[[#This Row],[VALOR RESTANTE]]&lt;Tabla267[[#This Row],[VALOR]],"NO DISPONIBLE","DISPONIBLE")</f>
        <v>#N/A</v>
      </c>
      <c r="M5178" s="9">
        <f>COUNTIF(Tabla267[[#This Row],[VALOR RESTANTE]],0)</f>
        <v>0</v>
      </c>
    </row>
    <row r="5179" spans="2:13" hidden="1" x14ac:dyDescent="0.2">
      <c r="B5179" s="31">
        <v>5170</v>
      </c>
      <c r="J5179">
        <f t="shared" si="80"/>
        <v>105000</v>
      </c>
      <c r="K5179" t="e">
        <f>VLOOKUP(B5179,'REGISTRO ABONOS'!$B$8:$BC$10039,54,0)</f>
        <v>#N/A</v>
      </c>
      <c r="L5179" t="e">
        <f>IF(Tabla267[[#This Row],[VALOR RESTANTE]]&lt;Tabla267[[#This Row],[VALOR]],"NO DISPONIBLE","DISPONIBLE")</f>
        <v>#N/A</v>
      </c>
      <c r="M5179" s="9">
        <f>COUNTIF(Tabla267[[#This Row],[VALOR RESTANTE]],0)</f>
        <v>0</v>
      </c>
    </row>
    <row r="5180" spans="2:13" hidden="1" x14ac:dyDescent="0.2">
      <c r="B5180" s="31">
        <v>5171</v>
      </c>
      <c r="J5180">
        <f t="shared" si="80"/>
        <v>105000</v>
      </c>
      <c r="K5180" t="e">
        <f>VLOOKUP(B5180,'REGISTRO ABONOS'!$B$8:$BC$10039,54,0)</f>
        <v>#N/A</v>
      </c>
      <c r="L5180" t="e">
        <f>IF(Tabla267[[#This Row],[VALOR RESTANTE]]&lt;Tabla267[[#This Row],[VALOR]],"NO DISPONIBLE","DISPONIBLE")</f>
        <v>#N/A</v>
      </c>
      <c r="M5180" s="9">
        <f>COUNTIF(Tabla267[[#This Row],[VALOR RESTANTE]],0)</f>
        <v>0</v>
      </c>
    </row>
    <row r="5181" spans="2:13" hidden="1" x14ac:dyDescent="0.2">
      <c r="B5181" s="31">
        <v>5172</v>
      </c>
      <c r="J5181">
        <f t="shared" si="80"/>
        <v>105000</v>
      </c>
      <c r="K5181" t="e">
        <f>VLOOKUP(B5181,'REGISTRO ABONOS'!$B$8:$BC$10039,54,0)</f>
        <v>#N/A</v>
      </c>
      <c r="L5181" t="e">
        <f>IF(Tabla267[[#This Row],[VALOR RESTANTE]]&lt;Tabla267[[#This Row],[VALOR]],"NO DISPONIBLE","DISPONIBLE")</f>
        <v>#N/A</v>
      </c>
      <c r="M5181" s="9">
        <f>COUNTIF(Tabla267[[#This Row],[VALOR RESTANTE]],0)</f>
        <v>0</v>
      </c>
    </row>
    <row r="5182" spans="2:13" hidden="1" x14ac:dyDescent="0.2">
      <c r="B5182" s="31">
        <v>5173</v>
      </c>
      <c r="J5182">
        <f t="shared" si="80"/>
        <v>105000</v>
      </c>
      <c r="K5182" t="e">
        <f>VLOOKUP(B5182,'REGISTRO ABONOS'!$B$8:$BC$10039,54,0)</f>
        <v>#N/A</v>
      </c>
      <c r="L5182" t="e">
        <f>IF(Tabla267[[#This Row],[VALOR RESTANTE]]&lt;Tabla267[[#This Row],[VALOR]],"NO DISPONIBLE","DISPONIBLE")</f>
        <v>#N/A</v>
      </c>
      <c r="M5182" s="9">
        <f>COUNTIF(Tabla267[[#This Row],[VALOR RESTANTE]],0)</f>
        <v>0</v>
      </c>
    </row>
    <row r="5183" spans="2:13" hidden="1" x14ac:dyDescent="0.2">
      <c r="B5183" s="31">
        <v>5174</v>
      </c>
      <c r="J5183">
        <f t="shared" si="80"/>
        <v>105000</v>
      </c>
      <c r="K5183" t="e">
        <f>VLOOKUP(B5183,'REGISTRO ABONOS'!$B$8:$BC$10039,54,0)</f>
        <v>#N/A</v>
      </c>
      <c r="L5183" t="e">
        <f>IF(Tabla267[[#This Row],[VALOR RESTANTE]]&lt;Tabla267[[#This Row],[VALOR]],"NO DISPONIBLE","DISPONIBLE")</f>
        <v>#N/A</v>
      </c>
      <c r="M5183" s="9">
        <f>COUNTIF(Tabla267[[#This Row],[VALOR RESTANTE]],0)</f>
        <v>0</v>
      </c>
    </row>
    <row r="5184" spans="2:13" hidden="1" x14ac:dyDescent="0.2">
      <c r="B5184" s="31">
        <v>5175</v>
      </c>
      <c r="J5184">
        <f t="shared" si="80"/>
        <v>105000</v>
      </c>
      <c r="K5184" t="e">
        <f>VLOOKUP(B5184,'REGISTRO ABONOS'!$B$8:$BC$10039,54,0)</f>
        <v>#N/A</v>
      </c>
      <c r="L5184" t="e">
        <f>IF(Tabla267[[#This Row],[VALOR RESTANTE]]&lt;Tabla267[[#This Row],[VALOR]],"NO DISPONIBLE","DISPONIBLE")</f>
        <v>#N/A</v>
      </c>
      <c r="M5184" s="9">
        <f>COUNTIF(Tabla267[[#This Row],[VALOR RESTANTE]],0)</f>
        <v>0</v>
      </c>
    </row>
    <row r="5185" spans="2:13" hidden="1" x14ac:dyDescent="0.2">
      <c r="B5185" s="31">
        <v>5176</v>
      </c>
      <c r="J5185">
        <f t="shared" si="80"/>
        <v>105000</v>
      </c>
      <c r="K5185" t="e">
        <f>VLOOKUP(B5185,'REGISTRO ABONOS'!$B$8:$BC$10039,54,0)</f>
        <v>#N/A</v>
      </c>
      <c r="L5185" t="e">
        <f>IF(Tabla267[[#This Row],[VALOR RESTANTE]]&lt;Tabla267[[#This Row],[VALOR]],"NO DISPONIBLE","DISPONIBLE")</f>
        <v>#N/A</v>
      </c>
      <c r="M5185" s="9">
        <f>COUNTIF(Tabla267[[#This Row],[VALOR RESTANTE]],0)</f>
        <v>0</v>
      </c>
    </row>
    <row r="5186" spans="2:13" hidden="1" x14ac:dyDescent="0.2">
      <c r="B5186" s="31">
        <v>5177</v>
      </c>
      <c r="J5186">
        <f t="shared" si="80"/>
        <v>105000</v>
      </c>
      <c r="K5186" t="e">
        <f>VLOOKUP(B5186,'REGISTRO ABONOS'!$B$8:$BC$10039,54,0)</f>
        <v>#N/A</v>
      </c>
      <c r="L5186" t="e">
        <f>IF(Tabla267[[#This Row],[VALOR RESTANTE]]&lt;Tabla267[[#This Row],[VALOR]],"NO DISPONIBLE","DISPONIBLE")</f>
        <v>#N/A</v>
      </c>
      <c r="M5186" s="9">
        <f>COUNTIF(Tabla267[[#This Row],[VALOR RESTANTE]],0)</f>
        <v>0</v>
      </c>
    </row>
    <row r="5187" spans="2:13" hidden="1" x14ac:dyDescent="0.2">
      <c r="B5187" s="31">
        <v>5178</v>
      </c>
      <c r="J5187">
        <f t="shared" si="80"/>
        <v>105000</v>
      </c>
      <c r="K5187" t="e">
        <f>VLOOKUP(B5187,'REGISTRO ABONOS'!$B$8:$BC$10039,54,0)</f>
        <v>#N/A</v>
      </c>
      <c r="L5187" t="e">
        <f>IF(Tabla267[[#This Row],[VALOR RESTANTE]]&lt;Tabla267[[#This Row],[VALOR]],"NO DISPONIBLE","DISPONIBLE")</f>
        <v>#N/A</v>
      </c>
      <c r="M5187" s="9">
        <f>COUNTIF(Tabla267[[#This Row],[VALOR RESTANTE]],0)</f>
        <v>0</v>
      </c>
    </row>
    <row r="5188" spans="2:13" hidden="1" x14ac:dyDescent="0.2">
      <c r="B5188" s="31">
        <v>5179</v>
      </c>
      <c r="J5188">
        <f t="shared" si="80"/>
        <v>105000</v>
      </c>
      <c r="K5188" t="e">
        <f>VLOOKUP(B5188,'REGISTRO ABONOS'!$B$8:$BC$10039,54,0)</f>
        <v>#N/A</v>
      </c>
      <c r="L5188" t="e">
        <f>IF(Tabla267[[#This Row],[VALOR RESTANTE]]&lt;Tabla267[[#This Row],[VALOR]],"NO DISPONIBLE","DISPONIBLE")</f>
        <v>#N/A</v>
      </c>
      <c r="M5188" s="9">
        <f>COUNTIF(Tabla267[[#This Row],[VALOR RESTANTE]],0)</f>
        <v>0</v>
      </c>
    </row>
    <row r="5189" spans="2:13" hidden="1" x14ac:dyDescent="0.2">
      <c r="B5189" s="31">
        <v>5180</v>
      </c>
      <c r="J5189">
        <f t="shared" si="80"/>
        <v>105000</v>
      </c>
      <c r="K5189" t="e">
        <f>VLOOKUP(B5189,'REGISTRO ABONOS'!$B$8:$BC$10039,54,0)</f>
        <v>#N/A</v>
      </c>
      <c r="L5189" t="e">
        <f>IF(Tabla267[[#This Row],[VALOR RESTANTE]]&lt;Tabla267[[#This Row],[VALOR]],"NO DISPONIBLE","DISPONIBLE")</f>
        <v>#N/A</v>
      </c>
      <c r="M5189" s="9">
        <f>COUNTIF(Tabla267[[#This Row],[VALOR RESTANTE]],0)</f>
        <v>0</v>
      </c>
    </row>
    <row r="5190" spans="2:13" hidden="1" x14ac:dyDescent="0.2">
      <c r="B5190" s="31">
        <v>5181</v>
      </c>
      <c r="I5190" t="s">
        <v>504</v>
      </c>
      <c r="J5190">
        <f t="shared" si="80"/>
        <v>105000</v>
      </c>
      <c r="K5190" t="e">
        <f>VLOOKUP(B5190,'REGISTRO ABONOS'!$B$8:$BC$10039,54,0)</f>
        <v>#N/A</v>
      </c>
      <c r="L5190" t="e">
        <f>IF(Tabla267[[#This Row],[VALOR RESTANTE]]&lt;Tabla267[[#This Row],[VALOR]],"NO DISPONIBLE","DISPONIBLE")</f>
        <v>#N/A</v>
      </c>
      <c r="M5190" s="9">
        <f>COUNTIF(Tabla267[[#This Row],[VALOR RESTANTE]],0)</f>
        <v>0</v>
      </c>
    </row>
    <row r="5191" spans="2:13" hidden="1" x14ac:dyDescent="0.2">
      <c r="B5191" s="31">
        <v>5182</v>
      </c>
      <c r="J5191">
        <f t="shared" si="80"/>
        <v>105000</v>
      </c>
      <c r="K5191" t="e">
        <f>VLOOKUP(B5191,'REGISTRO ABONOS'!$B$8:$BC$10039,54,0)</f>
        <v>#N/A</v>
      </c>
      <c r="L5191" t="e">
        <f>IF(Tabla267[[#This Row],[VALOR RESTANTE]]&lt;Tabla267[[#This Row],[VALOR]],"NO DISPONIBLE","DISPONIBLE")</f>
        <v>#N/A</v>
      </c>
      <c r="M5191" s="9">
        <f>COUNTIF(Tabla267[[#This Row],[VALOR RESTANTE]],0)</f>
        <v>0</v>
      </c>
    </row>
    <row r="5192" spans="2:13" hidden="1" x14ac:dyDescent="0.2">
      <c r="B5192" s="31">
        <v>5183</v>
      </c>
      <c r="J5192">
        <f t="shared" si="80"/>
        <v>105000</v>
      </c>
      <c r="K5192" t="e">
        <f>VLOOKUP(B5192,'REGISTRO ABONOS'!$B$8:$BC$10039,54,0)</f>
        <v>#N/A</v>
      </c>
      <c r="L5192" t="e">
        <f>IF(Tabla267[[#This Row],[VALOR RESTANTE]]&lt;Tabla267[[#This Row],[VALOR]],"NO DISPONIBLE","DISPONIBLE")</f>
        <v>#N/A</v>
      </c>
      <c r="M5192" s="9">
        <f>COUNTIF(Tabla267[[#This Row],[VALOR RESTANTE]],0)</f>
        <v>0</v>
      </c>
    </row>
    <row r="5193" spans="2:13" hidden="1" x14ac:dyDescent="0.2">
      <c r="B5193" s="31">
        <v>5184</v>
      </c>
      <c r="J5193">
        <f t="shared" si="80"/>
        <v>105000</v>
      </c>
      <c r="K5193" t="e">
        <f>VLOOKUP(B5193,'REGISTRO ABONOS'!$B$8:$BC$10039,54,0)</f>
        <v>#N/A</v>
      </c>
      <c r="L5193" t="e">
        <f>IF(Tabla267[[#This Row],[VALOR RESTANTE]]&lt;Tabla267[[#This Row],[VALOR]],"NO DISPONIBLE","DISPONIBLE")</f>
        <v>#N/A</v>
      </c>
      <c r="M5193" s="9">
        <f>COUNTIF(Tabla267[[#This Row],[VALOR RESTANTE]],0)</f>
        <v>0</v>
      </c>
    </row>
    <row r="5194" spans="2:13" hidden="1" x14ac:dyDescent="0.2">
      <c r="B5194" s="31">
        <v>5185</v>
      </c>
      <c r="J5194">
        <f t="shared" si="80"/>
        <v>105000</v>
      </c>
      <c r="K5194" t="e">
        <f>VLOOKUP(B5194,'REGISTRO ABONOS'!$B$8:$BC$10039,54,0)</f>
        <v>#N/A</v>
      </c>
      <c r="L5194" t="e">
        <f>IF(Tabla267[[#This Row],[VALOR RESTANTE]]&lt;Tabla267[[#This Row],[VALOR]],"NO DISPONIBLE","DISPONIBLE")</f>
        <v>#N/A</v>
      </c>
      <c r="M5194" s="9">
        <f>COUNTIF(Tabla267[[#This Row],[VALOR RESTANTE]],0)</f>
        <v>0</v>
      </c>
    </row>
    <row r="5195" spans="2:13" hidden="1" x14ac:dyDescent="0.2">
      <c r="B5195" s="31">
        <v>5186</v>
      </c>
      <c r="J5195">
        <f t="shared" si="80"/>
        <v>105000</v>
      </c>
      <c r="K5195" t="e">
        <f>VLOOKUP(B5195,'REGISTRO ABONOS'!$B$8:$BC$10039,54,0)</f>
        <v>#N/A</v>
      </c>
      <c r="L5195" t="e">
        <f>IF(Tabla267[[#This Row],[VALOR RESTANTE]]&lt;Tabla267[[#This Row],[VALOR]],"NO DISPONIBLE","DISPONIBLE")</f>
        <v>#N/A</v>
      </c>
      <c r="M5195" s="9">
        <f>COUNTIF(Tabla267[[#This Row],[VALOR RESTANTE]],0)</f>
        <v>0</v>
      </c>
    </row>
    <row r="5196" spans="2:13" hidden="1" x14ac:dyDescent="0.2">
      <c r="B5196" s="31">
        <v>5187</v>
      </c>
      <c r="J5196">
        <f t="shared" ref="J5196:J5259" si="81">IF(C5196&gt;43607,130000,105000)</f>
        <v>105000</v>
      </c>
      <c r="K5196" t="e">
        <f>VLOOKUP(B5196,'REGISTRO ABONOS'!$B$8:$BC$10039,54,0)</f>
        <v>#N/A</v>
      </c>
      <c r="L5196" t="e">
        <f>IF(Tabla267[[#This Row],[VALOR RESTANTE]]&lt;Tabla267[[#This Row],[VALOR]],"NO DISPONIBLE","DISPONIBLE")</f>
        <v>#N/A</v>
      </c>
      <c r="M5196" s="9">
        <f>COUNTIF(Tabla267[[#This Row],[VALOR RESTANTE]],0)</f>
        <v>0</v>
      </c>
    </row>
    <row r="5197" spans="2:13" hidden="1" x14ac:dyDescent="0.2">
      <c r="B5197" s="31">
        <v>5188</v>
      </c>
      <c r="I5197" t="s">
        <v>282</v>
      </c>
      <c r="J5197">
        <f t="shared" si="81"/>
        <v>105000</v>
      </c>
      <c r="K5197" t="e">
        <f>VLOOKUP(B5197,'REGISTRO ABONOS'!$B$8:$BC$10039,54,0)</f>
        <v>#N/A</v>
      </c>
      <c r="L5197" t="e">
        <f>IF(Tabla267[[#This Row],[VALOR RESTANTE]]&lt;Tabla267[[#This Row],[VALOR]],"NO DISPONIBLE","DISPONIBLE")</f>
        <v>#N/A</v>
      </c>
      <c r="M5197" s="9">
        <f>COUNTIF(Tabla267[[#This Row],[VALOR RESTANTE]],0)</f>
        <v>0</v>
      </c>
    </row>
    <row r="5198" spans="2:13" hidden="1" x14ac:dyDescent="0.2">
      <c r="B5198" s="31">
        <v>5189</v>
      </c>
      <c r="J5198">
        <f t="shared" si="81"/>
        <v>105000</v>
      </c>
      <c r="K5198" t="e">
        <f>VLOOKUP(B5198,'REGISTRO ABONOS'!$B$8:$BC$10039,54,0)</f>
        <v>#N/A</v>
      </c>
      <c r="L5198" t="e">
        <f>IF(Tabla267[[#This Row],[VALOR RESTANTE]]&lt;Tabla267[[#This Row],[VALOR]],"NO DISPONIBLE","DISPONIBLE")</f>
        <v>#N/A</v>
      </c>
      <c r="M5198" s="9">
        <f>COUNTIF(Tabla267[[#This Row],[VALOR RESTANTE]],0)</f>
        <v>0</v>
      </c>
    </row>
    <row r="5199" spans="2:13" hidden="1" x14ac:dyDescent="0.2">
      <c r="B5199" s="31">
        <v>5190</v>
      </c>
      <c r="J5199">
        <f t="shared" si="81"/>
        <v>105000</v>
      </c>
      <c r="K5199" t="e">
        <f>VLOOKUP(B5199,'REGISTRO ABONOS'!$B$8:$BC$10039,54,0)</f>
        <v>#N/A</v>
      </c>
      <c r="L5199" t="e">
        <f>IF(Tabla267[[#This Row],[VALOR RESTANTE]]&lt;Tabla267[[#This Row],[VALOR]],"NO DISPONIBLE","DISPONIBLE")</f>
        <v>#N/A</v>
      </c>
      <c r="M5199" s="9">
        <f>COUNTIF(Tabla267[[#This Row],[VALOR RESTANTE]],0)</f>
        <v>0</v>
      </c>
    </row>
    <row r="5200" spans="2:13" hidden="1" x14ac:dyDescent="0.2">
      <c r="B5200" s="31">
        <v>5191</v>
      </c>
      <c r="J5200">
        <f t="shared" si="81"/>
        <v>105000</v>
      </c>
      <c r="K5200" t="e">
        <f>VLOOKUP(B5200,'REGISTRO ABONOS'!$B$8:$BC$10039,54,0)</f>
        <v>#N/A</v>
      </c>
      <c r="L5200" t="e">
        <f>IF(Tabla267[[#This Row],[VALOR RESTANTE]]&lt;Tabla267[[#This Row],[VALOR]],"NO DISPONIBLE","DISPONIBLE")</f>
        <v>#N/A</v>
      </c>
      <c r="M5200" s="9">
        <f>COUNTIF(Tabla267[[#This Row],[VALOR RESTANTE]],0)</f>
        <v>0</v>
      </c>
    </row>
    <row r="5201" spans="2:13" hidden="1" x14ac:dyDescent="0.2">
      <c r="B5201" s="31">
        <v>5192</v>
      </c>
      <c r="J5201">
        <f t="shared" si="81"/>
        <v>105000</v>
      </c>
      <c r="K5201" t="e">
        <f>VLOOKUP(B5201,'REGISTRO ABONOS'!$B$8:$BC$10039,54,0)</f>
        <v>#N/A</v>
      </c>
      <c r="L5201" t="e">
        <f>IF(Tabla267[[#This Row],[VALOR RESTANTE]]&lt;Tabla267[[#This Row],[VALOR]],"NO DISPONIBLE","DISPONIBLE")</f>
        <v>#N/A</v>
      </c>
      <c r="M5201" s="9">
        <f>COUNTIF(Tabla267[[#This Row],[VALOR RESTANTE]],0)</f>
        <v>0</v>
      </c>
    </row>
    <row r="5202" spans="2:13" hidden="1" x14ac:dyDescent="0.2">
      <c r="B5202" s="31">
        <v>5193</v>
      </c>
      <c r="J5202">
        <f t="shared" si="81"/>
        <v>105000</v>
      </c>
      <c r="K5202" t="e">
        <f>VLOOKUP(B5202,'REGISTRO ABONOS'!$B$8:$BC$10039,54,0)</f>
        <v>#N/A</v>
      </c>
      <c r="L5202" t="e">
        <f>IF(Tabla267[[#This Row],[VALOR RESTANTE]]&lt;Tabla267[[#This Row],[VALOR]],"NO DISPONIBLE","DISPONIBLE")</f>
        <v>#N/A</v>
      </c>
      <c r="M5202" s="9">
        <f>COUNTIF(Tabla267[[#This Row],[VALOR RESTANTE]],0)</f>
        <v>0</v>
      </c>
    </row>
    <row r="5203" spans="2:13" hidden="1" x14ac:dyDescent="0.2">
      <c r="B5203" s="31">
        <v>5194</v>
      </c>
      <c r="J5203">
        <f t="shared" si="81"/>
        <v>105000</v>
      </c>
      <c r="K5203" t="e">
        <f>VLOOKUP(B5203,'REGISTRO ABONOS'!$B$8:$BC$10039,54,0)</f>
        <v>#N/A</v>
      </c>
      <c r="L5203" t="e">
        <f>IF(Tabla267[[#This Row],[VALOR RESTANTE]]&lt;Tabla267[[#This Row],[VALOR]],"NO DISPONIBLE","DISPONIBLE")</f>
        <v>#N/A</v>
      </c>
      <c r="M5203" s="9">
        <f>COUNTIF(Tabla267[[#This Row],[VALOR RESTANTE]],0)</f>
        <v>0</v>
      </c>
    </row>
    <row r="5204" spans="2:13" hidden="1" x14ac:dyDescent="0.2">
      <c r="B5204" s="31">
        <v>5195</v>
      </c>
      <c r="J5204">
        <f t="shared" si="81"/>
        <v>105000</v>
      </c>
      <c r="K5204" t="e">
        <f>VLOOKUP(B5204,'REGISTRO ABONOS'!$B$8:$BC$10039,54,0)</f>
        <v>#N/A</v>
      </c>
      <c r="L5204" t="e">
        <f>IF(Tabla267[[#This Row],[VALOR RESTANTE]]&lt;Tabla267[[#This Row],[VALOR]],"NO DISPONIBLE","DISPONIBLE")</f>
        <v>#N/A</v>
      </c>
      <c r="M5204" s="9">
        <f>COUNTIF(Tabla267[[#This Row],[VALOR RESTANTE]],0)</f>
        <v>0</v>
      </c>
    </row>
    <row r="5205" spans="2:13" hidden="1" x14ac:dyDescent="0.2">
      <c r="B5205" s="31">
        <v>5196</v>
      </c>
      <c r="J5205">
        <f t="shared" si="81"/>
        <v>105000</v>
      </c>
      <c r="K5205" t="e">
        <f>VLOOKUP(B5205,'REGISTRO ABONOS'!$B$8:$BC$10039,54,0)</f>
        <v>#N/A</v>
      </c>
      <c r="L5205" t="e">
        <f>IF(Tabla267[[#This Row],[VALOR RESTANTE]]&lt;Tabla267[[#This Row],[VALOR]],"NO DISPONIBLE","DISPONIBLE")</f>
        <v>#N/A</v>
      </c>
      <c r="M5205" s="9">
        <f>COUNTIF(Tabla267[[#This Row],[VALOR RESTANTE]],0)</f>
        <v>0</v>
      </c>
    </row>
    <row r="5206" spans="2:13" hidden="1" x14ac:dyDescent="0.2">
      <c r="B5206" s="31">
        <v>5197</v>
      </c>
      <c r="J5206">
        <f t="shared" si="81"/>
        <v>105000</v>
      </c>
      <c r="K5206" t="e">
        <f>VLOOKUP(B5206,'REGISTRO ABONOS'!$B$8:$BC$10039,54,0)</f>
        <v>#N/A</v>
      </c>
      <c r="L5206" t="e">
        <f>IF(Tabla267[[#This Row],[VALOR RESTANTE]]&lt;Tabla267[[#This Row],[VALOR]],"NO DISPONIBLE","DISPONIBLE")</f>
        <v>#N/A</v>
      </c>
      <c r="M5206" s="9">
        <f>COUNTIF(Tabla267[[#This Row],[VALOR RESTANTE]],0)</f>
        <v>0</v>
      </c>
    </row>
    <row r="5207" spans="2:13" hidden="1" x14ac:dyDescent="0.2">
      <c r="B5207" s="31">
        <v>5198</v>
      </c>
      <c r="J5207">
        <f t="shared" si="81"/>
        <v>105000</v>
      </c>
      <c r="K5207" t="e">
        <f>VLOOKUP(B5207,'REGISTRO ABONOS'!$B$8:$BC$10039,54,0)</f>
        <v>#N/A</v>
      </c>
      <c r="L5207" t="e">
        <f>IF(Tabla267[[#This Row],[VALOR RESTANTE]]&lt;Tabla267[[#This Row],[VALOR]],"NO DISPONIBLE","DISPONIBLE")</f>
        <v>#N/A</v>
      </c>
      <c r="M5207" s="9">
        <f>COUNTIF(Tabla267[[#This Row],[VALOR RESTANTE]],0)</f>
        <v>0</v>
      </c>
    </row>
    <row r="5208" spans="2:13" hidden="1" x14ac:dyDescent="0.2">
      <c r="B5208" s="31">
        <v>5199</v>
      </c>
      <c r="J5208">
        <f t="shared" si="81"/>
        <v>105000</v>
      </c>
      <c r="K5208" t="e">
        <f>VLOOKUP(B5208,'REGISTRO ABONOS'!$B$8:$BC$10039,54,0)</f>
        <v>#N/A</v>
      </c>
      <c r="L5208" t="e">
        <f>IF(Tabla267[[#This Row],[VALOR RESTANTE]]&lt;Tabla267[[#This Row],[VALOR]],"NO DISPONIBLE","DISPONIBLE")</f>
        <v>#N/A</v>
      </c>
      <c r="M5208" s="9">
        <f>COUNTIF(Tabla267[[#This Row],[VALOR RESTANTE]],0)</f>
        <v>0</v>
      </c>
    </row>
    <row r="5209" spans="2:13" hidden="1" x14ac:dyDescent="0.2">
      <c r="B5209" s="31">
        <v>5200</v>
      </c>
      <c r="J5209">
        <f t="shared" si="81"/>
        <v>105000</v>
      </c>
      <c r="K5209" t="e">
        <f>VLOOKUP(B5209,'REGISTRO ABONOS'!$B$8:$BC$10039,54,0)</f>
        <v>#N/A</v>
      </c>
      <c r="L5209" t="e">
        <f>IF(Tabla267[[#This Row],[VALOR RESTANTE]]&lt;Tabla267[[#This Row],[VALOR]],"NO DISPONIBLE","DISPONIBLE")</f>
        <v>#N/A</v>
      </c>
      <c r="M5209" s="9">
        <f>COUNTIF(Tabla267[[#This Row],[VALOR RESTANTE]],0)</f>
        <v>0</v>
      </c>
    </row>
    <row r="5210" spans="2:13" hidden="1" x14ac:dyDescent="0.2">
      <c r="B5210" s="31">
        <v>5201</v>
      </c>
      <c r="I5210" t="s">
        <v>539</v>
      </c>
      <c r="J5210">
        <f t="shared" si="81"/>
        <v>105000</v>
      </c>
      <c r="K5210" t="e">
        <f>VLOOKUP(B5210,'REGISTRO ABONOS'!$B$8:$BC$10039,54,0)</f>
        <v>#N/A</v>
      </c>
      <c r="L5210" t="e">
        <f>IF(Tabla267[[#This Row],[VALOR RESTANTE]]&lt;Tabla267[[#This Row],[VALOR]],"NO DISPONIBLE","DISPONIBLE")</f>
        <v>#N/A</v>
      </c>
      <c r="M5210" s="9">
        <f>COUNTIF(Tabla267[[#This Row],[VALOR RESTANTE]],0)</f>
        <v>0</v>
      </c>
    </row>
    <row r="5211" spans="2:13" hidden="1" x14ac:dyDescent="0.2">
      <c r="B5211" s="31">
        <v>5202</v>
      </c>
      <c r="J5211">
        <f t="shared" si="81"/>
        <v>105000</v>
      </c>
      <c r="K5211" t="e">
        <f>VLOOKUP(B5211,'REGISTRO ABONOS'!$B$8:$BC$10039,54,0)</f>
        <v>#N/A</v>
      </c>
      <c r="L5211" t="e">
        <f>IF(Tabla267[[#This Row],[VALOR RESTANTE]]&lt;Tabla267[[#This Row],[VALOR]],"NO DISPONIBLE","DISPONIBLE")</f>
        <v>#N/A</v>
      </c>
      <c r="M5211" s="9">
        <f>COUNTIF(Tabla267[[#This Row],[VALOR RESTANTE]],0)</f>
        <v>0</v>
      </c>
    </row>
    <row r="5212" spans="2:13" hidden="1" x14ac:dyDescent="0.2">
      <c r="B5212" s="31">
        <v>5203</v>
      </c>
      <c r="J5212">
        <f t="shared" si="81"/>
        <v>105000</v>
      </c>
      <c r="K5212" t="e">
        <f>VLOOKUP(B5212,'REGISTRO ABONOS'!$B$8:$BC$10039,54,0)</f>
        <v>#N/A</v>
      </c>
      <c r="L5212" t="e">
        <f>IF(Tabla267[[#This Row],[VALOR RESTANTE]]&lt;Tabla267[[#This Row],[VALOR]],"NO DISPONIBLE","DISPONIBLE")</f>
        <v>#N/A</v>
      </c>
      <c r="M5212" s="9">
        <f>COUNTIF(Tabla267[[#This Row],[VALOR RESTANTE]],0)</f>
        <v>0</v>
      </c>
    </row>
    <row r="5213" spans="2:13" hidden="1" x14ac:dyDescent="0.2">
      <c r="B5213" s="31">
        <v>5204</v>
      </c>
      <c r="J5213">
        <f t="shared" si="81"/>
        <v>105000</v>
      </c>
      <c r="K5213" t="e">
        <f>VLOOKUP(B5213,'REGISTRO ABONOS'!$B$8:$BC$10039,54,0)</f>
        <v>#N/A</v>
      </c>
      <c r="L5213" t="e">
        <f>IF(Tabla267[[#This Row],[VALOR RESTANTE]]&lt;Tabla267[[#This Row],[VALOR]],"NO DISPONIBLE","DISPONIBLE")</f>
        <v>#N/A</v>
      </c>
      <c r="M5213" s="9">
        <f>COUNTIF(Tabla267[[#This Row],[VALOR RESTANTE]],0)</f>
        <v>0</v>
      </c>
    </row>
    <row r="5214" spans="2:13" hidden="1" x14ac:dyDescent="0.2">
      <c r="B5214" s="31">
        <v>5205</v>
      </c>
      <c r="J5214">
        <f t="shared" si="81"/>
        <v>105000</v>
      </c>
      <c r="K5214" t="e">
        <f>VLOOKUP(B5214,'REGISTRO ABONOS'!$B$8:$BC$10039,54,0)</f>
        <v>#N/A</v>
      </c>
      <c r="L5214" t="e">
        <f>IF(Tabla267[[#This Row],[VALOR RESTANTE]]&lt;Tabla267[[#This Row],[VALOR]],"NO DISPONIBLE","DISPONIBLE")</f>
        <v>#N/A</v>
      </c>
      <c r="M5214" s="9">
        <f>COUNTIF(Tabla267[[#This Row],[VALOR RESTANTE]],0)</f>
        <v>0</v>
      </c>
    </row>
    <row r="5215" spans="2:13" hidden="1" x14ac:dyDescent="0.2">
      <c r="B5215" s="31">
        <v>5206</v>
      </c>
      <c r="J5215">
        <f t="shared" si="81"/>
        <v>105000</v>
      </c>
      <c r="K5215" t="e">
        <f>VLOOKUP(B5215,'REGISTRO ABONOS'!$B$8:$BC$10039,54,0)</f>
        <v>#N/A</v>
      </c>
      <c r="L5215" t="e">
        <f>IF(Tabla267[[#This Row],[VALOR RESTANTE]]&lt;Tabla267[[#This Row],[VALOR]],"NO DISPONIBLE","DISPONIBLE")</f>
        <v>#N/A</v>
      </c>
      <c r="M5215" s="9">
        <f>COUNTIF(Tabla267[[#This Row],[VALOR RESTANTE]],0)</f>
        <v>0</v>
      </c>
    </row>
    <row r="5216" spans="2:13" hidden="1" x14ac:dyDescent="0.2">
      <c r="B5216" s="31">
        <v>5207</v>
      </c>
      <c r="J5216">
        <f t="shared" si="81"/>
        <v>105000</v>
      </c>
      <c r="K5216" t="e">
        <f>VLOOKUP(B5216,'REGISTRO ABONOS'!$B$8:$BC$10039,54,0)</f>
        <v>#N/A</v>
      </c>
      <c r="L5216" t="e">
        <f>IF(Tabla267[[#This Row],[VALOR RESTANTE]]&lt;Tabla267[[#This Row],[VALOR]],"NO DISPONIBLE","DISPONIBLE")</f>
        <v>#N/A</v>
      </c>
      <c r="M5216" s="9">
        <f>COUNTIF(Tabla267[[#This Row],[VALOR RESTANTE]],0)</f>
        <v>0</v>
      </c>
    </row>
    <row r="5217" spans="2:13" hidden="1" x14ac:dyDescent="0.2">
      <c r="B5217" s="31">
        <v>5208</v>
      </c>
      <c r="J5217">
        <f t="shared" si="81"/>
        <v>105000</v>
      </c>
      <c r="K5217" t="e">
        <f>VLOOKUP(B5217,'REGISTRO ABONOS'!$B$8:$BC$10039,54,0)</f>
        <v>#N/A</v>
      </c>
      <c r="L5217" t="e">
        <f>IF(Tabla267[[#This Row],[VALOR RESTANTE]]&lt;Tabla267[[#This Row],[VALOR]],"NO DISPONIBLE","DISPONIBLE")</f>
        <v>#N/A</v>
      </c>
      <c r="M5217" s="9">
        <f>COUNTIF(Tabla267[[#This Row],[VALOR RESTANTE]],0)</f>
        <v>0</v>
      </c>
    </row>
    <row r="5218" spans="2:13" hidden="1" x14ac:dyDescent="0.2">
      <c r="B5218" s="31">
        <v>5209</v>
      </c>
      <c r="J5218">
        <f t="shared" si="81"/>
        <v>105000</v>
      </c>
      <c r="K5218" t="e">
        <f>VLOOKUP(B5218,'REGISTRO ABONOS'!$B$8:$BC$10039,54,0)</f>
        <v>#N/A</v>
      </c>
      <c r="L5218" t="e">
        <f>IF(Tabla267[[#This Row],[VALOR RESTANTE]]&lt;Tabla267[[#This Row],[VALOR]],"NO DISPONIBLE","DISPONIBLE")</f>
        <v>#N/A</v>
      </c>
      <c r="M5218" s="9">
        <f>COUNTIF(Tabla267[[#This Row],[VALOR RESTANTE]],0)</f>
        <v>0</v>
      </c>
    </row>
    <row r="5219" spans="2:13" hidden="1" x14ac:dyDescent="0.2">
      <c r="B5219" s="31">
        <v>5210</v>
      </c>
      <c r="J5219">
        <f t="shared" si="81"/>
        <v>105000</v>
      </c>
      <c r="K5219" t="e">
        <f>VLOOKUP(B5219,'REGISTRO ABONOS'!$B$8:$BC$10039,54,0)</f>
        <v>#N/A</v>
      </c>
      <c r="L5219" t="e">
        <f>IF(Tabla267[[#This Row],[VALOR RESTANTE]]&lt;Tabla267[[#This Row],[VALOR]],"NO DISPONIBLE","DISPONIBLE")</f>
        <v>#N/A</v>
      </c>
      <c r="M5219" s="9">
        <f>COUNTIF(Tabla267[[#This Row],[VALOR RESTANTE]],0)</f>
        <v>0</v>
      </c>
    </row>
    <row r="5220" spans="2:13" hidden="1" x14ac:dyDescent="0.2">
      <c r="B5220" s="31">
        <v>5211</v>
      </c>
      <c r="I5220" t="s">
        <v>540</v>
      </c>
      <c r="J5220">
        <f t="shared" si="81"/>
        <v>105000</v>
      </c>
      <c r="K5220" t="e">
        <f>VLOOKUP(B5220,'REGISTRO ABONOS'!$B$8:$BC$10039,54,0)</f>
        <v>#N/A</v>
      </c>
      <c r="L5220" t="e">
        <f>IF(Tabla267[[#This Row],[VALOR RESTANTE]]&lt;Tabla267[[#This Row],[VALOR]],"NO DISPONIBLE","DISPONIBLE")</f>
        <v>#N/A</v>
      </c>
      <c r="M5220" s="9">
        <f>COUNTIF(Tabla267[[#This Row],[VALOR RESTANTE]],0)</f>
        <v>0</v>
      </c>
    </row>
    <row r="5221" spans="2:13" hidden="1" x14ac:dyDescent="0.2">
      <c r="B5221" s="31">
        <v>5212</v>
      </c>
      <c r="J5221">
        <f t="shared" si="81"/>
        <v>105000</v>
      </c>
      <c r="K5221" t="e">
        <f>VLOOKUP(B5221,'REGISTRO ABONOS'!$B$8:$BC$10039,54,0)</f>
        <v>#N/A</v>
      </c>
      <c r="L5221" t="e">
        <f>IF(Tabla267[[#This Row],[VALOR RESTANTE]]&lt;Tabla267[[#This Row],[VALOR]],"NO DISPONIBLE","DISPONIBLE")</f>
        <v>#N/A</v>
      </c>
      <c r="M5221" s="9">
        <f>COUNTIF(Tabla267[[#This Row],[VALOR RESTANTE]],0)</f>
        <v>0</v>
      </c>
    </row>
    <row r="5222" spans="2:13" hidden="1" x14ac:dyDescent="0.2">
      <c r="B5222" s="31">
        <v>5213</v>
      </c>
      <c r="J5222">
        <f t="shared" si="81"/>
        <v>105000</v>
      </c>
      <c r="K5222" t="e">
        <f>VLOOKUP(B5222,'REGISTRO ABONOS'!$B$8:$BC$10039,54,0)</f>
        <v>#N/A</v>
      </c>
      <c r="L5222" t="e">
        <f>IF(Tabla267[[#This Row],[VALOR RESTANTE]]&lt;Tabla267[[#This Row],[VALOR]],"NO DISPONIBLE","DISPONIBLE")</f>
        <v>#N/A</v>
      </c>
      <c r="M5222" s="9">
        <f>COUNTIF(Tabla267[[#This Row],[VALOR RESTANTE]],0)</f>
        <v>0</v>
      </c>
    </row>
    <row r="5223" spans="2:13" hidden="1" x14ac:dyDescent="0.2">
      <c r="B5223" s="31">
        <v>5214</v>
      </c>
      <c r="J5223">
        <f t="shared" si="81"/>
        <v>105000</v>
      </c>
      <c r="K5223" t="e">
        <f>VLOOKUP(B5223,'REGISTRO ABONOS'!$B$8:$BC$10039,54,0)</f>
        <v>#N/A</v>
      </c>
      <c r="L5223" t="e">
        <f>IF(Tabla267[[#This Row],[VALOR RESTANTE]]&lt;Tabla267[[#This Row],[VALOR]],"NO DISPONIBLE","DISPONIBLE")</f>
        <v>#N/A</v>
      </c>
      <c r="M5223" s="9">
        <f>COUNTIF(Tabla267[[#This Row],[VALOR RESTANTE]],0)</f>
        <v>0</v>
      </c>
    </row>
    <row r="5224" spans="2:13" hidden="1" x14ac:dyDescent="0.2">
      <c r="B5224" s="31">
        <v>5215</v>
      </c>
      <c r="J5224">
        <f t="shared" si="81"/>
        <v>105000</v>
      </c>
      <c r="K5224" t="e">
        <f>VLOOKUP(B5224,'REGISTRO ABONOS'!$B$8:$BC$10039,54,0)</f>
        <v>#N/A</v>
      </c>
      <c r="L5224" t="e">
        <f>IF(Tabla267[[#This Row],[VALOR RESTANTE]]&lt;Tabla267[[#This Row],[VALOR]],"NO DISPONIBLE","DISPONIBLE")</f>
        <v>#N/A</v>
      </c>
      <c r="M5224" s="9">
        <f>COUNTIF(Tabla267[[#This Row],[VALOR RESTANTE]],0)</f>
        <v>0</v>
      </c>
    </row>
    <row r="5225" spans="2:13" hidden="1" x14ac:dyDescent="0.2">
      <c r="B5225" s="31">
        <v>5216</v>
      </c>
      <c r="J5225">
        <f t="shared" si="81"/>
        <v>105000</v>
      </c>
      <c r="K5225" t="e">
        <f>VLOOKUP(B5225,'REGISTRO ABONOS'!$B$8:$BC$10039,54,0)</f>
        <v>#N/A</v>
      </c>
      <c r="L5225" t="e">
        <f>IF(Tabla267[[#This Row],[VALOR RESTANTE]]&lt;Tabla267[[#This Row],[VALOR]],"NO DISPONIBLE","DISPONIBLE")</f>
        <v>#N/A</v>
      </c>
      <c r="M5225" s="9">
        <f>COUNTIF(Tabla267[[#This Row],[VALOR RESTANTE]],0)</f>
        <v>0</v>
      </c>
    </row>
    <row r="5226" spans="2:13" hidden="1" x14ac:dyDescent="0.2">
      <c r="B5226" s="31">
        <v>5217</v>
      </c>
      <c r="I5226" t="s">
        <v>539</v>
      </c>
      <c r="J5226">
        <f t="shared" si="81"/>
        <v>105000</v>
      </c>
      <c r="K5226" t="e">
        <f>VLOOKUP(B5226,'REGISTRO ABONOS'!$B$8:$BC$10039,54,0)</f>
        <v>#N/A</v>
      </c>
      <c r="L5226" t="e">
        <f>IF(Tabla267[[#This Row],[VALOR RESTANTE]]&lt;Tabla267[[#This Row],[VALOR]],"NO DISPONIBLE","DISPONIBLE")</f>
        <v>#N/A</v>
      </c>
      <c r="M5226" s="9">
        <f>COUNTIF(Tabla267[[#This Row],[VALOR RESTANTE]],0)</f>
        <v>0</v>
      </c>
    </row>
    <row r="5227" spans="2:13" hidden="1" x14ac:dyDescent="0.2">
      <c r="B5227" s="31">
        <v>5218</v>
      </c>
      <c r="I5227" t="s">
        <v>477</v>
      </c>
      <c r="J5227">
        <f t="shared" si="81"/>
        <v>105000</v>
      </c>
      <c r="K5227" t="e">
        <f>VLOOKUP(B5227,'REGISTRO ABONOS'!$B$8:$BC$10039,54,0)</f>
        <v>#N/A</v>
      </c>
      <c r="L5227" t="e">
        <f>IF(Tabla267[[#This Row],[VALOR RESTANTE]]&lt;Tabla267[[#This Row],[VALOR]],"NO DISPONIBLE","DISPONIBLE")</f>
        <v>#N/A</v>
      </c>
      <c r="M5227" s="9">
        <f>COUNTIF(Tabla267[[#This Row],[VALOR RESTANTE]],0)</f>
        <v>0</v>
      </c>
    </row>
    <row r="5228" spans="2:13" hidden="1" x14ac:dyDescent="0.2">
      <c r="B5228" s="31">
        <v>5219</v>
      </c>
      <c r="J5228">
        <f t="shared" si="81"/>
        <v>105000</v>
      </c>
      <c r="K5228" t="e">
        <f>VLOOKUP(B5228,'REGISTRO ABONOS'!$B$8:$BC$10039,54,0)</f>
        <v>#N/A</v>
      </c>
      <c r="L5228" t="e">
        <f>IF(Tabla267[[#This Row],[VALOR RESTANTE]]&lt;Tabla267[[#This Row],[VALOR]],"NO DISPONIBLE","DISPONIBLE")</f>
        <v>#N/A</v>
      </c>
      <c r="M5228" s="9">
        <f>COUNTIF(Tabla267[[#This Row],[VALOR RESTANTE]],0)</f>
        <v>0</v>
      </c>
    </row>
    <row r="5229" spans="2:13" hidden="1" x14ac:dyDescent="0.2">
      <c r="B5229" s="31">
        <v>5220</v>
      </c>
      <c r="J5229">
        <f t="shared" si="81"/>
        <v>105000</v>
      </c>
      <c r="K5229" t="e">
        <f>VLOOKUP(B5229,'REGISTRO ABONOS'!$B$8:$BC$10039,54,0)</f>
        <v>#N/A</v>
      </c>
      <c r="L5229" t="e">
        <f>IF(Tabla267[[#This Row],[VALOR RESTANTE]]&lt;Tabla267[[#This Row],[VALOR]],"NO DISPONIBLE","DISPONIBLE")</f>
        <v>#N/A</v>
      </c>
      <c r="M5229" s="9">
        <f>COUNTIF(Tabla267[[#This Row],[VALOR RESTANTE]],0)</f>
        <v>0</v>
      </c>
    </row>
    <row r="5230" spans="2:13" hidden="1" x14ac:dyDescent="0.2">
      <c r="B5230" s="31">
        <v>5221</v>
      </c>
      <c r="J5230">
        <f t="shared" si="81"/>
        <v>105000</v>
      </c>
      <c r="K5230" t="e">
        <f>VLOOKUP(B5230,'REGISTRO ABONOS'!$B$8:$BC$10039,54,0)</f>
        <v>#N/A</v>
      </c>
      <c r="L5230" t="e">
        <f>IF(Tabla267[[#This Row],[VALOR RESTANTE]]&lt;Tabla267[[#This Row],[VALOR]],"NO DISPONIBLE","DISPONIBLE")</f>
        <v>#N/A</v>
      </c>
      <c r="M5230" s="9">
        <f>COUNTIF(Tabla267[[#This Row],[VALOR RESTANTE]],0)</f>
        <v>0</v>
      </c>
    </row>
    <row r="5231" spans="2:13" hidden="1" x14ac:dyDescent="0.2">
      <c r="B5231" s="31">
        <v>5222</v>
      </c>
      <c r="I5231" t="s">
        <v>490</v>
      </c>
      <c r="J5231">
        <f t="shared" si="81"/>
        <v>105000</v>
      </c>
      <c r="K5231" t="e">
        <f>VLOOKUP(B5231,'REGISTRO ABONOS'!$B$8:$BC$10039,54,0)</f>
        <v>#N/A</v>
      </c>
      <c r="L5231" t="e">
        <f>IF(Tabla267[[#This Row],[VALOR RESTANTE]]&lt;Tabla267[[#This Row],[VALOR]],"NO DISPONIBLE","DISPONIBLE")</f>
        <v>#N/A</v>
      </c>
      <c r="M5231" s="9">
        <f>COUNTIF(Tabla267[[#This Row],[VALOR RESTANTE]],0)</f>
        <v>0</v>
      </c>
    </row>
    <row r="5232" spans="2:13" hidden="1" x14ac:dyDescent="0.2">
      <c r="B5232" s="31">
        <v>5223</v>
      </c>
      <c r="J5232">
        <f t="shared" si="81"/>
        <v>105000</v>
      </c>
      <c r="K5232" t="e">
        <f>VLOOKUP(B5232,'REGISTRO ABONOS'!$B$8:$BC$10039,54,0)</f>
        <v>#N/A</v>
      </c>
      <c r="L5232" t="e">
        <f>IF(Tabla267[[#This Row],[VALOR RESTANTE]]&lt;Tabla267[[#This Row],[VALOR]],"NO DISPONIBLE","DISPONIBLE")</f>
        <v>#N/A</v>
      </c>
      <c r="M5232" s="9">
        <f>COUNTIF(Tabla267[[#This Row],[VALOR RESTANTE]],0)</f>
        <v>0</v>
      </c>
    </row>
    <row r="5233" spans="2:13" hidden="1" x14ac:dyDescent="0.2">
      <c r="B5233" s="31">
        <v>5224</v>
      </c>
      <c r="J5233">
        <f t="shared" si="81"/>
        <v>105000</v>
      </c>
      <c r="K5233" t="e">
        <f>VLOOKUP(B5233,'REGISTRO ABONOS'!$B$8:$BC$10039,54,0)</f>
        <v>#N/A</v>
      </c>
      <c r="L5233" t="e">
        <f>IF(Tabla267[[#This Row],[VALOR RESTANTE]]&lt;Tabla267[[#This Row],[VALOR]],"NO DISPONIBLE","DISPONIBLE")</f>
        <v>#N/A</v>
      </c>
      <c r="M5233" s="9">
        <f>COUNTIF(Tabla267[[#This Row],[VALOR RESTANTE]],0)</f>
        <v>0</v>
      </c>
    </row>
    <row r="5234" spans="2:13" hidden="1" x14ac:dyDescent="0.2">
      <c r="B5234" s="31">
        <v>5225</v>
      </c>
      <c r="I5234" t="s">
        <v>486</v>
      </c>
      <c r="J5234">
        <f t="shared" si="81"/>
        <v>105000</v>
      </c>
      <c r="K5234" t="e">
        <f>VLOOKUP(B5234,'REGISTRO ABONOS'!$B$8:$BC$10039,54,0)</f>
        <v>#N/A</v>
      </c>
      <c r="L5234" t="e">
        <f>IF(Tabla267[[#This Row],[VALOR RESTANTE]]&lt;Tabla267[[#This Row],[VALOR]],"NO DISPONIBLE","DISPONIBLE")</f>
        <v>#N/A</v>
      </c>
      <c r="M5234" s="9">
        <f>COUNTIF(Tabla267[[#This Row],[VALOR RESTANTE]],0)</f>
        <v>0</v>
      </c>
    </row>
    <row r="5235" spans="2:13" hidden="1" x14ac:dyDescent="0.2">
      <c r="B5235" s="31">
        <v>5226</v>
      </c>
      <c r="J5235">
        <f t="shared" si="81"/>
        <v>105000</v>
      </c>
      <c r="K5235" t="e">
        <f>VLOOKUP(B5235,'REGISTRO ABONOS'!$B$8:$BC$10039,54,0)</f>
        <v>#N/A</v>
      </c>
      <c r="L5235" t="e">
        <f>IF(Tabla267[[#This Row],[VALOR RESTANTE]]&lt;Tabla267[[#This Row],[VALOR]],"NO DISPONIBLE","DISPONIBLE")</f>
        <v>#N/A</v>
      </c>
      <c r="M5235" s="9">
        <f>COUNTIF(Tabla267[[#This Row],[VALOR RESTANTE]],0)</f>
        <v>0</v>
      </c>
    </row>
    <row r="5236" spans="2:13" hidden="1" x14ac:dyDescent="0.2">
      <c r="B5236" s="31">
        <v>5227</v>
      </c>
      <c r="J5236">
        <f t="shared" si="81"/>
        <v>105000</v>
      </c>
      <c r="K5236" t="e">
        <f>VLOOKUP(B5236,'REGISTRO ABONOS'!$B$8:$BC$10039,54,0)</f>
        <v>#N/A</v>
      </c>
      <c r="L5236" t="e">
        <f>IF(Tabla267[[#This Row],[VALOR RESTANTE]]&lt;Tabla267[[#This Row],[VALOR]],"NO DISPONIBLE","DISPONIBLE")</f>
        <v>#N/A</v>
      </c>
      <c r="M5236" s="9">
        <f>COUNTIF(Tabla267[[#This Row],[VALOR RESTANTE]],0)</f>
        <v>0</v>
      </c>
    </row>
    <row r="5237" spans="2:13" hidden="1" x14ac:dyDescent="0.2">
      <c r="B5237" s="31">
        <v>5228</v>
      </c>
      <c r="I5237" t="s">
        <v>515</v>
      </c>
      <c r="J5237">
        <f t="shared" si="81"/>
        <v>105000</v>
      </c>
      <c r="K5237" t="e">
        <f>VLOOKUP(B5237,'REGISTRO ABONOS'!$B$8:$BC$10039,54,0)</f>
        <v>#N/A</v>
      </c>
      <c r="L5237" t="e">
        <f>IF(Tabla267[[#This Row],[VALOR RESTANTE]]&lt;Tabla267[[#This Row],[VALOR]],"NO DISPONIBLE","DISPONIBLE")</f>
        <v>#N/A</v>
      </c>
      <c r="M5237" s="9">
        <f>COUNTIF(Tabla267[[#This Row],[VALOR RESTANTE]],0)</f>
        <v>0</v>
      </c>
    </row>
    <row r="5238" spans="2:13" hidden="1" x14ac:dyDescent="0.2">
      <c r="B5238" s="31">
        <v>5229</v>
      </c>
      <c r="I5238" t="s">
        <v>500</v>
      </c>
      <c r="J5238">
        <f t="shared" si="81"/>
        <v>105000</v>
      </c>
      <c r="K5238" t="e">
        <f>VLOOKUP(B5238,'REGISTRO ABONOS'!$B$8:$BC$10039,54,0)</f>
        <v>#N/A</v>
      </c>
      <c r="L5238" t="e">
        <f>IF(Tabla267[[#This Row],[VALOR RESTANTE]]&lt;Tabla267[[#This Row],[VALOR]],"NO DISPONIBLE","DISPONIBLE")</f>
        <v>#N/A</v>
      </c>
      <c r="M5238" s="9">
        <f>COUNTIF(Tabla267[[#This Row],[VALOR RESTANTE]],0)</f>
        <v>0</v>
      </c>
    </row>
    <row r="5239" spans="2:13" hidden="1" x14ac:dyDescent="0.2">
      <c r="B5239" s="31">
        <v>5230</v>
      </c>
      <c r="J5239">
        <f t="shared" si="81"/>
        <v>105000</v>
      </c>
      <c r="K5239" t="e">
        <f>VLOOKUP(B5239,'REGISTRO ABONOS'!$B$8:$BC$10039,54,0)</f>
        <v>#N/A</v>
      </c>
      <c r="L5239" t="e">
        <f>IF(Tabla267[[#This Row],[VALOR RESTANTE]]&lt;Tabla267[[#This Row],[VALOR]],"NO DISPONIBLE","DISPONIBLE")</f>
        <v>#N/A</v>
      </c>
      <c r="M5239" s="9">
        <f>COUNTIF(Tabla267[[#This Row],[VALOR RESTANTE]],0)</f>
        <v>0</v>
      </c>
    </row>
    <row r="5240" spans="2:13" hidden="1" x14ac:dyDescent="0.2">
      <c r="B5240" s="31">
        <v>5231</v>
      </c>
      <c r="J5240">
        <f t="shared" si="81"/>
        <v>105000</v>
      </c>
      <c r="K5240" t="e">
        <f>VLOOKUP(B5240,'REGISTRO ABONOS'!$B$8:$BC$10039,54,0)</f>
        <v>#N/A</v>
      </c>
      <c r="L5240" t="e">
        <f>IF(Tabla267[[#This Row],[VALOR RESTANTE]]&lt;Tabla267[[#This Row],[VALOR]],"NO DISPONIBLE","DISPONIBLE")</f>
        <v>#N/A</v>
      </c>
      <c r="M5240" s="9">
        <f>COUNTIF(Tabla267[[#This Row],[VALOR RESTANTE]],0)</f>
        <v>0</v>
      </c>
    </row>
    <row r="5241" spans="2:13" hidden="1" x14ac:dyDescent="0.2">
      <c r="B5241" s="31">
        <v>5232</v>
      </c>
      <c r="J5241">
        <f t="shared" si="81"/>
        <v>105000</v>
      </c>
      <c r="K5241" t="e">
        <f>VLOOKUP(B5241,'REGISTRO ABONOS'!$B$8:$BC$10039,54,0)</f>
        <v>#N/A</v>
      </c>
      <c r="L5241" t="e">
        <f>IF(Tabla267[[#This Row],[VALOR RESTANTE]]&lt;Tabla267[[#This Row],[VALOR]],"NO DISPONIBLE","DISPONIBLE")</f>
        <v>#N/A</v>
      </c>
      <c r="M5241" s="9">
        <f>COUNTIF(Tabla267[[#This Row],[VALOR RESTANTE]],0)</f>
        <v>0</v>
      </c>
    </row>
    <row r="5242" spans="2:13" hidden="1" x14ac:dyDescent="0.2">
      <c r="B5242" s="31">
        <v>5233</v>
      </c>
      <c r="J5242">
        <f t="shared" si="81"/>
        <v>105000</v>
      </c>
      <c r="K5242" t="e">
        <f>VLOOKUP(B5242,'REGISTRO ABONOS'!$B$8:$BC$10039,54,0)</f>
        <v>#N/A</v>
      </c>
      <c r="L5242" t="e">
        <f>IF(Tabla267[[#This Row],[VALOR RESTANTE]]&lt;Tabla267[[#This Row],[VALOR]],"NO DISPONIBLE","DISPONIBLE")</f>
        <v>#N/A</v>
      </c>
      <c r="M5242" s="9">
        <f>COUNTIF(Tabla267[[#This Row],[VALOR RESTANTE]],0)</f>
        <v>0</v>
      </c>
    </row>
    <row r="5243" spans="2:13" hidden="1" x14ac:dyDescent="0.2">
      <c r="B5243" s="31">
        <v>5234</v>
      </c>
      <c r="J5243">
        <f t="shared" si="81"/>
        <v>105000</v>
      </c>
      <c r="K5243" t="e">
        <f>VLOOKUP(B5243,'REGISTRO ABONOS'!$B$8:$BC$10039,54,0)</f>
        <v>#N/A</v>
      </c>
      <c r="L5243" t="e">
        <f>IF(Tabla267[[#This Row],[VALOR RESTANTE]]&lt;Tabla267[[#This Row],[VALOR]],"NO DISPONIBLE","DISPONIBLE")</f>
        <v>#N/A</v>
      </c>
      <c r="M5243" s="9">
        <f>COUNTIF(Tabla267[[#This Row],[VALOR RESTANTE]],0)</f>
        <v>0</v>
      </c>
    </row>
    <row r="5244" spans="2:13" hidden="1" x14ac:dyDescent="0.2">
      <c r="B5244" s="31">
        <v>5235</v>
      </c>
      <c r="J5244">
        <f t="shared" si="81"/>
        <v>105000</v>
      </c>
      <c r="K5244" t="e">
        <f>VLOOKUP(B5244,'REGISTRO ABONOS'!$B$8:$BC$10039,54,0)</f>
        <v>#N/A</v>
      </c>
      <c r="L5244" t="e">
        <f>IF(Tabla267[[#This Row],[VALOR RESTANTE]]&lt;Tabla267[[#This Row],[VALOR]],"NO DISPONIBLE","DISPONIBLE")</f>
        <v>#N/A</v>
      </c>
      <c r="M5244" s="9">
        <f>COUNTIF(Tabla267[[#This Row],[VALOR RESTANTE]],0)</f>
        <v>0</v>
      </c>
    </row>
    <row r="5245" spans="2:13" hidden="1" x14ac:dyDescent="0.2">
      <c r="B5245" s="31">
        <v>5236</v>
      </c>
      <c r="J5245">
        <f t="shared" si="81"/>
        <v>105000</v>
      </c>
      <c r="K5245" t="e">
        <f>VLOOKUP(B5245,'REGISTRO ABONOS'!$B$8:$BC$10039,54,0)</f>
        <v>#N/A</v>
      </c>
      <c r="L5245" t="e">
        <f>IF(Tabla267[[#This Row],[VALOR RESTANTE]]&lt;Tabla267[[#This Row],[VALOR]],"NO DISPONIBLE","DISPONIBLE")</f>
        <v>#N/A</v>
      </c>
      <c r="M5245" s="9">
        <f>COUNTIF(Tabla267[[#This Row],[VALOR RESTANTE]],0)</f>
        <v>0</v>
      </c>
    </row>
    <row r="5246" spans="2:13" hidden="1" x14ac:dyDescent="0.2">
      <c r="B5246" s="31">
        <v>5237</v>
      </c>
      <c r="I5246" t="s">
        <v>539</v>
      </c>
      <c r="J5246">
        <f t="shared" si="81"/>
        <v>105000</v>
      </c>
      <c r="K5246" t="e">
        <f>VLOOKUP(B5246,'REGISTRO ABONOS'!$B$8:$BC$10039,54,0)</f>
        <v>#N/A</v>
      </c>
      <c r="L5246" t="e">
        <f>IF(Tabla267[[#This Row],[VALOR RESTANTE]]&lt;Tabla267[[#This Row],[VALOR]],"NO DISPONIBLE","DISPONIBLE")</f>
        <v>#N/A</v>
      </c>
      <c r="M5246" s="9">
        <f>COUNTIF(Tabla267[[#This Row],[VALOR RESTANTE]],0)</f>
        <v>0</v>
      </c>
    </row>
    <row r="5247" spans="2:13" hidden="1" x14ac:dyDescent="0.2">
      <c r="B5247" s="31">
        <v>5238</v>
      </c>
      <c r="I5247" t="s">
        <v>490</v>
      </c>
      <c r="J5247">
        <f t="shared" si="81"/>
        <v>105000</v>
      </c>
      <c r="K5247" t="e">
        <f>VLOOKUP(B5247,'REGISTRO ABONOS'!$B$8:$BC$10039,54,0)</f>
        <v>#N/A</v>
      </c>
      <c r="L5247" t="e">
        <f>IF(Tabla267[[#This Row],[VALOR RESTANTE]]&lt;Tabla267[[#This Row],[VALOR]],"NO DISPONIBLE","DISPONIBLE")</f>
        <v>#N/A</v>
      </c>
      <c r="M5247" s="9">
        <f>COUNTIF(Tabla267[[#This Row],[VALOR RESTANTE]],0)</f>
        <v>0</v>
      </c>
    </row>
    <row r="5248" spans="2:13" hidden="1" x14ac:dyDescent="0.2">
      <c r="B5248" s="31">
        <v>5239</v>
      </c>
      <c r="J5248">
        <f t="shared" si="81"/>
        <v>105000</v>
      </c>
      <c r="K5248" t="e">
        <f>VLOOKUP(B5248,'REGISTRO ABONOS'!$B$8:$BC$10039,54,0)</f>
        <v>#N/A</v>
      </c>
      <c r="L5248" t="e">
        <f>IF(Tabla267[[#This Row],[VALOR RESTANTE]]&lt;Tabla267[[#This Row],[VALOR]],"NO DISPONIBLE","DISPONIBLE")</f>
        <v>#N/A</v>
      </c>
      <c r="M5248" s="9">
        <f>COUNTIF(Tabla267[[#This Row],[VALOR RESTANTE]],0)</f>
        <v>0</v>
      </c>
    </row>
    <row r="5249" spans="2:13" hidden="1" x14ac:dyDescent="0.2">
      <c r="B5249" s="31">
        <v>5240</v>
      </c>
      <c r="J5249">
        <f t="shared" si="81"/>
        <v>105000</v>
      </c>
      <c r="K5249" t="e">
        <f>VLOOKUP(B5249,'REGISTRO ABONOS'!$B$8:$BC$10039,54,0)</f>
        <v>#N/A</v>
      </c>
      <c r="L5249" t="e">
        <f>IF(Tabla267[[#This Row],[VALOR RESTANTE]]&lt;Tabla267[[#This Row],[VALOR]],"NO DISPONIBLE","DISPONIBLE")</f>
        <v>#N/A</v>
      </c>
      <c r="M5249" s="9">
        <f>COUNTIF(Tabla267[[#This Row],[VALOR RESTANTE]],0)</f>
        <v>0</v>
      </c>
    </row>
    <row r="5250" spans="2:13" hidden="1" x14ac:dyDescent="0.2">
      <c r="B5250" s="31">
        <v>5241</v>
      </c>
      <c r="J5250">
        <f t="shared" si="81"/>
        <v>105000</v>
      </c>
      <c r="K5250" t="e">
        <f>VLOOKUP(B5250,'REGISTRO ABONOS'!$B$8:$BC$10039,54,0)</f>
        <v>#N/A</v>
      </c>
      <c r="L5250" t="e">
        <f>IF(Tabla267[[#This Row],[VALOR RESTANTE]]&lt;Tabla267[[#This Row],[VALOR]],"NO DISPONIBLE","DISPONIBLE")</f>
        <v>#N/A</v>
      </c>
      <c r="M5250" s="9">
        <f>COUNTIF(Tabla267[[#This Row],[VALOR RESTANTE]],0)</f>
        <v>0</v>
      </c>
    </row>
    <row r="5251" spans="2:13" hidden="1" x14ac:dyDescent="0.2">
      <c r="B5251" s="31">
        <v>5242</v>
      </c>
      <c r="J5251">
        <f t="shared" si="81"/>
        <v>105000</v>
      </c>
      <c r="K5251" t="e">
        <f>VLOOKUP(B5251,'REGISTRO ABONOS'!$B$8:$BC$10039,54,0)</f>
        <v>#N/A</v>
      </c>
      <c r="L5251" t="e">
        <f>IF(Tabla267[[#This Row],[VALOR RESTANTE]]&lt;Tabla267[[#This Row],[VALOR]],"NO DISPONIBLE","DISPONIBLE")</f>
        <v>#N/A</v>
      </c>
      <c r="M5251" s="9">
        <f>COUNTIF(Tabla267[[#This Row],[VALOR RESTANTE]],0)</f>
        <v>0</v>
      </c>
    </row>
    <row r="5252" spans="2:13" hidden="1" x14ac:dyDescent="0.2">
      <c r="B5252" s="31">
        <v>5243</v>
      </c>
      <c r="I5252" t="s">
        <v>89</v>
      </c>
      <c r="J5252">
        <f t="shared" si="81"/>
        <v>105000</v>
      </c>
      <c r="K5252" t="e">
        <f>VLOOKUP(B5252,'REGISTRO ABONOS'!$B$8:$BC$10039,54,0)</f>
        <v>#N/A</v>
      </c>
      <c r="L5252" t="e">
        <f>IF(Tabla267[[#This Row],[VALOR RESTANTE]]&lt;Tabla267[[#This Row],[VALOR]],"NO DISPONIBLE","DISPONIBLE")</f>
        <v>#N/A</v>
      </c>
      <c r="M5252" s="9">
        <f>COUNTIF(Tabla267[[#This Row],[VALOR RESTANTE]],0)</f>
        <v>0</v>
      </c>
    </row>
    <row r="5253" spans="2:13" hidden="1" x14ac:dyDescent="0.2">
      <c r="B5253" s="31">
        <v>5244</v>
      </c>
      <c r="J5253">
        <f t="shared" si="81"/>
        <v>105000</v>
      </c>
      <c r="K5253" t="e">
        <f>VLOOKUP(B5253,'REGISTRO ABONOS'!$B$8:$BC$10039,54,0)</f>
        <v>#N/A</v>
      </c>
      <c r="L5253" t="e">
        <f>IF(Tabla267[[#This Row],[VALOR RESTANTE]]&lt;Tabla267[[#This Row],[VALOR]],"NO DISPONIBLE","DISPONIBLE")</f>
        <v>#N/A</v>
      </c>
      <c r="M5253" s="9">
        <f>COUNTIF(Tabla267[[#This Row],[VALOR RESTANTE]],0)</f>
        <v>0</v>
      </c>
    </row>
    <row r="5254" spans="2:13" hidden="1" x14ac:dyDescent="0.2">
      <c r="B5254" s="31">
        <v>5245</v>
      </c>
      <c r="J5254">
        <f t="shared" si="81"/>
        <v>105000</v>
      </c>
      <c r="K5254" t="e">
        <f>VLOOKUP(B5254,'REGISTRO ABONOS'!$B$8:$BC$10039,54,0)</f>
        <v>#N/A</v>
      </c>
      <c r="L5254" t="e">
        <f>IF(Tabla267[[#This Row],[VALOR RESTANTE]]&lt;Tabla267[[#This Row],[VALOR]],"NO DISPONIBLE","DISPONIBLE")</f>
        <v>#N/A</v>
      </c>
      <c r="M5254" s="9">
        <f>COUNTIF(Tabla267[[#This Row],[VALOR RESTANTE]],0)</f>
        <v>0</v>
      </c>
    </row>
    <row r="5255" spans="2:13" hidden="1" x14ac:dyDescent="0.2">
      <c r="B5255" s="31">
        <v>5246</v>
      </c>
      <c r="I5255" t="s">
        <v>477</v>
      </c>
      <c r="J5255">
        <f t="shared" si="81"/>
        <v>105000</v>
      </c>
      <c r="K5255" t="e">
        <f>VLOOKUP(B5255,'REGISTRO ABONOS'!$B$8:$BC$10039,54,0)</f>
        <v>#N/A</v>
      </c>
      <c r="L5255" t="e">
        <f>IF(Tabla267[[#This Row],[VALOR RESTANTE]]&lt;Tabla267[[#This Row],[VALOR]],"NO DISPONIBLE","DISPONIBLE")</f>
        <v>#N/A</v>
      </c>
      <c r="M5255" s="9">
        <f>COUNTIF(Tabla267[[#This Row],[VALOR RESTANTE]],0)</f>
        <v>0</v>
      </c>
    </row>
    <row r="5256" spans="2:13" hidden="1" x14ac:dyDescent="0.2">
      <c r="B5256" s="31">
        <v>5247</v>
      </c>
      <c r="J5256">
        <f t="shared" si="81"/>
        <v>105000</v>
      </c>
      <c r="K5256" t="e">
        <f>VLOOKUP(B5256,'REGISTRO ABONOS'!$B$8:$BC$10039,54,0)</f>
        <v>#N/A</v>
      </c>
      <c r="L5256" t="e">
        <f>IF(Tabla267[[#This Row],[VALOR RESTANTE]]&lt;Tabla267[[#This Row],[VALOR]],"NO DISPONIBLE","DISPONIBLE")</f>
        <v>#N/A</v>
      </c>
      <c r="M5256" s="9">
        <f>COUNTIF(Tabla267[[#This Row],[VALOR RESTANTE]],0)</f>
        <v>0</v>
      </c>
    </row>
    <row r="5257" spans="2:13" hidden="1" x14ac:dyDescent="0.2">
      <c r="B5257" s="31">
        <v>5248</v>
      </c>
      <c r="I5257" t="s">
        <v>541</v>
      </c>
      <c r="J5257">
        <f t="shared" si="81"/>
        <v>105000</v>
      </c>
      <c r="K5257" t="e">
        <f>VLOOKUP(B5257,'REGISTRO ABONOS'!$B$8:$BC$10039,54,0)</f>
        <v>#N/A</v>
      </c>
      <c r="L5257" t="e">
        <f>IF(Tabla267[[#This Row],[VALOR RESTANTE]]&lt;Tabla267[[#This Row],[VALOR]],"NO DISPONIBLE","DISPONIBLE")</f>
        <v>#N/A</v>
      </c>
      <c r="M5257" s="9">
        <f>COUNTIF(Tabla267[[#This Row],[VALOR RESTANTE]],0)</f>
        <v>0</v>
      </c>
    </row>
    <row r="5258" spans="2:13" hidden="1" x14ac:dyDescent="0.2">
      <c r="B5258" s="31">
        <v>5249</v>
      </c>
      <c r="J5258">
        <f t="shared" si="81"/>
        <v>105000</v>
      </c>
      <c r="K5258" t="e">
        <f>VLOOKUP(B5258,'REGISTRO ABONOS'!$B$8:$BC$10039,54,0)</f>
        <v>#N/A</v>
      </c>
      <c r="L5258" t="e">
        <f>IF(Tabla267[[#This Row],[VALOR RESTANTE]]&lt;Tabla267[[#This Row],[VALOR]],"NO DISPONIBLE","DISPONIBLE")</f>
        <v>#N/A</v>
      </c>
      <c r="M5258" s="9">
        <f>COUNTIF(Tabla267[[#This Row],[VALOR RESTANTE]],0)</f>
        <v>0</v>
      </c>
    </row>
    <row r="5259" spans="2:13" hidden="1" x14ac:dyDescent="0.2">
      <c r="B5259" s="31">
        <v>5250</v>
      </c>
      <c r="I5259" t="s">
        <v>539</v>
      </c>
      <c r="J5259">
        <f t="shared" si="81"/>
        <v>105000</v>
      </c>
      <c r="K5259" t="e">
        <f>VLOOKUP(B5259,'REGISTRO ABONOS'!$B$8:$BC$10039,54,0)</f>
        <v>#N/A</v>
      </c>
      <c r="L5259" t="e">
        <f>IF(Tabla267[[#This Row],[VALOR RESTANTE]]&lt;Tabla267[[#This Row],[VALOR]],"NO DISPONIBLE","DISPONIBLE")</f>
        <v>#N/A</v>
      </c>
      <c r="M5259" s="9">
        <f>COUNTIF(Tabla267[[#This Row],[VALOR RESTANTE]],0)</f>
        <v>0</v>
      </c>
    </row>
    <row r="5260" spans="2:13" hidden="1" x14ac:dyDescent="0.2">
      <c r="B5260" s="31">
        <v>5251</v>
      </c>
      <c r="J5260">
        <f t="shared" ref="J5260:J5323" si="82">IF(C5260&gt;43607,130000,105000)</f>
        <v>105000</v>
      </c>
      <c r="K5260" t="e">
        <f>VLOOKUP(B5260,'REGISTRO ABONOS'!$B$8:$BC$10039,54,0)</f>
        <v>#N/A</v>
      </c>
      <c r="L5260" t="e">
        <f>IF(Tabla267[[#This Row],[VALOR RESTANTE]]&lt;Tabla267[[#This Row],[VALOR]],"NO DISPONIBLE","DISPONIBLE")</f>
        <v>#N/A</v>
      </c>
      <c r="M5260" s="9">
        <f>COUNTIF(Tabla267[[#This Row],[VALOR RESTANTE]],0)</f>
        <v>0</v>
      </c>
    </row>
    <row r="5261" spans="2:13" hidden="1" x14ac:dyDescent="0.2">
      <c r="B5261" s="31">
        <v>5252</v>
      </c>
      <c r="J5261">
        <f t="shared" si="82"/>
        <v>105000</v>
      </c>
      <c r="K5261" t="e">
        <f>VLOOKUP(B5261,'REGISTRO ABONOS'!$B$8:$BC$10039,54,0)</f>
        <v>#N/A</v>
      </c>
      <c r="L5261" t="e">
        <f>IF(Tabla267[[#This Row],[VALOR RESTANTE]]&lt;Tabla267[[#This Row],[VALOR]],"NO DISPONIBLE","DISPONIBLE")</f>
        <v>#N/A</v>
      </c>
      <c r="M5261" s="9">
        <f>COUNTIF(Tabla267[[#This Row],[VALOR RESTANTE]],0)</f>
        <v>0</v>
      </c>
    </row>
    <row r="5262" spans="2:13" hidden="1" x14ac:dyDescent="0.2">
      <c r="B5262" s="31">
        <v>5253</v>
      </c>
      <c r="J5262">
        <f t="shared" si="82"/>
        <v>105000</v>
      </c>
      <c r="K5262" t="e">
        <f>VLOOKUP(B5262,'REGISTRO ABONOS'!$B$8:$BC$10039,54,0)</f>
        <v>#N/A</v>
      </c>
      <c r="L5262" t="e">
        <f>IF(Tabla267[[#This Row],[VALOR RESTANTE]]&lt;Tabla267[[#This Row],[VALOR]],"NO DISPONIBLE","DISPONIBLE")</f>
        <v>#N/A</v>
      </c>
      <c r="M5262" s="9">
        <f>COUNTIF(Tabla267[[#This Row],[VALOR RESTANTE]],0)</f>
        <v>0</v>
      </c>
    </row>
    <row r="5263" spans="2:13" hidden="1" x14ac:dyDescent="0.2">
      <c r="B5263" s="31">
        <v>5254</v>
      </c>
      <c r="J5263">
        <f t="shared" si="82"/>
        <v>105000</v>
      </c>
      <c r="K5263" t="e">
        <f>VLOOKUP(B5263,'REGISTRO ABONOS'!$B$8:$BC$10039,54,0)</f>
        <v>#N/A</v>
      </c>
      <c r="L5263" t="e">
        <f>IF(Tabla267[[#This Row],[VALOR RESTANTE]]&lt;Tabla267[[#This Row],[VALOR]],"NO DISPONIBLE","DISPONIBLE")</f>
        <v>#N/A</v>
      </c>
      <c r="M5263" s="9">
        <f>COUNTIF(Tabla267[[#This Row],[VALOR RESTANTE]],0)</f>
        <v>0</v>
      </c>
    </row>
    <row r="5264" spans="2:13" hidden="1" x14ac:dyDescent="0.2">
      <c r="B5264" s="31">
        <v>5255</v>
      </c>
      <c r="J5264">
        <f t="shared" si="82"/>
        <v>105000</v>
      </c>
      <c r="K5264" t="e">
        <f>VLOOKUP(B5264,'REGISTRO ABONOS'!$B$8:$BC$10039,54,0)</f>
        <v>#N/A</v>
      </c>
      <c r="L5264" t="e">
        <f>IF(Tabla267[[#This Row],[VALOR RESTANTE]]&lt;Tabla267[[#This Row],[VALOR]],"NO DISPONIBLE","DISPONIBLE")</f>
        <v>#N/A</v>
      </c>
      <c r="M5264" s="9">
        <f>COUNTIF(Tabla267[[#This Row],[VALOR RESTANTE]],0)</f>
        <v>0</v>
      </c>
    </row>
    <row r="5265" spans="2:13" hidden="1" x14ac:dyDescent="0.2">
      <c r="B5265" s="31">
        <v>5256</v>
      </c>
      <c r="J5265">
        <f t="shared" si="82"/>
        <v>105000</v>
      </c>
      <c r="K5265" t="e">
        <f>VLOOKUP(B5265,'REGISTRO ABONOS'!$B$8:$BC$10039,54,0)</f>
        <v>#N/A</v>
      </c>
      <c r="L5265" t="e">
        <f>IF(Tabla267[[#This Row],[VALOR RESTANTE]]&lt;Tabla267[[#This Row],[VALOR]],"NO DISPONIBLE","DISPONIBLE")</f>
        <v>#N/A</v>
      </c>
      <c r="M5265" s="9">
        <f>COUNTIF(Tabla267[[#This Row],[VALOR RESTANTE]],0)</f>
        <v>0</v>
      </c>
    </row>
    <row r="5266" spans="2:13" hidden="1" x14ac:dyDescent="0.2">
      <c r="B5266" s="31">
        <v>5257</v>
      </c>
      <c r="J5266">
        <f t="shared" si="82"/>
        <v>105000</v>
      </c>
      <c r="K5266" t="e">
        <f>VLOOKUP(B5266,'REGISTRO ABONOS'!$B$8:$BC$10039,54,0)</f>
        <v>#N/A</v>
      </c>
      <c r="L5266" t="e">
        <f>IF(Tabla267[[#This Row],[VALOR RESTANTE]]&lt;Tabla267[[#This Row],[VALOR]],"NO DISPONIBLE","DISPONIBLE")</f>
        <v>#N/A</v>
      </c>
      <c r="M5266" s="9">
        <f>COUNTIF(Tabla267[[#This Row],[VALOR RESTANTE]],0)</f>
        <v>0</v>
      </c>
    </row>
    <row r="5267" spans="2:13" hidden="1" x14ac:dyDescent="0.2">
      <c r="B5267" s="31">
        <v>5258</v>
      </c>
      <c r="J5267">
        <f t="shared" si="82"/>
        <v>105000</v>
      </c>
      <c r="K5267" t="e">
        <f>VLOOKUP(B5267,'REGISTRO ABONOS'!$B$8:$BC$10039,54,0)</f>
        <v>#N/A</v>
      </c>
      <c r="L5267" t="e">
        <f>IF(Tabla267[[#This Row],[VALOR RESTANTE]]&lt;Tabla267[[#This Row],[VALOR]],"NO DISPONIBLE","DISPONIBLE")</f>
        <v>#N/A</v>
      </c>
      <c r="M5267" s="9">
        <f>COUNTIF(Tabla267[[#This Row],[VALOR RESTANTE]],0)</f>
        <v>0</v>
      </c>
    </row>
    <row r="5268" spans="2:13" hidden="1" x14ac:dyDescent="0.2">
      <c r="B5268" s="31">
        <v>5259</v>
      </c>
      <c r="J5268">
        <f t="shared" si="82"/>
        <v>105000</v>
      </c>
      <c r="K5268" t="e">
        <f>VLOOKUP(B5268,'REGISTRO ABONOS'!$B$8:$BC$10039,54,0)</f>
        <v>#N/A</v>
      </c>
      <c r="L5268" t="e">
        <f>IF(Tabla267[[#This Row],[VALOR RESTANTE]]&lt;Tabla267[[#This Row],[VALOR]],"NO DISPONIBLE","DISPONIBLE")</f>
        <v>#N/A</v>
      </c>
      <c r="M5268" s="9">
        <f>COUNTIF(Tabla267[[#This Row],[VALOR RESTANTE]],0)</f>
        <v>0</v>
      </c>
    </row>
    <row r="5269" spans="2:13" hidden="1" x14ac:dyDescent="0.2">
      <c r="B5269" s="31">
        <v>5260</v>
      </c>
      <c r="J5269">
        <f t="shared" si="82"/>
        <v>105000</v>
      </c>
      <c r="K5269" t="e">
        <f>VLOOKUP(B5269,'REGISTRO ABONOS'!$B$8:$BC$10039,54,0)</f>
        <v>#N/A</v>
      </c>
      <c r="L5269" t="e">
        <f>IF(Tabla267[[#This Row],[VALOR RESTANTE]]&lt;Tabla267[[#This Row],[VALOR]],"NO DISPONIBLE","DISPONIBLE")</f>
        <v>#N/A</v>
      </c>
      <c r="M5269" s="9">
        <f>COUNTIF(Tabla267[[#This Row],[VALOR RESTANTE]],0)</f>
        <v>0</v>
      </c>
    </row>
    <row r="5270" spans="2:13" hidden="1" x14ac:dyDescent="0.2">
      <c r="B5270" s="31">
        <v>5261</v>
      </c>
      <c r="J5270">
        <f t="shared" si="82"/>
        <v>105000</v>
      </c>
      <c r="K5270" t="e">
        <f>VLOOKUP(B5270,'REGISTRO ABONOS'!$B$8:$BC$10039,54,0)</f>
        <v>#N/A</v>
      </c>
      <c r="L5270" t="e">
        <f>IF(Tabla267[[#This Row],[VALOR RESTANTE]]&lt;Tabla267[[#This Row],[VALOR]],"NO DISPONIBLE","DISPONIBLE")</f>
        <v>#N/A</v>
      </c>
      <c r="M5270" s="9">
        <f>COUNTIF(Tabla267[[#This Row],[VALOR RESTANTE]],0)</f>
        <v>0</v>
      </c>
    </row>
    <row r="5271" spans="2:13" hidden="1" x14ac:dyDescent="0.2">
      <c r="B5271" s="31">
        <v>5262</v>
      </c>
      <c r="I5271" t="s">
        <v>542</v>
      </c>
      <c r="J5271">
        <f t="shared" si="82"/>
        <v>105000</v>
      </c>
      <c r="K5271" t="e">
        <f>VLOOKUP(B5271,'REGISTRO ABONOS'!$B$8:$BC$10039,54,0)</f>
        <v>#N/A</v>
      </c>
      <c r="L5271" t="e">
        <f>IF(Tabla267[[#This Row],[VALOR RESTANTE]]&lt;Tabla267[[#This Row],[VALOR]],"NO DISPONIBLE","DISPONIBLE")</f>
        <v>#N/A</v>
      </c>
      <c r="M5271" s="9">
        <f>COUNTIF(Tabla267[[#This Row],[VALOR RESTANTE]],0)</f>
        <v>0</v>
      </c>
    </row>
    <row r="5272" spans="2:13" hidden="1" x14ac:dyDescent="0.2">
      <c r="B5272" s="31">
        <v>5263</v>
      </c>
      <c r="I5272" t="s">
        <v>542</v>
      </c>
      <c r="J5272">
        <f t="shared" si="82"/>
        <v>105000</v>
      </c>
      <c r="K5272" t="e">
        <f>VLOOKUP(B5272,'REGISTRO ABONOS'!$B$8:$BC$10039,54,0)</f>
        <v>#N/A</v>
      </c>
      <c r="L5272" t="e">
        <f>IF(Tabla267[[#This Row],[VALOR RESTANTE]]&lt;Tabla267[[#This Row],[VALOR]],"NO DISPONIBLE","DISPONIBLE")</f>
        <v>#N/A</v>
      </c>
      <c r="M5272" s="9">
        <f>COUNTIF(Tabla267[[#This Row],[VALOR RESTANTE]],0)</f>
        <v>0</v>
      </c>
    </row>
    <row r="5273" spans="2:13" hidden="1" x14ac:dyDescent="0.2">
      <c r="B5273" s="31">
        <v>5264</v>
      </c>
      <c r="J5273">
        <f t="shared" si="82"/>
        <v>105000</v>
      </c>
      <c r="K5273" t="e">
        <f>VLOOKUP(B5273,'REGISTRO ABONOS'!$B$8:$BC$10039,54,0)</f>
        <v>#N/A</v>
      </c>
      <c r="L5273" t="e">
        <f>IF(Tabla267[[#This Row],[VALOR RESTANTE]]&lt;Tabla267[[#This Row],[VALOR]],"NO DISPONIBLE","DISPONIBLE")</f>
        <v>#N/A</v>
      </c>
      <c r="M5273" s="9">
        <f>COUNTIF(Tabla267[[#This Row],[VALOR RESTANTE]],0)</f>
        <v>0</v>
      </c>
    </row>
    <row r="5274" spans="2:13" hidden="1" x14ac:dyDescent="0.2">
      <c r="B5274" s="31">
        <v>5265</v>
      </c>
      <c r="J5274">
        <f t="shared" si="82"/>
        <v>105000</v>
      </c>
      <c r="K5274" t="e">
        <f>VLOOKUP(B5274,'REGISTRO ABONOS'!$B$8:$BC$10039,54,0)</f>
        <v>#N/A</v>
      </c>
      <c r="L5274" t="e">
        <f>IF(Tabla267[[#This Row],[VALOR RESTANTE]]&lt;Tabla267[[#This Row],[VALOR]],"NO DISPONIBLE","DISPONIBLE")</f>
        <v>#N/A</v>
      </c>
      <c r="M5274" s="9">
        <f>COUNTIF(Tabla267[[#This Row],[VALOR RESTANTE]],0)</f>
        <v>0</v>
      </c>
    </row>
    <row r="5275" spans="2:13" hidden="1" x14ac:dyDescent="0.2">
      <c r="B5275" s="31">
        <v>5266</v>
      </c>
      <c r="J5275">
        <f t="shared" si="82"/>
        <v>105000</v>
      </c>
      <c r="K5275" t="e">
        <f>VLOOKUP(B5275,'REGISTRO ABONOS'!$B$8:$BC$10039,54,0)</f>
        <v>#N/A</v>
      </c>
      <c r="L5275" t="e">
        <f>IF(Tabla267[[#This Row],[VALOR RESTANTE]]&lt;Tabla267[[#This Row],[VALOR]],"NO DISPONIBLE","DISPONIBLE")</f>
        <v>#N/A</v>
      </c>
      <c r="M5275" s="9">
        <f>COUNTIF(Tabla267[[#This Row],[VALOR RESTANTE]],0)</f>
        <v>0</v>
      </c>
    </row>
    <row r="5276" spans="2:13" hidden="1" x14ac:dyDescent="0.2">
      <c r="B5276" s="31">
        <v>5267</v>
      </c>
      <c r="I5276" t="s">
        <v>89</v>
      </c>
      <c r="J5276">
        <f t="shared" si="82"/>
        <v>105000</v>
      </c>
      <c r="K5276" t="e">
        <f>VLOOKUP(B5276,'REGISTRO ABONOS'!$B$8:$BC$10039,54,0)</f>
        <v>#N/A</v>
      </c>
      <c r="L5276" t="e">
        <f>IF(Tabla267[[#This Row],[VALOR RESTANTE]]&lt;Tabla267[[#This Row],[VALOR]],"NO DISPONIBLE","DISPONIBLE")</f>
        <v>#N/A</v>
      </c>
      <c r="M5276" s="9">
        <f>COUNTIF(Tabla267[[#This Row],[VALOR RESTANTE]],0)</f>
        <v>0</v>
      </c>
    </row>
    <row r="5277" spans="2:13" hidden="1" x14ac:dyDescent="0.2">
      <c r="B5277" s="31">
        <v>5268</v>
      </c>
      <c r="J5277">
        <f t="shared" si="82"/>
        <v>105000</v>
      </c>
      <c r="K5277" t="e">
        <f>VLOOKUP(B5277,'REGISTRO ABONOS'!$B$8:$BC$10039,54,0)</f>
        <v>#N/A</v>
      </c>
      <c r="L5277" t="e">
        <f>IF(Tabla267[[#This Row],[VALOR RESTANTE]]&lt;Tabla267[[#This Row],[VALOR]],"NO DISPONIBLE","DISPONIBLE")</f>
        <v>#N/A</v>
      </c>
      <c r="M5277" s="9">
        <f>COUNTIF(Tabla267[[#This Row],[VALOR RESTANTE]],0)</f>
        <v>0</v>
      </c>
    </row>
    <row r="5278" spans="2:13" hidden="1" x14ac:dyDescent="0.2">
      <c r="B5278" s="31">
        <v>5269</v>
      </c>
      <c r="J5278">
        <f t="shared" si="82"/>
        <v>105000</v>
      </c>
      <c r="K5278" t="e">
        <f>VLOOKUP(B5278,'REGISTRO ABONOS'!$B$8:$BC$10039,54,0)</f>
        <v>#N/A</v>
      </c>
      <c r="L5278" t="e">
        <f>IF(Tabla267[[#This Row],[VALOR RESTANTE]]&lt;Tabla267[[#This Row],[VALOR]],"NO DISPONIBLE","DISPONIBLE")</f>
        <v>#N/A</v>
      </c>
      <c r="M5278" s="9">
        <f>COUNTIF(Tabla267[[#This Row],[VALOR RESTANTE]],0)</f>
        <v>0</v>
      </c>
    </row>
    <row r="5279" spans="2:13" hidden="1" x14ac:dyDescent="0.2">
      <c r="B5279" s="31">
        <v>5270</v>
      </c>
      <c r="J5279">
        <f t="shared" si="82"/>
        <v>105000</v>
      </c>
      <c r="K5279" t="e">
        <f>VLOOKUP(B5279,'REGISTRO ABONOS'!$B$8:$BC$10039,54,0)</f>
        <v>#N/A</v>
      </c>
      <c r="L5279" t="e">
        <f>IF(Tabla267[[#This Row],[VALOR RESTANTE]]&lt;Tabla267[[#This Row],[VALOR]],"NO DISPONIBLE","DISPONIBLE")</f>
        <v>#N/A</v>
      </c>
      <c r="M5279" s="9">
        <f>COUNTIF(Tabla267[[#This Row],[VALOR RESTANTE]],0)</f>
        <v>0</v>
      </c>
    </row>
    <row r="5280" spans="2:13" hidden="1" x14ac:dyDescent="0.2">
      <c r="B5280" s="31">
        <v>5271</v>
      </c>
      <c r="J5280">
        <f t="shared" si="82"/>
        <v>105000</v>
      </c>
      <c r="K5280" t="e">
        <f>VLOOKUP(B5280,'REGISTRO ABONOS'!$B$8:$BC$10039,54,0)</f>
        <v>#N/A</v>
      </c>
      <c r="L5280" t="e">
        <f>IF(Tabla267[[#This Row],[VALOR RESTANTE]]&lt;Tabla267[[#This Row],[VALOR]],"NO DISPONIBLE","DISPONIBLE")</f>
        <v>#N/A</v>
      </c>
      <c r="M5280" s="9">
        <f>COUNTIF(Tabla267[[#This Row],[VALOR RESTANTE]],0)</f>
        <v>0</v>
      </c>
    </row>
    <row r="5281" spans="2:13" hidden="1" x14ac:dyDescent="0.2">
      <c r="B5281" s="31">
        <v>5272</v>
      </c>
      <c r="J5281">
        <f t="shared" si="82"/>
        <v>105000</v>
      </c>
      <c r="K5281" t="e">
        <f>VLOOKUP(B5281,'REGISTRO ABONOS'!$B$8:$BC$10039,54,0)</f>
        <v>#N/A</v>
      </c>
      <c r="L5281" t="e">
        <f>IF(Tabla267[[#This Row],[VALOR RESTANTE]]&lt;Tabla267[[#This Row],[VALOR]],"NO DISPONIBLE","DISPONIBLE")</f>
        <v>#N/A</v>
      </c>
      <c r="M5281" s="9">
        <f>COUNTIF(Tabla267[[#This Row],[VALOR RESTANTE]],0)</f>
        <v>0</v>
      </c>
    </row>
    <row r="5282" spans="2:13" hidden="1" x14ac:dyDescent="0.2">
      <c r="B5282" s="31">
        <v>5273</v>
      </c>
      <c r="I5282" t="s">
        <v>543</v>
      </c>
      <c r="J5282">
        <f t="shared" si="82"/>
        <v>105000</v>
      </c>
      <c r="K5282" t="e">
        <f>VLOOKUP(B5282,'REGISTRO ABONOS'!$B$8:$BC$10039,54,0)</f>
        <v>#N/A</v>
      </c>
      <c r="L5282" t="e">
        <f>IF(Tabla267[[#This Row],[VALOR RESTANTE]]&lt;Tabla267[[#This Row],[VALOR]],"NO DISPONIBLE","DISPONIBLE")</f>
        <v>#N/A</v>
      </c>
      <c r="M5282" s="9">
        <f>COUNTIF(Tabla267[[#This Row],[VALOR RESTANTE]],0)</f>
        <v>0</v>
      </c>
    </row>
    <row r="5283" spans="2:13" hidden="1" x14ac:dyDescent="0.2">
      <c r="B5283" s="31">
        <v>5274</v>
      </c>
      <c r="F5283">
        <v>0</v>
      </c>
      <c r="I5283" t="s">
        <v>544</v>
      </c>
      <c r="J5283">
        <f t="shared" si="82"/>
        <v>105000</v>
      </c>
      <c r="K5283" t="e">
        <f>VLOOKUP(B5283,'REGISTRO ABONOS'!$B$8:$BC$10039,54,0)</f>
        <v>#N/A</v>
      </c>
      <c r="L5283" t="e">
        <f>IF(Tabla267[[#This Row],[VALOR RESTANTE]]&lt;Tabla267[[#This Row],[VALOR]],"NO DISPONIBLE","DISPONIBLE")</f>
        <v>#N/A</v>
      </c>
      <c r="M5283" s="9">
        <f>COUNTIF(Tabla267[[#This Row],[VALOR RESTANTE]],0)</f>
        <v>0</v>
      </c>
    </row>
    <row r="5284" spans="2:13" hidden="1" x14ac:dyDescent="0.2">
      <c r="B5284" s="31">
        <v>5275</v>
      </c>
      <c r="J5284">
        <f t="shared" si="82"/>
        <v>105000</v>
      </c>
      <c r="K5284" t="e">
        <f>VLOOKUP(B5284,'REGISTRO ABONOS'!$B$8:$BC$10039,54,0)</f>
        <v>#N/A</v>
      </c>
      <c r="L5284" t="e">
        <f>IF(Tabla267[[#This Row],[VALOR RESTANTE]]&lt;Tabla267[[#This Row],[VALOR]],"NO DISPONIBLE","DISPONIBLE")</f>
        <v>#N/A</v>
      </c>
      <c r="M5284" s="9">
        <f>COUNTIF(Tabla267[[#This Row],[VALOR RESTANTE]],0)</f>
        <v>0</v>
      </c>
    </row>
    <row r="5285" spans="2:13" hidden="1" x14ac:dyDescent="0.2">
      <c r="B5285" s="31">
        <v>5276</v>
      </c>
      <c r="J5285">
        <f t="shared" si="82"/>
        <v>105000</v>
      </c>
      <c r="K5285" t="e">
        <f>VLOOKUP(B5285,'REGISTRO ABONOS'!$B$8:$BC$10039,54,0)</f>
        <v>#N/A</v>
      </c>
      <c r="L5285" t="e">
        <f>IF(Tabla267[[#This Row],[VALOR RESTANTE]]&lt;Tabla267[[#This Row],[VALOR]],"NO DISPONIBLE","DISPONIBLE")</f>
        <v>#N/A</v>
      </c>
      <c r="M5285" s="9">
        <f>COUNTIF(Tabla267[[#This Row],[VALOR RESTANTE]],0)</f>
        <v>0</v>
      </c>
    </row>
    <row r="5286" spans="2:13" hidden="1" x14ac:dyDescent="0.2">
      <c r="B5286" s="31">
        <v>5277</v>
      </c>
      <c r="J5286">
        <f t="shared" si="82"/>
        <v>105000</v>
      </c>
      <c r="K5286" t="e">
        <f>VLOOKUP(B5286,'REGISTRO ABONOS'!$B$8:$BC$10039,54,0)</f>
        <v>#N/A</v>
      </c>
      <c r="L5286" t="e">
        <f>IF(Tabla267[[#This Row],[VALOR RESTANTE]]&lt;Tabla267[[#This Row],[VALOR]],"NO DISPONIBLE","DISPONIBLE")</f>
        <v>#N/A</v>
      </c>
      <c r="M5286" s="9">
        <f>COUNTIF(Tabla267[[#This Row],[VALOR RESTANTE]],0)</f>
        <v>0</v>
      </c>
    </row>
    <row r="5287" spans="2:13" hidden="1" x14ac:dyDescent="0.2">
      <c r="B5287" s="31">
        <v>5278</v>
      </c>
      <c r="J5287">
        <f t="shared" si="82"/>
        <v>105000</v>
      </c>
      <c r="K5287" t="e">
        <f>VLOOKUP(B5287,'REGISTRO ABONOS'!$B$8:$BC$10039,54,0)</f>
        <v>#N/A</v>
      </c>
      <c r="L5287" t="e">
        <f>IF(Tabla267[[#This Row],[VALOR RESTANTE]]&lt;Tabla267[[#This Row],[VALOR]],"NO DISPONIBLE","DISPONIBLE")</f>
        <v>#N/A</v>
      </c>
      <c r="M5287" s="9">
        <f>COUNTIF(Tabla267[[#This Row],[VALOR RESTANTE]],0)</f>
        <v>0</v>
      </c>
    </row>
    <row r="5288" spans="2:13" hidden="1" x14ac:dyDescent="0.2">
      <c r="B5288" s="31">
        <v>5279</v>
      </c>
      <c r="J5288">
        <f t="shared" si="82"/>
        <v>105000</v>
      </c>
      <c r="K5288" t="e">
        <f>VLOOKUP(B5288,'REGISTRO ABONOS'!$B$8:$BC$10039,54,0)</f>
        <v>#N/A</v>
      </c>
      <c r="L5288" t="e">
        <f>IF(Tabla267[[#This Row],[VALOR RESTANTE]]&lt;Tabla267[[#This Row],[VALOR]],"NO DISPONIBLE","DISPONIBLE")</f>
        <v>#N/A</v>
      </c>
      <c r="M5288" s="9">
        <f>COUNTIF(Tabla267[[#This Row],[VALOR RESTANTE]],0)</f>
        <v>0</v>
      </c>
    </row>
    <row r="5289" spans="2:13" hidden="1" x14ac:dyDescent="0.2">
      <c r="B5289" s="31">
        <v>5280</v>
      </c>
      <c r="J5289">
        <f t="shared" si="82"/>
        <v>105000</v>
      </c>
      <c r="K5289" t="e">
        <f>VLOOKUP(B5289,'REGISTRO ABONOS'!$B$8:$BC$10039,54,0)</f>
        <v>#N/A</v>
      </c>
      <c r="L5289" t="e">
        <f>IF(Tabla267[[#This Row],[VALOR RESTANTE]]&lt;Tabla267[[#This Row],[VALOR]],"NO DISPONIBLE","DISPONIBLE")</f>
        <v>#N/A</v>
      </c>
      <c r="M5289" s="9">
        <f>COUNTIF(Tabla267[[#This Row],[VALOR RESTANTE]],0)</f>
        <v>0</v>
      </c>
    </row>
    <row r="5290" spans="2:13" hidden="1" x14ac:dyDescent="0.2">
      <c r="B5290" s="31">
        <v>5281</v>
      </c>
      <c r="J5290">
        <f t="shared" si="82"/>
        <v>105000</v>
      </c>
      <c r="K5290" t="e">
        <f>VLOOKUP(B5290,'REGISTRO ABONOS'!$B$8:$BC$10039,54,0)</f>
        <v>#N/A</v>
      </c>
      <c r="L5290" t="e">
        <f>IF(Tabla267[[#This Row],[VALOR RESTANTE]]&lt;Tabla267[[#This Row],[VALOR]],"NO DISPONIBLE","DISPONIBLE")</f>
        <v>#N/A</v>
      </c>
      <c r="M5290" s="9">
        <f>COUNTIF(Tabla267[[#This Row],[VALOR RESTANTE]],0)</f>
        <v>0</v>
      </c>
    </row>
    <row r="5291" spans="2:13" hidden="1" x14ac:dyDescent="0.2">
      <c r="B5291" s="31">
        <v>5282</v>
      </c>
      <c r="J5291">
        <f t="shared" si="82"/>
        <v>105000</v>
      </c>
      <c r="K5291" t="e">
        <f>VLOOKUP(B5291,'REGISTRO ABONOS'!$B$8:$BC$10039,54,0)</f>
        <v>#N/A</v>
      </c>
      <c r="L5291" t="e">
        <f>IF(Tabla267[[#This Row],[VALOR RESTANTE]]&lt;Tabla267[[#This Row],[VALOR]],"NO DISPONIBLE","DISPONIBLE")</f>
        <v>#N/A</v>
      </c>
      <c r="M5291" s="9">
        <f>COUNTIF(Tabla267[[#This Row],[VALOR RESTANTE]],0)</f>
        <v>0</v>
      </c>
    </row>
    <row r="5292" spans="2:13" hidden="1" x14ac:dyDescent="0.2">
      <c r="B5292" s="31">
        <v>5283</v>
      </c>
      <c r="J5292">
        <f t="shared" si="82"/>
        <v>105000</v>
      </c>
      <c r="K5292" t="e">
        <f>VLOOKUP(B5292,'REGISTRO ABONOS'!$B$8:$BC$10039,54,0)</f>
        <v>#N/A</v>
      </c>
      <c r="L5292" t="e">
        <f>IF(Tabla267[[#This Row],[VALOR RESTANTE]]&lt;Tabla267[[#This Row],[VALOR]],"NO DISPONIBLE","DISPONIBLE")</f>
        <v>#N/A</v>
      </c>
      <c r="M5292" s="9">
        <f>COUNTIF(Tabla267[[#This Row],[VALOR RESTANTE]],0)</f>
        <v>0</v>
      </c>
    </row>
    <row r="5293" spans="2:13" hidden="1" x14ac:dyDescent="0.2">
      <c r="B5293" s="31">
        <v>5284</v>
      </c>
      <c r="J5293">
        <f t="shared" si="82"/>
        <v>105000</v>
      </c>
      <c r="K5293" t="e">
        <f>VLOOKUP(B5293,'REGISTRO ABONOS'!$B$8:$BC$10039,54,0)</f>
        <v>#N/A</v>
      </c>
      <c r="L5293" t="e">
        <f>IF(Tabla267[[#This Row],[VALOR RESTANTE]]&lt;Tabla267[[#This Row],[VALOR]],"NO DISPONIBLE","DISPONIBLE")</f>
        <v>#N/A</v>
      </c>
      <c r="M5293" s="9">
        <f>COUNTIF(Tabla267[[#This Row],[VALOR RESTANTE]],0)</f>
        <v>0</v>
      </c>
    </row>
    <row r="5294" spans="2:13" hidden="1" x14ac:dyDescent="0.2">
      <c r="B5294" s="31">
        <v>5285</v>
      </c>
      <c r="J5294">
        <f t="shared" si="82"/>
        <v>105000</v>
      </c>
      <c r="K5294" t="e">
        <f>VLOOKUP(B5294,'REGISTRO ABONOS'!$B$8:$BC$10039,54,0)</f>
        <v>#N/A</v>
      </c>
      <c r="L5294" t="e">
        <f>IF(Tabla267[[#This Row],[VALOR RESTANTE]]&lt;Tabla267[[#This Row],[VALOR]],"NO DISPONIBLE","DISPONIBLE")</f>
        <v>#N/A</v>
      </c>
      <c r="M5294" s="9">
        <f>COUNTIF(Tabla267[[#This Row],[VALOR RESTANTE]],0)</f>
        <v>0</v>
      </c>
    </row>
    <row r="5295" spans="2:13" hidden="1" x14ac:dyDescent="0.2">
      <c r="B5295" s="31">
        <v>5286</v>
      </c>
      <c r="J5295">
        <f t="shared" si="82"/>
        <v>105000</v>
      </c>
      <c r="K5295" t="e">
        <f>VLOOKUP(B5295,'REGISTRO ABONOS'!$B$8:$BC$10039,54,0)</f>
        <v>#N/A</v>
      </c>
      <c r="L5295" t="e">
        <f>IF(Tabla267[[#This Row],[VALOR RESTANTE]]&lt;Tabla267[[#This Row],[VALOR]],"NO DISPONIBLE","DISPONIBLE")</f>
        <v>#N/A</v>
      </c>
      <c r="M5295" s="9">
        <f>COUNTIF(Tabla267[[#This Row],[VALOR RESTANTE]],0)</f>
        <v>0</v>
      </c>
    </row>
    <row r="5296" spans="2:13" hidden="1" x14ac:dyDescent="0.2">
      <c r="B5296" s="31">
        <v>5287</v>
      </c>
      <c r="J5296">
        <f t="shared" si="82"/>
        <v>105000</v>
      </c>
      <c r="K5296" t="e">
        <f>VLOOKUP(B5296,'REGISTRO ABONOS'!$B$8:$BC$10039,54,0)</f>
        <v>#N/A</v>
      </c>
      <c r="L5296" t="e">
        <f>IF(Tabla267[[#This Row],[VALOR RESTANTE]]&lt;Tabla267[[#This Row],[VALOR]],"NO DISPONIBLE","DISPONIBLE")</f>
        <v>#N/A</v>
      </c>
      <c r="M5296" s="9">
        <f>COUNTIF(Tabla267[[#This Row],[VALOR RESTANTE]],0)</f>
        <v>0</v>
      </c>
    </row>
    <row r="5297" spans="2:13" hidden="1" x14ac:dyDescent="0.2">
      <c r="B5297" s="31">
        <v>5288</v>
      </c>
      <c r="J5297">
        <f t="shared" si="82"/>
        <v>105000</v>
      </c>
      <c r="K5297" t="e">
        <f>VLOOKUP(B5297,'REGISTRO ABONOS'!$B$8:$BC$10039,54,0)</f>
        <v>#N/A</v>
      </c>
      <c r="L5297" t="e">
        <f>IF(Tabla267[[#This Row],[VALOR RESTANTE]]&lt;Tabla267[[#This Row],[VALOR]],"NO DISPONIBLE","DISPONIBLE")</f>
        <v>#N/A</v>
      </c>
      <c r="M5297" s="9">
        <f>COUNTIF(Tabla267[[#This Row],[VALOR RESTANTE]],0)</f>
        <v>0</v>
      </c>
    </row>
    <row r="5298" spans="2:13" hidden="1" x14ac:dyDescent="0.2">
      <c r="B5298" s="31">
        <v>5289</v>
      </c>
      <c r="J5298">
        <f t="shared" si="82"/>
        <v>105000</v>
      </c>
      <c r="K5298" t="e">
        <f>VLOOKUP(B5298,'REGISTRO ABONOS'!$B$8:$BC$10039,54,0)</f>
        <v>#N/A</v>
      </c>
      <c r="L5298" t="e">
        <f>IF(Tabla267[[#This Row],[VALOR RESTANTE]]&lt;Tabla267[[#This Row],[VALOR]],"NO DISPONIBLE","DISPONIBLE")</f>
        <v>#N/A</v>
      </c>
      <c r="M5298" s="9">
        <f>COUNTIF(Tabla267[[#This Row],[VALOR RESTANTE]],0)</f>
        <v>0</v>
      </c>
    </row>
    <row r="5299" spans="2:13" hidden="1" x14ac:dyDescent="0.2">
      <c r="B5299" s="31">
        <v>5290</v>
      </c>
      <c r="J5299">
        <f t="shared" si="82"/>
        <v>105000</v>
      </c>
      <c r="K5299" t="e">
        <f>VLOOKUP(B5299,'REGISTRO ABONOS'!$B$8:$BC$10039,54,0)</f>
        <v>#N/A</v>
      </c>
      <c r="L5299" t="e">
        <f>IF(Tabla267[[#This Row],[VALOR RESTANTE]]&lt;Tabla267[[#This Row],[VALOR]],"NO DISPONIBLE","DISPONIBLE")</f>
        <v>#N/A</v>
      </c>
      <c r="M5299" s="9">
        <f>COUNTIF(Tabla267[[#This Row],[VALOR RESTANTE]],0)</f>
        <v>0</v>
      </c>
    </row>
    <row r="5300" spans="2:13" hidden="1" x14ac:dyDescent="0.2">
      <c r="B5300" s="31">
        <v>5291</v>
      </c>
      <c r="J5300">
        <f t="shared" si="82"/>
        <v>105000</v>
      </c>
      <c r="K5300" t="e">
        <f>VLOOKUP(B5300,'REGISTRO ABONOS'!$B$8:$BC$10039,54,0)</f>
        <v>#N/A</v>
      </c>
      <c r="L5300" t="e">
        <f>IF(Tabla267[[#This Row],[VALOR RESTANTE]]&lt;Tabla267[[#This Row],[VALOR]],"NO DISPONIBLE","DISPONIBLE")</f>
        <v>#N/A</v>
      </c>
      <c r="M5300" s="9">
        <f>COUNTIF(Tabla267[[#This Row],[VALOR RESTANTE]],0)</f>
        <v>0</v>
      </c>
    </row>
    <row r="5301" spans="2:13" hidden="1" x14ac:dyDescent="0.2">
      <c r="B5301" s="31">
        <v>5292</v>
      </c>
      <c r="J5301">
        <f t="shared" si="82"/>
        <v>105000</v>
      </c>
      <c r="K5301" t="e">
        <f>VLOOKUP(B5301,'REGISTRO ABONOS'!$B$8:$BC$10039,54,0)</f>
        <v>#N/A</v>
      </c>
      <c r="L5301" t="e">
        <f>IF(Tabla267[[#This Row],[VALOR RESTANTE]]&lt;Tabla267[[#This Row],[VALOR]],"NO DISPONIBLE","DISPONIBLE")</f>
        <v>#N/A</v>
      </c>
      <c r="M5301" s="9">
        <f>COUNTIF(Tabla267[[#This Row],[VALOR RESTANTE]],0)</f>
        <v>0</v>
      </c>
    </row>
    <row r="5302" spans="2:13" hidden="1" x14ac:dyDescent="0.2">
      <c r="B5302" s="31">
        <v>5293</v>
      </c>
      <c r="J5302">
        <f t="shared" si="82"/>
        <v>105000</v>
      </c>
      <c r="K5302" t="e">
        <f>VLOOKUP(B5302,'REGISTRO ABONOS'!$B$8:$BC$10039,54,0)</f>
        <v>#N/A</v>
      </c>
      <c r="L5302" t="e">
        <f>IF(Tabla267[[#This Row],[VALOR RESTANTE]]&lt;Tabla267[[#This Row],[VALOR]],"NO DISPONIBLE","DISPONIBLE")</f>
        <v>#N/A</v>
      </c>
      <c r="M5302" s="9">
        <f>COUNTIF(Tabla267[[#This Row],[VALOR RESTANTE]],0)</f>
        <v>0</v>
      </c>
    </row>
    <row r="5303" spans="2:13" hidden="1" x14ac:dyDescent="0.2">
      <c r="B5303" s="31">
        <v>5294</v>
      </c>
      <c r="J5303">
        <f t="shared" si="82"/>
        <v>105000</v>
      </c>
      <c r="K5303" t="e">
        <f>VLOOKUP(B5303,'REGISTRO ABONOS'!$B$8:$BC$10039,54,0)</f>
        <v>#N/A</v>
      </c>
      <c r="L5303" t="e">
        <f>IF(Tabla267[[#This Row],[VALOR RESTANTE]]&lt;Tabla267[[#This Row],[VALOR]],"NO DISPONIBLE","DISPONIBLE")</f>
        <v>#N/A</v>
      </c>
      <c r="M5303" s="9">
        <f>COUNTIF(Tabla267[[#This Row],[VALOR RESTANTE]],0)</f>
        <v>0</v>
      </c>
    </row>
    <row r="5304" spans="2:13" hidden="1" x14ac:dyDescent="0.2">
      <c r="B5304" s="31">
        <v>5295</v>
      </c>
      <c r="J5304">
        <f t="shared" si="82"/>
        <v>105000</v>
      </c>
      <c r="K5304" t="e">
        <f>VLOOKUP(B5304,'REGISTRO ABONOS'!$B$8:$BC$10039,54,0)</f>
        <v>#N/A</v>
      </c>
      <c r="L5304" t="e">
        <f>IF(Tabla267[[#This Row],[VALOR RESTANTE]]&lt;Tabla267[[#This Row],[VALOR]],"NO DISPONIBLE","DISPONIBLE")</f>
        <v>#N/A</v>
      </c>
      <c r="M5304" s="9">
        <f>COUNTIF(Tabla267[[#This Row],[VALOR RESTANTE]],0)</f>
        <v>0</v>
      </c>
    </row>
    <row r="5305" spans="2:13" hidden="1" x14ac:dyDescent="0.2">
      <c r="B5305" s="31">
        <v>5296</v>
      </c>
      <c r="J5305">
        <f t="shared" si="82"/>
        <v>105000</v>
      </c>
      <c r="K5305" t="e">
        <f>VLOOKUP(B5305,'REGISTRO ABONOS'!$B$8:$BC$10039,54,0)</f>
        <v>#N/A</v>
      </c>
      <c r="L5305" t="e">
        <f>IF(Tabla267[[#This Row],[VALOR RESTANTE]]&lt;Tabla267[[#This Row],[VALOR]],"NO DISPONIBLE","DISPONIBLE")</f>
        <v>#N/A</v>
      </c>
      <c r="M5305" s="9">
        <f>COUNTIF(Tabla267[[#This Row],[VALOR RESTANTE]],0)</f>
        <v>0</v>
      </c>
    </row>
    <row r="5306" spans="2:13" hidden="1" x14ac:dyDescent="0.2">
      <c r="B5306" s="31">
        <v>5297</v>
      </c>
      <c r="I5306" t="s">
        <v>542</v>
      </c>
      <c r="J5306">
        <f t="shared" si="82"/>
        <v>105000</v>
      </c>
      <c r="K5306" t="e">
        <f>VLOOKUP(B5306,'REGISTRO ABONOS'!$B$8:$BC$10039,54,0)</f>
        <v>#N/A</v>
      </c>
      <c r="L5306" t="e">
        <f>IF(Tabla267[[#This Row],[VALOR RESTANTE]]&lt;Tabla267[[#This Row],[VALOR]],"NO DISPONIBLE","DISPONIBLE")</f>
        <v>#N/A</v>
      </c>
      <c r="M5306" s="9">
        <f>COUNTIF(Tabla267[[#This Row],[VALOR RESTANTE]],0)</f>
        <v>0</v>
      </c>
    </row>
    <row r="5307" spans="2:13" hidden="1" x14ac:dyDescent="0.2">
      <c r="B5307" s="31">
        <v>5298</v>
      </c>
      <c r="I5307" t="s">
        <v>89</v>
      </c>
      <c r="J5307">
        <f t="shared" si="82"/>
        <v>105000</v>
      </c>
      <c r="K5307" t="e">
        <f>VLOOKUP(B5307,'REGISTRO ABONOS'!$B$8:$BC$10039,54,0)</f>
        <v>#N/A</v>
      </c>
      <c r="L5307" t="e">
        <f>IF(Tabla267[[#This Row],[VALOR RESTANTE]]&lt;Tabla267[[#This Row],[VALOR]],"NO DISPONIBLE","DISPONIBLE")</f>
        <v>#N/A</v>
      </c>
      <c r="M5307" s="9">
        <f>COUNTIF(Tabla267[[#This Row],[VALOR RESTANTE]],0)</f>
        <v>0</v>
      </c>
    </row>
    <row r="5308" spans="2:13" hidden="1" x14ac:dyDescent="0.2">
      <c r="B5308" s="31">
        <v>5299</v>
      </c>
      <c r="J5308">
        <f t="shared" si="82"/>
        <v>105000</v>
      </c>
      <c r="K5308" t="e">
        <f>VLOOKUP(B5308,'REGISTRO ABONOS'!$B$8:$BC$10039,54,0)</f>
        <v>#N/A</v>
      </c>
      <c r="L5308" t="e">
        <f>IF(Tabla267[[#This Row],[VALOR RESTANTE]]&lt;Tabla267[[#This Row],[VALOR]],"NO DISPONIBLE","DISPONIBLE")</f>
        <v>#N/A</v>
      </c>
      <c r="M5308" s="9">
        <f>COUNTIF(Tabla267[[#This Row],[VALOR RESTANTE]],0)</f>
        <v>0</v>
      </c>
    </row>
    <row r="5309" spans="2:13" hidden="1" x14ac:dyDescent="0.2">
      <c r="B5309" s="31">
        <v>5300</v>
      </c>
      <c r="J5309">
        <f t="shared" si="82"/>
        <v>105000</v>
      </c>
      <c r="K5309" t="e">
        <f>VLOOKUP(B5309,'REGISTRO ABONOS'!$B$8:$BC$10039,54,0)</f>
        <v>#N/A</v>
      </c>
      <c r="L5309" t="e">
        <f>IF(Tabla267[[#This Row],[VALOR RESTANTE]]&lt;Tabla267[[#This Row],[VALOR]],"NO DISPONIBLE","DISPONIBLE")</f>
        <v>#N/A</v>
      </c>
      <c r="M5309" s="9">
        <f>COUNTIF(Tabla267[[#This Row],[VALOR RESTANTE]],0)</f>
        <v>0</v>
      </c>
    </row>
    <row r="5310" spans="2:13" hidden="1" x14ac:dyDescent="0.2">
      <c r="B5310" s="31">
        <v>5301</v>
      </c>
      <c r="I5310" t="s">
        <v>536</v>
      </c>
      <c r="J5310">
        <f t="shared" si="82"/>
        <v>105000</v>
      </c>
      <c r="K5310" t="e">
        <f>VLOOKUP(B5310,'REGISTRO ABONOS'!$B$8:$BC$10039,54,0)</f>
        <v>#N/A</v>
      </c>
      <c r="L5310" t="e">
        <f>IF(Tabla267[[#This Row],[VALOR RESTANTE]]&lt;Tabla267[[#This Row],[VALOR]],"NO DISPONIBLE","DISPONIBLE")</f>
        <v>#N/A</v>
      </c>
      <c r="M5310" s="9">
        <f>COUNTIF(Tabla267[[#This Row],[VALOR RESTANTE]],0)</f>
        <v>0</v>
      </c>
    </row>
    <row r="5311" spans="2:13" hidden="1" x14ac:dyDescent="0.2">
      <c r="B5311" s="31">
        <v>5302</v>
      </c>
      <c r="I5311" t="s">
        <v>476</v>
      </c>
      <c r="J5311">
        <f t="shared" si="82"/>
        <v>105000</v>
      </c>
      <c r="K5311" t="e">
        <f>VLOOKUP(B5311,'REGISTRO ABONOS'!$B$8:$BC$10039,54,0)</f>
        <v>#N/A</v>
      </c>
      <c r="L5311" t="e">
        <f>IF(Tabla267[[#This Row],[VALOR RESTANTE]]&lt;Tabla267[[#This Row],[VALOR]],"NO DISPONIBLE","DISPONIBLE")</f>
        <v>#N/A</v>
      </c>
      <c r="M5311" s="9">
        <f>COUNTIF(Tabla267[[#This Row],[VALOR RESTANTE]],0)</f>
        <v>0</v>
      </c>
    </row>
    <row r="5312" spans="2:13" hidden="1" x14ac:dyDescent="0.2">
      <c r="B5312" s="31">
        <v>5303</v>
      </c>
      <c r="J5312">
        <f t="shared" si="82"/>
        <v>105000</v>
      </c>
      <c r="K5312" t="e">
        <f>VLOOKUP(B5312,'REGISTRO ABONOS'!$B$8:$BC$10039,54,0)</f>
        <v>#N/A</v>
      </c>
      <c r="L5312" t="e">
        <f>IF(Tabla267[[#This Row],[VALOR RESTANTE]]&lt;Tabla267[[#This Row],[VALOR]],"NO DISPONIBLE","DISPONIBLE")</f>
        <v>#N/A</v>
      </c>
      <c r="M5312" s="9">
        <f>COUNTIF(Tabla267[[#This Row],[VALOR RESTANTE]],0)</f>
        <v>0</v>
      </c>
    </row>
    <row r="5313" spans="2:13" hidden="1" x14ac:dyDescent="0.2">
      <c r="B5313" s="31">
        <v>5304</v>
      </c>
      <c r="J5313">
        <f t="shared" si="82"/>
        <v>105000</v>
      </c>
      <c r="K5313" t="e">
        <f>VLOOKUP(B5313,'REGISTRO ABONOS'!$B$8:$BC$10039,54,0)</f>
        <v>#N/A</v>
      </c>
      <c r="L5313" t="e">
        <f>IF(Tabla267[[#This Row],[VALOR RESTANTE]]&lt;Tabla267[[#This Row],[VALOR]],"NO DISPONIBLE","DISPONIBLE")</f>
        <v>#N/A</v>
      </c>
      <c r="M5313" s="9">
        <f>COUNTIF(Tabla267[[#This Row],[VALOR RESTANTE]],0)</f>
        <v>0</v>
      </c>
    </row>
    <row r="5314" spans="2:13" hidden="1" x14ac:dyDescent="0.2">
      <c r="B5314" s="31">
        <v>5305</v>
      </c>
      <c r="I5314" t="s">
        <v>504</v>
      </c>
      <c r="J5314">
        <f t="shared" si="82"/>
        <v>105000</v>
      </c>
      <c r="K5314" t="e">
        <f>VLOOKUP(B5314,'REGISTRO ABONOS'!$B$8:$BC$10039,54,0)</f>
        <v>#N/A</v>
      </c>
      <c r="L5314" t="e">
        <f>IF(Tabla267[[#This Row],[VALOR RESTANTE]]&lt;Tabla267[[#This Row],[VALOR]],"NO DISPONIBLE","DISPONIBLE")</f>
        <v>#N/A</v>
      </c>
      <c r="M5314" s="9">
        <f>COUNTIF(Tabla267[[#This Row],[VALOR RESTANTE]],0)</f>
        <v>0</v>
      </c>
    </row>
    <row r="5315" spans="2:13" hidden="1" x14ac:dyDescent="0.2">
      <c r="B5315" s="31">
        <v>5306</v>
      </c>
      <c r="J5315">
        <f t="shared" si="82"/>
        <v>105000</v>
      </c>
      <c r="K5315" t="e">
        <f>VLOOKUP(B5315,'REGISTRO ABONOS'!$B$8:$BC$10039,54,0)</f>
        <v>#N/A</v>
      </c>
      <c r="L5315" t="e">
        <f>IF(Tabla267[[#This Row],[VALOR RESTANTE]]&lt;Tabla267[[#This Row],[VALOR]],"NO DISPONIBLE","DISPONIBLE")</f>
        <v>#N/A</v>
      </c>
      <c r="M5315" s="9">
        <f>COUNTIF(Tabla267[[#This Row],[VALOR RESTANTE]],0)</f>
        <v>0</v>
      </c>
    </row>
    <row r="5316" spans="2:13" hidden="1" x14ac:dyDescent="0.2">
      <c r="B5316" s="31">
        <v>5307</v>
      </c>
      <c r="J5316">
        <f t="shared" si="82"/>
        <v>105000</v>
      </c>
      <c r="K5316" t="e">
        <f>VLOOKUP(B5316,'REGISTRO ABONOS'!$B$8:$BC$10039,54,0)</f>
        <v>#N/A</v>
      </c>
      <c r="L5316" t="e">
        <f>IF(Tabla267[[#This Row],[VALOR RESTANTE]]&lt;Tabla267[[#This Row],[VALOR]],"NO DISPONIBLE","DISPONIBLE")</f>
        <v>#N/A</v>
      </c>
      <c r="M5316" s="9">
        <f>COUNTIF(Tabla267[[#This Row],[VALOR RESTANTE]],0)</f>
        <v>0</v>
      </c>
    </row>
    <row r="5317" spans="2:13" hidden="1" x14ac:dyDescent="0.2">
      <c r="B5317" s="31">
        <v>5308</v>
      </c>
      <c r="J5317">
        <f t="shared" si="82"/>
        <v>105000</v>
      </c>
      <c r="K5317" t="e">
        <f>VLOOKUP(B5317,'REGISTRO ABONOS'!$B$8:$BC$10039,54,0)</f>
        <v>#N/A</v>
      </c>
      <c r="L5317" t="e">
        <f>IF(Tabla267[[#This Row],[VALOR RESTANTE]]&lt;Tabla267[[#This Row],[VALOR]],"NO DISPONIBLE","DISPONIBLE")</f>
        <v>#N/A</v>
      </c>
      <c r="M5317" s="9">
        <f>COUNTIF(Tabla267[[#This Row],[VALOR RESTANTE]],0)</f>
        <v>0</v>
      </c>
    </row>
    <row r="5318" spans="2:13" hidden="1" x14ac:dyDescent="0.2">
      <c r="B5318" s="31">
        <v>5309</v>
      </c>
      <c r="J5318">
        <f t="shared" si="82"/>
        <v>105000</v>
      </c>
      <c r="K5318" t="e">
        <f>VLOOKUP(B5318,'REGISTRO ABONOS'!$B$8:$BC$10039,54,0)</f>
        <v>#N/A</v>
      </c>
      <c r="L5318" t="e">
        <f>IF(Tabla267[[#This Row],[VALOR RESTANTE]]&lt;Tabla267[[#This Row],[VALOR]],"NO DISPONIBLE","DISPONIBLE")</f>
        <v>#N/A</v>
      </c>
      <c r="M5318" s="9">
        <f>COUNTIF(Tabla267[[#This Row],[VALOR RESTANTE]],0)</f>
        <v>0</v>
      </c>
    </row>
    <row r="5319" spans="2:13" hidden="1" x14ac:dyDescent="0.2">
      <c r="B5319" s="31">
        <v>5310</v>
      </c>
      <c r="I5319" t="s">
        <v>229</v>
      </c>
      <c r="J5319">
        <f t="shared" si="82"/>
        <v>105000</v>
      </c>
      <c r="K5319" t="e">
        <f>VLOOKUP(B5319,'REGISTRO ABONOS'!$B$8:$BC$10039,54,0)</f>
        <v>#N/A</v>
      </c>
      <c r="L5319" t="e">
        <f>IF(Tabla267[[#This Row],[VALOR RESTANTE]]&lt;Tabla267[[#This Row],[VALOR]],"NO DISPONIBLE","DISPONIBLE")</f>
        <v>#N/A</v>
      </c>
      <c r="M5319" s="9">
        <f>COUNTIF(Tabla267[[#This Row],[VALOR RESTANTE]],0)</f>
        <v>0</v>
      </c>
    </row>
    <row r="5320" spans="2:13" hidden="1" x14ac:dyDescent="0.2">
      <c r="B5320" s="31">
        <v>5311</v>
      </c>
      <c r="I5320" t="s">
        <v>545</v>
      </c>
      <c r="J5320">
        <f t="shared" si="82"/>
        <v>105000</v>
      </c>
      <c r="K5320" t="e">
        <f>VLOOKUP(B5320,'REGISTRO ABONOS'!$B$8:$BC$10039,54,0)</f>
        <v>#N/A</v>
      </c>
      <c r="L5320" t="e">
        <f>IF(Tabla267[[#This Row],[VALOR RESTANTE]]&lt;Tabla267[[#This Row],[VALOR]],"NO DISPONIBLE","DISPONIBLE")</f>
        <v>#N/A</v>
      </c>
      <c r="M5320" s="9">
        <f>COUNTIF(Tabla267[[#This Row],[VALOR RESTANTE]],0)</f>
        <v>0</v>
      </c>
    </row>
    <row r="5321" spans="2:13" hidden="1" x14ac:dyDescent="0.2">
      <c r="B5321" s="31">
        <v>5312</v>
      </c>
      <c r="I5321" t="s">
        <v>535</v>
      </c>
      <c r="J5321">
        <f t="shared" si="82"/>
        <v>105000</v>
      </c>
      <c r="K5321" t="e">
        <f>VLOOKUP(B5321,'REGISTRO ABONOS'!$B$8:$BC$10039,54,0)</f>
        <v>#N/A</v>
      </c>
      <c r="L5321" t="e">
        <f>IF(Tabla267[[#This Row],[VALOR RESTANTE]]&lt;Tabla267[[#This Row],[VALOR]],"NO DISPONIBLE","DISPONIBLE")</f>
        <v>#N/A</v>
      </c>
      <c r="M5321" s="9">
        <f>COUNTIF(Tabla267[[#This Row],[VALOR RESTANTE]],0)</f>
        <v>0</v>
      </c>
    </row>
    <row r="5322" spans="2:13" hidden="1" x14ac:dyDescent="0.2">
      <c r="B5322" s="31">
        <v>5313</v>
      </c>
      <c r="J5322">
        <f t="shared" si="82"/>
        <v>105000</v>
      </c>
      <c r="K5322" t="e">
        <f>VLOOKUP(B5322,'REGISTRO ABONOS'!$B$8:$BC$10039,54,0)</f>
        <v>#N/A</v>
      </c>
      <c r="L5322" t="e">
        <f>IF(Tabla267[[#This Row],[VALOR RESTANTE]]&lt;Tabla267[[#This Row],[VALOR]],"NO DISPONIBLE","DISPONIBLE")</f>
        <v>#N/A</v>
      </c>
      <c r="M5322" s="9">
        <f>COUNTIF(Tabla267[[#This Row],[VALOR RESTANTE]],0)</f>
        <v>0</v>
      </c>
    </row>
    <row r="5323" spans="2:13" hidden="1" x14ac:dyDescent="0.2">
      <c r="B5323" s="31">
        <v>5314</v>
      </c>
      <c r="J5323">
        <f t="shared" si="82"/>
        <v>105000</v>
      </c>
      <c r="K5323" t="e">
        <f>VLOOKUP(B5323,'REGISTRO ABONOS'!$B$8:$BC$10039,54,0)</f>
        <v>#N/A</v>
      </c>
      <c r="L5323" t="e">
        <f>IF(Tabla267[[#This Row],[VALOR RESTANTE]]&lt;Tabla267[[#This Row],[VALOR]],"NO DISPONIBLE","DISPONIBLE")</f>
        <v>#N/A</v>
      </c>
      <c r="M5323" s="9">
        <f>COUNTIF(Tabla267[[#This Row],[VALOR RESTANTE]],0)</f>
        <v>0</v>
      </c>
    </row>
    <row r="5324" spans="2:13" hidden="1" x14ac:dyDescent="0.2">
      <c r="B5324" s="31">
        <v>5315</v>
      </c>
      <c r="I5324" t="s">
        <v>546</v>
      </c>
      <c r="J5324">
        <f t="shared" ref="J5324:J5387" si="83">IF(C5324&gt;43607,130000,105000)</f>
        <v>105000</v>
      </c>
      <c r="K5324" t="e">
        <f>VLOOKUP(B5324,'REGISTRO ABONOS'!$B$8:$BC$10039,54,0)</f>
        <v>#N/A</v>
      </c>
      <c r="L5324" t="e">
        <f>IF(Tabla267[[#This Row],[VALOR RESTANTE]]&lt;Tabla267[[#This Row],[VALOR]],"NO DISPONIBLE","DISPONIBLE")</f>
        <v>#N/A</v>
      </c>
      <c r="M5324" s="9">
        <f>COUNTIF(Tabla267[[#This Row],[VALOR RESTANTE]],0)</f>
        <v>0</v>
      </c>
    </row>
    <row r="5325" spans="2:13" hidden="1" x14ac:dyDescent="0.2">
      <c r="B5325" s="31">
        <v>5316</v>
      </c>
      <c r="I5325" t="s">
        <v>515</v>
      </c>
      <c r="J5325">
        <f t="shared" si="83"/>
        <v>105000</v>
      </c>
      <c r="K5325" t="e">
        <f>VLOOKUP(B5325,'REGISTRO ABONOS'!$B$8:$BC$10039,54,0)</f>
        <v>#N/A</v>
      </c>
      <c r="L5325" t="e">
        <f>IF(Tabla267[[#This Row],[VALOR RESTANTE]]&lt;Tabla267[[#This Row],[VALOR]],"NO DISPONIBLE","DISPONIBLE")</f>
        <v>#N/A</v>
      </c>
      <c r="M5325" s="9">
        <f>COUNTIF(Tabla267[[#This Row],[VALOR RESTANTE]],0)</f>
        <v>0</v>
      </c>
    </row>
    <row r="5326" spans="2:13" hidden="1" x14ac:dyDescent="0.2">
      <c r="B5326" s="31">
        <v>5317</v>
      </c>
      <c r="J5326">
        <f t="shared" si="83"/>
        <v>105000</v>
      </c>
      <c r="K5326" t="e">
        <f>VLOOKUP(B5326,'REGISTRO ABONOS'!$B$8:$BC$10039,54,0)</f>
        <v>#N/A</v>
      </c>
      <c r="L5326" t="e">
        <f>IF(Tabla267[[#This Row],[VALOR RESTANTE]]&lt;Tabla267[[#This Row],[VALOR]],"NO DISPONIBLE","DISPONIBLE")</f>
        <v>#N/A</v>
      </c>
      <c r="M5326" s="9">
        <f>COUNTIF(Tabla267[[#This Row],[VALOR RESTANTE]],0)</f>
        <v>0</v>
      </c>
    </row>
    <row r="5327" spans="2:13" hidden="1" x14ac:dyDescent="0.2">
      <c r="B5327" s="31">
        <v>5318</v>
      </c>
      <c r="J5327">
        <f t="shared" si="83"/>
        <v>105000</v>
      </c>
      <c r="K5327" t="e">
        <f>VLOOKUP(B5327,'REGISTRO ABONOS'!$B$8:$BC$10039,54,0)</f>
        <v>#N/A</v>
      </c>
      <c r="L5327" t="e">
        <f>IF(Tabla267[[#This Row],[VALOR RESTANTE]]&lt;Tabla267[[#This Row],[VALOR]],"NO DISPONIBLE","DISPONIBLE")</f>
        <v>#N/A</v>
      </c>
      <c r="M5327" s="9">
        <f>COUNTIF(Tabla267[[#This Row],[VALOR RESTANTE]],0)</f>
        <v>0</v>
      </c>
    </row>
    <row r="5328" spans="2:13" hidden="1" x14ac:dyDescent="0.2">
      <c r="B5328" s="31">
        <v>5319</v>
      </c>
      <c r="J5328">
        <f t="shared" si="83"/>
        <v>105000</v>
      </c>
      <c r="K5328" t="e">
        <f>VLOOKUP(B5328,'REGISTRO ABONOS'!$B$8:$BC$10039,54,0)</f>
        <v>#N/A</v>
      </c>
      <c r="L5328" t="e">
        <f>IF(Tabla267[[#This Row],[VALOR RESTANTE]]&lt;Tabla267[[#This Row],[VALOR]],"NO DISPONIBLE","DISPONIBLE")</f>
        <v>#N/A</v>
      </c>
      <c r="M5328" s="9">
        <f>COUNTIF(Tabla267[[#This Row],[VALOR RESTANTE]],0)</f>
        <v>0</v>
      </c>
    </row>
    <row r="5329" spans="2:13" hidden="1" x14ac:dyDescent="0.2">
      <c r="B5329" s="31">
        <v>5320</v>
      </c>
      <c r="J5329">
        <f t="shared" si="83"/>
        <v>105000</v>
      </c>
      <c r="K5329" t="e">
        <f>VLOOKUP(B5329,'REGISTRO ABONOS'!$B$8:$BC$10039,54,0)</f>
        <v>#N/A</v>
      </c>
      <c r="L5329" t="e">
        <f>IF(Tabla267[[#This Row],[VALOR RESTANTE]]&lt;Tabla267[[#This Row],[VALOR]],"NO DISPONIBLE","DISPONIBLE")</f>
        <v>#N/A</v>
      </c>
      <c r="M5329" s="9">
        <f>COUNTIF(Tabla267[[#This Row],[VALOR RESTANTE]],0)</f>
        <v>0</v>
      </c>
    </row>
    <row r="5330" spans="2:13" hidden="1" x14ac:dyDescent="0.2">
      <c r="B5330" s="31">
        <v>5321</v>
      </c>
      <c r="J5330">
        <f t="shared" si="83"/>
        <v>105000</v>
      </c>
      <c r="K5330" t="e">
        <f>VLOOKUP(B5330,'REGISTRO ABONOS'!$B$8:$BC$10039,54,0)</f>
        <v>#N/A</v>
      </c>
      <c r="L5330" t="e">
        <f>IF(Tabla267[[#This Row],[VALOR RESTANTE]]&lt;Tabla267[[#This Row],[VALOR]],"NO DISPONIBLE","DISPONIBLE")</f>
        <v>#N/A</v>
      </c>
      <c r="M5330" s="9">
        <f>COUNTIF(Tabla267[[#This Row],[VALOR RESTANTE]],0)</f>
        <v>0</v>
      </c>
    </row>
    <row r="5331" spans="2:13" hidden="1" x14ac:dyDescent="0.2">
      <c r="B5331" s="31">
        <v>5322</v>
      </c>
      <c r="J5331">
        <f t="shared" si="83"/>
        <v>105000</v>
      </c>
      <c r="K5331" t="e">
        <f>VLOOKUP(B5331,'REGISTRO ABONOS'!$B$8:$BC$10039,54,0)</f>
        <v>#N/A</v>
      </c>
      <c r="L5331" t="e">
        <f>IF(Tabla267[[#This Row],[VALOR RESTANTE]]&lt;Tabla267[[#This Row],[VALOR]],"NO DISPONIBLE","DISPONIBLE")</f>
        <v>#N/A</v>
      </c>
      <c r="M5331" s="9">
        <f>COUNTIF(Tabla267[[#This Row],[VALOR RESTANTE]],0)</f>
        <v>0</v>
      </c>
    </row>
    <row r="5332" spans="2:13" hidden="1" x14ac:dyDescent="0.2">
      <c r="B5332" s="31">
        <v>5323</v>
      </c>
      <c r="J5332">
        <f t="shared" si="83"/>
        <v>105000</v>
      </c>
      <c r="K5332" t="e">
        <f>VLOOKUP(B5332,'REGISTRO ABONOS'!$B$8:$BC$10039,54,0)</f>
        <v>#N/A</v>
      </c>
      <c r="L5332" t="e">
        <f>IF(Tabla267[[#This Row],[VALOR RESTANTE]]&lt;Tabla267[[#This Row],[VALOR]],"NO DISPONIBLE","DISPONIBLE")</f>
        <v>#N/A</v>
      </c>
      <c r="M5332" s="9">
        <f>COUNTIF(Tabla267[[#This Row],[VALOR RESTANTE]],0)</f>
        <v>0</v>
      </c>
    </row>
    <row r="5333" spans="2:13" hidden="1" x14ac:dyDescent="0.2">
      <c r="B5333" s="31">
        <v>5324</v>
      </c>
      <c r="I5333" t="s">
        <v>527</v>
      </c>
      <c r="J5333">
        <f t="shared" si="83"/>
        <v>105000</v>
      </c>
      <c r="K5333" t="e">
        <f>VLOOKUP(B5333,'REGISTRO ABONOS'!$B$8:$BC$10039,54,0)</f>
        <v>#N/A</v>
      </c>
      <c r="L5333" t="e">
        <f>IF(Tabla267[[#This Row],[VALOR RESTANTE]]&lt;Tabla267[[#This Row],[VALOR]],"NO DISPONIBLE","DISPONIBLE")</f>
        <v>#N/A</v>
      </c>
      <c r="M5333" s="9">
        <f>COUNTIF(Tabla267[[#This Row],[VALOR RESTANTE]],0)</f>
        <v>0</v>
      </c>
    </row>
    <row r="5334" spans="2:13" hidden="1" x14ac:dyDescent="0.2">
      <c r="B5334" s="31">
        <v>5325</v>
      </c>
      <c r="J5334">
        <f t="shared" si="83"/>
        <v>105000</v>
      </c>
      <c r="K5334" t="e">
        <f>VLOOKUP(B5334,'REGISTRO ABONOS'!$B$8:$BC$10039,54,0)</f>
        <v>#N/A</v>
      </c>
      <c r="L5334" t="e">
        <f>IF(Tabla267[[#This Row],[VALOR RESTANTE]]&lt;Tabla267[[#This Row],[VALOR]],"NO DISPONIBLE","DISPONIBLE")</f>
        <v>#N/A</v>
      </c>
      <c r="M5334" s="9">
        <f>COUNTIF(Tabla267[[#This Row],[VALOR RESTANTE]],0)</f>
        <v>0</v>
      </c>
    </row>
    <row r="5335" spans="2:13" hidden="1" x14ac:dyDescent="0.2">
      <c r="B5335" s="31">
        <v>5326</v>
      </c>
      <c r="J5335">
        <f t="shared" si="83"/>
        <v>105000</v>
      </c>
      <c r="K5335" t="e">
        <f>VLOOKUP(B5335,'REGISTRO ABONOS'!$B$8:$BC$10039,54,0)</f>
        <v>#N/A</v>
      </c>
      <c r="L5335" t="e">
        <f>IF(Tabla267[[#This Row],[VALOR RESTANTE]]&lt;Tabla267[[#This Row],[VALOR]],"NO DISPONIBLE","DISPONIBLE")</f>
        <v>#N/A</v>
      </c>
      <c r="M5335" s="9">
        <f>COUNTIF(Tabla267[[#This Row],[VALOR RESTANTE]],0)</f>
        <v>0</v>
      </c>
    </row>
    <row r="5336" spans="2:13" hidden="1" x14ac:dyDescent="0.2">
      <c r="B5336" s="31">
        <v>5327</v>
      </c>
      <c r="J5336">
        <f t="shared" si="83"/>
        <v>105000</v>
      </c>
      <c r="K5336" t="e">
        <f>VLOOKUP(B5336,'REGISTRO ABONOS'!$B$8:$BC$10039,54,0)</f>
        <v>#N/A</v>
      </c>
      <c r="L5336" t="e">
        <f>IF(Tabla267[[#This Row],[VALOR RESTANTE]]&lt;Tabla267[[#This Row],[VALOR]],"NO DISPONIBLE","DISPONIBLE")</f>
        <v>#N/A</v>
      </c>
      <c r="M5336" s="9">
        <f>COUNTIF(Tabla267[[#This Row],[VALOR RESTANTE]],0)</f>
        <v>0</v>
      </c>
    </row>
    <row r="5337" spans="2:13" hidden="1" x14ac:dyDescent="0.2">
      <c r="B5337" s="31">
        <v>5328</v>
      </c>
      <c r="I5337" t="s">
        <v>536</v>
      </c>
      <c r="J5337">
        <f t="shared" si="83"/>
        <v>105000</v>
      </c>
      <c r="K5337" t="e">
        <f>VLOOKUP(B5337,'REGISTRO ABONOS'!$B$8:$BC$10039,54,0)</f>
        <v>#N/A</v>
      </c>
      <c r="L5337" t="e">
        <f>IF(Tabla267[[#This Row],[VALOR RESTANTE]]&lt;Tabla267[[#This Row],[VALOR]],"NO DISPONIBLE","DISPONIBLE")</f>
        <v>#N/A</v>
      </c>
      <c r="M5337" s="9">
        <f>COUNTIF(Tabla267[[#This Row],[VALOR RESTANTE]],0)</f>
        <v>0</v>
      </c>
    </row>
    <row r="5338" spans="2:13" hidden="1" x14ac:dyDescent="0.2">
      <c r="B5338" s="31">
        <v>5329</v>
      </c>
      <c r="J5338">
        <f t="shared" si="83"/>
        <v>105000</v>
      </c>
      <c r="K5338" t="e">
        <f>VLOOKUP(B5338,'REGISTRO ABONOS'!$B$8:$BC$10039,54,0)</f>
        <v>#N/A</v>
      </c>
      <c r="L5338" t="e">
        <f>IF(Tabla267[[#This Row],[VALOR RESTANTE]]&lt;Tabla267[[#This Row],[VALOR]],"NO DISPONIBLE","DISPONIBLE")</f>
        <v>#N/A</v>
      </c>
      <c r="M5338" s="9">
        <f>COUNTIF(Tabla267[[#This Row],[VALOR RESTANTE]],0)</f>
        <v>0</v>
      </c>
    </row>
    <row r="5339" spans="2:13" hidden="1" x14ac:dyDescent="0.2">
      <c r="B5339" s="31">
        <v>5330</v>
      </c>
      <c r="J5339">
        <f t="shared" si="83"/>
        <v>105000</v>
      </c>
      <c r="K5339" t="e">
        <f>VLOOKUP(B5339,'REGISTRO ABONOS'!$B$8:$BC$10039,54,0)</f>
        <v>#N/A</v>
      </c>
      <c r="L5339" t="e">
        <f>IF(Tabla267[[#This Row],[VALOR RESTANTE]]&lt;Tabla267[[#This Row],[VALOR]],"NO DISPONIBLE","DISPONIBLE")</f>
        <v>#N/A</v>
      </c>
      <c r="M5339" s="9">
        <f>COUNTIF(Tabla267[[#This Row],[VALOR RESTANTE]],0)</f>
        <v>0</v>
      </c>
    </row>
    <row r="5340" spans="2:13" hidden="1" x14ac:dyDescent="0.2">
      <c r="B5340" s="31">
        <v>5331</v>
      </c>
      <c r="J5340">
        <f t="shared" si="83"/>
        <v>105000</v>
      </c>
      <c r="K5340" t="e">
        <f>VLOOKUP(B5340,'REGISTRO ABONOS'!$B$8:$BC$10039,54,0)</f>
        <v>#N/A</v>
      </c>
      <c r="L5340" t="e">
        <f>IF(Tabla267[[#This Row],[VALOR RESTANTE]]&lt;Tabla267[[#This Row],[VALOR]],"NO DISPONIBLE","DISPONIBLE")</f>
        <v>#N/A</v>
      </c>
      <c r="M5340" s="9">
        <f>COUNTIF(Tabla267[[#This Row],[VALOR RESTANTE]],0)</f>
        <v>0</v>
      </c>
    </row>
    <row r="5341" spans="2:13" hidden="1" x14ac:dyDescent="0.2">
      <c r="B5341" s="31">
        <v>5332</v>
      </c>
      <c r="I5341" t="s">
        <v>89</v>
      </c>
      <c r="J5341">
        <f t="shared" si="83"/>
        <v>105000</v>
      </c>
      <c r="K5341" t="e">
        <f>VLOOKUP(B5341,'REGISTRO ABONOS'!$B$8:$BC$10039,54,0)</f>
        <v>#N/A</v>
      </c>
      <c r="L5341" t="e">
        <f>IF(Tabla267[[#This Row],[VALOR RESTANTE]]&lt;Tabla267[[#This Row],[VALOR]],"NO DISPONIBLE","DISPONIBLE")</f>
        <v>#N/A</v>
      </c>
      <c r="M5341" s="9">
        <f>COUNTIF(Tabla267[[#This Row],[VALOR RESTANTE]],0)</f>
        <v>0</v>
      </c>
    </row>
    <row r="5342" spans="2:13" hidden="1" x14ac:dyDescent="0.2">
      <c r="B5342" s="31">
        <v>5333</v>
      </c>
      <c r="I5342" t="s">
        <v>525</v>
      </c>
      <c r="J5342">
        <f t="shared" si="83"/>
        <v>105000</v>
      </c>
      <c r="K5342" t="e">
        <f>VLOOKUP(B5342,'REGISTRO ABONOS'!$B$8:$BC$10039,54,0)</f>
        <v>#N/A</v>
      </c>
      <c r="L5342" t="e">
        <f>IF(Tabla267[[#This Row],[VALOR RESTANTE]]&lt;Tabla267[[#This Row],[VALOR]],"NO DISPONIBLE","DISPONIBLE")</f>
        <v>#N/A</v>
      </c>
      <c r="M5342" s="9">
        <f>COUNTIF(Tabla267[[#This Row],[VALOR RESTANTE]],0)</f>
        <v>0</v>
      </c>
    </row>
    <row r="5343" spans="2:13" hidden="1" x14ac:dyDescent="0.2">
      <c r="B5343" s="31">
        <v>5334</v>
      </c>
      <c r="J5343">
        <f t="shared" si="83"/>
        <v>105000</v>
      </c>
      <c r="K5343" t="e">
        <f>VLOOKUP(B5343,'REGISTRO ABONOS'!$B$8:$BC$10039,54,0)</f>
        <v>#N/A</v>
      </c>
      <c r="L5343" t="e">
        <f>IF(Tabla267[[#This Row],[VALOR RESTANTE]]&lt;Tabla267[[#This Row],[VALOR]],"NO DISPONIBLE","DISPONIBLE")</f>
        <v>#N/A</v>
      </c>
      <c r="M5343" s="9">
        <f>COUNTIF(Tabla267[[#This Row],[VALOR RESTANTE]],0)</f>
        <v>0</v>
      </c>
    </row>
    <row r="5344" spans="2:13" hidden="1" x14ac:dyDescent="0.2">
      <c r="B5344" s="31">
        <v>5335</v>
      </c>
      <c r="J5344">
        <f t="shared" si="83"/>
        <v>105000</v>
      </c>
      <c r="K5344" t="e">
        <f>VLOOKUP(B5344,'REGISTRO ABONOS'!$B$8:$BC$10039,54,0)</f>
        <v>#N/A</v>
      </c>
      <c r="L5344" t="e">
        <f>IF(Tabla267[[#This Row],[VALOR RESTANTE]]&lt;Tabla267[[#This Row],[VALOR]],"NO DISPONIBLE","DISPONIBLE")</f>
        <v>#N/A</v>
      </c>
      <c r="M5344" s="9">
        <f>COUNTIF(Tabla267[[#This Row],[VALOR RESTANTE]],0)</f>
        <v>0</v>
      </c>
    </row>
    <row r="5345" spans="2:13" hidden="1" x14ac:dyDescent="0.2">
      <c r="B5345" s="31">
        <v>5336</v>
      </c>
      <c r="J5345">
        <f t="shared" si="83"/>
        <v>105000</v>
      </c>
      <c r="K5345" t="e">
        <f>VLOOKUP(B5345,'REGISTRO ABONOS'!$B$8:$BC$10039,54,0)</f>
        <v>#N/A</v>
      </c>
      <c r="L5345" t="e">
        <f>IF(Tabla267[[#This Row],[VALOR RESTANTE]]&lt;Tabla267[[#This Row],[VALOR]],"NO DISPONIBLE","DISPONIBLE")</f>
        <v>#N/A</v>
      </c>
      <c r="M5345" s="9">
        <f>COUNTIF(Tabla267[[#This Row],[VALOR RESTANTE]],0)</f>
        <v>0</v>
      </c>
    </row>
    <row r="5346" spans="2:13" hidden="1" x14ac:dyDescent="0.2">
      <c r="B5346" s="31">
        <v>5337</v>
      </c>
      <c r="J5346">
        <f t="shared" si="83"/>
        <v>105000</v>
      </c>
      <c r="K5346" t="e">
        <f>VLOOKUP(B5346,'REGISTRO ABONOS'!$B$8:$BC$10039,54,0)</f>
        <v>#N/A</v>
      </c>
      <c r="L5346" t="e">
        <f>IF(Tabla267[[#This Row],[VALOR RESTANTE]]&lt;Tabla267[[#This Row],[VALOR]],"NO DISPONIBLE","DISPONIBLE")</f>
        <v>#N/A</v>
      </c>
      <c r="M5346" s="9">
        <f>COUNTIF(Tabla267[[#This Row],[VALOR RESTANTE]],0)</f>
        <v>0</v>
      </c>
    </row>
    <row r="5347" spans="2:13" hidden="1" x14ac:dyDescent="0.2">
      <c r="B5347" s="31">
        <v>5338</v>
      </c>
      <c r="J5347">
        <f t="shared" si="83"/>
        <v>105000</v>
      </c>
      <c r="K5347" t="e">
        <f>VLOOKUP(B5347,'REGISTRO ABONOS'!$B$8:$BC$10039,54,0)</f>
        <v>#N/A</v>
      </c>
      <c r="L5347" t="e">
        <f>IF(Tabla267[[#This Row],[VALOR RESTANTE]]&lt;Tabla267[[#This Row],[VALOR]],"NO DISPONIBLE","DISPONIBLE")</f>
        <v>#N/A</v>
      </c>
      <c r="M5347" s="9">
        <f>COUNTIF(Tabla267[[#This Row],[VALOR RESTANTE]],0)</f>
        <v>0</v>
      </c>
    </row>
    <row r="5348" spans="2:13" hidden="1" x14ac:dyDescent="0.2">
      <c r="B5348" s="31">
        <v>5339</v>
      </c>
      <c r="I5348" t="s">
        <v>527</v>
      </c>
      <c r="J5348">
        <f t="shared" si="83"/>
        <v>105000</v>
      </c>
      <c r="K5348" t="e">
        <f>VLOOKUP(B5348,'REGISTRO ABONOS'!$B$8:$BC$10039,54,0)</f>
        <v>#N/A</v>
      </c>
      <c r="L5348" t="e">
        <f>IF(Tabla267[[#This Row],[VALOR RESTANTE]]&lt;Tabla267[[#This Row],[VALOR]],"NO DISPONIBLE","DISPONIBLE")</f>
        <v>#N/A</v>
      </c>
      <c r="M5348" s="9">
        <f>COUNTIF(Tabla267[[#This Row],[VALOR RESTANTE]],0)</f>
        <v>0</v>
      </c>
    </row>
    <row r="5349" spans="2:13" hidden="1" x14ac:dyDescent="0.2">
      <c r="B5349" s="31">
        <v>5340</v>
      </c>
      <c r="J5349">
        <f t="shared" si="83"/>
        <v>105000</v>
      </c>
      <c r="K5349" t="e">
        <f>VLOOKUP(B5349,'REGISTRO ABONOS'!$B$8:$BC$10039,54,0)</f>
        <v>#N/A</v>
      </c>
      <c r="L5349" t="e">
        <f>IF(Tabla267[[#This Row],[VALOR RESTANTE]]&lt;Tabla267[[#This Row],[VALOR]],"NO DISPONIBLE","DISPONIBLE")</f>
        <v>#N/A</v>
      </c>
      <c r="M5349" s="9">
        <f>COUNTIF(Tabla267[[#This Row],[VALOR RESTANTE]],0)</f>
        <v>0</v>
      </c>
    </row>
    <row r="5350" spans="2:13" hidden="1" x14ac:dyDescent="0.2">
      <c r="B5350" s="31">
        <v>5341</v>
      </c>
      <c r="J5350">
        <f t="shared" si="83"/>
        <v>105000</v>
      </c>
      <c r="K5350" t="e">
        <f>VLOOKUP(B5350,'REGISTRO ABONOS'!$B$8:$BC$10039,54,0)</f>
        <v>#N/A</v>
      </c>
      <c r="L5350" t="e">
        <f>IF(Tabla267[[#This Row],[VALOR RESTANTE]]&lt;Tabla267[[#This Row],[VALOR]],"NO DISPONIBLE","DISPONIBLE")</f>
        <v>#N/A</v>
      </c>
      <c r="M5350" s="9">
        <f>COUNTIF(Tabla267[[#This Row],[VALOR RESTANTE]],0)</f>
        <v>0</v>
      </c>
    </row>
    <row r="5351" spans="2:13" hidden="1" x14ac:dyDescent="0.2">
      <c r="B5351" s="31">
        <v>5342</v>
      </c>
      <c r="J5351">
        <f t="shared" si="83"/>
        <v>105000</v>
      </c>
      <c r="K5351" t="e">
        <f>VLOOKUP(B5351,'REGISTRO ABONOS'!$B$8:$BC$10039,54,0)</f>
        <v>#N/A</v>
      </c>
      <c r="L5351" t="e">
        <f>IF(Tabla267[[#This Row],[VALOR RESTANTE]]&lt;Tabla267[[#This Row],[VALOR]],"NO DISPONIBLE","DISPONIBLE")</f>
        <v>#N/A</v>
      </c>
      <c r="M5351" s="9">
        <f>COUNTIF(Tabla267[[#This Row],[VALOR RESTANTE]],0)</f>
        <v>0</v>
      </c>
    </row>
    <row r="5352" spans="2:13" hidden="1" x14ac:dyDescent="0.2">
      <c r="B5352" s="31">
        <v>5343</v>
      </c>
      <c r="J5352">
        <f t="shared" si="83"/>
        <v>105000</v>
      </c>
      <c r="K5352" t="e">
        <f>VLOOKUP(B5352,'REGISTRO ABONOS'!$B$8:$BC$10039,54,0)</f>
        <v>#N/A</v>
      </c>
      <c r="L5352" t="e">
        <f>IF(Tabla267[[#This Row],[VALOR RESTANTE]]&lt;Tabla267[[#This Row],[VALOR]],"NO DISPONIBLE","DISPONIBLE")</f>
        <v>#N/A</v>
      </c>
      <c r="M5352" s="9">
        <f>COUNTIF(Tabla267[[#This Row],[VALOR RESTANTE]],0)</f>
        <v>0</v>
      </c>
    </row>
    <row r="5353" spans="2:13" hidden="1" x14ac:dyDescent="0.2">
      <c r="B5353" s="31">
        <v>5344</v>
      </c>
      <c r="J5353">
        <f t="shared" si="83"/>
        <v>105000</v>
      </c>
      <c r="K5353" t="e">
        <f>VLOOKUP(B5353,'REGISTRO ABONOS'!$B$8:$BC$10039,54,0)</f>
        <v>#N/A</v>
      </c>
      <c r="L5353" t="e">
        <f>IF(Tabla267[[#This Row],[VALOR RESTANTE]]&lt;Tabla267[[#This Row],[VALOR]],"NO DISPONIBLE","DISPONIBLE")</f>
        <v>#N/A</v>
      </c>
      <c r="M5353" s="9">
        <f>COUNTIF(Tabla267[[#This Row],[VALOR RESTANTE]],0)</f>
        <v>0</v>
      </c>
    </row>
    <row r="5354" spans="2:13" hidden="1" x14ac:dyDescent="0.2">
      <c r="B5354" s="31">
        <v>5345</v>
      </c>
      <c r="I5354" t="s">
        <v>504</v>
      </c>
      <c r="J5354">
        <f t="shared" si="83"/>
        <v>105000</v>
      </c>
      <c r="K5354" t="e">
        <f>VLOOKUP(B5354,'REGISTRO ABONOS'!$B$8:$BC$10039,54,0)</f>
        <v>#N/A</v>
      </c>
      <c r="L5354" t="e">
        <f>IF(Tabla267[[#This Row],[VALOR RESTANTE]]&lt;Tabla267[[#This Row],[VALOR]],"NO DISPONIBLE","DISPONIBLE")</f>
        <v>#N/A</v>
      </c>
      <c r="M5354" s="9">
        <f>COUNTIF(Tabla267[[#This Row],[VALOR RESTANTE]],0)</f>
        <v>0</v>
      </c>
    </row>
    <row r="5355" spans="2:13" hidden="1" x14ac:dyDescent="0.2">
      <c r="B5355" s="31">
        <v>5346</v>
      </c>
      <c r="J5355">
        <f t="shared" si="83"/>
        <v>105000</v>
      </c>
      <c r="K5355" t="e">
        <f>VLOOKUP(B5355,'REGISTRO ABONOS'!$B$8:$BC$10039,54,0)</f>
        <v>#N/A</v>
      </c>
      <c r="L5355" t="e">
        <f>IF(Tabla267[[#This Row],[VALOR RESTANTE]]&lt;Tabla267[[#This Row],[VALOR]],"NO DISPONIBLE","DISPONIBLE")</f>
        <v>#N/A</v>
      </c>
      <c r="M5355" s="9">
        <f>COUNTIF(Tabla267[[#This Row],[VALOR RESTANTE]],0)</f>
        <v>0</v>
      </c>
    </row>
    <row r="5356" spans="2:13" hidden="1" x14ac:dyDescent="0.2">
      <c r="B5356" s="31">
        <v>5347</v>
      </c>
      <c r="J5356">
        <f t="shared" si="83"/>
        <v>105000</v>
      </c>
      <c r="K5356" t="e">
        <f>VLOOKUP(B5356,'REGISTRO ABONOS'!$B$8:$BC$10039,54,0)</f>
        <v>#N/A</v>
      </c>
      <c r="L5356" t="e">
        <f>IF(Tabla267[[#This Row],[VALOR RESTANTE]]&lt;Tabla267[[#This Row],[VALOR]],"NO DISPONIBLE","DISPONIBLE")</f>
        <v>#N/A</v>
      </c>
      <c r="M5356" s="9">
        <f>COUNTIF(Tabla267[[#This Row],[VALOR RESTANTE]],0)</f>
        <v>0</v>
      </c>
    </row>
    <row r="5357" spans="2:13" hidden="1" x14ac:dyDescent="0.2">
      <c r="B5357" s="31">
        <v>5348</v>
      </c>
      <c r="J5357">
        <f t="shared" si="83"/>
        <v>105000</v>
      </c>
      <c r="K5357" t="e">
        <f>VLOOKUP(B5357,'REGISTRO ABONOS'!$B$8:$BC$10039,54,0)</f>
        <v>#N/A</v>
      </c>
      <c r="L5357" t="e">
        <f>IF(Tabla267[[#This Row],[VALOR RESTANTE]]&lt;Tabla267[[#This Row],[VALOR]],"NO DISPONIBLE","DISPONIBLE")</f>
        <v>#N/A</v>
      </c>
      <c r="M5357" s="9">
        <f>COUNTIF(Tabla267[[#This Row],[VALOR RESTANTE]],0)</f>
        <v>0</v>
      </c>
    </row>
    <row r="5358" spans="2:13" hidden="1" x14ac:dyDescent="0.2">
      <c r="B5358" s="31">
        <v>5349</v>
      </c>
      <c r="I5358" t="s">
        <v>476</v>
      </c>
      <c r="J5358">
        <f t="shared" si="83"/>
        <v>105000</v>
      </c>
      <c r="K5358" t="e">
        <f>VLOOKUP(B5358,'REGISTRO ABONOS'!$B$8:$BC$10039,54,0)</f>
        <v>#N/A</v>
      </c>
      <c r="L5358" t="e">
        <f>IF(Tabla267[[#This Row],[VALOR RESTANTE]]&lt;Tabla267[[#This Row],[VALOR]],"NO DISPONIBLE","DISPONIBLE")</f>
        <v>#N/A</v>
      </c>
      <c r="M5358" s="9">
        <f>COUNTIF(Tabla267[[#This Row],[VALOR RESTANTE]],0)</f>
        <v>0</v>
      </c>
    </row>
    <row r="5359" spans="2:13" hidden="1" x14ac:dyDescent="0.2">
      <c r="B5359" s="31">
        <v>5350</v>
      </c>
      <c r="I5359" t="s">
        <v>536</v>
      </c>
      <c r="J5359">
        <f t="shared" si="83"/>
        <v>105000</v>
      </c>
      <c r="K5359" t="e">
        <f>VLOOKUP(B5359,'REGISTRO ABONOS'!$B$8:$BC$10039,54,0)</f>
        <v>#N/A</v>
      </c>
      <c r="L5359" t="e">
        <f>IF(Tabla267[[#This Row],[VALOR RESTANTE]]&lt;Tabla267[[#This Row],[VALOR]],"NO DISPONIBLE","DISPONIBLE")</f>
        <v>#N/A</v>
      </c>
      <c r="M5359" s="9">
        <f>COUNTIF(Tabla267[[#This Row],[VALOR RESTANTE]],0)</f>
        <v>0</v>
      </c>
    </row>
    <row r="5360" spans="2:13" hidden="1" x14ac:dyDescent="0.2">
      <c r="B5360" s="31">
        <v>5351</v>
      </c>
      <c r="J5360">
        <f t="shared" si="83"/>
        <v>105000</v>
      </c>
      <c r="K5360" t="e">
        <f>VLOOKUP(B5360,'REGISTRO ABONOS'!$B$8:$BC$10039,54,0)</f>
        <v>#N/A</v>
      </c>
      <c r="L5360" t="e">
        <f>IF(Tabla267[[#This Row],[VALOR RESTANTE]]&lt;Tabla267[[#This Row],[VALOR]],"NO DISPONIBLE","DISPONIBLE")</f>
        <v>#N/A</v>
      </c>
      <c r="M5360" s="9">
        <f>COUNTIF(Tabla267[[#This Row],[VALOR RESTANTE]],0)</f>
        <v>0</v>
      </c>
    </row>
    <row r="5361" spans="2:13" hidden="1" x14ac:dyDescent="0.2">
      <c r="B5361" s="31">
        <v>5352</v>
      </c>
      <c r="J5361">
        <f t="shared" si="83"/>
        <v>105000</v>
      </c>
      <c r="K5361" t="e">
        <f>VLOOKUP(B5361,'REGISTRO ABONOS'!$B$8:$BC$10039,54,0)</f>
        <v>#N/A</v>
      </c>
      <c r="L5361" t="e">
        <f>IF(Tabla267[[#This Row],[VALOR RESTANTE]]&lt;Tabla267[[#This Row],[VALOR]],"NO DISPONIBLE","DISPONIBLE")</f>
        <v>#N/A</v>
      </c>
      <c r="M5361" s="9">
        <f>COUNTIF(Tabla267[[#This Row],[VALOR RESTANTE]],0)</f>
        <v>0</v>
      </c>
    </row>
    <row r="5362" spans="2:13" hidden="1" x14ac:dyDescent="0.2">
      <c r="B5362" s="31">
        <v>5353</v>
      </c>
      <c r="J5362">
        <f t="shared" si="83"/>
        <v>105000</v>
      </c>
      <c r="K5362" t="e">
        <f>VLOOKUP(B5362,'REGISTRO ABONOS'!$B$8:$BC$10039,54,0)</f>
        <v>#N/A</v>
      </c>
      <c r="L5362" t="e">
        <f>IF(Tabla267[[#This Row],[VALOR RESTANTE]]&lt;Tabla267[[#This Row],[VALOR]],"NO DISPONIBLE","DISPONIBLE")</f>
        <v>#N/A</v>
      </c>
      <c r="M5362" s="9">
        <f>COUNTIF(Tabla267[[#This Row],[VALOR RESTANTE]],0)</f>
        <v>0</v>
      </c>
    </row>
    <row r="5363" spans="2:13" hidden="1" x14ac:dyDescent="0.2">
      <c r="B5363" s="31">
        <v>5354</v>
      </c>
      <c r="J5363">
        <f t="shared" si="83"/>
        <v>105000</v>
      </c>
      <c r="K5363" t="e">
        <f>VLOOKUP(B5363,'REGISTRO ABONOS'!$B$8:$BC$10039,54,0)</f>
        <v>#N/A</v>
      </c>
      <c r="L5363" t="e">
        <f>IF(Tabla267[[#This Row],[VALOR RESTANTE]]&lt;Tabla267[[#This Row],[VALOR]],"NO DISPONIBLE","DISPONIBLE")</f>
        <v>#N/A</v>
      </c>
      <c r="M5363" s="9">
        <f>COUNTIF(Tabla267[[#This Row],[VALOR RESTANTE]],0)</f>
        <v>0</v>
      </c>
    </row>
    <row r="5364" spans="2:13" hidden="1" x14ac:dyDescent="0.2">
      <c r="B5364" s="31">
        <v>5355</v>
      </c>
      <c r="J5364">
        <f t="shared" si="83"/>
        <v>105000</v>
      </c>
      <c r="K5364" t="e">
        <f>VLOOKUP(B5364,'REGISTRO ABONOS'!$B$8:$BC$10039,54,0)</f>
        <v>#N/A</v>
      </c>
      <c r="L5364" t="e">
        <f>IF(Tabla267[[#This Row],[VALOR RESTANTE]]&lt;Tabla267[[#This Row],[VALOR]],"NO DISPONIBLE","DISPONIBLE")</f>
        <v>#N/A</v>
      </c>
      <c r="M5364" s="9">
        <f>COUNTIF(Tabla267[[#This Row],[VALOR RESTANTE]],0)</f>
        <v>0</v>
      </c>
    </row>
    <row r="5365" spans="2:13" hidden="1" x14ac:dyDescent="0.2">
      <c r="B5365" s="31">
        <v>5356</v>
      </c>
      <c r="J5365">
        <f t="shared" si="83"/>
        <v>105000</v>
      </c>
      <c r="K5365" t="e">
        <f>VLOOKUP(B5365,'REGISTRO ABONOS'!$B$8:$BC$10039,54,0)</f>
        <v>#N/A</v>
      </c>
      <c r="L5365" t="e">
        <f>IF(Tabla267[[#This Row],[VALOR RESTANTE]]&lt;Tabla267[[#This Row],[VALOR]],"NO DISPONIBLE","DISPONIBLE")</f>
        <v>#N/A</v>
      </c>
      <c r="M5365" s="9">
        <f>COUNTIF(Tabla267[[#This Row],[VALOR RESTANTE]],0)</f>
        <v>0</v>
      </c>
    </row>
    <row r="5366" spans="2:13" hidden="1" x14ac:dyDescent="0.2">
      <c r="B5366" s="31">
        <v>5357</v>
      </c>
      <c r="J5366">
        <f t="shared" si="83"/>
        <v>105000</v>
      </c>
      <c r="K5366" t="e">
        <f>VLOOKUP(B5366,'REGISTRO ABONOS'!$B$8:$BC$10039,54,0)</f>
        <v>#N/A</v>
      </c>
      <c r="L5366" t="e">
        <f>IF(Tabla267[[#This Row],[VALOR RESTANTE]]&lt;Tabla267[[#This Row],[VALOR]],"NO DISPONIBLE","DISPONIBLE")</f>
        <v>#N/A</v>
      </c>
      <c r="M5366" s="9">
        <f>COUNTIF(Tabla267[[#This Row],[VALOR RESTANTE]],0)</f>
        <v>0</v>
      </c>
    </row>
    <row r="5367" spans="2:13" hidden="1" x14ac:dyDescent="0.2">
      <c r="B5367" s="31">
        <v>5358</v>
      </c>
      <c r="I5367" t="s">
        <v>504</v>
      </c>
      <c r="J5367">
        <f t="shared" si="83"/>
        <v>105000</v>
      </c>
      <c r="K5367" t="e">
        <f>VLOOKUP(B5367,'REGISTRO ABONOS'!$B$8:$BC$10039,54,0)</f>
        <v>#N/A</v>
      </c>
      <c r="L5367" t="e">
        <f>IF(Tabla267[[#This Row],[VALOR RESTANTE]]&lt;Tabla267[[#This Row],[VALOR]],"NO DISPONIBLE","DISPONIBLE")</f>
        <v>#N/A</v>
      </c>
      <c r="M5367" s="9">
        <f>COUNTIF(Tabla267[[#This Row],[VALOR RESTANTE]],0)</f>
        <v>0</v>
      </c>
    </row>
    <row r="5368" spans="2:13" hidden="1" x14ac:dyDescent="0.2">
      <c r="B5368" s="31">
        <v>5359</v>
      </c>
      <c r="J5368">
        <f t="shared" si="83"/>
        <v>105000</v>
      </c>
      <c r="K5368" t="e">
        <f>VLOOKUP(B5368,'REGISTRO ABONOS'!$B$8:$BC$10039,54,0)</f>
        <v>#N/A</v>
      </c>
      <c r="L5368" t="e">
        <f>IF(Tabla267[[#This Row],[VALOR RESTANTE]]&lt;Tabla267[[#This Row],[VALOR]],"NO DISPONIBLE","DISPONIBLE")</f>
        <v>#N/A</v>
      </c>
      <c r="M5368" s="9">
        <f>COUNTIF(Tabla267[[#This Row],[VALOR RESTANTE]],0)</f>
        <v>0</v>
      </c>
    </row>
    <row r="5369" spans="2:13" hidden="1" x14ac:dyDescent="0.2">
      <c r="B5369" s="31">
        <v>5360</v>
      </c>
      <c r="J5369">
        <f t="shared" si="83"/>
        <v>105000</v>
      </c>
      <c r="K5369" t="e">
        <f>VLOOKUP(B5369,'REGISTRO ABONOS'!$B$8:$BC$10039,54,0)</f>
        <v>#N/A</v>
      </c>
      <c r="L5369" t="e">
        <f>IF(Tabla267[[#This Row],[VALOR RESTANTE]]&lt;Tabla267[[#This Row],[VALOR]],"NO DISPONIBLE","DISPONIBLE")</f>
        <v>#N/A</v>
      </c>
      <c r="M5369" s="9">
        <f>COUNTIF(Tabla267[[#This Row],[VALOR RESTANTE]],0)</f>
        <v>0</v>
      </c>
    </row>
    <row r="5370" spans="2:13" hidden="1" x14ac:dyDescent="0.2">
      <c r="B5370" s="31">
        <v>5361</v>
      </c>
      <c r="I5370" t="s">
        <v>535</v>
      </c>
      <c r="J5370">
        <f t="shared" si="83"/>
        <v>105000</v>
      </c>
      <c r="K5370" t="e">
        <f>VLOOKUP(B5370,'REGISTRO ABONOS'!$B$8:$BC$10039,54,0)</f>
        <v>#N/A</v>
      </c>
      <c r="L5370" t="e">
        <f>IF(Tabla267[[#This Row],[VALOR RESTANTE]]&lt;Tabla267[[#This Row],[VALOR]],"NO DISPONIBLE","DISPONIBLE")</f>
        <v>#N/A</v>
      </c>
      <c r="M5370" s="9">
        <f>COUNTIF(Tabla267[[#This Row],[VALOR RESTANTE]],0)</f>
        <v>0</v>
      </c>
    </row>
    <row r="5371" spans="2:13" hidden="1" x14ac:dyDescent="0.2">
      <c r="B5371" s="31">
        <v>5362</v>
      </c>
      <c r="J5371">
        <f t="shared" si="83"/>
        <v>105000</v>
      </c>
      <c r="K5371" t="e">
        <f>VLOOKUP(B5371,'REGISTRO ABONOS'!$B$8:$BC$10039,54,0)</f>
        <v>#N/A</v>
      </c>
      <c r="L5371" t="e">
        <f>IF(Tabla267[[#This Row],[VALOR RESTANTE]]&lt;Tabla267[[#This Row],[VALOR]],"NO DISPONIBLE","DISPONIBLE")</f>
        <v>#N/A</v>
      </c>
      <c r="M5371" s="9">
        <f>COUNTIF(Tabla267[[#This Row],[VALOR RESTANTE]],0)</f>
        <v>0</v>
      </c>
    </row>
    <row r="5372" spans="2:13" hidden="1" x14ac:dyDescent="0.2">
      <c r="B5372" s="31">
        <v>5363</v>
      </c>
      <c r="J5372">
        <f t="shared" si="83"/>
        <v>105000</v>
      </c>
      <c r="K5372" t="e">
        <f>VLOOKUP(B5372,'REGISTRO ABONOS'!$B$8:$BC$10039,54,0)</f>
        <v>#N/A</v>
      </c>
      <c r="L5372" t="e">
        <f>IF(Tabla267[[#This Row],[VALOR RESTANTE]]&lt;Tabla267[[#This Row],[VALOR]],"NO DISPONIBLE","DISPONIBLE")</f>
        <v>#N/A</v>
      </c>
      <c r="M5372" s="9">
        <f>COUNTIF(Tabla267[[#This Row],[VALOR RESTANTE]],0)</f>
        <v>0</v>
      </c>
    </row>
    <row r="5373" spans="2:13" hidden="1" x14ac:dyDescent="0.2">
      <c r="B5373" s="31">
        <v>5364</v>
      </c>
      <c r="J5373">
        <f t="shared" si="83"/>
        <v>105000</v>
      </c>
      <c r="K5373" t="e">
        <f>VLOOKUP(B5373,'REGISTRO ABONOS'!$B$8:$BC$10039,54,0)</f>
        <v>#N/A</v>
      </c>
      <c r="L5373" t="e">
        <f>IF(Tabla267[[#This Row],[VALOR RESTANTE]]&lt;Tabla267[[#This Row],[VALOR]],"NO DISPONIBLE","DISPONIBLE")</f>
        <v>#N/A</v>
      </c>
      <c r="M5373" s="9">
        <f>COUNTIF(Tabla267[[#This Row],[VALOR RESTANTE]],0)</f>
        <v>0</v>
      </c>
    </row>
    <row r="5374" spans="2:13" hidden="1" x14ac:dyDescent="0.2">
      <c r="B5374" s="31">
        <v>5365</v>
      </c>
      <c r="J5374">
        <f t="shared" si="83"/>
        <v>105000</v>
      </c>
      <c r="K5374" t="e">
        <f>VLOOKUP(B5374,'REGISTRO ABONOS'!$B$8:$BC$10039,54,0)</f>
        <v>#N/A</v>
      </c>
      <c r="L5374" t="e">
        <f>IF(Tabla267[[#This Row],[VALOR RESTANTE]]&lt;Tabla267[[#This Row],[VALOR]],"NO DISPONIBLE","DISPONIBLE")</f>
        <v>#N/A</v>
      </c>
      <c r="M5374" s="9">
        <f>COUNTIF(Tabla267[[#This Row],[VALOR RESTANTE]],0)</f>
        <v>0</v>
      </c>
    </row>
    <row r="5375" spans="2:13" hidden="1" x14ac:dyDescent="0.2">
      <c r="B5375" s="31">
        <v>5366</v>
      </c>
      <c r="J5375">
        <f t="shared" si="83"/>
        <v>105000</v>
      </c>
      <c r="K5375" t="e">
        <f>VLOOKUP(B5375,'REGISTRO ABONOS'!$B$8:$BC$10039,54,0)</f>
        <v>#N/A</v>
      </c>
      <c r="L5375" t="e">
        <f>IF(Tabla267[[#This Row],[VALOR RESTANTE]]&lt;Tabla267[[#This Row],[VALOR]],"NO DISPONIBLE","DISPONIBLE")</f>
        <v>#N/A</v>
      </c>
      <c r="M5375" s="9">
        <f>COUNTIF(Tabla267[[#This Row],[VALOR RESTANTE]],0)</f>
        <v>0</v>
      </c>
    </row>
    <row r="5376" spans="2:13" hidden="1" x14ac:dyDescent="0.2">
      <c r="B5376" s="31">
        <v>5367</v>
      </c>
      <c r="J5376">
        <f t="shared" si="83"/>
        <v>105000</v>
      </c>
      <c r="K5376" t="e">
        <f>VLOOKUP(B5376,'REGISTRO ABONOS'!$B$8:$BC$10039,54,0)</f>
        <v>#N/A</v>
      </c>
      <c r="L5376" t="e">
        <f>IF(Tabla267[[#This Row],[VALOR RESTANTE]]&lt;Tabla267[[#This Row],[VALOR]],"NO DISPONIBLE","DISPONIBLE")</f>
        <v>#N/A</v>
      </c>
      <c r="M5376" s="9">
        <f>COUNTIF(Tabla267[[#This Row],[VALOR RESTANTE]],0)</f>
        <v>0</v>
      </c>
    </row>
    <row r="5377" spans="2:13" hidden="1" x14ac:dyDescent="0.2">
      <c r="B5377" s="31">
        <v>5368</v>
      </c>
      <c r="J5377">
        <f t="shared" si="83"/>
        <v>105000</v>
      </c>
      <c r="K5377" t="e">
        <f>VLOOKUP(B5377,'REGISTRO ABONOS'!$B$8:$BC$10039,54,0)</f>
        <v>#N/A</v>
      </c>
      <c r="L5377" t="e">
        <f>IF(Tabla267[[#This Row],[VALOR RESTANTE]]&lt;Tabla267[[#This Row],[VALOR]],"NO DISPONIBLE","DISPONIBLE")</f>
        <v>#N/A</v>
      </c>
      <c r="M5377" s="9">
        <f>COUNTIF(Tabla267[[#This Row],[VALOR RESTANTE]],0)</f>
        <v>0</v>
      </c>
    </row>
    <row r="5378" spans="2:13" hidden="1" x14ac:dyDescent="0.2">
      <c r="B5378" s="31">
        <v>5369</v>
      </c>
      <c r="J5378">
        <f t="shared" si="83"/>
        <v>105000</v>
      </c>
      <c r="K5378" t="e">
        <f>VLOOKUP(B5378,'REGISTRO ABONOS'!$B$8:$BC$10039,54,0)</f>
        <v>#N/A</v>
      </c>
      <c r="L5378" t="e">
        <f>IF(Tabla267[[#This Row],[VALOR RESTANTE]]&lt;Tabla267[[#This Row],[VALOR]],"NO DISPONIBLE","DISPONIBLE")</f>
        <v>#N/A</v>
      </c>
      <c r="M5378" s="9">
        <f>COUNTIF(Tabla267[[#This Row],[VALOR RESTANTE]],0)</f>
        <v>0</v>
      </c>
    </row>
    <row r="5379" spans="2:13" hidden="1" x14ac:dyDescent="0.2">
      <c r="B5379" s="31">
        <v>5370</v>
      </c>
      <c r="J5379">
        <f t="shared" si="83"/>
        <v>105000</v>
      </c>
      <c r="K5379" t="e">
        <f>VLOOKUP(B5379,'REGISTRO ABONOS'!$B$8:$BC$10039,54,0)</f>
        <v>#N/A</v>
      </c>
      <c r="L5379" t="e">
        <f>IF(Tabla267[[#This Row],[VALOR RESTANTE]]&lt;Tabla267[[#This Row],[VALOR]],"NO DISPONIBLE","DISPONIBLE")</f>
        <v>#N/A</v>
      </c>
      <c r="M5379" s="9">
        <f>COUNTIF(Tabla267[[#This Row],[VALOR RESTANTE]],0)</f>
        <v>0</v>
      </c>
    </row>
    <row r="5380" spans="2:13" hidden="1" x14ac:dyDescent="0.2">
      <c r="B5380" s="31">
        <v>5371</v>
      </c>
      <c r="J5380">
        <f t="shared" si="83"/>
        <v>105000</v>
      </c>
      <c r="K5380" t="e">
        <f>VLOOKUP(B5380,'REGISTRO ABONOS'!$B$8:$BC$10039,54,0)</f>
        <v>#N/A</v>
      </c>
      <c r="L5380" t="e">
        <f>IF(Tabla267[[#This Row],[VALOR RESTANTE]]&lt;Tabla267[[#This Row],[VALOR]],"NO DISPONIBLE","DISPONIBLE")</f>
        <v>#N/A</v>
      </c>
      <c r="M5380" s="9">
        <f>COUNTIF(Tabla267[[#This Row],[VALOR RESTANTE]],0)</f>
        <v>0</v>
      </c>
    </row>
    <row r="5381" spans="2:13" hidden="1" x14ac:dyDescent="0.2">
      <c r="B5381" s="31">
        <v>5372</v>
      </c>
      <c r="J5381">
        <f t="shared" si="83"/>
        <v>105000</v>
      </c>
      <c r="K5381" t="e">
        <f>VLOOKUP(B5381,'REGISTRO ABONOS'!$B$8:$BC$10039,54,0)</f>
        <v>#N/A</v>
      </c>
      <c r="L5381" t="e">
        <f>IF(Tabla267[[#This Row],[VALOR RESTANTE]]&lt;Tabla267[[#This Row],[VALOR]],"NO DISPONIBLE","DISPONIBLE")</f>
        <v>#N/A</v>
      </c>
      <c r="M5381" s="9">
        <f>COUNTIF(Tabla267[[#This Row],[VALOR RESTANTE]],0)</f>
        <v>0</v>
      </c>
    </row>
    <row r="5382" spans="2:13" hidden="1" x14ac:dyDescent="0.2">
      <c r="B5382" s="31">
        <v>5373</v>
      </c>
      <c r="J5382">
        <f t="shared" si="83"/>
        <v>105000</v>
      </c>
      <c r="K5382" t="e">
        <f>VLOOKUP(B5382,'REGISTRO ABONOS'!$B$8:$BC$10039,54,0)</f>
        <v>#N/A</v>
      </c>
      <c r="L5382" t="e">
        <f>IF(Tabla267[[#This Row],[VALOR RESTANTE]]&lt;Tabla267[[#This Row],[VALOR]],"NO DISPONIBLE","DISPONIBLE")</f>
        <v>#N/A</v>
      </c>
      <c r="M5382" s="9">
        <f>COUNTIF(Tabla267[[#This Row],[VALOR RESTANTE]],0)</f>
        <v>0</v>
      </c>
    </row>
    <row r="5383" spans="2:13" hidden="1" x14ac:dyDescent="0.2">
      <c r="B5383" s="31">
        <v>5374</v>
      </c>
      <c r="J5383">
        <f t="shared" si="83"/>
        <v>105000</v>
      </c>
      <c r="K5383" t="e">
        <f>VLOOKUP(B5383,'REGISTRO ABONOS'!$B$8:$BC$10039,54,0)</f>
        <v>#N/A</v>
      </c>
      <c r="L5383" t="e">
        <f>IF(Tabla267[[#This Row],[VALOR RESTANTE]]&lt;Tabla267[[#This Row],[VALOR]],"NO DISPONIBLE","DISPONIBLE")</f>
        <v>#N/A</v>
      </c>
      <c r="M5383" s="9">
        <f>COUNTIF(Tabla267[[#This Row],[VALOR RESTANTE]],0)</f>
        <v>0</v>
      </c>
    </row>
    <row r="5384" spans="2:13" hidden="1" x14ac:dyDescent="0.2">
      <c r="B5384" s="31">
        <v>5375</v>
      </c>
      <c r="I5384" t="s">
        <v>486</v>
      </c>
      <c r="J5384">
        <f t="shared" si="83"/>
        <v>105000</v>
      </c>
      <c r="K5384" t="e">
        <f>VLOOKUP(B5384,'REGISTRO ABONOS'!$B$8:$BC$10039,54,0)</f>
        <v>#N/A</v>
      </c>
      <c r="L5384" t="e">
        <f>IF(Tabla267[[#This Row],[VALOR RESTANTE]]&lt;Tabla267[[#This Row],[VALOR]],"NO DISPONIBLE","DISPONIBLE")</f>
        <v>#N/A</v>
      </c>
      <c r="M5384" s="9">
        <f>COUNTIF(Tabla267[[#This Row],[VALOR RESTANTE]],0)</f>
        <v>0</v>
      </c>
    </row>
    <row r="5385" spans="2:13" hidden="1" x14ac:dyDescent="0.2">
      <c r="B5385" s="31">
        <v>5376</v>
      </c>
      <c r="J5385">
        <f t="shared" si="83"/>
        <v>105000</v>
      </c>
      <c r="K5385" t="e">
        <f>VLOOKUP(B5385,'REGISTRO ABONOS'!$B$8:$BC$10039,54,0)</f>
        <v>#N/A</v>
      </c>
      <c r="L5385" t="e">
        <f>IF(Tabla267[[#This Row],[VALOR RESTANTE]]&lt;Tabla267[[#This Row],[VALOR]],"NO DISPONIBLE","DISPONIBLE")</f>
        <v>#N/A</v>
      </c>
      <c r="M5385" s="9">
        <f>COUNTIF(Tabla267[[#This Row],[VALOR RESTANTE]],0)</f>
        <v>0</v>
      </c>
    </row>
    <row r="5386" spans="2:13" hidden="1" x14ac:dyDescent="0.2">
      <c r="B5386" s="31">
        <v>5377</v>
      </c>
      <c r="I5386" t="s">
        <v>547</v>
      </c>
      <c r="J5386">
        <f t="shared" si="83"/>
        <v>105000</v>
      </c>
      <c r="K5386" t="e">
        <f>VLOOKUP(B5386,'REGISTRO ABONOS'!$B$8:$BC$10039,54,0)</f>
        <v>#N/A</v>
      </c>
      <c r="L5386" t="e">
        <f>IF(Tabla267[[#This Row],[VALOR RESTANTE]]&lt;Tabla267[[#This Row],[VALOR]],"NO DISPONIBLE","DISPONIBLE")</f>
        <v>#N/A</v>
      </c>
      <c r="M5386" s="9">
        <f>COUNTIF(Tabla267[[#This Row],[VALOR RESTANTE]],0)</f>
        <v>0</v>
      </c>
    </row>
    <row r="5387" spans="2:13" hidden="1" x14ac:dyDescent="0.2">
      <c r="B5387" s="31">
        <v>5378</v>
      </c>
      <c r="J5387">
        <f t="shared" si="83"/>
        <v>105000</v>
      </c>
      <c r="K5387" t="e">
        <f>VLOOKUP(B5387,'REGISTRO ABONOS'!$B$8:$BC$10039,54,0)</f>
        <v>#N/A</v>
      </c>
      <c r="L5387" t="e">
        <f>IF(Tabla267[[#This Row],[VALOR RESTANTE]]&lt;Tabla267[[#This Row],[VALOR]],"NO DISPONIBLE","DISPONIBLE")</f>
        <v>#N/A</v>
      </c>
      <c r="M5387" s="9">
        <f>COUNTIF(Tabla267[[#This Row],[VALOR RESTANTE]],0)</f>
        <v>0</v>
      </c>
    </row>
    <row r="5388" spans="2:13" hidden="1" x14ac:dyDescent="0.2">
      <c r="B5388" s="31">
        <v>5379</v>
      </c>
      <c r="J5388">
        <f t="shared" ref="J5388:J5451" si="84">IF(C5388&gt;43607,130000,105000)</f>
        <v>105000</v>
      </c>
      <c r="K5388" t="e">
        <f>VLOOKUP(B5388,'REGISTRO ABONOS'!$B$8:$BC$10039,54,0)</f>
        <v>#N/A</v>
      </c>
      <c r="L5388" t="e">
        <f>IF(Tabla267[[#This Row],[VALOR RESTANTE]]&lt;Tabla267[[#This Row],[VALOR]],"NO DISPONIBLE","DISPONIBLE")</f>
        <v>#N/A</v>
      </c>
      <c r="M5388" s="9">
        <f>COUNTIF(Tabla267[[#This Row],[VALOR RESTANTE]],0)</f>
        <v>0</v>
      </c>
    </row>
    <row r="5389" spans="2:13" hidden="1" x14ac:dyDescent="0.2">
      <c r="B5389" s="31">
        <v>5380</v>
      </c>
      <c r="J5389">
        <f t="shared" si="84"/>
        <v>105000</v>
      </c>
      <c r="K5389" t="e">
        <f>VLOOKUP(B5389,'REGISTRO ABONOS'!$B$8:$BC$10039,54,0)</f>
        <v>#N/A</v>
      </c>
      <c r="L5389" t="e">
        <f>IF(Tabla267[[#This Row],[VALOR RESTANTE]]&lt;Tabla267[[#This Row],[VALOR]],"NO DISPONIBLE","DISPONIBLE")</f>
        <v>#N/A</v>
      </c>
      <c r="M5389" s="9">
        <f>COUNTIF(Tabla267[[#This Row],[VALOR RESTANTE]],0)</f>
        <v>0</v>
      </c>
    </row>
    <row r="5390" spans="2:13" hidden="1" x14ac:dyDescent="0.2">
      <c r="B5390" s="31">
        <v>5381</v>
      </c>
      <c r="J5390">
        <f t="shared" si="84"/>
        <v>105000</v>
      </c>
      <c r="K5390" t="e">
        <f>VLOOKUP(B5390,'REGISTRO ABONOS'!$B$8:$BC$10039,54,0)</f>
        <v>#N/A</v>
      </c>
      <c r="L5390" t="e">
        <f>IF(Tabla267[[#This Row],[VALOR RESTANTE]]&lt;Tabla267[[#This Row],[VALOR]],"NO DISPONIBLE","DISPONIBLE")</f>
        <v>#N/A</v>
      </c>
      <c r="M5390" s="9">
        <f>COUNTIF(Tabla267[[#This Row],[VALOR RESTANTE]],0)</f>
        <v>0</v>
      </c>
    </row>
    <row r="5391" spans="2:13" hidden="1" x14ac:dyDescent="0.2">
      <c r="B5391" s="31">
        <v>5382</v>
      </c>
      <c r="J5391">
        <f t="shared" si="84"/>
        <v>105000</v>
      </c>
      <c r="K5391" t="e">
        <f>VLOOKUP(B5391,'REGISTRO ABONOS'!$B$8:$BC$10039,54,0)</f>
        <v>#N/A</v>
      </c>
      <c r="L5391" t="e">
        <f>IF(Tabla267[[#This Row],[VALOR RESTANTE]]&lt;Tabla267[[#This Row],[VALOR]],"NO DISPONIBLE","DISPONIBLE")</f>
        <v>#N/A</v>
      </c>
      <c r="M5391" s="9">
        <f>COUNTIF(Tabla267[[#This Row],[VALOR RESTANTE]],0)</f>
        <v>0</v>
      </c>
    </row>
    <row r="5392" spans="2:13" hidden="1" x14ac:dyDescent="0.2">
      <c r="B5392" s="31">
        <v>5383</v>
      </c>
      <c r="J5392">
        <f t="shared" si="84"/>
        <v>105000</v>
      </c>
      <c r="K5392" t="e">
        <f>VLOOKUP(B5392,'REGISTRO ABONOS'!$B$8:$BC$10039,54,0)</f>
        <v>#N/A</v>
      </c>
      <c r="L5392" t="e">
        <f>IF(Tabla267[[#This Row],[VALOR RESTANTE]]&lt;Tabla267[[#This Row],[VALOR]],"NO DISPONIBLE","DISPONIBLE")</f>
        <v>#N/A</v>
      </c>
      <c r="M5392" s="9">
        <f>COUNTIF(Tabla267[[#This Row],[VALOR RESTANTE]],0)</f>
        <v>0</v>
      </c>
    </row>
    <row r="5393" spans="2:13" hidden="1" x14ac:dyDescent="0.2">
      <c r="B5393" s="31">
        <v>5384</v>
      </c>
      <c r="I5393" t="s">
        <v>89</v>
      </c>
      <c r="J5393">
        <f t="shared" si="84"/>
        <v>105000</v>
      </c>
      <c r="K5393" t="e">
        <f>VLOOKUP(B5393,'REGISTRO ABONOS'!$B$8:$BC$10039,54,0)</f>
        <v>#N/A</v>
      </c>
      <c r="L5393" t="e">
        <f>IF(Tabla267[[#This Row],[VALOR RESTANTE]]&lt;Tabla267[[#This Row],[VALOR]],"NO DISPONIBLE","DISPONIBLE")</f>
        <v>#N/A</v>
      </c>
      <c r="M5393" s="9">
        <f>COUNTIF(Tabla267[[#This Row],[VALOR RESTANTE]],0)</f>
        <v>0</v>
      </c>
    </row>
    <row r="5394" spans="2:13" hidden="1" x14ac:dyDescent="0.2">
      <c r="B5394" s="31">
        <v>5385</v>
      </c>
      <c r="J5394">
        <f t="shared" si="84"/>
        <v>105000</v>
      </c>
      <c r="K5394" t="e">
        <f>VLOOKUP(B5394,'REGISTRO ABONOS'!$B$8:$BC$10039,54,0)</f>
        <v>#N/A</v>
      </c>
      <c r="L5394" t="e">
        <f>IF(Tabla267[[#This Row],[VALOR RESTANTE]]&lt;Tabla267[[#This Row],[VALOR]],"NO DISPONIBLE","DISPONIBLE")</f>
        <v>#N/A</v>
      </c>
      <c r="M5394" s="9">
        <f>COUNTIF(Tabla267[[#This Row],[VALOR RESTANTE]],0)</f>
        <v>0</v>
      </c>
    </row>
    <row r="5395" spans="2:13" hidden="1" x14ac:dyDescent="0.2">
      <c r="B5395" s="31">
        <v>5386</v>
      </c>
      <c r="J5395">
        <f t="shared" si="84"/>
        <v>105000</v>
      </c>
      <c r="K5395" t="e">
        <f>VLOOKUP(B5395,'REGISTRO ABONOS'!$B$8:$BC$10039,54,0)</f>
        <v>#N/A</v>
      </c>
      <c r="L5395" t="e">
        <f>IF(Tabla267[[#This Row],[VALOR RESTANTE]]&lt;Tabla267[[#This Row],[VALOR]],"NO DISPONIBLE","DISPONIBLE")</f>
        <v>#N/A</v>
      </c>
      <c r="M5395" s="9">
        <f>COUNTIF(Tabla267[[#This Row],[VALOR RESTANTE]],0)</f>
        <v>0</v>
      </c>
    </row>
    <row r="5396" spans="2:13" hidden="1" x14ac:dyDescent="0.2">
      <c r="B5396" s="31">
        <v>5387</v>
      </c>
      <c r="J5396">
        <f t="shared" si="84"/>
        <v>105000</v>
      </c>
      <c r="K5396" t="e">
        <f>VLOOKUP(B5396,'REGISTRO ABONOS'!$B$8:$BC$10039,54,0)</f>
        <v>#N/A</v>
      </c>
      <c r="L5396" t="e">
        <f>IF(Tabla267[[#This Row],[VALOR RESTANTE]]&lt;Tabla267[[#This Row],[VALOR]],"NO DISPONIBLE","DISPONIBLE")</f>
        <v>#N/A</v>
      </c>
      <c r="M5396" s="9">
        <f>COUNTIF(Tabla267[[#This Row],[VALOR RESTANTE]],0)</f>
        <v>0</v>
      </c>
    </row>
    <row r="5397" spans="2:13" hidden="1" x14ac:dyDescent="0.2">
      <c r="B5397" s="31">
        <v>5388</v>
      </c>
      <c r="J5397">
        <f t="shared" si="84"/>
        <v>105000</v>
      </c>
      <c r="K5397" t="e">
        <f>VLOOKUP(B5397,'REGISTRO ABONOS'!$B$8:$BC$10039,54,0)</f>
        <v>#N/A</v>
      </c>
      <c r="L5397" t="e">
        <f>IF(Tabla267[[#This Row],[VALOR RESTANTE]]&lt;Tabla267[[#This Row],[VALOR]],"NO DISPONIBLE","DISPONIBLE")</f>
        <v>#N/A</v>
      </c>
      <c r="M5397" s="9">
        <f>COUNTIF(Tabla267[[#This Row],[VALOR RESTANTE]],0)</f>
        <v>0</v>
      </c>
    </row>
    <row r="5398" spans="2:13" hidden="1" x14ac:dyDescent="0.2">
      <c r="B5398" s="31">
        <v>5389</v>
      </c>
      <c r="J5398">
        <f t="shared" si="84"/>
        <v>105000</v>
      </c>
      <c r="K5398" t="e">
        <f>VLOOKUP(B5398,'REGISTRO ABONOS'!$B$8:$BC$10039,54,0)</f>
        <v>#N/A</v>
      </c>
      <c r="L5398" t="e">
        <f>IF(Tabla267[[#This Row],[VALOR RESTANTE]]&lt;Tabla267[[#This Row],[VALOR]],"NO DISPONIBLE","DISPONIBLE")</f>
        <v>#N/A</v>
      </c>
      <c r="M5398" s="9">
        <f>COUNTIF(Tabla267[[#This Row],[VALOR RESTANTE]],0)</f>
        <v>0</v>
      </c>
    </row>
    <row r="5399" spans="2:13" hidden="1" x14ac:dyDescent="0.2">
      <c r="B5399" s="31">
        <v>5390</v>
      </c>
      <c r="I5399" t="s">
        <v>504</v>
      </c>
      <c r="J5399">
        <f t="shared" si="84"/>
        <v>105000</v>
      </c>
      <c r="K5399" t="e">
        <f>VLOOKUP(B5399,'REGISTRO ABONOS'!$B$8:$BC$10039,54,0)</f>
        <v>#N/A</v>
      </c>
      <c r="L5399" t="e">
        <f>IF(Tabla267[[#This Row],[VALOR RESTANTE]]&lt;Tabla267[[#This Row],[VALOR]],"NO DISPONIBLE","DISPONIBLE")</f>
        <v>#N/A</v>
      </c>
      <c r="M5399" s="9">
        <f>COUNTIF(Tabla267[[#This Row],[VALOR RESTANTE]],0)</f>
        <v>0</v>
      </c>
    </row>
    <row r="5400" spans="2:13" hidden="1" x14ac:dyDescent="0.2">
      <c r="B5400" s="31">
        <v>5391</v>
      </c>
      <c r="J5400">
        <f t="shared" si="84"/>
        <v>105000</v>
      </c>
      <c r="K5400" t="e">
        <f>VLOOKUP(B5400,'REGISTRO ABONOS'!$B$8:$BC$10039,54,0)</f>
        <v>#N/A</v>
      </c>
      <c r="L5400" t="e">
        <f>IF(Tabla267[[#This Row],[VALOR RESTANTE]]&lt;Tabla267[[#This Row],[VALOR]],"NO DISPONIBLE","DISPONIBLE")</f>
        <v>#N/A</v>
      </c>
      <c r="M5400" s="9">
        <f>COUNTIF(Tabla267[[#This Row],[VALOR RESTANTE]],0)</f>
        <v>0</v>
      </c>
    </row>
    <row r="5401" spans="2:13" hidden="1" x14ac:dyDescent="0.2">
      <c r="B5401" s="31">
        <v>5392</v>
      </c>
      <c r="J5401">
        <f t="shared" si="84"/>
        <v>105000</v>
      </c>
      <c r="K5401" t="e">
        <f>VLOOKUP(B5401,'REGISTRO ABONOS'!$B$8:$BC$10039,54,0)</f>
        <v>#N/A</v>
      </c>
      <c r="L5401" t="e">
        <f>IF(Tabla267[[#This Row],[VALOR RESTANTE]]&lt;Tabla267[[#This Row],[VALOR]],"NO DISPONIBLE","DISPONIBLE")</f>
        <v>#N/A</v>
      </c>
      <c r="M5401" s="9">
        <f>COUNTIF(Tabla267[[#This Row],[VALOR RESTANTE]],0)</f>
        <v>0</v>
      </c>
    </row>
    <row r="5402" spans="2:13" hidden="1" x14ac:dyDescent="0.2">
      <c r="B5402" s="31">
        <v>5393</v>
      </c>
      <c r="J5402">
        <f t="shared" si="84"/>
        <v>105000</v>
      </c>
      <c r="K5402" t="e">
        <f>VLOOKUP(B5402,'REGISTRO ABONOS'!$B$8:$BC$10039,54,0)</f>
        <v>#N/A</v>
      </c>
      <c r="L5402" t="e">
        <f>IF(Tabla267[[#This Row],[VALOR RESTANTE]]&lt;Tabla267[[#This Row],[VALOR]],"NO DISPONIBLE","DISPONIBLE")</f>
        <v>#N/A</v>
      </c>
      <c r="M5402" s="9">
        <f>COUNTIF(Tabla267[[#This Row],[VALOR RESTANTE]],0)</f>
        <v>0</v>
      </c>
    </row>
    <row r="5403" spans="2:13" hidden="1" x14ac:dyDescent="0.2">
      <c r="B5403" s="31">
        <v>5394</v>
      </c>
      <c r="J5403">
        <f t="shared" si="84"/>
        <v>105000</v>
      </c>
      <c r="K5403" t="e">
        <f>VLOOKUP(B5403,'REGISTRO ABONOS'!$B$8:$BC$10039,54,0)</f>
        <v>#N/A</v>
      </c>
      <c r="L5403" t="e">
        <f>IF(Tabla267[[#This Row],[VALOR RESTANTE]]&lt;Tabla267[[#This Row],[VALOR]],"NO DISPONIBLE","DISPONIBLE")</f>
        <v>#N/A</v>
      </c>
      <c r="M5403" s="9">
        <f>COUNTIF(Tabla267[[#This Row],[VALOR RESTANTE]],0)</f>
        <v>0</v>
      </c>
    </row>
    <row r="5404" spans="2:13" hidden="1" x14ac:dyDescent="0.2">
      <c r="B5404" s="31">
        <v>5395</v>
      </c>
      <c r="J5404">
        <f t="shared" si="84"/>
        <v>105000</v>
      </c>
      <c r="K5404" t="e">
        <f>VLOOKUP(B5404,'REGISTRO ABONOS'!$B$8:$BC$10039,54,0)</f>
        <v>#N/A</v>
      </c>
      <c r="L5404" t="e">
        <f>IF(Tabla267[[#This Row],[VALOR RESTANTE]]&lt;Tabla267[[#This Row],[VALOR]],"NO DISPONIBLE","DISPONIBLE")</f>
        <v>#N/A</v>
      </c>
      <c r="M5404" s="9">
        <f>COUNTIF(Tabla267[[#This Row],[VALOR RESTANTE]],0)</f>
        <v>0</v>
      </c>
    </row>
    <row r="5405" spans="2:13" hidden="1" x14ac:dyDescent="0.2">
      <c r="B5405" s="31">
        <v>5396</v>
      </c>
      <c r="J5405">
        <f t="shared" si="84"/>
        <v>105000</v>
      </c>
      <c r="K5405" t="e">
        <f>VLOOKUP(B5405,'REGISTRO ABONOS'!$B$8:$BC$10039,54,0)</f>
        <v>#N/A</v>
      </c>
      <c r="L5405" t="e">
        <f>IF(Tabla267[[#This Row],[VALOR RESTANTE]]&lt;Tabla267[[#This Row],[VALOR]],"NO DISPONIBLE","DISPONIBLE")</f>
        <v>#N/A</v>
      </c>
      <c r="M5405" s="9">
        <f>COUNTIF(Tabla267[[#This Row],[VALOR RESTANTE]],0)</f>
        <v>0</v>
      </c>
    </row>
    <row r="5406" spans="2:13" hidden="1" x14ac:dyDescent="0.2">
      <c r="B5406" s="31">
        <v>5397</v>
      </c>
      <c r="J5406">
        <f t="shared" si="84"/>
        <v>105000</v>
      </c>
      <c r="K5406" t="e">
        <f>VLOOKUP(B5406,'REGISTRO ABONOS'!$B$8:$BC$10039,54,0)</f>
        <v>#N/A</v>
      </c>
      <c r="L5406" t="e">
        <f>IF(Tabla267[[#This Row],[VALOR RESTANTE]]&lt;Tabla267[[#This Row],[VALOR]],"NO DISPONIBLE","DISPONIBLE")</f>
        <v>#N/A</v>
      </c>
      <c r="M5406" s="9">
        <f>COUNTIF(Tabla267[[#This Row],[VALOR RESTANTE]],0)</f>
        <v>0</v>
      </c>
    </row>
    <row r="5407" spans="2:13" hidden="1" x14ac:dyDescent="0.2">
      <c r="B5407" s="31">
        <v>5398</v>
      </c>
      <c r="I5407" t="s">
        <v>486</v>
      </c>
      <c r="J5407">
        <f t="shared" si="84"/>
        <v>105000</v>
      </c>
      <c r="K5407" t="e">
        <f>VLOOKUP(B5407,'REGISTRO ABONOS'!$B$8:$BC$10039,54,0)</f>
        <v>#N/A</v>
      </c>
      <c r="L5407" t="e">
        <f>IF(Tabla267[[#This Row],[VALOR RESTANTE]]&lt;Tabla267[[#This Row],[VALOR]],"NO DISPONIBLE","DISPONIBLE")</f>
        <v>#N/A</v>
      </c>
      <c r="M5407" s="9">
        <f>COUNTIF(Tabla267[[#This Row],[VALOR RESTANTE]],0)</f>
        <v>0</v>
      </c>
    </row>
    <row r="5408" spans="2:13" hidden="1" x14ac:dyDescent="0.2">
      <c r="B5408" s="31">
        <v>5399</v>
      </c>
      <c r="J5408">
        <f t="shared" si="84"/>
        <v>105000</v>
      </c>
      <c r="K5408" t="e">
        <f>VLOOKUP(B5408,'REGISTRO ABONOS'!$B$8:$BC$10039,54,0)</f>
        <v>#N/A</v>
      </c>
      <c r="L5408" t="e">
        <f>IF(Tabla267[[#This Row],[VALOR RESTANTE]]&lt;Tabla267[[#This Row],[VALOR]],"NO DISPONIBLE","DISPONIBLE")</f>
        <v>#N/A</v>
      </c>
      <c r="M5408" s="9">
        <f>COUNTIF(Tabla267[[#This Row],[VALOR RESTANTE]],0)</f>
        <v>0</v>
      </c>
    </row>
    <row r="5409" spans="2:13" hidden="1" x14ac:dyDescent="0.2">
      <c r="B5409" s="31">
        <v>5400</v>
      </c>
      <c r="J5409">
        <f t="shared" si="84"/>
        <v>105000</v>
      </c>
      <c r="K5409" t="e">
        <f>VLOOKUP(B5409,'REGISTRO ABONOS'!$B$8:$BC$10039,54,0)</f>
        <v>#N/A</v>
      </c>
      <c r="L5409" t="e">
        <f>IF(Tabla267[[#This Row],[VALOR RESTANTE]]&lt;Tabla267[[#This Row],[VALOR]],"NO DISPONIBLE","DISPONIBLE")</f>
        <v>#N/A</v>
      </c>
      <c r="M5409" s="9">
        <f>COUNTIF(Tabla267[[#This Row],[VALOR RESTANTE]],0)</f>
        <v>0</v>
      </c>
    </row>
    <row r="5410" spans="2:13" hidden="1" x14ac:dyDescent="0.2">
      <c r="B5410" s="31">
        <v>5401</v>
      </c>
      <c r="I5410" t="s">
        <v>536</v>
      </c>
      <c r="J5410">
        <f t="shared" si="84"/>
        <v>105000</v>
      </c>
      <c r="K5410" t="e">
        <f>VLOOKUP(B5410,'REGISTRO ABONOS'!$B$8:$BC$10039,54,0)</f>
        <v>#N/A</v>
      </c>
      <c r="L5410" t="e">
        <f>IF(Tabla267[[#This Row],[VALOR RESTANTE]]&lt;Tabla267[[#This Row],[VALOR]],"NO DISPONIBLE","DISPONIBLE")</f>
        <v>#N/A</v>
      </c>
      <c r="M5410" s="9">
        <f>COUNTIF(Tabla267[[#This Row],[VALOR RESTANTE]],0)</f>
        <v>0</v>
      </c>
    </row>
    <row r="5411" spans="2:13" hidden="1" x14ac:dyDescent="0.2">
      <c r="B5411" s="31">
        <v>5402</v>
      </c>
      <c r="I5411" t="s">
        <v>480</v>
      </c>
      <c r="J5411">
        <f t="shared" si="84"/>
        <v>105000</v>
      </c>
      <c r="K5411" t="e">
        <f>VLOOKUP(B5411,'REGISTRO ABONOS'!$B$8:$BC$10039,54,0)</f>
        <v>#N/A</v>
      </c>
      <c r="L5411" t="e">
        <f>IF(Tabla267[[#This Row],[VALOR RESTANTE]]&lt;Tabla267[[#This Row],[VALOR]],"NO DISPONIBLE","DISPONIBLE")</f>
        <v>#N/A</v>
      </c>
      <c r="M5411" s="9">
        <f>COUNTIF(Tabla267[[#This Row],[VALOR RESTANTE]],0)</f>
        <v>0</v>
      </c>
    </row>
    <row r="5412" spans="2:13" hidden="1" x14ac:dyDescent="0.2">
      <c r="B5412" s="31">
        <v>5403</v>
      </c>
      <c r="I5412" t="s">
        <v>476</v>
      </c>
      <c r="J5412">
        <f t="shared" si="84"/>
        <v>105000</v>
      </c>
      <c r="K5412" t="e">
        <f>VLOOKUP(B5412,'REGISTRO ABONOS'!$B$8:$BC$10039,54,0)</f>
        <v>#N/A</v>
      </c>
      <c r="L5412" t="e">
        <f>IF(Tabla267[[#This Row],[VALOR RESTANTE]]&lt;Tabla267[[#This Row],[VALOR]],"NO DISPONIBLE","DISPONIBLE")</f>
        <v>#N/A</v>
      </c>
      <c r="M5412" s="9">
        <f>COUNTIF(Tabla267[[#This Row],[VALOR RESTANTE]],0)</f>
        <v>0</v>
      </c>
    </row>
    <row r="5413" spans="2:13" hidden="1" x14ac:dyDescent="0.2">
      <c r="B5413" s="31">
        <v>5404</v>
      </c>
      <c r="J5413">
        <f t="shared" si="84"/>
        <v>105000</v>
      </c>
      <c r="K5413" t="e">
        <f>VLOOKUP(B5413,'REGISTRO ABONOS'!$B$8:$BC$10039,54,0)</f>
        <v>#N/A</v>
      </c>
      <c r="L5413" t="e">
        <f>IF(Tabla267[[#This Row],[VALOR RESTANTE]]&lt;Tabla267[[#This Row],[VALOR]],"NO DISPONIBLE","DISPONIBLE")</f>
        <v>#N/A</v>
      </c>
      <c r="M5413" s="9">
        <f>COUNTIF(Tabla267[[#This Row],[VALOR RESTANTE]],0)</f>
        <v>0</v>
      </c>
    </row>
    <row r="5414" spans="2:13" hidden="1" x14ac:dyDescent="0.2">
      <c r="B5414" s="31">
        <v>5405</v>
      </c>
      <c r="J5414">
        <f t="shared" si="84"/>
        <v>105000</v>
      </c>
      <c r="K5414" t="e">
        <f>VLOOKUP(B5414,'REGISTRO ABONOS'!$B$8:$BC$10039,54,0)</f>
        <v>#N/A</v>
      </c>
      <c r="L5414" t="e">
        <f>IF(Tabla267[[#This Row],[VALOR RESTANTE]]&lt;Tabla267[[#This Row],[VALOR]],"NO DISPONIBLE","DISPONIBLE")</f>
        <v>#N/A</v>
      </c>
      <c r="M5414" s="9">
        <f>COUNTIF(Tabla267[[#This Row],[VALOR RESTANTE]],0)</f>
        <v>0</v>
      </c>
    </row>
    <row r="5415" spans="2:13" hidden="1" x14ac:dyDescent="0.2">
      <c r="B5415" s="31">
        <v>5406</v>
      </c>
      <c r="J5415">
        <f t="shared" si="84"/>
        <v>105000</v>
      </c>
      <c r="K5415" t="e">
        <f>VLOOKUP(B5415,'REGISTRO ABONOS'!$B$8:$BC$10039,54,0)</f>
        <v>#N/A</v>
      </c>
      <c r="L5415" t="e">
        <f>IF(Tabla267[[#This Row],[VALOR RESTANTE]]&lt;Tabla267[[#This Row],[VALOR]],"NO DISPONIBLE","DISPONIBLE")</f>
        <v>#N/A</v>
      </c>
      <c r="M5415" s="9">
        <f>COUNTIF(Tabla267[[#This Row],[VALOR RESTANTE]],0)</f>
        <v>0</v>
      </c>
    </row>
    <row r="5416" spans="2:13" hidden="1" x14ac:dyDescent="0.2">
      <c r="B5416" s="31">
        <v>5407</v>
      </c>
      <c r="J5416">
        <f t="shared" si="84"/>
        <v>105000</v>
      </c>
      <c r="K5416" t="e">
        <f>VLOOKUP(B5416,'REGISTRO ABONOS'!$B$8:$BC$10039,54,0)</f>
        <v>#N/A</v>
      </c>
      <c r="L5416" t="e">
        <f>IF(Tabla267[[#This Row],[VALOR RESTANTE]]&lt;Tabla267[[#This Row],[VALOR]],"NO DISPONIBLE","DISPONIBLE")</f>
        <v>#N/A</v>
      </c>
      <c r="M5416" s="9">
        <f>COUNTIF(Tabla267[[#This Row],[VALOR RESTANTE]],0)</f>
        <v>0</v>
      </c>
    </row>
    <row r="5417" spans="2:13" hidden="1" x14ac:dyDescent="0.2">
      <c r="B5417" s="31">
        <v>5408</v>
      </c>
      <c r="J5417">
        <f t="shared" si="84"/>
        <v>105000</v>
      </c>
      <c r="K5417" t="e">
        <f>VLOOKUP(B5417,'REGISTRO ABONOS'!$B$8:$BC$10039,54,0)</f>
        <v>#N/A</v>
      </c>
      <c r="L5417" t="e">
        <f>IF(Tabla267[[#This Row],[VALOR RESTANTE]]&lt;Tabla267[[#This Row],[VALOR]],"NO DISPONIBLE","DISPONIBLE")</f>
        <v>#N/A</v>
      </c>
      <c r="M5417" s="9">
        <f>COUNTIF(Tabla267[[#This Row],[VALOR RESTANTE]],0)</f>
        <v>0</v>
      </c>
    </row>
    <row r="5418" spans="2:13" hidden="1" x14ac:dyDescent="0.2">
      <c r="B5418" s="31">
        <v>5409</v>
      </c>
      <c r="J5418">
        <f t="shared" si="84"/>
        <v>105000</v>
      </c>
      <c r="K5418" t="e">
        <f>VLOOKUP(B5418,'REGISTRO ABONOS'!$B$8:$BC$10039,54,0)</f>
        <v>#N/A</v>
      </c>
      <c r="L5418" t="e">
        <f>IF(Tabla267[[#This Row],[VALOR RESTANTE]]&lt;Tabla267[[#This Row],[VALOR]],"NO DISPONIBLE","DISPONIBLE")</f>
        <v>#N/A</v>
      </c>
      <c r="M5418" s="9">
        <f>COUNTIF(Tabla267[[#This Row],[VALOR RESTANTE]],0)</f>
        <v>0</v>
      </c>
    </row>
    <row r="5419" spans="2:13" hidden="1" x14ac:dyDescent="0.2">
      <c r="B5419" s="31">
        <v>5410</v>
      </c>
      <c r="J5419">
        <f t="shared" si="84"/>
        <v>105000</v>
      </c>
      <c r="K5419" t="e">
        <f>VLOOKUP(B5419,'REGISTRO ABONOS'!$B$8:$BC$10039,54,0)</f>
        <v>#N/A</v>
      </c>
      <c r="L5419" t="e">
        <f>IF(Tabla267[[#This Row],[VALOR RESTANTE]]&lt;Tabla267[[#This Row],[VALOR]],"NO DISPONIBLE","DISPONIBLE")</f>
        <v>#N/A</v>
      </c>
      <c r="M5419" s="9">
        <f>COUNTIF(Tabla267[[#This Row],[VALOR RESTANTE]],0)</f>
        <v>0</v>
      </c>
    </row>
    <row r="5420" spans="2:13" hidden="1" x14ac:dyDescent="0.2">
      <c r="B5420" s="31">
        <v>5411</v>
      </c>
      <c r="J5420">
        <f t="shared" si="84"/>
        <v>105000</v>
      </c>
      <c r="K5420" t="e">
        <f>VLOOKUP(B5420,'REGISTRO ABONOS'!$B$8:$BC$10039,54,0)</f>
        <v>#N/A</v>
      </c>
      <c r="L5420" t="e">
        <f>IF(Tabla267[[#This Row],[VALOR RESTANTE]]&lt;Tabla267[[#This Row],[VALOR]],"NO DISPONIBLE","DISPONIBLE")</f>
        <v>#N/A</v>
      </c>
      <c r="M5420" s="9">
        <f>COUNTIF(Tabla267[[#This Row],[VALOR RESTANTE]],0)</f>
        <v>0</v>
      </c>
    </row>
    <row r="5421" spans="2:13" hidden="1" x14ac:dyDescent="0.2">
      <c r="B5421" s="31">
        <v>5412</v>
      </c>
      <c r="J5421">
        <f t="shared" si="84"/>
        <v>105000</v>
      </c>
      <c r="K5421" t="e">
        <f>VLOOKUP(B5421,'REGISTRO ABONOS'!$B$8:$BC$10039,54,0)</f>
        <v>#N/A</v>
      </c>
      <c r="L5421" t="e">
        <f>IF(Tabla267[[#This Row],[VALOR RESTANTE]]&lt;Tabla267[[#This Row],[VALOR]],"NO DISPONIBLE","DISPONIBLE")</f>
        <v>#N/A</v>
      </c>
      <c r="M5421" s="9">
        <f>COUNTIF(Tabla267[[#This Row],[VALOR RESTANTE]],0)</f>
        <v>0</v>
      </c>
    </row>
    <row r="5422" spans="2:13" hidden="1" x14ac:dyDescent="0.2">
      <c r="B5422" s="31">
        <v>5413</v>
      </c>
      <c r="J5422">
        <f t="shared" si="84"/>
        <v>105000</v>
      </c>
      <c r="K5422" t="e">
        <f>VLOOKUP(B5422,'REGISTRO ABONOS'!$B$8:$BC$10039,54,0)</f>
        <v>#N/A</v>
      </c>
      <c r="L5422" t="e">
        <f>IF(Tabla267[[#This Row],[VALOR RESTANTE]]&lt;Tabla267[[#This Row],[VALOR]],"NO DISPONIBLE","DISPONIBLE")</f>
        <v>#N/A</v>
      </c>
      <c r="M5422" s="9">
        <f>COUNTIF(Tabla267[[#This Row],[VALOR RESTANTE]],0)</f>
        <v>0</v>
      </c>
    </row>
    <row r="5423" spans="2:13" hidden="1" x14ac:dyDescent="0.2">
      <c r="B5423" s="31">
        <v>5414</v>
      </c>
      <c r="J5423">
        <f t="shared" si="84"/>
        <v>105000</v>
      </c>
      <c r="K5423" t="e">
        <f>VLOOKUP(B5423,'REGISTRO ABONOS'!$B$8:$BC$10039,54,0)</f>
        <v>#N/A</v>
      </c>
      <c r="L5423" t="e">
        <f>IF(Tabla267[[#This Row],[VALOR RESTANTE]]&lt;Tabla267[[#This Row],[VALOR]],"NO DISPONIBLE","DISPONIBLE")</f>
        <v>#N/A</v>
      </c>
      <c r="M5423" s="9">
        <f>COUNTIF(Tabla267[[#This Row],[VALOR RESTANTE]],0)</f>
        <v>0</v>
      </c>
    </row>
    <row r="5424" spans="2:13" hidden="1" x14ac:dyDescent="0.2">
      <c r="B5424" s="31">
        <v>5415</v>
      </c>
      <c r="I5424" t="s">
        <v>476</v>
      </c>
      <c r="J5424">
        <f t="shared" si="84"/>
        <v>105000</v>
      </c>
      <c r="K5424" t="e">
        <f>VLOOKUP(B5424,'REGISTRO ABONOS'!$B$8:$BC$10039,54,0)</f>
        <v>#N/A</v>
      </c>
      <c r="L5424" t="e">
        <f>IF(Tabla267[[#This Row],[VALOR RESTANTE]]&lt;Tabla267[[#This Row],[VALOR]],"NO DISPONIBLE","DISPONIBLE")</f>
        <v>#N/A</v>
      </c>
      <c r="M5424" s="9">
        <f>COUNTIF(Tabla267[[#This Row],[VALOR RESTANTE]],0)</f>
        <v>0</v>
      </c>
    </row>
    <row r="5425" spans="2:13" hidden="1" x14ac:dyDescent="0.2">
      <c r="B5425" s="31">
        <v>5416</v>
      </c>
      <c r="J5425">
        <f t="shared" si="84"/>
        <v>105000</v>
      </c>
      <c r="K5425" t="e">
        <f>VLOOKUP(B5425,'REGISTRO ABONOS'!$B$8:$BC$10039,54,0)</f>
        <v>#N/A</v>
      </c>
      <c r="L5425" t="e">
        <f>IF(Tabla267[[#This Row],[VALOR RESTANTE]]&lt;Tabla267[[#This Row],[VALOR]],"NO DISPONIBLE","DISPONIBLE")</f>
        <v>#N/A</v>
      </c>
      <c r="M5425" s="9">
        <f>COUNTIF(Tabla267[[#This Row],[VALOR RESTANTE]],0)</f>
        <v>0</v>
      </c>
    </row>
    <row r="5426" spans="2:13" hidden="1" x14ac:dyDescent="0.2">
      <c r="B5426" s="31">
        <v>5417</v>
      </c>
      <c r="J5426">
        <f t="shared" si="84"/>
        <v>105000</v>
      </c>
      <c r="K5426" t="e">
        <f>VLOOKUP(B5426,'REGISTRO ABONOS'!$B$8:$BC$10039,54,0)</f>
        <v>#N/A</v>
      </c>
      <c r="L5426" t="e">
        <f>IF(Tabla267[[#This Row],[VALOR RESTANTE]]&lt;Tabla267[[#This Row],[VALOR]],"NO DISPONIBLE","DISPONIBLE")</f>
        <v>#N/A</v>
      </c>
      <c r="M5426" s="9">
        <f>COUNTIF(Tabla267[[#This Row],[VALOR RESTANTE]],0)</f>
        <v>0</v>
      </c>
    </row>
    <row r="5427" spans="2:13" hidden="1" x14ac:dyDescent="0.2">
      <c r="B5427" s="31">
        <v>5418</v>
      </c>
      <c r="I5427" t="s">
        <v>89</v>
      </c>
      <c r="J5427">
        <f t="shared" si="84"/>
        <v>105000</v>
      </c>
      <c r="K5427" t="e">
        <f>VLOOKUP(B5427,'REGISTRO ABONOS'!$B$8:$BC$10039,54,0)</f>
        <v>#N/A</v>
      </c>
      <c r="L5427" t="e">
        <f>IF(Tabla267[[#This Row],[VALOR RESTANTE]]&lt;Tabla267[[#This Row],[VALOR]],"NO DISPONIBLE","DISPONIBLE")</f>
        <v>#N/A</v>
      </c>
      <c r="M5427" s="9">
        <f>COUNTIF(Tabla267[[#This Row],[VALOR RESTANTE]],0)</f>
        <v>0</v>
      </c>
    </row>
    <row r="5428" spans="2:13" hidden="1" x14ac:dyDescent="0.2">
      <c r="B5428" s="31">
        <v>5419</v>
      </c>
      <c r="I5428" t="s">
        <v>551</v>
      </c>
      <c r="J5428">
        <f t="shared" si="84"/>
        <v>105000</v>
      </c>
      <c r="K5428" t="e">
        <f>VLOOKUP(B5428,'REGISTRO ABONOS'!$B$8:$BC$10039,54,0)</f>
        <v>#N/A</v>
      </c>
      <c r="L5428" t="e">
        <f>IF(Tabla267[[#This Row],[VALOR RESTANTE]]&lt;Tabla267[[#This Row],[VALOR]],"NO DISPONIBLE","DISPONIBLE")</f>
        <v>#N/A</v>
      </c>
      <c r="M5428" s="9">
        <f>COUNTIF(Tabla267[[#This Row],[VALOR RESTANTE]],0)</f>
        <v>0</v>
      </c>
    </row>
    <row r="5429" spans="2:13" hidden="1" x14ac:dyDescent="0.2">
      <c r="B5429" s="31">
        <v>5420</v>
      </c>
      <c r="I5429" t="s">
        <v>486</v>
      </c>
      <c r="J5429">
        <f t="shared" si="84"/>
        <v>105000</v>
      </c>
      <c r="K5429" t="e">
        <f>VLOOKUP(B5429,'REGISTRO ABONOS'!$B$8:$BC$10039,54,0)</f>
        <v>#N/A</v>
      </c>
      <c r="L5429" t="e">
        <f>IF(Tabla267[[#This Row],[VALOR RESTANTE]]&lt;Tabla267[[#This Row],[VALOR]],"NO DISPONIBLE","DISPONIBLE")</f>
        <v>#N/A</v>
      </c>
      <c r="M5429" s="9">
        <f>COUNTIF(Tabla267[[#This Row],[VALOR RESTANTE]],0)</f>
        <v>0</v>
      </c>
    </row>
    <row r="5430" spans="2:13" hidden="1" x14ac:dyDescent="0.2">
      <c r="B5430" s="31">
        <v>5421</v>
      </c>
      <c r="J5430">
        <f t="shared" si="84"/>
        <v>105000</v>
      </c>
      <c r="K5430" t="e">
        <f>VLOOKUP(B5430,'REGISTRO ABONOS'!$B$8:$BC$10039,54,0)</f>
        <v>#N/A</v>
      </c>
      <c r="L5430" t="e">
        <f>IF(Tabla267[[#This Row],[VALOR RESTANTE]]&lt;Tabla267[[#This Row],[VALOR]],"NO DISPONIBLE","DISPONIBLE")</f>
        <v>#N/A</v>
      </c>
      <c r="M5430" s="9">
        <f>COUNTIF(Tabla267[[#This Row],[VALOR RESTANTE]],0)</f>
        <v>0</v>
      </c>
    </row>
    <row r="5431" spans="2:13" hidden="1" x14ac:dyDescent="0.2">
      <c r="B5431" s="31">
        <v>5422</v>
      </c>
      <c r="J5431">
        <f t="shared" si="84"/>
        <v>105000</v>
      </c>
      <c r="K5431" t="e">
        <f>VLOOKUP(B5431,'REGISTRO ABONOS'!$B$8:$BC$10039,54,0)</f>
        <v>#N/A</v>
      </c>
      <c r="L5431" t="e">
        <f>IF(Tabla267[[#This Row],[VALOR RESTANTE]]&lt;Tabla267[[#This Row],[VALOR]],"NO DISPONIBLE","DISPONIBLE")</f>
        <v>#N/A</v>
      </c>
      <c r="M5431" s="9">
        <f>COUNTIF(Tabla267[[#This Row],[VALOR RESTANTE]],0)</f>
        <v>0</v>
      </c>
    </row>
    <row r="5432" spans="2:13" hidden="1" x14ac:dyDescent="0.2">
      <c r="B5432" s="31">
        <v>5423</v>
      </c>
      <c r="J5432">
        <f t="shared" si="84"/>
        <v>105000</v>
      </c>
      <c r="K5432" t="e">
        <f>VLOOKUP(B5432,'REGISTRO ABONOS'!$B$8:$BC$10039,54,0)</f>
        <v>#N/A</v>
      </c>
      <c r="L5432" t="e">
        <f>IF(Tabla267[[#This Row],[VALOR RESTANTE]]&lt;Tabla267[[#This Row],[VALOR]],"NO DISPONIBLE","DISPONIBLE")</f>
        <v>#N/A</v>
      </c>
      <c r="M5432" s="9">
        <f>COUNTIF(Tabla267[[#This Row],[VALOR RESTANTE]],0)</f>
        <v>0</v>
      </c>
    </row>
    <row r="5433" spans="2:13" hidden="1" x14ac:dyDescent="0.2">
      <c r="B5433" s="31">
        <v>5424</v>
      </c>
      <c r="J5433">
        <f t="shared" si="84"/>
        <v>105000</v>
      </c>
      <c r="K5433" t="e">
        <f>VLOOKUP(B5433,'REGISTRO ABONOS'!$B$8:$BC$10039,54,0)</f>
        <v>#N/A</v>
      </c>
      <c r="L5433" t="e">
        <f>IF(Tabla267[[#This Row],[VALOR RESTANTE]]&lt;Tabla267[[#This Row],[VALOR]],"NO DISPONIBLE","DISPONIBLE")</f>
        <v>#N/A</v>
      </c>
      <c r="M5433" s="9">
        <f>COUNTIF(Tabla267[[#This Row],[VALOR RESTANTE]],0)</f>
        <v>0</v>
      </c>
    </row>
    <row r="5434" spans="2:13" hidden="1" x14ac:dyDescent="0.2">
      <c r="B5434" s="31">
        <v>5425</v>
      </c>
      <c r="I5434" t="s">
        <v>531</v>
      </c>
      <c r="J5434">
        <f t="shared" si="84"/>
        <v>105000</v>
      </c>
      <c r="K5434" t="e">
        <f>VLOOKUP(B5434,'REGISTRO ABONOS'!$B$8:$BC$10039,54,0)</f>
        <v>#N/A</v>
      </c>
      <c r="L5434" t="e">
        <f>IF(Tabla267[[#This Row],[VALOR RESTANTE]]&lt;Tabla267[[#This Row],[VALOR]],"NO DISPONIBLE","DISPONIBLE")</f>
        <v>#N/A</v>
      </c>
      <c r="M5434" s="9">
        <f>COUNTIF(Tabla267[[#This Row],[VALOR RESTANTE]],0)</f>
        <v>0</v>
      </c>
    </row>
    <row r="5435" spans="2:13" hidden="1" x14ac:dyDescent="0.2">
      <c r="B5435" s="31">
        <v>5426</v>
      </c>
      <c r="J5435">
        <f t="shared" si="84"/>
        <v>105000</v>
      </c>
      <c r="K5435" t="e">
        <f>VLOOKUP(B5435,'REGISTRO ABONOS'!$B$8:$BC$10039,54,0)</f>
        <v>#N/A</v>
      </c>
      <c r="L5435" t="e">
        <f>IF(Tabla267[[#This Row],[VALOR RESTANTE]]&lt;Tabla267[[#This Row],[VALOR]],"NO DISPONIBLE","DISPONIBLE")</f>
        <v>#N/A</v>
      </c>
      <c r="M5435" s="9">
        <f>COUNTIF(Tabla267[[#This Row],[VALOR RESTANTE]],0)</f>
        <v>0</v>
      </c>
    </row>
    <row r="5436" spans="2:13" hidden="1" x14ac:dyDescent="0.2">
      <c r="B5436" s="31">
        <v>5427</v>
      </c>
      <c r="I5436" t="s">
        <v>536</v>
      </c>
      <c r="J5436">
        <f t="shared" si="84"/>
        <v>105000</v>
      </c>
      <c r="K5436" t="e">
        <f>VLOOKUP(B5436,'REGISTRO ABONOS'!$B$8:$BC$10039,54,0)</f>
        <v>#N/A</v>
      </c>
      <c r="L5436" t="e">
        <f>IF(Tabla267[[#This Row],[VALOR RESTANTE]]&lt;Tabla267[[#This Row],[VALOR]],"NO DISPONIBLE","DISPONIBLE")</f>
        <v>#N/A</v>
      </c>
      <c r="M5436" s="9">
        <f>COUNTIF(Tabla267[[#This Row],[VALOR RESTANTE]],0)</f>
        <v>0</v>
      </c>
    </row>
    <row r="5437" spans="2:13" hidden="1" x14ac:dyDescent="0.2">
      <c r="B5437" s="31">
        <v>5428</v>
      </c>
      <c r="I5437" t="s">
        <v>548</v>
      </c>
      <c r="J5437">
        <f t="shared" si="84"/>
        <v>105000</v>
      </c>
      <c r="K5437" t="e">
        <f>VLOOKUP(B5437,'REGISTRO ABONOS'!$B$8:$BC$10039,54,0)</f>
        <v>#N/A</v>
      </c>
      <c r="L5437" t="e">
        <f>IF(Tabla267[[#This Row],[VALOR RESTANTE]]&lt;Tabla267[[#This Row],[VALOR]],"NO DISPONIBLE","DISPONIBLE")</f>
        <v>#N/A</v>
      </c>
      <c r="M5437" s="9">
        <f>COUNTIF(Tabla267[[#This Row],[VALOR RESTANTE]],0)</f>
        <v>0</v>
      </c>
    </row>
    <row r="5438" spans="2:13" hidden="1" x14ac:dyDescent="0.2">
      <c r="B5438" s="31">
        <v>5429</v>
      </c>
      <c r="I5438" t="s">
        <v>486</v>
      </c>
      <c r="J5438">
        <f t="shared" si="84"/>
        <v>105000</v>
      </c>
      <c r="K5438" t="e">
        <f>VLOOKUP(B5438,'REGISTRO ABONOS'!$B$8:$BC$10039,54,0)</f>
        <v>#N/A</v>
      </c>
      <c r="L5438" t="e">
        <f>IF(Tabla267[[#This Row],[VALOR RESTANTE]]&lt;Tabla267[[#This Row],[VALOR]],"NO DISPONIBLE","DISPONIBLE")</f>
        <v>#N/A</v>
      </c>
      <c r="M5438" s="9">
        <f>COUNTIF(Tabla267[[#This Row],[VALOR RESTANTE]],0)</f>
        <v>0</v>
      </c>
    </row>
    <row r="5439" spans="2:13" hidden="1" x14ac:dyDescent="0.2">
      <c r="B5439" s="31">
        <v>5430</v>
      </c>
      <c r="J5439">
        <f t="shared" si="84"/>
        <v>105000</v>
      </c>
      <c r="K5439" t="e">
        <f>VLOOKUP(B5439,'REGISTRO ABONOS'!$B$8:$BC$10039,54,0)</f>
        <v>#N/A</v>
      </c>
      <c r="L5439" t="e">
        <f>IF(Tabla267[[#This Row],[VALOR RESTANTE]]&lt;Tabla267[[#This Row],[VALOR]],"NO DISPONIBLE","DISPONIBLE")</f>
        <v>#N/A</v>
      </c>
      <c r="M5439" s="9">
        <f>COUNTIF(Tabla267[[#This Row],[VALOR RESTANTE]],0)</f>
        <v>0</v>
      </c>
    </row>
    <row r="5440" spans="2:13" hidden="1" x14ac:dyDescent="0.2">
      <c r="B5440" s="31">
        <v>5431</v>
      </c>
      <c r="J5440">
        <f t="shared" si="84"/>
        <v>105000</v>
      </c>
      <c r="K5440" t="e">
        <f>VLOOKUP(B5440,'REGISTRO ABONOS'!$B$8:$BC$10039,54,0)</f>
        <v>#N/A</v>
      </c>
      <c r="L5440" t="e">
        <f>IF(Tabla267[[#This Row],[VALOR RESTANTE]]&lt;Tabla267[[#This Row],[VALOR]],"NO DISPONIBLE","DISPONIBLE")</f>
        <v>#N/A</v>
      </c>
      <c r="M5440" s="9">
        <f>COUNTIF(Tabla267[[#This Row],[VALOR RESTANTE]],0)</f>
        <v>0</v>
      </c>
    </row>
    <row r="5441" spans="2:13" hidden="1" x14ac:dyDescent="0.2">
      <c r="B5441" s="31">
        <v>5432</v>
      </c>
      <c r="I5441" t="s">
        <v>541</v>
      </c>
      <c r="J5441">
        <f t="shared" si="84"/>
        <v>105000</v>
      </c>
      <c r="K5441" t="e">
        <f>VLOOKUP(B5441,'REGISTRO ABONOS'!$B$8:$BC$10039,54,0)</f>
        <v>#N/A</v>
      </c>
      <c r="L5441" t="e">
        <f>IF(Tabla267[[#This Row],[VALOR RESTANTE]]&lt;Tabla267[[#This Row],[VALOR]],"NO DISPONIBLE","DISPONIBLE")</f>
        <v>#N/A</v>
      </c>
      <c r="M5441" s="9">
        <f>COUNTIF(Tabla267[[#This Row],[VALOR RESTANTE]],0)</f>
        <v>0</v>
      </c>
    </row>
    <row r="5442" spans="2:13" hidden="1" x14ac:dyDescent="0.2">
      <c r="B5442" s="31">
        <v>5433</v>
      </c>
      <c r="I5442" t="s">
        <v>480</v>
      </c>
      <c r="J5442">
        <f t="shared" si="84"/>
        <v>105000</v>
      </c>
      <c r="K5442" t="e">
        <f>VLOOKUP(B5442,'REGISTRO ABONOS'!$B$8:$BC$10039,54,0)</f>
        <v>#N/A</v>
      </c>
      <c r="L5442" t="e">
        <f>IF(Tabla267[[#This Row],[VALOR RESTANTE]]&lt;Tabla267[[#This Row],[VALOR]],"NO DISPONIBLE","DISPONIBLE")</f>
        <v>#N/A</v>
      </c>
      <c r="M5442" s="9">
        <f>COUNTIF(Tabla267[[#This Row],[VALOR RESTANTE]],0)</f>
        <v>0</v>
      </c>
    </row>
    <row r="5443" spans="2:13" hidden="1" x14ac:dyDescent="0.2">
      <c r="B5443" s="31">
        <v>5434</v>
      </c>
      <c r="J5443">
        <f t="shared" si="84"/>
        <v>105000</v>
      </c>
      <c r="K5443" t="e">
        <f>VLOOKUP(B5443,'REGISTRO ABONOS'!$B$8:$BC$10039,54,0)</f>
        <v>#N/A</v>
      </c>
      <c r="L5443" t="e">
        <f>IF(Tabla267[[#This Row],[VALOR RESTANTE]]&lt;Tabla267[[#This Row],[VALOR]],"NO DISPONIBLE","DISPONIBLE")</f>
        <v>#N/A</v>
      </c>
      <c r="M5443" s="9">
        <f>COUNTIF(Tabla267[[#This Row],[VALOR RESTANTE]],0)</f>
        <v>0</v>
      </c>
    </row>
    <row r="5444" spans="2:13" hidden="1" x14ac:dyDescent="0.2">
      <c r="B5444" s="31">
        <v>5435</v>
      </c>
      <c r="I5444" t="s">
        <v>544</v>
      </c>
      <c r="J5444">
        <f t="shared" si="84"/>
        <v>105000</v>
      </c>
      <c r="K5444" t="e">
        <f>VLOOKUP(B5444,'REGISTRO ABONOS'!$B$8:$BC$10039,54,0)</f>
        <v>#N/A</v>
      </c>
      <c r="L5444" t="e">
        <f>IF(Tabla267[[#This Row],[VALOR RESTANTE]]&lt;Tabla267[[#This Row],[VALOR]],"NO DISPONIBLE","DISPONIBLE")</f>
        <v>#N/A</v>
      </c>
      <c r="M5444" s="9">
        <f>COUNTIF(Tabla267[[#This Row],[VALOR RESTANTE]],0)</f>
        <v>0</v>
      </c>
    </row>
    <row r="5445" spans="2:13" hidden="1" x14ac:dyDescent="0.2">
      <c r="B5445" s="31">
        <v>5436</v>
      </c>
      <c r="I5445" t="s">
        <v>536</v>
      </c>
      <c r="J5445">
        <f t="shared" si="84"/>
        <v>105000</v>
      </c>
      <c r="K5445" t="e">
        <f>VLOOKUP(B5445,'REGISTRO ABONOS'!$B$8:$BC$10039,54,0)</f>
        <v>#N/A</v>
      </c>
      <c r="L5445" t="e">
        <f>IF(Tabla267[[#This Row],[VALOR RESTANTE]]&lt;Tabla267[[#This Row],[VALOR]],"NO DISPONIBLE","DISPONIBLE")</f>
        <v>#N/A</v>
      </c>
      <c r="M5445" s="9">
        <f>COUNTIF(Tabla267[[#This Row],[VALOR RESTANTE]],0)</f>
        <v>0</v>
      </c>
    </row>
    <row r="5446" spans="2:13" hidden="1" x14ac:dyDescent="0.2">
      <c r="B5446" s="31">
        <v>5437</v>
      </c>
      <c r="I5446" t="s">
        <v>486</v>
      </c>
      <c r="J5446">
        <f t="shared" si="84"/>
        <v>105000</v>
      </c>
      <c r="K5446" t="e">
        <f>VLOOKUP(B5446,'REGISTRO ABONOS'!$B$8:$BC$10039,54,0)</f>
        <v>#N/A</v>
      </c>
      <c r="L5446" t="e">
        <f>IF(Tabla267[[#This Row],[VALOR RESTANTE]]&lt;Tabla267[[#This Row],[VALOR]],"NO DISPONIBLE","DISPONIBLE")</f>
        <v>#N/A</v>
      </c>
      <c r="M5446" s="9">
        <f>COUNTIF(Tabla267[[#This Row],[VALOR RESTANTE]],0)</f>
        <v>0</v>
      </c>
    </row>
    <row r="5447" spans="2:13" hidden="1" x14ac:dyDescent="0.2">
      <c r="B5447" s="31">
        <v>5438</v>
      </c>
      <c r="J5447">
        <f t="shared" si="84"/>
        <v>105000</v>
      </c>
      <c r="K5447" t="e">
        <f>VLOOKUP(B5447,'REGISTRO ABONOS'!$B$8:$BC$10039,54,0)</f>
        <v>#N/A</v>
      </c>
      <c r="L5447" t="e">
        <f>IF(Tabla267[[#This Row],[VALOR RESTANTE]]&lt;Tabla267[[#This Row],[VALOR]],"NO DISPONIBLE","DISPONIBLE")</f>
        <v>#N/A</v>
      </c>
      <c r="M5447" s="9">
        <f>COUNTIF(Tabla267[[#This Row],[VALOR RESTANTE]],0)</f>
        <v>0</v>
      </c>
    </row>
    <row r="5448" spans="2:13" hidden="1" x14ac:dyDescent="0.2">
      <c r="B5448" s="31">
        <v>5439</v>
      </c>
      <c r="I5448" t="s">
        <v>486</v>
      </c>
      <c r="J5448">
        <f t="shared" si="84"/>
        <v>105000</v>
      </c>
      <c r="K5448" t="e">
        <f>VLOOKUP(B5448,'REGISTRO ABONOS'!$B$8:$BC$10039,54,0)</f>
        <v>#N/A</v>
      </c>
      <c r="L5448" t="e">
        <f>IF(Tabla267[[#This Row],[VALOR RESTANTE]]&lt;Tabla267[[#This Row],[VALOR]],"NO DISPONIBLE","DISPONIBLE")</f>
        <v>#N/A</v>
      </c>
      <c r="M5448" s="9">
        <f>COUNTIF(Tabla267[[#This Row],[VALOR RESTANTE]],0)</f>
        <v>0</v>
      </c>
    </row>
    <row r="5449" spans="2:13" hidden="1" x14ac:dyDescent="0.2">
      <c r="B5449" s="31">
        <v>5440</v>
      </c>
      <c r="J5449">
        <f t="shared" si="84"/>
        <v>105000</v>
      </c>
      <c r="K5449" t="e">
        <f>VLOOKUP(B5449,'REGISTRO ABONOS'!$B$8:$BC$10039,54,0)</f>
        <v>#N/A</v>
      </c>
      <c r="L5449" t="e">
        <f>IF(Tabla267[[#This Row],[VALOR RESTANTE]]&lt;Tabla267[[#This Row],[VALOR]],"NO DISPONIBLE","DISPONIBLE")</f>
        <v>#N/A</v>
      </c>
      <c r="M5449" s="9">
        <f>COUNTIF(Tabla267[[#This Row],[VALOR RESTANTE]],0)</f>
        <v>0</v>
      </c>
    </row>
    <row r="5450" spans="2:13" hidden="1" x14ac:dyDescent="0.2">
      <c r="B5450" s="31">
        <v>5441</v>
      </c>
      <c r="J5450">
        <f t="shared" si="84"/>
        <v>105000</v>
      </c>
      <c r="K5450" t="e">
        <f>VLOOKUP(B5450,'REGISTRO ABONOS'!$B$8:$BC$10039,54,0)</f>
        <v>#N/A</v>
      </c>
      <c r="L5450" t="e">
        <f>IF(Tabla267[[#This Row],[VALOR RESTANTE]]&lt;Tabla267[[#This Row],[VALOR]],"NO DISPONIBLE","DISPONIBLE")</f>
        <v>#N/A</v>
      </c>
      <c r="M5450" s="9">
        <f>COUNTIF(Tabla267[[#This Row],[VALOR RESTANTE]],0)</f>
        <v>0</v>
      </c>
    </row>
    <row r="5451" spans="2:13" hidden="1" x14ac:dyDescent="0.2">
      <c r="B5451" s="31">
        <v>5442</v>
      </c>
      <c r="J5451">
        <f t="shared" si="84"/>
        <v>105000</v>
      </c>
      <c r="K5451" t="e">
        <f>VLOOKUP(B5451,'REGISTRO ABONOS'!$B$8:$BC$10039,54,0)</f>
        <v>#N/A</v>
      </c>
      <c r="L5451" t="e">
        <f>IF(Tabla267[[#This Row],[VALOR RESTANTE]]&lt;Tabla267[[#This Row],[VALOR]],"NO DISPONIBLE","DISPONIBLE")</f>
        <v>#N/A</v>
      </c>
      <c r="M5451" s="9">
        <f>COUNTIF(Tabla267[[#This Row],[VALOR RESTANTE]],0)</f>
        <v>0</v>
      </c>
    </row>
    <row r="5452" spans="2:13" hidden="1" x14ac:dyDescent="0.2">
      <c r="B5452" s="31">
        <v>5443</v>
      </c>
      <c r="I5452" t="s">
        <v>486</v>
      </c>
      <c r="J5452">
        <f t="shared" ref="J5452:J5515" si="85">IF(C5452&gt;43607,130000,105000)</f>
        <v>105000</v>
      </c>
      <c r="K5452" t="e">
        <f>VLOOKUP(B5452,'REGISTRO ABONOS'!$B$8:$BC$10039,54,0)</f>
        <v>#N/A</v>
      </c>
      <c r="L5452" t="e">
        <f>IF(Tabla267[[#This Row],[VALOR RESTANTE]]&lt;Tabla267[[#This Row],[VALOR]],"NO DISPONIBLE","DISPONIBLE")</f>
        <v>#N/A</v>
      </c>
      <c r="M5452" s="9">
        <f>COUNTIF(Tabla267[[#This Row],[VALOR RESTANTE]],0)</f>
        <v>0</v>
      </c>
    </row>
    <row r="5453" spans="2:13" hidden="1" x14ac:dyDescent="0.2">
      <c r="B5453" s="31">
        <v>5444</v>
      </c>
      <c r="I5453" t="s">
        <v>89</v>
      </c>
      <c r="J5453">
        <f t="shared" si="85"/>
        <v>105000</v>
      </c>
      <c r="K5453" t="e">
        <f>VLOOKUP(B5453,'REGISTRO ABONOS'!$B$8:$BC$10039,54,0)</f>
        <v>#N/A</v>
      </c>
      <c r="L5453" t="e">
        <f>IF(Tabla267[[#This Row],[VALOR RESTANTE]]&lt;Tabla267[[#This Row],[VALOR]],"NO DISPONIBLE","DISPONIBLE")</f>
        <v>#N/A</v>
      </c>
      <c r="M5453" s="9">
        <f>COUNTIF(Tabla267[[#This Row],[VALOR RESTANTE]],0)</f>
        <v>0</v>
      </c>
    </row>
    <row r="5454" spans="2:13" hidden="1" x14ac:dyDescent="0.2">
      <c r="B5454" s="31">
        <v>5445</v>
      </c>
      <c r="J5454">
        <f t="shared" si="85"/>
        <v>105000</v>
      </c>
      <c r="K5454" t="e">
        <f>VLOOKUP(B5454,'REGISTRO ABONOS'!$B$8:$BC$10039,54,0)</f>
        <v>#N/A</v>
      </c>
      <c r="L5454" t="e">
        <f>IF(Tabla267[[#This Row],[VALOR RESTANTE]]&lt;Tabla267[[#This Row],[VALOR]],"NO DISPONIBLE","DISPONIBLE")</f>
        <v>#N/A</v>
      </c>
      <c r="M5454" s="9">
        <f>COUNTIF(Tabla267[[#This Row],[VALOR RESTANTE]],0)</f>
        <v>0</v>
      </c>
    </row>
    <row r="5455" spans="2:13" hidden="1" x14ac:dyDescent="0.2">
      <c r="B5455" s="31">
        <v>5446</v>
      </c>
      <c r="J5455">
        <f t="shared" si="85"/>
        <v>105000</v>
      </c>
      <c r="K5455" t="e">
        <f>VLOOKUP(B5455,'REGISTRO ABONOS'!$B$8:$BC$10039,54,0)</f>
        <v>#N/A</v>
      </c>
      <c r="L5455" t="e">
        <f>IF(Tabla267[[#This Row],[VALOR RESTANTE]]&lt;Tabla267[[#This Row],[VALOR]],"NO DISPONIBLE","DISPONIBLE")</f>
        <v>#N/A</v>
      </c>
      <c r="M5455" s="9">
        <f>COUNTIF(Tabla267[[#This Row],[VALOR RESTANTE]],0)</f>
        <v>0</v>
      </c>
    </row>
    <row r="5456" spans="2:13" hidden="1" x14ac:dyDescent="0.2">
      <c r="B5456" s="31">
        <v>5447</v>
      </c>
      <c r="I5456" t="s">
        <v>480</v>
      </c>
      <c r="J5456">
        <f t="shared" si="85"/>
        <v>105000</v>
      </c>
      <c r="K5456" t="e">
        <f>VLOOKUP(B5456,'REGISTRO ABONOS'!$B$8:$BC$10039,54,0)</f>
        <v>#N/A</v>
      </c>
      <c r="L5456" t="e">
        <f>IF(Tabla267[[#This Row],[VALOR RESTANTE]]&lt;Tabla267[[#This Row],[VALOR]],"NO DISPONIBLE","DISPONIBLE")</f>
        <v>#N/A</v>
      </c>
      <c r="M5456" s="9">
        <f>COUNTIF(Tabla267[[#This Row],[VALOR RESTANTE]],0)</f>
        <v>0</v>
      </c>
    </row>
    <row r="5457" spans="2:13" hidden="1" x14ac:dyDescent="0.2">
      <c r="B5457" s="31">
        <v>5448</v>
      </c>
      <c r="J5457">
        <f t="shared" si="85"/>
        <v>105000</v>
      </c>
      <c r="K5457" t="e">
        <f>VLOOKUP(B5457,'REGISTRO ABONOS'!$B$8:$BC$10039,54,0)</f>
        <v>#N/A</v>
      </c>
      <c r="L5457" t="e">
        <f>IF(Tabla267[[#This Row],[VALOR RESTANTE]]&lt;Tabla267[[#This Row],[VALOR]],"NO DISPONIBLE","DISPONIBLE")</f>
        <v>#N/A</v>
      </c>
      <c r="M5457" s="9">
        <f>COUNTIF(Tabla267[[#This Row],[VALOR RESTANTE]],0)</f>
        <v>0</v>
      </c>
    </row>
    <row r="5458" spans="2:13" hidden="1" x14ac:dyDescent="0.2">
      <c r="B5458" s="31">
        <v>5449</v>
      </c>
      <c r="I5458" t="s">
        <v>536</v>
      </c>
      <c r="J5458">
        <f t="shared" si="85"/>
        <v>105000</v>
      </c>
      <c r="K5458" t="e">
        <f>VLOOKUP(B5458,'REGISTRO ABONOS'!$B$8:$BC$10039,54,0)</f>
        <v>#N/A</v>
      </c>
      <c r="L5458" t="e">
        <f>IF(Tabla267[[#This Row],[VALOR RESTANTE]]&lt;Tabla267[[#This Row],[VALOR]],"NO DISPONIBLE","DISPONIBLE")</f>
        <v>#N/A</v>
      </c>
      <c r="M5458" s="9">
        <f>COUNTIF(Tabla267[[#This Row],[VALOR RESTANTE]],0)</f>
        <v>0</v>
      </c>
    </row>
    <row r="5459" spans="2:13" hidden="1" x14ac:dyDescent="0.2">
      <c r="B5459" s="31">
        <v>5450</v>
      </c>
      <c r="I5459" t="s">
        <v>536</v>
      </c>
      <c r="J5459">
        <f t="shared" si="85"/>
        <v>105000</v>
      </c>
      <c r="K5459" t="e">
        <f>VLOOKUP(B5459,'REGISTRO ABONOS'!$B$8:$BC$10039,54,0)</f>
        <v>#N/A</v>
      </c>
      <c r="L5459" t="e">
        <f>IF(Tabla267[[#This Row],[VALOR RESTANTE]]&lt;Tabla267[[#This Row],[VALOR]],"NO DISPONIBLE","DISPONIBLE")</f>
        <v>#N/A</v>
      </c>
      <c r="M5459" s="9">
        <f>COUNTIF(Tabla267[[#This Row],[VALOR RESTANTE]],0)</f>
        <v>0</v>
      </c>
    </row>
    <row r="5460" spans="2:13" hidden="1" x14ac:dyDescent="0.2">
      <c r="B5460" s="31">
        <v>5451</v>
      </c>
      <c r="J5460">
        <f t="shared" si="85"/>
        <v>105000</v>
      </c>
      <c r="K5460" t="e">
        <f>VLOOKUP(B5460,'REGISTRO ABONOS'!$B$8:$BC$10039,54,0)</f>
        <v>#N/A</v>
      </c>
      <c r="L5460" t="e">
        <f>IF(Tabla267[[#This Row],[VALOR RESTANTE]]&lt;Tabla267[[#This Row],[VALOR]],"NO DISPONIBLE","DISPONIBLE")</f>
        <v>#N/A</v>
      </c>
      <c r="M5460" s="9">
        <f>COUNTIF(Tabla267[[#This Row],[VALOR RESTANTE]],0)</f>
        <v>0</v>
      </c>
    </row>
    <row r="5461" spans="2:13" hidden="1" x14ac:dyDescent="0.2">
      <c r="B5461" s="31">
        <v>5452</v>
      </c>
      <c r="J5461">
        <f t="shared" si="85"/>
        <v>105000</v>
      </c>
      <c r="K5461" t="e">
        <f>VLOOKUP(B5461,'REGISTRO ABONOS'!$B$8:$BC$10039,54,0)</f>
        <v>#N/A</v>
      </c>
      <c r="L5461" t="e">
        <f>IF(Tabla267[[#This Row],[VALOR RESTANTE]]&lt;Tabla267[[#This Row],[VALOR]],"NO DISPONIBLE","DISPONIBLE")</f>
        <v>#N/A</v>
      </c>
      <c r="M5461" s="9">
        <f>COUNTIF(Tabla267[[#This Row],[VALOR RESTANTE]],0)</f>
        <v>0</v>
      </c>
    </row>
    <row r="5462" spans="2:13" hidden="1" x14ac:dyDescent="0.2">
      <c r="B5462" s="31">
        <v>5453</v>
      </c>
      <c r="J5462">
        <f t="shared" si="85"/>
        <v>105000</v>
      </c>
      <c r="K5462" t="e">
        <f>VLOOKUP(B5462,'REGISTRO ABONOS'!$B$8:$BC$10039,54,0)</f>
        <v>#N/A</v>
      </c>
      <c r="L5462" t="e">
        <f>IF(Tabla267[[#This Row],[VALOR RESTANTE]]&lt;Tabla267[[#This Row],[VALOR]],"NO DISPONIBLE","DISPONIBLE")</f>
        <v>#N/A</v>
      </c>
      <c r="M5462" s="9">
        <f>COUNTIF(Tabla267[[#This Row],[VALOR RESTANTE]],0)</f>
        <v>0</v>
      </c>
    </row>
    <row r="5463" spans="2:13" hidden="1" x14ac:dyDescent="0.2">
      <c r="B5463" s="31">
        <v>5454</v>
      </c>
      <c r="J5463">
        <f t="shared" si="85"/>
        <v>105000</v>
      </c>
      <c r="K5463" t="e">
        <f>VLOOKUP(B5463,'REGISTRO ABONOS'!$B$8:$BC$10039,54,0)</f>
        <v>#N/A</v>
      </c>
      <c r="L5463" t="e">
        <f>IF(Tabla267[[#This Row],[VALOR RESTANTE]]&lt;Tabla267[[#This Row],[VALOR]],"NO DISPONIBLE","DISPONIBLE")</f>
        <v>#N/A</v>
      </c>
      <c r="M5463" s="9">
        <f>COUNTIF(Tabla267[[#This Row],[VALOR RESTANTE]],0)</f>
        <v>0</v>
      </c>
    </row>
    <row r="5464" spans="2:13" hidden="1" x14ac:dyDescent="0.2">
      <c r="B5464" s="31">
        <v>5455</v>
      </c>
      <c r="J5464">
        <f t="shared" si="85"/>
        <v>105000</v>
      </c>
      <c r="K5464" t="e">
        <f>VLOOKUP(B5464,'REGISTRO ABONOS'!$B$8:$BC$10039,54,0)</f>
        <v>#N/A</v>
      </c>
      <c r="L5464" t="e">
        <f>IF(Tabla267[[#This Row],[VALOR RESTANTE]]&lt;Tabla267[[#This Row],[VALOR]],"NO DISPONIBLE","DISPONIBLE")</f>
        <v>#N/A</v>
      </c>
      <c r="M5464" s="9">
        <f>COUNTIF(Tabla267[[#This Row],[VALOR RESTANTE]],0)</f>
        <v>0</v>
      </c>
    </row>
    <row r="5465" spans="2:13" hidden="1" x14ac:dyDescent="0.2">
      <c r="B5465" s="31">
        <v>5456</v>
      </c>
      <c r="I5465" t="s">
        <v>549</v>
      </c>
      <c r="J5465">
        <f t="shared" si="85"/>
        <v>105000</v>
      </c>
      <c r="K5465" t="e">
        <f>VLOOKUP(B5465,'REGISTRO ABONOS'!$B$8:$BC$10039,54,0)</f>
        <v>#N/A</v>
      </c>
      <c r="L5465" t="e">
        <f>IF(Tabla267[[#This Row],[VALOR RESTANTE]]&lt;Tabla267[[#This Row],[VALOR]],"NO DISPONIBLE","DISPONIBLE")</f>
        <v>#N/A</v>
      </c>
      <c r="M5465" s="9">
        <f>COUNTIF(Tabla267[[#This Row],[VALOR RESTANTE]],0)</f>
        <v>0</v>
      </c>
    </row>
    <row r="5466" spans="2:13" hidden="1" x14ac:dyDescent="0.2">
      <c r="B5466" s="31">
        <v>5457</v>
      </c>
      <c r="J5466">
        <f t="shared" si="85"/>
        <v>105000</v>
      </c>
      <c r="K5466" t="e">
        <f>VLOOKUP(B5466,'REGISTRO ABONOS'!$B$8:$BC$10039,54,0)</f>
        <v>#N/A</v>
      </c>
      <c r="L5466" t="e">
        <f>IF(Tabla267[[#This Row],[VALOR RESTANTE]]&lt;Tabla267[[#This Row],[VALOR]],"NO DISPONIBLE","DISPONIBLE")</f>
        <v>#N/A</v>
      </c>
      <c r="M5466" s="9">
        <f>COUNTIF(Tabla267[[#This Row],[VALOR RESTANTE]],0)</f>
        <v>0</v>
      </c>
    </row>
    <row r="5467" spans="2:13" hidden="1" x14ac:dyDescent="0.2">
      <c r="B5467" s="31">
        <v>5458</v>
      </c>
      <c r="J5467">
        <f t="shared" si="85"/>
        <v>105000</v>
      </c>
      <c r="K5467" t="e">
        <f>VLOOKUP(B5467,'REGISTRO ABONOS'!$B$8:$BC$10039,54,0)</f>
        <v>#N/A</v>
      </c>
      <c r="L5467" t="e">
        <f>IF(Tabla267[[#This Row],[VALOR RESTANTE]]&lt;Tabla267[[#This Row],[VALOR]],"NO DISPONIBLE","DISPONIBLE")</f>
        <v>#N/A</v>
      </c>
      <c r="M5467" s="9">
        <f>COUNTIF(Tabla267[[#This Row],[VALOR RESTANTE]],0)</f>
        <v>0</v>
      </c>
    </row>
    <row r="5468" spans="2:13" hidden="1" x14ac:dyDescent="0.2">
      <c r="B5468" s="31">
        <v>5459</v>
      </c>
      <c r="J5468">
        <f t="shared" si="85"/>
        <v>105000</v>
      </c>
      <c r="K5468" t="e">
        <f>VLOOKUP(B5468,'REGISTRO ABONOS'!$B$8:$BC$10039,54,0)</f>
        <v>#N/A</v>
      </c>
      <c r="L5468" t="e">
        <f>IF(Tabla267[[#This Row],[VALOR RESTANTE]]&lt;Tabla267[[#This Row],[VALOR]],"NO DISPONIBLE","DISPONIBLE")</f>
        <v>#N/A</v>
      </c>
      <c r="M5468" s="9">
        <f>COUNTIF(Tabla267[[#This Row],[VALOR RESTANTE]],0)</f>
        <v>0</v>
      </c>
    </row>
    <row r="5469" spans="2:13" hidden="1" x14ac:dyDescent="0.2">
      <c r="B5469" s="31">
        <v>5460</v>
      </c>
      <c r="J5469">
        <f t="shared" si="85"/>
        <v>105000</v>
      </c>
      <c r="K5469" t="e">
        <f>VLOOKUP(B5469,'REGISTRO ABONOS'!$B$8:$BC$10039,54,0)</f>
        <v>#N/A</v>
      </c>
      <c r="L5469" t="e">
        <f>IF(Tabla267[[#This Row],[VALOR RESTANTE]]&lt;Tabla267[[#This Row],[VALOR]],"NO DISPONIBLE","DISPONIBLE")</f>
        <v>#N/A</v>
      </c>
      <c r="M5469" s="9">
        <f>COUNTIF(Tabla267[[#This Row],[VALOR RESTANTE]],0)</f>
        <v>0</v>
      </c>
    </row>
    <row r="5470" spans="2:13" hidden="1" x14ac:dyDescent="0.2">
      <c r="B5470" s="31">
        <v>5461</v>
      </c>
      <c r="J5470">
        <f t="shared" si="85"/>
        <v>105000</v>
      </c>
      <c r="K5470" t="e">
        <f>VLOOKUP(B5470,'REGISTRO ABONOS'!$B$8:$BC$10039,54,0)</f>
        <v>#N/A</v>
      </c>
      <c r="L5470" t="e">
        <f>IF(Tabla267[[#This Row],[VALOR RESTANTE]]&lt;Tabla267[[#This Row],[VALOR]],"NO DISPONIBLE","DISPONIBLE")</f>
        <v>#N/A</v>
      </c>
      <c r="M5470" s="9">
        <f>COUNTIF(Tabla267[[#This Row],[VALOR RESTANTE]],0)</f>
        <v>0</v>
      </c>
    </row>
    <row r="5471" spans="2:13" hidden="1" x14ac:dyDescent="0.2">
      <c r="B5471" s="31">
        <v>5462</v>
      </c>
      <c r="J5471">
        <f t="shared" si="85"/>
        <v>105000</v>
      </c>
      <c r="K5471" t="e">
        <f>VLOOKUP(B5471,'REGISTRO ABONOS'!$B$8:$BC$10039,54,0)</f>
        <v>#N/A</v>
      </c>
      <c r="L5471" t="e">
        <f>IF(Tabla267[[#This Row],[VALOR RESTANTE]]&lt;Tabla267[[#This Row],[VALOR]],"NO DISPONIBLE","DISPONIBLE")</f>
        <v>#N/A</v>
      </c>
      <c r="M5471" s="9">
        <f>COUNTIF(Tabla267[[#This Row],[VALOR RESTANTE]],0)</f>
        <v>0</v>
      </c>
    </row>
    <row r="5472" spans="2:13" hidden="1" x14ac:dyDescent="0.2">
      <c r="B5472" s="31">
        <v>5463</v>
      </c>
      <c r="I5472" t="s">
        <v>487</v>
      </c>
      <c r="J5472">
        <f t="shared" si="85"/>
        <v>105000</v>
      </c>
      <c r="K5472" t="e">
        <f>VLOOKUP(B5472,'REGISTRO ABONOS'!$B$8:$BC$10039,54,0)</f>
        <v>#N/A</v>
      </c>
      <c r="L5472" t="e">
        <f>IF(Tabla267[[#This Row],[VALOR RESTANTE]]&lt;Tabla267[[#This Row],[VALOR]],"NO DISPONIBLE","DISPONIBLE")</f>
        <v>#N/A</v>
      </c>
      <c r="M5472" s="9">
        <f>COUNTIF(Tabla267[[#This Row],[VALOR RESTANTE]],0)</f>
        <v>0</v>
      </c>
    </row>
    <row r="5473" spans="2:13" hidden="1" x14ac:dyDescent="0.2">
      <c r="B5473" s="31">
        <v>5464</v>
      </c>
      <c r="J5473">
        <f t="shared" si="85"/>
        <v>105000</v>
      </c>
      <c r="K5473" t="e">
        <f>VLOOKUP(B5473,'REGISTRO ABONOS'!$B$8:$BC$10039,54,0)</f>
        <v>#N/A</v>
      </c>
      <c r="L5473" t="e">
        <f>IF(Tabla267[[#This Row],[VALOR RESTANTE]]&lt;Tabla267[[#This Row],[VALOR]],"NO DISPONIBLE","DISPONIBLE")</f>
        <v>#N/A</v>
      </c>
      <c r="M5473" s="9">
        <f>COUNTIF(Tabla267[[#This Row],[VALOR RESTANTE]],0)</f>
        <v>0</v>
      </c>
    </row>
    <row r="5474" spans="2:13" hidden="1" x14ac:dyDescent="0.2">
      <c r="B5474" s="31">
        <v>5465</v>
      </c>
      <c r="J5474">
        <f t="shared" si="85"/>
        <v>105000</v>
      </c>
      <c r="K5474" t="e">
        <f>VLOOKUP(B5474,'REGISTRO ABONOS'!$B$8:$BC$10039,54,0)</f>
        <v>#N/A</v>
      </c>
      <c r="L5474" t="e">
        <f>IF(Tabla267[[#This Row],[VALOR RESTANTE]]&lt;Tabla267[[#This Row],[VALOR]],"NO DISPONIBLE","DISPONIBLE")</f>
        <v>#N/A</v>
      </c>
      <c r="M5474" s="9">
        <f>COUNTIF(Tabla267[[#This Row],[VALOR RESTANTE]],0)</f>
        <v>0</v>
      </c>
    </row>
    <row r="5475" spans="2:13" hidden="1" x14ac:dyDescent="0.2">
      <c r="B5475" s="31">
        <v>5466</v>
      </c>
      <c r="J5475">
        <f t="shared" si="85"/>
        <v>105000</v>
      </c>
      <c r="K5475" t="e">
        <f>VLOOKUP(B5475,'REGISTRO ABONOS'!$B$8:$BC$10039,54,0)</f>
        <v>#N/A</v>
      </c>
      <c r="L5475" t="e">
        <f>IF(Tabla267[[#This Row],[VALOR RESTANTE]]&lt;Tabla267[[#This Row],[VALOR]],"NO DISPONIBLE","DISPONIBLE")</f>
        <v>#N/A</v>
      </c>
      <c r="M5475" s="9">
        <f>COUNTIF(Tabla267[[#This Row],[VALOR RESTANTE]],0)</f>
        <v>0</v>
      </c>
    </row>
    <row r="5476" spans="2:13" hidden="1" x14ac:dyDescent="0.2">
      <c r="B5476" s="31">
        <v>5467</v>
      </c>
      <c r="I5476" t="s">
        <v>549</v>
      </c>
      <c r="J5476">
        <f t="shared" si="85"/>
        <v>105000</v>
      </c>
      <c r="K5476" t="e">
        <f>VLOOKUP(B5476,'REGISTRO ABONOS'!$B$8:$BC$10039,54,0)</f>
        <v>#N/A</v>
      </c>
      <c r="L5476" t="e">
        <f>IF(Tabla267[[#This Row],[VALOR RESTANTE]]&lt;Tabla267[[#This Row],[VALOR]],"NO DISPONIBLE","DISPONIBLE")</f>
        <v>#N/A</v>
      </c>
      <c r="M5476" s="9">
        <f>COUNTIF(Tabla267[[#This Row],[VALOR RESTANTE]],0)</f>
        <v>0</v>
      </c>
    </row>
    <row r="5477" spans="2:13" hidden="1" x14ac:dyDescent="0.2">
      <c r="B5477" s="31">
        <v>5468</v>
      </c>
      <c r="J5477">
        <f t="shared" si="85"/>
        <v>105000</v>
      </c>
      <c r="K5477" t="e">
        <f>VLOOKUP(B5477,'REGISTRO ABONOS'!$B$8:$BC$10039,54,0)</f>
        <v>#N/A</v>
      </c>
      <c r="L5477" t="e">
        <f>IF(Tabla267[[#This Row],[VALOR RESTANTE]]&lt;Tabla267[[#This Row],[VALOR]],"NO DISPONIBLE","DISPONIBLE")</f>
        <v>#N/A</v>
      </c>
      <c r="M5477" s="9">
        <f>COUNTIF(Tabla267[[#This Row],[VALOR RESTANTE]],0)</f>
        <v>0</v>
      </c>
    </row>
    <row r="5478" spans="2:13" hidden="1" x14ac:dyDescent="0.2">
      <c r="B5478" s="31">
        <v>5469</v>
      </c>
      <c r="J5478">
        <f t="shared" si="85"/>
        <v>105000</v>
      </c>
      <c r="K5478" t="e">
        <f>VLOOKUP(B5478,'REGISTRO ABONOS'!$B$8:$BC$10039,54,0)</f>
        <v>#N/A</v>
      </c>
      <c r="L5478" t="e">
        <f>IF(Tabla267[[#This Row],[VALOR RESTANTE]]&lt;Tabla267[[#This Row],[VALOR]],"NO DISPONIBLE","DISPONIBLE")</f>
        <v>#N/A</v>
      </c>
      <c r="M5478" s="9">
        <f>COUNTIF(Tabla267[[#This Row],[VALOR RESTANTE]],0)</f>
        <v>0</v>
      </c>
    </row>
    <row r="5479" spans="2:13" hidden="1" x14ac:dyDescent="0.2">
      <c r="B5479" s="31">
        <v>5470</v>
      </c>
      <c r="I5479" t="s">
        <v>486</v>
      </c>
      <c r="J5479">
        <f t="shared" si="85"/>
        <v>105000</v>
      </c>
      <c r="K5479" t="e">
        <f>VLOOKUP(B5479,'REGISTRO ABONOS'!$B$8:$BC$10039,54,0)</f>
        <v>#N/A</v>
      </c>
      <c r="L5479" t="e">
        <f>IF(Tabla267[[#This Row],[VALOR RESTANTE]]&lt;Tabla267[[#This Row],[VALOR]],"NO DISPONIBLE","DISPONIBLE")</f>
        <v>#N/A</v>
      </c>
      <c r="M5479" s="9">
        <f>COUNTIF(Tabla267[[#This Row],[VALOR RESTANTE]],0)</f>
        <v>0</v>
      </c>
    </row>
    <row r="5480" spans="2:13" hidden="1" x14ac:dyDescent="0.2">
      <c r="B5480" s="31">
        <v>5471</v>
      </c>
      <c r="J5480">
        <f t="shared" si="85"/>
        <v>105000</v>
      </c>
      <c r="K5480" t="e">
        <f>VLOOKUP(B5480,'REGISTRO ABONOS'!$B$8:$BC$10039,54,0)</f>
        <v>#N/A</v>
      </c>
      <c r="L5480" t="e">
        <f>IF(Tabla267[[#This Row],[VALOR RESTANTE]]&lt;Tabla267[[#This Row],[VALOR]],"NO DISPONIBLE","DISPONIBLE")</f>
        <v>#N/A</v>
      </c>
      <c r="M5480" s="9">
        <f>COUNTIF(Tabla267[[#This Row],[VALOR RESTANTE]],0)</f>
        <v>0</v>
      </c>
    </row>
    <row r="5481" spans="2:13" hidden="1" x14ac:dyDescent="0.2">
      <c r="B5481" s="31">
        <v>5472</v>
      </c>
      <c r="J5481">
        <f t="shared" si="85"/>
        <v>105000</v>
      </c>
      <c r="K5481" t="e">
        <f>VLOOKUP(B5481,'REGISTRO ABONOS'!$B$8:$BC$10039,54,0)</f>
        <v>#N/A</v>
      </c>
      <c r="L5481" t="e">
        <f>IF(Tabla267[[#This Row],[VALOR RESTANTE]]&lt;Tabla267[[#This Row],[VALOR]],"NO DISPONIBLE","DISPONIBLE")</f>
        <v>#N/A</v>
      </c>
      <c r="M5481" s="9">
        <f>COUNTIF(Tabla267[[#This Row],[VALOR RESTANTE]],0)</f>
        <v>0</v>
      </c>
    </row>
    <row r="5482" spans="2:13" hidden="1" x14ac:dyDescent="0.2">
      <c r="B5482" s="31">
        <v>5473</v>
      </c>
      <c r="J5482">
        <f t="shared" si="85"/>
        <v>105000</v>
      </c>
      <c r="K5482" t="e">
        <f>VLOOKUP(B5482,'REGISTRO ABONOS'!$B$8:$BC$10039,54,0)</f>
        <v>#N/A</v>
      </c>
      <c r="L5482" t="e">
        <f>IF(Tabla267[[#This Row],[VALOR RESTANTE]]&lt;Tabla267[[#This Row],[VALOR]],"NO DISPONIBLE","DISPONIBLE")</f>
        <v>#N/A</v>
      </c>
      <c r="M5482" s="9">
        <f>COUNTIF(Tabla267[[#This Row],[VALOR RESTANTE]],0)</f>
        <v>0</v>
      </c>
    </row>
    <row r="5483" spans="2:13" hidden="1" x14ac:dyDescent="0.2">
      <c r="B5483" s="31">
        <v>5474</v>
      </c>
      <c r="J5483">
        <f t="shared" si="85"/>
        <v>105000</v>
      </c>
      <c r="K5483" t="e">
        <f>VLOOKUP(B5483,'REGISTRO ABONOS'!$B$8:$BC$10039,54,0)</f>
        <v>#N/A</v>
      </c>
      <c r="L5483" t="e">
        <f>IF(Tabla267[[#This Row],[VALOR RESTANTE]]&lt;Tabla267[[#This Row],[VALOR]],"NO DISPONIBLE","DISPONIBLE")</f>
        <v>#N/A</v>
      </c>
      <c r="M5483" s="9">
        <f>COUNTIF(Tabla267[[#This Row],[VALOR RESTANTE]],0)</f>
        <v>0</v>
      </c>
    </row>
    <row r="5484" spans="2:13" hidden="1" x14ac:dyDescent="0.2">
      <c r="B5484" s="31">
        <v>5475</v>
      </c>
      <c r="J5484">
        <f t="shared" si="85"/>
        <v>105000</v>
      </c>
      <c r="K5484" t="e">
        <f>VLOOKUP(B5484,'REGISTRO ABONOS'!$B$8:$BC$10039,54,0)</f>
        <v>#N/A</v>
      </c>
      <c r="L5484" t="e">
        <f>IF(Tabla267[[#This Row],[VALOR RESTANTE]]&lt;Tabla267[[#This Row],[VALOR]],"NO DISPONIBLE","DISPONIBLE")</f>
        <v>#N/A</v>
      </c>
      <c r="M5484" s="9">
        <f>COUNTIF(Tabla267[[#This Row],[VALOR RESTANTE]],0)</f>
        <v>0</v>
      </c>
    </row>
    <row r="5485" spans="2:13" hidden="1" x14ac:dyDescent="0.2">
      <c r="B5485" s="31">
        <v>5476</v>
      </c>
      <c r="J5485">
        <f t="shared" si="85"/>
        <v>105000</v>
      </c>
      <c r="K5485" t="e">
        <f>VLOOKUP(B5485,'REGISTRO ABONOS'!$B$8:$BC$10039,54,0)</f>
        <v>#N/A</v>
      </c>
      <c r="L5485" t="e">
        <f>IF(Tabla267[[#This Row],[VALOR RESTANTE]]&lt;Tabla267[[#This Row],[VALOR]],"NO DISPONIBLE","DISPONIBLE")</f>
        <v>#N/A</v>
      </c>
      <c r="M5485" s="9">
        <f>COUNTIF(Tabla267[[#This Row],[VALOR RESTANTE]],0)</f>
        <v>0</v>
      </c>
    </row>
    <row r="5486" spans="2:13" hidden="1" x14ac:dyDescent="0.2">
      <c r="B5486" s="31">
        <v>5477</v>
      </c>
      <c r="J5486">
        <f t="shared" si="85"/>
        <v>105000</v>
      </c>
      <c r="K5486" t="e">
        <f>VLOOKUP(B5486,'REGISTRO ABONOS'!$B$8:$BC$10039,54,0)</f>
        <v>#N/A</v>
      </c>
      <c r="L5486" t="e">
        <f>IF(Tabla267[[#This Row],[VALOR RESTANTE]]&lt;Tabla267[[#This Row],[VALOR]],"NO DISPONIBLE","DISPONIBLE")</f>
        <v>#N/A</v>
      </c>
      <c r="M5486" s="9">
        <f>COUNTIF(Tabla267[[#This Row],[VALOR RESTANTE]],0)</f>
        <v>0</v>
      </c>
    </row>
    <row r="5487" spans="2:13" hidden="1" x14ac:dyDescent="0.2">
      <c r="B5487" s="31">
        <v>5478</v>
      </c>
      <c r="J5487">
        <f t="shared" si="85"/>
        <v>105000</v>
      </c>
      <c r="K5487" t="e">
        <f>VLOOKUP(B5487,'REGISTRO ABONOS'!$B$8:$BC$10039,54,0)</f>
        <v>#N/A</v>
      </c>
      <c r="L5487" t="e">
        <f>IF(Tabla267[[#This Row],[VALOR RESTANTE]]&lt;Tabla267[[#This Row],[VALOR]],"NO DISPONIBLE","DISPONIBLE")</f>
        <v>#N/A</v>
      </c>
      <c r="M5487" s="9">
        <f>COUNTIF(Tabla267[[#This Row],[VALOR RESTANTE]],0)</f>
        <v>0</v>
      </c>
    </row>
    <row r="5488" spans="2:13" hidden="1" x14ac:dyDescent="0.2">
      <c r="B5488" s="31">
        <v>5479</v>
      </c>
      <c r="J5488">
        <f t="shared" si="85"/>
        <v>105000</v>
      </c>
      <c r="K5488" t="e">
        <f>VLOOKUP(B5488,'REGISTRO ABONOS'!$B$8:$BC$10039,54,0)</f>
        <v>#N/A</v>
      </c>
      <c r="L5488" t="e">
        <f>IF(Tabla267[[#This Row],[VALOR RESTANTE]]&lt;Tabla267[[#This Row],[VALOR]],"NO DISPONIBLE","DISPONIBLE")</f>
        <v>#N/A</v>
      </c>
      <c r="M5488" s="9">
        <f>COUNTIF(Tabla267[[#This Row],[VALOR RESTANTE]],0)</f>
        <v>0</v>
      </c>
    </row>
    <row r="5489" spans="2:13" hidden="1" x14ac:dyDescent="0.2">
      <c r="B5489" s="31">
        <v>5480</v>
      </c>
      <c r="J5489">
        <f t="shared" si="85"/>
        <v>105000</v>
      </c>
      <c r="K5489" t="e">
        <f>VLOOKUP(B5489,'REGISTRO ABONOS'!$B$8:$BC$10039,54,0)</f>
        <v>#N/A</v>
      </c>
      <c r="L5489" t="e">
        <f>IF(Tabla267[[#This Row],[VALOR RESTANTE]]&lt;Tabla267[[#This Row],[VALOR]],"NO DISPONIBLE","DISPONIBLE")</f>
        <v>#N/A</v>
      </c>
      <c r="M5489" s="9">
        <f>COUNTIF(Tabla267[[#This Row],[VALOR RESTANTE]],0)</f>
        <v>0</v>
      </c>
    </row>
    <row r="5490" spans="2:13" hidden="1" x14ac:dyDescent="0.2">
      <c r="B5490" s="31">
        <v>5481</v>
      </c>
      <c r="J5490">
        <f t="shared" si="85"/>
        <v>105000</v>
      </c>
      <c r="K5490" t="e">
        <f>VLOOKUP(B5490,'REGISTRO ABONOS'!$B$8:$BC$10039,54,0)</f>
        <v>#N/A</v>
      </c>
      <c r="L5490" t="e">
        <f>IF(Tabla267[[#This Row],[VALOR RESTANTE]]&lt;Tabla267[[#This Row],[VALOR]],"NO DISPONIBLE","DISPONIBLE")</f>
        <v>#N/A</v>
      </c>
      <c r="M5490" s="9">
        <f>COUNTIF(Tabla267[[#This Row],[VALOR RESTANTE]],0)</f>
        <v>0</v>
      </c>
    </row>
    <row r="5491" spans="2:13" hidden="1" x14ac:dyDescent="0.2">
      <c r="B5491" s="31">
        <v>5482</v>
      </c>
      <c r="J5491">
        <f t="shared" si="85"/>
        <v>105000</v>
      </c>
      <c r="K5491" t="e">
        <f>VLOOKUP(B5491,'REGISTRO ABONOS'!$B$8:$BC$10039,54,0)</f>
        <v>#N/A</v>
      </c>
      <c r="L5491" t="e">
        <f>IF(Tabla267[[#This Row],[VALOR RESTANTE]]&lt;Tabla267[[#This Row],[VALOR]],"NO DISPONIBLE","DISPONIBLE")</f>
        <v>#N/A</v>
      </c>
      <c r="M5491" s="9">
        <f>COUNTIF(Tabla267[[#This Row],[VALOR RESTANTE]],0)</f>
        <v>0</v>
      </c>
    </row>
    <row r="5492" spans="2:13" hidden="1" x14ac:dyDescent="0.2">
      <c r="B5492" s="31">
        <v>5483</v>
      </c>
      <c r="J5492">
        <f t="shared" si="85"/>
        <v>105000</v>
      </c>
      <c r="K5492" t="e">
        <f>VLOOKUP(B5492,'REGISTRO ABONOS'!$B$8:$BC$10039,54,0)</f>
        <v>#N/A</v>
      </c>
      <c r="L5492" t="e">
        <f>IF(Tabla267[[#This Row],[VALOR RESTANTE]]&lt;Tabla267[[#This Row],[VALOR]],"NO DISPONIBLE","DISPONIBLE")</f>
        <v>#N/A</v>
      </c>
      <c r="M5492" s="9">
        <f>COUNTIF(Tabla267[[#This Row],[VALOR RESTANTE]],0)</f>
        <v>0</v>
      </c>
    </row>
    <row r="5493" spans="2:13" hidden="1" x14ac:dyDescent="0.2">
      <c r="B5493" s="31">
        <v>5484</v>
      </c>
      <c r="J5493">
        <f t="shared" si="85"/>
        <v>105000</v>
      </c>
      <c r="K5493" t="e">
        <f>VLOOKUP(B5493,'REGISTRO ABONOS'!$B$8:$BC$10039,54,0)</f>
        <v>#N/A</v>
      </c>
      <c r="L5493" t="e">
        <f>IF(Tabla267[[#This Row],[VALOR RESTANTE]]&lt;Tabla267[[#This Row],[VALOR]],"NO DISPONIBLE","DISPONIBLE")</f>
        <v>#N/A</v>
      </c>
      <c r="M5493" s="9">
        <f>COUNTIF(Tabla267[[#This Row],[VALOR RESTANTE]],0)</f>
        <v>0</v>
      </c>
    </row>
    <row r="5494" spans="2:13" hidden="1" x14ac:dyDescent="0.2">
      <c r="B5494" s="31">
        <v>5485</v>
      </c>
      <c r="J5494">
        <f t="shared" si="85"/>
        <v>105000</v>
      </c>
      <c r="K5494" t="e">
        <f>VLOOKUP(B5494,'REGISTRO ABONOS'!$B$8:$BC$10039,54,0)</f>
        <v>#N/A</v>
      </c>
      <c r="L5494" t="e">
        <f>IF(Tabla267[[#This Row],[VALOR RESTANTE]]&lt;Tabla267[[#This Row],[VALOR]],"NO DISPONIBLE","DISPONIBLE")</f>
        <v>#N/A</v>
      </c>
      <c r="M5494" s="9">
        <f>COUNTIF(Tabla267[[#This Row],[VALOR RESTANTE]],0)</f>
        <v>0</v>
      </c>
    </row>
    <row r="5495" spans="2:13" hidden="1" x14ac:dyDescent="0.2">
      <c r="B5495" s="31">
        <v>5486</v>
      </c>
      <c r="J5495">
        <f t="shared" si="85"/>
        <v>105000</v>
      </c>
      <c r="K5495" t="e">
        <f>VLOOKUP(B5495,'REGISTRO ABONOS'!$B$8:$BC$10039,54,0)</f>
        <v>#N/A</v>
      </c>
      <c r="L5495" t="e">
        <f>IF(Tabla267[[#This Row],[VALOR RESTANTE]]&lt;Tabla267[[#This Row],[VALOR]],"NO DISPONIBLE","DISPONIBLE")</f>
        <v>#N/A</v>
      </c>
      <c r="M5495" s="9">
        <f>COUNTIF(Tabla267[[#This Row],[VALOR RESTANTE]],0)</f>
        <v>0</v>
      </c>
    </row>
    <row r="5496" spans="2:13" hidden="1" x14ac:dyDescent="0.2">
      <c r="B5496" s="31">
        <v>5487</v>
      </c>
      <c r="J5496">
        <f t="shared" si="85"/>
        <v>105000</v>
      </c>
      <c r="K5496" t="e">
        <f>VLOOKUP(B5496,'REGISTRO ABONOS'!$B$8:$BC$10039,54,0)</f>
        <v>#N/A</v>
      </c>
      <c r="L5496" t="e">
        <f>IF(Tabla267[[#This Row],[VALOR RESTANTE]]&lt;Tabla267[[#This Row],[VALOR]],"NO DISPONIBLE","DISPONIBLE")</f>
        <v>#N/A</v>
      </c>
      <c r="M5496" s="9">
        <f>COUNTIF(Tabla267[[#This Row],[VALOR RESTANTE]],0)</f>
        <v>0</v>
      </c>
    </row>
    <row r="5497" spans="2:13" hidden="1" x14ac:dyDescent="0.2">
      <c r="B5497" s="31">
        <v>5488</v>
      </c>
      <c r="I5497" t="s">
        <v>487</v>
      </c>
      <c r="J5497">
        <f t="shared" si="85"/>
        <v>105000</v>
      </c>
      <c r="K5497" t="e">
        <f>VLOOKUP(B5497,'REGISTRO ABONOS'!$B$8:$BC$10039,54,0)</f>
        <v>#N/A</v>
      </c>
      <c r="L5497" t="e">
        <f>IF(Tabla267[[#This Row],[VALOR RESTANTE]]&lt;Tabla267[[#This Row],[VALOR]],"NO DISPONIBLE","DISPONIBLE")</f>
        <v>#N/A</v>
      </c>
      <c r="M5497" s="9">
        <f>COUNTIF(Tabla267[[#This Row],[VALOR RESTANTE]],0)</f>
        <v>0</v>
      </c>
    </row>
    <row r="5498" spans="2:13" hidden="1" x14ac:dyDescent="0.2">
      <c r="B5498" s="31">
        <v>5489</v>
      </c>
      <c r="J5498">
        <f t="shared" si="85"/>
        <v>105000</v>
      </c>
      <c r="K5498" t="e">
        <f>VLOOKUP(B5498,'REGISTRO ABONOS'!$B$8:$BC$10039,54,0)</f>
        <v>#N/A</v>
      </c>
      <c r="L5498" t="e">
        <f>IF(Tabla267[[#This Row],[VALOR RESTANTE]]&lt;Tabla267[[#This Row],[VALOR]],"NO DISPONIBLE","DISPONIBLE")</f>
        <v>#N/A</v>
      </c>
      <c r="M5498" s="9">
        <f>COUNTIF(Tabla267[[#This Row],[VALOR RESTANTE]],0)</f>
        <v>0</v>
      </c>
    </row>
    <row r="5499" spans="2:13" hidden="1" x14ac:dyDescent="0.2">
      <c r="B5499" s="31">
        <v>5490</v>
      </c>
      <c r="J5499">
        <f t="shared" si="85"/>
        <v>105000</v>
      </c>
      <c r="K5499" t="e">
        <f>VLOOKUP(B5499,'REGISTRO ABONOS'!$B$8:$BC$10039,54,0)</f>
        <v>#N/A</v>
      </c>
      <c r="L5499" t="e">
        <f>IF(Tabla267[[#This Row],[VALOR RESTANTE]]&lt;Tabla267[[#This Row],[VALOR]],"NO DISPONIBLE","DISPONIBLE")</f>
        <v>#N/A</v>
      </c>
      <c r="M5499" s="9">
        <f>COUNTIF(Tabla267[[#This Row],[VALOR RESTANTE]],0)</f>
        <v>0</v>
      </c>
    </row>
    <row r="5500" spans="2:13" hidden="1" x14ac:dyDescent="0.2">
      <c r="B5500" s="31">
        <v>5491</v>
      </c>
      <c r="J5500">
        <f t="shared" si="85"/>
        <v>105000</v>
      </c>
      <c r="K5500" t="e">
        <f>VLOOKUP(B5500,'REGISTRO ABONOS'!$B$8:$BC$10039,54,0)</f>
        <v>#N/A</v>
      </c>
      <c r="L5500" t="e">
        <f>IF(Tabla267[[#This Row],[VALOR RESTANTE]]&lt;Tabla267[[#This Row],[VALOR]],"NO DISPONIBLE","DISPONIBLE")</f>
        <v>#N/A</v>
      </c>
      <c r="M5500" s="9">
        <f>COUNTIF(Tabla267[[#This Row],[VALOR RESTANTE]],0)</f>
        <v>0</v>
      </c>
    </row>
    <row r="5501" spans="2:13" hidden="1" x14ac:dyDescent="0.2">
      <c r="B5501" s="31">
        <v>5492</v>
      </c>
      <c r="J5501">
        <f t="shared" si="85"/>
        <v>105000</v>
      </c>
      <c r="K5501" t="e">
        <f>VLOOKUP(B5501,'REGISTRO ABONOS'!$B$8:$BC$10039,54,0)</f>
        <v>#N/A</v>
      </c>
      <c r="L5501" t="e">
        <f>IF(Tabla267[[#This Row],[VALOR RESTANTE]]&lt;Tabla267[[#This Row],[VALOR]],"NO DISPONIBLE","DISPONIBLE")</f>
        <v>#N/A</v>
      </c>
      <c r="M5501" s="9">
        <f>COUNTIF(Tabla267[[#This Row],[VALOR RESTANTE]],0)</f>
        <v>0</v>
      </c>
    </row>
    <row r="5502" spans="2:13" hidden="1" x14ac:dyDescent="0.2">
      <c r="B5502" s="31">
        <v>5493</v>
      </c>
      <c r="J5502">
        <f t="shared" si="85"/>
        <v>105000</v>
      </c>
      <c r="K5502" t="e">
        <f>VLOOKUP(B5502,'REGISTRO ABONOS'!$B$8:$BC$10039,54,0)</f>
        <v>#N/A</v>
      </c>
      <c r="L5502" t="e">
        <f>IF(Tabla267[[#This Row],[VALOR RESTANTE]]&lt;Tabla267[[#This Row],[VALOR]],"NO DISPONIBLE","DISPONIBLE")</f>
        <v>#N/A</v>
      </c>
      <c r="M5502" s="9">
        <f>COUNTIF(Tabla267[[#This Row],[VALOR RESTANTE]],0)</f>
        <v>0</v>
      </c>
    </row>
    <row r="5503" spans="2:13" hidden="1" x14ac:dyDescent="0.2">
      <c r="B5503" s="31">
        <v>5494</v>
      </c>
      <c r="J5503">
        <f t="shared" si="85"/>
        <v>105000</v>
      </c>
      <c r="K5503" t="e">
        <f>VLOOKUP(B5503,'REGISTRO ABONOS'!$B$8:$BC$10039,54,0)</f>
        <v>#N/A</v>
      </c>
      <c r="L5503" t="e">
        <f>IF(Tabla267[[#This Row],[VALOR RESTANTE]]&lt;Tabla267[[#This Row],[VALOR]],"NO DISPONIBLE","DISPONIBLE")</f>
        <v>#N/A</v>
      </c>
      <c r="M5503" s="9">
        <f>COUNTIF(Tabla267[[#This Row],[VALOR RESTANTE]],0)</f>
        <v>0</v>
      </c>
    </row>
    <row r="5504" spans="2:13" hidden="1" x14ac:dyDescent="0.2">
      <c r="B5504" s="31">
        <v>5495</v>
      </c>
      <c r="J5504">
        <f t="shared" si="85"/>
        <v>105000</v>
      </c>
      <c r="K5504" t="e">
        <f>VLOOKUP(B5504,'REGISTRO ABONOS'!$B$8:$BC$10039,54,0)</f>
        <v>#N/A</v>
      </c>
      <c r="L5504" t="e">
        <f>IF(Tabla267[[#This Row],[VALOR RESTANTE]]&lt;Tabla267[[#This Row],[VALOR]],"NO DISPONIBLE","DISPONIBLE")</f>
        <v>#N/A</v>
      </c>
      <c r="M5504" s="9">
        <f>COUNTIF(Tabla267[[#This Row],[VALOR RESTANTE]],0)</f>
        <v>0</v>
      </c>
    </row>
    <row r="5505" spans="2:13" hidden="1" x14ac:dyDescent="0.2">
      <c r="B5505" s="31">
        <v>5496</v>
      </c>
      <c r="J5505">
        <f t="shared" si="85"/>
        <v>105000</v>
      </c>
      <c r="K5505" t="e">
        <f>VLOOKUP(B5505,'REGISTRO ABONOS'!$B$8:$BC$10039,54,0)</f>
        <v>#N/A</v>
      </c>
      <c r="L5505" t="e">
        <f>IF(Tabla267[[#This Row],[VALOR RESTANTE]]&lt;Tabla267[[#This Row],[VALOR]],"NO DISPONIBLE","DISPONIBLE")</f>
        <v>#N/A</v>
      </c>
      <c r="M5505" s="9">
        <f>COUNTIF(Tabla267[[#This Row],[VALOR RESTANTE]],0)</f>
        <v>0</v>
      </c>
    </row>
    <row r="5506" spans="2:13" hidden="1" x14ac:dyDescent="0.2">
      <c r="B5506" s="31">
        <v>5497</v>
      </c>
      <c r="J5506">
        <f t="shared" si="85"/>
        <v>105000</v>
      </c>
      <c r="K5506" t="e">
        <f>VLOOKUP(B5506,'REGISTRO ABONOS'!$B$8:$BC$10039,54,0)</f>
        <v>#N/A</v>
      </c>
      <c r="L5506" t="e">
        <f>IF(Tabla267[[#This Row],[VALOR RESTANTE]]&lt;Tabla267[[#This Row],[VALOR]],"NO DISPONIBLE","DISPONIBLE")</f>
        <v>#N/A</v>
      </c>
      <c r="M5506" s="9">
        <f>COUNTIF(Tabla267[[#This Row],[VALOR RESTANTE]],0)</f>
        <v>0</v>
      </c>
    </row>
    <row r="5507" spans="2:13" hidden="1" x14ac:dyDescent="0.2">
      <c r="B5507" s="31">
        <v>5498</v>
      </c>
      <c r="J5507">
        <f t="shared" si="85"/>
        <v>105000</v>
      </c>
      <c r="K5507" t="e">
        <f>VLOOKUP(B5507,'REGISTRO ABONOS'!$B$8:$BC$10039,54,0)</f>
        <v>#N/A</v>
      </c>
      <c r="L5507" t="e">
        <f>IF(Tabla267[[#This Row],[VALOR RESTANTE]]&lt;Tabla267[[#This Row],[VALOR]],"NO DISPONIBLE","DISPONIBLE")</f>
        <v>#N/A</v>
      </c>
      <c r="M5507" s="9">
        <f>COUNTIF(Tabla267[[#This Row],[VALOR RESTANTE]],0)</f>
        <v>0</v>
      </c>
    </row>
    <row r="5508" spans="2:13" hidden="1" x14ac:dyDescent="0.2">
      <c r="B5508" s="31">
        <v>5499</v>
      </c>
      <c r="J5508">
        <f t="shared" si="85"/>
        <v>105000</v>
      </c>
      <c r="K5508" t="e">
        <f>VLOOKUP(B5508,'REGISTRO ABONOS'!$B$8:$BC$10039,54,0)</f>
        <v>#N/A</v>
      </c>
      <c r="L5508" t="e">
        <f>IF(Tabla267[[#This Row],[VALOR RESTANTE]]&lt;Tabla267[[#This Row],[VALOR]],"NO DISPONIBLE","DISPONIBLE")</f>
        <v>#N/A</v>
      </c>
      <c r="M5508" s="9">
        <f>COUNTIF(Tabla267[[#This Row],[VALOR RESTANTE]],0)</f>
        <v>0</v>
      </c>
    </row>
    <row r="5509" spans="2:13" hidden="1" x14ac:dyDescent="0.2">
      <c r="B5509" s="31">
        <v>5500</v>
      </c>
      <c r="J5509">
        <f t="shared" si="85"/>
        <v>105000</v>
      </c>
      <c r="K5509" t="e">
        <f>VLOOKUP(B5509,'REGISTRO ABONOS'!$B$8:$BC$10039,54,0)</f>
        <v>#N/A</v>
      </c>
      <c r="L5509" t="e">
        <f>IF(Tabla267[[#This Row],[VALOR RESTANTE]]&lt;Tabla267[[#This Row],[VALOR]],"NO DISPONIBLE","DISPONIBLE")</f>
        <v>#N/A</v>
      </c>
      <c r="M5509" s="9">
        <f>COUNTIF(Tabla267[[#This Row],[VALOR RESTANTE]],0)</f>
        <v>0</v>
      </c>
    </row>
    <row r="5510" spans="2:13" hidden="1" x14ac:dyDescent="0.2">
      <c r="B5510" s="31">
        <v>5501</v>
      </c>
      <c r="J5510">
        <f t="shared" si="85"/>
        <v>105000</v>
      </c>
      <c r="K5510" t="e">
        <f>VLOOKUP(B5510,'REGISTRO ABONOS'!$B$8:$BC$10039,54,0)</f>
        <v>#N/A</v>
      </c>
      <c r="L5510" t="e">
        <f>IF(Tabla267[[#This Row],[VALOR RESTANTE]]&lt;Tabla267[[#This Row],[VALOR]],"NO DISPONIBLE","DISPONIBLE")</f>
        <v>#N/A</v>
      </c>
      <c r="M5510" s="9">
        <f>COUNTIF(Tabla267[[#This Row],[VALOR RESTANTE]],0)</f>
        <v>0</v>
      </c>
    </row>
    <row r="5511" spans="2:13" hidden="1" x14ac:dyDescent="0.2">
      <c r="B5511" s="31">
        <v>5502</v>
      </c>
      <c r="J5511">
        <f t="shared" si="85"/>
        <v>105000</v>
      </c>
      <c r="K5511" t="e">
        <f>VLOOKUP(B5511,'REGISTRO ABONOS'!$B$8:$BC$10039,54,0)</f>
        <v>#N/A</v>
      </c>
      <c r="L5511" t="e">
        <f>IF(Tabla267[[#This Row],[VALOR RESTANTE]]&lt;Tabla267[[#This Row],[VALOR]],"NO DISPONIBLE","DISPONIBLE")</f>
        <v>#N/A</v>
      </c>
      <c r="M5511" s="9">
        <f>COUNTIF(Tabla267[[#This Row],[VALOR RESTANTE]],0)</f>
        <v>0</v>
      </c>
    </row>
    <row r="5512" spans="2:13" hidden="1" x14ac:dyDescent="0.2">
      <c r="B5512" s="31">
        <v>5503</v>
      </c>
      <c r="J5512">
        <f t="shared" si="85"/>
        <v>105000</v>
      </c>
      <c r="K5512" t="e">
        <f>VLOOKUP(B5512,'REGISTRO ABONOS'!$B$8:$BC$10039,54,0)</f>
        <v>#N/A</v>
      </c>
      <c r="L5512" t="e">
        <f>IF(Tabla267[[#This Row],[VALOR RESTANTE]]&lt;Tabla267[[#This Row],[VALOR]],"NO DISPONIBLE","DISPONIBLE")</f>
        <v>#N/A</v>
      </c>
      <c r="M5512" s="9">
        <f>COUNTIF(Tabla267[[#This Row],[VALOR RESTANTE]],0)</f>
        <v>0</v>
      </c>
    </row>
    <row r="5513" spans="2:13" hidden="1" x14ac:dyDescent="0.2">
      <c r="B5513" s="31">
        <v>5504</v>
      </c>
      <c r="J5513">
        <f t="shared" si="85"/>
        <v>105000</v>
      </c>
      <c r="K5513" t="e">
        <f>VLOOKUP(B5513,'REGISTRO ABONOS'!$B$8:$BC$10039,54,0)</f>
        <v>#N/A</v>
      </c>
      <c r="L5513" t="e">
        <f>IF(Tabla267[[#This Row],[VALOR RESTANTE]]&lt;Tabla267[[#This Row],[VALOR]],"NO DISPONIBLE","DISPONIBLE")</f>
        <v>#N/A</v>
      </c>
      <c r="M5513" s="9">
        <f>COUNTIF(Tabla267[[#This Row],[VALOR RESTANTE]],0)</f>
        <v>0</v>
      </c>
    </row>
    <row r="5514" spans="2:13" hidden="1" x14ac:dyDescent="0.2">
      <c r="B5514" s="31">
        <v>5505</v>
      </c>
      <c r="J5514">
        <f t="shared" si="85"/>
        <v>105000</v>
      </c>
      <c r="K5514" t="e">
        <f>VLOOKUP(B5514,'REGISTRO ABONOS'!$B$8:$BC$10039,54,0)</f>
        <v>#N/A</v>
      </c>
      <c r="L5514" t="e">
        <f>IF(Tabla267[[#This Row],[VALOR RESTANTE]]&lt;Tabla267[[#This Row],[VALOR]],"NO DISPONIBLE","DISPONIBLE")</f>
        <v>#N/A</v>
      </c>
      <c r="M5514" s="9">
        <f>COUNTIF(Tabla267[[#This Row],[VALOR RESTANTE]],0)</f>
        <v>0</v>
      </c>
    </row>
    <row r="5515" spans="2:13" hidden="1" x14ac:dyDescent="0.2">
      <c r="B5515" s="31">
        <v>5506</v>
      </c>
      <c r="J5515">
        <f t="shared" si="85"/>
        <v>105000</v>
      </c>
      <c r="K5515" t="e">
        <f>VLOOKUP(B5515,'REGISTRO ABONOS'!$B$8:$BC$10039,54,0)</f>
        <v>#N/A</v>
      </c>
      <c r="L5515" t="e">
        <f>IF(Tabla267[[#This Row],[VALOR RESTANTE]]&lt;Tabla267[[#This Row],[VALOR]],"NO DISPONIBLE","DISPONIBLE")</f>
        <v>#N/A</v>
      </c>
      <c r="M5515" s="9">
        <f>COUNTIF(Tabla267[[#This Row],[VALOR RESTANTE]],0)</f>
        <v>0</v>
      </c>
    </row>
    <row r="5516" spans="2:13" hidden="1" x14ac:dyDescent="0.2">
      <c r="B5516" s="31">
        <v>5507</v>
      </c>
      <c r="J5516">
        <f t="shared" ref="J5516:J5579" si="86">IF(C5516&gt;43607,130000,105000)</f>
        <v>105000</v>
      </c>
      <c r="K5516" t="e">
        <f>VLOOKUP(B5516,'REGISTRO ABONOS'!$B$8:$BC$10039,54,0)</f>
        <v>#N/A</v>
      </c>
      <c r="L5516" t="e">
        <f>IF(Tabla267[[#This Row],[VALOR RESTANTE]]&lt;Tabla267[[#This Row],[VALOR]],"NO DISPONIBLE","DISPONIBLE")</f>
        <v>#N/A</v>
      </c>
      <c r="M5516" s="9">
        <f>COUNTIF(Tabla267[[#This Row],[VALOR RESTANTE]],0)</f>
        <v>0</v>
      </c>
    </row>
    <row r="5517" spans="2:13" hidden="1" x14ac:dyDescent="0.2">
      <c r="B5517" s="31">
        <v>5508</v>
      </c>
      <c r="I5517" t="s">
        <v>282</v>
      </c>
      <c r="J5517">
        <f t="shared" si="86"/>
        <v>105000</v>
      </c>
      <c r="K5517" t="e">
        <f>VLOOKUP(B5517,'REGISTRO ABONOS'!$B$8:$BC$10039,54,0)</f>
        <v>#N/A</v>
      </c>
      <c r="L5517" t="e">
        <f>IF(Tabla267[[#This Row],[VALOR RESTANTE]]&lt;Tabla267[[#This Row],[VALOR]],"NO DISPONIBLE","DISPONIBLE")</f>
        <v>#N/A</v>
      </c>
      <c r="M5517" s="9">
        <f>COUNTIF(Tabla267[[#This Row],[VALOR RESTANTE]],0)</f>
        <v>0</v>
      </c>
    </row>
    <row r="5518" spans="2:13" hidden="1" x14ac:dyDescent="0.2">
      <c r="B5518" s="31">
        <v>5509</v>
      </c>
      <c r="J5518">
        <f t="shared" si="86"/>
        <v>105000</v>
      </c>
      <c r="K5518" t="e">
        <f>VLOOKUP(B5518,'REGISTRO ABONOS'!$B$8:$BC$10039,54,0)</f>
        <v>#N/A</v>
      </c>
      <c r="L5518" t="e">
        <f>IF(Tabla267[[#This Row],[VALOR RESTANTE]]&lt;Tabla267[[#This Row],[VALOR]],"NO DISPONIBLE","DISPONIBLE")</f>
        <v>#N/A</v>
      </c>
      <c r="M5518" s="9">
        <f>COUNTIF(Tabla267[[#This Row],[VALOR RESTANTE]],0)</f>
        <v>0</v>
      </c>
    </row>
    <row r="5519" spans="2:13" hidden="1" x14ac:dyDescent="0.2">
      <c r="B5519" s="31">
        <v>5510</v>
      </c>
      <c r="J5519">
        <f t="shared" si="86"/>
        <v>105000</v>
      </c>
      <c r="K5519" t="e">
        <f>VLOOKUP(B5519,'REGISTRO ABONOS'!$B$8:$BC$10039,54,0)</f>
        <v>#N/A</v>
      </c>
      <c r="L5519" t="e">
        <f>IF(Tabla267[[#This Row],[VALOR RESTANTE]]&lt;Tabla267[[#This Row],[VALOR]],"NO DISPONIBLE","DISPONIBLE")</f>
        <v>#N/A</v>
      </c>
      <c r="M5519" s="9">
        <f>COUNTIF(Tabla267[[#This Row],[VALOR RESTANTE]],0)</f>
        <v>0</v>
      </c>
    </row>
    <row r="5520" spans="2:13" hidden="1" x14ac:dyDescent="0.2">
      <c r="B5520" s="31">
        <v>5511</v>
      </c>
      <c r="I5520" t="s">
        <v>550</v>
      </c>
      <c r="J5520">
        <f t="shared" si="86"/>
        <v>105000</v>
      </c>
      <c r="K5520" t="e">
        <f>VLOOKUP(B5520,'REGISTRO ABONOS'!$B$8:$BC$10039,54,0)</f>
        <v>#N/A</v>
      </c>
      <c r="L5520" t="e">
        <f>IF(Tabla267[[#This Row],[VALOR RESTANTE]]&lt;Tabla267[[#This Row],[VALOR]],"NO DISPONIBLE","DISPONIBLE")</f>
        <v>#N/A</v>
      </c>
      <c r="M5520" s="9">
        <f>COUNTIF(Tabla267[[#This Row],[VALOR RESTANTE]],0)</f>
        <v>0</v>
      </c>
    </row>
    <row r="5521" spans="2:13" hidden="1" x14ac:dyDescent="0.2">
      <c r="B5521" s="31">
        <v>5512</v>
      </c>
      <c r="I5521" t="s">
        <v>552</v>
      </c>
      <c r="J5521">
        <f t="shared" si="86"/>
        <v>105000</v>
      </c>
      <c r="K5521" t="e">
        <f>VLOOKUP(B5521,'REGISTRO ABONOS'!$B$8:$BC$10039,54,0)</f>
        <v>#N/A</v>
      </c>
      <c r="L5521" t="e">
        <f>IF(Tabla267[[#This Row],[VALOR RESTANTE]]&lt;Tabla267[[#This Row],[VALOR]],"NO DISPONIBLE","DISPONIBLE")</f>
        <v>#N/A</v>
      </c>
      <c r="M5521" s="9">
        <f>COUNTIF(Tabla267[[#This Row],[VALOR RESTANTE]],0)</f>
        <v>0</v>
      </c>
    </row>
    <row r="5522" spans="2:13" hidden="1" x14ac:dyDescent="0.2">
      <c r="B5522" s="31">
        <v>5513</v>
      </c>
      <c r="I5522" t="s">
        <v>515</v>
      </c>
      <c r="J5522">
        <f t="shared" si="86"/>
        <v>105000</v>
      </c>
      <c r="K5522" t="e">
        <f>VLOOKUP(B5522,'REGISTRO ABONOS'!$B$8:$BC$10039,54,0)</f>
        <v>#N/A</v>
      </c>
      <c r="L5522" t="e">
        <f>IF(Tabla267[[#This Row],[VALOR RESTANTE]]&lt;Tabla267[[#This Row],[VALOR]],"NO DISPONIBLE","DISPONIBLE")</f>
        <v>#N/A</v>
      </c>
      <c r="M5522" s="9">
        <f>COUNTIF(Tabla267[[#This Row],[VALOR RESTANTE]],0)</f>
        <v>0</v>
      </c>
    </row>
    <row r="5523" spans="2:13" hidden="1" x14ac:dyDescent="0.2">
      <c r="B5523" s="31">
        <v>5514</v>
      </c>
      <c r="I5523" t="s">
        <v>527</v>
      </c>
      <c r="J5523">
        <f t="shared" si="86"/>
        <v>105000</v>
      </c>
      <c r="K5523" t="e">
        <f>VLOOKUP(B5523,'REGISTRO ABONOS'!$B$8:$BC$10039,54,0)</f>
        <v>#N/A</v>
      </c>
      <c r="L5523" t="e">
        <f>IF(Tabla267[[#This Row],[VALOR RESTANTE]]&lt;Tabla267[[#This Row],[VALOR]],"NO DISPONIBLE","DISPONIBLE")</f>
        <v>#N/A</v>
      </c>
      <c r="M5523" s="9">
        <f>COUNTIF(Tabla267[[#This Row],[VALOR RESTANTE]],0)</f>
        <v>0</v>
      </c>
    </row>
    <row r="5524" spans="2:13" hidden="1" x14ac:dyDescent="0.2">
      <c r="B5524" s="31">
        <v>5515</v>
      </c>
      <c r="J5524">
        <f t="shared" si="86"/>
        <v>105000</v>
      </c>
      <c r="K5524" t="e">
        <f>VLOOKUP(B5524,'REGISTRO ABONOS'!$B$8:$BC$10039,54,0)</f>
        <v>#N/A</v>
      </c>
      <c r="L5524" t="e">
        <f>IF(Tabla267[[#This Row],[VALOR RESTANTE]]&lt;Tabla267[[#This Row],[VALOR]],"NO DISPONIBLE","DISPONIBLE")</f>
        <v>#N/A</v>
      </c>
      <c r="M5524" s="9">
        <f>COUNTIF(Tabla267[[#This Row],[VALOR RESTANTE]],0)</f>
        <v>0</v>
      </c>
    </row>
    <row r="5525" spans="2:13" hidden="1" x14ac:dyDescent="0.2">
      <c r="B5525" s="31">
        <v>5516</v>
      </c>
      <c r="J5525">
        <f t="shared" si="86"/>
        <v>105000</v>
      </c>
      <c r="K5525" t="e">
        <f>VLOOKUP(B5525,'REGISTRO ABONOS'!$B$8:$BC$10039,54,0)</f>
        <v>#N/A</v>
      </c>
      <c r="L5525" t="e">
        <f>IF(Tabla267[[#This Row],[VALOR RESTANTE]]&lt;Tabla267[[#This Row],[VALOR]],"NO DISPONIBLE","DISPONIBLE")</f>
        <v>#N/A</v>
      </c>
      <c r="M5525" s="9">
        <f>COUNTIF(Tabla267[[#This Row],[VALOR RESTANTE]],0)</f>
        <v>0</v>
      </c>
    </row>
    <row r="5526" spans="2:13" hidden="1" x14ac:dyDescent="0.2">
      <c r="B5526" s="31">
        <v>5517</v>
      </c>
      <c r="J5526">
        <f t="shared" si="86"/>
        <v>105000</v>
      </c>
      <c r="K5526" t="e">
        <f>VLOOKUP(B5526,'REGISTRO ABONOS'!$B$8:$BC$10039,54,0)</f>
        <v>#N/A</v>
      </c>
      <c r="L5526" t="e">
        <f>IF(Tabla267[[#This Row],[VALOR RESTANTE]]&lt;Tabla267[[#This Row],[VALOR]],"NO DISPONIBLE","DISPONIBLE")</f>
        <v>#N/A</v>
      </c>
      <c r="M5526" s="9">
        <f>COUNTIF(Tabla267[[#This Row],[VALOR RESTANTE]],0)</f>
        <v>0</v>
      </c>
    </row>
    <row r="5527" spans="2:13" hidden="1" x14ac:dyDescent="0.2">
      <c r="B5527" s="31">
        <v>5518</v>
      </c>
      <c r="J5527">
        <f t="shared" si="86"/>
        <v>105000</v>
      </c>
      <c r="K5527" t="e">
        <f>VLOOKUP(B5527,'REGISTRO ABONOS'!$B$8:$BC$10039,54,0)</f>
        <v>#N/A</v>
      </c>
      <c r="L5527" t="e">
        <f>IF(Tabla267[[#This Row],[VALOR RESTANTE]]&lt;Tabla267[[#This Row],[VALOR]],"NO DISPONIBLE","DISPONIBLE")</f>
        <v>#N/A</v>
      </c>
      <c r="M5527" s="9">
        <f>COUNTIF(Tabla267[[#This Row],[VALOR RESTANTE]],0)</f>
        <v>0</v>
      </c>
    </row>
    <row r="5528" spans="2:13" hidden="1" x14ac:dyDescent="0.2">
      <c r="B5528" s="31">
        <v>5519</v>
      </c>
      <c r="C5528" s="10">
        <v>43564</v>
      </c>
      <c r="D5528" t="s">
        <v>235</v>
      </c>
      <c r="I5528" t="s">
        <v>229</v>
      </c>
      <c r="J5528">
        <f t="shared" si="86"/>
        <v>105000</v>
      </c>
      <c r="K5528" t="e">
        <f>VLOOKUP(B5528,'REGISTRO ABONOS'!$B$8:$BC$10039,54,0)</f>
        <v>#N/A</v>
      </c>
      <c r="L5528" t="e">
        <f>IF(Tabla267[[#This Row],[VALOR RESTANTE]]&lt;Tabla267[[#This Row],[VALOR]],"NO DISPONIBLE","DISPONIBLE")</f>
        <v>#N/A</v>
      </c>
      <c r="M5528" s="9">
        <f>COUNTIF(Tabla267[[#This Row],[VALOR RESTANTE]],0)</f>
        <v>0</v>
      </c>
    </row>
    <row r="5529" spans="2:13" hidden="1" x14ac:dyDescent="0.2">
      <c r="B5529" s="31">
        <v>5520</v>
      </c>
      <c r="J5529">
        <f t="shared" si="86"/>
        <v>105000</v>
      </c>
      <c r="K5529" t="e">
        <f>VLOOKUP(B5529,'REGISTRO ABONOS'!$B$8:$BC$10039,54,0)</f>
        <v>#N/A</v>
      </c>
      <c r="L5529" t="e">
        <f>IF(Tabla267[[#This Row],[VALOR RESTANTE]]&lt;Tabla267[[#This Row],[VALOR]],"NO DISPONIBLE","DISPONIBLE")</f>
        <v>#N/A</v>
      </c>
      <c r="M5529" s="9">
        <f>COUNTIF(Tabla267[[#This Row],[VALOR RESTANTE]],0)</f>
        <v>0</v>
      </c>
    </row>
    <row r="5530" spans="2:13" hidden="1" x14ac:dyDescent="0.2">
      <c r="B5530" s="31">
        <v>5521</v>
      </c>
      <c r="J5530">
        <f t="shared" si="86"/>
        <v>105000</v>
      </c>
      <c r="K5530" t="e">
        <f>VLOOKUP(B5530,'REGISTRO ABONOS'!$B$8:$BC$10039,54,0)</f>
        <v>#N/A</v>
      </c>
      <c r="L5530" t="e">
        <f>IF(Tabla267[[#This Row],[VALOR RESTANTE]]&lt;Tabla267[[#This Row],[VALOR]],"NO DISPONIBLE","DISPONIBLE")</f>
        <v>#N/A</v>
      </c>
      <c r="M5530" s="9">
        <f>COUNTIF(Tabla267[[#This Row],[VALOR RESTANTE]],0)</f>
        <v>0</v>
      </c>
    </row>
    <row r="5531" spans="2:13" hidden="1" x14ac:dyDescent="0.2">
      <c r="B5531" s="31">
        <v>5522</v>
      </c>
      <c r="J5531">
        <f t="shared" si="86"/>
        <v>105000</v>
      </c>
      <c r="K5531" t="e">
        <f>VLOOKUP(B5531,'REGISTRO ABONOS'!$B$8:$BC$10039,54,0)</f>
        <v>#N/A</v>
      </c>
      <c r="L5531" t="e">
        <f>IF(Tabla267[[#This Row],[VALOR RESTANTE]]&lt;Tabla267[[#This Row],[VALOR]],"NO DISPONIBLE","DISPONIBLE")</f>
        <v>#N/A</v>
      </c>
      <c r="M5531" s="9">
        <f>COUNTIF(Tabla267[[#This Row],[VALOR RESTANTE]],0)</f>
        <v>0</v>
      </c>
    </row>
    <row r="5532" spans="2:13" hidden="1" x14ac:dyDescent="0.2">
      <c r="B5532" s="31">
        <v>5523</v>
      </c>
      <c r="I5532" t="s">
        <v>527</v>
      </c>
      <c r="J5532">
        <f t="shared" si="86"/>
        <v>105000</v>
      </c>
      <c r="K5532" t="e">
        <f>VLOOKUP(B5532,'REGISTRO ABONOS'!$B$8:$BC$10039,54,0)</f>
        <v>#N/A</v>
      </c>
      <c r="L5532" t="e">
        <f>IF(Tabla267[[#This Row],[VALOR RESTANTE]]&lt;Tabla267[[#This Row],[VALOR]],"NO DISPONIBLE","DISPONIBLE")</f>
        <v>#N/A</v>
      </c>
      <c r="M5532" s="9">
        <f>COUNTIF(Tabla267[[#This Row],[VALOR RESTANTE]],0)</f>
        <v>0</v>
      </c>
    </row>
    <row r="5533" spans="2:13" hidden="1" x14ac:dyDescent="0.2">
      <c r="B5533" s="31">
        <v>5524</v>
      </c>
      <c r="J5533">
        <f t="shared" si="86"/>
        <v>105000</v>
      </c>
      <c r="K5533" t="e">
        <f>VLOOKUP(B5533,'REGISTRO ABONOS'!$B$8:$BC$10039,54,0)</f>
        <v>#N/A</v>
      </c>
      <c r="L5533" t="e">
        <f>IF(Tabla267[[#This Row],[VALOR RESTANTE]]&lt;Tabla267[[#This Row],[VALOR]],"NO DISPONIBLE","DISPONIBLE")</f>
        <v>#N/A</v>
      </c>
      <c r="M5533" s="9">
        <f>COUNTIF(Tabla267[[#This Row],[VALOR RESTANTE]],0)</f>
        <v>0</v>
      </c>
    </row>
    <row r="5534" spans="2:13" hidden="1" x14ac:dyDescent="0.2">
      <c r="B5534" s="31">
        <v>5525</v>
      </c>
      <c r="J5534">
        <f t="shared" si="86"/>
        <v>105000</v>
      </c>
      <c r="K5534" t="e">
        <f>VLOOKUP(B5534,'REGISTRO ABONOS'!$B$8:$BC$10039,54,0)</f>
        <v>#N/A</v>
      </c>
      <c r="L5534" t="e">
        <f>IF(Tabla267[[#This Row],[VALOR RESTANTE]]&lt;Tabla267[[#This Row],[VALOR]],"NO DISPONIBLE","DISPONIBLE")</f>
        <v>#N/A</v>
      </c>
      <c r="M5534" s="9">
        <f>COUNTIF(Tabla267[[#This Row],[VALOR RESTANTE]],0)</f>
        <v>0</v>
      </c>
    </row>
    <row r="5535" spans="2:13" hidden="1" x14ac:dyDescent="0.2">
      <c r="B5535" s="31">
        <v>5526</v>
      </c>
      <c r="J5535">
        <f t="shared" si="86"/>
        <v>105000</v>
      </c>
      <c r="K5535" t="e">
        <f>VLOOKUP(B5535,'REGISTRO ABONOS'!$B$8:$BC$10039,54,0)</f>
        <v>#N/A</v>
      </c>
      <c r="L5535" t="e">
        <f>IF(Tabla267[[#This Row],[VALOR RESTANTE]]&lt;Tabla267[[#This Row],[VALOR]],"NO DISPONIBLE","DISPONIBLE")</f>
        <v>#N/A</v>
      </c>
      <c r="M5535" s="9">
        <f>COUNTIF(Tabla267[[#This Row],[VALOR RESTANTE]],0)</f>
        <v>0</v>
      </c>
    </row>
    <row r="5536" spans="2:13" hidden="1" x14ac:dyDescent="0.2">
      <c r="B5536" s="31">
        <v>5527</v>
      </c>
      <c r="J5536">
        <f t="shared" si="86"/>
        <v>105000</v>
      </c>
      <c r="K5536" t="e">
        <f>VLOOKUP(B5536,'REGISTRO ABONOS'!$B$8:$BC$10039,54,0)</f>
        <v>#N/A</v>
      </c>
      <c r="L5536" t="e">
        <f>IF(Tabla267[[#This Row],[VALOR RESTANTE]]&lt;Tabla267[[#This Row],[VALOR]],"NO DISPONIBLE","DISPONIBLE")</f>
        <v>#N/A</v>
      </c>
      <c r="M5536" s="9">
        <f>COUNTIF(Tabla267[[#This Row],[VALOR RESTANTE]],0)</f>
        <v>0</v>
      </c>
    </row>
    <row r="5537" spans="2:13" hidden="1" x14ac:dyDescent="0.2">
      <c r="B5537" s="31">
        <v>5528</v>
      </c>
      <c r="I5537" t="s">
        <v>515</v>
      </c>
      <c r="J5537">
        <f t="shared" si="86"/>
        <v>105000</v>
      </c>
      <c r="K5537" t="e">
        <f>VLOOKUP(B5537,'REGISTRO ABONOS'!$B$8:$BC$10039,54,0)</f>
        <v>#N/A</v>
      </c>
      <c r="L5537" t="e">
        <f>IF(Tabla267[[#This Row],[VALOR RESTANTE]]&lt;Tabla267[[#This Row],[VALOR]],"NO DISPONIBLE","DISPONIBLE")</f>
        <v>#N/A</v>
      </c>
      <c r="M5537" s="9">
        <f>COUNTIF(Tabla267[[#This Row],[VALOR RESTANTE]],0)</f>
        <v>0</v>
      </c>
    </row>
    <row r="5538" spans="2:13" hidden="1" x14ac:dyDescent="0.2">
      <c r="B5538" s="31">
        <v>5529</v>
      </c>
      <c r="J5538">
        <f t="shared" si="86"/>
        <v>105000</v>
      </c>
      <c r="K5538" t="e">
        <f>VLOOKUP(B5538,'REGISTRO ABONOS'!$B$8:$BC$10039,54,0)</f>
        <v>#N/A</v>
      </c>
      <c r="L5538" t="e">
        <f>IF(Tabla267[[#This Row],[VALOR RESTANTE]]&lt;Tabla267[[#This Row],[VALOR]],"NO DISPONIBLE","DISPONIBLE")</f>
        <v>#N/A</v>
      </c>
      <c r="M5538" s="9">
        <f>COUNTIF(Tabla267[[#This Row],[VALOR RESTANTE]],0)</f>
        <v>0</v>
      </c>
    </row>
    <row r="5539" spans="2:13" hidden="1" x14ac:dyDescent="0.2">
      <c r="B5539" s="31">
        <v>5530</v>
      </c>
      <c r="J5539">
        <f t="shared" si="86"/>
        <v>105000</v>
      </c>
      <c r="K5539" t="e">
        <f>VLOOKUP(B5539,'REGISTRO ABONOS'!$B$8:$BC$10039,54,0)</f>
        <v>#N/A</v>
      </c>
      <c r="L5539" t="e">
        <f>IF(Tabla267[[#This Row],[VALOR RESTANTE]]&lt;Tabla267[[#This Row],[VALOR]],"NO DISPONIBLE","DISPONIBLE")</f>
        <v>#N/A</v>
      </c>
      <c r="M5539" s="9">
        <f>COUNTIF(Tabla267[[#This Row],[VALOR RESTANTE]],0)</f>
        <v>0</v>
      </c>
    </row>
    <row r="5540" spans="2:13" hidden="1" x14ac:dyDescent="0.2">
      <c r="B5540" s="31">
        <v>5531</v>
      </c>
      <c r="J5540">
        <f t="shared" si="86"/>
        <v>105000</v>
      </c>
      <c r="K5540" t="e">
        <f>VLOOKUP(B5540,'REGISTRO ABONOS'!$B$8:$BC$10039,54,0)</f>
        <v>#N/A</v>
      </c>
      <c r="L5540" t="e">
        <f>IF(Tabla267[[#This Row],[VALOR RESTANTE]]&lt;Tabla267[[#This Row],[VALOR]],"NO DISPONIBLE","DISPONIBLE")</f>
        <v>#N/A</v>
      </c>
      <c r="M5540" s="9">
        <f>COUNTIF(Tabla267[[#This Row],[VALOR RESTANTE]],0)</f>
        <v>0</v>
      </c>
    </row>
    <row r="5541" spans="2:13" hidden="1" x14ac:dyDescent="0.2">
      <c r="B5541" s="31">
        <v>5532</v>
      </c>
      <c r="J5541">
        <f t="shared" si="86"/>
        <v>105000</v>
      </c>
      <c r="K5541" t="e">
        <f>VLOOKUP(B5541,'REGISTRO ABONOS'!$B$8:$BC$10039,54,0)</f>
        <v>#N/A</v>
      </c>
      <c r="L5541" t="e">
        <f>IF(Tabla267[[#This Row],[VALOR RESTANTE]]&lt;Tabla267[[#This Row],[VALOR]],"NO DISPONIBLE","DISPONIBLE")</f>
        <v>#N/A</v>
      </c>
      <c r="M5541" s="9">
        <f>COUNTIF(Tabla267[[#This Row],[VALOR RESTANTE]],0)</f>
        <v>0</v>
      </c>
    </row>
    <row r="5542" spans="2:13" hidden="1" x14ac:dyDescent="0.2">
      <c r="B5542" s="31">
        <v>5533</v>
      </c>
      <c r="J5542">
        <f t="shared" si="86"/>
        <v>105000</v>
      </c>
      <c r="K5542" t="e">
        <f>VLOOKUP(B5542,'REGISTRO ABONOS'!$B$8:$BC$10039,54,0)</f>
        <v>#N/A</v>
      </c>
      <c r="L5542" t="e">
        <f>IF(Tabla267[[#This Row],[VALOR RESTANTE]]&lt;Tabla267[[#This Row],[VALOR]],"NO DISPONIBLE","DISPONIBLE")</f>
        <v>#N/A</v>
      </c>
      <c r="M5542" s="9">
        <f>COUNTIF(Tabla267[[#This Row],[VALOR RESTANTE]],0)</f>
        <v>0</v>
      </c>
    </row>
    <row r="5543" spans="2:13" hidden="1" x14ac:dyDescent="0.2">
      <c r="B5543" s="31">
        <v>5534</v>
      </c>
      <c r="J5543">
        <f t="shared" si="86"/>
        <v>105000</v>
      </c>
      <c r="K5543" t="e">
        <f>VLOOKUP(B5543,'REGISTRO ABONOS'!$B$8:$BC$10039,54,0)</f>
        <v>#N/A</v>
      </c>
      <c r="L5543" t="e">
        <f>IF(Tabla267[[#This Row],[VALOR RESTANTE]]&lt;Tabla267[[#This Row],[VALOR]],"NO DISPONIBLE","DISPONIBLE")</f>
        <v>#N/A</v>
      </c>
      <c r="M5543" s="9">
        <f>COUNTIF(Tabla267[[#This Row],[VALOR RESTANTE]],0)</f>
        <v>0</v>
      </c>
    </row>
    <row r="5544" spans="2:13" hidden="1" x14ac:dyDescent="0.2">
      <c r="B5544" s="31">
        <v>5535</v>
      </c>
      <c r="J5544">
        <f t="shared" si="86"/>
        <v>105000</v>
      </c>
      <c r="K5544" t="e">
        <f>VLOOKUP(B5544,'REGISTRO ABONOS'!$B$8:$BC$10039,54,0)</f>
        <v>#N/A</v>
      </c>
      <c r="L5544" t="e">
        <f>IF(Tabla267[[#This Row],[VALOR RESTANTE]]&lt;Tabla267[[#This Row],[VALOR]],"NO DISPONIBLE","DISPONIBLE")</f>
        <v>#N/A</v>
      </c>
      <c r="M5544" s="9">
        <f>COUNTIF(Tabla267[[#This Row],[VALOR RESTANTE]],0)</f>
        <v>0</v>
      </c>
    </row>
    <row r="5545" spans="2:13" hidden="1" x14ac:dyDescent="0.2">
      <c r="B5545" s="31">
        <v>5536</v>
      </c>
      <c r="I5545" t="s">
        <v>552</v>
      </c>
      <c r="J5545">
        <f t="shared" si="86"/>
        <v>105000</v>
      </c>
      <c r="K5545" t="e">
        <f>VLOOKUP(B5545,'REGISTRO ABONOS'!$B$8:$BC$10039,54,0)</f>
        <v>#N/A</v>
      </c>
      <c r="L5545" t="e">
        <f>IF(Tabla267[[#This Row],[VALOR RESTANTE]]&lt;Tabla267[[#This Row],[VALOR]],"NO DISPONIBLE","DISPONIBLE")</f>
        <v>#N/A</v>
      </c>
      <c r="M5545" s="9">
        <f>COUNTIF(Tabla267[[#This Row],[VALOR RESTANTE]],0)</f>
        <v>0</v>
      </c>
    </row>
    <row r="5546" spans="2:13" hidden="1" x14ac:dyDescent="0.2">
      <c r="B5546" s="31">
        <v>5537</v>
      </c>
      <c r="J5546">
        <f t="shared" si="86"/>
        <v>105000</v>
      </c>
      <c r="K5546" t="e">
        <f>VLOOKUP(B5546,'REGISTRO ABONOS'!$B$8:$BC$10039,54,0)</f>
        <v>#N/A</v>
      </c>
      <c r="L5546" t="e">
        <f>IF(Tabla267[[#This Row],[VALOR RESTANTE]]&lt;Tabla267[[#This Row],[VALOR]],"NO DISPONIBLE","DISPONIBLE")</f>
        <v>#N/A</v>
      </c>
      <c r="M5546" s="9">
        <f>COUNTIF(Tabla267[[#This Row],[VALOR RESTANTE]],0)</f>
        <v>0</v>
      </c>
    </row>
    <row r="5547" spans="2:13" hidden="1" x14ac:dyDescent="0.2">
      <c r="B5547" s="31">
        <v>5538</v>
      </c>
      <c r="J5547">
        <f t="shared" si="86"/>
        <v>105000</v>
      </c>
      <c r="K5547" t="e">
        <f>VLOOKUP(B5547,'REGISTRO ABONOS'!$B$8:$BC$10039,54,0)</f>
        <v>#N/A</v>
      </c>
      <c r="L5547" t="e">
        <f>IF(Tabla267[[#This Row],[VALOR RESTANTE]]&lt;Tabla267[[#This Row],[VALOR]],"NO DISPONIBLE","DISPONIBLE")</f>
        <v>#N/A</v>
      </c>
      <c r="M5547" s="9">
        <f>COUNTIF(Tabla267[[#This Row],[VALOR RESTANTE]],0)</f>
        <v>0</v>
      </c>
    </row>
    <row r="5548" spans="2:13" hidden="1" x14ac:dyDescent="0.2">
      <c r="B5548" s="31">
        <v>5539</v>
      </c>
      <c r="J5548">
        <f t="shared" si="86"/>
        <v>105000</v>
      </c>
      <c r="K5548" t="e">
        <f>VLOOKUP(B5548,'REGISTRO ABONOS'!$B$8:$BC$10039,54,0)</f>
        <v>#N/A</v>
      </c>
      <c r="L5548" t="e">
        <f>IF(Tabla267[[#This Row],[VALOR RESTANTE]]&lt;Tabla267[[#This Row],[VALOR]],"NO DISPONIBLE","DISPONIBLE")</f>
        <v>#N/A</v>
      </c>
      <c r="M5548" s="9">
        <f>COUNTIF(Tabla267[[#This Row],[VALOR RESTANTE]],0)</f>
        <v>0</v>
      </c>
    </row>
    <row r="5549" spans="2:13" hidden="1" x14ac:dyDescent="0.2">
      <c r="B5549" s="31">
        <v>5540</v>
      </c>
      <c r="J5549">
        <f t="shared" si="86"/>
        <v>105000</v>
      </c>
      <c r="K5549" t="e">
        <f>VLOOKUP(B5549,'REGISTRO ABONOS'!$B$8:$BC$10039,54,0)</f>
        <v>#N/A</v>
      </c>
      <c r="L5549" t="e">
        <f>IF(Tabla267[[#This Row],[VALOR RESTANTE]]&lt;Tabla267[[#This Row],[VALOR]],"NO DISPONIBLE","DISPONIBLE")</f>
        <v>#N/A</v>
      </c>
      <c r="M5549" s="9">
        <f>COUNTIF(Tabla267[[#This Row],[VALOR RESTANTE]],0)</f>
        <v>0</v>
      </c>
    </row>
    <row r="5550" spans="2:13" hidden="1" x14ac:dyDescent="0.2">
      <c r="B5550" s="31">
        <v>5541</v>
      </c>
      <c r="I5550" t="s">
        <v>553</v>
      </c>
      <c r="J5550">
        <f t="shared" si="86"/>
        <v>105000</v>
      </c>
      <c r="K5550" t="e">
        <f>VLOOKUP(B5550,'REGISTRO ABONOS'!$B$8:$BC$10039,54,0)</f>
        <v>#N/A</v>
      </c>
      <c r="L5550" t="e">
        <f>IF(Tabla267[[#This Row],[VALOR RESTANTE]]&lt;Tabla267[[#This Row],[VALOR]],"NO DISPONIBLE","DISPONIBLE")</f>
        <v>#N/A</v>
      </c>
      <c r="M5550" s="9">
        <f>COUNTIF(Tabla267[[#This Row],[VALOR RESTANTE]],0)</f>
        <v>0</v>
      </c>
    </row>
    <row r="5551" spans="2:13" hidden="1" x14ac:dyDescent="0.2">
      <c r="B5551" s="31">
        <v>5542</v>
      </c>
      <c r="J5551">
        <f t="shared" si="86"/>
        <v>105000</v>
      </c>
      <c r="K5551" t="e">
        <f>VLOOKUP(B5551,'REGISTRO ABONOS'!$B$8:$BC$10039,54,0)</f>
        <v>#N/A</v>
      </c>
      <c r="L5551" t="e">
        <f>IF(Tabla267[[#This Row],[VALOR RESTANTE]]&lt;Tabla267[[#This Row],[VALOR]],"NO DISPONIBLE","DISPONIBLE")</f>
        <v>#N/A</v>
      </c>
      <c r="M5551" s="9">
        <f>COUNTIF(Tabla267[[#This Row],[VALOR RESTANTE]],0)</f>
        <v>0</v>
      </c>
    </row>
    <row r="5552" spans="2:13" hidden="1" x14ac:dyDescent="0.2">
      <c r="B5552" s="31">
        <v>5543</v>
      </c>
      <c r="I5552" t="s">
        <v>282</v>
      </c>
      <c r="J5552">
        <f t="shared" si="86"/>
        <v>105000</v>
      </c>
      <c r="K5552" t="e">
        <f>VLOOKUP(B5552,'REGISTRO ABONOS'!$B$8:$BC$10039,54,0)</f>
        <v>#N/A</v>
      </c>
      <c r="L5552" t="e">
        <f>IF(Tabla267[[#This Row],[VALOR RESTANTE]]&lt;Tabla267[[#This Row],[VALOR]],"NO DISPONIBLE","DISPONIBLE")</f>
        <v>#N/A</v>
      </c>
      <c r="M5552" s="9">
        <f>COUNTIF(Tabla267[[#This Row],[VALOR RESTANTE]],0)</f>
        <v>0</v>
      </c>
    </row>
    <row r="5553" spans="2:13" hidden="1" x14ac:dyDescent="0.2">
      <c r="B5553" s="31">
        <v>5544</v>
      </c>
      <c r="J5553">
        <f t="shared" si="86"/>
        <v>105000</v>
      </c>
      <c r="K5553" t="e">
        <f>VLOOKUP(B5553,'REGISTRO ABONOS'!$B$8:$BC$10039,54,0)</f>
        <v>#N/A</v>
      </c>
      <c r="L5553" t="e">
        <f>IF(Tabla267[[#This Row],[VALOR RESTANTE]]&lt;Tabla267[[#This Row],[VALOR]],"NO DISPONIBLE","DISPONIBLE")</f>
        <v>#N/A</v>
      </c>
      <c r="M5553" s="9">
        <f>COUNTIF(Tabla267[[#This Row],[VALOR RESTANTE]],0)</f>
        <v>0</v>
      </c>
    </row>
    <row r="5554" spans="2:13" hidden="1" x14ac:dyDescent="0.2">
      <c r="B5554" s="31">
        <v>5545</v>
      </c>
      <c r="J5554">
        <f t="shared" si="86"/>
        <v>105000</v>
      </c>
      <c r="K5554" t="e">
        <f>VLOOKUP(B5554,'REGISTRO ABONOS'!$B$8:$BC$10039,54,0)</f>
        <v>#N/A</v>
      </c>
      <c r="L5554" t="e">
        <f>IF(Tabla267[[#This Row],[VALOR RESTANTE]]&lt;Tabla267[[#This Row],[VALOR]],"NO DISPONIBLE","DISPONIBLE")</f>
        <v>#N/A</v>
      </c>
      <c r="M5554" s="9">
        <f>COUNTIF(Tabla267[[#This Row],[VALOR RESTANTE]],0)</f>
        <v>0</v>
      </c>
    </row>
    <row r="5555" spans="2:13" hidden="1" x14ac:dyDescent="0.2">
      <c r="B5555" s="31">
        <v>5546</v>
      </c>
      <c r="I5555" t="s">
        <v>89</v>
      </c>
      <c r="J5555">
        <f t="shared" si="86"/>
        <v>105000</v>
      </c>
      <c r="K5555" t="e">
        <f>VLOOKUP(B5555,'REGISTRO ABONOS'!$B$8:$BC$10039,54,0)</f>
        <v>#N/A</v>
      </c>
      <c r="L5555" t="e">
        <f>IF(Tabla267[[#This Row],[VALOR RESTANTE]]&lt;Tabla267[[#This Row],[VALOR]],"NO DISPONIBLE","DISPONIBLE")</f>
        <v>#N/A</v>
      </c>
      <c r="M5555" s="9">
        <f>COUNTIF(Tabla267[[#This Row],[VALOR RESTANTE]],0)</f>
        <v>0</v>
      </c>
    </row>
    <row r="5556" spans="2:13" hidden="1" x14ac:dyDescent="0.2">
      <c r="B5556" s="31">
        <v>5547</v>
      </c>
      <c r="J5556">
        <f t="shared" si="86"/>
        <v>105000</v>
      </c>
      <c r="K5556" t="e">
        <f>VLOOKUP(B5556,'REGISTRO ABONOS'!$B$8:$BC$10039,54,0)</f>
        <v>#N/A</v>
      </c>
      <c r="L5556" t="e">
        <f>IF(Tabla267[[#This Row],[VALOR RESTANTE]]&lt;Tabla267[[#This Row],[VALOR]],"NO DISPONIBLE","DISPONIBLE")</f>
        <v>#N/A</v>
      </c>
      <c r="M5556" s="9">
        <f>COUNTIF(Tabla267[[#This Row],[VALOR RESTANTE]],0)</f>
        <v>0</v>
      </c>
    </row>
    <row r="5557" spans="2:13" hidden="1" x14ac:dyDescent="0.2">
      <c r="B5557" s="31">
        <v>5548</v>
      </c>
      <c r="J5557">
        <f t="shared" si="86"/>
        <v>105000</v>
      </c>
      <c r="K5557" t="e">
        <f>VLOOKUP(B5557,'REGISTRO ABONOS'!$B$8:$BC$10039,54,0)</f>
        <v>#N/A</v>
      </c>
      <c r="L5557" t="e">
        <f>IF(Tabla267[[#This Row],[VALOR RESTANTE]]&lt;Tabla267[[#This Row],[VALOR]],"NO DISPONIBLE","DISPONIBLE")</f>
        <v>#N/A</v>
      </c>
      <c r="M5557" s="9">
        <f>COUNTIF(Tabla267[[#This Row],[VALOR RESTANTE]],0)</f>
        <v>0</v>
      </c>
    </row>
    <row r="5558" spans="2:13" hidden="1" x14ac:dyDescent="0.2">
      <c r="B5558" s="31">
        <v>5549</v>
      </c>
      <c r="J5558">
        <f t="shared" si="86"/>
        <v>105000</v>
      </c>
      <c r="K5558" t="e">
        <f>VLOOKUP(B5558,'REGISTRO ABONOS'!$B$8:$BC$10039,54,0)</f>
        <v>#N/A</v>
      </c>
      <c r="L5558" t="e">
        <f>IF(Tabla267[[#This Row],[VALOR RESTANTE]]&lt;Tabla267[[#This Row],[VALOR]],"NO DISPONIBLE","DISPONIBLE")</f>
        <v>#N/A</v>
      </c>
      <c r="M5558" s="9">
        <f>COUNTIF(Tabla267[[#This Row],[VALOR RESTANTE]],0)</f>
        <v>0</v>
      </c>
    </row>
    <row r="5559" spans="2:13" hidden="1" x14ac:dyDescent="0.2">
      <c r="B5559" s="31">
        <v>5550</v>
      </c>
      <c r="C5559" s="10">
        <v>43564</v>
      </c>
      <c r="D5559" t="s">
        <v>242</v>
      </c>
      <c r="I5559" t="s">
        <v>229</v>
      </c>
      <c r="J5559">
        <f t="shared" si="86"/>
        <v>105000</v>
      </c>
      <c r="K5559" t="e">
        <f>VLOOKUP(B5559,'REGISTRO ABONOS'!$B$8:$BC$10039,54,0)</f>
        <v>#N/A</v>
      </c>
      <c r="L5559" t="e">
        <f>IF(Tabla267[[#This Row],[VALOR RESTANTE]]&lt;Tabla267[[#This Row],[VALOR]],"NO DISPONIBLE","DISPONIBLE")</f>
        <v>#N/A</v>
      </c>
      <c r="M5559" s="9">
        <f>COUNTIF(Tabla267[[#This Row],[VALOR RESTANTE]],0)</f>
        <v>0</v>
      </c>
    </row>
    <row r="5560" spans="2:13" hidden="1" x14ac:dyDescent="0.2">
      <c r="B5560" s="31">
        <v>5551</v>
      </c>
      <c r="I5560" t="s">
        <v>536</v>
      </c>
      <c r="J5560">
        <f t="shared" si="86"/>
        <v>105000</v>
      </c>
      <c r="K5560" t="e">
        <f>VLOOKUP(B5560,'REGISTRO ABONOS'!$B$8:$BC$10039,54,0)</f>
        <v>#N/A</v>
      </c>
      <c r="L5560" t="e">
        <f>IF(Tabla267[[#This Row],[VALOR RESTANTE]]&lt;Tabla267[[#This Row],[VALOR]],"NO DISPONIBLE","DISPONIBLE")</f>
        <v>#N/A</v>
      </c>
      <c r="M5560" s="9">
        <f>COUNTIF(Tabla267[[#This Row],[VALOR RESTANTE]],0)</f>
        <v>0</v>
      </c>
    </row>
    <row r="5561" spans="2:13" hidden="1" x14ac:dyDescent="0.2">
      <c r="B5561" s="31">
        <v>5552</v>
      </c>
      <c r="J5561">
        <f t="shared" si="86"/>
        <v>105000</v>
      </c>
      <c r="K5561" t="e">
        <f>VLOOKUP(B5561,'REGISTRO ABONOS'!$B$8:$BC$10039,54,0)</f>
        <v>#N/A</v>
      </c>
      <c r="L5561" t="e">
        <f>IF(Tabla267[[#This Row],[VALOR RESTANTE]]&lt;Tabla267[[#This Row],[VALOR]],"NO DISPONIBLE","DISPONIBLE")</f>
        <v>#N/A</v>
      </c>
      <c r="M5561" s="9">
        <f>COUNTIF(Tabla267[[#This Row],[VALOR RESTANTE]],0)</f>
        <v>0</v>
      </c>
    </row>
    <row r="5562" spans="2:13" hidden="1" x14ac:dyDescent="0.2">
      <c r="B5562" s="31">
        <v>5553</v>
      </c>
      <c r="J5562">
        <f t="shared" si="86"/>
        <v>105000</v>
      </c>
      <c r="K5562" t="e">
        <f>VLOOKUP(B5562,'REGISTRO ABONOS'!$B$8:$BC$10039,54,0)</f>
        <v>#N/A</v>
      </c>
      <c r="L5562" t="e">
        <f>IF(Tabla267[[#This Row],[VALOR RESTANTE]]&lt;Tabla267[[#This Row],[VALOR]],"NO DISPONIBLE","DISPONIBLE")</f>
        <v>#N/A</v>
      </c>
      <c r="M5562" s="9">
        <f>COUNTIF(Tabla267[[#This Row],[VALOR RESTANTE]],0)</f>
        <v>0</v>
      </c>
    </row>
    <row r="5563" spans="2:13" hidden="1" x14ac:dyDescent="0.2">
      <c r="B5563" s="31">
        <v>5554</v>
      </c>
      <c r="J5563">
        <f t="shared" si="86"/>
        <v>105000</v>
      </c>
      <c r="K5563" t="e">
        <f>VLOOKUP(B5563,'REGISTRO ABONOS'!$B$8:$BC$10039,54,0)</f>
        <v>#N/A</v>
      </c>
      <c r="L5563" t="e">
        <f>IF(Tabla267[[#This Row],[VALOR RESTANTE]]&lt;Tabla267[[#This Row],[VALOR]],"NO DISPONIBLE","DISPONIBLE")</f>
        <v>#N/A</v>
      </c>
      <c r="M5563" s="9">
        <f>COUNTIF(Tabla267[[#This Row],[VALOR RESTANTE]],0)</f>
        <v>0</v>
      </c>
    </row>
    <row r="5564" spans="2:13" hidden="1" x14ac:dyDescent="0.2">
      <c r="B5564" s="31">
        <v>5555</v>
      </c>
      <c r="I5564" t="s">
        <v>535</v>
      </c>
      <c r="J5564">
        <f t="shared" si="86"/>
        <v>105000</v>
      </c>
      <c r="K5564" t="e">
        <f>VLOOKUP(B5564,'REGISTRO ABONOS'!$B$8:$BC$10039,54,0)</f>
        <v>#N/A</v>
      </c>
      <c r="L5564" t="e">
        <f>IF(Tabla267[[#This Row],[VALOR RESTANTE]]&lt;Tabla267[[#This Row],[VALOR]],"NO DISPONIBLE","DISPONIBLE")</f>
        <v>#N/A</v>
      </c>
      <c r="M5564" s="9">
        <f>COUNTIF(Tabla267[[#This Row],[VALOR RESTANTE]],0)</f>
        <v>0</v>
      </c>
    </row>
    <row r="5565" spans="2:13" hidden="1" x14ac:dyDescent="0.2">
      <c r="B5565" s="31">
        <v>5556</v>
      </c>
      <c r="J5565">
        <f t="shared" si="86"/>
        <v>105000</v>
      </c>
      <c r="K5565" t="e">
        <f>VLOOKUP(B5565,'REGISTRO ABONOS'!$B$8:$BC$10039,54,0)</f>
        <v>#N/A</v>
      </c>
      <c r="L5565" t="e">
        <f>IF(Tabla267[[#This Row],[VALOR RESTANTE]]&lt;Tabla267[[#This Row],[VALOR]],"NO DISPONIBLE","DISPONIBLE")</f>
        <v>#N/A</v>
      </c>
      <c r="M5565" s="9">
        <f>COUNTIF(Tabla267[[#This Row],[VALOR RESTANTE]],0)</f>
        <v>0</v>
      </c>
    </row>
    <row r="5566" spans="2:13" hidden="1" x14ac:dyDescent="0.2">
      <c r="B5566" s="31">
        <v>5557</v>
      </c>
      <c r="J5566">
        <f t="shared" si="86"/>
        <v>105000</v>
      </c>
      <c r="K5566" t="e">
        <f>VLOOKUP(B5566,'REGISTRO ABONOS'!$B$8:$BC$10039,54,0)</f>
        <v>#N/A</v>
      </c>
      <c r="L5566" t="e">
        <f>IF(Tabla267[[#This Row],[VALOR RESTANTE]]&lt;Tabla267[[#This Row],[VALOR]],"NO DISPONIBLE","DISPONIBLE")</f>
        <v>#N/A</v>
      </c>
      <c r="M5566" s="9">
        <f>COUNTIF(Tabla267[[#This Row],[VALOR RESTANTE]],0)</f>
        <v>0</v>
      </c>
    </row>
    <row r="5567" spans="2:13" hidden="1" x14ac:dyDescent="0.2">
      <c r="B5567" s="31">
        <v>5558</v>
      </c>
      <c r="J5567">
        <f t="shared" si="86"/>
        <v>105000</v>
      </c>
      <c r="K5567" t="e">
        <f>VLOOKUP(B5567,'REGISTRO ABONOS'!$B$8:$BC$10039,54,0)</f>
        <v>#N/A</v>
      </c>
      <c r="L5567" t="e">
        <f>IF(Tabla267[[#This Row],[VALOR RESTANTE]]&lt;Tabla267[[#This Row],[VALOR]],"NO DISPONIBLE","DISPONIBLE")</f>
        <v>#N/A</v>
      </c>
      <c r="M5567" s="9">
        <f>COUNTIF(Tabla267[[#This Row],[VALOR RESTANTE]],0)</f>
        <v>0</v>
      </c>
    </row>
    <row r="5568" spans="2:13" hidden="1" x14ac:dyDescent="0.2">
      <c r="B5568" s="31">
        <v>5559</v>
      </c>
      <c r="J5568">
        <f t="shared" si="86"/>
        <v>105000</v>
      </c>
      <c r="K5568" t="e">
        <f>VLOOKUP(B5568,'REGISTRO ABONOS'!$B$8:$BC$10039,54,0)</f>
        <v>#N/A</v>
      </c>
      <c r="L5568" t="e">
        <f>IF(Tabla267[[#This Row],[VALOR RESTANTE]]&lt;Tabla267[[#This Row],[VALOR]],"NO DISPONIBLE","DISPONIBLE")</f>
        <v>#N/A</v>
      </c>
      <c r="M5568" s="9">
        <f>COUNTIF(Tabla267[[#This Row],[VALOR RESTANTE]],0)</f>
        <v>0</v>
      </c>
    </row>
    <row r="5569" spans="2:13" hidden="1" x14ac:dyDescent="0.2">
      <c r="B5569" s="31">
        <v>5560</v>
      </c>
      <c r="I5569" t="s">
        <v>282</v>
      </c>
      <c r="J5569">
        <f t="shared" si="86"/>
        <v>105000</v>
      </c>
      <c r="K5569" t="e">
        <f>VLOOKUP(B5569,'REGISTRO ABONOS'!$B$8:$BC$10039,54,0)</f>
        <v>#N/A</v>
      </c>
      <c r="L5569" t="e">
        <f>IF(Tabla267[[#This Row],[VALOR RESTANTE]]&lt;Tabla267[[#This Row],[VALOR]],"NO DISPONIBLE","DISPONIBLE")</f>
        <v>#N/A</v>
      </c>
      <c r="M5569" s="9">
        <f>COUNTIF(Tabla267[[#This Row],[VALOR RESTANTE]],0)</f>
        <v>0</v>
      </c>
    </row>
    <row r="5570" spans="2:13" hidden="1" x14ac:dyDescent="0.2">
      <c r="B5570" s="31">
        <v>5561</v>
      </c>
      <c r="J5570">
        <f t="shared" si="86"/>
        <v>105000</v>
      </c>
      <c r="K5570" t="e">
        <f>VLOOKUP(B5570,'REGISTRO ABONOS'!$B$8:$BC$10039,54,0)</f>
        <v>#N/A</v>
      </c>
      <c r="L5570" t="e">
        <f>IF(Tabla267[[#This Row],[VALOR RESTANTE]]&lt;Tabla267[[#This Row],[VALOR]],"NO DISPONIBLE","DISPONIBLE")</f>
        <v>#N/A</v>
      </c>
      <c r="M5570" s="9">
        <f>COUNTIF(Tabla267[[#This Row],[VALOR RESTANTE]],0)</f>
        <v>0</v>
      </c>
    </row>
    <row r="5571" spans="2:13" hidden="1" x14ac:dyDescent="0.2">
      <c r="B5571" s="31">
        <v>5562</v>
      </c>
      <c r="J5571">
        <f t="shared" si="86"/>
        <v>105000</v>
      </c>
      <c r="K5571" t="e">
        <f>VLOOKUP(B5571,'REGISTRO ABONOS'!$B$8:$BC$10039,54,0)</f>
        <v>#N/A</v>
      </c>
      <c r="L5571" t="e">
        <f>IF(Tabla267[[#This Row],[VALOR RESTANTE]]&lt;Tabla267[[#This Row],[VALOR]],"NO DISPONIBLE","DISPONIBLE")</f>
        <v>#N/A</v>
      </c>
      <c r="M5571" s="9">
        <f>COUNTIF(Tabla267[[#This Row],[VALOR RESTANTE]],0)</f>
        <v>0</v>
      </c>
    </row>
    <row r="5572" spans="2:13" hidden="1" x14ac:dyDescent="0.2">
      <c r="B5572" s="31">
        <v>5563</v>
      </c>
      <c r="J5572">
        <f t="shared" si="86"/>
        <v>105000</v>
      </c>
      <c r="K5572" t="e">
        <f>VLOOKUP(B5572,'REGISTRO ABONOS'!$B$8:$BC$10039,54,0)</f>
        <v>#N/A</v>
      </c>
      <c r="L5572" t="e">
        <f>IF(Tabla267[[#This Row],[VALOR RESTANTE]]&lt;Tabla267[[#This Row],[VALOR]],"NO DISPONIBLE","DISPONIBLE")</f>
        <v>#N/A</v>
      </c>
      <c r="M5572" s="9">
        <f>COUNTIF(Tabla267[[#This Row],[VALOR RESTANTE]],0)</f>
        <v>0</v>
      </c>
    </row>
    <row r="5573" spans="2:13" hidden="1" x14ac:dyDescent="0.2">
      <c r="B5573" s="31">
        <v>5564</v>
      </c>
      <c r="J5573">
        <f t="shared" si="86"/>
        <v>105000</v>
      </c>
      <c r="K5573" t="e">
        <f>VLOOKUP(B5573,'REGISTRO ABONOS'!$B$8:$BC$10039,54,0)</f>
        <v>#N/A</v>
      </c>
      <c r="L5573" t="e">
        <f>IF(Tabla267[[#This Row],[VALOR RESTANTE]]&lt;Tabla267[[#This Row],[VALOR]],"NO DISPONIBLE","DISPONIBLE")</f>
        <v>#N/A</v>
      </c>
      <c r="M5573" s="9">
        <f>COUNTIF(Tabla267[[#This Row],[VALOR RESTANTE]],0)</f>
        <v>0</v>
      </c>
    </row>
    <row r="5574" spans="2:13" hidden="1" x14ac:dyDescent="0.2">
      <c r="B5574" s="31">
        <v>5565</v>
      </c>
      <c r="J5574">
        <f t="shared" si="86"/>
        <v>105000</v>
      </c>
      <c r="K5574" t="e">
        <f>VLOOKUP(B5574,'REGISTRO ABONOS'!$B$8:$BC$10039,54,0)</f>
        <v>#N/A</v>
      </c>
      <c r="L5574" t="e">
        <f>IF(Tabla267[[#This Row],[VALOR RESTANTE]]&lt;Tabla267[[#This Row],[VALOR]],"NO DISPONIBLE","DISPONIBLE")</f>
        <v>#N/A</v>
      </c>
      <c r="M5574" s="9">
        <f>COUNTIF(Tabla267[[#This Row],[VALOR RESTANTE]],0)</f>
        <v>0</v>
      </c>
    </row>
    <row r="5575" spans="2:13" hidden="1" x14ac:dyDescent="0.2">
      <c r="B5575" s="31">
        <v>5566</v>
      </c>
      <c r="J5575">
        <f t="shared" si="86"/>
        <v>105000</v>
      </c>
      <c r="K5575" t="e">
        <f>VLOOKUP(B5575,'REGISTRO ABONOS'!$B$8:$BC$10039,54,0)</f>
        <v>#N/A</v>
      </c>
      <c r="L5575" t="e">
        <f>IF(Tabla267[[#This Row],[VALOR RESTANTE]]&lt;Tabla267[[#This Row],[VALOR]],"NO DISPONIBLE","DISPONIBLE")</f>
        <v>#N/A</v>
      </c>
      <c r="M5575" s="9">
        <f>COUNTIF(Tabla267[[#This Row],[VALOR RESTANTE]],0)</f>
        <v>0</v>
      </c>
    </row>
    <row r="5576" spans="2:13" hidden="1" x14ac:dyDescent="0.2">
      <c r="B5576" s="31">
        <v>5567</v>
      </c>
      <c r="J5576">
        <f t="shared" si="86"/>
        <v>105000</v>
      </c>
      <c r="K5576" t="e">
        <f>VLOOKUP(B5576,'REGISTRO ABONOS'!$B$8:$BC$10039,54,0)</f>
        <v>#N/A</v>
      </c>
      <c r="L5576" t="e">
        <f>IF(Tabla267[[#This Row],[VALOR RESTANTE]]&lt;Tabla267[[#This Row],[VALOR]],"NO DISPONIBLE","DISPONIBLE")</f>
        <v>#N/A</v>
      </c>
      <c r="M5576" s="9">
        <f>COUNTIF(Tabla267[[#This Row],[VALOR RESTANTE]],0)</f>
        <v>0</v>
      </c>
    </row>
    <row r="5577" spans="2:13" hidden="1" x14ac:dyDescent="0.2">
      <c r="B5577" s="31">
        <v>5568</v>
      </c>
      <c r="J5577">
        <f t="shared" si="86"/>
        <v>105000</v>
      </c>
      <c r="K5577" t="e">
        <f>VLOOKUP(B5577,'REGISTRO ABONOS'!$B$8:$BC$10039,54,0)</f>
        <v>#N/A</v>
      </c>
      <c r="L5577" t="e">
        <f>IF(Tabla267[[#This Row],[VALOR RESTANTE]]&lt;Tabla267[[#This Row],[VALOR]],"NO DISPONIBLE","DISPONIBLE")</f>
        <v>#N/A</v>
      </c>
      <c r="M5577" s="9">
        <f>COUNTIF(Tabla267[[#This Row],[VALOR RESTANTE]],0)</f>
        <v>0</v>
      </c>
    </row>
    <row r="5578" spans="2:13" hidden="1" x14ac:dyDescent="0.2">
      <c r="B5578" s="31">
        <v>5569</v>
      </c>
      <c r="J5578">
        <f t="shared" si="86"/>
        <v>105000</v>
      </c>
      <c r="K5578" t="e">
        <f>VLOOKUP(B5578,'REGISTRO ABONOS'!$B$8:$BC$10039,54,0)</f>
        <v>#N/A</v>
      </c>
      <c r="L5578" t="e">
        <f>IF(Tabla267[[#This Row],[VALOR RESTANTE]]&lt;Tabla267[[#This Row],[VALOR]],"NO DISPONIBLE","DISPONIBLE")</f>
        <v>#N/A</v>
      </c>
      <c r="M5578" s="9">
        <f>COUNTIF(Tabla267[[#This Row],[VALOR RESTANTE]],0)</f>
        <v>0</v>
      </c>
    </row>
    <row r="5579" spans="2:13" hidden="1" x14ac:dyDescent="0.2">
      <c r="B5579" s="31">
        <v>5570</v>
      </c>
      <c r="J5579">
        <f t="shared" si="86"/>
        <v>105000</v>
      </c>
      <c r="K5579" t="e">
        <f>VLOOKUP(B5579,'REGISTRO ABONOS'!$B$8:$BC$10039,54,0)</f>
        <v>#N/A</v>
      </c>
      <c r="L5579" t="e">
        <f>IF(Tabla267[[#This Row],[VALOR RESTANTE]]&lt;Tabla267[[#This Row],[VALOR]],"NO DISPONIBLE","DISPONIBLE")</f>
        <v>#N/A</v>
      </c>
      <c r="M5579" s="9">
        <f>COUNTIF(Tabla267[[#This Row],[VALOR RESTANTE]],0)</f>
        <v>0</v>
      </c>
    </row>
    <row r="5580" spans="2:13" hidden="1" x14ac:dyDescent="0.2">
      <c r="B5580" s="31">
        <v>5571</v>
      </c>
      <c r="J5580">
        <f t="shared" ref="J5580:J5643" si="87">IF(C5580&gt;43607,130000,105000)</f>
        <v>105000</v>
      </c>
      <c r="K5580" t="e">
        <f>VLOOKUP(B5580,'REGISTRO ABONOS'!$B$8:$BC$10039,54,0)</f>
        <v>#N/A</v>
      </c>
      <c r="L5580" t="e">
        <f>IF(Tabla267[[#This Row],[VALOR RESTANTE]]&lt;Tabla267[[#This Row],[VALOR]],"NO DISPONIBLE","DISPONIBLE")</f>
        <v>#N/A</v>
      </c>
      <c r="M5580" s="9">
        <f>COUNTIF(Tabla267[[#This Row],[VALOR RESTANTE]],0)</f>
        <v>0</v>
      </c>
    </row>
    <row r="5581" spans="2:13" hidden="1" x14ac:dyDescent="0.2">
      <c r="B5581" s="31">
        <v>5572</v>
      </c>
      <c r="J5581">
        <f t="shared" si="87"/>
        <v>105000</v>
      </c>
      <c r="K5581" t="e">
        <f>VLOOKUP(B5581,'REGISTRO ABONOS'!$B$8:$BC$10039,54,0)</f>
        <v>#N/A</v>
      </c>
      <c r="L5581" t="e">
        <f>IF(Tabla267[[#This Row],[VALOR RESTANTE]]&lt;Tabla267[[#This Row],[VALOR]],"NO DISPONIBLE","DISPONIBLE")</f>
        <v>#N/A</v>
      </c>
      <c r="M5581" s="9">
        <f>COUNTIF(Tabla267[[#This Row],[VALOR RESTANTE]],0)</f>
        <v>0</v>
      </c>
    </row>
    <row r="5582" spans="2:13" hidden="1" x14ac:dyDescent="0.2">
      <c r="B5582" s="31">
        <v>5573</v>
      </c>
      <c r="I5582" t="s">
        <v>282</v>
      </c>
      <c r="J5582">
        <f t="shared" si="87"/>
        <v>105000</v>
      </c>
      <c r="K5582" t="e">
        <f>VLOOKUP(B5582,'REGISTRO ABONOS'!$B$8:$BC$10039,54,0)</f>
        <v>#N/A</v>
      </c>
      <c r="L5582" t="e">
        <f>IF(Tabla267[[#This Row],[VALOR RESTANTE]]&lt;Tabla267[[#This Row],[VALOR]],"NO DISPONIBLE","DISPONIBLE")</f>
        <v>#N/A</v>
      </c>
      <c r="M5582" s="9">
        <f>COUNTIF(Tabla267[[#This Row],[VALOR RESTANTE]],0)</f>
        <v>0</v>
      </c>
    </row>
    <row r="5583" spans="2:13" hidden="1" x14ac:dyDescent="0.2">
      <c r="B5583" s="31">
        <v>5574</v>
      </c>
      <c r="J5583">
        <f t="shared" si="87"/>
        <v>105000</v>
      </c>
      <c r="K5583" t="e">
        <f>VLOOKUP(B5583,'REGISTRO ABONOS'!$B$8:$BC$10039,54,0)</f>
        <v>#N/A</v>
      </c>
      <c r="L5583" t="e">
        <f>IF(Tabla267[[#This Row],[VALOR RESTANTE]]&lt;Tabla267[[#This Row],[VALOR]],"NO DISPONIBLE","DISPONIBLE")</f>
        <v>#N/A</v>
      </c>
      <c r="M5583" s="9">
        <f>COUNTIF(Tabla267[[#This Row],[VALOR RESTANTE]],0)</f>
        <v>0</v>
      </c>
    </row>
    <row r="5584" spans="2:13" hidden="1" x14ac:dyDescent="0.2">
      <c r="B5584" s="31">
        <v>5575</v>
      </c>
      <c r="I5584" t="s">
        <v>536</v>
      </c>
      <c r="J5584">
        <f t="shared" si="87"/>
        <v>105000</v>
      </c>
      <c r="K5584" t="e">
        <f>VLOOKUP(B5584,'REGISTRO ABONOS'!$B$8:$BC$10039,54,0)</f>
        <v>#N/A</v>
      </c>
      <c r="L5584" t="e">
        <f>IF(Tabla267[[#This Row],[VALOR RESTANTE]]&lt;Tabla267[[#This Row],[VALOR]],"NO DISPONIBLE","DISPONIBLE")</f>
        <v>#N/A</v>
      </c>
      <c r="M5584" s="9">
        <f>COUNTIF(Tabla267[[#This Row],[VALOR RESTANTE]],0)</f>
        <v>0</v>
      </c>
    </row>
    <row r="5585" spans="2:13" hidden="1" x14ac:dyDescent="0.2">
      <c r="B5585" s="31">
        <v>5576</v>
      </c>
      <c r="J5585">
        <f t="shared" si="87"/>
        <v>105000</v>
      </c>
      <c r="K5585" t="e">
        <f>VLOOKUP(B5585,'REGISTRO ABONOS'!$B$8:$BC$10039,54,0)</f>
        <v>#N/A</v>
      </c>
      <c r="L5585" t="e">
        <f>IF(Tabla267[[#This Row],[VALOR RESTANTE]]&lt;Tabla267[[#This Row],[VALOR]],"NO DISPONIBLE","DISPONIBLE")</f>
        <v>#N/A</v>
      </c>
      <c r="M5585" s="9">
        <f>COUNTIF(Tabla267[[#This Row],[VALOR RESTANTE]],0)</f>
        <v>0</v>
      </c>
    </row>
    <row r="5586" spans="2:13" hidden="1" x14ac:dyDescent="0.2">
      <c r="B5586" s="31">
        <v>5577</v>
      </c>
      <c r="J5586">
        <f t="shared" si="87"/>
        <v>105000</v>
      </c>
      <c r="K5586" t="e">
        <f>VLOOKUP(B5586,'REGISTRO ABONOS'!$B$8:$BC$10039,54,0)</f>
        <v>#N/A</v>
      </c>
      <c r="L5586" t="e">
        <f>IF(Tabla267[[#This Row],[VALOR RESTANTE]]&lt;Tabla267[[#This Row],[VALOR]],"NO DISPONIBLE","DISPONIBLE")</f>
        <v>#N/A</v>
      </c>
      <c r="M5586" s="9">
        <f>COUNTIF(Tabla267[[#This Row],[VALOR RESTANTE]],0)</f>
        <v>0</v>
      </c>
    </row>
    <row r="5587" spans="2:13" hidden="1" x14ac:dyDescent="0.2">
      <c r="B5587" s="31">
        <v>5578</v>
      </c>
      <c r="J5587">
        <f t="shared" si="87"/>
        <v>105000</v>
      </c>
      <c r="K5587" t="e">
        <f>VLOOKUP(B5587,'REGISTRO ABONOS'!$B$8:$BC$10039,54,0)</f>
        <v>#N/A</v>
      </c>
      <c r="L5587" t="e">
        <f>IF(Tabla267[[#This Row],[VALOR RESTANTE]]&lt;Tabla267[[#This Row],[VALOR]],"NO DISPONIBLE","DISPONIBLE")</f>
        <v>#N/A</v>
      </c>
      <c r="M5587" s="9">
        <f>COUNTIF(Tabla267[[#This Row],[VALOR RESTANTE]],0)</f>
        <v>0</v>
      </c>
    </row>
    <row r="5588" spans="2:13" hidden="1" x14ac:dyDescent="0.2">
      <c r="B5588" s="31">
        <v>5579</v>
      </c>
      <c r="J5588">
        <f t="shared" si="87"/>
        <v>105000</v>
      </c>
      <c r="K5588" t="e">
        <f>VLOOKUP(B5588,'REGISTRO ABONOS'!$B$8:$BC$10039,54,0)</f>
        <v>#N/A</v>
      </c>
      <c r="L5588" t="e">
        <f>IF(Tabla267[[#This Row],[VALOR RESTANTE]]&lt;Tabla267[[#This Row],[VALOR]],"NO DISPONIBLE","DISPONIBLE")</f>
        <v>#N/A</v>
      </c>
      <c r="M5588" s="9">
        <f>COUNTIF(Tabla267[[#This Row],[VALOR RESTANTE]],0)</f>
        <v>0</v>
      </c>
    </row>
    <row r="5589" spans="2:13" hidden="1" x14ac:dyDescent="0.2">
      <c r="B5589" s="31">
        <v>5580</v>
      </c>
      <c r="J5589">
        <f t="shared" si="87"/>
        <v>105000</v>
      </c>
      <c r="K5589" t="e">
        <f>VLOOKUP(B5589,'REGISTRO ABONOS'!$B$8:$BC$10039,54,0)</f>
        <v>#N/A</v>
      </c>
      <c r="L5589" t="e">
        <f>IF(Tabla267[[#This Row],[VALOR RESTANTE]]&lt;Tabla267[[#This Row],[VALOR]],"NO DISPONIBLE","DISPONIBLE")</f>
        <v>#N/A</v>
      </c>
      <c r="M5589" s="9">
        <f>COUNTIF(Tabla267[[#This Row],[VALOR RESTANTE]],0)</f>
        <v>0</v>
      </c>
    </row>
    <row r="5590" spans="2:13" hidden="1" x14ac:dyDescent="0.2">
      <c r="B5590" s="31">
        <v>5581</v>
      </c>
      <c r="J5590">
        <f t="shared" si="87"/>
        <v>105000</v>
      </c>
      <c r="K5590" t="e">
        <f>VLOOKUP(B5590,'REGISTRO ABONOS'!$B$8:$BC$10039,54,0)</f>
        <v>#N/A</v>
      </c>
      <c r="L5590" t="e">
        <f>IF(Tabla267[[#This Row],[VALOR RESTANTE]]&lt;Tabla267[[#This Row],[VALOR]],"NO DISPONIBLE","DISPONIBLE")</f>
        <v>#N/A</v>
      </c>
      <c r="M5590" s="9">
        <f>COUNTIF(Tabla267[[#This Row],[VALOR RESTANTE]],0)</f>
        <v>0</v>
      </c>
    </row>
    <row r="5591" spans="2:13" hidden="1" x14ac:dyDescent="0.2">
      <c r="B5591" s="31">
        <v>5582</v>
      </c>
      <c r="J5591">
        <f t="shared" si="87"/>
        <v>105000</v>
      </c>
      <c r="K5591" t="e">
        <f>VLOOKUP(B5591,'REGISTRO ABONOS'!$B$8:$BC$10039,54,0)</f>
        <v>#N/A</v>
      </c>
      <c r="L5591" t="e">
        <f>IF(Tabla267[[#This Row],[VALOR RESTANTE]]&lt;Tabla267[[#This Row],[VALOR]],"NO DISPONIBLE","DISPONIBLE")</f>
        <v>#N/A</v>
      </c>
      <c r="M5591" s="9">
        <f>COUNTIF(Tabla267[[#This Row],[VALOR RESTANTE]],0)</f>
        <v>0</v>
      </c>
    </row>
    <row r="5592" spans="2:13" hidden="1" x14ac:dyDescent="0.2">
      <c r="B5592" s="31">
        <v>5583</v>
      </c>
      <c r="J5592">
        <f t="shared" si="87"/>
        <v>105000</v>
      </c>
      <c r="K5592" t="e">
        <f>VLOOKUP(B5592,'REGISTRO ABONOS'!$B$8:$BC$10039,54,0)</f>
        <v>#N/A</v>
      </c>
      <c r="L5592" t="e">
        <f>IF(Tabla267[[#This Row],[VALOR RESTANTE]]&lt;Tabla267[[#This Row],[VALOR]],"NO DISPONIBLE","DISPONIBLE")</f>
        <v>#N/A</v>
      </c>
      <c r="M5592" s="9">
        <f>COUNTIF(Tabla267[[#This Row],[VALOR RESTANTE]],0)</f>
        <v>0</v>
      </c>
    </row>
    <row r="5593" spans="2:13" hidden="1" x14ac:dyDescent="0.2">
      <c r="B5593" s="31">
        <v>5584</v>
      </c>
      <c r="J5593">
        <f t="shared" si="87"/>
        <v>105000</v>
      </c>
      <c r="K5593" t="e">
        <f>VLOOKUP(B5593,'REGISTRO ABONOS'!$B$8:$BC$10039,54,0)</f>
        <v>#N/A</v>
      </c>
      <c r="L5593" t="e">
        <f>IF(Tabla267[[#This Row],[VALOR RESTANTE]]&lt;Tabla267[[#This Row],[VALOR]],"NO DISPONIBLE","DISPONIBLE")</f>
        <v>#N/A</v>
      </c>
      <c r="M5593" s="9">
        <f>COUNTIF(Tabla267[[#This Row],[VALOR RESTANTE]],0)</f>
        <v>0</v>
      </c>
    </row>
    <row r="5594" spans="2:13" hidden="1" x14ac:dyDescent="0.2">
      <c r="B5594" s="31">
        <v>5585</v>
      </c>
      <c r="I5594" t="s">
        <v>89</v>
      </c>
      <c r="J5594">
        <f t="shared" si="87"/>
        <v>105000</v>
      </c>
      <c r="K5594" t="e">
        <f>VLOOKUP(B5594,'REGISTRO ABONOS'!$B$8:$BC$10039,54,0)</f>
        <v>#N/A</v>
      </c>
      <c r="L5594" t="e">
        <f>IF(Tabla267[[#This Row],[VALOR RESTANTE]]&lt;Tabla267[[#This Row],[VALOR]],"NO DISPONIBLE","DISPONIBLE")</f>
        <v>#N/A</v>
      </c>
      <c r="M5594" s="9">
        <f>COUNTIF(Tabla267[[#This Row],[VALOR RESTANTE]],0)</f>
        <v>0</v>
      </c>
    </row>
    <row r="5595" spans="2:13" hidden="1" x14ac:dyDescent="0.2">
      <c r="B5595" s="31">
        <v>5586</v>
      </c>
      <c r="J5595">
        <f t="shared" si="87"/>
        <v>105000</v>
      </c>
      <c r="K5595" t="e">
        <f>VLOOKUP(B5595,'REGISTRO ABONOS'!$B$8:$BC$10039,54,0)</f>
        <v>#N/A</v>
      </c>
      <c r="L5595" t="e">
        <f>IF(Tabla267[[#This Row],[VALOR RESTANTE]]&lt;Tabla267[[#This Row],[VALOR]],"NO DISPONIBLE","DISPONIBLE")</f>
        <v>#N/A</v>
      </c>
      <c r="M5595" s="9">
        <f>COUNTIF(Tabla267[[#This Row],[VALOR RESTANTE]],0)</f>
        <v>0</v>
      </c>
    </row>
    <row r="5596" spans="2:13" hidden="1" x14ac:dyDescent="0.2">
      <c r="B5596" s="31">
        <v>5587</v>
      </c>
      <c r="J5596">
        <f t="shared" si="87"/>
        <v>105000</v>
      </c>
      <c r="K5596" t="e">
        <f>VLOOKUP(B5596,'REGISTRO ABONOS'!$B$8:$BC$10039,54,0)</f>
        <v>#N/A</v>
      </c>
      <c r="L5596" t="e">
        <f>IF(Tabla267[[#This Row],[VALOR RESTANTE]]&lt;Tabla267[[#This Row],[VALOR]],"NO DISPONIBLE","DISPONIBLE")</f>
        <v>#N/A</v>
      </c>
      <c r="M5596" s="9">
        <f>COUNTIF(Tabla267[[#This Row],[VALOR RESTANTE]],0)</f>
        <v>0</v>
      </c>
    </row>
    <row r="5597" spans="2:13" hidden="1" x14ac:dyDescent="0.2">
      <c r="B5597" s="31">
        <v>5588</v>
      </c>
      <c r="J5597">
        <f t="shared" si="87"/>
        <v>105000</v>
      </c>
      <c r="K5597" t="e">
        <f>VLOOKUP(B5597,'REGISTRO ABONOS'!$B$8:$BC$10039,54,0)</f>
        <v>#N/A</v>
      </c>
      <c r="L5597" t="e">
        <f>IF(Tabla267[[#This Row],[VALOR RESTANTE]]&lt;Tabla267[[#This Row],[VALOR]],"NO DISPONIBLE","DISPONIBLE")</f>
        <v>#N/A</v>
      </c>
      <c r="M5597" s="9">
        <f>COUNTIF(Tabla267[[#This Row],[VALOR RESTANTE]],0)</f>
        <v>0</v>
      </c>
    </row>
    <row r="5598" spans="2:13" hidden="1" x14ac:dyDescent="0.2">
      <c r="B5598" s="31">
        <v>5589</v>
      </c>
      <c r="J5598">
        <f t="shared" si="87"/>
        <v>105000</v>
      </c>
      <c r="K5598" t="e">
        <f>VLOOKUP(B5598,'REGISTRO ABONOS'!$B$8:$BC$10039,54,0)</f>
        <v>#N/A</v>
      </c>
      <c r="L5598" t="e">
        <f>IF(Tabla267[[#This Row],[VALOR RESTANTE]]&lt;Tabla267[[#This Row],[VALOR]],"NO DISPONIBLE","DISPONIBLE")</f>
        <v>#N/A</v>
      </c>
      <c r="M5598" s="9">
        <f>COUNTIF(Tabla267[[#This Row],[VALOR RESTANTE]],0)</f>
        <v>0</v>
      </c>
    </row>
    <row r="5599" spans="2:13" hidden="1" x14ac:dyDescent="0.2">
      <c r="B5599" s="31">
        <v>5590</v>
      </c>
      <c r="J5599">
        <f t="shared" si="87"/>
        <v>105000</v>
      </c>
      <c r="K5599" t="e">
        <f>VLOOKUP(B5599,'REGISTRO ABONOS'!$B$8:$BC$10039,54,0)</f>
        <v>#N/A</v>
      </c>
      <c r="L5599" t="e">
        <f>IF(Tabla267[[#This Row],[VALOR RESTANTE]]&lt;Tabla267[[#This Row],[VALOR]],"NO DISPONIBLE","DISPONIBLE")</f>
        <v>#N/A</v>
      </c>
      <c r="M5599" s="9">
        <f>COUNTIF(Tabla267[[#This Row],[VALOR RESTANTE]],0)</f>
        <v>0</v>
      </c>
    </row>
    <row r="5600" spans="2:13" hidden="1" x14ac:dyDescent="0.2">
      <c r="B5600" s="31">
        <v>5591</v>
      </c>
      <c r="J5600">
        <f t="shared" si="87"/>
        <v>105000</v>
      </c>
      <c r="K5600" t="e">
        <f>VLOOKUP(B5600,'REGISTRO ABONOS'!$B$8:$BC$10039,54,0)</f>
        <v>#N/A</v>
      </c>
      <c r="L5600" t="e">
        <f>IF(Tabla267[[#This Row],[VALOR RESTANTE]]&lt;Tabla267[[#This Row],[VALOR]],"NO DISPONIBLE","DISPONIBLE")</f>
        <v>#N/A</v>
      </c>
      <c r="M5600" s="9">
        <f>COUNTIF(Tabla267[[#This Row],[VALOR RESTANTE]],0)</f>
        <v>0</v>
      </c>
    </row>
    <row r="5601" spans="2:13" hidden="1" x14ac:dyDescent="0.2">
      <c r="B5601" s="31">
        <v>5592</v>
      </c>
      <c r="J5601">
        <f t="shared" si="87"/>
        <v>105000</v>
      </c>
      <c r="K5601" t="e">
        <f>VLOOKUP(B5601,'REGISTRO ABONOS'!$B$8:$BC$10039,54,0)</f>
        <v>#N/A</v>
      </c>
      <c r="L5601" t="e">
        <f>IF(Tabla267[[#This Row],[VALOR RESTANTE]]&lt;Tabla267[[#This Row],[VALOR]],"NO DISPONIBLE","DISPONIBLE")</f>
        <v>#N/A</v>
      </c>
      <c r="M5601" s="9">
        <f>COUNTIF(Tabla267[[#This Row],[VALOR RESTANTE]],0)</f>
        <v>0</v>
      </c>
    </row>
    <row r="5602" spans="2:13" hidden="1" x14ac:dyDescent="0.2">
      <c r="B5602" s="31">
        <v>5593</v>
      </c>
      <c r="J5602">
        <f t="shared" si="87"/>
        <v>105000</v>
      </c>
      <c r="K5602" t="e">
        <f>VLOOKUP(B5602,'REGISTRO ABONOS'!$B$8:$BC$10039,54,0)</f>
        <v>#N/A</v>
      </c>
      <c r="L5602" t="e">
        <f>IF(Tabla267[[#This Row],[VALOR RESTANTE]]&lt;Tabla267[[#This Row],[VALOR]],"NO DISPONIBLE","DISPONIBLE")</f>
        <v>#N/A</v>
      </c>
      <c r="M5602" s="9">
        <f>COUNTIF(Tabla267[[#This Row],[VALOR RESTANTE]],0)</f>
        <v>0</v>
      </c>
    </row>
    <row r="5603" spans="2:13" hidden="1" x14ac:dyDescent="0.2">
      <c r="B5603" s="31">
        <v>5594</v>
      </c>
      <c r="J5603">
        <f t="shared" si="87"/>
        <v>105000</v>
      </c>
      <c r="K5603" t="e">
        <f>VLOOKUP(B5603,'REGISTRO ABONOS'!$B$8:$BC$10039,54,0)</f>
        <v>#N/A</v>
      </c>
      <c r="L5603" t="e">
        <f>IF(Tabla267[[#This Row],[VALOR RESTANTE]]&lt;Tabla267[[#This Row],[VALOR]],"NO DISPONIBLE","DISPONIBLE")</f>
        <v>#N/A</v>
      </c>
      <c r="M5603" s="9">
        <f>COUNTIF(Tabla267[[#This Row],[VALOR RESTANTE]],0)</f>
        <v>0</v>
      </c>
    </row>
    <row r="5604" spans="2:13" hidden="1" x14ac:dyDescent="0.2">
      <c r="B5604" s="31">
        <v>5595</v>
      </c>
      <c r="J5604">
        <f t="shared" si="87"/>
        <v>105000</v>
      </c>
      <c r="K5604" t="e">
        <f>VLOOKUP(B5604,'REGISTRO ABONOS'!$B$8:$BC$10039,54,0)</f>
        <v>#N/A</v>
      </c>
      <c r="L5604" t="e">
        <f>IF(Tabla267[[#This Row],[VALOR RESTANTE]]&lt;Tabla267[[#This Row],[VALOR]],"NO DISPONIBLE","DISPONIBLE")</f>
        <v>#N/A</v>
      </c>
      <c r="M5604" s="9">
        <f>COUNTIF(Tabla267[[#This Row],[VALOR RESTANTE]],0)</f>
        <v>0</v>
      </c>
    </row>
    <row r="5605" spans="2:13" hidden="1" x14ac:dyDescent="0.2">
      <c r="B5605" s="31">
        <v>5596</v>
      </c>
      <c r="I5605" t="s">
        <v>282</v>
      </c>
      <c r="J5605">
        <f t="shared" si="87"/>
        <v>105000</v>
      </c>
      <c r="K5605" t="e">
        <f>VLOOKUP(B5605,'REGISTRO ABONOS'!$B$8:$BC$10039,54,0)</f>
        <v>#N/A</v>
      </c>
      <c r="L5605" t="e">
        <f>IF(Tabla267[[#This Row],[VALOR RESTANTE]]&lt;Tabla267[[#This Row],[VALOR]],"NO DISPONIBLE","DISPONIBLE")</f>
        <v>#N/A</v>
      </c>
      <c r="M5605" s="9">
        <f>COUNTIF(Tabla267[[#This Row],[VALOR RESTANTE]],0)</f>
        <v>0</v>
      </c>
    </row>
    <row r="5606" spans="2:13" hidden="1" x14ac:dyDescent="0.2">
      <c r="B5606" s="31">
        <v>5597</v>
      </c>
      <c r="J5606">
        <f t="shared" si="87"/>
        <v>105000</v>
      </c>
      <c r="K5606" t="e">
        <f>VLOOKUP(B5606,'REGISTRO ABONOS'!$B$8:$BC$10039,54,0)</f>
        <v>#N/A</v>
      </c>
      <c r="L5606" t="e">
        <f>IF(Tabla267[[#This Row],[VALOR RESTANTE]]&lt;Tabla267[[#This Row],[VALOR]],"NO DISPONIBLE","DISPONIBLE")</f>
        <v>#N/A</v>
      </c>
      <c r="M5606" s="9">
        <f>COUNTIF(Tabla267[[#This Row],[VALOR RESTANTE]],0)</f>
        <v>0</v>
      </c>
    </row>
    <row r="5607" spans="2:13" hidden="1" x14ac:dyDescent="0.2">
      <c r="B5607" s="31">
        <v>5598</v>
      </c>
      <c r="J5607">
        <f t="shared" si="87"/>
        <v>105000</v>
      </c>
      <c r="K5607" t="e">
        <f>VLOOKUP(B5607,'REGISTRO ABONOS'!$B$8:$BC$10039,54,0)</f>
        <v>#N/A</v>
      </c>
      <c r="L5607" t="e">
        <f>IF(Tabla267[[#This Row],[VALOR RESTANTE]]&lt;Tabla267[[#This Row],[VALOR]],"NO DISPONIBLE","DISPONIBLE")</f>
        <v>#N/A</v>
      </c>
      <c r="M5607" s="9">
        <f>COUNTIF(Tabla267[[#This Row],[VALOR RESTANTE]],0)</f>
        <v>0</v>
      </c>
    </row>
    <row r="5608" spans="2:13" hidden="1" x14ac:dyDescent="0.2">
      <c r="B5608" s="31">
        <v>5599</v>
      </c>
      <c r="J5608">
        <f t="shared" si="87"/>
        <v>105000</v>
      </c>
      <c r="K5608" t="e">
        <f>VLOOKUP(B5608,'REGISTRO ABONOS'!$B$8:$BC$10039,54,0)</f>
        <v>#N/A</v>
      </c>
      <c r="L5608" t="e">
        <f>IF(Tabla267[[#This Row],[VALOR RESTANTE]]&lt;Tabla267[[#This Row],[VALOR]],"NO DISPONIBLE","DISPONIBLE")</f>
        <v>#N/A</v>
      </c>
      <c r="M5608" s="9">
        <f>COUNTIF(Tabla267[[#This Row],[VALOR RESTANTE]],0)</f>
        <v>0</v>
      </c>
    </row>
    <row r="5609" spans="2:13" hidden="1" x14ac:dyDescent="0.2">
      <c r="B5609" s="31">
        <v>5600</v>
      </c>
      <c r="I5609" t="s">
        <v>536</v>
      </c>
      <c r="J5609">
        <f t="shared" si="87"/>
        <v>105000</v>
      </c>
      <c r="K5609" t="e">
        <f>VLOOKUP(B5609,'REGISTRO ABONOS'!$B$8:$BC$10039,54,0)</f>
        <v>#N/A</v>
      </c>
      <c r="L5609" t="e">
        <f>IF(Tabla267[[#This Row],[VALOR RESTANTE]]&lt;Tabla267[[#This Row],[VALOR]],"NO DISPONIBLE","DISPONIBLE")</f>
        <v>#N/A</v>
      </c>
      <c r="M5609" s="9">
        <f>COUNTIF(Tabla267[[#This Row],[VALOR RESTANTE]],0)</f>
        <v>0</v>
      </c>
    </row>
    <row r="5610" spans="2:13" hidden="1" x14ac:dyDescent="0.2">
      <c r="B5610" s="31">
        <v>5601</v>
      </c>
      <c r="I5610" t="s">
        <v>554</v>
      </c>
      <c r="J5610">
        <f t="shared" si="87"/>
        <v>105000</v>
      </c>
      <c r="K5610" t="e">
        <f>VLOOKUP(B5610,'REGISTRO ABONOS'!$B$8:$BC$10039,54,0)</f>
        <v>#N/A</v>
      </c>
      <c r="L5610" t="e">
        <f>IF(Tabla267[[#This Row],[VALOR RESTANTE]]&lt;Tabla267[[#This Row],[VALOR]],"NO DISPONIBLE","DISPONIBLE")</f>
        <v>#N/A</v>
      </c>
      <c r="M5610" s="9">
        <f>COUNTIF(Tabla267[[#This Row],[VALOR RESTANTE]],0)</f>
        <v>0</v>
      </c>
    </row>
    <row r="5611" spans="2:13" hidden="1" x14ac:dyDescent="0.2">
      <c r="B5611" s="31">
        <v>5602</v>
      </c>
      <c r="I5611" t="s">
        <v>411</v>
      </c>
      <c r="J5611">
        <f t="shared" si="87"/>
        <v>105000</v>
      </c>
      <c r="K5611" t="e">
        <f>VLOOKUP(B5611,'REGISTRO ABONOS'!$B$8:$BC$10039,54,0)</f>
        <v>#N/A</v>
      </c>
      <c r="L5611" t="e">
        <f>IF(Tabla267[[#This Row],[VALOR RESTANTE]]&lt;Tabla267[[#This Row],[VALOR]],"NO DISPONIBLE","DISPONIBLE")</f>
        <v>#N/A</v>
      </c>
      <c r="M5611" s="9">
        <f>COUNTIF(Tabla267[[#This Row],[VALOR RESTANTE]],0)</f>
        <v>0</v>
      </c>
    </row>
    <row r="5612" spans="2:13" hidden="1" x14ac:dyDescent="0.2">
      <c r="B5612" s="31">
        <v>5603</v>
      </c>
      <c r="J5612">
        <f t="shared" si="87"/>
        <v>105000</v>
      </c>
      <c r="K5612" t="e">
        <f>VLOOKUP(B5612,'REGISTRO ABONOS'!$B$8:$BC$10039,54,0)</f>
        <v>#N/A</v>
      </c>
      <c r="L5612" t="e">
        <f>IF(Tabla267[[#This Row],[VALOR RESTANTE]]&lt;Tabla267[[#This Row],[VALOR]],"NO DISPONIBLE","DISPONIBLE")</f>
        <v>#N/A</v>
      </c>
      <c r="M5612" s="9">
        <f>COUNTIF(Tabla267[[#This Row],[VALOR RESTANTE]],0)</f>
        <v>0</v>
      </c>
    </row>
    <row r="5613" spans="2:13" hidden="1" x14ac:dyDescent="0.2">
      <c r="B5613" s="31">
        <v>5604</v>
      </c>
      <c r="J5613">
        <f t="shared" si="87"/>
        <v>105000</v>
      </c>
      <c r="K5613" t="e">
        <f>VLOOKUP(B5613,'REGISTRO ABONOS'!$B$8:$BC$10039,54,0)</f>
        <v>#N/A</v>
      </c>
      <c r="L5613" t="e">
        <f>IF(Tabla267[[#This Row],[VALOR RESTANTE]]&lt;Tabla267[[#This Row],[VALOR]],"NO DISPONIBLE","DISPONIBLE")</f>
        <v>#N/A</v>
      </c>
      <c r="M5613" s="9">
        <f>COUNTIF(Tabla267[[#This Row],[VALOR RESTANTE]],0)</f>
        <v>0</v>
      </c>
    </row>
    <row r="5614" spans="2:13" hidden="1" x14ac:dyDescent="0.2">
      <c r="B5614" s="31">
        <v>5605</v>
      </c>
      <c r="J5614">
        <f t="shared" si="87"/>
        <v>105000</v>
      </c>
      <c r="K5614" t="e">
        <f>VLOOKUP(B5614,'REGISTRO ABONOS'!$B$8:$BC$10039,54,0)</f>
        <v>#N/A</v>
      </c>
      <c r="L5614" t="e">
        <f>IF(Tabla267[[#This Row],[VALOR RESTANTE]]&lt;Tabla267[[#This Row],[VALOR]],"NO DISPONIBLE","DISPONIBLE")</f>
        <v>#N/A</v>
      </c>
      <c r="M5614" s="9">
        <f>COUNTIF(Tabla267[[#This Row],[VALOR RESTANTE]],0)</f>
        <v>0</v>
      </c>
    </row>
    <row r="5615" spans="2:13" hidden="1" x14ac:dyDescent="0.2">
      <c r="B5615" s="31">
        <v>5606</v>
      </c>
      <c r="J5615">
        <f t="shared" si="87"/>
        <v>105000</v>
      </c>
      <c r="K5615" t="e">
        <f>VLOOKUP(B5615,'REGISTRO ABONOS'!$B$8:$BC$10039,54,0)</f>
        <v>#N/A</v>
      </c>
      <c r="L5615" t="e">
        <f>IF(Tabla267[[#This Row],[VALOR RESTANTE]]&lt;Tabla267[[#This Row],[VALOR]],"NO DISPONIBLE","DISPONIBLE")</f>
        <v>#N/A</v>
      </c>
      <c r="M5615" s="9">
        <f>COUNTIF(Tabla267[[#This Row],[VALOR RESTANTE]],0)</f>
        <v>0</v>
      </c>
    </row>
    <row r="5616" spans="2:13" hidden="1" x14ac:dyDescent="0.2">
      <c r="B5616" s="31">
        <v>5607</v>
      </c>
      <c r="J5616">
        <f t="shared" si="87"/>
        <v>105000</v>
      </c>
      <c r="K5616" t="e">
        <f>VLOOKUP(B5616,'REGISTRO ABONOS'!$B$8:$BC$10039,54,0)</f>
        <v>#N/A</v>
      </c>
      <c r="L5616" t="e">
        <f>IF(Tabla267[[#This Row],[VALOR RESTANTE]]&lt;Tabla267[[#This Row],[VALOR]],"NO DISPONIBLE","DISPONIBLE")</f>
        <v>#N/A</v>
      </c>
      <c r="M5616" s="9">
        <f>COUNTIF(Tabla267[[#This Row],[VALOR RESTANTE]],0)</f>
        <v>0</v>
      </c>
    </row>
    <row r="5617" spans="2:13" hidden="1" x14ac:dyDescent="0.2">
      <c r="B5617" s="31">
        <v>5608</v>
      </c>
      <c r="J5617">
        <f t="shared" si="87"/>
        <v>105000</v>
      </c>
      <c r="K5617" t="e">
        <f>VLOOKUP(B5617,'REGISTRO ABONOS'!$B$8:$BC$10039,54,0)</f>
        <v>#N/A</v>
      </c>
      <c r="L5617" t="e">
        <f>IF(Tabla267[[#This Row],[VALOR RESTANTE]]&lt;Tabla267[[#This Row],[VALOR]],"NO DISPONIBLE","DISPONIBLE")</f>
        <v>#N/A</v>
      </c>
      <c r="M5617" s="9">
        <f>COUNTIF(Tabla267[[#This Row],[VALOR RESTANTE]],0)</f>
        <v>0</v>
      </c>
    </row>
    <row r="5618" spans="2:13" hidden="1" x14ac:dyDescent="0.2">
      <c r="B5618" s="31">
        <v>5609</v>
      </c>
      <c r="J5618">
        <f t="shared" si="87"/>
        <v>105000</v>
      </c>
      <c r="K5618" t="e">
        <f>VLOOKUP(B5618,'REGISTRO ABONOS'!$B$8:$BC$10039,54,0)</f>
        <v>#N/A</v>
      </c>
      <c r="L5618" t="e">
        <f>IF(Tabla267[[#This Row],[VALOR RESTANTE]]&lt;Tabla267[[#This Row],[VALOR]],"NO DISPONIBLE","DISPONIBLE")</f>
        <v>#N/A</v>
      </c>
      <c r="M5618" s="9">
        <f>COUNTIF(Tabla267[[#This Row],[VALOR RESTANTE]],0)</f>
        <v>0</v>
      </c>
    </row>
    <row r="5619" spans="2:13" hidden="1" x14ac:dyDescent="0.2">
      <c r="B5619" s="31">
        <v>5610</v>
      </c>
      <c r="J5619">
        <f t="shared" si="87"/>
        <v>105000</v>
      </c>
      <c r="K5619" t="e">
        <f>VLOOKUP(B5619,'REGISTRO ABONOS'!$B$8:$BC$10039,54,0)</f>
        <v>#N/A</v>
      </c>
      <c r="L5619" t="e">
        <f>IF(Tabla267[[#This Row],[VALOR RESTANTE]]&lt;Tabla267[[#This Row],[VALOR]],"NO DISPONIBLE","DISPONIBLE")</f>
        <v>#N/A</v>
      </c>
      <c r="M5619" s="9">
        <f>COUNTIF(Tabla267[[#This Row],[VALOR RESTANTE]],0)</f>
        <v>0</v>
      </c>
    </row>
    <row r="5620" spans="2:13" hidden="1" x14ac:dyDescent="0.2">
      <c r="B5620" s="31">
        <v>5611</v>
      </c>
      <c r="J5620">
        <f t="shared" si="87"/>
        <v>105000</v>
      </c>
      <c r="K5620" t="e">
        <f>VLOOKUP(B5620,'REGISTRO ABONOS'!$B$8:$BC$10039,54,0)</f>
        <v>#N/A</v>
      </c>
      <c r="L5620" t="e">
        <f>IF(Tabla267[[#This Row],[VALOR RESTANTE]]&lt;Tabla267[[#This Row],[VALOR]],"NO DISPONIBLE","DISPONIBLE")</f>
        <v>#N/A</v>
      </c>
      <c r="M5620" s="9">
        <f>COUNTIF(Tabla267[[#This Row],[VALOR RESTANTE]],0)</f>
        <v>0</v>
      </c>
    </row>
    <row r="5621" spans="2:13" hidden="1" x14ac:dyDescent="0.2">
      <c r="B5621" s="31">
        <v>5612</v>
      </c>
      <c r="J5621">
        <f t="shared" si="87"/>
        <v>105000</v>
      </c>
      <c r="K5621" t="e">
        <f>VLOOKUP(B5621,'REGISTRO ABONOS'!$B$8:$BC$10039,54,0)</f>
        <v>#N/A</v>
      </c>
      <c r="L5621" t="e">
        <f>IF(Tabla267[[#This Row],[VALOR RESTANTE]]&lt;Tabla267[[#This Row],[VALOR]],"NO DISPONIBLE","DISPONIBLE")</f>
        <v>#N/A</v>
      </c>
      <c r="M5621" s="9">
        <f>COUNTIF(Tabla267[[#This Row],[VALOR RESTANTE]],0)</f>
        <v>0</v>
      </c>
    </row>
    <row r="5622" spans="2:13" hidden="1" x14ac:dyDescent="0.2">
      <c r="B5622" s="31">
        <v>5613</v>
      </c>
      <c r="J5622">
        <f t="shared" si="87"/>
        <v>105000</v>
      </c>
      <c r="K5622" t="e">
        <f>VLOOKUP(B5622,'REGISTRO ABONOS'!$B$8:$BC$10039,54,0)</f>
        <v>#N/A</v>
      </c>
      <c r="L5622" t="e">
        <f>IF(Tabla267[[#This Row],[VALOR RESTANTE]]&lt;Tabla267[[#This Row],[VALOR]],"NO DISPONIBLE","DISPONIBLE")</f>
        <v>#N/A</v>
      </c>
      <c r="M5622" s="9">
        <f>COUNTIF(Tabla267[[#This Row],[VALOR RESTANTE]],0)</f>
        <v>0</v>
      </c>
    </row>
    <row r="5623" spans="2:13" hidden="1" x14ac:dyDescent="0.2">
      <c r="B5623" s="31">
        <v>5614</v>
      </c>
      <c r="I5623" t="s">
        <v>486</v>
      </c>
      <c r="J5623">
        <f t="shared" si="87"/>
        <v>105000</v>
      </c>
      <c r="K5623" t="e">
        <f>VLOOKUP(B5623,'REGISTRO ABONOS'!$B$8:$BC$10039,54,0)</f>
        <v>#N/A</v>
      </c>
      <c r="L5623" t="e">
        <f>IF(Tabla267[[#This Row],[VALOR RESTANTE]]&lt;Tabla267[[#This Row],[VALOR]],"NO DISPONIBLE","DISPONIBLE")</f>
        <v>#N/A</v>
      </c>
      <c r="M5623" s="9">
        <f>COUNTIF(Tabla267[[#This Row],[VALOR RESTANTE]],0)</f>
        <v>0</v>
      </c>
    </row>
    <row r="5624" spans="2:13" hidden="1" x14ac:dyDescent="0.2">
      <c r="B5624" s="31">
        <v>5615</v>
      </c>
      <c r="J5624">
        <f t="shared" si="87"/>
        <v>105000</v>
      </c>
      <c r="K5624" t="e">
        <f>VLOOKUP(B5624,'REGISTRO ABONOS'!$B$8:$BC$10039,54,0)</f>
        <v>#N/A</v>
      </c>
      <c r="L5624" t="e">
        <f>IF(Tabla267[[#This Row],[VALOR RESTANTE]]&lt;Tabla267[[#This Row],[VALOR]],"NO DISPONIBLE","DISPONIBLE")</f>
        <v>#N/A</v>
      </c>
      <c r="M5624" s="9">
        <f>COUNTIF(Tabla267[[#This Row],[VALOR RESTANTE]],0)</f>
        <v>0</v>
      </c>
    </row>
    <row r="5625" spans="2:13" hidden="1" x14ac:dyDescent="0.2">
      <c r="B5625" s="31">
        <v>5616</v>
      </c>
      <c r="I5625" t="s">
        <v>555</v>
      </c>
      <c r="J5625">
        <f t="shared" si="87"/>
        <v>105000</v>
      </c>
      <c r="K5625" t="e">
        <f>VLOOKUP(B5625,'REGISTRO ABONOS'!$B$8:$BC$10039,54,0)</f>
        <v>#N/A</v>
      </c>
      <c r="L5625" t="e">
        <f>IF(Tabla267[[#This Row],[VALOR RESTANTE]]&lt;Tabla267[[#This Row],[VALOR]],"NO DISPONIBLE","DISPONIBLE")</f>
        <v>#N/A</v>
      </c>
      <c r="M5625" s="9">
        <f>COUNTIF(Tabla267[[#This Row],[VALOR RESTANTE]],0)</f>
        <v>0</v>
      </c>
    </row>
    <row r="5626" spans="2:13" hidden="1" x14ac:dyDescent="0.2">
      <c r="B5626" s="31">
        <v>5617</v>
      </c>
      <c r="J5626">
        <f t="shared" si="87"/>
        <v>105000</v>
      </c>
      <c r="K5626" t="e">
        <f>VLOOKUP(B5626,'REGISTRO ABONOS'!$B$8:$BC$10039,54,0)</f>
        <v>#N/A</v>
      </c>
      <c r="L5626" t="e">
        <f>IF(Tabla267[[#This Row],[VALOR RESTANTE]]&lt;Tabla267[[#This Row],[VALOR]],"NO DISPONIBLE","DISPONIBLE")</f>
        <v>#N/A</v>
      </c>
      <c r="M5626" s="9">
        <f>COUNTIF(Tabla267[[#This Row],[VALOR RESTANTE]],0)</f>
        <v>0</v>
      </c>
    </row>
    <row r="5627" spans="2:13" hidden="1" x14ac:dyDescent="0.2">
      <c r="B5627" s="31">
        <v>5618</v>
      </c>
      <c r="I5627" t="s">
        <v>486</v>
      </c>
      <c r="J5627">
        <f t="shared" si="87"/>
        <v>105000</v>
      </c>
      <c r="K5627" t="e">
        <f>VLOOKUP(B5627,'REGISTRO ABONOS'!$B$8:$BC$10039,54,0)</f>
        <v>#N/A</v>
      </c>
      <c r="L5627" t="e">
        <f>IF(Tabla267[[#This Row],[VALOR RESTANTE]]&lt;Tabla267[[#This Row],[VALOR]],"NO DISPONIBLE","DISPONIBLE")</f>
        <v>#N/A</v>
      </c>
      <c r="M5627" s="9">
        <f>COUNTIF(Tabla267[[#This Row],[VALOR RESTANTE]],0)</f>
        <v>0</v>
      </c>
    </row>
    <row r="5628" spans="2:13" hidden="1" x14ac:dyDescent="0.2">
      <c r="B5628" s="31">
        <v>5619</v>
      </c>
      <c r="J5628">
        <f t="shared" si="87"/>
        <v>105000</v>
      </c>
      <c r="K5628" t="e">
        <f>VLOOKUP(B5628,'REGISTRO ABONOS'!$B$8:$BC$10039,54,0)</f>
        <v>#N/A</v>
      </c>
      <c r="L5628" t="e">
        <f>IF(Tabla267[[#This Row],[VALOR RESTANTE]]&lt;Tabla267[[#This Row],[VALOR]],"NO DISPONIBLE","DISPONIBLE")</f>
        <v>#N/A</v>
      </c>
      <c r="M5628" s="9">
        <f>COUNTIF(Tabla267[[#This Row],[VALOR RESTANTE]],0)</f>
        <v>0</v>
      </c>
    </row>
    <row r="5629" spans="2:13" hidden="1" x14ac:dyDescent="0.2">
      <c r="B5629" s="31">
        <v>5620</v>
      </c>
      <c r="J5629">
        <f t="shared" si="87"/>
        <v>105000</v>
      </c>
      <c r="K5629" t="e">
        <f>VLOOKUP(B5629,'REGISTRO ABONOS'!$B$8:$BC$10039,54,0)</f>
        <v>#N/A</v>
      </c>
      <c r="L5629" t="e">
        <f>IF(Tabla267[[#This Row],[VALOR RESTANTE]]&lt;Tabla267[[#This Row],[VALOR]],"NO DISPONIBLE","DISPONIBLE")</f>
        <v>#N/A</v>
      </c>
      <c r="M5629" s="9">
        <f>COUNTIF(Tabla267[[#This Row],[VALOR RESTANTE]],0)</f>
        <v>0</v>
      </c>
    </row>
    <row r="5630" spans="2:13" hidden="1" x14ac:dyDescent="0.2">
      <c r="B5630" s="31">
        <v>5621</v>
      </c>
      <c r="C5630" s="10">
        <v>43555</v>
      </c>
      <c r="D5630" t="s">
        <v>401</v>
      </c>
      <c r="I5630" t="s">
        <v>403</v>
      </c>
      <c r="J5630">
        <f t="shared" si="87"/>
        <v>105000</v>
      </c>
      <c r="K5630" t="e">
        <f>VLOOKUP(B5630,'REGISTRO ABONOS'!$B$8:$BC$10039,54,0)</f>
        <v>#N/A</v>
      </c>
      <c r="L5630" t="e">
        <f>IF(Tabla267[[#This Row],[VALOR RESTANTE]]&lt;Tabla267[[#This Row],[VALOR]],"NO DISPONIBLE","DISPONIBLE")</f>
        <v>#N/A</v>
      </c>
      <c r="M5630" s="9">
        <f>COUNTIF(Tabla267[[#This Row],[VALOR RESTANTE]],0)</f>
        <v>0</v>
      </c>
    </row>
    <row r="5631" spans="2:13" hidden="1" x14ac:dyDescent="0.2">
      <c r="B5631" s="31">
        <v>5622</v>
      </c>
      <c r="J5631">
        <f t="shared" si="87"/>
        <v>105000</v>
      </c>
      <c r="K5631" t="e">
        <f>VLOOKUP(B5631,'REGISTRO ABONOS'!$B$8:$BC$10039,54,0)</f>
        <v>#N/A</v>
      </c>
      <c r="L5631" t="e">
        <f>IF(Tabla267[[#This Row],[VALOR RESTANTE]]&lt;Tabla267[[#This Row],[VALOR]],"NO DISPONIBLE","DISPONIBLE")</f>
        <v>#N/A</v>
      </c>
      <c r="M5631" s="9">
        <f>COUNTIF(Tabla267[[#This Row],[VALOR RESTANTE]],0)</f>
        <v>0</v>
      </c>
    </row>
    <row r="5632" spans="2:13" hidden="1" x14ac:dyDescent="0.2">
      <c r="B5632" s="31">
        <v>5623</v>
      </c>
      <c r="J5632">
        <f t="shared" si="87"/>
        <v>105000</v>
      </c>
      <c r="K5632" t="e">
        <f>VLOOKUP(B5632,'REGISTRO ABONOS'!$B$8:$BC$10039,54,0)</f>
        <v>#N/A</v>
      </c>
      <c r="L5632" t="e">
        <f>IF(Tabla267[[#This Row],[VALOR RESTANTE]]&lt;Tabla267[[#This Row],[VALOR]],"NO DISPONIBLE","DISPONIBLE")</f>
        <v>#N/A</v>
      </c>
      <c r="M5632" s="9">
        <f>COUNTIF(Tabla267[[#This Row],[VALOR RESTANTE]],0)</f>
        <v>0</v>
      </c>
    </row>
    <row r="5633" spans="2:13" hidden="1" x14ac:dyDescent="0.2">
      <c r="B5633" s="31">
        <v>5624</v>
      </c>
      <c r="J5633">
        <f t="shared" si="87"/>
        <v>105000</v>
      </c>
      <c r="K5633" t="e">
        <f>VLOOKUP(B5633,'REGISTRO ABONOS'!$B$8:$BC$10039,54,0)</f>
        <v>#N/A</v>
      </c>
      <c r="L5633" t="e">
        <f>IF(Tabla267[[#This Row],[VALOR RESTANTE]]&lt;Tabla267[[#This Row],[VALOR]],"NO DISPONIBLE","DISPONIBLE")</f>
        <v>#N/A</v>
      </c>
      <c r="M5633" s="9">
        <f>COUNTIF(Tabla267[[#This Row],[VALOR RESTANTE]],0)</f>
        <v>0</v>
      </c>
    </row>
    <row r="5634" spans="2:13" hidden="1" x14ac:dyDescent="0.2">
      <c r="B5634" s="31">
        <v>5625</v>
      </c>
      <c r="J5634">
        <f t="shared" si="87"/>
        <v>105000</v>
      </c>
      <c r="K5634" t="e">
        <f>VLOOKUP(B5634,'REGISTRO ABONOS'!$B$8:$BC$10039,54,0)</f>
        <v>#N/A</v>
      </c>
      <c r="L5634" t="e">
        <f>IF(Tabla267[[#This Row],[VALOR RESTANTE]]&lt;Tabla267[[#This Row],[VALOR]],"NO DISPONIBLE","DISPONIBLE")</f>
        <v>#N/A</v>
      </c>
      <c r="M5634" s="9">
        <f>COUNTIF(Tabla267[[#This Row],[VALOR RESTANTE]],0)</f>
        <v>0</v>
      </c>
    </row>
    <row r="5635" spans="2:13" hidden="1" x14ac:dyDescent="0.2">
      <c r="B5635" s="31">
        <v>5626</v>
      </c>
      <c r="I5635" t="s">
        <v>411</v>
      </c>
      <c r="J5635">
        <f t="shared" si="87"/>
        <v>105000</v>
      </c>
      <c r="K5635" t="e">
        <f>VLOOKUP(B5635,'REGISTRO ABONOS'!$B$8:$BC$10039,54,0)</f>
        <v>#N/A</v>
      </c>
      <c r="L5635" t="e">
        <f>IF(Tabla267[[#This Row],[VALOR RESTANTE]]&lt;Tabla267[[#This Row],[VALOR]],"NO DISPONIBLE","DISPONIBLE")</f>
        <v>#N/A</v>
      </c>
      <c r="M5635" s="9">
        <f>COUNTIF(Tabla267[[#This Row],[VALOR RESTANTE]],0)</f>
        <v>0</v>
      </c>
    </row>
    <row r="5636" spans="2:13" hidden="1" x14ac:dyDescent="0.2">
      <c r="B5636" s="31">
        <v>5627</v>
      </c>
      <c r="J5636">
        <f t="shared" si="87"/>
        <v>105000</v>
      </c>
      <c r="K5636" t="e">
        <f>VLOOKUP(B5636,'REGISTRO ABONOS'!$B$8:$BC$10039,54,0)</f>
        <v>#N/A</v>
      </c>
      <c r="L5636" t="e">
        <f>IF(Tabla267[[#This Row],[VALOR RESTANTE]]&lt;Tabla267[[#This Row],[VALOR]],"NO DISPONIBLE","DISPONIBLE")</f>
        <v>#N/A</v>
      </c>
      <c r="M5636" s="9">
        <f>COUNTIF(Tabla267[[#This Row],[VALOR RESTANTE]],0)</f>
        <v>0</v>
      </c>
    </row>
    <row r="5637" spans="2:13" hidden="1" x14ac:dyDescent="0.2">
      <c r="B5637" s="31">
        <v>5628</v>
      </c>
      <c r="I5637" t="s">
        <v>556</v>
      </c>
      <c r="J5637">
        <f t="shared" si="87"/>
        <v>105000</v>
      </c>
      <c r="K5637" t="e">
        <f>VLOOKUP(B5637,'REGISTRO ABONOS'!$B$8:$BC$10039,54,0)</f>
        <v>#N/A</v>
      </c>
      <c r="L5637" t="e">
        <f>IF(Tabla267[[#This Row],[VALOR RESTANTE]]&lt;Tabla267[[#This Row],[VALOR]],"NO DISPONIBLE","DISPONIBLE")</f>
        <v>#N/A</v>
      </c>
      <c r="M5637" s="9">
        <f>COUNTIF(Tabla267[[#This Row],[VALOR RESTANTE]],0)</f>
        <v>0</v>
      </c>
    </row>
    <row r="5638" spans="2:13" hidden="1" x14ac:dyDescent="0.2">
      <c r="B5638" s="31">
        <v>5629</v>
      </c>
      <c r="I5638" t="s">
        <v>535</v>
      </c>
      <c r="J5638">
        <f t="shared" si="87"/>
        <v>105000</v>
      </c>
      <c r="K5638" t="e">
        <f>VLOOKUP(B5638,'REGISTRO ABONOS'!$B$8:$BC$10039,54,0)</f>
        <v>#N/A</v>
      </c>
      <c r="L5638" t="e">
        <f>IF(Tabla267[[#This Row],[VALOR RESTANTE]]&lt;Tabla267[[#This Row],[VALOR]],"NO DISPONIBLE","DISPONIBLE")</f>
        <v>#N/A</v>
      </c>
      <c r="M5638" s="9">
        <f>COUNTIF(Tabla267[[#This Row],[VALOR RESTANTE]],0)</f>
        <v>0</v>
      </c>
    </row>
    <row r="5639" spans="2:13" hidden="1" x14ac:dyDescent="0.2">
      <c r="B5639" s="31">
        <v>5630</v>
      </c>
      <c r="J5639">
        <f t="shared" si="87"/>
        <v>105000</v>
      </c>
      <c r="K5639" t="e">
        <f>VLOOKUP(B5639,'REGISTRO ABONOS'!$B$8:$BC$10039,54,0)</f>
        <v>#N/A</v>
      </c>
      <c r="L5639" t="e">
        <f>IF(Tabla267[[#This Row],[VALOR RESTANTE]]&lt;Tabla267[[#This Row],[VALOR]],"NO DISPONIBLE","DISPONIBLE")</f>
        <v>#N/A</v>
      </c>
      <c r="M5639" s="9">
        <f>COUNTIF(Tabla267[[#This Row],[VALOR RESTANTE]],0)</f>
        <v>0</v>
      </c>
    </row>
    <row r="5640" spans="2:13" hidden="1" x14ac:dyDescent="0.2">
      <c r="B5640" s="31">
        <v>5631</v>
      </c>
      <c r="J5640">
        <f t="shared" si="87"/>
        <v>105000</v>
      </c>
      <c r="K5640" t="e">
        <f>VLOOKUP(B5640,'REGISTRO ABONOS'!$B$8:$BC$10039,54,0)</f>
        <v>#N/A</v>
      </c>
      <c r="L5640" t="e">
        <f>IF(Tabla267[[#This Row],[VALOR RESTANTE]]&lt;Tabla267[[#This Row],[VALOR]],"NO DISPONIBLE","DISPONIBLE")</f>
        <v>#N/A</v>
      </c>
      <c r="M5640" s="9">
        <f>COUNTIF(Tabla267[[#This Row],[VALOR RESTANTE]],0)</f>
        <v>0</v>
      </c>
    </row>
    <row r="5641" spans="2:13" hidden="1" x14ac:dyDescent="0.2">
      <c r="B5641" s="31">
        <v>5632</v>
      </c>
      <c r="J5641">
        <f t="shared" si="87"/>
        <v>105000</v>
      </c>
      <c r="K5641" t="e">
        <f>VLOOKUP(B5641,'REGISTRO ABONOS'!$B$8:$BC$10039,54,0)</f>
        <v>#N/A</v>
      </c>
      <c r="L5641" t="e">
        <f>IF(Tabla267[[#This Row],[VALOR RESTANTE]]&lt;Tabla267[[#This Row],[VALOR]],"NO DISPONIBLE","DISPONIBLE")</f>
        <v>#N/A</v>
      </c>
      <c r="M5641" s="9">
        <f>COUNTIF(Tabla267[[#This Row],[VALOR RESTANTE]],0)</f>
        <v>0</v>
      </c>
    </row>
    <row r="5642" spans="2:13" hidden="1" x14ac:dyDescent="0.2">
      <c r="B5642" s="31">
        <v>5633</v>
      </c>
      <c r="I5642" t="s">
        <v>403</v>
      </c>
      <c r="J5642">
        <f t="shared" si="87"/>
        <v>105000</v>
      </c>
      <c r="K5642" t="e">
        <f>VLOOKUP(B5642,'REGISTRO ABONOS'!$B$8:$BC$10039,54,0)</f>
        <v>#N/A</v>
      </c>
      <c r="L5642" t="e">
        <f>IF(Tabla267[[#This Row],[VALOR RESTANTE]]&lt;Tabla267[[#This Row],[VALOR]],"NO DISPONIBLE","DISPONIBLE")</f>
        <v>#N/A</v>
      </c>
      <c r="M5642" s="9">
        <f>COUNTIF(Tabla267[[#This Row],[VALOR RESTANTE]],0)</f>
        <v>0</v>
      </c>
    </row>
    <row r="5643" spans="2:13" hidden="1" x14ac:dyDescent="0.2">
      <c r="B5643" s="31">
        <v>5634</v>
      </c>
      <c r="J5643">
        <f t="shared" si="87"/>
        <v>105000</v>
      </c>
      <c r="K5643" t="e">
        <f>VLOOKUP(B5643,'REGISTRO ABONOS'!$B$8:$BC$10039,54,0)</f>
        <v>#N/A</v>
      </c>
      <c r="L5643" t="e">
        <f>IF(Tabla267[[#This Row],[VALOR RESTANTE]]&lt;Tabla267[[#This Row],[VALOR]],"NO DISPONIBLE","DISPONIBLE")</f>
        <v>#N/A</v>
      </c>
      <c r="M5643" s="9">
        <f>COUNTIF(Tabla267[[#This Row],[VALOR RESTANTE]],0)</f>
        <v>0</v>
      </c>
    </row>
    <row r="5644" spans="2:13" hidden="1" x14ac:dyDescent="0.2">
      <c r="B5644" s="31">
        <v>5635</v>
      </c>
      <c r="J5644">
        <f t="shared" ref="J5644:J5707" si="88">IF(C5644&gt;43607,130000,105000)</f>
        <v>105000</v>
      </c>
      <c r="K5644" t="e">
        <f>VLOOKUP(B5644,'REGISTRO ABONOS'!$B$8:$BC$10039,54,0)</f>
        <v>#N/A</v>
      </c>
      <c r="L5644" t="e">
        <f>IF(Tabla267[[#This Row],[VALOR RESTANTE]]&lt;Tabla267[[#This Row],[VALOR]],"NO DISPONIBLE","DISPONIBLE")</f>
        <v>#N/A</v>
      </c>
      <c r="M5644" s="9">
        <f>COUNTIF(Tabla267[[#This Row],[VALOR RESTANTE]],0)</f>
        <v>0</v>
      </c>
    </row>
    <row r="5645" spans="2:13" hidden="1" x14ac:dyDescent="0.2">
      <c r="B5645" s="31">
        <v>5636</v>
      </c>
      <c r="J5645">
        <f t="shared" si="88"/>
        <v>105000</v>
      </c>
      <c r="K5645" t="e">
        <f>VLOOKUP(B5645,'REGISTRO ABONOS'!$B$8:$BC$10039,54,0)</f>
        <v>#N/A</v>
      </c>
      <c r="L5645" t="e">
        <f>IF(Tabla267[[#This Row],[VALOR RESTANTE]]&lt;Tabla267[[#This Row],[VALOR]],"NO DISPONIBLE","DISPONIBLE")</f>
        <v>#N/A</v>
      </c>
      <c r="M5645" s="9">
        <f>COUNTIF(Tabla267[[#This Row],[VALOR RESTANTE]],0)</f>
        <v>0</v>
      </c>
    </row>
    <row r="5646" spans="2:13" hidden="1" x14ac:dyDescent="0.2">
      <c r="B5646" s="31">
        <v>5637</v>
      </c>
      <c r="J5646">
        <f t="shared" si="88"/>
        <v>105000</v>
      </c>
      <c r="K5646" t="e">
        <f>VLOOKUP(B5646,'REGISTRO ABONOS'!$B$8:$BC$10039,54,0)</f>
        <v>#N/A</v>
      </c>
      <c r="L5646" t="e">
        <f>IF(Tabla267[[#This Row],[VALOR RESTANTE]]&lt;Tabla267[[#This Row],[VALOR]],"NO DISPONIBLE","DISPONIBLE")</f>
        <v>#N/A</v>
      </c>
      <c r="M5646" s="9">
        <f>COUNTIF(Tabla267[[#This Row],[VALOR RESTANTE]],0)</f>
        <v>0</v>
      </c>
    </row>
    <row r="5647" spans="2:13" hidden="1" x14ac:dyDescent="0.2">
      <c r="B5647" s="31">
        <v>5638</v>
      </c>
      <c r="J5647">
        <f t="shared" si="88"/>
        <v>105000</v>
      </c>
      <c r="K5647" t="e">
        <f>VLOOKUP(B5647,'REGISTRO ABONOS'!$B$8:$BC$10039,54,0)</f>
        <v>#N/A</v>
      </c>
      <c r="L5647" t="e">
        <f>IF(Tabla267[[#This Row],[VALOR RESTANTE]]&lt;Tabla267[[#This Row],[VALOR]],"NO DISPONIBLE","DISPONIBLE")</f>
        <v>#N/A</v>
      </c>
      <c r="M5647" s="9">
        <f>COUNTIF(Tabla267[[#This Row],[VALOR RESTANTE]],0)</f>
        <v>0</v>
      </c>
    </row>
    <row r="5648" spans="2:13" hidden="1" x14ac:dyDescent="0.2">
      <c r="B5648" s="31">
        <v>5639</v>
      </c>
      <c r="J5648">
        <f t="shared" si="88"/>
        <v>105000</v>
      </c>
      <c r="K5648" t="e">
        <f>VLOOKUP(B5648,'REGISTRO ABONOS'!$B$8:$BC$10039,54,0)</f>
        <v>#N/A</v>
      </c>
      <c r="L5648" t="e">
        <f>IF(Tabla267[[#This Row],[VALOR RESTANTE]]&lt;Tabla267[[#This Row],[VALOR]],"NO DISPONIBLE","DISPONIBLE")</f>
        <v>#N/A</v>
      </c>
      <c r="M5648" s="9">
        <f>COUNTIF(Tabla267[[#This Row],[VALOR RESTANTE]],0)</f>
        <v>0</v>
      </c>
    </row>
    <row r="5649" spans="2:13" hidden="1" x14ac:dyDescent="0.2">
      <c r="B5649" s="31">
        <v>5640</v>
      </c>
      <c r="J5649">
        <f t="shared" si="88"/>
        <v>105000</v>
      </c>
      <c r="K5649" t="e">
        <f>VLOOKUP(B5649,'REGISTRO ABONOS'!$B$8:$BC$10039,54,0)</f>
        <v>#N/A</v>
      </c>
      <c r="L5649" t="e">
        <f>IF(Tabla267[[#This Row],[VALOR RESTANTE]]&lt;Tabla267[[#This Row],[VALOR]],"NO DISPONIBLE","DISPONIBLE")</f>
        <v>#N/A</v>
      </c>
      <c r="M5649" s="9">
        <f>COUNTIF(Tabla267[[#This Row],[VALOR RESTANTE]],0)</f>
        <v>0</v>
      </c>
    </row>
    <row r="5650" spans="2:13" hidden="1" x14ac:dyDescent="0.2">
      <c r="B5650" s="31">
        <v>5641</v>
      </c>
      <c r="J5650">
        <f t="shared" si="88"/>
        <v>105000</v>
      </c>
      <c r="K5650" t="e">
        <f>VLOOKUP(B5650,'REGISTRO ABONOS'!$B$8:$BC$10039,54,0)</f>
        <v>#N/A</v>
      </c>
      <c r="L5650" t="e">
        <f>IF(Tabla267[[#This Row],[VALOR RESTANTE]]&lt;Tabla267[[#This Row],[VALOR]],"NO DISPONIBLE","DISPONIBLE")</f>
        <v>#N/A</v>
      </c>
      <c r="M5650" s="9">
        <f>COUNTIF(Tabla267[[#This Row],[VALOR RESTANTE]],0)</f>
        <v>0</v>
      </c>
    </row>
    <row r="5651" spans="2:13" hidden="1" x14ac:dyDescent="0.2">
      <c r="B5651" s="31">
        <v>5642</v>
      </c>
      <c r="J5651">
        <f t="shared" si="88"/>
        <v>105000</v>
      </c>
      <c r="K5651" t="e">
        <f>VLOOKUP(B5651,'REGISTRO ABONOS'!$B$8:$BC$10039,54,0)</f>
        <v>#N/A</v>
      </c>
      <c r="L5651" t="e">
        <f>IF(Tabla267[[#This Row],[VALOR RESTANTE]]&lt;Tabla267[[#This Row],[VALOR]],"NO DISPONIBLE","DISPONIBLE")</f>
        <v>#N/A</v>
      </c>
      <c r="M5651" s="9">
        <f>COUNTIF(Tabla267[[#This Row],[VALOR RESTANTE]],0)</f>
        <v>0</v>
      </c>
    </row>
    <row r="5652" spans="2:13" hidden="1" x14ac:dyDescent="0.2">
      <c r="B5652" s="31">
        <v>5643</v>
      </c>
      <c r="J5652">
        <f t="shared" si="88"/>
        <v>105000</v>
      </c>
      <c r="K5652" t="e">
        <f>VLOOKUP(B5652,'REGISTRO ABONOS'!$B$8:$BC$10039,54,0)</f>
        <v>#N/A</v>
      </c>
      <c r="L5652" t="e">
        <f>IF(Tabla267[[#This Row],[VALOR RESTANTE]]&lt;Tabla267[[#This Row],[VALOR]],"NO DISPONIBLE","DISPONIBLE")</f>
        <v>#N/A</v>
      </c>
      <c r="M5652" s="9">
        <f>COUNTIF(Tabla267[[#This Row],[VALOR RESTANTE]],0)</f>
        <v>0</v>
      </c>
    </row>
    <row r="5653" spans="2:13" hidden="1" x14ac:dyDescent="0.2">
      <c r="B5653" s="31">
        <v>5644</v>
      </c>
      <c r="J5653">
        <f t="shared" si="88"/>
        <v>105000</v>
      </c>
      <c r="K5653" t="e">
        <f>VLOOKUP(B5653,'REGISTRO ABONOS'!$B$8:$BC$10039,54,0)</f>
        <v>#N/A</v>
      </c>
      <c r="L5653" t="e">
        <f>IF(Tabla267[[#This Row],[VALOR RESTANTE]]&lt;Tabla267[[#This Row],[VALOR]],"NO DISPONIBLE","DISPONIBLE")</f>
        <v>#N/A</v>
      </c>
      <c r="M5653" s="9">
        <f>COUNTIF(Tabla267[[#This Row],[VALOR RESTANTE]],0)</f>
        <v>0</v>
      </c>
    </row>
    <row r="5654" spans="2:13" hidden="1" x14ac:dyDescent="0.2">
      <c r="B5654" s="31">
        <v>5645</v>
      </c>
      <c r="J5654">
        <f t="shared" si="88"/>
        <v>105000</v>
      </c>
      <c r="K5654" t="e">
        <f>VLOOKUP(B5654,'REGISTRO ABONOS'!$B$8:$BC$10039,54,0)</f>
        <v>#N/A</v>
      </c>
      <c r="L5654" t="e">
        <f>IF(Tabla267[[#This Row],[VALOR RESTANTE]]&lt;Tabla267[[#This Row],[VALOR]],"NO DISPONIBLE","DISPONIBLE")</f>
        <v>#N/A</v>
      </c>
      <c r="M5654" s="9">
        <f>COUNTIF(Tabla267[[#This Row],[VALOR RESTANTE]],0)</f>
        <v>0</v>
      </c>
    </row>
    <row r="5655" spans="2:13" hidden="1" x14ac:dyDescent="0.2">
      <c r="B5655" s="31">
        <v>5646</v>
      </c>
      <c r="J5655">
        <f t="shared" si="88"/>
        <v>105000</v>
      </c>
      <c r="K5655" t="e">
        <f>VLOOKUP(B5655,'REGISTRO ABONOS'!$B$8:$BC$10039,54,0)</f>
        <v>#N/A</v>
      </c>
      <c r="L5655" t="e">
        <f>IF(Tabla267[[#This Row],[VALOR RESTANTE]]&lt;Tabla267[[#This Row],[VALOR]],"NO DISPONIBLE","DISPONIBLE")</f>
        <v>#N/A</v>
      </c>
      <c r="M5655" s="9">
        <f>COUNTIF(Tabla267[[#This Row],[VALOR RESTANTE]],0)</f>
        <v>0</v>
      </c>
    </row>
    <row r="5656" spans="2:13" hidden="1" x14ac:dyDescent="0.2">
      <c r="B5656" s="31">
        <v>5647</v>
      </c>
      <c r="C5656" s="10">
        <v>43564</v>
      </c>
      <c r="D5656" t="s">
        <v>244</v>
      </c>
      <c r="I5656" t="s">
        <v>229</v>
      </c>
      <c r="J5656">
        <f t="shared" si="88"/>
        <v>105000</v>
      </c>
      <c r="K5656" t="e">
        <f>VLOOKUP(B5656,'REGISTRO ABONOS'!$B$8:$BC$10039,54,0)</f>
        <v>#N/A</v>
      </c>
      <c r="L5656" t="e">
        <f>IF(Tabla267[[#This Row],[VALOR RESTANTE]]&lt;Tabla267[[#This Row],[VALOR]],"NO DISPONIBLE","DISPONIBLE")</f>
        <v>#N/A</v>
      </c>
      <c r="M5656" s="9">
        <f>COUNTIF(Tabla267[[#This Row],[VALOR RESTANTE]],0)</f>
        <v>0</v>
      </c>
    </row>
    <row r="5657" spans="2:13" hidden="1" x14ac:dyDescent="0.2">
      <c r="B5657" s="31">
        <v>5648</v>
      </c>
      <c r="J5657">
        <f t="shared" si="88"/>
        <v>105000</v>
      </c>
      <c r="K5657" t="e">
        <f>VLOOKUP(B5657,'REGISTRO ABONOS'!$B$8:$BC$10039,54,0)</f>
        <v>#N/A</v>
      </c>
      <c r="L5657" t="e">
        <f>IF(Tabla267[[#This Row],[VALOR RESTANTE]]&lt;Tabla267[[#This Row],[VALOR]],"NO DISPONIBLE","DISPONIBLE")</f>
        <v>#N/A</v>
      </c>
      <c r="M5657" s="9">
        <f>COUNTIF(Tabla267[[#This Row],[VALOR RESTANTE]],0)</f>
        <v>0</v>
      </c>
    </row>
    <row r="5658" spans="2:13" hidden="1" x14ac:dyDescent="0.2">
      <c r="B5658" s="31">
        <v>5649</v>
      </c>
      <c r="C5658" s="10">
        <v>43570</v>
      </c>
      <c r="D5658" t="s">
        <v>428</v>
      </c>
      <c r="I5658" t="s">
        <v>411</v>
      </c>
      <c r="J5658">
        <f t="shared" si="88"/>
        <v>105000</v>
      </c>
      <c r="K5658" t="e">
        <f>VLOOKUP(B5658,'REGISTRO ABONOS'!$B$8:$BC$10039,54,0)</f>
        <v>#N/A</v>
      </c>
      <c r="L5658" t="e">
        <f>IF(Tabla267[[#This Row],[VALOR RESTANTE]]&lt;Tabla267[[#This Row],[VALOR]],"NO DISPONIBLE","DISPONIBLE")</f>
        <v>#N/A</v>
      </c>
      <c r="M5658" s="9">
        <f>COUNTIF(Tabla267[[#This Row],[VALOR RESTANTE]],0)</f>
        <v>0</v>
      </c>
    </row>
    <row r="5659" spans="2:13" hidden="1" x14ac:dyDescent="0.2">
      <c r="B5659" s="31">
        <v>5650</v>
      </c>
      <c r="J5659">
        <f t="shared" si="88"/>
        <v>105000</v>
      </c>
      <c r="K5659" t="e">
        <f>VLOOKUP(B5659,'REGISTRO ABONOS'!$B$8:$BC$10039,54,0)</f>
        <v>#N/A</v>
      </c>
      <c r="L5659" t="e">
        <f>IF(Tabla267[[#This Row],[VALOR RESTANTE]]&lt;Tabla267[[#This Row],[VALOR]],"NO DISPONIBLE","DISPONIBLE")</f>
        <v>#N/A</v>
      </c>
      <c r="M5659" s="9">
        <f>COUNTIF(Tabla267[[#This Row],[VALOR RESTANTE]],0)</f>
        <v>0</v>
      </c>
    </row>
    <row r="5660" spans="2:13" hidden="1" x14ac:dyDescent="0.2">
      <c r="B5660" s="31">
        <v>5651</v>
      </c>
      <c r="J5660">
        <f t="shared" si="88"/>
        <v>105000</v>
      </c>
      <c r="K5660" t="e">
        <f>VLOOKUP(B5660,'REGISTRO ABONOS'!$B$8:$BC$10039,54,0)</f>
        <v>#N/A</v>
      </c>
      <c r="L5660" t="e">
        <f>IF(Tabla267[[#This Row],[VALOR RESTANTE]]&lt;Tabla267[[#This Row],[VALOR]],"NO DISPONIBLE","DISPONIBLE")</f>
        <v>#N/A</v>
      </c>
      <c r="M5660" s="9">
        <f>COUNTIF(Tabla267[[#This Row],[VALOR RESTANTE]],0)</f>
        <v>0</v>
      </c>
    </row>
    <row r="5661" spans="2:13" hidden="1" x14ac:dyDescent="0.2">
      <c r="B5661" s="31">
        <v>5652</v>
      </c>
      <c r="I5661" t="s">
        <v>336</v>
      </c>
      <c r="J5661">
        <f t="shared" si="88"/>
        <v>105000</v>
      </c>
      <c r="K5661" t="e">
        <f>VLOOKUP(B5661,'REGISTRO ABONOS'!$B$8:$BC$10039,54,0)</f>
        <v>#N/A</v>
      </c>
      <c r="L5661" t="e">
        <f>IF(Tabla267[[#This Row],[VALOR RESTANTE]]&lt;Tabla267[[#This Row],[VALOR]],"NO DISPONIBLE","DISPONIBLE")</f>
        <v>#N/A</v>
      </c>
      <c r="M5661" s="9">
        <f>COUNTIF(Tabla267[[#This Row],[VALOR RESTANTE]],0)</f>
        <v>0</v>
      </c>
    </row>
    <row r="5662" spans="2:13" hidden="1" x14ac:dyDescent="0.2">
      <c r="B5662" s="31">
        <v>5653</v>
      </c>
      <c r="J5662">
        <f t="shared" si="88"/>
        <v>105000</v>
      </c>
      <c r="K5662" t="e">
        <f>VLOOKUP(B5662,'REGISTRO ABONOS'!$B$8:$BC$10039,54,0)</f>
        <v>#N/A</v>
      </c>
      <c r="L5662" t="e">
        <f>IF(Tabla267[[#This Row],[VALOR RESTANTE]]&lt;Tabla267[[#This Row],[VALOR]],"NO DISPONIBLE","DISPONIBLE")</f>
        <v>#N/A</v>
      </c>
      <c r="M5662" s="9">
        <f>COUNTIF(Tabla267[[#This Row],[VALOR RESTANTE]],0)</f>
        <v>0</v>
      </c>
    </row>
    <row r="5663" spans="2:13" hidden="1" x14ac:dyDescent="0.2">
      <c r="B5663" s="31">
        <v>5654</v>
      </c>
      <c r="J5663">
        <f t="shared" si="88"/>
        <v>105000</v>
      </c>
      <c r="K5663" t="e">
        <f>VLOOKUP(B5663,'REGISTRO ABONOS'!$B$8:$BC$10039,54,0)</f>
        <v>#N/A</v>
      </c>
      <c r="L5663" t="e">
        <f>IF(Tabla267[[#This Row],[VALOR RESTANTE]]&lt;Tabla267[[#This Row],[VALOR]],"NO DISPONIBLE","DISPONIBLE")</f>
        <v>#N/A</v>
      </c>
      <c r="M5663" s="9">
        <f>COUNTIF(Tabla267[[#This Row],[VALOR RESTANTE]],0)</f>
        <v>0</v>
      </c>
    </row>
    <row r="5664" spans="2:13" hidden="1" x14ac:dyDescent="0.2">
      <c r="B5664" s="31">
        <v>5655</v>
      </c>
      <c r="J5664">
        <f t="shared" si="88"/>
        <v>105000</v>
      </c>
      <c r="K5664" t="e">
        <f>VLOOKUP(B5664,'REGISTRO ABONOS'!$B$8:$BC$10039,54,0)</f>
        <v>#N/A</v>
      </c>
      <c r="L5664" t="e">
        <f>IF(Tabla267[[#This Row],[VALOR RESTANTE]]&lt;Tabla267[[#This Row],[VALOR]],"NO DISPONIBLE","DISPONIBLE")</f>
        <v>#N/A</v>
      </c>
      <c r="M5664" s="9">
        <f>COUNTIF(Tabla267[[#This Row],[VALOR RESTANTE]],0)</f>
        <v>0</v>
      </c>
    </row>
    <row r="5665" spans="2:13" hidden="1" x14ac:dyDescent="0.2">
      <c r="B5665" s="31">
        <v>5656</v>
      </c>
      <c r="J5665">
        <f t="shared" si="88"/>
        <v>105000</v>
      </c>
      <c r="K5665" t="e">
        <f>VLOOKUP(B5665,'REGISTRO ABONOS'!$B$8:$BC$10039,54,0)</f>
        <v>#N/A</v>
      </c>
      <c r="L5665" t="e">
        <f>IF(Tabla267[[#This Row],[VALOR RESTANTE]]&lt;Tabla267[[#This Row],[VALOR]],"NO DISPONIBLE","DISPONIBLE")</f>
        <v>#N/A</v>
      </c>
      <c r="M5665" s="9">
        <f>COUNTIF(Tabla267[[#This Row],[VALOR RESTANTE]],0)</f>
        <v>0</v>
      </c>
    </row>
    <row r="5666" spans="2:13" hidden="1" x14ac:dyDescent="0.2">
      <c r="B5666" s="31">
        <v>5657</v>
      </c>
      <c r="J5666">
        <f t="shared" si="88"/>
        <v>105000</v>
      </c>
      <c r="K5666" t="e">
        <f>VLOOKUP(B5666,'REGISTRO ABONOS'!$B$8:$BC$10039,54,0)</f>
        <v>#N/A</v>
      </c>
      <c r="L5666" t="e">
        <f>IF(Tabla267[[#This Row],[VALOR RESTANTE]]&lt;Tabla267[[#This Row],[VALOR]],"NO DISPONIBLE","DISPONIBLE")</f>
        <v>#N/A</v>
      </c>
      <c r="M5666" s="9">
        <f>COUNTIF(Tabla267[[#This Row],[VALOR RESTANTE]],0)</f>
        <v>0</v>
      </c>
    </row>
    <row r="5667" spans="2:13" hidden="1" x14ac:dyDescent="0.2">
      <c r="B5667" s="31">
        <v>5658</v>
      </c>
      <c r="J5667">
        <f t="shared" si="88"/>
        <v>105000</v>
      </c>
      <c r="K5667" t="e">
        <f>VLOOKUP(B5667,'REGISTRO ABONOS'!$B$8:$BC$10039,54,0)</f>
        <v>#N/A</v>
      </c>
      <c r="L5667" t="e">
        <f>IF(Tabla267[[#This Row],[VALOR RESTANTE]]&lt;Tabla267[[#This Row],[VALOR]],"NO DISPONIBLE","DISPONIBLE")</f>
        <v>#N/A</v>
      </c>
      <c r="M5667" s="9">
        <f>COUNTIF(Tabla267[[#This Row],[VALOR RESTANTE]],0)</f>
        <v>0</v>
      </c>
    </row>
    <row r="5668" spans="2:13" hidden="1" x14ac:dyDescent="0.2">
      <c r="B5668" s="31">
        <v>5659</v>
      </c>
      <c r="J5668">
        <f t="shared" si="88"/>
        <v>105000</v>
      </c>
      <c r="K5668" t="e">
        <f>VLOOKUP(B5668,'REGISTRO ABONOS'!$B$8:$BC$10039,54,0)</f>
        <v>#N/A</v>
      </c>
      <c r="L5668" t="e">
        <f>IF(Tabla267[[#This Row],[VALOR RESTANTE]]&lt;Tabla267[[#This Row],[VALOR]],"NO DISPONIBLE","DISPONIBLE")</f>
        <v>#N/A</v>
      </c>
      <c r="M5668" s="9">
        <f>COUNTIF(Tabla267[[#This Row],[VALOR RESTANTE]],0)</f>
        <v>0</v>
      </c>
    </row>
    <row r="5669" spans="2:13" hidden="1" x14ac:dyDescent="0.2">
      <c r="B5669" s="31">
        <v>5660</v>
      </c>
      <c r="J5669">
        <f t="shared" si="88"/>
        <v>105000</v>
      </c>
      <c r="K5669" t="e">
        <f>VLOOKUP(B5669,'REGISTRO ABONOS'!$B$8:$BC$10039,54,0)</f>
        <v>#N/A</v>
      </c>
      <c r="L5669" t="e">
        <f>IF(Tabla267[[#This Row],[VALOR RESTANTE]]&lt;Tabla267[[#This Row],[VALOR]],"NO DISPONIBLE","DISPONIBLE")</f>
        <v>#N/A</v>
      </c>
      <c r="M5669" s="9">
        <f>COUNTIF(Tabla267[[#This Row],[VALOR RESTANTE]],0)</f>
        <v>0</v>
      </c>
    </row>
    <row r="5670" spans="2:13" hidden="1" x14ac:dyDescent="0.2">
      <c r="B5670" s="31">
        <v>5661</v>
      </c>
      <c r="J5670">
        <f t="shared" si="88"/>
        <v>105000</v>
      </c>
      <c r="K5670" t="e">
        <f>VLOOKUP(B5670,'REGISTRO ABONOS'!$B$8:$BC$10039,54,0)</f>
        <v>#N/A</v>
      </c>
      <c r="L5670" t="e">
        <f>IF(Tabla267[[#This Row],[VALOR RESTANTE]]&lt;Tabla267[[#This Row],[VALOR]],"NO DISPONIBLE","DISPONIBLE")</f>
        <v>#N/A</v>
      </c>
      <c r="M5670" s="9">
        <f>COUNTIF(Tabla267[[#This Row],[VALOR RESTANTE]],0)</f>
        <v>0</v>
      </c>
    </row>
    <row r="5671" spans="2:13" hidden="1" x14ac:dyDescent="0.2">
      <c r="B5671" s="31">
        <v>5662</v>
      </c>
      <c r="J5671">
        <f t="shared" si="88"/>
        <v>105000</v>
      </c>
      <c r="K5671" t="e">
        <f>VLOOKUP(B5671,'REGISTRO ABONOS'!$B$8:$BC$10039,54,0)</f>
        <v>#N/A</v>
      </c>
      <c r="L5671" t="e">
        <f>IF(Tabla267[[#This Row],[VALOR RESTANTE]]&lt;Tabla267[[#This Row],[VALOR]],"NO DISPONIBLE","DISPONIBLE")</f>
        <v>#N/A</v>
      </c>
      <c r="M5671" s="9">
        <f>COUNTIF(Tabla267[[#This Row],[VALOR RESTANTE]],0)</f>
        <v>0</v>
      </c>
    </row>
    <row r="5672" spans="2:13" hidden="1" x14ac:dyDescent="0.2">
      <c r="B5672" s="31">
        <v>5663</v>
      </c>
      <c r="J5672">
        <f t="shared" si="88"/>
        <v>105000</v>
      </c>
      <c r="K5672" t="e">
        <f>VLOOKUP(B5672,'REGISTRO ABONOS'!$B$8:$BC$10039,54,0)</f>
        <v>#N/A</v>
      </c>
      <c r="L5672" t="e">
        <f>IF(Tabla267[[#This Row],[VALOR RESTANTE]]&lt;Tabla267[[#This Row],[VALOR]],"NO DISPONIBLE","DISPONIBLE")</f>
        <v>#N/A</v>
      </c>
      <c r="M5672" s="9">
        <f>COUNTIF(Tabla267[[#This Row],[VALOR RESTANTE]],0)</f>
        <v>0</v>
      </c>
    </row>
    <row r="5673" spans="2:13" hidden="1" x14ac:dyDescent="0.2">
      <c r="B5673" s="31">
        <v>5664</v>
      </c>
      <c r="J5673">
        <f t="shared" si="88"/>
        <v>105000</v>
      </c>
      <c r="K5673" t="e">
        <f>VLOOKUP(B5673,'REGISTRO ABONOS'!$B$8:$BC$10039,54,0)</f>
        <v>#N/A</v>
      </c>
      <c r="L5673" t="e">
        <f>IF(Tabla267[[#This Row],[VALOR RESTANTE]]&lt;Tabla267[[#This Row],[VALOR]],"NO DISPONIBLE","DISPONIBLE")</f>
        <v>#N/A</v>
      </c>
      <c r="M5673" s="9">
        <f>COUNTIF(Tabla267[[#This Row],[VALOR RESTANTE]],0)</f>
        <v>0</v>
      </c>
    </row>
    <row r="5674" spans="2:13" hidden="1" x14ac:dyDescent="0.2">
      <c r="B5674" s="31">
        <v>5665</v>
      </c>
      <c r="J5674">
        <f t="shared" si="88"/>
        <v>105000</v>
      </c>
      <c r="K5674" t="e">
        <f>VLOOKUP(B5674,'REGISTRO ABONOS'!$B$8:$BC$10039,54,0)</f>
        <v>#N/A</v>
      </c>
      <c r="L5674" t="e">
        <f>IF(Tabla267[[#This Row],[VALOR RESTANTE]]&lt;Tabla267[[#This Row],[VALOR]],"NO DISPONIBLE","DISPONIBLE")</f>
        <v>#N/A</v>
      </c>
      <c r="M5674" s="9">
        <f>COUNTIF(Tabla267[[#This Row],[VALOR RESTANTE]],0)</f>
        <v>0</v>
      </c>
    </row>
    <row r="5675" spans="2:13" hidden="1" x14ac:dyDescent="0.2">
      <c r="B5675" s="31">
        <v>5666</v>
      </c>
      <c r="J5675">
        <f t="shared" si="88"/>
        <v>105000</v>
      </c>
      <c r="K5675" t="e">
        <f>VLOOKUP(B5675,'REGISTRO ABONOS'!$B$8:$BC$10039,54,0)</f>
        <v>#N/A</v>
      </c>
      <c r="L5675" t="e">
        <f>IF(Tabla267[[#This Row],[VALOR RESTANTE]]&lt;Tabla267[[#This Row],[VALOR]],"NO DISPONIBLE","DISPONIBLE")</f>
        <v>#N/A</v>
      </c>
      <c r="M5675" s="9">
        <f>COUNTIF(Tabla267[[#This Row],[VALOR RESTANTE]],0)</f>
        <v>0</v>
      </c>
    </row>
    <row r="5676" spans="2:13" hidden="1" x14ac:dyDescent="0.2">
      <c r="B5676" s="31">
        <v>5667</v>
      </c>
      <c r="J5676">
        <f t="shared" si="88"/>
        <v>105000</v>
      </c>
      <c r="K5676" t="e">
        <f>VLOOKUP(B5676,'REGISTRO ABONOS'!$B$8:$BC$10039,54,0)</f>
        <v>#N/A</v>
      </c>
      <c r="L5676" t="e">
        <f>IF(Tabla267[[#This Row],[VALOR RESTANTE]]&lt;Tabla267[[#This Row],[VALOR]],"NO DISPONIBLE","DISPONIBLE")</f>
        <v>#N/A</v>
      </c>
      <c r="M5676" s="9">
        <f>COUNTIF(Tabla267[[#This Row],[VALOR RESTANTE]],0)</f>
        <v>0</v>
      </c>
    </row>
    <row r="5677" spans="2:13" hidden="1" x14ac:dyDescent="0.2">
      <c r="B5677" s="31">
        <v>5668</v>
      </c>
      <c r="J5677">
        <f t="shared" si="88"/>
        <v>105000</v>
      </c>
      <c r="K5677" t="e">
        <f>VLOOKUP(B5677,'REGISTRO ABONOS'!$B$8:$BC$10039,54,0)</f>
        <v>#N/A</v>
      </c>
      <c r="L5677" t="e">
        <f>IF(Tabla267[[#This Row],[VALOR RESTANTE]]&lt;Tabla267[[#This Row],[VALOR]],"NO DISPONIBLE","DISPONIBLE")</f>
        <v>#N/A</v>
      </c>
      <c r="M5677" s="9">
        <f>COUNTIF(Tabla267[[#This Row],[VALOR RESTANTE]],0)</f>
        <v>0</v>
      </c>
    </row>
    <row r="5678" spans="2:13" hidden="1" x14ac:dyDescent="0.2">
      <c r="B5678" s="31">
        <v>5669</v>
      </c>
      <c r="J5678">
        <f t="shared" si="88"/>
        <v>105000</v>
      </c>
      <c r="K5678" t="e">
        <f>VLOOKUP(B5678,'REGISTRO ABONOS'!$B$8:$BC$10039,54,0)</f>
        <v>#N/A</v>
      </c>
      <c r="L5678" t="e">
        <f>IF(Tabla267[[#This Row],[VALOR RESTANTE]]&lt;Tabla267[[#This Row],[VALOR]],"NO DISPONIBLE","DISPONIBLE")</f>
        <v>#N/A</v>
      </c>
      <c r="M5678" s="9">
        <f>COUNTIF(Tabla267[[#This Row],[VALOR RESTANTE]],0)</f>
        <v>0</v>
      </c>
    </row>
    <row r="5679" spans="2:13" hidden="1" x14ac:dyDescent="0.2">
      <c r="B5679" s="31">
        <v>5670</v>
      </c>
      <c r="J5679">
        <f t="shared" si="88"/>
        <v>105000</v>
      </c>
      <c r="K5679" t="e">
        <f>VLOOKUP(B5679,'REGISTRO ABONOS'!$B$8:$BC$10039,54,0)</f>
        <v>#N/A</v>
      </c>
      <c r="L5679" t="e">
        <f>IF(Tabla267[[#This Row],[VALOR RESTANTE]]&lt;Tabla267[[#This Row],[VALOR]],"NO DISPONIBLE","DISPONIBLE")</f>
        <v>#N/A</v>
      </c>
      <c r="M5679" s="9">
        <f>COUNTIF(Tabla267[[#This Row],[VALOR RESTANTE]],0)</f>
        <v>0</v>
      </c>
    </row>
    <row r="5680" spans="2:13" hidden="1" x14ac:dyDescent="0.2">
      <c r="B5680" s="31">
        <v>5671</v>
      </c>
      <c r="J5680">
        <f t="shared" si="88"/>
        <v>105000</v>
      </c>
      <c r="K5680" t="e">
        <f>VLOOKUP(B5680,'REGISTRO ABONOS'!$B$8:$BC$10039,54,0)</f>
        <v>#N/A</v>
      </c>
      <c r="L5680" t="e">
        <f>IF(Tabla267[[#This Row],[VALOR RESTANTE]]&lt;Tabla267[[#This Row],[VALOR]],"NO DISPONIBLE","DISPONIBLE")</f>
        <v>#N/A</v>
      </c>
      <c r="M5680" s="9">
        <f>COUNTIF(Tabla267[[#This Row],[VALOR RESTANTE]],0)</f>
        <v>0</v>
      </c>
    </row>
    <row r="5681" spans="2:13" hidden="1" x14ac:dyDescent="0.2">
      <c r="B5681" s="31">
        <v>5672</v>
      </c>
      <c r="J5681">
        <f t="shared" si="88"/>
        <v>105000</v>
      </c>
      <c r="K5681" t="e">
        <f>VLOOKUP(B5681,'REGISTRO ABONOS'!$B$8:$BC$10039,54,0)</f>
        <v>#N/A</v>
      </c>
      <c r="L5681" t="e">
        <f>IF(Tabla267[[#This Row],[VALOR RESTANTE]]&lt;Tabla267[[#This Row],[VALOR]],"NO DISPONIBLE","DISPONIBLE")</f>
        <v>#N/A</v>
      </c>
      <c r="M5681" s="9">
        <f>COUNTIF(Tabla267[[#This Row],[VALOR RESTANTE]],0)</f>
        <v>0</v>
      </c>
    </row>
    <row r="5682" spans="2:13" hidden="1" x14ac:dyDescent="0.2">
      <c r="B5682" s="31">
        <v>5673</v>
      </c>
      <c r="I5682" t="s">
        <v>89</v>
      </c>
      <c r="J5682">
        <f t="shared" si="88"/>
        <v>105000</v>
      </c>
      <c r="K5682" t="e">
        <f>VLOOKUP(B5682,'REGISTRO ABONOS'!$B$8:$BC$10039,54,0)</f>
        <v>#N/A</v>
      </c>
      <c r="L5682" t="e">
        <f>IF(Tabla267[[#This Row],[VALOR RESTANTE]]&lt;Tabla267[[#This Row],[VALOR]],"NO DISPONIBLE","DISPONIBLE")</f>
        <v>#N/A</v>
      </c>
      <c r="M5682" s="9">
        <f>COUNTIF(Tabla267[[#This Row],[VALOR RESTANTE]],0)</f>
        <v>0</v>
      </c>
    </row>
    <row r="5683" spans="2:13" hidden="1" x14ac:dyDescent="0.2">
      <c r="B5683" s="31">
        <v>5674</v>
      </c>
      <c r="J5683">
        <f t="shared" si="88"/>
        <v>105000</v>
      </c>
      <c r="K5683" t="e">
        <f>VLOOKUP(B5683,'REGISTRO ABONOS'!$B$8:$BC$10039,54,0)</f>
        <v>#N/A</v>
      </c>
      <c r="L5683" t="e">
        <f>IF(Tabla267[[#This Row],[VALOR RESTANTE]]&lt;Tabla267[[#This Row],[VALOR]],"NO DISPONIBLE","DISPONIBLE")</f>
        <v>#N/A</v>
      </c>
      <c r="M5683" s="9">
        <f>COUNTIF(Tabla267[[#This Row],[VALOR RESTANTE]],0)</f>
        <v>0</v>
      </c>
    </row>
    <row r="5684" spans="2:13" hidden="1" x14ac:dyDescent="0.2">
      <c r="B5684" s="31">
        <v>5675</v>
      </c>
      <c r="J5684">
        <f t="shared" si="88"/>
        <v>105000</v>
      </c>
      <c r="K5684" t="e">
        <f>VLOOKUP(B5684,'REGISTRO ABONOS'!$B$8:$BC$10039,54,0)</f>
        <v>#N/A</v>
      </c>
      <c r="L5684" t="e">
        <f>IF(Tabla267[[#This Row],[VALOR RESTANTE]]&lt;Tabla267[[#This Row],[VALOR]],"NO DISPONIBLE","DISPONIBLE")</f>
        <v>#N/A</v>
      </c>
      <c r="M5684" s="9">
        <f>COUNTIF(Tabla267[[#This Row],[VALOR RESTANTE]],0)</f>
        <v>0</v>
      </c>
    </row>
    <row r="5685" spans="2:13" hidden="1" x14ac:dyDescent="0.2">
      <c r="B5685" s="31">
        <v>5676</v>
      </c>
      <c r="J5685">
        <f t="shared" si="88"/>
        <v>105000</v>
      </c>
      <c r="K5685" t="e">
        <f>VLOOKUP(B5685,'REGISTRO ABONOS'!$B$8:$BC$10039,54,0)</f>
        <v>#N/A</v>
      </c>
      <c r="L5685" t="e">
        <f>IF(Tabla267[[#This Row],[VALOR RESTANTE]]&lt;Tabla267[[#This Row],[VALOR]],"NO DISPONIBLE","DISPONIBLE")</f>
        <v>#N/A</v>
      </c>
      <c r="M5685" s="9">
        <f>COUNTIF(Tabla267[[#This Row],[VALOR RESTANTE]],0)</f>
        <v>0</v>
      </c>
    </row>
    <row r="5686" spans="2:13" hidden="1" x14ac:dyDescent="0.2">
      <c r="B5686" s="31">
        <v>5677</v>
      </c>
      <c r="I5686" t="s">
        <v>336</v>
      </c>
      <c r="J5686">
        <f t="shared" si="88"/>
        <v>105000</v>
      </c>
      <c r="K5686" t="e">
        <f>VLOOKUP(B5686,'REGISTRO ABONOS'!$B$8:$BC$10039,54,0)</f>
        <v>#N/A</v>
      </c>
      <c r="L5686" t="e">
        <f>IF(Tabla267[[#This Row],[VALOR RESTANTE]]&lt;Tabla267[[#This Row],[VALOR]],"NO DISPONIBLE","DISPONIBLE")</f>
        <v>#N/A</v>
      </c>
      <c r="M5686" s="9">
        <f>COUNTIF(Tabla267[[#This Row],[VALOR RESTANTE]],0)</f>
        <v>0</v>
      </c>
    </row>
    <row r="5687" spans="2:13" hidden="1" x14ac:dyDescent="0.2">
      <c r="B5687" s="31">
        <v>5678</v>
      </c>
      <c r="I5687" t="s">
        <v>499</v>
      </c>
      <c r="J5687">
        <f t="shared" si="88"/>
        <v>105000</v>
      </c>
      <c r="K5687" t="e">
        <f>VLOOKUP(B5687,'REGISTRO ABONOS'!$B$8:$BC$10039,54,0)</f>
        <v>#N/A</v>
      </c>
      <c r="L5687" t="e">
        <f>IF(Tabla267[[#This Row],[VALOR RESTANTE]]&lt;Tabla267[[#This Row],[VALOR]],"NO DISPONIBLE","DISPONIBLE")</f>
        <v>#N/A</v>
      </c>
      <c r="M5687" s="9">
        <f>COUNTIF(Tabla267[[#This Row],[VALOR RESTANTE]],0)</f>
        <v>0</v>
      </c>
    </row>
    <row r="5688" spans="2:13" hidden="1" x14ac:dyDescent="0.2">
      <c r="B5688" s="31">
        <v>5679</v>
      </c>
      <c r="J5688">
        <f t="shared" si="88"/>
        <v>105000</v>
      </c>
      <c r="K5688" t="e">
        <f>VLOOKUP(B5688,'REGISTRO ABONOS'!$B$8:$BC$10039,54,0)</f>
        <v>#N/A</v>
      </c>
      <c r="L5688" t="e">
        <f>IF(Tabla267[[#This Row],[VALOR RESTANTE]]&lt;Tabla267[[#This Row],[VALOR]],"NO DISPONIBLE","DISPONIBLE")</f>
        <v>#N/A</v>
      </c>
      <c r="M5688" s="9">
        <f>COUNTIF(Tabla267[[#This Row],[VALOR RESTANTE]],0)</f>
        <v>0</v>
      </c>
    </row>
    <row r="5689" spans="2:13" hidden="1" x14ac:dyDescent="0.2">
      <c r="B5689" s="31">
        <v>5680</v>
      </c>
      <c r="J5689">
        <f t="shared" si="88"/>
        <v>105000</v>
      </c>
      <c r="K5689" t="e">
        <f>VLOOKUP(B5689,'REGISTRO ABONOS'!$B$8:$BC$10039,54,0)</f>
        <v>#N/A</v>
      </c>
      <c r="L5689" t="e">
        <f>IF(Tabla267[[#This Row],[VALOR RESTANTE]]&lt;Tabla267[[#This Row],[VALOR]],"NO DISPONIBLE","DISPONIBLE")</f>
        <v>#N/A</v>
      </c>
      <c r="M5689" s="9">
        <f>COUNTIF(Tabla267[[#This Row],[VALOR RESTANTE]],0)</f>
        <v>0</v>
      </c>
    </row>
    <row r="5690" spans="2:13" hidden="1" x14ac:dyDescent="0.2">
      <c r="B5690" s="31">
        <v>5681</v>
      </c>
      <c r="I5690" t="s">
        <v>509</v>
      </c>
      <c r="J5690">
        <f t="shared" si="88"/>
        <v>105000</v>
      </c>
      <c r="K5690" t="e">
        <f>VLOOKUP(B5690,'REGISTRO ABONOS'!$B$8:$BC$10039,54,0)</f>
        <v>#N/A</v>
      </c>
      <c r="L5690" t="e">
        <f>IF(Tabla267[[#This Row],[VALOR RESTANTE]]&lt;Tabla267[[#This Row],[VALOR]],"NO DISPONIBLE","DISPONIBLE")</f>
        <v>#N/A</v>
      </c>
      <c r="M5690" s="9">
        <f>COUNTIF(Tabla267[[#This Row],[VALOR RESTANTE]],0)</f>
        <v>0</v>
      </c>
    </row>
    <row r="5691" spans="2:13" hidden="1" x14ac:dyDescent="0.2">
      <c r="B5691" s="31">
        <v>5682</v>
      </c>
      <c r="J5691">
        <f t="shared" si="88"/>
        <v>105000</v>
      </c>
      <c r="K5691" t="e">
        <f>VLOOKUP(B5691,'REGISTRO ABONOS'!$B$8:$BC$10039,54,0)</f>
        <v>#N/A</v>
      </c>
      <c r="L5691" t="e">
        <f>IF(Tabla267[[#This Row],[VALOR RESTANTE]]&lt;Tabla267[[#This Row],[VALOR]],"NO DISPONIBLE","DISPONIBLE")</f>
        <v>#N/A</v>
      </c>
      <c r="M5691" s="9">
        <f>COUNTIF(Tabla267[[#This Row],[VALOR RESTANTE]],0)</f>
        <v>0</v>
      </c>
    </row>
    <row r="5692" spans="2:13" hidden="1" x14ac:dyDescent="0.2">
      <c r="B5692" s="31">
        <v>5683</v>
      </c>
      <c r="J5692">
        <f t="shared" si="88"/>
        <v>105000</v>
      </c>
      <c r="K5692" t="e">
        <f>VLOOKUP(B5692,'REGISTRO ABONOS'!$B$8:$BC$10039,54,0)</f>
        <v>#N/A</v>
      </c>
      <c r="L5692" t="e">
        <f>IF(Tabla267[[#This Row],[VALOR RESTANTE]]&lt;Tabla267[[#This Row],[VALOR]],"NO DISPONIBLE","DISPONIBLE")</f>
        <v>#N/A</v>
      </c>
      <c r="M5692" s="9">
        <f>COUNTIF(Tabla267[[#This Row],[VALOR RESTANTE]],0)</f>
        <v>0</v>
      </c>
    </row>
    <row r="5693" spans="2:13" hidden="1" x14ac:dyDescent="0.2">
      <c r="B5693" s="31">
        <v>5684</v>
      </c>
      <c r="J5693">
        <f t="shared" si="88"/>
        <v>105000</v>
      </c>
      <c r="K5693" t="e">
        <f>VLOOKUP(B5693,'REGISTRO ABONOS'!$B$8:$BC$10039,54,0)</f>
        <v>#N/A</v>
      </c>
      <c r="L5693" t="e">
        <f>IF(Tabla267[[#This Row],[VALOR RESTANTE]]&lt;Tabla267[[#This Row],[VALOR]],"NO DISPONIBLE","DISPONIBLE")</f>
        <v>#N/A</v>
      </c>
      <c r="M5693" s="9">
        <f>COUNTIF(Tabla267[[#This Row],[VALOR RESTANTE]],0)</f>
        <v>0</v>
      </c>
    </row>
    <row r="5694" spans="2:13" hidden="1" x14ac:dyDescent="0.2">
      <c r="B5694" s="31">
        <v>5685</v>
      </c>
      <c r="J5694">
        <f t="shared" si="88"/>
        <v>105000</v>
      </c>
      <c r="K5694" t="e">
        <f>VLOOKUP(B5694,'REGISTRO ABONOS'!$B$8:$BC$10039,54,0)</f>
        <v>#N/A</v>
      </c>
      <c r="L5694" t="e">
        <f>IF(Tabla267[[#This Row],[VALOR RESTANTE]]&lt;Tabla267[[#This Row],[VALOR]],"NO DISPONIBLE","DISPONIBLE")</f>
        <v>#N/A</v>
      </c>
      <c r="M5694" s="9">
        <f>COUNTIF(Tabla267[[#This Row],[VALOR RESTANTE]],0)</f>
        <v>0</v>
      </c>
    </row>
    <row r="5695" spans="2:13" hidden="1" x14ac:dyDescent="0.2">
      <c r="B5695" s="31">
        <v>5686</v>
      </c>
      <c r="J5695">
        <f t="shared" si="88"/>
        <v>105000</v>
      </c>
      <c r="K5695" t="e">
        <f>VLOOKUP(B5695,'REGISTRO ABONOS'!$B$8:$BC$10039,54,0)</f>
        <v>#N/A</v>
      </c>
      <c r="L5695" t="e">
        <f>IF(Tabla267[[#This Row],[VALOR RESTANTE]]&lt;Tabla267[[#This Row],[VALOR]],"NO DISPONIBLE","DISPONIBLE")</f>
        <v>#N/A</v>
      </c>
      <c r="M5695" s="9">
        <f>COUNTIF(Tabla267[[#This Row],[VALOR RESTANTE]],0)</f>
        <v>0</v>
      </c>
    </row>
    <row r="5696" spans="2:13" hidden="1" x14ac:dyDescent="0.2">
      <c r="B5696" s="31">
        <v>5687</v>
      </c>
      <c r="J5696">
        <f t="shared" si="88"/>
        <v>105000</v>
      </c>
      <c r="K5696" t="e">
        <f>VLOOKUP(B5696,'REGISTRO ABONOS'!$B$8:$BC$10039,54,0)</f>
        <v>#N/A</v>
      </c>
      <c r="L5696" t="e">
        <f>IF(Tabla267[[#This Row],[VALOR RESTANTE]]&lt;Tabla267[[#This Row],[VALOR]],"NO DISPONIBLE","DISPONIBLE")</f>
        <v>#N/A</v>
      </c>
      <c r="M5696" s="9">
        <f>COUNTIF(Tabla267[[#This Row],[VALOR RESTANTE]],0)</f>
        <v>0</v>
      </c>
    </row>
    <row r="5697" spans="2:13" hidden="1" x14ac:dyDescent="0.2">
      <c r="B5697" s="31">
        <v>5688</v>
      </c>
      <c r="J5697">
        <f t="shared" si="88"/>
        <v>105000</v>
      </c>
      <c r="K5697" t="e">
        <f>VLOOKUP(B5697,'REGISTRO ABONOS'!$B$8:$BC$10039,54,0)</f>
        <v>#N/A</v>
      </c>
      <c r="L5697" t="e">
        <f>IF(Tabla267[[#This Row],[VALOR RESTANTE]]&lt;Tabla267[[#This Row],[VALOR]],"NO DISPONIBLE","DISPONIBLE")</f>
        <v>#N/A</v>
      </c>
      <c r="M5697" s="9">
        <f>COUNTIF(Tabla267[[#This Row],[VALOR RESTANTE]],0)</f>
        <v>0</v>
      </c>
    </row>
    <row r="5698" spans="2:13" hidden="1" x14ac:dyDescent="0.2">
      <c r="B5698" s="31">
        <v>5689</v>
      </c>
      <c r="J5698">
        <f t="shared" si="88"/>
        <v>105000</v>
      </c>
      <c r="K5698" t="e">
        <f>VLOOKUP(B5698,'REGISTRO ABONOS'!$B$8:$BC$10039,54,0)</f>
        <v>#N/A</v>
      </c>
      <c r="L5698" t="e">
        <f>IF(Tabla267[[#This Row],[VALOR RESTANTE]]&lt;Tabla267[[#This Row],[VALOR]],"NO DISPONIBLE","DISPONIBLE")</f>
        <v>#N/A</v>
      </c>
      <c r="M5698" s="9">
        <f>COUNTIF(Tabla267[[#This Row],[VALOR RESTANTE]],0)</f>
        <v>0</v>
      </c>
    </row>
    <row r="5699" spans="2:13" hidden="1" x14ac:dyDescent="0.2">
      <c r="B5699" s="31">
        <v>5690</v>
      </c>
      <c r="J5699">
        <f t="shared" si="88"/>
        <v>105000</v>
      </c>
      <c r="K5699" t="e">
        <f>VLOOKUP(B5699,'REGISTRO ABONOS'!$B$8:$BC$10039,54,0)</f>
        <v>#N/A</v>
      </c>
      <c r="L5699" t="e">
        <f>IF(Tabla267[[#This Row],[VALOR RESTANTE]]&lt;Tabla267[[#This Row],[VALOR]],"NO DISPONIBLE","DISPONIBLE")</f>
        <v>#N/A</v>
      </c>
      <c r="M5699" s="9">
        <f>COUNTIF(Tabla267[[#This Row],[VALOR RESTANTE]],0)</f>
        <v>0</v>
      </c>
    </row>
    <row r="5700" spans="2:13" hidden="1" x14ac:dyDescent="0.2">
      <c r="B5700" s="31">
        <v>5691</v>
      </c>
      <c r="J5700">
        <f t="shared" si="88"/>
        <v>105000</v>
      </c>
      <c r="K5700" t="e">
        <f>VLOOKUP(B5700,'REGISTRO ABONOS'!$B$8:$BC$10039,54,0)</f>
        <v>#N/A</v>
      </c>
      <c r="L5700" t="e">
        <f>IF(Tabla267[[#This Row],[VALOR RESTANTE]]&lt;Tabla267[[#This Row],[VALOR]],"NO DISPONIBLE","DISPONIBLE")</f>
        <v>#N/A</v>
      </c>
      <c r="M5700" s="9">
        <f>COUNTIF(Tabla267[[#This Row],[VALOR RESTANTE]],0)</f>
        <v>0</v>
      </c>
    </row>
    <row r="5701" spans="2:13" hidden="1" x14ac:dyDescent="0.2">
      <c r="B5701" s="31">
        <v>5692</v>
      </c>
      <c r="J5701">
        <f t="shared" si="88"/>
        <v>105000</v>
      </c>
      <c r="K5701" t="e">
        <f>VLOOKUP(B5701,'REGISTRO ABONOS'!$B$8:$BC$10039,54,0)</f>
        <v>#N/A</v>
      </c>
      <c r="L5701" t="e">
        <f>IF(Tabla267[[#This Row],[VALOR RESTANTE]]&lt;Tabla267[[#This Row],[VALOR]],"NO DISPONIBLE","DISPONIBLE")</f>
        <v>#N/A</v>
      </c>
      <c r="M5701" s="9">
        <f>COUNTIF(Tabla267[[#This Row],[VALOR RESTANTE]],0)</f>
        <v>0</v>
      </c>
    </row>
    <row r="5702" spans="2:13" hidden="1" x14ac:dyDescent="0.2">
      <c r="B5702" s="31">
        <v>5693</v>
      </c>
      <c r="I5702" t="s">
        <v>336</v>
      </c>
      <c r="J5702">
        <f t="shared" si="88"/>
        <v>105000</v>
      </c>
      <c r="K5702" t="e">
        <f>VLOOKUP(B5702,'REGISTRO ABONOS'!$B$8:$BC$10039,54,0)</f>
        <v>#N/A</v>
      </c>
      <c r="L5702" t="e">
        <f>IF(Tabla267[[#This Row],[VALOR RESTANTE]]&lt;Tabla267[[#This Row],[VALOR]],"NO DISPONIBLE","DISPONIBLE")</f>
        <v>#N/A</v>
      </c>
      <c r="M5702" s="9">
        <f>COUNTIF(Tabla267[[#This Row],[VALOR RESTANTE]],0)</f>
        <v>0</v>
      </c>
    </row>
    <row r="5703" spans="2:13" hidden="1" x14ac:dyDescent="0.2">
      <c r="B5703" s="31">
        <v>5694</v>
      </c>
      <c r="J5703">
        <f t="shared" si="88"/>
        <v>105000</v>
      </c>
      <c r="K5703" t="e">
        <f>VLOOKUP(B5703,'REGISTRO ABONOS'!$B$8:$BC$10039,54,0)</f>
        <v>#N/A</v>
      </c>
      <c r="L5703" t="e">
        <f>IF(Tabla267[[#This Row],[VALOR RESTANTE]]&lt;Tabla267[[#This Row],[VALOR]],"NO DISPONIBLE","DISPONIBLE")</f>
        <v>#N/A</v>
      </c>
      <c r="M5703" s="9">
        <f>COUNTIF(Tabla267[[#This Row],[VALOR RESTANTE]],0)</f>
        <v>0</v>
      </c>
    </row>
    <row r="5704" spans="2:13" hidden="1" x14ac:dyDescent="0.2">
      <c r="B5704" s="31">
        <v>5695</v>
      </c>
      <c r="J5704">
        <f t="shared" si="88"/>
        <v>105000</v>
      </c>
      <c r="K5704" t="e">
        <f>VLOOKUP(B5704,'REGISTRO ABONOS'!$B$8:$BC$10039,54,0)</f>
        <v>#N/A</v>
      </c>
      <c r="L5704" t="e">
        <f>IF(Tabla267[[#This Row],[VALOR RESTANTE]]&lt;Tabla267[[#This Row],[VALOR]],"NO DISPONIBLE","DISPONIBLE")</f>
        <v>#N/A</v>
      </c>
      <c r="M5704" s="9">
        <f>COUNTIF(Tabla267[[#This Row],[VALOR RESTANTE]],0)</f>
        <v>0</v>
      </c>
    </row>
    <row r="5705" spans="2:13" hidden="1" x14ac:dyDescent="0.2">
      <c r="B5705" s="31">
        <v>5696</v>
      </c>
      <c r="J5705">
        <f t="shared" si="88"/>
        <v>105000</v>
      </c>
      <c r="K5705" t="e">
        <f>VLOOKUP(B5705,'REGISTRO ABONOS'!$B$8:$BC$10039,54,0)</f>
        <v>#N/A</v>
      </c>
      <c r="L5705" t="e">
        <f>IF(Tabla267[[#This Row],[VALOR RESTANTE]]&lt;Tabla267[[#This Row],[VALOR]],"NO DISPONIBLE","DISPONIBLE")</f>
        <v>#N/A</v>
      </c>
      <c r="M5705" s="9">
        <f>COUNTIF(Tabla267[[#This Row],[VALOR RESTANTE]],0)</f>
        <v>0</v>
      </c>
    </row>
    <row r="5706" spans="2:13" hidden="1" x14ac:dyDescent="0.2">
      <c r="B5706" s="31">
        <v>5697</v>
      </c>
      <c r="J5706">
        <f t="shared" si="88"/>
        <v>105000</v>
      </c>
      <c r="K5706" t="e">
        <f>VLOOKUP(B5706,'REGISTRO ABONOS'!$B$8:$BC$10039,54,0)</f>
        <v>#N/A</v>
      </c>
      <c r="L5706" t="e">
        <f>IF(Tabla267[[#This Row],[VALOR RESTANTE]]&lt;Tabla267[[#This Row],[VALOR]],"NO DISPONIBLE","DISPONIBLE")</f>
        <v>#N/A</v>
      </c>
      <c r="M5706" s="9">
        <f>COUNTIF(Tabla267[[#This Row],[VALOR RESTANTE]],0)</f>
        <v>0</v>
      </c>
    </row>
    <row r="5707" spans="2:13" hidden="1" x14ac:dyDescent="0.2">
      <c r="B5707" s="31">
        <v>5698</v>
      </c>
      <c r="J5707">
        <f t="shared" si="88"/>
        <v>105000</v>
      </c>
      <c r="K5707" t="e">
        <f>VLOOKUP(B5707,'REGISTRO ABONOS'!$B$8:$BC$10039,54,0)</f>
        <v>#N/A</v>
      </c>
      <c r="L5707" t="e">
        <f>IF(Tabla267[[#This Row],[VALOR RESTANTE]]&lt;Tabla267[[#This Row],[VALOR]],"NO DISPONIBLE","DISPONIBLE")</f>
        <v>#N/A</v>
      </c>
      <c r="M5707" s="9">
        <f>COUNTIF(Tabla267[[#This Row],[VALOR RESTANTE]],0)</f>
        <v>0</v>
      </c>
    </row>
    <row r="5708" spans="2:13" hidden="1" x14ac:dyDescent="0.2">
      <c r="B5708" s="31">
        <v>5699</v>
      </c>
      <c r="I5708" t="s">
        <v>556</v>
      </c>
      <c r="J5708">
        <f t="shared" ref="J5708:J5771" si="89">IF(C5708&gt;43607,130000,105000)</f>
        <v>105000</v>
      </c>
      <c r="K5708" t="e">
        <f>VLOOKUP(B5708,'REGISTRO ABONOS'!$B$8:$BC$10039,54,0)</f>
        <v>#N/A</v>
      </c>
      <c r="L5708" t="e">
        <f>IF(Tabla267[[#This Row],[VALOR RESTANTE]]&lt;Tabla267[[#This Row],[VALOR]],"NO DISPONIBLE","DISPONIBLE")</f>
        <v>#N/A</v>
      </c>
      <c r="M5708" s="9">
        <f>COUNTIF(Tabla267[[#This Row],[VALOR RESTANTE]],0)</f>
        <v>0</v>
      </c>
    </row>
    <row r="5709" spans="2:13" hidden="1" x14ac:dyDescent="0.2">
      <c r="B5709" s="31">
        <v>5700</v>
      </c>
      <c r="I5709" t="s">
        <v>336</v>
      </c>
      <c r="J5709">
        <f t="shared" si="89"/>
        <v>105000</v>
      </c>
      <c r="K5709" t="e">
        <f>VLOOKUP(B5709,'REGISTRO ABONOS'!$B$8:$BC$10039,54,0)</f>
        <v>#N/A</v>
      </c>
      <c r="L5709" t="e">
        <f>IF(Tabla267[[#This Row],[VALOR RESTANTE]]&lt;Tabla267[[#This Row],[VALOR]],"NO DISPONIBLE","DISPONIBLE")</f>
        <v>#N/A</v>
      </c>
      <c r="M5709" s="9">
        <f>COUNTIF(Tabla267[[#This Row],[VALOR RESTANTE]],0)</f>
        <v>0</v>
      </c>
    </row>
    <row r="5710" spans="2:13" hidden="1" x14ac:dyDescent="0.2">
      <c r="B5710" s="31">
        <v>5701</v>
      </c>
      <c r="I5710" t="s">
        <v>336</v>
      </c>
      <c r="J5710">
        <f t="shared" si="89"/>
        <v>105000</v>
      </c>
      <c r="K5710" t="e">
        <f>VLOOKUP(B5710,'REGISTRO ABONOS'!$B$8:$BC$10039,54,0)</f>
        <v>#N/A</v>
      </c>
      <c r="L5710" t="e">
        <f>IF(Tabla267[[#This Row],[VALOR RESTANTE]]&lt;Tabla267[[#This Row],[VALOR]],"NO DISPONIBLE","DISPONIBLE")</f>
        <v>#N/A</v>
      </c>
      <c r="M5710" s="9">
        <f>COUNTIF(Tabla267[[#This Row],[VALOR RESTANTE]],0)</f>
        <v>0</v>
      </c>
    </row>
    <row r="5711" spans="2:13" hidden="1" x14ac:dyDescent="0.2">
      <c r="B5711" s="31">
        <v>5702</v>
      </c>
      <c r="J5711">
        <f t="shared" si="89"/>
        <v>105000</v>
      </c>
      <c r="K5711" t="e">
        <f>VLOOKUP(B5711,'REGISTRO ABONOS'!$B$8:$BC$10039,54,0)</f>
        <v>#N/A</v>
      </c>
      <c r="L5711" t="e">
        <f>IF(Tabla267[[#This Row],[VALOR RESTANTE]]&lt;Tabla267[[#This Row],[VALOR]],"NO DISPONIBLE","DISPONIBLE")</f>
        <v>#N/A</v>
      </c>
      <c r="M5711" s="9">
        <f>COUNTIF(Tabla267[[#This Row],[VALOR RESTANTE]],0)</f>
        <v>0</v>
      </c>
    </row>
    <row r="5712" spans="2:13" hidden="1" x14ac:dyDescent="0.2">
      <c r="B5712" s="31">
        <v>5703</v>
      </c>
      <c r="J5712">
        <f t="shared" si="89"/>
        <v>105000</v>
      </c>
      <c r="K5712" t="e">
        <f>VLOOKUP(B5712,'REGISTRO ABONOS'!$B$8:$BC$10039,54,0)</f>
        <v>#N/A</v>
      </c>
      <c r="L5712" t="e">
        <f>IF(Tabla267[[#This Row],[VALOR RESTANTE]]&lt;Tabla267[[#This Row],[VALOR]],"NO DISPONIBLE","DISPONIBLE")</f>
        <v>#N/A</v>
      </c>
      <c r="M5712" s="9">
        <f>COUNTIF(Tabla267[[#This Row],[VALOR RESTANTE]],0)</f>
        <v>0</v>
      </c>
    </row>
    <row r="5713" spans="2:13" hidden="1" x14ac:dyDescent="0.2">
      <c r="B5713" s="31">
        <v>5704</v>
      </c>
      <c r="J5713">
        <f t="shared" si="89"/>
        <v>105000</v>
      </c>
      <c r="K5713" t="e">
        <f>VLOOKUP(B5713,'REGISTRO ABONOS'!$B$8:$BC$10039,54,0)</f>
        <v>#N/A</v>
      </c>
      <c r="L5713" t="e">
        <f>IF(Tabla267[[#This Row],[VALOR RESTANTE]]&lt;Tabla267[[#This Row],[VALOR]],"NO DISPONIBLE","DISPONIBLE")</f>
        <v>#N/A</v>
      </c>
      <c r="M5713" s="9">
        <f>COUNTIF(Tabla267[[#This Row],[VALOR RESTANTE]],0)</f>
        <v>0</v>
      </c>
    </row>
    <row r="5714" spans="2:13" hidden="1" x14ac:dyDescent="0.2">
      <c r="B5714" s="31">
        <v>5705</v>
      </c>
      <c r="J5714">
        <f t="shared" si="89"/>
        <v>105000</v>
      </c>
      <c r="K5714" t="e">
        <f>VLOOKUP(B5714,'REGISTRO ABONOS'!$B$8:$BC$10039,54,0)</f>
        <v>#N/A</v>
      </c>
      <c r="L5714" t="e">
        <f>IF(Tabla267[[#This Row],[VALOR RESTANTE]]&lt;Tabla267[[#This Row],[VALOR]],"NO DISPONIBLE","DISPONIBLE")</f>
        <v>#N/A</v>
      </c>
      <c r="M5714" s="9">
        <f>COUNTIF(Tabla267[[#This Row],[VALOR RESTANTE]],0)</f>
        <v>0</v>
      </c>
    </row>
    <row r="5715" spans="2:13" hidden="1" x14ac:dyDescent="0.2">
      <c r="B5715" s="31">
        <v>5706</v>
      </c>
      <c r="J5715">
        <f t="shared" si="89"/>
        <v>105000</v>
      </c>
      <c r="K5715" t="e">
        <f>VLOOKUP(B5715,'REGISTRO ABONOS'!$B$8:$BC$10039,54,0)</f>
        <v>#N/A</v>
      </c>
      <c r="L5715" t="e">
        <f>IF(Tabla267[[#This Row],[VALOR RESTANTE]]&lt;Tabla267[[#This Row],[VALOR]],"NO DISPONIBLE","DISPONIBLE")</f>
        <v>#N/A</v>
      </c>
      <c r="M5715" s="9">
        <f>COUNTIF(Tabla267[[#This Row],[VALOR RESTANTE]],0)</f>
        <v>0</v>
      </c>
    </row>
    <row r="5716" spans="2:13" hidden="1" x14ac:dyDescent="0.2">
      <c r="B5716" s="31">
        <v>5707</v>
      </c>
      <c r="J5716">
        <f t="shared" si="89"/>
        <v>105000</v>
      </c>
      <c r="K5716" t="e">
        <f>VLOOKUP(B5716,'REGISTRO ABONOS'!$B$8:$BC$10039,54,0)</f>
        <v>#N/A</v>
      </c>
      <c r="L5716" t="e">
        <f>IF(Tabla267[[#This Row],[VALOR RESTANTE]]&lt;Tabla267[[#This Row],[VALOR]],"NO DISPONIBLE","DISPONIBLE")</f>
        <v>#N/A</v>
      </c>
      <c r="M5716" s="9">
        <f>COUNTIF(Tabla267[[#This Row],[VALOR RESTANTE]],0)</f>
        <v>0</v>
      </c>
    </row>
    <row r="5717" spans="2:13" hidden="1" x14ac:dyDescent="0.2">
      <c r="B5717" s="31">
        <v>5708</v>
      </c>
      <c r="J5717">
        <f t="shared" si="89"/>
        <v>105000</v>
      </c>
      <c r="K5717" t="e">
        <f>VLOOKUP(B5717,'REGISTRO ABONOS'!$B$8:$BC$10039,54,0)</f>
        <v>#N/A</v>
      </c>
      <c r="L5717" t="e">
        <f>IF(Tabla267[[#This Row],[VALOR RESTANTE]]&lt;Tabla267[[#This Row],[VALOR]],"NO DISPONIBLE","DISPONIBLE")</f>
        <v>#N/A</v>
      </c>
      <c r="M5717" s="9">
        <f>COUNTIF(Tabla267[[#This Row],[VALOR RESTANTE]],0)</f>
        <v>0</v>
      </c>
    </row>
    <row r="5718" spans="2:13" hidden="1" x14ac:dyDescent="0.2">
      <c r="B5718" s="31">
        <v>5709</v>
      </c>
      <c r="J5718">
        <f t="shared" si="89"/>
        <v>105000</v>
      </c>
      <c r="K5718" t="e">
        <f>VLOOKUP(B5718,'REGISTRO ABONOS'!$B$8:$BC$10039,54,0)</f>
        <v>#N/A</v>
      </c>
      <c r="L5718" t="e">
        <f>IF(Tabla267[[#This Row],[VALOR RESTANTE]]&lt;Tabla267[[#This Row],[VALOR]],"NO DISPONIBLE","DISPONIBLE")</f>
        <v>#N/A</v>
      </c>
      <c r="M5718" s="9">
        <f>COUNTIF(Tabla267[[#This Row],[VALOR RESTANTE]],0)</f>
        <v>0</v>
      </c>
    </row>
    <row r="5719" spans="2:13" hidden="1" x14ac:dyDescent="0.2">
      <c r="B5719" s="31">
        <v>5710</v>
      </c>
      <c r="I5719" t="s">
        <v>486</v>
      </c>
      <c r="J5719">
        <f t="shared" si="89"/>
        <v>105000</v>
      </c>
      <c r="K5719" t="e">
        <f>VLOOKUP(B5719,'REGISTRO ABONOS'!$B$8:$BC$10039,54,0)</f>
        <v>#N/A</v>
      </c>
      <c r="L5719" t="e">
        <f>IF(Tabla267[[#This Row],[VALOR RESTANTE]]&lt;Tabla267[[#This Row],[VALOR]],"NO DISPONIBLE","DISPONIBLE")</f>
        <v>#N/A</v>
      </c>
      <c r="M5719" s="9">
        <f>COUNTIF(Tabla267[[#This Row],[VALOR RESTANTE]],0)</f>
        <v>0</v>
      </c>
    </row>
    <row r="5720" spans="2:13" hidden="1" x14ac:dyDescent="0.2">
      <c r="B5720" s="31">
        <v>5711</v>
      </c>
      <c r="I5720" t="s">
        <v>486</v>
      </c>
      <c r="J5720">
        <f t="shared" si="89"/>
        <v>105000</v>
      </c>
      <c r="K5720" t="e">
        <f>VLOOKUP(B5720,'REGISTRO ABONOS'!$B$8:$BC$10039,54,0)</f>
        <v>#N/A</v>
      </c>
      <c r="L5720" t="e">
        <f>IF(Tabla267[[#This Row],[VALOR RESTANTE]]&lt;Tabla267[[#This Row],[VALOR]],"NO DISPONIBLE","DISPONIBLE")</f>
        <v>#N/A</v>
      </c>
      <c r="M5720" s="9">
        <f>COUNTIF(Tabla267[[#This Row],[VALOR RESTANTE]],0)</f>
        <v>0</v>
      </c>
    </row>
    <row r="5721" spans="2:13" hidden="1" x14ac:dyDescent="0.2">
      <c r="B5721" s="31">
        <v>5712</v>
      </c>
      <c r="I5721" t="s">
        <v>89</v>
      </c>
      <c r="J5721">
        <f t="shared" si="89"/>
        <v>105000</v>
      </c>
      <c r="K5721" t="e">
        <f>VLOOKUP(B5721,'REGISTRO ABONOS'!$B$8:$BC$10039,54,0)</f>
        <v>#N/A</v>
      </c>
      <c r="L5721" t="e">
        <f>IF(Tabla267[[#This Row],[VALOR RESTANTE]]&lt;Tabla267[[#This Row],[VALOR]],"NO DISPONIBLE","DISPONIBLE")</f>
        <v>#N/A</v>
      </c>
      <c r="M5721" s="9">
        <f>COUNTIF(Tabla267[[#This Row],[VALOR RESTANTE]],0)</f>
        <v>0</v>
      </c>
    </row>
    <row r="5722" spans="2:13" hidden="1" x14ac:dyDescent="0.2">
      <c r="B5722" s="31">
        <v>5713</v>
      </c>
      <c r="I5722" t="s">
        <v>89</v>
      </c>
      <c r="J5722">
        <f t="shared" si="89"/>
        <v>105000</v>
      </c>
      <c r="K5722" t="e">
        <f>VLOOKUP(B5722,'REGISTRO ABONOS'!$B$8:$BC$10039,54,0)</f>
        <v>#N/A</v>
      </c>
      <c r="L5722" t="e">
        <f>IF(Tabla267[[#This Row],[VALOR RESTANTE]]&lt;Tabla267[[#This Row],[VALOR]],"NO DISPONIBLE","DISPONIBLE")</f>
        <v>#N/A</v>
      </c>
      <c r="M5722" s="9">
        <f>COUNTIF(Tabla267[[#This Row],[VALOR RESTANTE]],0)</f>
        <v>0</v>
      </c>
    </row>
    <row r="5723" spans="2:13" hidden="1" x14ac:dyDescent="0.2">
      <c r="B5723" s="31">
        <v>5714</v>
      </c>
      <c r="C5723" s="10">
        <v>43572</v>
      </c>
      <c r="D5723" t="s">
        <v>406</v>
      </c>
      <c r="I5723" t="s">
        <v>403</v>
      </c>
      <c r="J5723">
        <f t="shared" si="89"/>
        <v>105000</v>
      </c>
      <c r="K5723" t="e">
        <f>VLOOKUP(B5723,'REGISTRO ABONOS'!$B$8:$BC$10039,54,0)</f>
        <v>#N/A</v>
      </c>
      <c r="L5723" t="e">
        <f>IF(Tabla267[[#This Row],[VALOR RESTANTE]]&lt;Tabla267[[#This Row],[VALOR]],"NO DISPONIBLE","DISPONIBLE")</f>
        <v>#N/A</v>
      </c>
      <c r="M5723" s="9">
        <f>COUNTIF(Tabla267[[#This Row],[VALOR RESTANTE]],0)</f>
        <v>0</v>
      </c>
    </row>
    <row r="5724" spans="2:13" hidden="1" x14ac:dyDescent="0.2">
      <c r="B5724" s="31">
        <v>5715</v>
      </c>
      <c r="J5724">
        <f t="shared" si="89"/>
        <v>105000</v>
      </c>
      <c r="K5724" t="e">
        <f>VLOOKUP(B5724,'REGISTRO ABONOS'!$B$8:$BC$10039,54,0)</f>
        <v>#N/A</v>
      </c>
      <c r="L5724" t="e">
        <f>IF(Tabla267[[#This Row],[VALOR RESTANTE]]&lt;Tabla267[[#This Row],[VALOR]],"NO DISPONIBLE","DISPONIBLE")</f>
        <v>#N/A</v>
      </c>
      <c r="M5724" s="9">
        <f>COUNTIF(Tabla267[[#This Row],[VALOR RESTANTE]],0)</f>
        <v>0</v>
      </c>
    </row>
    <row r="5725" spans="2:13" hidden="1" x14ac:dyDescent="0.2">
      <c r="B5725" s="31">
        <v>5716</v>
      </c>
      <c r="I5725" t="s">
        <v>336</v>
      </c>
      <c r="J5725">
        <f t="shared" si="89"/>
        <v>105000</v>
      </c>
      <c r="K5725" t="e">
        <f>VLOOKUP(B5725,'REGISTRO ABONOS'!$B$8:$BC$10039,54,0)</f>
        <v>#N/A</v>
      </c>
      <c r="L5725" t="e">
        <f>IF(Tabla267[[#This Row],[VALOR RESTANTE]]&lt;Tabla267[[#This Row],[VALOR]],"NO DISPONIBLE","DISPONIBLE")</f>
        <v>#N/A</v>
      </c>
      <c r="M5725" s="9">
        <f>COUNTIF(Tabla267[[#This Row],[VALOR RESTANTE]],0)</f>
        <v>0</v>
      </c>
    </row>
    <row r="5726" spans="2:13" hidden="1" x14ac:dyDescent="0.2">
      <c r="B5726" s="31">
        <v>5717</v>
      </c>
      <c r="J5726">
        <f t="shared" si="89"/>
        <v>105000</v>
      </c>
      <c r="K5726" t="e">
        <f>VLOOKUP(B5726,'REGISTRO ABONOS'!$B$8:$BC$10039,54,0)</f>
        <v>#N/A</v>
      </c>
      <c r="L5726" t="e">
        <f>IF(Tabla267[[#This Row],[VALOR RESTANTE]]&lt;Tabla267[[#This Row],[VALOR]],"NO DISPONIBLE","DISPONIBLE")</f>
        <v>#N/A</v>
      </c>
      <c r="M5726" s="9">
        <f>COUNTIF(Tabla267[[#This Row],[VALOR RESTANTE]],0)</f>
        <v>0</v>
      </c>
    </row>
    <row r="5727" spans="2:13" hidden="1" x14ac:dyDescent="0.2">
      <c r="B5727" s="31">
        <v>5718</v>
      </c>
      <c r="J5727">
        <f t="shared" si="89"/>
        <v>105000</v>
      </c>
      <c r="K5727" t="e">
        <f>VLOOKUP(B5727,'REGISTRO ABONOS'!$B$8:$BC$10039,54,0)</f>
        <v>#N/A</v>
      </c>
      <c r="L5727" t="e">
        <f>IF(Tabla267[[#This Row],[VALOR RESTANTE]]&lt;Tabla267[[#This Row],[VALOR]],"NO DISPONIBLE","DISPONIBLE")</f>
        <v>#N/A</v>
      </c>
      <c r="M5727" s="9">
        <f>COUNTIF(Tabla267[[#This Row],[VALOR RESTANTE]],0)</f>
        <v>0</v>
      </c>
    </row>
    <row r="5728" spans="2:13" hidden="1" x14ac:dyDescent="0.2">
      <c r="B5728" s="31">
        <v>5719</v>
      </c>
      <c r="I5728" t="s">
        <v>486</v>
      </c>
      <c r="J5728">
        <f t="shared" si="89"/>
        <v>105000</v>
      </c>
      <c r="K5728" t="e">
        <f>VLOOKUP(B5728,'REGISTRO ABONOS'!$B$8:$BC$10039,54,0)</f>
        <v>#N/A</v>
      </c>
      <c r="L5728" t="e">
        <f>IF(Tabla267[[#This Row],[VALOR RESTANTE]]&lt;Tabla267[[#This Row],[VALOR]],"NO DISPONIBLE","DISPONIBLE")</f>
        <v>#N/A</v>
      </c>
      <c r="M5728" s="9">
        <f>COUNTIF(Tabla267[[#This Row],[VALOR RESTANTE]],0)</f>
        <v>0</v>
      </c>
    </row>
    <row r="5729" spans="2:13" hidden="1" x14ac:dyDescent="0.2">
      <c r="B5729" s="31">
        <v>5720</v>
      </c>
      <c r="J5729">
        <f t="shared" si="89"/>
        <v>105000</v>
      </c>
      <c r="K5729" t="e">
        <f>VLOOKUP(B5729,'REGISTRO ABONOS'!$B$8:$BC$10039,54,0)</f>
        <v>#N/A</v>
      </c>
      <c r="L5729" t="e">
        <f>IF(Tabla267[[#This Row],[VALOR RESTANTE]]&lt;Tabla267[[#This Row],[VALOR]],"NO DISPONIBLE","DISPONIBLE")</f>
        <v>#N/A</v>
      </c>
      <c r="M5729" s="9">
        <f>COUNTIF(Tabla267[[#This Row],[VALOR RESTANTE]],0)</f>
        <v>0</v>
      </c>
    </row>
    <row r="5730" spans="2:13" hidden="1" x14ac:dyDescent="0.2">
      <c r="B5730" s="31">
        <v>5721</v>
      </c>
      <c r="I5730" t="s">
        <v>557</v>
      </c>
      <c r="J5730">
        <f t="shared" si="89"/>
        <v>105000</v>
      </c>
      <c r="K5730" t="e">
        <f>VLOOKUP(B5730,'REGISTRO ABONOS'!$B$8:$BC$10039,54,0)</f>
        <v>#N/A</v>
      </c>
      <c r="L5730" t="e">
        <f>IF(Tabla267[[#This Row],[VALOR RESTANTE]]&lt;Tabla267[[#This Row],[VALOR]],"NO DISPONIBLE","DISPONIBLE")</f>
        <v>#N/A</v>
      </c>
      <c r="M5730" s="9">
        <f>COUNTIF(Tabla267[[#This Row],[VALOR RESTANTE]],0)</f>
        <v>0</v>
      </c>
    </row>
    <row r="5731" spans="2:13" hidden="1" x14ac:dyDescent="0.2">
      <c r="B5731" s="31">
        <v>5722</v>
      </c>
      <c r="J5731">
        <f t="shared" si="89"/>
        <v>105000</v>
      </c>
      <c r="K5731" t="e">
        <f>VLOOKUP(B5731,'REGISTRO ABONOS'!$B$8:$BC$10039,54,0)</f>
        <v>#N/A</v>
      </c>
      <c r="L5731" t="e">
        <f>IF(Tabla267[[#This Row],[VALOR RESTANTE]]&lt;Tabla267[[#This Row],[VALOR]],"NO DISPONIBLE","DISPONIBLE")</f>
        <v>#N/A</v>
      </c>
      <c r="M5731" s="9">
        <f>COUNTIF(Tabla267[[#This Row],[VALOR RESTANTE]],0)</f>
        <v>0</v>
      </c>
    </row>
    <row r="5732" spans="2:13" hidden="1" x14ac:dyDescent="0.2">
      <c r="B5732" s="31">
        <v>5723</v>
      </c>
      <c r="J5732">
        <f t="shared" si="89"/>
        <v>105000</v>
      </c>
      <c r="K5732" t="e">
        <f>VLOOKUP(B5732,'REGISTRO ABONOS'!$B$8:$BC$10039,54,0)</f>
        <v>#N/A</v>
      </c>
      <c r="L5732" t="e">
        <f>IF(Tabla267[[#This Row],[VALOR RESTANTE]]&lt;Tabla267[[#This Row],[VALOR]],"NO DISPONIBLE","DISPONIBLE")</f>
        <v>#N/A</v>
      </c>
      <c r="M5732" s="9">
        <f>COUNTIF(Tabla267[[#This Row],[VALOR RESTANTE]],0)</f>
        <v>0</v>
      </c>
    </row>
    <row r="5733" spans="2:13" hidden="1" x14ac:dyDescent="0.2">
      <c r="B5733" s="31">
        <v>5724</v>
      </c>
      <c r="J5733">
        <f t="shared" si="89"/>
        <v>105000</v>
      </c>
      <c r="K5733" t="e">
        <f>VLOOKUP(B5733,'REGISTRO ABONOS'!$B$8:$BC$10039,54,0)</f>
        <v>#N/A</v>
      </c>
      <c r="L5733" t="e">
        <f>IF(Tabla267[[#This Row],[VALOR RESTANTE]]&lt;Tabla267[[#This Row],[VALOR]],"NO DISPONIBLE","DISPONIBLE")</f>
        <v>#N/A</v>
      </c>
      <c r="M5733" s="9">
        <f>COUNTIF(Tabla267[[#This Row],[VALOR RESTANTE]],0)</f>
        <v>0</v>
      </c>
    </row>
    <row r="5734" spans="2:13" hidden="1" x14ac:dyDescent="0.2">
      <c r="B5734" s="31">
        <v>5725</v>
      </c>
      <c r="J5734">
        <f t="shared" si="89"/>
        <v>105000</v>
      </c>
      <c r="K5734" t="e">
        <f>VLOOKUP(B5734,'REGISTRO ABONOS'!$B$8:$BC$10039,54,0)</f>
        <v>#N/A</v>
      </c>
      <c r="L5734" t="e">
        <f>IF(Tabla267[[#This Row],[VALOR RESTANTE]]&lt;Tabla267[[#This Row],[VALOR]],"NO DISPONIBLE","DISPONIBLE")</f>
        <v>#N/A</v>
      </c>
      <c r="M5734" s="9">
        <f>COUNTIF(Tabla267[[#This Row],[VALOR RESTANTE]],0)</f>
        <v>0</v>
      </c>
    </row>
    <row r="5735" spans="2:13" hidden="1" x14ac:dyDescent="0.2">
      <c r="B5735" s="31">
        <v>5726</v>
      </c>
      <c r="J5735">
        <f t="shared" si="89"/>
        <v>105000</v>
      </c>
      <c r="K5735" t="e">
        <f>VLOOKUP(B5735,'REGISTRO ABONOS'!$B$8:$BC$10039,54,0)</f>
        <v>#N/A</v>
      </c>
      <c r="L5735" t="e">
        <f>IF(Tabla267[[#This Row],[VALOR RESTANTE]]&lt;Tabla267[[#This Row],[VALOR]],"NO DISPONIBLE","DISPONIBLE")</f>
        <v>#N/A</v>
      </c>
      <c r="M5735" s="9">
        <f>COUNTIF(Tabla267[[#This Row],[VALOR RESTANTE]],0)</f>
        <v>0</v>
      </c>
    </row>
    <row r="5736" spans="2:13" hidden="1" x14ac:dyDescent="0.2">
      <c r="B5736" s="31">
        <v>5727</v>
      </c>
      <c r="I5736" t="s">
        <v>494</v>
      </c>
      <c r="J5736">
        <f t="shared" si="89"/>
        <v>105000</v>
      </c>
      <c r="K5736" t="e">
        <f>VLOOKUP(B5736,'REGISTRO ABONOS'!$B$8:$BC$10039,54,0)</f>
        <v>#N/A</v>
      </c>
      <c r="L5736" t="e">
        <f>IF(Tabla267[[#This Row],[VALOR RESTANTE]]&lt;Tabla267[[#This Row],[VALOR]],"NO DISPONIBLE","DISPONIBLE")</f>
        <v>#N/A</v>
      </c>
      <c r="M5736" s="9">
        <f>COUNTIF(Tabla267[[#This Row],[VALOR RESTANTE]],0)</f>
        <v>0</v>
      </c>
    </row>
    <row r="5737" spans="2:13" hidden="1" x14ac:dyDescent="0.2">
      <c r="B5737" s="31">
        <v>5728</v>
      </c>
      <c r="I5737" t="s">
        <v>486</v>
      </c>
      <c r="J5737">
        <f t="shared" si="89"/>
        <v>105000</v>
      </c>
      <c r="K5737" t="e">
        <f>VLOOKUP(B5737,'REGISTRO ABONOS'!$B$8:$BC$10039,54,0)</f>
        <v>#N/A</v>
      </c>
      <c r="L5737" t="e">
        <f>IF(Tabla267[[#This Row],[VALOR RESTANTE]]&lt;Tabla267[[#This Row],[VALOR]],"NO DISPONIBLE","DISPONIBLE")</f>
        <v>#N/A</v>
      </c>
      <c r="M5737" s="9">
        <f>COUNTIF(Tabla267[[#This Row],[VALOR RESTANTE]],0)</f>
        <v>0</v>
      </c>
    </row>
    <row r="5738" spans="2:13" hidden="1" x14ac:dyDescent="0.2">
      <c r="B5738" s="31">
        <v>5729</v>
      </c>
      <c r="I5738" t="s">
        <v>486</v>
      </c>
      <c r="J5738">
        <f t="shared" si="89"/>
        <v>105000</v>
      </c>
      <c r="K5738" t="e">
        <f>VLOOKUP(B5738,'REGISTRO ABONOS'!$B$8:$BC$10039,54,0)</f>
        <v>#N/A</v>
      </c>
      <c r="L5738" t="e">
        <f>IF(Tabla267[[#This Row],[VALOR RESTANTE]]&lt;Tabla267[[#This Row],[VALOR]],"NO DISPONIBLE","DISPONIBLE")</f>
        <v>#N/A</v>
      </c>
      <c r="M5738" s="9">
        <f>COUNTIF(Tabla267[[#This Row],[VALOR RESTANTE]],0)</f>
        <v>0</v>
      </c>
    </row>
    <row r="5739" spans="2:13" hidden="1" x14ac:dyDescent="0.2">
      <c r="B5739" s="31">
        <v>5730</v>
      </c>
      <c r="I5739" t="s">
        <v>477</v>
      </c>
      <c r="J5739">
        <f t="shared" si="89"/>
        <v>105000</v>
      </c>
      <c r="K5739" t="e">
        <f>VLOOKUP(B5739,'REGISTRO ABONOS'!$B$8:$BC$10039,54,0)</f>
        <v>#N/A</v>
      </c>
      <c r="L5739" t="e">
        <f>IF(Tabla267[[#This Row],[VALOR RESTANTE]]&lt;Tabla267[[#This Row],[VALOR]],"NO DISPONIBLE","DISPONIBLE")</f>
        <v>#N/A</v>
      </c>
      <c r="M5739" s="9">
        <f>COUNTIF(Tabla267[[#This Row],[VALOR RESTANTE]],0)</f>
        <v>0</v>
      </c>
    </row>
    <row r="5740" spans="2:13" hidden="1" x14ac:dyDescent="0.2">
      <c r="B5740" s="31">
        <v>5731</v>
      </c>
      <c r="J5740">
        <f t="shared" si="89"/>
        <v>105000</v>
      </c>
      <c r="K5740" t="e">
        <f>VLOOKUP(B5740,'REGISTRO ABONOS'!$B$8:$BC$10039,54,0)</f>
        <v>#N/A</v>
      </c>
      <c r="L5740" t="e">
        <f>IF(Tabla267[[#This Row],[VALOR RESTANTE]]&lt;Tabla267[[#This Row],[VALOR]],"NO DISPONIBLE","DISPONIBLE")</f>
        <v>#N/A</v>
      </c>
      <c r="M5740" s="9">
        <f>COUNTIF(Tabla267[[#This Row],[VALOR RESTANTE]],0)</f>
        <v>0</v>
      </c>
    </row>
    <row r="5741" spans="2:13" hidden="1" x14ac:dyDescent="0.2">
      <c r="B5741" s="31">
        <v>5732</v>
      </c>
      <c r="J5741">
        <f t="shared" si="89"/>
        <v>105000</v>
      </c>
      <c r="K5741" t="e">
        <f>VLOOKUP(B5741,'REGISTRO ABONOS'!$B$8:$BC$10039,54,0)</f>
        <v>#N/A</v>
      </c>
      <c r="L5741" t="e">
        <f>IF(Tabla267[[#This Row],[VALOR RESTANTE]]&lt;Tabla267[[#This Row],[VALOR]],"NO DISPONIBLE","DISPONIBLE")</f>
        <v>#N/A</v>
      </c>
      <c r="M5741" s="9">
        <f>COUNTIF(Tabla267[[#This Row],[VALOR RESTANTE]],0)</f>
        <v>0</v>
      </c>
    </row>
    <row r="5742" spans="2:13" hidden="1" x14ac:dyDescent="0.2">
      <c r="B5742" s="31">
        <v>5733</v>
      </c>
      <c r="I5742" t="s">
        <v>541</v>
      </c>
      <c r="J5742">
        <f t="shared" si="89"/>
        <v>105000</v>
      </c>
      <c r="K5742" t="e">
        <f>VLOOKUP(B5742,'REGISTRO ABONOS'!$B$8:$BC$10039,54,0)</f>
        <v>#N/A</v>
      </c>
      <c r="L5742" t="e">
        <f>IF(Tabla267[[#This Row],[VALOR RESTANTE]]&lt;Tabla267[[#This Row],[VALOR]],"NO DISPONIBLE","DISPONIBLE")</f>
        <v>#N/A</v>
      </c>
      <c r="M5742" s="9">
        <f>COUNTIF(Tabla267[[#This Row],[VALOR RESTANTE]],0)</f>
        <v>0</v>
      </c>
    </row>
    <row r="5743" spans="2:13" hidden="1" x14ac:dyDescent="0.2">
      <c r="B5743" s="31">
        <v>5734</v>
      </c>
      <c r="J5743">
        <f t="shared" si="89"/>
        <v>105000</v>
      </c>
      <c r="K5743" t="e">
        <f>VLOOKUP(B5743,'REGISTRO ABONOS'!$B$8:$BC$10039,54,0)</f>
        <v>#N/A</v>
      </c>
      <c r="L5743" t="e">
        <f>IF(Tabla267[[#This Row],[VALOR RESTANTE]]&lt;Tabla267[[#This Row],[VALOR]],"NO DISPONIBLE","DISPONIBLE")</f>
        <v>#N/A</v>
      </c>
      <c r="M5743" s="9">
        <f>COUNTIF(Tabla267[[#This Row],[VALOR RESTANTE]],0)</f>
        <v>0</v>
      </c>
    </row>
    <row r="5744" spans="2:13" hidden="1" x14ac:dyDescent="0.2">
      <c r="B5744" s="31">
        <v>5735</v>
      </c>
      <c r="I5744" t="s">
        <v>541</v>
      </c>
      <c r="J5744">
        <f t="shared" si="89"/>
        <v>105000</v>
      </c>
      <c r="K5744" t="e">
        <f>VLOOKUP(B5744,'REGISTRO ABONOS'!$B$8:$BC$10039,54,0)</f>
        <v>#N/A</v>
      </c>
      <c r="L5744" t="e">
        <f>IF(Tabla267[[#This Row],[VALOR RESTANTE]]&lt;Tabla267[[#This Row],[VALOR]],"NO DISPONIBLE","DISPONIBLE")</f>
        <v>#N/A</v>
      </c>
      <c r="M5744" s="9">
        <f>COUNTIF(Tabla267[[#This Row],[VALOR RESTANTE]],0)</f>
        <v>0</v>
      </c>
    </row>
    <row r="5745" spans="2:13" hidden="1" x14ac:dyDescent="0.2">
      <c r="B5745" s="31">
        <v>5736</v>
      </c>
      <c r="J5745">
        <f t="shared" si="89"/>
        <v>105000</v>
      </c>
      <c r="K5745" t="e">
        <f>VLOOKUP(B5745,'REGISTRO ABONOS'!$B$8:$BC$10039,54,0)</f>
        <v>#N/A</v>
      </c>
      <c r="L5745" t="e">
        <f>IF(Tabla267[[#This Row],[VALOR RESTANTE]]&lt;Tabla267[[#This Row],[VALOR]],"NO DISPONIBLE","DISPONIBLE")</f>
        <v>#N/A</v>
      </c>
      <c r="M5745" s="9">
        <f>COUNTIF(Tabla267[[#This Row],[VALOR RESTANTE]],0)</f>
        <v>0</v>
      </c>
    </row>
    <row r="5746" spans="2:13" hidden="1" x14ac:dyDescent="0.2">
      <c r="B5746" s="31">
        <v>5737</v>
      </c>
      <c r="J5746">
        <f t="shared" si="89"/>
        <v>105000</v>
      </c>
      <c r="K5746" t="e">
        <f>VLOOKUP(B5746,'REGISTRO ABONOS'!$B$8:$BC$10039,54,0)</f>
        <v>#N/A</v>
      </c>
      <c r="L5746" t="e">
        <f>IF(Tabla267[[#This Row],[VALOR RESTANTE]]&lt;Tabla267[[#This Row],[VALOR]],"NO DISPONIBLE","DISPONIBLE")</f>
        <v>#N/A</v>
      </c>
      <c r="M5746" s="9">
        <f>COUNTIF(Tabla267[[#This Row],[VALOR RESTANTE]],0)</f>
        <v>0</v>
      </c>
    </row>
    <row r="5747" spans="2:13" hidden="1" x14ac:dyDescent="0.2">
      <c r="B5747" s="31">
        <v>5738</v>
      </c>
      <c r="J5747">
        <f t="shared" si="89"/>
        <v>105000</v>
      </c>
      <c r="K5747" t="e">
        <f>VLOOKUP(B5747,'REGISTRO ABONOS'!$B$8:$BC$10039,54,0)</f>
        <v>#N/A</v>
      </c>
      <c r="L5747" t="e">
        <f>IF(Tabla267[[#This Row],[VALOR RESTANTE]]&lt;Tabla267[[#This Row],[VALOR]],"NO DISPONIBLE","DISPONIBLE")</f>
        <v>#N/A</v>
      </c>
      <c r="M5747" s="9">
        <f>COUNTIF(Tabla267[[#This Row],[VALOR RESTANTE]],0)</f>
        <v>0</v>
      </c>
    </row>
    <row r="5748" spans="2:13" hidden="1" x14ac:dyDescent="0.2">
      <c r="B5748" s="31">
        <v>5739</v>
      </c>
      <c r="J5748">
        <f t="shared" si="89"/>
        <v>105000</v>
      </c>
      <c r="K5748" t="e">
        <f>VLOOKUP(B5748,'REGISTRO ABONOS'!$B$8:$BC$10039,54,0)</f>
        <v>#N/A</v>
      </c>
      <c r="L5748" t="e">
        <f>IF(Tabla267[[#This Row],[VALOR RESTANTE]]&lt;Tabla267[[#This Row],[VALOR]],"NO DISPONIBLE","DISPONIBLE")</f>
        <v>#N/A</v>
      </c>
      <c r="M5748" s="9">
        <f>COUNTIF(Tabla267[[#This Row],[VALOR RESTANTE]],0)</f>
        <v>0</v>
      </c>
    </row>
    <row r="5749" spans="2:13" hidden="1" x14ac:dyDescent="0.2">
      <c r="B5749" s="31">
        <v>5740</v>
      </c>
      <c r="J5749">
        <f t="shared" si="89"/>
        <v>105000</v>
      </c>
      <c r="K5749" t="e">
        <f>VLOOKUP(B5749,'REGISTRO ABONOS'!$B$8:$BC$10039,54,0)</f>
        <v>#N/A</v>
      </c>
      <c r="L5749" t="e">
        <f>IF(Tabla267[[#This Row],[VALOR RESTANTE]]&lt;Tabla267[[#This Row],[VALOR]],"NO DISPONIBLE","DISPONIBLE")</f>
        <v>#N/A</v>
      </c>
      <c r="M5749" s="9">
        <f>COUNTIF(Tabla267[[#This Row],[VALOR RESTANTE]],0)</f>
        <v>0</v>
      </c>
    </row>
    <row r="5750" spans="2:13" hidden="1" x14ac:dyDescent="0.2">
      <c r="B5750" s="31">
        <v>5741</v>
      </c>
      <c r="J5750">
        <f t="shared" si="89"/>
        <v>105000</v>
      </c>
      <c r="K5750" t="e">
        <f>VLOOKUP(B5750,'REGISTRO ABONOS'!$B$8:$BC$10039,54,0)</f>
        <v>#N/A</v>
      </c>
      <c r="L5750" t="e">
        <f>IF(Tabla267[[#This Row],[VALOR RESTANTE]]&lt;Tabla267[[#This Row],[VALOR]],"NO DISPONIBLE","DISPONIBLE")</f>
        <v>#N/A</v>
      </c>
      <c r="M5750" s="9">
        <f>COUNTIF(Tabla267[[#This Row],[VALOR RESTANTE]],0)</f>
        <v>0</v>
      </c>
    </row>
    <row r="5751" spans="2:13" hidden="1" x14ac:dyDescent="0.2">
      <c r="B5751" s="31">
        <v>5742</v>
      </c>
      <c r="J5751">
        <f t="shared" si="89"/>
        <v>105000</v>
      </c>
      <c r="K5751" t="e">
        <f>VLOOKUP(B5751,'REGISTRO ABONOS'!$B$8:$BC$10039,54,0)</f>
        <v>#N/A</v>
      </c>
      <c r="L5751" t="e">
        <f>IF(Tabla267[[#This Row],[VALOR RESTANTE]]&lt;Tabla267[[#This Row],[VALOR]],"NO DISPONIBLE","DISPONIBLE")</f>
        <v>#N/A</v>
      </c>
      <c r="M5751" s="9">
        <f>COUNTIF(Tabla267[[#This Row],[VALOR RESTANTE]],0)</f>
        <v>0</v>
      </c>
    </row>
    <row r="5752" spans="2:13" hidden="1" x14ac:dyDescent="0.2">
      <c r="B5752" s="31">
        <v>5743</v>
      </c>
      <c r="I5752" t="s">
        <v>336</v>
      </c>
      <c r="J5752">
        <f t="shared" si="89"/>
        <v>105000</v>
      </c>
      <c r="K5752" t="e">
        <f>VLOOKUP(B5752,'REGISTRO ABONOS'!$B$8:$BC$10039,54,0)</f>
        <v>#N/A</v>
      </c>
      <c r="L5752" t="e">
        <f>IF(Tabla267[[#This Row],[VALOR RESTANTE]]&lt;Tabla267[[#This Row],[VALOR]],"NO DISPONIBLE","DISPONIBLE")</f>
        <v>#N/A</v>
      </c>
      <c r="M5752" s="9">
        <f>COUNTIF(Tabla267[[#This Row],[VALOR RESTANTE]],0)</f>
        <v>0</v>
      </c>
    </row>
    <row r="5753" spans="2:13" hidden="1" x14ac:dyDescent="0.2">
      <c r="B5753" s="31">
        <v>5744</v>
      </c>
      <c r="J5753">
        <f t="shared" si="89"/>
        <v>105000</v>
      </c>
      <c r="K5753" t="e">
        <f>VLOOKUP(B5753,'REGISTRO ABONOS'!$B$8:$BC$10039,54,0)</f>
        <v>#N/A</v>
      </c>
      <c r="L5753" t="e">
        <f>IF(Tabla267[[#This Row],[VALOR RESTANTE]]&lt;Tabla267[[#This Row],[VALOR]],"NO DISPONIBLE","DISPONIBLE")</f>
        <v>#N/A</v>
      </c>
      <c r="M5753" s="9">
        <f>COUNTIF(Tabla267[[#This Row],[VALOR RESTANTE]],0)</f>
        <v>0</v>
      </c>
    </row>
    <row r="5754" spans="2:13" hidden="1" x14ac:dyDescent="0.2">
      <c r="B5754" s="31">
        <v>5745</v>
      </c>
      <c r="J5754">
        <f t="shared" si="89"/>
        <v>105000</v>
      </c>
      <c r="K5754" t="e">
        <f>VLOOKUP(B5754,'REGISTRO ABONOS'!$B$8:$BC$10039,54,0)</f>
        <v>#N/A</v>
      </c>
      <c r="L5754" t="e">
        <f>IF(Tabla267[[#This Row],[VALOR RESTANTE]]&lt;Tabla267[[#This Row],[VALOR]],"NO DISPONIBLE","DISPONIBLE")</f>
        <v>#N/A</v>
      </c>
      <c r="M5754" s="9">
        <f>COUNTIF(Tabla267[[#This Row],[VALOR RESTANTE]],0)</f>
        <v>0</v>
      </c>
    </row>
    <row r="5755" spans="2:13" hidden="1" x14ac:dyDescent="0.2">
      <c r="B5755" s="31">
        <v>5746</v>
      </c>
      <c r="I5755" t="s">
        <v>336</v>
      </c>
      <c r="J5755">
        <f t="shared" si="89"/>
        <v>105000</v>
      </c>
      <c r="K5755" t="e">
        <f>VLOOKUP(B5755,'REGISTRO ABONOS'!$B$8:$BC$10039,54,0)</f>
        <v>#N/A</v>
      </c>
      <c r="L5755" t="e">
        <f>IF(Tabla267[[#This Row],[VALOR RESTANTE]]&lt;Tabla267[[#This Row],[VALOR]],"NO DISPONIBLE","DISPONIBLE")</f>
        <v>#N/A</v>
      </c>
      <c r="M5755" s="9">
        <f>COUNTIF(Tabla267[[#This Row],[VALOR RESTANTE]],0)</f>
        <v>0</v>
      </c>
    </row>
    <row r="5756" spans="2:13" hidden="1" x14ac:dyDescent="0.2">
      <c r="B5756" s="31">
        <v>5747</v>
      </c>
      <c r="J5756">
        <f t="shared" si="89"/>
        <v>105000</v>
      </c>
      <c r="K5756" t="e">
        <f>VLOOKUP(B5756,'REGISTRO ABONOS'!$B$8:$BC$10039,54,0)</f>
        <v>#N/A</v>
      </c>
      <c r="L5756" t="e">
        <f>IF(Tabla267[[#This Row],[VALOR RESTANTE]]&lt;Tabla267[[#This Row],[VALOR]],"NO DISPONIBLE","DISPONIBLE")</f>
        <v>#N/A</v>
      </c>
      <c r="M5756" s="9">
        <f>COUNTIF(Tabla267[[#This Row],[VALOR RESTANTE]],0)</f>
        <v>0</v>
      </c>
    </row>
    <row r="5757" spans="2:13" hidden="1" x14ac:dyDescent="0.2">
      <c r="B5757" s="31">
        <v>5748</v>
      </c>
      <c r="J5757">
        <f t="shared" si="89"/>
        <v>105000</v>
      </c>
      <c r="K5757" t="e">
        <f>VLOOKUP(B5757,'REGISTRO ABONOS'!$B$8:$BC$10039,54,0)</f>
        <v>#N/A</v>
      </c>
      <c r="L5757" t="e">
        <f>IF(Tabla267[[#This Row],[VALOR RESTANTE]]&lt;Tabla267[[#This Row],[VALOR]],"NO DISPONIBLE","DISPONIBLE")</f>
        <v>#N/A</v>
      </c>
      <c r="M5757" s="9">
        <f>COUNTIF(Tabla267[[#This Row],[VALOR RESTANTE]],0)</f>
        <v>0</v>
      </c>
    </row>
    <row r="5758" spans="2:13" hidden="1" x14ac:dyDescent="0.2">
      <c r="B5758" s="31">
        <v>5749</v>
      </c>
      <c r="J5758">
        <f t="shared" si="89"/>
        <v>105000</v>
      </c>
      <c r="K5758" t="e">
        <f>VLOOKUP(B5758,'REGISTRO ABONOS'!$B$8:$BC$10039,54,0)</f>
        <v>#N/A</v>
      </c>
      <c r="L5758" t="e">
        <f>IF(Tabla267[[#This Row],[VALOR RESTANTE]]&lt;Tabla267[[#This Row],[VALOR]],"NO DISPONIBLE","DISPONIBLE")</f>
        <v>#N/A</v>
      </c>
      <c r="M5758" s="9">
        <f>COUNTIF(Tabla267[[#This Row],[VALOR RESTANTE]],0)</f>
        <v>0</v>
      </c>
    </row>
    <row r="5759" spans="2:13" hidden="1" x14ac:dyDescent="0.2">
      <c r="B5759" s="31">
        <v>5750</v>
      </c>
      <c r="I5759" t="s">
        <v>336</v>
      </c>
      <c r="J5759">
        <f t="shared" si="89"/>
        <v>105000</v>
      </c>
      <c r="K5759" t="e">
        <f>VLOOKUP(B5759,'REGISTRO ABONOS'!$B$8:$BC$10039,54,0)</f>
        <v>#N/A</v>
      </c>
      <c r="L5759" t="e">
        <f>IF(Tabla267[[#This Row],[VALOR RESTANTE]]&lt;Tabla267[[#This Row],[VALOR]],"NO DISPONIBLE","DISPONIBLE")</f>
        <v>#N/A</v>
      </c>
      <c r="M5759" s="9">
        <f>COUNTIF(Tabla267[[#This Row],[VALOR RESTANTE]],0)</f>
        <v>0</v>
      </c>
    </row>
    <row r="5760" spans="2:13" hidden="1" x14ac:dyDescent="0.2">
      <c r="B5760" s="31">
        <v>5751</v>
      </c>
      <c r="J5760">
        <f t="shared" si="89"/>
        <v>105000</v>
      </c>
      <c r="K5760" t="e">
        <f>VLOOKUP(B5760,'REGISTRO ABONOS'!$B$8:$BC$10039,54,0)</f>
        <v>#N/A</v>
      </c>
      <c r="L5760" t="e">
        <f>IF(Tabla267[[#This Row],[VALOR RESTANTE]]&lt;Tabla267[[#This Row],[VALOR]],"NO DISPONIBLE","DISPONIBLE")</f>
        <v>#N/A</v>
      </c>
      <c r="M5760" s="9">
        <f>COUNTIF(Tabla267[[#This Row],[VALOR RESTANTE]],0)</f>
        <v>0</v>
      </c>
    </row>
    <row r="5761" spans="2:13" hidden="1" x14ac:dyDescent="0.2">
      <c r="B5761" s="31">
        <v>5752</v>
      </c>
      <c r="J5761">
        <f t="shared" si="89"/>
        <v>105000</v>
      </c>
      <c r="K5761" t="e">
        <f>VLOOKUP(B5761,'REGISTRO ABONOS'!$B$8:$BC$10039,54,0)</f>
        <v>#N/A</v>
      </c>
      <c r="L5761" t="e">
        <f>IF(Tabla267[[#This Row],[VALOR RESTANTE]]&lt;Tabla267[[#This Row],[VALOR]],"NO DISPONIBLE","DISPONIBLE")</f>
        <v>#N/A</v>
      </c>
      <c r="M5761" s="9">
        <f>COUNTIF(Tabla267[[#This Row],[VALOR RESTANTE]],0)</f>
        <v>0</v>
      </c>
    </row>
    <row r="5762" spans="2:13" hidden="1" x14ac:dyDescent="0.2">
      <c r="B5762" s="31">
        <v>5753</v>
      </c>
      <c r="J5762">
        <f t="shared" si="89"/>
        <v>105000</v>
      </c>
      <c r="K5762" t="e">
        <f>VLOOKUP(B5762,'REGISTRO ABONOS'!$B$8:$BC$10039,54,0)</f>
        <v>#N/A</v>
      </c>
      <c r="L5762" t="e">
        <f>IF(Tabla267[[#This Row],[VALOR RESTANTE]]&lt;Tabla267[[#This Row],[VALOR]],"NO DISPONIBLE","DISPONIBLE")</f>
        <v>#N/A</v>
      </c>
      <c r="M5762" s="9">
        <f>COUNTIF(Tabla267[[#This Row],[VALOR RESTANTE]],0)</f>
        <v>0</v>
      </c>
    </row>
    <row r="5763" spans="2:13" hidden="1" x14ac:dyDescent="0.2">
      <c r="B5763" s="31">
        <v>5754</v>
      </c>
      <c r="J5763">
        <f t="shared" si="89"/>
        <v>105000</v>
      </c>
      <c r="K5763" t="e">
        <f>VLOOKUP(B5763,'REGISTRO ABONOS'!$B$8:$BC$10039,54,0)</f>
        <v>#N/A</v>
      </c>
      <c r="L5763" t="e">
        <f>IF(Tabla267[[#This Row],[VALOR RESTANTE]]&lt;Tabla267[[#This Row],[VALOR]],"NO DISPONIBLE","DISPONIBLE")</f>
        <v>#N/A</v>
      </c>
      <c r="M5763" s="9">
        <f>COUNTIF(Tabla267[[#This Row],[VALOR RESTANTE]],0)</f>
        <v>0</v>
      </c>
    </row>
    <row r="5764" spans="2:13" hidden="1" x14ac:dyDescent="0.2">
      <c r="B5764" s="31">
        <v>5755</v>
      </c>
      <c r="J5764">
        <f t="shared" si="89"/>
        <v>105000</v>
      </c>
      <c r="K5764" t="e">
        <f>VLOOKUP(B5764,'REGISTRO ABONOS'!$B$8:$BC$10039,54,0)</f>
        <v>#N/A</v>
      </c>
      <c r="L5764" t="e">
        <f>IF(Tabla267[[#This Row],[VALOR RESTANTE]]&lt;Tabla267[[#This Row],[VALOR]],"NO DISPONIBLE","DISPONIBLE")</f>
        <v>#N/A</v>
      </c>
      <c r="M5764" s="9">
        <f>COUNTIF(Tabla267[[#This Row],[VALOR RESTANTE]],0)</f>
        <v>0</v>
      </c>
    </row>
    <row r="5765" spans="2:13" hidden="1" x14ac:dyDescent="0.2">
      <c r="B5765" s="31">
        <v>5756</v>
      </c>
      <c r="J5765">
        <f t="shared" si="89"/>
        <v>105000</v>
      </c>
      <c r="K5765" t="e">
        <f>VLOOKUP(B5765,'REGISTRO ABONOS'!$B$8:$BC$10039,54,0)</f>
        <v>#N/A</v>
      </c>
      <c r="L5765" t="e">
        <f>IF(Tabla267[[#This Row],[VALOR RESTANTE]]&lt;Tabla267[[#This Row],[VALOR]],"NO DISPONIBLE","DISPONIBLE")</f>
        <v>#N/A</v>
      </c>
      <c r="M5765" s="9">
        <f>COUNTIF(Tabla267[[#This Row],[VALOR RESTANTE]],0)</f>
        <v>0</v>
      </c>
    </row>
    <row r="5766" spans="2:13" hidden="1" x14ac:dyDescent="0.2">
      <c r="B5766" s="31">
        <v>5757</v>
      </c>
      <c r="J5766">
        <f t="shared" si="89"/>
        <v>105000</v>
      </c>
      <c r="K5766" t="e">
        <f>VLOOKUP(B5766,'REGISTRO ABONOS'!$B$8:$BC$10039,54,0)</f>
        <v>#N/A</v>
      </c>
      <c r="L5766" t="e">
        <f>IF(Tabla267[[#This Row],[VALOR RESTANTE]]&lt;Tabla267[[#This Row],[VALOR]],"NO DISPONIBLE","DISPONIBLE")</f>
        <v>#N/A</v>
      </c>
      <c r="M5766" s="9">
        <f>COUNTIF(Tabla267[[#This Row],[VALOR RESTANTE]],0)</f>
        <v>0</v>
      </c>
    </row>
    <row r="5767" spans="2:13" hidden="1" x14ac:dyDescent="0.2">
      <c r="B5767" s="31">
        <v>5758</v>
      </c>
      <c r="J5767">
        <f t="shared" si="89"/>
        <v>105000</v>
      </c>
      <c r="K5767" t="e">
        <f>VLOOKUP(B5767,'REGISTRO ABONOS'!$B$8:$BC$10039,54,0)</f>
        <v>#N/A</v>
      </c>
      <c r="L5767" t="e">
        <f>IF(Tabla267[[#This Row],[VALOR RESTANTE]]&lt;Tabla267[[#This Row],[VALOR]],"NO DISPONIBLE","DISPONIBLE")</f>
        <v>#N/A</v>
      </c>
      <c r="M5767" s="9">
        <f>COUNTIF(Tabla267[[#This Row],[VALOR RESTANTE]],0)</f>
        <v>0</v>
      </c>
    </row>
    <row r="5768" spans="2:13" hidden="1" x14ac:dyDescent="0.2">
      <c r="B5768" s="31">
        <v>5759</v>
      </c>
      <c r="J5768">
        <f t="shared" si="89"/>
        <v>105000</v>
      </c>
      <c r="K5768" t="e">
        <f>VLOOKUP(B5768,'REGISTRO ABONOS'!$B$8:$BC$10039,54,0)</f>
        <v>#N/A</v>
      </c>
      <c r="L5768" t="e">
        <f>IF(Tabla267[[#This Row],[VALOR RESTANTE]]&lt;Tabla267[[#This Row],[VALOR]],"NO DISPONIBLE","DISPONIBLE")</f>
        <v>#N/A</v>
      </c>
      <c r="M5768" s="9">
        <f>COUNTIF(Tabla267[[#This Row],[VALOR RESTANTE]],0)</f>
        <v>0</v>
      </c>
    </row>
    <row r="5769" spans="2:13" hidden="1" x14ac:dyDescent="0.2">
      <c r="B5769" s="31">
        <v>5760</v>
      </c>
      <c r="J5769">
        <f t="shared" si="89"/>
        <v>105000</v>
      </c>
      <c r="K5769" t="e">
        <f>VLOOKUP(B5769,'REGISTRO ABONOS'!$B$8:$BC$10039,54,0)</f>
        <v>#N/A</v>
      </c>
      <c r="L5769" t="e">
        <f>IF(Tabla267[[#This Row],[VALOR RESTANTE]]&lt;Tabla267[[#This Row],[VALOR]],"NO DISPONIBLE","DISPONIBLE")</f>
        <v>#N/A</v>
      </c>
      <c r="M5769" s="9">
        <f>COUNTIF(Tabla267[[#This Row],[VALOR RESTANTE]],0)</f>
        <v>0</v>
      </c>
    </row>
    <row r="5770" spans="2:13" hidden="1" x14ac:dyDescent="0.2">
      <c r="B5770" s="31">
        <v>5761</v>
      </c>
      <c r="J5770">
        <f t="shared" si="89"/>
        <v>105000</v>
      </c>
      <c r="K5770" t="e">
        <f>VLOOKUP(B5770,'REGISTRO ABONOS'!$B$8:$BC$10039,54,0)</f>
        <v>#N/A</v>
      </c>
      <c r="L5770" t="e">
        <f>IF(Tabla267[[#This Row],[VALOR RESTANTE]]&lt;Tabla267[[#This Row],[VALOR]],"NO DISPONIBLE","DISPONIBLE")</f>
        <v>#N/A</v>
      </c>
      <c r="M5770" s="9">
        <f>COUNTIF(Tabla267[[#This Row],[VALOR RESTANTE]],0)</f>
        <v>0</v>
      </c>
    </row>
    <row r="5771" spans="2:13" hidden="1" x14ac:dyDescent="0.2">
      <c r="B5771" s="31">
        <v>5762</v>
      </c>
      <c r="J5771">
        <f t="shared" si="89"/>
        <v>105000</v>
      </c>
      <c r="K5771" t="e">
        <f>VLOOKUP(B5771,'REGISTRO ABONOS'!$B$8:$BC$10039,54,0)</f>
        <v>#N/A</v>
      </c>
      <c r="L5771" t="e">
        <f>IF(Tabla267[[#This Row],[VALOR RESTANTE]]&lt;Tabla267[[#This Row],[VALOR]],"NO DISPONIBLE","DISPONIBLE")</f>
        <v>#N/A</v>
      </c>
      <c r="M5771" s="9">
        <f>COUNTIF(Tabla267[[#This Row],[VALOR RESTANTE]],0)</f>
        <v>0</v>
      </c>
    </row>
    <row r="5772" spans="2:13" hidden="1" x14ac:dyDescent="0.2">
      <c r="B5772" s="31">
        <v>5763</v>
      </c>
      <c r="J5772">
        <f t="shared" ref="J5772:J5835" si="90">IF(C5772&gt;43607,130000,105000)</f>
        <v>105000</v>
      </c>
      <c r="K5772" t="e">
        <f>VLOOKUP(B5772,'REGISTRO ABONOS'!$B$8:$BC$10039,54,0)</f>
        <v>#N/A</v>
      </c>
      <c r="L5772" t="e">
        <f>IF(Tabla267[[#This Row],[VALOR RESTANTE]]&lt;Tabla267[[#This Row],[VALOR]],"NO DISPONIBLE","DISPONIBLE")</f>
        <v>#N/A</v>
      </c>
      <c r="M5772" s="9">
        <f>COUNTIF(Tabla267[[#This Row],[VALOR RESTANTE]],0)</f>
        <v>0</v>
      </c>
    </row>
    <row r="5773" spans="2:13" hidden="1" x14ac:dyDescent="0.2">
      <c r="B5773" s="31">
        <v>5764</v>
      </c>
      <c r="J5773">
        <f t="shared" si="90"/>
        <v>105000</v>
      </c>
      <c r="K5773" t="e">
        <f>VLOOKUP(B5773,'REGISTRO ABONOS'!$B$8:$BC$10039,54,0)</f>
        <v>#N/A</v>
      </c>
      <c r="L5773" t="e">
        <f>IF(Tabla267[[#This Row],[VALOR RESTANTE]]&lt;Tabla267[[#This Row],[VALOR]],"NO DISPONIBLE","DISPONIBLE")</f>
        <v>#N/A</v>
      </c>
      <c r="M5773" s="9">
        <f>COUNTIF(Tabla267[[#This Row],[VALOR RESTANTE]],0)</f>
        <v>0</v>
      </c>
    </row>
    <row r="5774" spans="2:13" hidden="1" x14ac:dyDescent="0.2">
      <c r="B5774" s="31">
        <v>5765</v>
      </c>
      <c r="J5774">
        <f t="shared" si="90"/>
        <v>105000</v>
      </c>
      <c r="K5774" t="e">
        <f>VLOOKUP(B5774,'REGISTRO ABONOS'!$B$8:$BC$10039,54,0)</f>
        <v>#N/A</v>
      </c>
      <c r="L5774" t="e">
        <f>IF(Tabla267[[#This Row],[VALOR RESTANTE]]&lt;Tabla267[[#This Row],[VALOR]],"NO DISPONIBLE","DISPONIBLE")</f>
        <v>#N/A</v>
      </c>
      <c r="M5774" s="9">
        <f>COUNTIF(Tabla267[[#This Row],[VALOR RESTANTE]],0)</f>
        <v>0</v>
      </c>
    </row>
    <row r="5775" spans="2:13" hidden="1" x14ac:dyDescent="0.2">
      <c r="B5775" s="31">
        <v>5766</v>
      </c>
      <c r="J5775">
        <f t="shared" si="90"/>
        <v>105000</v>
      </c>
      <c r="K5775" t="e">
        <f>VLOOKUP(B5775,'REGISTRO ABONOS'!$B$8:$BC$10039,54,0)</f>
        <v>#N/A</v>
      </c>
      <c r="L5775" t="e">
        <f>IF(Tabla267[[#This Row],[VALOR RESTANTE]]&lt;Tabla267[[#This Row],[VALOR]],"NO DISPONIBLE","DISPONIBLE")</f>
        <v>#N/A</v>
      </c>
      <c r="M5775" s="9">
        <f>COUNTIF(Tabla267[[#This Row],[VALOR RESTANTE]],0)</f>
        <v>0</v>
      </c>
    </row>
    <row r="5776" spans="2:13" hidden="1" x14ac:dyDescent="0.2">
      <c r="B5776" s="31">
        <v>5767</v>
      </c>
      <c r="J5776">
        <f t="shared" si="90"/>
        <v>105000</v>
      </c>
      <c r="K5776" t="e">
        <f>VLOOKUP(B5776,'REGISTRO ABONOS'!$B$8:$BC$10039,54,0)</f>
        <v>#N/A</v>
      </c>
      <c r="L5776" t="e">
        <f>IF(Tabla267[[#This Row],[VALOR RESTANTE]]&lt;Tabla267[[#This Row],[VALOR]],"NO DISPONIBLE","DISPONIBLE")</f>
        <v>#N/A</v>
      </c>
      <c r="M5776" s="9">
        <f>COUNTIF(Tabla267[[#This Row],[VALOR RESTANTE]],0)</f>
        <v>0</v>
      </c>
    </row>
    <row r="5777" spans="2:13" hidden="1" x14ac:dyDescent="0.2">
      <c r="B5777" s="31">
        <v>5768</v>
      </c>
      <c r="J5777">
        <f t="shared" si="90"/>
        <v>105000</v>
      </c>
      <c r="K5777" t="e">
        <f>VLOOKUP(B5777,'REGISTRO ABONOS'!$B$8:$BC$10039,54,0)</f>
        <v>#N/A</v>
      </c>
      <c r="L5777" t="e">
        <f>IF(Tabla267[[#This Row],[VALOR RESTANTE]]&lt;Tabla267[[#This Row],[VALOR]],"NO DISPONIBLE","DISPONIBLE")</f>
        <v>#N/A</v>
      </c>
      <c r="M5777" s="9">
        <f>COUNTIF(Tabla267[[#This Row],[VALOR RESTANTE]],0)</f>
        <v>0</v>
      </c>
    </row>
    <row r="5778" spans="2:13" hidden="1" x14ac:dyDescent="0.2">
      <c r="B5778" s="31">
        <v>5769</v>
      </c>
      <c r="J5778">
        <f t="shared" si="90"/>
        <v>105000</v>
      </c>
      <c r="K5778" t="e">
        <f>VLOOKUP(B5778,'REGISTRO ABONOS'!$B$8:$BC$10039,54,0)</f>
        <v>#N/A</v>
      </c>
      <c r="L5778" t="e">
        <f>IF(Tabla267[[#This Row],[VALOR RESTANTE]]&lt;Tabla267[[#This Row],[VALOR]],"NO DISPONIBLE","DISPONIBLE")</f>
        <v>#N/A</v>
      </c>
      <c r="M5778" s="9">
        <f>COUNTIF(Tabla267[[#This Row],[VALOR RESTANTE]],0)</f>
        <v>0</v>
      </c>
    </row>
    <row r="5779" spans="2:13" hidden="1" x14ac:dyDescent="0.2">
      <c r="B5779" s="31">
        <v>5770</v>
      </c>
      <c r="J5779">
        <f t="shared" si="90"/>
        <v>105000</v>
      </c>
      <c r="K5779" t="e">
        <f>VLOOKUP(B5779,'REGISTRO ABONOS'!$B$8:$BC$10039,54,0)</f>
        <v>#N/A</v>
      </c>
      <c r="L5779" t="e">
        <f>IF(Tabla267[[#This Row],[VALOR RESTANTE]]&lt;Tabla267[[#This Row],[VALOR]],"NO DISPONIBLE","DISPONIBLE")</f>
        <v>#N/A</v>
      </c>
      <c r="M5779" s="9">
        <f>COUNTIF(Tabla267[[#This Row],[VALOR RESTANTE]],0)</f>
        <v>0</v>
      </c>
    </row>
    <row r="5780" spans="2:13" hidden="1" x14ac:dyDescent="0.2">
      <c r="B5780" s="31">
        <v>5771</v>
      </c>
      <c r="J5780">
        <f t="shared" si="90"/>
        <v>105000</v>
      </c>
      <c r="K5780" t="e">
        <f>VLOOKUP(B5780,'REGISTRO ABONOS'!$B$8:$BC$10039,54,0)</f>
        <v>#N/A</v>
      </c>
      <c r="L5780" t="e">
        <f>IF(Tabla267[[#This Row],[VALOR RESTANTE]]&lt;Tabla267[[#This Row],[VALOR]],"NO DISPONIBLE","DISPONIBLE")</f>
        <v>#N/A</v>
      </c>
      <c r="M5780" s="9">
        <f>COUNTIF(Tabla267[[#This Row],[VALOR RESTANTE]],0)</f>
        <v>0</v>
      </c>
    </row>
    <row r="5781" spans="2:13" hidden="1" x14ac:dyDescent="0.2">
      <c r="B5781" s="31">
        <v>5772</v>
      </c>
      <c r="J5781">
        <f t="shared" si="90"/>
        <v>105000</v>
      </c>
      <c r="K5781" t="e">
        <f>VLOOKUP(B5781,'REGISTRO ABONOS'!$B$8:$BC$10039,54,0)</f>
        <v>#N/A</v>
      </c>
      <c r="L5781" t="e">
        <f>IF(Tabla267[[#This Row],[VALOR RESTANTE]]&lt;Tabla267[[#This Row],[VALOR]],"NO DISPONIBLE","DISPONIBLE")</f>
        <v>#N/A</v>
      </c>
      <c r="M5781" s="9">
        <f>COUNTIF(Tabla267[[#This Row],[VALOR RESTANTE]],0)</f>
        <v>0</v>
      </c>
    </row>
    <row r="5782" spans="2:13" hidden="1" x14ac:dyDescent="0.2">
      <c r="B5782" s="31">
        <v>5773</v>
      </c>
      <c r="J5782">
        <f t="shared" si="90"/>
        <v>105000</v>
      </c>
      <c r="K5782" t="e">
        <f>VLOOKUP(B5782,'REGISTRO ABONOS'!$B$8:$BC$10039,54,0)</f>
        <v>#N/A</v>
      </c>
      <c r="L5782" t="e">
        <f>IF(Tabla267[[#This Row],[VALOR RESTANTE]]&lt;Tabla267[[#This Row],[VALOR]],"NO DISPONIBLE","DISPONIBLE")</f>
        <v>#N/A</v>
      </c>
      <c r="M5782" s="9">
        <f>COUNTIF(Tabla267[[#This Row],[VALOR RESTANTE]],0)</f>
        <v>0</v>
      </c>
    </row>
    <row r="5783" spans="2:13" hidden="1" x14ac:dyDescent="0.2">
      <c r="B5783" s="31">
        <v>5774</v>
      </c>
      <c r="J5783">
        <f t="shared" si="90"/>
        <v>105000</v>
      </c>
      <c r="K5783" t="e">
        <f>VLOOKUP(B5783,'REGISTRO ABONOS'!$B$8:$BC$10039,54,0)</f>
        <v>#N/A</v>
      </c>
      <c r="L5783" t="e">
        <f>IF(Tabla267[[#This Row],[VALOR RESTANTE]]&lt;Tabla267[[#This Row],[VALOR]],"NO DISPONIBLE","DISPONIBLE")</f>
        <v>#N/A</v>
      </c>
      <c r="M5783" s="9">
        <f>COUNTIF(Tabla267[[#This Row],[VALOR RESTANTE]],0)</f>
        <v>0</v>
      </c>
    </row>
    <row r="5784" spans="2:13" hidden="1" x14ac:dyDescent="0.2">
      <c r="B5784" s="31">
        <v>5775</v>
      </c>
      <c r="J5784">
        <f t="shared" si="90"/>
        <v>105000</v>
      </c>
      <c r="K5784" t="e">
        <f>VLOOKUP(B5784,'REGISTRO ABONOS'!$B$8:$BC$10039,54,0)</f>
        <v>#N/A</v>
      </c>
      <c r="L5784" t="e">
        <f>IF(Tabla267[[#This Row],[VALOR RESTANTE]]&lt;Tabla267[[#This Row],[VALOR]],"NO DISPONIBLE","DISPONIBLE")</f>
        <v>#N/A</v>
      </c>
      <c r="M5784" s="9">
        <f>COUNTIF(Tabla267[[#This Row],[VALOR RESTANTE]],0)</f>
        <v>0</v>
      </c>
    </row>
    <row r="5785" spans="2:13" hidden="1" x14ac:dyDescent="0.2">
      <c r="B5785" s="31">
        <v>5776</v>
      </c>
      <c r="J5785">
        <f t="shared" si="90"/>
        <v>105000</v>
      </c>
      <c r="K5785" t="e">
        <f>VLOOKUP(B5785,'REGISTRO ABONOS'!$B$8:$BC$10039,54,0)</f>
        <v>#N/A</v>
      </c>
      <c r="L5785" t="e">
        <f>IF(Tabla267[[#This Row],[VALOR RESTANTE]]&lt;Tabla267[[#This Row],[VALOR]],"NO DISPONIBLE","DISPONIBLE")</f>
        <v>#N/A</v>
      </c>
      <c r="M5785" s="9">
        <f>COUNTIF(Tabla267[[#This Row],[VALOR RESTANTE]],0)</f>
        <v>0</v>
      </c>
    </row>
    <row r="5786" spans="2:13" hidden="1" x14ac:dyDescent="0.2">
      <c r="B5786" s="31">
        <v>5777</v>
      </c>
      <c r="I5786" t="s">
        <v>486</v>
      </c>
      <c r="J5786">
        <f t="shared" si="90"/>
        <v>105000</v>
      </c>
      <c r="K5786" t="e">
        <f>VLOOKUP(B5786,'REGISTRO ABONOS'!$B$8:$BC$10039,54,0)</f>
        <v>#N/A</v>
      </c>
      <c r="L5786" t="e">
        <f>IF(Tabla267[[#This Row],[VALOR RESTANTE]]&lt;Tabla267[[#This Row],[VALOR]],"NO DISPONIBLE","DISPONIBLE")</f>
        <v>#N/A</v>
      </c>
      <c r="M5786" s="9">
        <f>COUNTIF(Tabla267[[#This Row],[VALOR RESTANTE]],0)</f>
        <v>0</v>
      </c>
    </row>
    <row r="5787" spans="2:13" hidden="1" x14ac:dyDescent="0.2">
      <c r="B5787" s="31">
        <v>5778</v>
      </c>
      <c r="J5787">
        <f t="shared" si="90"/>
        <v>105000</v>
      </c>
      <c r="K5787" t="e">
        <f>VLOOKUP(B5787,'REGISTRO ABONOS'!$B$8:$BC$10039,54,0)</f>
        <v>#N/A</v>
      </c>
      <c r="L5787" t="e">
        <f>IF(Tabla267[[#This Row],[VALOR RESTANTE]]&lt;Tabla267[[#This Row],[VALOR]],"NO DISPONIBLE","DISPONIBLE")</f>
        <v>#N/A</v>
      </c>
      <c r="M5787" s="9">
        <f>COUNTIF(Tabla267[[#This Row],[VALOR RESTANTE]],0)</f>
        <v>0</v>
      </c>
    </row>
    <row r="5788" spans="2:13" hidden="1" x14ac:dyDescent="0.2">
      <c r="B5788" s="31">
        <v>5779</v>
      </c>
      <c r="J5788">
        <f t="shared" si="90"/>
        <v>105000</v>
      </c>
      <c r="K5788" t="e">
        <f>VLOOKUP(B5788,'REGISTRO ABONOS'!$B$8:$BC$10039,54,0)</f>
        <v>#N/A</v>
      </c>
      <c r="L5788" t="e">
        <f>IF(Tabla267[[#This Row],[VALOR RESTANTE]]&lt;Tabla267[[#This Row],[VALOR]],"NO DISPONIBLE","DISPONIBLE")</f>
        <v>#N/A</v>
      </c>
      <c r="M5788" s="9">
        <f>COUNTIF(Tabla267[[#This Row],[VALOR RESTANTE]],0)</f>
        <v>0</v>
      </c>
    </row>
    <row r="5789" spans="2:13" hidden="1" x14ac:dyDescent="0.2">
      <c r="B5789" s="31">
        <v>5780</v>
      </c>
      <c r="J5789">
        <f t="shared" si="90"/>
        <v>105000</v>
      </c>
      <c r="K5789" t="e">
        <f>VLOOKUP(B5789,'REGISTRO ABONOS'!$B$8:$BC$10039,54,0)</f>
        <v>#N/A</v>
      </c>
      <c r="L5789" t="e">
        <f>IF(Tabla267[[#This Row],[VALOR RESTANTE]]&lt;Tabla267[[#This Row],[VALOR]],"NO DISPONIBLE","DISPONIBLE")</f>
        <v>#N/A</v>
      </c>
      <c r="M5789" s="9">
        <f>COUNTIF(Tabla267[[#This Row],[VALOR RESTANTE]],0)</f>
        <v>0</v>
      </c>
    </row>
    <row r="5790" spans="2:13" hidden="1" x14ac:dyDescent="0.2">
      <c r="B5790" s="31">
        <v>5781</v>
      </c>
      <c r="J5790">
        <f t="shared" si="90"/>
        <v>105000</v>
      </c>
      <c r="K5790" t="e">
        <f>VLOOKUP(B5790,'REGISTRO ABONOS'!$B$8:$BC$10039,54,0)</f>
        <v>#N/A</v>
      </c>
      <c r="L5790" t="e">
        <f>IF(Tabla267[[#This Row],[VALOR RESTANTE]]&lt;Tabla267[[#This Row],[VALOR]],"NO DISPONIBLE","DISPONIBLE")</f>
        <v>#N/A</v>
      </c>
      <c r="M5790" s="9">
        <f>COUNTIF(Tabla267[[#This Row],[VALOR RESTANTE]],0)</f>
        <v>0</v>
      </c>
    </row>
    <row r="5791" spans="2:13" hidden="1" x14ac:dyDescent="0.2">
      <c r="B5791" s="31">
        <v>5782</v>
      </c>
      <c r="J5791">
        <f t="shared" si="90"/>
        <v>105000</v>
      </c>
      <c r="K5791" t="e">
        <f>VLOOKUP(B5791,'REGISTRO ABONOS'!$B$8:$BC$10039,54,0)</f>
        <v>#N/A</v>
      </c>
      <c r="L5791" t="e">
        <f>IF(Tabla267[[#This Row],[VALOR RESTANTE]]&lt;Tabla267[[#This Row],[VALOR]],"NO DISPONIBLE","DISPONIBLE")</f>
        <v>#N/A</v>
      </c>
      <c r="M5791" s="9">
        <f>COUNTIF(Tabla267[[#This Row],[VALOR RESTANTE]],0)</f>
        <v>0</v>
      </c>
    </row>
    <row r="5792" spans="2:13" hidden="1" x14ac:dyDescent="0.2">
      <c r="B5792" s="31">
        <v>5783</v>
      </c>
      <c r="J5792">
        <f t="shared" si="90"/>
        <v>105000</v>
      </c>
      <c r="K5792" t="e">
        <f>VLOOKUP(B5792,'REGISTRO ABONOS'!$B$8:$BC$10039,54,0)</f>
        <v>#N/A</v>
      </c>
      <c r="L5792" t="e">
        <f>IF(Tabla267[[#This Row],[VALOR RESTANTE]]&lt;Tabla267[[#This Row],[VALOR]],"NO DISPONIBLE","DISPONIBLE")</f>
        <v>#N/A</v>
      </c>
      <c r="M5792" s="9">
        <f>COUNTIF(Tabla267[[#This Row],[VALOR RESTANTE]],0)</f>
        <v>0</v>
      </c>
    </row>
    <row r="5793" spans="2:13" hidden="1" x14ac:dyDescent="0.2">
      <c r="B5793" s="31">
        <v>5784</v>
      </c>
      <c r="J5793">
        <f t="shared" si="90"/>
        <v>105000</v>
      </c>
      <c r="K5793" t="e">
        <f>VLOOKUP(B5793,'REGISTRO ABONOS'!$B$8:$BC$10039,54,0)</f>
        <v>#N/A</v>
      </c>
      <c r="L5793" t="e">
        <f>IF(Tabla267[[#This Row],[VALOR RESTANTE]]&lt;Tabla267[[#This Row],[VALOR]],"NO DISPONIBLE","DISPONIBLE")</f>
        <v>#N/A</v>
      </c>
      <c r="M5793" s="9">
        <f>COUNTIF(Tabla267[[#This Row],[VALOR RESTANTE]],0)</f>
        <v>0</v>
      </c>
    </row>
    <row r="5794" spans="2:13" hidden="1" x14ac:dyDescent="0.2">
      <c r="B5794" s="31">
        <v>5785</v>
      </c>
      <c r="J5794">
        <f t="shared" si="90"/>
        <v>105000</v>
      </c>
      <c r="K5794" t="e">
        <f>VLOOKUP(B5794,'REGISTRO ABONOS'!$B$8:$BC$10039,54,0)</f>
        <v>#N/A</v>
      </c>
      <c r="L5794" t="e">
        <f>IF(Tabla267[[#This Row],[VALOR RESTANTE]]&lt;Tabla267[[#This Row],[VALOR]],"NO DISPONIBLE","DISPONIBLE")</f>
        <v>#N/A</v>
      </c>
      <c r="M5794" s="9">
        <f>COUNTIF(Tabla267[[#This Row],[VALOR RESTANTE]],0)</f>
        <v>0</v>
      </c>
    </row>
    <row r="5795" spans="2:13" hidden="1" x14ac:dyDescent="0.2">
      <c r="B5795" s="31">
        <v>5786</v>
      </c>
      <c r="J5795">
        <f t="shared" si="90"/>
        <v>105000</v>
      </c>
      <c r="K5795" t="e">
        <f>VLOOKUP(B5795,'REGISTRO ABONOS'!$B$8:$BC$10039,54,0)</f>
        <v>#N/A</v>
      </c>
      <c r="L5795" t="e">
        <f>IF(Tabla267[[#This Row],[VALOR RESTANTE]]&lt;Tabla267[[#This Row],[VALOR]],"NO DISPONIBLE","DISPONIBLE")</f>
        <v>#N/A</v>
      </c>
      <c r="M5795" s="9">
        <f>COUNTIF(Tabla267[[#This Row],[VALOR RESTANTE]],0)</f>
        <v>0</v>
      </c>
    </row>
    <row r="5796" spans="2:13" hidden="1" x14ac:dyDescent="0.2">
      <c r="B5796" s="31">
        <v>5787</v>
      </c>
      <c r="J5796">
        <f t="shared" si="90"/>
        <v>105000</v>
      </c>
      <c r="K5796" t="e">
        <f>VLOOKUP(B5796,'REGISTRO ABONOS'!$B$8:$BC$10039,54,0)</f>
        <v>#N/A</v>
      </c>
      <c r="L5796" t="e">
        <f>IF(Tabla267[[#This Row],[VALOR RESTANTE]]&lt;Tabla267[[#This Row],[VALOR]],"NO DISPONIBLE","DISPONIBLE")</f>
        <v>#N/A</v>
      </c>
      <c r="M5796" s="9">
        <f>COUNTIF(Tabla267[[#This Row],[VALOR RESTANTE]],0)</f>
        <v>0</v>
      </c>
    </row>
    <row r="5797" spans="2:13" hidden="1" x14ac:dyDescent="0.2">
      <c r="B5797" s="31">
        <v>5788</v>
      </c>
      <c r="J5797">
        <f t="shared" si="90"/>
        <v>105000</v>
      </c>
      <c r="K5797" t="e">
        <f>VLOOKUP(B5797,'REGISTRO ABONOS'!$B$8:$BC$10039,54,0)</f>
        <v>#N/A</v>
      </c>
      <c r="L5797" t="e">
        <f>IF(Tabla267[[#This Row],[VALOR RESTANTE]]&lt;Tabla267[[#This Row],[VALOR]],"NO DISPONIBLE","DISPONIBLE")</f>
        <v>#N/A</v>
      </c>
      <c r="M5797" s="9">
        <f>COUNTIF(Tabla267[[#This Row],[VALOR RESTANTE]],0)</f>
        <v>0</v>
      </c>
    </row>
    <row r="5798" spans="2:13" hidden="1" x14ac:dyDescent="0.2">
      <c r="B5798" s="31">
        <v>5789</v>
      </c>
      <c r="J5798">
        <f t="shared" si="90"/>
        <v>105000</v>
      </c>
      <c r="K5798" t="e">
        <f>VLOOKUP(B5798,'REGISTRO ABONOS'!$B$8:$BC$10039,54,0)</f>
        <v>#N/A</v>
      </c>
      <c r="L5798" t="e">
        <f>IF(Tabla267[[#This Row],[VALOR RESTANTE]]&lt;Tabla267[[#This Row],[VALOR]],"NO DISPONIBLE","DISPONIBLE")</f>
        <v>#N/A</v>
      </c>
      <c r="M5798" s="9">
        <f>COUNTIF(Tabla267[[#This Row],[VALOR RESTANTE]],0)</f>
        <v>0</v>
      </c>
    </row>
    <row r="5799" spans="2:13" hidden="1" x14ac:dyDescent="0.2">
      <c r="B5799" s="31">
        <v>5790</v>
      </c>
      <c r="I5799" t="s">
        <v>89</v>
      </c>
      <c r="J5799">
        <f t="shared" si="90"/>
        <v>105000</v>
      </c>
      <c r="K5799" t="e">
        <f>VLOOKUP(B5799,'REGISTRO ABONOS'!$B$8:$BC$10039,54,0)</f>
        <v>#N/A</v>
      </c>
      <c r="L5799" t="e">
        <f>IF(Tabla267[[#This Row],[VALOR RESTANTE]]&lt;Tabla267[[#This Row],[VALOR]],"NO DISPONIBLE","DISPONIBLE")</f>
        <v>#N/A</v>
      </c>
      <c r="M5799" s="9">
        <f>COUNTIF(Tabla267[[#This Row],[VALOR RESTANTE]],0)</f>
        <v>0</v>
      </c>
    </row>
    <row r="5800" spans="2:13" hidden="1" x14ac:dyDescent="0.2">
      <c r="B5800" s="31">
        <v>5791</v>
      </c>
      <c r="J5800">
        <f t="shared" si="90"/>
        <v>105000</v>
      </c>
      <c r="K5800" t="e">
        <f>VLOOKUP(B5800,'REGISTRO ABONOS'!$B$8:$BC$10039,54,0)</f>
        <v>#N/A</v>
      </c>
      <c r="L5800" t="e">
        <f>IF(Tabla267[[#This Row],[VALOR RESTANTE]]&lt;Tabla267[[#This Row],[VALOR]],"NO DISPONIBLE","DISPONIBLE")</f>
        <v>#N/A</v>
      </c>
      <c r="M5800" s="9">
        <f>COUNTIF(Tabla267[[#This Row],[VALOR RESTANTE]],0)</f>
        <v>0</v>
      </c>
    </row>
    <row r="5801" spans="2:13" hidden="1" x14ac:dyDescent="0.2">
      <c r="B5801" s="31">
        <v>5792</v>
      </c>
      <c r="J5801">
        <f t="shared" si="90"/>
        <v>105000</v>
      </c>
      <c r="K5801" t="e">
        <f>VLOOKUP(B5801,'REGISTRO ABONOS'!$B$8:$BC$10039,54,0)</f>
        <v>#N/A</v>
      </c>
      <c r="L5801" t="e">
        <f>IF(Tabla267[[#This Row],[VALOR RESTANTE]]&lt;Tabla267[[#This Row],[VALOR]],"NO DISPONIBLE","DISPONIBLE")</f>
        <v>#N/A</v>
      </c>
      <c r="M5801" s="9">
        <f>COUNTIF(Tabla267[[#This Row],[VALOR RESTANTE]],0)</f>
        <v>0</v>
      </c>
    </row>
    <row r="5802" spans="2:13" hidden="1" x14ac:dyDescent="0.2">
      <c r="B5802" s="31">
        <v>5793</v>
      </c>
      <c r="J5802">
        <f t="shared" si="90"/>
        <v>105000</v>
      </c>
      <c r="K5802" t="e">
        <f>VLOOKUP(B5802,'REGISTRO ABONOS'!$B$8:$BC$10039,54,0)</f>
        <v>#N/A</v>
      </c>
      <c r="L5802" t="e">
        <f>IF(Tabla267[[#This Row],[VALOR RESTANTE]]&lt;Tabla267[[#This Row],[VALOR]],"NO DISPONIBLE","DISPONIBLE")</f>
        <v>#N/A</v>
      </c>
      <c r="M5802" s="9">
        <f>COUNTIF(Tabla267[[#This Row],[VALOR RESTANTE]],0)</f>
        <v>0</v>
      </c>
    </row>
    <row r="5803" spans="2:13" hidden="1" x14ac:dyDescent="0.2">
      <c r="B5803" s="31">
        <v>5794</v>
      </c>
      <c r="J5803">
        <f t="shared" si="90"/>
        <v>105000</v>
      </c>
      <c r="K5803" t="e">
        <f>VLOOKUP(B5803,'REGISTRO ABONOS'!$B$8:$BC$10039,54,0)</f>
        <v>#N/A</v>
      </c>
      <c r="L5803" t="e">
        <f>IF(Tabla267[[#This Row],[VALOR RESTANTE]]&lt;Tabla267[[#This Row],[VALOR]],"NO DISPONIBLE","DISPONIBLE")</f>
        <v>#N/A</v>
      </c>
      <c r="M5803" s="9">
        <f>COUNTIF(Tabla267[[#This Row],[VALOR RESTANTE]],0)</f>
        <v>0</v>
      </c>
    </row>
    <row r="5804" spans="2:13" hidden="1" x14ac:dyDescent="0.2">
      <c r="B5804" s="31">
        <v>5795</v>
      </c>
      <c r="J5804">
        <f t="shared" si="90"/>
        <v>105000</v>
      </c>
      <c r="K5804" t="e">
        <f>VLOOKUP(B5804,'REGISTRO ABONOS'!$B$8:$BC$10039,54,0)</f>
        <v>#N/A</v>
      </c>
      <c r="L5804" t="e">
        <f>IF(Tabla267[[#This Row],[VALOR RESTANTE]]&lt;Tabla267[[#This Row],[VALOR]],"NO DISPONIBLE","DISPONIBLE")</f>
        <v>#N/A</v>
      </c>
      <c r="M5804" s="9">
        <f>COUNTIF(Tabla267[[#This Row],[VALOR RESTANTE]],0)</f>
        <v>0</v>
      </c>
    </row>
    <row r="5805" spans="2:13" hidden="1" x14ac:dyDescent="0.2">
      <c r="B5805" s="31">
        <v>5796</v>
      </c>
      <c r="I5805" t="s">
        <v>486</v>
      </c>
      <c r="J5805">
        <f t="shared" si="90"/>
        <v>105000</v>
      </c>
      <c r="K5805" t="e">
        <f>VLOOKUP(B5805,'REGISTRO ABONOS'!$B$8:$BC$10039,54,0)</f>
        <v>#N/A</v>
      </c>
      <c r="L5805" t="e">
        <f>IF(Tabla267[[#This Row],[VALOR RESTANTE]]&lt;Tabla267[[#This Row],[VALOR]],"NO DISPONIBLE","DISPONIBLE")</f>
        <v>#N/A</v>
      </c>
      <c r="M5805" s="9">
        <f>COUNTIF(Tabla267[[#This Row],[VALOR RESTANTE]],0)</f>
        <v>0</v>
      </c>
    </row>
    <row r="5806" spans="2:13" hidden="1" x14ac:dyDescent="0.2">
      <c r="B5806" s="31">
        <v>5797</v>
      </c>
      <c r="J5806">
        <f t="shared" si="90"/>
        <v>105000</v>
      </c>
      <c r="K5806" t="e">
        <f>VLOOKUP(B5806,'REGISTRO ABONOS'!$B$8:$BC$10039,54,0)</f>
        <v>#N/A</v>
      </c>
      <c r="L5806" t="e">
        <f>IF(Tabla267[[#This Row],[VALOR RESTANTE]]&lt;Tabla267[[#This Row],[VALOR]],"NO DISPONIBLE","DISPONIBLE")</f>
        <v>#N/A</v>
      </c>
      <c r="M5806" s="9">
        <f>COUNTIF(Tabla267[[#This Row],[VALOR RESTANTE]],0)</f>
        <v>0</v>
      </c>
    </row>
    <row r="5807" spans="2:13" hidden="1" x14ac:dyDescent="0.2">
      <c r="B5807" s="31">
        <v>5798</v>
      </c>
      <c r="J5807">
        <f t="shared" si="90"/>
        <v>105000</v>
      </c>
      <c r="K5807" t="e">
        <f>VLOOKUP(B5807,'REGISTRO ABONOS'!$B$8:$BC$10039,54,0)</f>
        <v>#N/A</v>
      </c>
      <c r="L5807" t="e">
        <f>IF(Tabla267[[#This Row],[VALOR RESTANTE]]&lt;Tabla267[[#This Row],[VALOR]],"NO DISPONIBLE","DISPONIBLE")</f>
        <v>#N/A</v>
      </c>
      <c r="M5807" s="9">
        <f>COUNTIF(Tabla267[[#This Row],[VALOR RESTANTE]],0)</f>
        <v>0</v>
      </c>
    </row>
    <row r="5808" spans="2:13" hidden="1" x14ac:dyDescent="0.2">
      <c r="B5808" s="31">
        <v>5799</v>
      </c>
      <c r="J5808">
        <f t="shared" si="90"/>
        <v>105000</v>
      </c>
      <c r="K5808" t="e">
        <f>VLOOKUP(B5808,'REGISTRO ABONOS'!$B$8:$BC$10039,54,0)</f>
        <v>#N/A</v>
      </c>
      <c r="L5808" t="e">
        <f>IF(Tabla267[[#This Row],[VALOR RESTANTE]]&lt;Tabla267[[#This Row],[VALOR]],"NO DISPONIBLE","DISPONIBLE")</f>
        <v>#N/A</v>
      </c>
      <c r="M5808" s="9">
        <f>COUNTIF(Tabla267[[#This Row],[VALOR RESTANTE]],0)</f>
        <v>0</v>
      </c>
    </row>
    <row r="5809" spans="2:13" hidden="1" x14ac:dyDescent="0.2">
      <c r="B5809" s="31">
        <v>5800</v>
      </c>
      <c r="J5809">
        <f t="shared" si="90"/>
        <v>105000</v>
      </c>
      <c r="K5809" t="e">
        <f>VLOOKUP(B5809,'REGISTRO ABONOS'!$B$8:$BC$10039,54,0)</f>
        <v>#N/A</v>
      </c>
      <c r="L5809" t="e">
        <f>IF(Tabla267[[#This Row],[VALOR RESTANTE]]&lt;Tabla267[[#This Row],[VALOR]],"NO DISPONIBLE","DISPONIBLE")</f>
        <v>#N/A</v>
      </c>
      <c r="M5809" s="9">
        <f>COUNTIF(Tabla267[[#This Row],[VALOR RESTANTE]],0)</f>
        <v>0</v>
      </c>
    </row>
    <row r="5810" spans="2:13" hidden="1" x14ac:dyDescent="0.2">
      <c r="B5810" s="31">
        <v>5801</v>
      </c>
      <c r="J5810">
        <f t="shared" si="90"/>
        <v>105000</v>
      </c>
      <c r="K5810" t="e">
        <f>VLOOKUP(B5810,'REGISTRO ABONOS'!$B$8:$BC$10039,54,0)</f>
        <v>#N/A</v>
      </c>
      <c r="L5810" t="e">
        <f>IF(Tabla267[[#This Row],[VALOR RESTANTE]]&lt;Tabla267[[#This Row],[VALOR]],"NO DISPONIBLE","DISPONIBLE")</f>
        <v>#N/A</v>
      </c>
      <c r="M5810" s="9">
        <f>COUNTIF(Tabla267[[#This Row],[VALOR RESTANTE]],0)</f>
        <v>0</v>
      </c>
    </row>
    <row r="5811" spans="2:13" hidden="1" x14ac:dyDescent="0.2">
      <c r="B5811" s="31">
        <v>5802</v>
      </c>
      <c r="J5811">
        <f t="shared" si="90"/>
        <v>105000</v>
      </c>
      <c r="K5811" t="e">
        <f>VLOOKUP(B5811,'REGISTRO ABONOS'!$B$8:$BC$10039,54,0)</f>
        <v>#N/A</v>
      </c>
      <c r="L5811" t="e">
        <f>IF(Tabla267[[#This Row],[VALOR RESTANTE]]&lt;Tabla267[[#This Row],[VALOR]],"NO DISPONIBLE","DISPONIBLE")</f>
        <v>#N/A</v>
      </c>
      <c r="M5811" s="9">
        <f>COUNTIF(Tabla267[[#This Row],[VALOR RESTANTE]],0)</f>
        <v>0</v>
      </c>
    </row>
    <row r="5812" spans="2:13" hidden="1" x14ac:dyDescent="0.2">
      <c r="B5812" s="31">
        <v>5803</v>
      </c>
      <c r="J5812">
        <f t="shared" si="90"/>
        <v>105000</v>
      </c>
      <c r="K5812" t="e">
        <f>VLOOKUP(B5812,'REGISTRO ABONOS'!$B$8:$BC$10039,54,0)</f>
        <v>#N/A</v>
      </c>
      <c r="L5812" t="e">
        <f>IF(Tabla267[[#This Row],[VALOR RESTANTE]]&lt;Tabla267[[#This Row],[VALOR]],"NO DISPONIBLE","DISPONIBLE")</f>
        <v>#N/A</v>
      </c>
      <c r="M5812" s="9">
        <f>COUNTIF(Tabla267[[#This Row],[VALOR RESTANTE]],0)</f>
        <v>0</v>
      </c>
    </row>
    <row r="5813" spans="2:13" hidden="1" x14ac:dyDescent="0.2">
      <c r="B5813" s="31">
        <v>5804</v>
      </c>
      <c r="J5813">
        <f t="shared" si="90"/>
        <v>105000</v>
      </c>
      <c r="K5813" t="e">
        <f>VLOOKUP(B5813,'REGISTRO ABONOS'!$B$8:$BC$10039,54,0)</f>
        <v>#N/A</v>
      </c>
      <c r="L5813" t="e">
        <f>IF(Tabla267[[#This Row],[VALOR RESTANTE]]&lt;Tabla267[[#This Row],[VALOR]],"NO DISPONIBLE","DISPONIBLE")</f>
        <v>#N/A</v>
      </c>
      <c r="M5813" s="9">
        <f>COUNTIF(Tabla267[[#This Row],[VALOR RESTANTE]],0)</f>
        <v>0</v>
      </c>
    </row>
    <row r="5814" spans="2:13" hidden="1" x14ac:dyDescent="0.2">
      <c r="B5814" s="31">
        <v>5805</v>
      </c>
      <c r="J5814">
        <f t="shared" si="90"/>
        <v>105000</v>
      </c>
      <c r="K5814" t="e">
        <f>VLOOKUP(B5814,'REGISTRO ABONOS'!$B$8:$BC$10039,54,0)</f>
        <v>#N/A</v>
      </c>
      <c r="L5814" t="e">
        <f>IF(Tabla267[[#This Row],[VALOR RESTANTE]]&lt;Tabla267[[#This Row],[VALOR]],"NO DISPONIBLE","DISPONIBLE")</f>
        <v>#N/A</v>
      </c>
      <c r="M5814" s="9">
        <f>COUNTIF(Tabla267[[#This Row],[VALOR RESTANTE]],0)</f>
        <v>0</v>
      </c>
    </row>
    <row r="5815" spans="2:13" hidden="1" x14ac:dyDescent="0.2">
      <c r="B5815" s="31">
        <v>5806</v>
      </c>
      <c r="J5815">
        <f t="shared" si="90"/>
        <v>105000</v>
      </c>
      <c r="K5815" t="e">
        <f>VLOOKUP(B5815,'REGISTRO ABONOS'!$B$8:$BC$10039,54,0)</f>
        <v>#N/A</v>
      </c>
      <c r="L5815" t="e">
        <f>IF(Tabla267[[#This Row],[VALOR RESTANTE]]&lt;Tabla267[[#This Row],[VALOR]],"NO DISPONIBLE","DISPONIBLE")</f>
        <v>#N/A</v>
      </c>
      <c r="M5815" s="9">
        <f>COUNTIF(Tabla267[[#This Row],[VALOR RESTANTE]],0)</f>
        <v>0</v>
      </c>
    </row>
    <row r="5816" spans="2:13" hidden="1" x14ac:dyDescent="0.2">
      <c r="B5816" s="31">
        <v>5807</v>
      </c>
      <c r="I5816" t="s">
        <v>282</v>
      </c>
      <c r="J5816">
        <f t="shared" si="90"/>
        <v>105000</v>
      </c>
      <c r="K5816" t="e">
        <f>VLOOKUP(B5816,'REGISTRO ABONOS'!$B$8:$BC$10039,54,0)</f>
        <v>#N/A</v>
      </c>
      <c r="L5816" t="e">
        <f>IF(Tabla267[[#This Row],[VALOR RESTANTE]]&lt;Tabla267[[#This Row],[VALOR]],"NO DISPONIBLE","DISPONIBLE")</f>
        <v>#N/A</v>
      </c>
      <c r="M5816" s="9">
        <f>COUNTIF(Tabla267[[#This Row],[VALOR RESTANTE]],0)</f>
        <v>0</v>
      </c>
    </row>
    <row r="5817" spans="2:13" hidden="1" x14ac:dyDescent="0.2">
      <c r="B5817" s="31">
        <v>5808</v>
      </c>
      <c r="J5817">
        <f t="shared" si="90"/>
        <v>105000</v>
      </c>
      <c r="K5817" t="e">
        <f>VLOOKUP(B5817,'REGISTRO ABONOS'!$B$8:$BC$10039,54,0)</f>
        <v>#N/A</v>
      </c>
      <c r="L5817" t="e">
        <f>IF(Tabla267[[#This Row],[VALOR RESTANTE]]&lt;Tabla267[[#This Row],[VALOR]],"NO DISPONIBLE","DISPONIBLE")</f>
        <v>#N/A</v>
      </c>
      <c r="M5817" s="9">
        <f>COUNTIF(Tabla267[[#This Row],[VALOR RESTANTE]],0)</f>
        <v>0</v>
      </c>
    </row>
    <row r="5818" spans="2:13" hidden="1" x14ac:dyDescent="0.2">
      <c r="B5818" s="31">
        <v>5809</v>
      </c>
      <c r="J5818">
        <f t="shared" si="90"/>
        <v>105000</v>
      </c>
      <c r="K5818" t="e">
        <f>VLOOKUP(B5818,'REGISTRO ABONOS'!$B$8:$BC$10039,54,0)</f>
        <v>#N/A</v>
      </c>
      <c r="L5818" t="e">
        <f>IF(Tabla267[[#This Row],[VALOR RESTANTE]]&lt;Tabla267[[#This Row],[VALOR]],"NO DISPONIBLE","DISPONIBLE")</f>
        <v>#N/A</v>
      </c>
      <c r="M5818" s="9">
        <f>COUNTIF(Tabla267[[#This Row],[VALOR RESTANTE]],0)</f>
        <v>0</v>
      </c>
    </row>
    <row r="5819" spans="2:13" hidden="1" x14ac:dyDescent="0.2">
      <c r="B5819" s="31">
        <v>5810</v>
      </c>
      <c r="J5819">
        <f t="shared" si="90"/>
        <v>105000</v>
      </c>
      <c r="K5819" t="e">
        <f>VLOOKUP(B5819,'REGISTRO ABONOS'!$B$8:$BC$10039,54,0)</f>
        <v>#N/A</v>
      </c>
      <c r="L5819" t="e">
        <f>IF(Tabla267[[#This Row],[VALOR RESTANTE]]&lt;Tabla267[[#This Row],[VALOR]],"NO DISPONIBLE","DISPONIBLE")</f>
        <v>#N/A</v>
      </c>
      <c r="M5819" s="9">
        <f>COUNTIF(Tabla267[[#This Row],[VALOR RESTANTE]],0)</f>
        <v>0</v>
      </c>
    </row>
    <row r="5820" spans="2:13" hidden="1" x14ac:dyDescent="0.2">
      <c r="B5820" s="31">
        <v>5811</v>
      </c>
      <c r="J5820">
        <f t="shared" si="90"/>
        <v>105000</v>
      </c>
      <c r="K5820" t="e">
        <f>VLOOKUP(B5820,'REGISTRO ABONOS'!$B$8:$BC$10039,54,0)</f>
        <v>#N/A</v>
      </c>
      <c r="L5820" t="e">
        <f>IF(Tabla267[[#This Row],[VALOR RESTANTE]]&lt;Tabla267[[#This Row],[VALOR]],"NO DISPONIBLE","DISPONIBLE")</f>
        <v>#N/A</v>
      </c>
      <c r="M5820" s="9">
        <f>COUNTIF(Tabla267[[#This Row],[VALOR RESTANTE]],0)</f>
        <v>0</v>
      </c>
    </row>
    <row r="5821" spans="2:13" hidden="1" x14ac:dyDescent="0.2">
      <c r="B5821" s="31">
        <v>5812</v>
      </c>
      <c r="J5821">
        <f t="shared" si="90"/>
        <v>105000</v>
      </c>
      <c r="K5821" t="e">
        <f>VLOOKUP(B5821,'REGISTRO ABONOS'!$B$8:$BC$10039,54,0)</f>
        <v>#N/A</v>
      </c>
      <c r="L5821" t="e">
        <f>IF(Tabla267[[#This Row],[VALOR RESTANTE]]&lt;Tabla267[[#This Row],[VALOR]],"NO DISPONIBLE","DISPONIBLE")</f>
        <v>#N/A</v>
      </c>
      <c r="M5821" s="9">
        <f>COUNTIF(Tabla267[[#This Row],[VALOR RESTANTE]],0)</f>
        <v>0</v>
      </c>
    </row>
    <row r="5822" spans="2:13" hidden="1" x14ac:dyDescent="0.2">
      <c r="B5822" s="31">
        <v>5813</v>
      </c>
      <c r="J5822">
        <f t="shared" si="90"/>
        <v>105000</v>
      </c>
      <c r="K5822" t="e">
        <f>VLOOKUP(B5822,'REGISTRO ABONOS'!$B$8:$BC$10039,54,0)</f>
        <v>#N/A</v>
      </c>
      <c r="L5822" t="e">
        <f>IF(Tabla267[[#This Row],[VALOR RESTANTE]]&lt;Tabla267[[#This Row],[VALOR]],"NO DISPONIBLE","DISPONIBLE")</f>
        <v>#N/A</v>
      </c>
      <c r="M5822" s="9">
        <f>COUNTIF(Tabla267[[#This Row],[VALOR RESTANTE]],0)</f>
        <v>0</v>
      </c>
    </row>
    <row r="5823" spans="2:13" hidden="1" x14ac:dyDescent="0.2">
      <c r="B5823" s="31">
        <v>5814</v>
      </c>
      <c r="J5823">
        <f t="shared" si="90"/>
        <v>105000</v>
      </c>
      <c r="K5823" t="e">
        <f>VLOOKUP(B5823,'REGISTRO ABONOS'!$B$8:$BC$10039,54,0)</f>
        <v>#N/A</v>
      </c>
      <c r="L5823" t="e">
        <f>IF(Tabla267[[#This Row],[VALOR RESTANTE]]&lt;Tabla267[[#This Row],[VALOR]],"NO DISPONIBLE","DISPONIBLE")</f>
        <v>#N/A</v>
      </c>
      <c r="M5823" s="9">
        <f>COUNTIF(Tabla267[[#This Row],[VALOR RESTANTE]],0)</f>
        <v>0</v>
      </c>
    </row>
    <row r="5824" spans="2:13" hidden="1" x14ac:dyDescent="0.2">
      <c r="B5824" s="31">
        <v>5815</v>
      </c>
      <c r="J5824">
        <f t="shared" si="90"/>
        <v>105000</v>
      </c>
      <c r="K5824" t="e">
        <f>VLOOKUP(B5824,'REGISTRO ABONOS'!$B$8:$BC$10039,54,0)</f>
        <v>#N/A</v>
      </c>
      <c r="L5824" t="e">
        <f>IF(Tabla267[[#This Row],[VALOR RESTANTE]]&lt;Tabla267[[#This Row],[VALOR]],"NO DISPONIBLE","DISPONIBLE")</f>
        <v>#N/A</v>
      </c>
      <c r="M5824" s="9">
        <f>COUNTIF(Tabla267[[#This Row],[VALOR RESTANTE]],0)</f>
        <v>0</v>
      </c>
    </row>
    <row r="5825" spans="2:13" hidden="1" x14ac:dyDescent="0.2">
      <c r="B5825" s="31">
        <v>5816</v>
      </c>
      <c r="J5825">
        <f t="shared" si="90"/>
        <v>105000</v>
      </c>
      <c r="K5825" t="e">
        <f>VLOOKUP(B5825,'REGISTRO ABONOS'!$B$8:$BC$10039,54,0)</f>
        <v>#N/A</v>
      </c>
      <c r="L5825" t="e">
        <f>IF(Tabla267[[#This Row],[VALOR RESTANTE]]&lt;Tabla267[[#This Row],[VALOR]],"NO DISPONIBLE","DISPONIBLE")</f>
        <v>#N/A</v>
      </c>
      <c r="M5825" s="9">
        <f>COUNTIF(Tabla267[[#This Row],[VALOR RESTANTE]],0)</f>
        <v>0</v>
      </c>
    </row>
    <row r="5826" spans="2:13" hidden="1" x14ac:dyDescent="0.2">
      <c r="B5826" s="31">
        <v>5817</v>
      </c>
      <c r="C5826" s="10">
        <v>43556</v>
      </c>
      <c r="D5826" t="s">
        <v>105</v>
      </c>
      <c r="H5826" t="s">
        <v>105</v>
      </c>
      <c r="I5826" t="s">
        <v>107</v>
      </c>
      <c r="J5826">
        <f t="shared" si="90"/>
        <v>105000</v>
      </c>
      <c r="K5826" t="e">
        <f>VLOOKUP(B5826,'REGISTRO ABONOS'!$B$8:$BC$10039,54,0)</f>
        <v>#N/A</v>
      </c>
      <c r="L5826" t="e">
        <f>IF(Tabla267[[#This Row],[VALOR RESTANTE]]&lt;Tabla267[[#This Row],[VALOR]],"NO DISPONIBLE","DISPONIBLE")</f>
        <v>#N/A</v>
      </c>
      <c r="M5826" s="9">
        <f>COUNTIF(Tabla267[[#This Row],[VALOR RESTANTE]],0)</f>
        <v>0</v>
      </c>
    </row>
    <row r="5827" spans="2:13" hidden="1" x14ac:dyDescent="0.2">
      <c r="B5827" s="31">
        <v>5818</v>
      </c>
      <c r="J5827">
        <f t="shared" si="90"/>
        <v>105000</v>
      </c>
      <c r="K5827" t="e">
        <f>VLOOKUP(B5827,'REGISTRO ABONOS'!$B$8:$BC$10039,54,0)</f>
        <v>#N/A</v>
      </c>
      <c r="L5827" t="e">
        <f>IF(Tabla267[[#This Row],[VALOR RESTANTE]]&lt;Tabla267[[#This Row],[VALOR]],"NO DISPONIBLE","DISPONIBLE")</f>
        <v>#N/A</v>
      </c>
      <c r="M5827" s="9">
        <f>COUNTIF(Tabla267[[#This Row],[VALOR RESTANTE]],0)</f>
        <v>0</v>
      </c>
    </row>
    <row r="5828" spans="2:13" hidden="1" x14ac:dyDescent="0.2">
      <c r="B5828" s="31">
        <v>5819</v>
      </c>
      <c r="J5828">
        <f t="shared" si="90"/>
        <v>105000</v>
      </c>
      <c r="K5828" t="e">
        <f>VLOOKUP(B5828,'REGISTRO ABONOS'!$B$8:$BC$10039,54,0)</f>
        <v>#N/A</v>
      </c>
      <c r="L5828" t="e">
        <f>IF(Tabla267[[#This Row],[VALOR RESTANTE]]&lt;Tabla267[[#This Row],[VALOR]],"NO DISPONIBLE","DISPONIBLE")</f>
        <v>#N/A</v>
      </c>
      <c r="M5828" s="9">
        <f>COUNTIF(Tabla267[[#This Row],[VALOR RESTANTE]],0)</f>
        <v>0</v>
      </c>
    </row>
    <row r="5829" spans="2:13" hidden="1" x14ac:dyDescent="0.2">
      <c r="B5829" s="31">
        <v>5820</v>
      </c>
      <c r="J5829">
        <f t="shared" si="90"/>
        <v>105000</v>
      </c>
      <c r="K5829" t="e">
        <f>VLOOKUP(B5829,'REGISTRO ABONOS'!$B$8:$BC$10039,54,0)</f>
        <v>#N/A</v>
      </c>
      <c r="L5829" t="e">
        <f>IF(Tabla267[[#This Row],[VALOR RESTANTE]]&lt;Tabla267[[#This Row],[VALOR]],"NO DISPONIBLE","DISPONIBLE")</f>
        <v>#N/A</v>
      </c>
      <c r="M5829" s="9">
        <f>COUNTIF(Tabla267[[#This Row],[VALOR RESTANTE]],0)</f>
        <v>0</v>
      </c>
    </row>
    <row r="5830" spans="2:13" hidden="1" x14ac:dyDescent="0.2">
      <c r="B5830" s="31">
        <v>5821</v>
      </c>
      <c r="J5830">
        <f t="shared" si="90"/>
        <v>105000</v>
      </c>
      <c r="K5830" t="e">
        <f>VLOOKUP(B5830,'REGISTRO ABONOS'!$B$8:$BC$10039,54,0)</f>
        <v>#N/A</v>
      </c>
      <c r="L5830" t="e">
        <f>IF(Tabla267[[#This Row],[VALOR RESTANTE]]&lt;Tabla267[[#This Row],[VALOR]],"NO DISPONIBLE","DISPONIBLE")</f>
        <v>#N/A</v>
      </c>
      <c r="M5830" s="9">
        <f>COUNTIF(Tabla267[[#This Row],[VALOR RESTANTE]],0)</f>
        <v>0</v>
      </c>
    </row>
    <row r="5831" spans="2:13" hidden="1" x14ac:dyDescent="0.2">
      <c r="B5831" s="31">
        <v>5822</v>
      </c>
      <c r="J5831">
        <f t="shared" si="90"/>
        <v>105000</v>
      </c>
      <c r="K5831" t="e">
        <f>VLOOKUP(B5831,'REGISTRO ABONOS'!$B$8:$BC$10039,54,0)</f>
        <v>#N/A</v>
      </c>
      <c r="L5831" t="e">
        <f>IF(Tabla267[[#This Row],[VALOR RESTANTE]]&lt;Tabla267[[#This Row],[VALOR]],"NO DISPONIBLE","DISPONIBLE")</f>
        <v>#N/A</v>
      </c>
      <c r="M5831" s="9">
        <f>COUNTIF(Tabla267[[#This Row],[VALOR RESTANTE]],0)</f>
        <v>0</v>
      </c>
    </row>
    <row r="5832" spans="2:13" hidden="1" x14ac:dyDescent="0.2">
      <c r="B5832" s="31">
        <v>5823</v>
      </c>
      <c r="J5832">
        <f t="shared" si="90"/>
        <v>105000</v>
      </c>
      <c r="K5832" t="e">
        <f>VLOOKUP(B5832,'REGISTRO ABONOS'!$B$8:$BC$10039,54,0)</f>
        <v>#N/A</v>
      </c>
      <c r="L5832" t="e">
        <f>IF(Tabla267[[#This Row],[VALOR RESTANTE]]&lt;Tabla267[[#This Row],[VALOR]],"NO DISPONIBLE","DISPONIBLE")</f>
        <v>#N/A</v>
      </c>
      <c r="M5832" s="9">
        <f>COUNTIF(Tabla267[[#This Row],[VALOR RESTANTE]],0)</f>
        <v>0</v>
      </c>
    </row>
    <row r="5833" spans="2:13" hidden="1" x14ac:dyDescent="0.2">
      <c r="B5833" s="31">
        <v>5824</v>
      </c>
      <c r="J5833">
        <f t="shared" si="90"/>
        <v>105000</v>
      </c>
      <c r="K5833" t="e">
        <f>VLOOKUP(B5833,'REGISTRO ABONOS'!$B$8:$BC$10039,54,0)</f>
        <v>#N/A</v>
      </c>
      <c r="L5833" t="e">
        <f>IF(Tabla267[[#This Row],[VALOR RESTANTE]]&lt;Tabla267[[#This Row],[VALOR]],"NO DISPONIBLE","DISPONIBLE")</f>
        <v>#N/A</v>
      </c>
      <c r="M5833" s="9">
        <f>COUNTIF(Tabla267[[#This Row],[VALOR RESTANTE]],0)</f>
        <v>0</v>
      </c>
    </row>
    <row r="5834" spans="2:13" hidden="1" x14ac:dyDescent="0.2">
      <c r="B5834" s="31">
        <v>5825</v>
      </c>
      <c r="J5834">
        <f t="shared" si="90"/>
        <v>105000</v>
      </c>
      <c r="K5834" t="e">
        <f>VLOOKUP(B5834,'REGISTRO ABONOS'!$B$8:$BC$10039,54,0)</f>
        <v>#N/A</v>
      </c>
      <c r="L5834" t="e">
        <f>IF(Tabla267[[#This Row],[VALOR RESTANTE]]&lt;Tabla267[[#This Row],[VALOR]],"NO DISPONIBLE","DISPONIBLE")</f>
        <v>#N/A</v>
      </c>
      <c r="M5834" s="9">
        <f>COUNTIF(Tabla267[[#This Row],[VALOR RESTANTE]],0)</f>
        <v>0</v>
      </c>
    </row>
    <row r="5835" spans="2:13" hidden="1" x14ac:dyDescent="0.2">
      <c r="B5835" s="31">
        <v>5826</v>
      </c>
      <c r="J5835">
        <f t="shared" si="90"/>
        <v>105000</v>
      </c>
      <c r="K5835" t="e">
        <f>VLOOKUP(B5835,'REGISTRO ABONOS'!$B$8:$BC$10039,54,0)</f>
        <v>#N/A</v>
      </c>
      <c r="L5835" t="e">
        <f>IF(Tabla267[[#This Row],[VALOR RESTANTE]]&lt;Tabla267[[#This Row],[VALOR]],"NO DISPONIBLE","DISPONIBLE")</f>
        <v>#N/A</v>
      </c>
      <c r="M5835" s="9">
        <f>COUNTIF(Tabla267[[#This Row],[VALOR RESTANTE]],0)</f>
        <v>0</v>
      </c>
    </row>
    <row r="5836" spans="2:13" hidden="1" x14ac:dyDescent="0.2">
      <c r="B5836" s="31">
        <v>5827</v>
      </c>
      <c r="J5836">
        <f t="shared" ref="J5836:J5899" si="91">IF(C5836&gt;43607,130000,105000)</f>
        <v>105000</v>
      </c>
      <c r="K5836" t="e">
        <f>VLOOKUP(B5836,'REGISTRO ABONOS'!$B$8:$BC$10039,54,0)</f>
        <v>#N/A</v>
      </c>
      <c r="L5836" t="e">
        <f>IF(Tabla267[[#This Row],[VALOR RESTANTE]]&lt;Tabla267[[#This Row],[VALOR]],"NO DISPONIBLE","DISPONIBLE")</f>
        <v>#N/A</v>
      </c>
      <c r="M5836" s="9">
        <f>COUNTIF(Tabla267[[#This Row],[VALOR RESTANTE]],0)</f>
        <v>0</v>
      </c>
    </row>
    <row r="5837" spans="2:13" hidden="1" x14ac:dyDescent="0.2">
      <c r="B5837" s="31">
        <v>5828</v>
      </c>
      <c r="J5837">
        <f t="shared" si="91"/>
        <v>105000</v>
      </c>
      <c r="K5837" t="e">
        <f>VLOOKUP(B5837,'REGISTRO ABONOS'!$B$8:$BC$10039,54,0)</f>
        <v>#N/A</v>
      </c>
      <c r="L5837" t="e">
        <f>IF(Tabla267[[#This Row],[VALOR RESTANTE]]&lt;Tabla267[[#This Row],[VALOR]],"NO DISPONIBLE","DISPONIBLE")</f>
        <v>#N/A</v>
      </c>
      <c r="M5837" s="9">
        <f>COUNTIF(Tabla267[[#This Row],[VALOR RESTANTE]],0)</f>
        <v>0</v>
      </c>
    </row>
    <row r="5838" spans="2:13" hidden="1" x14ac:dyDescent="0.2">
      <c r="B5838" s="31">
        <v>5829</v>
      </c>
      <c r="J5838">
        <f t="shared" si="91"/>
        <v>105000</v>
      </c>
      <c r="K5838" t="e">
        <f>VLOOKUP(B5838,'REGISTRO ABONOS'!$B$8:$BC$10039,54,0)</f>
        <v>#N/A</v>
      </c>
      <c r="L5838" t="e">
        <f>IF(Tabla267[[#This Row],[VALOR RESTANTE]]&lt;Tabla267[[#This Row],[VALOR]],"NO DISPONIBLE","DISPONIBLE")</f>
        <v>#N/A</v>
      </c>
      <c r="M5838" s="9">
        <f>COUNTIF(Tabla267[[#This Row],[VALOR RESTANTE]],0)</f>
        <v>0</v>
      </c>
    </row>
    <row r="5839" spans="2:13" hidden="1" x14ac:dyDescent="0.2">
      <c r="B5839" s="31">
        <v>5830</v>
      </c>
      <c r="J5839">
        <f t="shared" si="91"/>
        <v>105000</v>
      </c>
      <c r="K5839" t="e">
        <f>VLOOKUP(B5839,'REGISTRO ABONOS'!$B$8:$BC$10039,54,0)</f>
        <v>#N/A</v>
      </c>
      <c r="L5839" t="e">
        <f>IF(Tabla267[[#This Row],[VALOR RESTANTE]]&lt;Tabla267[[#This Row],[VALOR]],"NO DISPONIBLE","DISPONIBLE")</f>
        <v>#N/A</v>
      </c>
      <c r="M5839" s="9">
        <f>COUNTIF(Tabla267[[#This Row],[VALOR RESTANTE]],0)</f>
        <v>0</v>
      </c>
    </row>
    <row r="5840" spans="2:13" hidden="1" x14ac:dyDescent="0.2">
      <c r="B5840" s="31">
        <v>5831</v>
      </c>
      <c r="J5840">
        <f t="shared" si="91"/>
        <v>105000</v>
      </c>
      <c r="K5840" t="e">
        <f>VLOOKUP(B5840,'REGISTRO ABONOS'!$B$8:$BC$10039,54,0)</f>
        <v>#N/A</v>
      </c>
      <c r="L5840" t="e">
        <f>IF(Tabla267[[#This Row],[VALOR RESTANTE]]&lt;Tabla267[[#This Row],[VALOR]],"NO DISPONIBLE","DISPONIBLE")</f>
        <v>#N/A</v>
      </c>
      <c r="M5840" s="9">
        <f>COUNTIF(Tabla267[[#This Row],[VALOR RESTANTE]],0)</f>
        <v>0</v>
      </c>
    </row>
    <row r="5841" spans="2:13" hidden="1" x14ac:dyDescent="0.2">
      <c r="B5841" s="31">
        <v>5832</v>
      </c>
      <c r="J5841">
        <f t="shared" si="91"/>
        <v>105000</v>
      </c>
      <c r="K5841" t="e">
        <f>VLOOKUP(B5841,'REGISTRO ABONOS'!$B$8:$BC$10039,54,0)</f>
        <v>#N/A</v>
      </c>
      <c r="L5841" t="e">
        <f>IF(Tabla267[[#This Row],[VALOR RESTANTE]]&lt;Tabla267[[#This Row],[VALOR]],"NO DISPONIBLE","DISPONIBLE")</f>
        <v>#N/A</v>
      </c>
      <c r="M5841" s="9">
        <f>COUNTIF(Tabla267[[#This Row],[VALOR RESTANTE]],0)</f>
        <v>0</v>
      </c>
    </row>
    <row r="5842" spans="2:13" hidden="1" x14ac:dyDescent="0.2">
      <c r="B5842" s="31">
        <v>5833</v>
      </c>
      <c r="J5842">
        <f t="shared" si="91"/>
        <v>105000</v>
      </c>
      <c r="K5842" t="e">
        <f>VLOOKUP(B5842,'REGISTRO ABONOS'!$B$8:$BC$10039,54,0)</f>
        <v>#N/A</v>
      </c>
      <c r="L5842" t="e">
        <f>IF(Tabla267[[#This Row],[VALOR RESTANTE]]&lt;Tabla267[[#This Row],[VALOR]],"NO DISPONIBLE","DISPONIBLE")</f>
        <v>#N/A</v>
      </c>
      <c r="M5842" s="9">
        <f>COUNTIF(Tabla267[[#This Row],[VALOR RESTANTE]],0)</f>
        <v>0</v>
      </c>
    </row>
    <row r="5843" spans="2:13" hidden="1" x14ac:dyDescent="0.2">
      <c r="B5843" s="31">
        <v>5834</v>
      </c>
      <c r="J5843">
        <f t="shared" si="91"/>
        <v>105000</v>
      </c>
      <c r="K5843" t="e">
        <f>VLOOKUP(B5843,'REGISTRO ABONOS'!$B$8:$BC$10039,54,0)</f>
        <v>#N/A</v>
      </c>
      <c r="L5843" t="e">
        <f>IF(Tabla267[[#This Row],[VALOR RESTANTE]]&lt;Tabla267[[#This Row],[VALOR]],"NO DISPONIBLE","DISPONIBLE")</f>
        <v>#N/A</v>
      </c>
      <c r="M5843" s="9">
        <f>COUNTIF(Tabla267[[#This Row],[VALOR RESTANTE]],0)</f>
        <v>0</v>
      </c>
    </row>
    <row r="5844" spans="2:13" hidden="1" x14ac:dyDescent="0.2">
      <c r="B5844" s="31">
        <v>5835</v>
      </c>
      <c r="J5844">
        <f t="shared" si="91"/>
        <v>105000</v>
      </c>
      <c r="K5844" t="e">
        <f>VLOOKUP(B5844,'REGISTRO ABONOS'!$B$8:$BC$10039,54,0)</f>
        <v>#N/A</v>
      </c>
      <c r="L5844" t="e">
        <f>IF(Tabla267[[#This Row],[VALOR RESTANTE]]&lt;Tabla267[[#This Row],[VALOR]],"NO DISPONIBLE","DISPONIBLE")</f>
        <v>#N/A</v>
      </c>
      <c r="M5844" s="9">
        <f>COUNTIF(Tabla267[[#This Row],[VALOR RESTANTE]],0)</f>
        <v>0</v>
      </c>
    </row>
    <row r="5845" spans="2:13" hidden="1" x14ac:dyDescent="0.2">
      <c r="B5845" s="31">
        <v>5836</v>
      </c>
      <c r="J5845">
        <f t="shared" si="91"/>
        <v>105000</v>
      </c>
      <c r="K5845" t="e">
        <f>VLOOKUP(B5845,'REGISTRO ABONOS'!$B$8:$BC$10039,54,0)</f>
        <v>#N/A</v>
      </c>
      <c r="L5845" t="e">
        <f>IF(Tabla267[[#This Row],[VALOR RESTANTE]]&lt;Tabla267[[#This Row],[VALOR]],"NO DISPONIBLE","DISPONIBLE")</f>
        <v>#N/A</v>
      </c>
      <c r="M5845" s="9">
        <f>COUNTIF(Tabla267[[#This Row],[VALOR RESTANTE]],0)</f>
        <v>0</v>
      </c>
    </row>
    <row r="5846" spans="2:13" hidden="1" x14ac:dyDescent="0.2">
      <c r="B5846" s="31">
        <v>5837</v>
      </c>
      <c r="J5846">
        <f t="shared" si="91"/>
        <v>105000</v>
      </c>
      <c r="K5846" t="e">
        <f>VLOOKUP(B5846,'REGISTRO ABONOS'!$B$8:$BC$10039,54,0)</f>
        <v>#N/A</v>
      </c>
      <c r="L5846" t="e">
        <f>IF(Tabla267[[#This Row],[VALOR RESTANTE]]&lt;Tabla267[[#This Row],[VALOR]],"NO DISPONIBLE","DISPONIBLE")</f>
        <v>#N/A</v>
      </c>
      <c r="M5846" s="9">
        <f>COUNTIF(Tabla267[[#This Row],[VALOR RESTANTE]],0)</f>
        <v>0</v>
      </c>
    </row>
    <row r="5847" spans="2:13" hidden="1" x14ac:dyDescent="0.2">
      <c r="B5847" s="31">
        <v>5838</v>
      </c>
      <c r="J5847">
        <f t="shared" si="91"/>
        <v>105000</v>
      </c>
      <c r="K5847" t="e">
        <f>VLOOKUP(B5847,'REGISTRO ABONOS'!$B$8:$BC$10039,54,0)</f>
        <v>#N/A</v>
      </c>
      <c r="L5847" t="e">
        <f>IF(Tabla267[[#This Row],[VALOR RESTANTE]]&lt;Tabla267[[#This Row],[VALOR]],"NO DISPONIBLE","DISPONIBLE")</f>
        <v>#N/A</v>
      </c>
      <c r="M5847" s="9">
        <f>COUNTIF(Tabla267[[#This Row],[VALOR RESTANTE]],0)</f>
        <v>0</v>
      </c>
    </row>
    <row r="5848" spans="2:13" hidden="1" x14ac:dyDescent="0.2">
      <c r="B5848" s="31">
        <v>5839</v>
      </c>
      <c r="J5848">
        <f t="shared" si="91"/>
        <v>105000</v>
      </c>
      <c r="K5848" t="e">
        <f>VLOOKUP(B5848,'REGISTRO ABONOS'!$B$8:$BC$10039,54,0)</f>
        <v>#N/A</v>
      </c>
      <c r="L5848" t="e">
        <f>IF(Tabla267[[#This Row],[VALOR RESTANTE]]&lt;Tabla267[[#This Row],[VALOR]],"NO DISPONIBLE","DISPONIBLE")</f>
        <v>#N/A</v>
      </c>
      <c r="M5848" s="9">
        <f>COUNTIF(Tabla267[[#This Row],[VALOR RESTANTE]],0)</f>
        <v>0</v>
      </c>
    </row>
    <row r="5849" spans="2:13" hidden="1" x14ac:dyDescent="0.2">
      <c r="B5849" s="31">
        <v>5840</v>
      </c>
      <c r="J5849">
        <f t="shared" si="91"/>
        <v>105000</v>
      </c>
      <c r="K5849" t="e">
        <f>VLOOKUP(B5849,'REGISTRO ABONOS'!$B$8:$BC$10039,54,0)</f>
        <v>#N/A</v>
      </c>
      <c r="L5849" t="e">
        <f>IF(Tabla267[[#This Row],[VALOR RESTANTE]]&lt;Tabla267[[#This Row],[VALOR]],"NO DISPONIBLE","DISPONIBLE")</f>
        <v>#N/A</v>
      </c>
      <c r="M5849" s="9">
        <f>COUNTIF(Tabla267[[#This Row],[VALOR RESTANTE]],0)</f>
        <v>0</v>
      </c>
    </row>
    <row r="5850" spans="2:13" hidden="1" x14ac:dyDescent="0.2">
      <c r="B5850" s="31">
        <v>5841</v>
      </c>
      <c r="J5850">
        <f t="shared" si="91"/>
        <v>105000</v>
      </c>
      <c r="K5850" t="e">
        <f>VLOOKUP(B5850,'REGISTRO ABONOS'!$B$8:$BC$10039,54,0)</f>
        <v>#N/A</v>
      </c>
      <c r="L5850" t="e">
        <f>IF(Tabla267[[#This Row],[VALOR RESTANTE]]&lt;Tabla267[[#This Row],[VALOR]],"NO DISPONIBLE","DISPONIBLE")</f>
        <v>#N/A</v>
      </c>
      <c r="M5850" s="9">
        <f>COUNTIF(Tabla267[[#This Row],[VALOR RESTANTE]],0)</f>
        <v>0</v>
      </c>
    </row>
    <row r="5851" spans="2:13" hidden="1" x14ac:dyDescent="0.2">
      <c r="B5851" s="31">
        <v>5842</v>
      </c>
      <c r="J5851">
        <f t="shared" si="91"/>
        <v>105000</v>
      </c>
      <c r="K5851" t="e">
        <f>VLOOKUP(B5851,'REGISTRO ABONOS'!$B$8:$BC$10039,54,0)</f>
        <v>#N/A</v>
      </c>
      <c r="L5851" t="e">
        <f>IF(Tabla267[[#This Row],[VALOR RESTANTE]]&lt;Tabla267[[#This Row],[VALOR]],"NO DISPONIBLE","DISPONIBLE")</f>
        <v>#N/A</v>
      </c>
      <c r="M5851" s="9">
        <f>COUNTIF(Tabla267[[#This Row],[VALOR RESTANTE]],0)</f>
        <v>0</v>
      </c>
    </row>
    <row r="5852" spans="2:13" hidden="1" x14ac:dyDescent="0.2">
      <c r="B5852" s="31">
        <v>5843</v>
      </c>
      <c r="J5852">
        <f t="shared" si="91"/>
        <v>105000</v>
      </c>
      <c r="K5852" t="e">
        <f>VLOOKUP(B5852,'REGISTRO ABONOS'!$B$8:$BC$10039,54,0)</f>
        <v>#N/A</v>
      </c>
      <c r="L5852" t="e">
        <f>IF(Tabla267[[#This Row],[VALOR RESTANTE]]&lt;Tabla267[[#This Row],[VALOR]],"NO DISPONIBLE","DISPONIBLE")</f>
        <v>#N/A</v>
      </c>
      <c r="M5852" s="9">
        <f>COUNTIF(Tabla267[[#This Row],[VALOR RESTANTE]],0)</f>
        <v>0</v>
      </c>
    </row>
    <row r="5853" spans="2:13" hidden="1" x14ac:dyDescent="0.2">
      <c r="B5853" s="31">
        <v>5844</v>
      </c>
      <c r="J5853">
        <f t="shared" si="91"/>
        <v>105000</v>
      </c>
      <c r="K5853" t="e">
        <f>VLOOKUP(B5853,'REGISTRO ABONOS'!$B$8:$BC$10039,54,0)</f>
        <v>#N/A</v>
      </c>
      <c r="L5853" t="e">
        <f>IF(Tabla267[[#This Row],[VALOR RESTANTE]]&lt;Tabla267[[#This Row],[VALOR]],"NO DISPONIBLE","DISPONIBLE")</f>
        <v>#N/A</v>
      </c>
      <c r="M5853" s="9">
        <f>COUNTIF(Tabla267[[#This Row],[VALOR RESTANTE]],0)</f>
        <v>0</v>
      </c>
    </row>
    <row r="5854" spans="2:13" hidden="1" x14ac:dyDescent="0.2">
      <c r="B5854" s="31">
        <v>5845</v>
      </c>
      <c r="J5854">
        <f t="shared" si="91"/>
        <v>105000</v>
      </c>
      <c r="K5854" t="e">
        <f>VLOOKUP(B5854,'REGISTRO ABONOS'!$B$8:$BC$10039,54,0)</f>
        <v>#N/A</v>
      </c>
      <c r="L5854" t="e">
        <f>IF(Tabla267[[#This Row],[VALOR RESTANTE]]&lt;Tabla267[[#This Row],[VALOR]],"NO DISPONIBLE","DISPONIBLE")</f>
        <v>#N/A</v>
      </c>
      <c r="M5854" s="9">
        <f>COUNTIF(Tabla267[[#This Row],[VALOR RESTANTE]],0)</f>
        <v>0</v>
      </c>
    </row>
    <row r="5855" spans="2:13" hidden="1" x14ac:dyDescent="0.2">
      <c r="B5855" s="31">
        <v>5846</v>
      </c>
      <c r="J5855">
        <f t="shared" si="91"/>
        <v>105000</v>
      </c>
      <c r="K5855" t="e">
        <f>VLOOKUP(B5855,'REGISTRO ABONOS'!$B$8:$BC$10039,54,0)</f>
        <v>#N/A</v>
      </c>
      <c r="L5855" t="e">
        <f>IF(Tabla267[[#This Row],[VALOR RESTANTE]]&lt;Tabla267[[#This Row],[VALOR]],"NO DISPONIBLE","DISPONIBLE")</f>
        <v>#N/A</v>
      </c>
      <c r="M5855" s="9">
        <f>COUNTIF(Tabla267[[#This Row],[VALOR RESTANTE]],0)</f>
        <v>0</v>
      </c>
    </row>
    <row r="5856" spans="2:13" hidden="1" x14ac:dyDescent="0.2">
      <c r="B5856" s="31">
        <v>5847</v>
      </c>
      <c r="J5856">
        <f t="shared" si="91"/>
        <v>105000</v>
      </c>
      <c r="K5856" t="e">
        <f>VLOOKUP(B5856,'REGISTRO ABONOS'!$B$8:$BC$10039,54,0)</f>
        <v>#N/A</v>
      </c>
      <c r="L5856" t="e">
        <f>IF(Tabla267[[#This Row],[VALOR RESTANTE]]&lt;Tabla267[[#This Row],[VALOR]],"NO DISPONIBLE","DISPONIBLE")</f>
        <v>#N/A</v>
      </c>
      <c r="M5856" s="9">
        <f>COUNTIF(Tabla267[[#This Row],[VALOR RESTANTE]],0)</f>
        <v>0</v>
      </c>
    </row>
    <row r="5857" spans="2:13" hidden="1" x14ac:dyDescent="0.2">
      <c r="B5857" s="31">
        <v>5848</v>
      </c>
      <c r="J5857">
        <f t="shared" si="91"/>
        <v>105000</v>
      </c>
      <c r="K5857" t="e">
        <f>VLOOKUP(B5857,'REGISTRO ABONOS'!$B$8:$BC$10039,54,0)</f>
        <v>#N/A</v>
      </c>
      <c r="L5857" t="e">
        <f>IF(Tabla267[[#This Row],[VALOR RESTANTE]]&lt;Tabla267[[#This Row],[VALOR]],"NO DISPONIBLE","DISPONIBLE")</f>
        <v>#N/A</v>
      </c>
      <c r="M5857" s="9">
        <f>COUNTIF(Tabla267[[#This Row],[VALOR RESTANTE]],0)</f>
        <v>0</v>
      </c>
    </row>
    <row r="5858" spans="2:13" hidden="1" x14ac:dyDescent="0.2">
      <c r="B5858" s="31">
        <v>5849</v>
      </c>
      <c r="J5858">
        <f t="shared" si="91"/>
        <v>105000</v>
      </c>
      <c r="K5858" t="e">
        <f>VLOOKUP(B5858,'REGISTRO ABONOS'!$B$8:$BC$10039,54,0)</f>
        <v>#N/A</v>
      </c>
      <c r="L5858" t="e">
        <f>IF(Tabla267[[#This Row],[VALOR RESTANTE]]&lt;Tabla267[[#This Row],[VALOR]],"NO DISPONIBLE","DISPONIBLE")</f>
        <v>#N/A</v>
      </c>
      <c r="M5858" s="9">
        <f>COUNTIF(Tabla267[[#This Row],[VALOR RESTANTE]],0)</f>
        <v>0</v>
      </c>
    </row>
    <row r="5859" spans="2:13" hidden="1" x14ac:dyDescent="0.2">
      <c r="B5859" s="31">
        <v>5850</v>
      </c>
      <c r="J5859">
        <f t="shared" si="91"/>
        <v>105000</v>
      </c>
      <c r="K5859" t="e">
        <f>VLOOKUP(B5859,'REGISTRO ABONOS'!$B$8:$BC$10039,54,0)</f>
        <v>#N/A</v>
      </c>
      <c r="L5859" t="e">
        <f>IF(Tabla267[[#This Row],[VALOR RESTANTE]]&lt;Tabla267[[#This Row],[VALOR]],"NO DISPONIBLE","DISPONIBLE")</f>
        <v>#N/A</v>
      </c>
      <c r="M5859" s="9">
        <f>COUNTIF(Tabla267[[#This Row],[VALOR RESTANTE]],0)</f>
        <v>0</v>
      </c>
    </row>
    <row r="5860" spans="2:13" hidden="1" x14ac:dyDescent="0.2">
      <c r="B5860" s="31">
        <v>5851</v>
      </c>
      <c r="J5860">
        <f t="shared" si="91"/>
        <v>105000</v>
      </c>
      <c r="K5860" t="e">
        <f>VLOOKUP(B5860,'REGISTRO ABONOS'!$B$8:$BC$10039,54,0)</f>
        <v>#N/A</v>
      </c>
      <c r="L5860" t="e">
        <f>IF(Tabla267[[#This Row],[VALOR RESTANTE]]&lt;Tabla267[[#This Row],[VALOR]],"NO DISPONIBLE","DISPONIBLE")</f>
        <v>#N/A</v>
      </c>
      <c r="M5860" s="9">
        <f>COUNTIF(Tabla267[[#This Row],[VALOR RESTANTE]],0)</f>
        <v>0</v>
      </c>
    </row>
    <row r="5861" spans="2:13" hidden="1" x14ac:dyDescent="0.2">
      <c r="B5861" s="31">
        <v>5852</v>
      </c>
      <c r="J5861">
        <f t="shared" si="91"/>
        <v>105000</v>
      </c>
      <c r="K5861" t="e">
        <f>VLOOKUP(B5861,'REGISTRO ABONOS'!$B$8:$BC$10039,54,0)</f>
        <v>#N/A</v>
      </c>
      <c r="L5861" t="e">
        <f>IF(Tabla267[[#This Row],[VALOR RESTANTE]]&lt;Tabla267[[#This Row],[VALOR]],"NO DISPONIBLE","DISPONIBLE")</f>
        <v>#N/A</v>
      </c>
      <c r="M5861" s="9">
        <f>COUNTIF(Tabla267[[#This Row],[VALOR RESTANTE]],0)</f>
        <v>0</v>
      </c>
    </row>
    <row r="5862" spans="2:13" hidden="1" x14ac:dyDescent="0.2">
      <c r="B5862" s="31">
        <v>5853</v>
      </c>
      <c r="J5862">
        <f t="shared" si="91"/>
        <v>105000</v>
      </c>
      <c r="K5862" t="e">
        <f>VLOOKUP(B5862,'REGISTRO ABONOS'!$B$8:$BC$10039,54,0)</f>
        <v>#N/A</v>
      </c>
      <c r="L5862" t="e">
        <f>IF(Tabla267[[#This Row],[VALOR RESTANTE]]&lt;Tabla267[[#This Row],[VALOR]],"NO DISPONIBLE","DISPONIBLE")</f>
        <v>#N/A</v>
      </c>
      <c r="M5862" s="9">
        <f>COUNTIF(Tabla267[[#This Row],[VALOR RESTANTE]],0)</f>
        <v>0</v>
      </c>
    </row>
    <row r="5863" spans="2:13" hidden="1" x14ac:dyDescent="0.2">
      <c r="B5863" s="31">
        <v>5854</v>
      </c>
      <c r="J5863">
        <f t="shared" si="91"/>
        <v>105000</v>
      </c>
      <c r="K5863" t="e">
        <f>VLOOKUP(B5863,'REGISTRO ABONOS'!$B$8:$BC$10039,54,0)</f>
        <v>#N/A</v>
      </c>
      <c r="L5863" t="e">
        <f>IF(Tabla267[[#This Row],[VALOR RESTANTE]]&lt;Tabla267[[#This Row],[VALOR]],"NO DISPONIBLE","DISPONIBLE")</f>
        <v>#N/A</v>
      </c>
      <c r="M5863" s="9">
        <f>COUNTIF(Tabla267[[#This Row],[VALOR RESTANTE]],0)</f>
        <v>0</v>
      </c>
    </row>
    <row r="5864" spans="2:13" hidden="1" x14ac:dyDescent="0.2">
      <c r="B5864" s="31">
        <v>5855</v>
      </c>
      <c r="J5864">
        <f t="shared" si="91"/>
        <v>105000</v>
      </c>
      <c r="K5864" t="e">
        <f>VLOOKUP(B5864,'REGISTRO ABONOS'!$B$8:$BC$10039,54,0)</f>
        <v>#N/A</v>
      </c>
      <c r="L5864" t="e">
        <f>IF(Tabla267[[#This Row],[VALOR RESTANTE]]&lt;Tabla267[[#This Row],[VALOR]],"NO DISPONIBLE","DISPONIBLE")</f>
        <v>#N/A</v>
      </c>
      <c r="M5864" s="9">
        <f>COUNTIF(Tabla267[[#This Row],[VALOR RESTANTE]],0)</f>
        <v>0</v>
      </c>
    </row>
    <row r="5865" spans="2:13" hidden="1" x14ac:dyDescent="0.2">
      <c r="B5865" s="31">
        <v>5856</v>
      </c>
      <c r="J5865">
        <f t="shared" si="91"/>
        <v>105000</v>
      </c>
      <c r="K5865" t="e">
        <f>VLOOKUP(B5865,'REGISTRO ABONOS'!$B$8:$BC$10039,54,0)</f>
        <v>#N/A</v>
      </c>
      <c r="L5865" t="e">
        <f>IF(Tabla267[[#This Row],[VALOR RESTANTE]]&lt;Tabla267[[#This Row],[VALOR]],"NO DISPONIBLE","DISPONIBLE")</f>
        <v>#N/A</v>
      </c>
      <c r="M5865" s="9">
        <f>COUNTIF(Tabla267[[#This Row],[VALOR RESTANTE]],0)</f>
        <v>0</v>
      </c>
    </row>
    <row r="5866" spans="2:13" hidden="1" x14ac:dyDescent="0.2">
      <c r="B5866" s="31">
        <v>5857</v>
      </c>
      <c r="J5866">
        <f t="shared" si="91"/>
        <v>105000</v>
      </c>
      <c r="K5866" t="e">
        <f>VLOOKUP(B5866,'REGISTRO ABONOS'!$B$8:$BC$10039,54,0)</f>
        <v>#N/A</v>
      </c>
      <c r="L5866" t="e">
        <f>IF(Tabla267[[#This Row],[VALOR RESTANTE]]&lt;Tabla267[[#This Row],[VALOR]],"NO DISPONIBLE","DISPONIBLE")</f>
        <v>#N/A</v>
      </c>
      <c r="M5866" s="9">
        <f>COUNTIF(Tabla267[[#This Row],[VALOR RESTANTE]],0)</f>
        <v>0</v>
      </c>
    </row>
    <row r="5867" spans="2:13" hidden="1" x14ac:dyDescent="0.2">
      <c r="B5867" s="31">
        <v>5858</v>
      </c>
      <c r="J5867">
        <f t="shared" si="91"/>
        <v>105000</v>
      </c>
      <c r="K5867" t="e">
        <f>VLOOKUP(B5867,'REGISTRO ABONOS'!$B$8:$BC$10039,54,0)</f>
        <v>#N/A</v>
      </c>
      <c r="L5867" t="e">
        <f>IF(Tabla267[[#This Row],[VALOR RESTANTE]]&lt;Tabla267[[#This Row],[VALOR]],"NO DISPONIBLE","DISPONIBLE")</f>
        <v>#N/A</v>
      </c>
      <c r="M5867" s="9">
        <f>COUNTIF(Tabla267[[#This Row],[VALOR RESTANTE]],0)</f>
        <v>0</v>
      </c>
    </row>
    <row r="5868" spans="2:13" hidden="1" x14ac:dyDescent="0.2">
      <c r="B5868" s="31">
        <v>5859</v>
      </c>
      <c r="J5868">
        <f t="shared" si="91"/>
        <v>105000</v>
      </c>
      <c r="K5868" t="e">
        <f>VLOOKUP(B5868,'REGISTRO ABONOS'!$B$8:$BC$10039,54,0)</f>
        <v>#N/A</v>
      </c>
      <c r="L5868" t="e">
        <f>IF(Tabla267[[#This Row],[VALOR RESTANTE]]&lt;Tabla267[[#This Row],[VALOR]],"NO DISPONIBLE","DISPONIBLE")</f>
        <v>#N/A</v>
      </c>
      <c r="M5868" s="9">
        <f>COUNTIF(Tabla267[[#This Row],[VALOR RESTANTE]],0)</f>
        <v>0</v>
      </c>
    </row>
    <row r="5869" spans="2:13" hidden="1" x14ac:dyDescent="0.2">
      <c r="B5869" s="31">
        <v>5860</v>
      </c>
      <c r="J5869">
        <f t="shared" si="91"/>
        <v>105000</v>
      </c>
      <c r="K5869" t="e">
        <f>VLOOKUP(B5869,'REGISTRO ABONOS'!$B$8:$BC$10039,54,0)</f>
        <v>#N/A</v>
      </c>
      <c r="L5869" t="e">
        <f>IF(Tabla267[[#This Row],[VALOR RESTANTE]]&lt;Tabla267[[#This Row],[VALOR]],"NO DISPONIBLE","DISPONIBLE")</f>
        <v>#N/A</v>
      </c>
      <c r="M5869" s="9">
        <f>COUNTIF(Tabla267[[#This Row],[VALOR RESTANTE]],0)</f>
        <v>0</v>
      </c>
    </row>
    <row r="5870" spans="2:13" hidden="1" x14ac:dyDescent="0.2">
      <c r="B5870" s="31">
        <v>5861</v>
      </c>
      <c r="J5870">
        <f t="shared" si="91"/>
        <v>105000</v>
      </c>
      <c r="K5870" t="e">
        <f>VLOOKUP(B5870,'REGISTRO ABONOS'!$B$8:$BC$10039,54,0)</f>
        <v>#N/A</v>
      </c>
      <c r="L5870" t="e">
        <f>IF(Tabla267[[#This Row],[VALOR RESTANTE]]&lt;Tabla267[[#This Row],[VALOR]],"NO DISPONIBLE","DISPONIBLE")</f>
        <v>#N/A</v>
      </c>
      <c r="M5870" s="9">
        <f>COUNTIF(Tabla267[[#This Row],[VALOR RESTANTE]],0)</f>
        <v>0</v>
      </c>
    </row>
    <row r="5871" spans="2:13" hidden="1" x14ac:dyDescent="0.2">
      <c r="B5871" s="31">
        <v>5862</v>
      </c>
      <c r="J5871">
        <f t="shared" si="91"/>
        <v>105000</v>
      </c>
      <c r="K5871" t="e">
        <f>VLOOKUP(B5871,'REGISTRO ABONOS'!$B$8:$BC$10039,54,0)</f>
        <v>#N/A</v>
      </c>
      <c r="L5871" t="e">
        <f>IF(Tabla267[[#This Row],[VALOR RESTANTE]]&lt;Tabla267[[#This Row],[VALOR]],"NO DISPONIBLE","DISPONIBLE")</f>
        <v>#N/A</v>
      </c>
      <c r="M5871" s="9">
        <f>COUNTIF(Tabla267[[#This Row],[VALOR RESTANTE]],0)</f>
        <v>0</v>
      </c>
    </row>
    <row r="5872" spans="2:13" hidden="1" x14ac:dyDescent="0.2">
      <c r="B5872" s="31">
        <v>5863</v>
      </c>
      <c r="J5872">
        <f t="shared" si="91"/>
        <v>105000</v>
      </c>
      <c r="K5872" t="e">
        <f>VLOOKUP(B5872,'REGISTRO ABONOS'!$B$8:$BC$10039,54,0)</f>
        <v>#N/A</v>
      </c>
      <c r="L5872" t="e">
        <f>IF(Tabla267[[#This Row],[VALOR RESTANTE]]&lt;Tabla267[[#This Row],[VALOR]],"NO DISPONIBLE","DISPONIBLE")</f>
        <v>#N/A</v>
      </c>
      <c r="M5872" s="9">
        <f>COUNTIF(Tabla267[[#This Row],[VALOR RESTANTE]],0)</f>
        <v>0</v>
      </c>
    </row>
    <row r="5873" spans="2:13" hidden="1" x14ac:dyDescent="0.2">
      <c r="B5873" s="31">
        <v>5864</v>
      </c>
      <c r="J5873">
        <f t="shared" si="91"/>
        <v>105000</v>
      </c>
      <c r="K5873" t="e">
        <f>VLOOKUP(B5873,'REGISTRO ABONOS'!$B$8:$BC$10039,54,0)</f>
        <v>#N/A</v>
      </c>
      <c r="L5873" t="e">
        <f>IF(Tabla267[[#This Row],[VALOR RESTANTE]]&lt;Tabla267[[#This Row],[VALOR]],"NO DISPONIBLE","DISPONIBLE")</f>
        <v>#N/A</v>
      </c>
      <c r="M5873" s="9">
        <f>COUNTIF(Tabla267[[#This Row],[VALOR RESTANTE]],0)</f>
        <v>0</v>
      </c>
    </row>
    <row r="5874" spans="2:13" hidden="1" x14ac:dyDescent="0.2">
      <c r="B5874" s="31">
        <v>5865</v>
      </c>
      <c r="J5874">
        <f t="shared" si="91"/>
        <v>105000</v>
      </c>
      <c r="K5874" t="e">
        <f>VLOOKUP(B5874,'REGISTRO ABONOS'!$B$8:$BC$10039,54,0)</f>
        <v>#N/A</v>
      </c>
      <c r="L5874" t="e">
        <f>IF(Tabla267[[#This Row],[VALOR RESTANTE]]&lt;Tabla267[[#This Row],[VALOR]],"NO DISPONIBLE","DISPONIBLE")</f>
        <v>#N/A</v>
      </c>
      <c r="M5874" s="9">
        <f>COUNTIF(Tabla267[[#This Row],[VALOR RESTANTE]],0)</f>
        <v>0</v>
      </c>
    </row>
    <row r="5875" spans="2:13" hidden="1" x14ac:dyDescent="0.2">
      <c r="B5875" s="31">
        <v>5866</v>
      </c>
      <c r="J5875">
        <f t="shared" si="91"/>
        <v>105000</v>
      </c>
      <c r="K5875" t="e">
        <f>VLOOKUP(B5875,'REGISTRO ABONOS'!$B$8:$BC$10039,54,0)</f>
        <v>#N/A</v>
      </c>
      <c r="L5875" t="e">
        <f>IF(Tabla267[[#This Row],[VALOR RESTANTE]]&lt;Tabla267[[#This Row],[VALOR]],"NO DISPONIBLE","DISPONIBLE")</f>
        <v>#N/A</v>
      </c>
      <c r="M5875" s="9">
        <f>COUNTIF(Tabla267[[#This Row],[VALOR RESTANTE]],0)</f>
        <v>0</v>
      </c>
    </row>
    <row r="5876" spans="2:13" hidden="1" x14ac:dyDescent="0.2">
      <c r="B5876" s="31">
        <v>5867</v>
      </c>
      <c r="J5876">
        <f t="shared" si="91"/>
        <v>105000</v>
      </c>
      <c r="K5876" t="e">
        <f>VLOOKUP(B5876,'REGISTRO ABONOS'!$B$8:$BC$10039,54,0)</f>
        <v>#N/A</v>
      </c>
      <c r="L5876" t="e">
        <f>IF(Tabla267[[#This Row],[VALOR RESTANTE]]&lt;Tabla267[[#This Row],[VALOR]],"NO DISPONIBLE","DISPONIBLE")</f>
        <v>#N/A</v>
      </c>
      <c r="M5876" s="9">
        <f>COUNTIF(Tabla267[[#This Row],[VALOR RESTANTE]],0)</f>
        <v>0</v>
      </c>
    </row>
    <row r="5877" spans="2:13" hidden="1" x14ac:dyDescent="0.2">
      <c r="B5877" s="31">
        <v>5868</v>
      </c>
      <c r="J5877">
        <f t="shared" si="91"/>
        <v>105000</v>
      </c>
      <c r="K5877" t="e">
        <f>VLOOKUP(B5877,'REGISTRO ABONOS'!$B$8:$BC$10039,54,0)</f>
        <v>#N/A</v>
      </c>
      <c r="L5877" t="e">
        <f>IF(Tabla267[[#This Row],[VALOR RESTANTE]]&lt;Tabla267[[#This Row],[VALOR]],"NO DISPONIBLE","DISPONIBLE")</f>
        <v>#N/A</v>
      </c>
      <c r="M5877" s="9">
        <f>COUNTIF(Tabla267[[#This Row],[VALOR RESTANTE]],0)</f>
        <v>0</v>
      </c>
    </row>
    <row r="5878" spans="2:13" hidden="1" x14ac:dyDescent="0.2">
      <c r="B5878" s="31">
        <v>5869</v>
      </c>
      <c r="J5878">
        <f t="shared" si="91"/>
        <v>105000</v>
      </c>
      <c r="K5878" t="e">
        <f>VLOOKUP(B5878,'REGISTRO ABONOS'!$B$8:$BC$10039,54,0)</f>
        <v>#N/A</v>
      </c>
      <c r="L5878" t="e">
        <f>IF(Tabla267[[#This Row],[VALOR RESTANTE]]&lt;Tabla267[[#This Row],[VALOR]],"NO DISPONIBLE","DISPONIBLE")</f>
        <v>#N/A</v>
      </c>
      <c r="M5878" s="9">
        <f>COUNTIF(Tabla267[[#This Row],[VALOR RESTANTE]],0)</f>
        <v>0</v>
      </c>
    </row>
    <row r="5879" spans="2:13" hidden="1" x14ac:dyDescent="0.2">
      <c r="B5879" s="31">
        <v>5870</v>
      </c>
      <c r="J5879">
        <f t="shared" si="91"/>
        <v>105000</v>
      </c>
      <c r="K5879" t="e">
        <f>VLOOKUP(B5879,'REGISTRO ABONOS'!$B$8:$BC$10039,54,0)</f>
        <v>#N/A</v>
      </c>
      <c r="L5879" t="e">
        <f>IF(Tabla267[[#This Row],[VALOR RESTANTE]]&lt;Tabla267[[#This Row],[VALOR]],"NO DISPONIBLE","DISPONIBLE")</f>
        <v>#N/A</v>
      </c>
      <c r="M5879" s="9">
        <f>COUNTIF(Tabla267[[#This Row],[VALOR RESTANTE]],0)</f>
        <v>0</v>
      </c>
    </row>
    <row r="5880" spans="2:13" hidden="1" x14ac:dyDescent="0.2">
      <c r="B5880" s="31">
        <v>5871</v>
      </c>
      <c r="J5880">
        <f t="shared" si="91"/>
        <v>105000</v>
      </c>
      <c r="K5880" t="e">
        <f>VLOOKUP(B5880,'REGISTRO ABONOS'!$B$8:$BC$10039,54,0)</f>
        <v>#N/A</v>
      </c>
      <c r="L5880" t="e">
        <f>IF(Tabla267[[#This Row],[VALOR RESTANTE]]&lt;Tabla267[[#This Row],[VALOR]],"NO DISPONIBLE","DISPONIBLE")</f>
        <v>#N/A</v>
      </c>
      <c r="M5880" s="9">
        <f>COUNTIF(Tabla267[[#This Row],[VALOR RESTANTE]],0)</f>
        <v>0</v>
      </c>
    </row>
    <row r="5881" spans="2:13" hidden="1" x14ac:dyDescent="0.2">
      <c r="B5881" s="31">
        <v>5872</v>
      </c>
      <c r="J5881">
        <f t="shared" si="91"/>
        <v>105000</v>
      </c>
      <c r="K5881" t="e">
        <f>VLOOKUP(B5881,'REGISTRO ABONOS'!$B$8:$BC$10039,54,0)</f>
        <v>#N/A</v>
      </c>
      <c r="L5881" t="e">
        <f>IF(Tabla267[[#This Row],[VALOR RESTANTE]]&lt;Tabla267[[#This Row],[VALOR]],"NO DISPONIBLE","DISPONIBLE")</f>
        <v>#N/A</v>
      </c>
      <c r="M5881" s="9">
        <f>COUNTIF(Tabla267[[#This Row],[VALOR RESTANTE]],0)</f>
        <v>0</v>
      </c>
    </row>
    <row r="5882" spans="2:13" hidden="1" x14ac:dyDescent="0.2">
      <c r="B5882" s="31">
        <v>5873</v>
      </c>
      <c r="J5882">
        <f t="shared" si="91"/>
        <v>105000</v>
      </c>
      <c r="K5882" t="e">
        <f>VLOOKUP(B5882,'REGISTRO ABONOS'!$B$8:$BC$10039,54,0)</f>
        <v>#N/A</v>
      </c>
      <c r="L5882" t="e">
        <f>IF(Tabla267[[#This Row],[VALOR RESTANTE]]&lt;Tabla267[[#This Row],[VALOR]],"NO DISPONIBLE","DISPONIBLE")</f>
        <v>#N/A</v>
      </c>
      <c r="M5882" s="9">
        <f>COUNTIF(Tabla267[[#This Row],[VALOR RESTANTE]],0)</f>
        <v>0</v>
      </c>
    </row>
    <row r="5883" spans="2:13" hidden="1" x14ac:dyDescent="0.2">
      <c r="B5883" s="31">
        <v>5874</v>
      </c>
      <c r="J5883">
        <f t="shared" si="91"/>
        <v>105000</v>
      </c>
      <c r="K5883" t="e">
        <f>VLOOKUP(B5883,'REGISTRO ABONOS'!$B$8:$BC$10039,54,0)</f>
        <v>#N/A</v>
      </c>
      <c r="L5883" t="e">
        <f>IF(Tabla267[[#This Row],[VALOR RESTANTE]]&lt;Tabla267[[#This Row],[VALOR]],"NO DISPONIBLE","DISPONIBLE")</f>
        <v>#N/A</v>
      </c>
      <c r="M5883" s="9">
        <f>COUNTIF(Tabla267[[#This Row],[VALOR RESTANTE]],0)</f>
        <v>0</v>
      </c>
    </row>
    <row r="5884" spans="2:13" hidden="1" x14ac:dyDescent="0.2">
      <c r="B5884" s="31">
        <v>5875</v>
      </c>
      <c r="J5884">
        <f t="shared" si="91"/>
        <v>105000</v>
      </c>
      <c r="K5884" t="e">
        <f>VLOOKUP(B5884,'REGISTRO ABONOS'!$B$8:$BC$10039,54,0)</f>
        <v>#N/A</v>
      </c>
      <c r="L5884" t="e">
        <f>IF(Tabla267[[#This Row],[VALOR RESTANTE]]&lt;Tabla267[[#This Row],[VALOR]],"NO DISPONIBLE","DISPONIBLE")</f>
        <v>#N/A</v>
      </c>
      <c r="M5884" s="9">
        <f>COUNTIF(Tabla267[[#This Row],[VALOR RESTANTE]],0)</f>
        <v>0</v>
      </c>
    </row>
    <row r="5885" spans="2:13" hidden="1" x14ac:dyDescent="0.2">
      <c r="B5885" s="31">
        <v>5876</v>
      </c>
      <c r="J5885">
        <f t="shared" si="91"/>
        <v>105000</v>
      </c>
      <c r="K5885" t="e">
        <f>VLOOKUP(B5885,'REGISTRO ABONOS'!$B$8:$BC$10039,54,0)</f>
        <v>#N/A</v>
      </c>
      <c r="L5885" t="e">
        <f>IF(Tabla267[[#This Row],[VALOR RESTANTE]]&lt;Tabla267[[#This Row],[VALOR]],"NO DISPONIBLE","DISPONIBLE")</f>
        <v>#N/A</v>
      </c>
      <c r="M5885" s="9">
        <f>COUNTIF(Tabla267[[#This Row],[VALOR RESTANTE]],0)</f>
        <v>0</v>
      </c>
    </row>
    <row r="5886" spans="2:13" hidden="1" x14ac:dyDescent="0.2">
      <c r="B5886" s="31">
        <v>5877</v>
      </c>
      <c r="J5886">
        <f t="shared" si="91"/>
        <v>105000</v>
      </c>
      <c r="K5886" t="e">
        <f>VLOOKUP(B5886,'REGISTRO ABONOS'!$B$8:$BC$10039,54,0)</f>
        <v>#N/A</v>
      </c>
      <c r="L5886" t="e">
        <f>IF(Tabla267[[#This Row],[VALOR RESTANTE]]&lt;Tabla267[[#This Row],[VALOR]],"NO DISPONIBLE","DISPONIBLE")</f>
        <v>#N/A</v>
      </c>
      <c r="M5886" s="9">
        <f>COUNTIF(Tabla267[[#This Row],[VALOR RESTANTE]],0)</f>
        <v>0</v>
      </c>
    </row>
    <row r="5887" spans="2:13" hidden="1" x14ac:dyDescent="0.2">
      <c r="B5887" s="31">
        <v>5878</v>
      </c>
      <c r="J5887">
        <f t="shared" si="91"/>
        <v>105000</v>
      </c>
      <c r="K5887" t="e">
        <f>VLOOKUP(B5887,'REGISTRO ABONOS'!$B$8:$BC$10039,54,0)</f>
        <v>#N/A</v>
      </c>
      <c r="L5887" t="e">
        <f>IF(Tabla267[[#This Row],[VALOR RESTANTE]]&lt;Tabla267[[#This Row],[VALOR]],"NO DISPONIBLE","DISPONIBLE")</f>
        <v>#N/A</v>
      </c>
      <c r="M5887" s="9">
        <f>COUNTIF(Tabla267[[#This Row],[VALOR RESTANTE]],0)</f>
        <v>0</v>
      </c>
    </row>
    <row r="5888" spans="2:13" hidden="1" x14ac:dyDescent="0.2">
      <c r="B5888" s="31">
        <v>5879</v>
      </c>
      <c r="J5888">
        <f t="shared" si="91"/>
        <v>105000</v>
      </c>
      <c r="K5888" t="e">
        <f>VLOOKUP(B5888,'REGISTRO ABONOS'!$B$8:$BC$10039,54,0)</f>
        <v>#N/A</v>
      </c>
      <c r="L5888" t="e">
        <f>IF(Tabla267[[#This Row],[VALOR RESTANTE]]&lt;Tabla267[[#This Row],[VALOR]],"NO DISPONIBLE","DISPONIBLE")</f>
        <v>#N/A</v>
      </c>
      <c r="M5888" s="9">
        <f>COUNTIF(Tabla267[[#This Row],[VALOR RESTANTE]],0)</f>
        <v>0</v>
      </c>
    </row>
    <row r="5889" spans="2:13" hidden="1" x14ac:dyDescent="0.2">
      <c r="B5889" s="31">
        <v>5880</v>
      </c>
      <c r="J5889">
        <f t="shared" si="91"/>
        <v>105000</v>
      </c>
      <c r="K5889" t="e">
        <f>VLOOKUP(B5889,'REGISTRO ABONOS'!$B$8:$BC$10039,54,0)</f>
        <v>#N/A</v>
      </c>
      <c r="L5889" t="e">
        <f>IF(Tabla267[[#This Row],[VALOR RESTANTE]]&lt;Tabla267[[#This Row],[VALOR]],"NO DISPONIBLE","DISPONIBLE")</f>
        <v>#N/A</v>
      </c>
      <c r="M5889" s="9">
        <f>COUNTIF(Tabla267[[#This Row],[VALOR RESTANTE]],0)</f>
        <v>0</v>
      </c>
    </row>
    <row r="5890" spans="2:13" hidden="1" x14ac:dyDescent="0.2">
      <c r="B5890" s="31">
        <v>5881</v>
      </c>
      <c r="J5890">
        <f t="shared" si="91"/>
        <v>105000</v>
      </c>
      <c r="K5890" t="e">
        <f>VLOOKUP(B5890,'REGISTRO ABONOS'!$B$8:$BC$10039,54,0)</f>
        <v>#N/A</v>
      </c>
      <c r="L5890" t="e">
        <f>IF(Tabla267[[#This Row],[VALOR RESTANTE]]&lt;Tabla267[[#This Row],[VALOR]],"NO DISPONIBLE","DISPONIBLE")</f>
        <v>#N/A</v>
      </c>
      <c r="M5890" s="9">
        <f>COUNTIF(Tabla267[[#This Row],[VALOR RESTANTE]],0)</f>
        <v>0</v>
      </c>
    </row>
    <row r="5891" spans="2:13" hidden="1" x14ac:dyDescent="0.2">
      <c r="B5891" s="31">
        <v>5882</v>
      </c>
      <c r="J5891">
        <f t="shared" si="91"/>
        <v>105000</v>
      </c>
      <c r="K5891" t="e">
        <f>VLOOKUP(B5891,'REGISTRO ABONOS'!$B$8:$BC$10039,54,0)</f>
        <v>#N/A</v>
      </c>
      <c r="L5891" t="e">
        <f>IF(Tabla267[[#This Row],[VALOR RESTANTE]]&lt;Tabla267[[#This Row],[VALOR]],"NO DISPONIBLE","DISPONIBLE")</f>
        <v>#N/A</v>
      </c>
      <c r="M5891" s="9">
        <f>COUNTIF(Tabla267[[#This Row],[VALOR RESTANTE]],0)</f>
        <v>0</v>
      </c>
    </row>
    <row r="5892" spans="2:13" hidden="1" x14ac:dyDescent="0.2">
      <c r="B5892" s="31">
        <v>5883</v>
      </c>
      <c r="J5892">
        <f t="shared" si="91"/>
        <v>105000</v>
      </c>
      <c r="K5892" t="e">
        <f>VLOOKUP(B5892,'REGISTRO ABONOS'!$B$8:$BC$10039,54,0)</f>
        <v>#N/A</v>
      </c>
      <c r="L5892" t="e">
        <f>IF(Tabla267[[#This Row],[VALOR RESTANTE]]&lt;Tabla267[[#This Row],[VALOR]],"NO DISPONIBLE","DISPONIBLE")</f>
        <v>#N/A</v>
      </c>
      <c r="M5892" s="9">
        <f>COUNTIF(Tabla267[[#This Row],[VALOR RESTANTE]],0)</f>
        <v>0</v>
      </c>
    </row>
    <row r="5893" spans="2:13" hidden="1" x14ac:dyDescent="0.2">
      <c r="B5893" s="31">
        <v>5884</v>
      </c>
      <c r="J5893">
        <f t="shared" si="91"/>
        <v>105000</v>
      </c>
      <c r="K5893" t="e">
        <f>VLOOKUP(B5893,'REGISTRO ABONOS'!$B$8:$BC$10039,54,0)</f>
        <v>#N/A</v>
      </c>
      <c r="L5893" t="e">
        <f>IF(Tabla267[[#This Row],[VALOR RESTANTE]]&lt;Tabla267[[#This Row],[VALOR]],"NO DISPONIBLE","DISPONIBLE")</f>
        <v>#N/A</v>
      </c>
      <c r="M5893" s="9">
        <f>COUNTIF(Tabla267[[#This Row],[VALOR RESTANTE]],0)</f>
        <v>0</v>
      </c>
    </row>
    <row r="5894" spans="2:13" hidden="1" x14ac:dyDescent="0.2">
      <c r="B5894" s="31">
        <v>5885</v>
      </c>
      <c r="J5894">
        <f t="shared" si="91"/>
        <v>105000</v>
      </c>
      <c r="K5894" t="e">
        <f>VLOOKUP(B5894,'REGISTRO ABONOS'!$B$8:$BC$10039,54,0)</f>
        <v>#N/A</v>
      </c>
      <c r="L5894" t="e">
        <f>IF(Tabla267[[#This Row],[VALOR RESTANTE]]&lt;Tabla267[[#This Row],[VALOR]],"NO DISPONIBLE","DISPONIBLE")</f>
        <v>#N/A</v>
      </c>
      <c r="M5894" s="9">
        <f>COUNTIF(Tabla267[[#This Row],[VALOR RESTANTE]],0)</f>
        <v>0</v>
      </c>
    </row>
    <row r="5895" spans="2:13" hidden="1" x14ac:dyDescent="0.2">
      <c r="B5895" s="31">
        <v>5886</v>
      </c>
      <c r="J5895">
        <f t="shared" si="91"/>
        <v>105000</v>
      </c>
      <c r="K5895" t="e">
        <f>VLOOKUP(B5895,'REGISTRO ABONOS'!$B$8:$BC$10039,54,0)</f>
        <v>#N/A</v>
      </c>
      <c r="L5895" t="e">
        <f>IF(Tabla267[[#This Row],[VALOR RESTANTE]]&lt;Tabla267[[#This Row],[VALOR]],"NO DISPONIBLE","DISPONIBLE")</f>
        <v>#N/A</v>
      </c>
      <c r="M5895" s="9">
        <f>COUNTIF(Tabla267[[#This Row],[VALOR RESTANTE]],0)</f>
        <v>0</v>
      </c>
    </row>
    <row r="5896" spans="2:13" hidden="1" x14ac:dyDescent="0.2">
      <c r="B5896" s="31">
        <v>5887</v>
      </c>
      <c r="J5896">
        <f t="shared" si="91"/>
        <v>105000</v>
      </c>
      <c r="K5896" t="e">
        <f>VLOOKUP(B5896,'REGISTRO ABONOS'!$B$8:$BC$10039,54,0)</f>
        <v>#N/A</v>
      </c>
      <c r="L5896" t="e">
        <f>IF(Tabla267[[#This Row],[VALOR RESTANTE]]&lt;Tabla267[[#This Row],[VALOR]],"NO DISPONIBLE","DISPONIBLE")</f>
        <v>#N/A</v>
      </c>
      <c r="M5896" s="9">
        <f>COUNTIF(Tabla267[[#This Row],[VALOR RESTANTE]],0)</f>
        <v>0</v>
      </c>
    </row>
    <row r="5897" spans="2:13" hidden="1" x14ac:dyDescent="0.2">
      <c r="B5897" s="31">
        <v>5888</v>
      </c>
      <c r="J5897">
        <f t="shared" si="91"/>
        <v>105000</v>
      </c>
      <c r="K5897" t="e">
        <f>VLOOKUP(B5897,'REGISTRO ABONOS'!$B$8:$BC$10039,54,0)</f>
        <v>#N/A</v>
      </c>
      <c r="L5897" t="e">
        <f>IF(Tabla267[[#This Row],[VALOR RESTANTE]]&lt;Tabla267[[#This Row],[VALOR]],"NO DISPONIBLE","DISPONIBLE")</f>
        <v>#N/A</v>
      </c>
      <c r="M5897" s="9">
        <f>COUNTIF(Tabla267[[#This Row],[VALOR RESTANTE]],0)</f>
        <v>0</v>
      </c>
    </row>
    <row r="5898" spans="2:13" hidden="1" x14ac:dyDescent="0.2">
      <c r="B5898" s="31">
        <v>5889</v>
      </c>
      <c r="J5898">
        <f t="shared" si="91"/>
        <v>105000</v>
      </c>
      <c r="K5898" t="e">
        <f>VLOOKUP(B5898,'REGISTRO ABONOS'!$B$8:$BC$10039,54,0)</f>
        <v>#N/A</v>
      </c>
      <c r="L5898" t="e">
        <f>IF(Tabla267[[#This Row],[VALOR RESTANTE]]&lt;Tabla267[[#This Row],[VALOR]],"NO DISPONIBLE","DISPONIBLE")</f>
        <v>#N/A</v>
      </c>
      <c r="M5898" s="9">
        <f>COUNTIF(Tabla267[[#This Row],[VALOR RESTANTE]],0)</f>
        <v>0</v>
      </c>
    </row>
    <row r="5899" spans="2:13" hidden="1" x14ac:dyDescent="0.2">
      <c r="B5899" s="31">
        <v>5890</v>
      </c>
      <c r="J5899">
        <f t="shared" si="91"/>
        <v>105000</v>
      </c>
      <c r="K5899" t="e">
        <f>VLOOKUP(B5899,'REGISTRO ABONOS'!$B$8:$BC$10039,54,0)</f>
        <v>#N/A</v>
      </c>
      <c r="L5899" t="e">
        <f>IF(Tabla267[[#This Row],[VALOR RESTANTE]]&lt;Tabla267[[#This Row],[VALOR]],"NO DISPONIBLE","DISPONIBLE")</f>
        <v>#N/A</v>
      </c>
      <c r="M5899" s="9">
        <f>COUNTIF(Tabla267[[#This Row],[VALOR RESTANTE]],0)</f>
        <v>0</v>
      </c>
    </row>
    <row r="5900" spans="2:13" hidden="1" x14ac:dyDescent="0.2">
      <c r="B5900" s="31">
        <v>5891</v>
      </c>
      <c r="J5900">
        <f t="shared" ref="J5900:J5963" si="92">IF(C5900&gt;43607,130000,105000)</f>
        <v>105000</v>
      </c>
      <c r="K5900" t="e">
        <f>VLOOKUP(B5900,'REGISTRO ABONOS'!$B$8:$BC$10039,54,0)</f>
        <v>#N/A</v>
      </c>
      <c r="L5900" t="e">
        <f>IF(Tabla267[[#This Row],[VALOR RESTANTE]]&lt;Tabla267[[#This Row],[VALOR]],"NO DISPONIBLE","DISPONIBLE")</f>
        <v>#N/A</v>
      </c>
      <c r="M5900" s="9">
        <f>COUNTIF(Tabla267[[#This Row],[VALOR RESTANTE]],0)</f>
        <v>0</v>
      </c>
    </row>
    <row r="5901" spans="2:13" hidden="1" x14ac:dyDescent="0.2">
      <c r="B5901" s="31">
        <v>5892</v>
      </c>
      <c r="J5901">
        <f t="shared" si="92"/>
        <v>105000</v>
      </c>
      <c r="K5901" t="e">
        <f>VLOOKUP(B5901,'REGISTRO ABONOS'!$B$8:$BC$10039,54,0)</f>
        <v>#N/A</v>
      </c>
      <c r="L5901" t="e">
        <f>IF(Tabla267[[#This Row],[VALOR RESTANTE]]&lt;Tabla267[[#This Row],[VALOR]],"NO DISPONIBLE","DISPONIBLE")</f>
        <v>#N/A</v>
      </c>
      <c r="M5901" s="9">
        <f>COUNTIF(Tabla267[[#This Row],[VALOR RESTANTE]],0)</f>
        <v>0</v>
      </c>
    </row>
    <row r="5902" spans="2:13" hidden="1" x14ac:dyDescent="0.2">
      <c r="B5902" s="31">
        <v>5893</v>
      </c>
      <c r="J5902">
        <f t="shared" si="92"/>
        <v>105000</v>
      </c>
      <c r="K5902" t="e">
        <f>VLOOKUP(B5902,'REGISTRO ABONOS'!$B$8:$BC$10039,54,0)</f>
        <v>#N/A</v>
      </c>
      <c r="L5902" t="e">
        <f>IF(Tabla267[[#This Row],[VALOR RESTANTE]]&lt;Tabla267[[#This Row],[VALOR]],"NO DISPONIBLE","DISPONIBLE")</f>
        <v>#N/A</v>
      </c>
      <c r="M5902" s="9">
        <f>COUNTIF(Tabla267[[#This Row],[VALOR RESTANTE]],0)</f>
        <v>0</v>
      </c>
    </row>
    <row r="5903" spans="2:13" hidden="1" x14ac:dyDescent="0.2">
      <c r="B5903" s="31">
        <v>5894</v>
      </c>
      <c r="J5903">
        <f t="shared" si="92"/>
        <v>105000</v>
      </c>
      <c r="K5903" t="e">
        <f>VLOOKUP(B5903,'REGISTRO ABONOS'!$B$8:$BC$10039,54,0)</f>
        <v>#N/A</v>
      </c>
      <c r="L5903" t="e">
        <f>IF(Tabla267[[#This Row],[VALOR RESTANTE]]&lt;Tabla267[[#This Row],[VALOR]],"NO DISPONIBLE","DISPONIBLE")</f>
        <v>#N/A</v>
      </c>
      <c r="M5903" s="9">
        <f>COUNTIF(Tabla267[[#This Row],[VALOR RESTANTE]],0)</f>
        <v>0</v>
      </c>
    </row>
    <row r="5904" spans="2:13" hidden="1" x14ac:dyDescent="0.2">
      <c r="B5904" s="31">
        <v>5895</v>
      </c>
      <c r="J5904">
        <f t="shared" si="92"/>
        <v>105000</v>
      </c>
      <c r="K5904" t="e">
        <f>VLOOKUP(B5904,'REGISTRO ABONOS'!$B$8:$BC$10039,54,0)</f>
        <v>#N/A</v>
      </c>
      <c r="L5904" t="e">
        <f>IF(Tabla267[[#This Row],[VALOR RESTANTE]]&lt;Tabla267[[#This Row],[VALOR]],"NO DISPONIBLE","DISPONIBLE")</f>
        <v>#N/A</v>
      </c>
      <c r="M5904" s="9">
        <f>COUNTIF(Tabla267[[#This Row],[VALOR RESTANTE]],0)</f>
        <v>0</v>
      </c>
    </row>
    <row r="5905" spans="2:13" hidden="1" x14ac:dyDescent="0.2">
      <c r="B5905" s="31">
        <v>5896</v>
      </c>
      <c r="J5905">
        <f t="shared" si="92"/>
        <v>105000</v>
      </c>
      <c r="K5905" t="e">
        <f>VLOOKUP(B5905,'REGISTRO ABONOS'!$B$8:$BC$10039,54,0)</f>
        <v>#N/A</v>
      </c>
      <c r="L5905" t="e">
        <f>IF(Tabla267[[#This Row],[VALOR RESTANTE]]&lt;Tabla267[[#This Row],[VALOR]],"NO DISPONIBLE","DISPONIBLE")</f>
        <v>#N/A</v>
      </c>
      <c r="M5905" s="9">
        <f>COUNTIF(Tabla267[[#This Row],[VALOR RESTANTE]],0)</f>
        <v>0</v>
      </c>
    </row>
    <row r="5906" spans="2:13" hidden="1" x14ac:dyDescent="0.2">
      <c r="B5906" s="31">
        <v>5897</v>
      </c>
      <c r="J5906">
        <f t="shared" si="92"/>
        <v>105000</v>
      </c>
      <c r="K5906" t="e">
        <f>VLOOKUP(B5906,'REGISTRO ABONOS'!$B$8:$BC$10039,54,0)</f>
        <v>#N/A</v>
      </c>
      <c r="L5906" t="e">
        <f>IF(Tabla267[[#This Row],[VALOR RESTANTE]]&lt;Tabla267[[#This Row],[VALOR]],"NO DISPONIBLE","DISPONIBLE")</f>
        <v>#N/A</v>
      </c>
      <c r="M5906" s="9">
        <f>COUNTIF(Tabla267[[#This Row],[VALOR RESTANTE]],0)</f>
        <v>0</v>
      </c>
    </row>
    <row r="5907" spans="2:13" hidden="1" x14ac:dyDescent="0.2">
      <c r="B5907" s="31">
        <v>5898</v>
      </c>
      <c r="J5907">
        <f t="shared" si="92"/>
        <v>105000</v>
      </c>
      <c r="K5907" t="e">
        <f>VLOOKUP(B5907,'REGISTRO ABONOS'!$B$8:$BC$10039,54,0)</f>
        <v>#N/A</v>
      </c>
      <c r="L5907" t="e">
        <f>IF(Tabla267[[#This Row],[VALOR RESTANTE]]&lt;Tabla267[[#This Row],[VALOR]],"NO DISPONIBLE","DISPONIBLE")</f>
        <v>#N/A</v>
      </c>
      <c r="M5907" s="9">
        <f>COUNTIF(Tabla267[[#This Row],[VALOR RESTANTE]],0)</f>
        <v>0</v>
      </c>
    </row>
    <row r="5908" spans="2:13" hidden="1" x14ac:dyDescent="0.2">
      <c r="B5908" s="31">
        <v>5899</v>
      </c>
      <c r="J5908">
        <f t="shared" si="92"/>
        <v>105000</v>
      </c>
      <c r="K5908" t="e">
        <f>VLOOKUP(B5908,'REGISTRO ABONOS'!$B$8:$BC$10039,54,0)</f>
        <v>#N/A</v>
      </c>
      <c r="L5908" t="e">
        <f>IF(Tabla267[[#This Row],[VALOR RESTANTE]]&lt;Tabla267[[#This Row],[VALOR]],"NO DISPONIBLE","DISPONIBLE")</f>
        <v>#N/A</v>
      </c>
      <c r="M5908" s="9">
        <f>COUNTIF(Tabla267[[#This Row],[VALOR RESTANTE]],0)</f>
        <v>0</v>
      </c>
    </row>
    <row r="5909" spans="2:13" hidden="1" x14ac:dyDescent="0.2">
      <c r="B5909" s="31">
        <v>5900</v>
      </c>
      <c r="J5909">
        <f t="shared" si="92"/>
        <v>105000</v>
      </c>
      <c r="K5909" t="e">
        <f>VLOOKUP(B5909,'REGISTRO ABONOS'!$B$8:$BC$10039,54,0)</f>
        <v>#N/A</v>
      </c>
      <c r="L5909" t="e">
        <f>IF(Tabla267[[#This Row],[VALOR RESTANTE]]&lt;Tabla267[[#This Row],[VALOR]],"NO DISPONIBLE","DISPONIBLE")</f>
        <v>#N/A</v>
      </c>
      <c r="M5909" s="9">
        <f>COUNTIF(Tabla267[[#This Row],[VALOR RESTANTE]],0)</f>
        <v>0</v>
      </c>
    </row>
    <row r="5910" spans="2:13" hidden="1" x14ac:dyDescent="0.2">
      <c r="B5910" s="31">
        <v>5901</v>
      </c>
      <c r="J5910">
        <f t="shared" si="92"/>
        <v>105000</v>
      </c>
      <c r="K5910" t="e">
        <f>VLOOKUP(B5910,'REGISTRO ABONOS'!$B$8:$BC$10039,54,0)</f>
        <v>#N/A</v>
      </c>
      <c r="L5910" t="e">
        <f>IF(Tabla267[[#This Row],[VALOR RESTANTE]]&lt;Tabla267[[#This Row],[VALOR]],"NO DISPONIBLE","DISPONIBLE")</f>
        <v>#N/A</v>
      </c>
      <c r="M5910" s="9">
        <f>COUNTIF(Tabla267[[#This Row],[VALOR RESTANTE]],0)</f>
        <v>0</v>
      </c>
    </row>
    <row r="5911" spans="2:13" hidden="1" x14ac:dyDescent="0.2">
      <c r="B5911" s="31">
        <v>5902</v>
      </c>
      <c r="J5911">
        <f t="shared" si="92"/>
        <v>105000</v>
      </c>
      <c r="K5911" t="e">
        <f>VLOOKUP(B5911,'REGISTRO ABONOS'!$B$8:$BC$10039,54,0)</f>
        <v>#N/A</v>
      </c>
      <c r="L5911" t="e">
        <f>IF(Tabla267[[#This Row],[VALOR RESTANTE]]&lt;Tabla267[[#This Row],[VALOR]],"NO DISPONIBLE","DISPONIBLE")</f>
        <v>#N/A</v>
      </c>
      <c r="M5911" s="9">
        <f>COUNTIF(Tabla267[[#This Row],[VALOR RESTANTE]],0)</f>
        <v>0</v>
      </c>
    </row>
    <row r="5912" spans="2:13" hidden="1" x14ac:dyDescent="0.2">
      <c r="B5912" s="31">
        <v>5903</v>
      </c>
      <c r="J5912">
        <f t="shared" si="92"/>
        <v>105000</v>
      </c>
      <c r="K5912" t="e">
        <f>VLOOKUP(B5912,'REGISTRO ABONOS'!$B$8:$BC$10039,54,0)</f>
        <v>#N/A</v>
      </c>
      <c r="L5912" t="e">
        <f>IF(Tabla267[[#This Row],[VALOR RESTANTE]]&lt;Tabla267[[#This Row],[VALOR]],"NO DISPONIBLE","DISPONIBLE")</f>
        <v>#N/A</v>
      </c>
      <c r="M5912" s="9">
        <f>COUNTIF(Tabla267[[#This Row],[VALOR RESTANTE]],0)</f>
        <v>0</v>
      </c>
    </row>
    <row r="5913" spans="2:13" hidden="1" x14ac:dyDescent="0.2">
      <c r="B5913" s="31">
        <v>5904</v>
      </c>
      <c r="J5913">
        <f t="shared" si="92"/>
        <v>105000</v>
      </c>
      <c r="K5913" t="e">
        <f>VLOOKUP(B5913,'REGISTRO ABONOS'!$B$8:$BC$10039,54,0)</f>
        <v>#N/A</v>
      </c>
      <c r="L5913" t="e">
        <f>IF(Tabla267[[#This Row],[VALOR RESTANTE]]&lt;Tabla267[[#This Row],[VALOR]],"NO DISPONIBLE","DISPONIBLE")</f>
        <v>#N/A</v>
      </c>
      <c r="M5913" s="9">
        <f>COUNTIF(Tabla267[[#This Row],[VALOR RESTANTE]],0)</f>
        <v>0</v>
      </c>
    </row>
    <row r="5914" spans="2:13" hidden="1" x14ac:dyDescent="0.2">
      <c r="B5914" s="31">
        <v>5905</v>
      </c>
      <c r="J5914">
        <f t="shared" si="92"/>
        <v>105000</v>
      </c>
      <c r="K5914" t="e">
        <f>VLOOKUP(B5914,'REGISTRO ABONOS'!$B$8:$BC$10039,54,0)</f>
        <v>#N/A</v>
      </c>
      <c r="L5914" t="e">
        <f>IF(Tabla267[[#This Row],[VALOR RESTANTE]]&lt;Tabla267[[#This Row],[VALOR]],"NO DISPONIBLE","DISPONIBLE")</f>
        <v>#N/A</v>
      </c>
      <c r="M5914" s="9">
        <f>COUNTIF(Tabla267[[#This Row],[VALOR RESTANTE]],0)</f>
        <v>0</v>
      </c>
    </row>
    <row r="5915" spans="2:13" hidden="1" x14ac:dyDescent="0.2">
      <c r="B5915" s="31">
        <v>5906</v>
      </c>
      <c r="J5915">
        <f t="shared" si="92"/>
        <v>105000</v>
      </c>
      <c r="K5915" t="e">
        <f>VLOOKUP(B5915,'REGISTRO ABONOS'!$B$8:$BC$10039,54,0)</f>
        <v>#N/A</v>
      </c>
      <c r="L5915" t="e">
        <f>IF(Tabla267[[#This Row],[VALOR RESTANTE]]&lt;Tabla267[[#This Row],[VALOR]],"NO DISPONIBLE","DISPONIBLE")</f>
        <v>#N/A</v>
      </c>
      <c r="M5915" s="9">
        <f>COUNTIF(Tabla267[[#This Row],[VALOR RESTANTE]],0)</f>
        <v>0</v>
      </c>
    </row>
    <row r="5916" spans="2:13" hidden="1" x14ac:dyDescent="0.2">
      <c r="B5916" s="31">
        <v>5907</v>
      </c>
      <c r="J5916">
        <f t="shared" si="92"/>
        <v>105000</v>
      </c>
      <c r="K5916" t="e">
        <f>VLOOKUP(B5916,'REGISTRO ABONOS'!$B$8:$BC$10039,54,0)</f>
        <v>#N/A</v>
      </c>
      <c r="L5916" t="e">
        <f>IF(Tabla267[[#This Row],[VALOR RESTANTE]]&lt;Tabla267[[#This Row],[VALOR]],"NO DISPONIBLE","DISPONIBLE")</f>
        <v>#N/A</v>
      </c>
      <c r="M5916" s="9">
        <f>COUNTIF(Tabla267[[#This Row],[VALOR RESTANTE]],0)</f>
        <v>0</v>
      </c>
    </row>
    <row r="5917" spans="2:13" hidden="1" x14ac:dyDescent="0.2">
      <c r="B5917" s="31">
        <v>5908</v>
      </c>
      <c r="J5917">
        <f t="shared" si="92"/>
        <v>105000</v>
      </c>
      <c r="K5917" t="e">
        <f>VLOOKUP(B5917,'REGISTRO ABONOS'!$B$8:$BC$10039,54,0)</f>
        <v>#N/A</v>
      </c>
      <c r="L5917" t="e">
        <f>IF(Tabla267[[#This Row],[VALOR RESTANTE]]&lt;Tabla267[[#This Row],[VALOR]],"NO DISPONIBLE","DISPONIBLE")</f>
        <v>#N/A</v>
      </c>
      <c r="M5917" s="9">
        <f>COUNTIF(Tabla267[[#This Row],[VALOR RESTANTE]],0)</f>
        <v>0</v>
      </c>
    </row>
    <row r="5918" spans="2:13" hidden="1" x14ac:dyDescent="0.2">
      <c r="B5918" s="31">
        <v>5909</v>
      </c>
      <c r="J5918">
        <f t="shared" si="92"/>
        <v>105000</v>
      </c>
      <c r="K5918" t="e">
        <f>VLOOKUP(B5918,'REGISTRO ABONOS'!$B$8:$BC$10039,54,0)</f>
        <v>#N/A</v>
      </c>
      <c r="L5918" t="e">
        <f>IF(Tabla267[[#This Row],[VALOR RESTANTE]]&lt;Tabla267[[#This Row],[VALOR]],"NO DISPONIBLE","DISPONIBLE")</f>
        <v>#N/A</v>
      </c>
      <c r="M5918" s="9">
        <f>COUNTIF(Tabla267[[#This Row],[VALOR RESTANTE]],0)</f>
        <v>0</v>
      </c>
    </row>
    <row r="5919" spans="2:13" hidden="1" x14ac:dyDescent="0.2">
      <c r="B5919" s="31">
        <v>5910</v>
      </c>
      <c r="J5919">
        <f t="shared" si="92"/>
        <v>105000</v>
      </c>
      <c r="K5919" t="e">
        <f>VLOOKUP(B5919,'REGISTRO ABONOS'!$B$8:$BC$10039,54,0)</f>
        <v>#N/A</v>
      </c>
      <c r="L5919" t="e">
        <f>IF(Tabla267[[#This Row],[VALOR RESTANTE]]&lt;Tabla267[[#This Row],[VALOR]],"NO DISPONIBLE","DISPONIBLE")</f>
        <v>#N/A</v>
      </c>
      <c r="M5919" s="9">
        <f>COUNTIF(Tabla267[[#This Row],[VALOR RESTANTE]],0)</f>
        <v>0</v>
      </c>
    </row>
    <row r="5920" spans="2:13" hidden="1" x14ac:dyDescent="0.2">
      <c r="B5920" s="31">
        <v>5911</v>
      </c>
      <c r="J5920">
        <f t="shared" si="92"/>
        <v>105000</v>
      </c>
      <c r="K5920" t="e">
        <f>VLOOKUP(B5920,'REGISTRO ABONOS'!$B$8:$BC$10039,54,0)</f>
        <v>#N/A</v>
      </c>
      <c r="L5920" t="e">
        <f>IF(Tabla267[[#This Row],[VALOR RESTANTE]]&lt;Tabla267[[#This Row],[VALOR]],"NO DISPONIBLE","DISPONIBLE")</f>
        <v>#N/A</v>
      </c>
      <c r="M5920" s="9">
        <f>COUNTIF(Tabla267[[#This Row],[VALOR RESTANTE]],0)</f>
        <v>0</v>
      </c>
    </row>
    <row r="5921" spans="2:13" hidden="1" x14ac:dyDescent="0.2">
      <c r="B5921" s="31">
        <v>5912</v>
      </c>
      <c r="J5921">
        <f t="shared" si="92"/>
        <v>105000</v>
      </c>
      <c r="K5921" t="e">
        <f>VLOOKUP(B5921,'REGISTRO ABONOS'!$B$8:$BC$10039,54,0)</f>
        <v>#N/A</v>
      </c>
      <c r="L5921" t="e">
        <f>IF(Tabla267[[#This Row],[VALOR RESTANTE]]&lt;Tabla267[[#This Row],[VALOR]],"NO DISPONIBLE","DISPONIBLE")</f>
        <v>#N/A</v>
      </c>
      <c r="M5921" s="9">
        <f>COUNTIF(Tabla267[[#This Row],[VALOR RESTANTE]],0)</f>
        <v>0</v>
      </c>
    </row>
    <row r="5922" spans="2:13" hidden="1" x14ac:dyDescent="0.2">
      <c r="B5922" s="31">
        <v>5913</v>
      </c>
      <c r="J5922">
        <f t="shared" si="92"/>
        <v>105000</v>
      </c>
      <c r="K5922" t="e">
        <f>VLOOKUP(B5922,'REGISTRO ABONOS'!$B$8:$BC$10039,54,0)</f>
        <v>#N/A</v>
      </c>
      <c r="L5922" t="e">
        <f>IF(Tabla267[[#This Row],[VALOR RESTANTE]]&lt;Tabla267[[#This Row],[VALOR]],"NO DISPONIBLE","DISPONIBLE")</f>
        <v>#N/A</v>
      </c>
      <c r="M5922" s="9">
        <f>COUNTIF(Tabla267[[#This Row],[VALOR RESTANTE]],0)</f>
        <v>0</v>
      </c>
    </row>
    <row r="5923" spans="2:13" hidden="1" x14ac:dyDescent="0.2">
      <c r="B5923" s="31">
        <v>5914</v>
      </c>
      <c r="J5923">
        <f t="shared" si="92"/>
        <v>105000</v>
      </c>
      <c r="K5923" t="e">
        <f>VLOOKUP(B5923,'REGISTRO ABONOS'!$B$8:$BC$10039,54,0)</f>
        <v>#N/A</v>
      </c>
      <c r="L5923" t="e">
        <f>IF(Tabla267[[#This Row],[VALOR RESTANTE]]&lt;Tabla267[[#This Row],[VALOR]],"NO DISPONIBLE","DISPONIBLE")</f>
        <v>#N/A</v>
      </c>
      <c r="M5923" s="9">
        <f>COUNTIF(Tabla267[[#This Row],[VALOR RESTANTE]],0)</f>
        <v>0</v>
      </c>
    </row>
    <row r="5924" spans="2:13" hidden="1" x14ac:dyDescent="0.2">
      <c r="B5924" s="31">
        <v>5915</v>
      </c>
      <c r="J5924">
        <f t="shared" si="92"/>
        <v>105000</v>
      </c>
      <c r="K5924" t="e">
        <f>VLOOKUP(B5924,'REGISTRO ABONOS'!$B$8:$BC$10039,54,0)</f>
        <v>#N/A</v>
      </c>
      <c r="L5924" t="e">
        <f>IF(Tabla267[[#This Row],[VALOR RESTANTE]]&lt;Tabla267[[#This Row],[VALOR]],"NO DISPONIBLE","DISPONIBLE")</f>
        <v>#N/A</v>
      </c>
      <c r="M5924" s="9">
        <f>COUNTIF(Tabla267[[#This Row],[VALOR RESTANTE]],0)</f>
        <v>0</v>
      </c>
    </row>
    <row r="5925" spans="2:13" hidden="1" x14ac:dyDescent="0.2">
      <c r="B5925" s="31">
        <v>5916</v>
      </c>
      <c r="J5925">
        <f t="shared" si="92"/>
        <v>105000</v>
      </c>
      <c r="K5925" t="e">
        <f>VLOOKUP(B5925,'REGISTRO ABONOS'!$B$8:$BC$10039,54,0)</f>
        <v>#N/A</v>
      </c>
      <c r="L5925" t="e">
        <f>IF(Tabla267[[#This Row],[VALOR RESTANTE]]&lt;Tabla267[[#This Row],[VALOR]],"NO DISPONIBLE","DISPONIBLE")</f>
        <v>#N/A</v>
      </c>
      <c r="M5925" s="9">
        <f>COUNTIF(Tabla267[[#This Row],[VALOR RESTANTE]],0)</f>
        <v>0</v>
      </c>
    </row>
    <row r="5926" spans="2:13" hidden="1" x14ac:dyDescent="0.2">
      <c r="B5926" s="31">
        <v>5917</v>
      </c>
      <c r="J5926">
        <f t="shared" si="92"/>
        <v>105000</v>
      </c>
      <c r="K5926" t="e">
        <f>VLOOKUP(B5926,'REGISTRO ABONOS'!$B$8:$BC$10039,54,0)</f>
        <v>#N/A</v>
      </c>
      <c r="L5926" t="e">
        <f>IF(Tabla267[[#This Row],[VALOR RESTANTE]]&lt;Tabla267[[#This Row],[VALOR]],"NO DISPONIBLE","DISPONIBLE")</f>
        <v>#N/A</v>
      </c>
      <c r="M5926" s="9">
        <f>COUNTIF(Tabla267[[#This Row],[VALOR RESTANTE]],0)</f>
        <v>0</v>
      </c>
    </row>
    <row r="5927" spans="2:13" hidden="1" x14ac:dyDescent="0.2">
      <c r="B5927" s="31">
        <v>5918</v>
      </c>
      <c r="J5927">
        <f t="shared" si="92"/>
        <v>105000</v>
      </c>
      <c r="K5927" t="e">
        <f>VLOOKUP(B5927,'REGISTRO ABONOS'!$B$8:$BC$10039,54,0)</f>
        <v>#N/A</v>
      </c>
      <c r="L5927" t="e">
        <f>IF(Tabla267[[#This Row],[VALOR RESTANTE]]&lt;Tabla267[[#This Row],[VALOR]],"NO DISPONIBLE","DISPONIBLE")</f>
        <v>#N/A</v>
      </c>
      <c r="M5927" s="9">
        <f>COUNTIF(Tabla267[[#This Row],[VALOR RESTANTE]],0)</f>
        <v>0</v>
      </c>
    </row>
    <row r="5928" spans="2:13" hidden="1" x14ac:dyDescent="0.2">
      <c r="B5928" s="31">
        <v>5919</v>
      </c>
      <c r="J5928">
        <f t="shared" si="92"/>
        <v>105000</v>
      </c>
      <c r="K5928" t="e">
        <f>VLOOKUP(B5928,'REGISTRO ABONOS'!$B$8:$BC$10039,54,0)</f>
        <v>#N/A</v>
      </c>
      <c r="L5928" t="e">
        <f>IF(Tabla267[[#This Row],[VALOR RESTANTE]]&lt;Tabla267[[#This Row],[VALOR]],"NO DISPONIBLE","DISPONIBLE")</f>
        <v>#N/A</v>
      </c>
      <c r="M5928" s="9">
        <f>COUNTIF(Tabla267[[#This Row],[VALOR RESTANTE]],0)</f>
        <v>0</v>
      </c>
    </row>
    <row r="5929" spans="2:13" hidden="1" x14ac:dyDescent="0.2">
      <c r="B5929" s="31">
        <v>5920</v>
      </c>
      <c r="J5929">
        <f t="shared" si="92"/>
        <v>105000</v>
      </c>
      <c r="K5929" t="e">
        <f>VLOOKUP(B5929,'REGISTRO ABONOS'!$B$8:$BC$10039,54,0)</f>
        <v>#N/A</v>
      </c>
      <c r="L5929" t="e">
        <f>IF(Tabla267[[#This Row],[VALOR RESTANTE]]&lt;Tabla267[[#This Row],[VALOR]],"NO DISPONIBLE","DISPONIBLE")</f>
        <v>#N/A</v>
      </c>
      <c r="M5929" s="9">
        <f>COUNTIF(Tabla267[[#This Row],[VALOR RESTANTE]],0)</f>
        <v>0</v>
      </c>
    </row>
    <row r="5930" spans="2:13" hidden="1" x14ac:dyDescent="0.2">
      <c r="B5930" s="31">
        <v>5921</v>
      </c>
      <c r="J5930">
        <f t="shared" si="92"/>
        <v>105000</v>
      </c>
      <c r="K5930" t="e">
        <f>VLOOKUP(B5930,'REGISTRO ABONOS'!$B$8:$BC$10039,54,0)</f>
        <v>#N/A</v>
      </c>
      <c r="L5930" t="e">
        <f>IF(Tabla267[[#This Row],[VALOR RESTANTE]]&lt;Tabla267[[#This Row],[VALOR]],"NO DISPONIBLE","DISPONIBLE")</f>
        <v>#N/A</v>
      </c>
      <c r="M5930" s="9">
        <f>COUNTIF(Tabla267[[#This Row],[VALOR RESTANTE]],0)</f>
        <v>0</v>
      </c>
    </row>
    <row r="5931" spans="2:13" hidden="1" x14ac:dyDescent="0.2">
      <c r="B5931" s="31">
        <v>5922</v>
      </c>
      <c r="J5931">
        <f t="shared" si="92"/>
        <v>105000</v>
      </c>
      <c r="K5931" t="e">
        <f>VLOOKUP(B5931,'REGISTRO ABONOS'!$B$8:$BC$10039,54,0)</f>
        <v>#N/A</v>
      </c>
      <c r="L5931" t="e">
        <f>IF(Tabla267[[#This Row],[VALOR RESTANTE]]&lt;Tabla267[[#This Row],[VALOR]],"NO DISPONIBLE","DISPONIBLE")</f>
        <v>#N/A</v>
      </c>
      <c r="M5931" s="9">
        <f>COUNTIF(Tabla267[[#This Row],[VALOR RESTANTE]],0)</f>
        <v>0</v>
      </c>
    </row>
    <row r="5932" spans="2:13" hidden="1" x14ac:dyDescent="0.2">
      <c r="B5932" s="31">
        <v>5923</v>
      </c>
      <c r="J5932">
        <f t="shared" si="92"/>
        <v>105000</v>
      </c>
      <c r="K5932" t="e">
        <f>VLOOKUP(B5932,'REGISTRO ABONOS'!$B$8:$BC$10039,54,0)</f>
        <v>#N/A</v>
      </c>
      <c r="L5932" t="e">
        <f>IF(Tabla267[[#This Row],[VALOR RESTANTE]]&lt;Tabla267[[#This Row],[VALOR]],"NO DISPONIBLE","DISPONIBLE")</f>
        <v>#N/A</v>
      </c>
      <c r="M5932" s="9">
        <f>COUNTIF(Tabla267[[#This Row],[VALOR RESTANTE]],0)</f>
        <v>0</v>
      </c>
    </row>
    <row r="5933" spans="2:13" hidden="1" x14ac:dyDescent="0.2">
      <c r="B5933" s="31">
        <v>5924</v>
      </c>
      <c r="J5933">
        <f t="shared" si="92"/>
        <v>105000</v>
      </c>
      <c r="K5933" t="e">
        <f>VLOOKUP(B5933,'REGISTRO ABONOS'!$B$8:$BC$10039,54,0)</f>
        <v>#N/A</v>
      </c>
      <c r="L5933" t="e">
        <f>IF(Tabla267[[#This Row],[VALOR RESTANTE]]&lt;Tabla267[[#This Row],[VALOR]],"NO DISPONIBLE","DISPONIBLE")</f>
        <v>#N/A</v>
      </c>
      <c r="M5933" s="9">
        <f>COUNTIF(Tabla267[[#This Row],[VALOR RESTANTE]],0)</f>
        <v>0</v>
      </c>
    </row>
    <row r="5934" spans="2:13" hidden="1" x14ac:dyDescent="0.2">
      <c r="B5934" s="31">
        <v>5925</v>
      </c>
      <c r="J5934">
        <f t="shared" si="92"/>
        <v>105000</v>
      </c>
      <c r="K5934" t="e">
        <f>VLOOKUP(B5934,'REGISTRO ABONOS'!$B$8:$BC$10039,54,0)</f>
        <v>#N/A</v>
      </c>
      <c r="L5934" t="e">
        <f>IF(Tabla267[[#This Row],[VALOR RESTANTE]]&lt;Tabla267[[#This Row],[VALOR]],"NO DISPONIBLE","DISPONIBLE")</f>
        <v>#N/A</v>
      </c>
      <c r="M5934" s="9">
        <f>COUNTIF(Tabla267[[#This Row],[VALOR RESTANTE]],0)</f>
        <v>0</v>
      </c>
    </row>
    <row r="5935" spans="2:13" hidden="1" x14ac:dyDescent="0.2">
      <c r="B5935" s="31">
        <v>5926</v>
      </c>
      <c r="J5935">
        <f t="shared" si="92"/>
        <v>105000</v>
      </c>
      <c r="K5935" t="e">
        <f>VLOOKUP(B5935,'REGISTRO ABONOS'!$B$8:$BC$10039,54,0)</f>
        <v>#N/A</v>
      </c>
      <c r="L5935" t="e">
        <f>IF(Tabla267[[#This Row],[VALOR RESTANTE]]&lt;Tabla267[[#This Row],[VALOR]],"NO DISPONIBLE","DISPONIBLE")</f>
        <v>#N/A</v>
      </c>
      <c r="M5935" s="9">
        <f>COUNTIF(Tabla267[[#This Row],[VALOR RESTANTE]],0)</f>
        <v>0</v>
      </c>
    </row>
    <row r="5936" spans="2:13" hidden="1" x14ac:dyDescent="0.2">
      <c r="B5936" s="31">
        <v>5927</v>
      </c>
      <c r="J5936">
        <f t="shared" si="92"/>
        <v>105000</v>
      </c>
      <c r="K5936" t="e">
        <f>VLOOKUP(B5936,'REGISTRO ABONOS'!$B$8:$BC$10039,54,0)</f>
        <v>#N/A</v>
      </c>
      <c r="L5936" t="e">
        <f>IF(Tabla267[[#This Row],[VALOR RESTANTE]]&lt;Tabla267[[#This Row],[VALOR]],"NO DISPONIBLE","DISPONIBLE")</f>
        <v>#N/A</v>
      </c>
      <c r="M5936" s="9">
        <f>COUNTIF(Tabla267[[#This Row],[VALOR RESTANTE]],0)</f>
        <v>0</v>
      </c>
    </row>
    <row r="5937" spans="2:13" hidden="1" x14ac:dyDescent="0.2">
      <c r="B5937" s="31">
        <v>5928</v>
      </c>
      <c r="J5937">
        <f t="shared" si="92"/>
        <v>105000</v>
      </c>
      <c r="K5937" t="e">
        <f>VLOOKUP(B5937,'REGISTRO ABONOS'!$B$8:$BC$10039,54,0)</f>
        <v>#N/A</v>
      </c>
      <c r="L5937" t="e">
        <f>IF(Tabla267[[#This Row],[VALOR RESTANTE]]&lt;Tabla267[[#This Row],[VALOR]],"NO DISPONIBLE","DISPONIBLE")</f>
        <v>#N/A</v>
      </c>
      <c r="M5937" s="9">
        <f>COUNTIF(Tabla267[[#This Row],[VALOR RESTANTE]],0)</f>
        <v>0</v>
      </c>
    </row>
    <row r="5938" spans="2:13" hidden="1" x14ac:dyDescent="0.2">
      <c r="B5938" s="31">
        <v>5929</v>
      </c>
      <c r="J5938">
        <f t="shared" si="92"/>
        <v>105000</v>
      </c>
      <c r="K5938" t="e">
        <f>VLOOKUP(B5938,'REGISTRO ABONOS'!$B$8:$BC$10039,54,0)</f>
        <v>#N/A</v>
      </c>
      <c r="L5938" t="e">
        <f>IF(Tabla267[[#This Row],[VALOR RESTANTE]]&lt;Tabla267[[#This Row],[VALOR]],"NO DISPONIBLE","DISPONIBLE")</f>
        <v>#N/A</v>
      </c>
      <c r="M5938" s="9">
        <f>COUNTIF(Tabla267[[#This Row],[VALOR RESTANTE]],0)</f>
        <v>0</v>
      </c>
    </row>
    <row r="5939" spans="2:13" hidden="1" x14ac:dyDescent="0.2">
      <c r="B5939" s="31">
        <v>5930</v>
      </c>
      <c r="J5939">
        <f t="shared" si="92"/>
        <v>105000</v>
      </c>
      <c r="K5939" t="e">
        <f>VLOOKUP(B5939,'REGISTRO ABONOS'!$B$8:$BC$10039,54,0)</f>
        <v>#N/A</v>
      </c>
      <c r="L5939" t="e">
        <f>IF(Tabla267[[#This Row],[VALOR RESTANTE]]&lt;Tabla267[[#This Row],[VALOR]],"NO DISPONIBLE","DISPONIBLE")</f>
        <v>#N/A</v>
      </c>
      <c r="M5939" s="9">
        <f>COUNTIF(Tabla267[[#This Row],[VALOR RESTANTE]],0)</f>
        <v>0</v>
      </c>
    </row>
    <row r="5940" spans="2:13" hidden="1" x14ac:dyDescent="0.2">
      <c r="B5940" s="31">
        <v>5931</v>
      </c>
      <c r="J5940">
        <f t="shared" si="92"/>
        <v>105000</v>
      </c>
      <c r="K5940" t="e">
        <f>VLOOKUP(B5940,'REGISTRO ABONOS'!$B$8:$BC$10039,54,0)</f>
        <v>#N/A</v>
      </c>
      <c r="L5940" t="e">
        <f>IF(Tabla267[[#This Row],[VALOR RESTANTE]]&lt;Tabla267[[#This Row],[VALOR]],"NO DISPONIBLE","DISPONIBLE")</f>
        <v>#N/A</v>
      </c>
      <c r="M5940" s="9">
        <f>COUNTIF(Tabla267[[#This Row],[VALOR RESTANTE]],0)</f>
        <v>0</v>
      </c>
    </row>
    <row r="5941" spans="2:13" hidden="1" x14ac:dyDescent="0.2">
      <c r="B5941" s="31">
        <v>5932</v>
      </c>
      <c r="J5941">
        <f t="shared" si="92"/>
        <v>105000</v>
      </c>
      <c r="K5941" t="e">
        <f>VLOOKUP(B5941,'REGISTRO ABONOS'!$B$8:$BC$10039,54,0)</f>
        <v>#N/A</v>
      </c>
      <c r="L5941" t="e">
        <f>IF(Tabla267[[#This Row],[VALOR RESTANTE]]&lt;Tabla267[[#This Row],[VALOR]],"NO DISPONIBLE","DISPONIBLE")</f>
        <v>#N/A</v>
      </c>
      <c r="M5941" s="9">
        <f>COUNTIF(Tabla267[[#This Row],[VALOR RESTANTE]],0)</f>
        <v>0</v>
      </c>
    </row>
    <row r="5942" spans="2:13" hidden="1" x14ac:dyDescent="0.2">
      <c r="B5942" s="31">
        <v>5933</v>
      </c>
      <c r="J5942">
        <f t="shared" si="92"/>
        <v>105000</v>
      </c>
      <c r="K5942" t="e">
        <f>VLOOKUP(B5942,'REGISTRO ABONOS'!$B$8:$BC$10039,54,0)</f>
        <v>#N/A</v>
      </c>
      <c r="L5942" t="e">
        <f>IF(Tabla267[[#This Row],[VALOR RESTANTE]]&lt;Tabla267[[#This Row],[VALOR]],"NO DISPONIBLE","DISPONIBLE")</f>
        <v>#N/A</v>
      </c>
      <c r="M5942" s="9">
        <f>COUNTIF(Tabla267[[#This Row],[VALOR RESTANTE]],0)</f>
        <v>0</v>
      </c>
    </row>
    <row r="5943" spans="2:13" hidden="1" x14ac:dyDescent="0.2">
      <c r="B5943" s="31">
        <v>5934</v>
      </c>
      <c r="J5943">
        <f t="shared" si="92"/>
        <v>105000</v>
      </c>
      <c r="K5943" t="e">
        <f>VLOOKUP(B5943,'REGISTRO ABONOS'!$B$8:$BC$10039,54,0)</f>
        <v>#N/A</v>
      </c>
      <c r="L5943" t="e">
        <f>IF(Tabla267[[#This Row],[VALOR RESTANTE]]&lt;Tabla267[[#This Row],[VALOR]],"NO DISPONIBLE","DISPONIBLE")</f>
        <v>#N/A</v>
      </c>
      <c r="M5943" s="9">
        <f>COUNTIF(Tabla267[[#This Row],[VALOR RESTANTE]],0)</f>
        <v>0</v>
      </c>
    </row>
    <row r="5944" spans="2:13" hidden="1" x14ac:dyDescent="0.2">
      <c r="B5944" s="31">
        <v>5935</v>
      </c>
      <c r="J5944">
        <f t="shared" si="92"/>
        <v>105000</v>
      </c>
      <c r="K5944" t="e">
        <f>VLOOKUP(B5944,'REGISTRO ABONOS'!$B$8:$BC$10039,54,0)</f>
        <v>#N/A</v>
      </c>
      <c r="L5944" t="e">
        <f>IF(Tabla267[[#This Row],[VALOR RESTANTE]]&lt;Tabla267[[#This Row],[VALOR]],"NO DISPONIBLE","DISPONIBLE")</f>
        <v>#N/A</v>
      </c>
      <c r="M5944" s="9">
        <f>COUNTIF(Tabla267[[#This Row],[VALOR RESTANTE]],0)</f>
        <v>0</v>
      </c>
    </row>
    <row r="5945" spans="2:13" hidden="1" x14ac:dyDescent="0.2">
      <c r="B5945" s="31">
        <v>5936</v>
      </c>
      <c r="J5945">
        <f t="shared" si="92"/>
        <v>105000</v>
      </c>
      <c r="K5945" t="e">
        <f>VLOOKUP(B5945,'REGISTRO ABONOS'!$B$8:$BC$10039,54,0)</f>
        <v>#N/A</v>
      </c>
      <c r="L5945" t="e">
        <f>IF(Tabla267[[#This Row],[VALOR RESTANTE]]&lt;Tabla267[[#This Row],[VALOR]],"NO DISPONIBLE","DISPONIBLE")</f>
        <v>#N/A</v>
      </c>
      <c r="M5945" s="9">
        <f>COUNTIF(Tabla267[[#This Row],[VALOR RESTANTE]],0)</f>
        <v>0</v>
      </c>
    </row>
    <row r="5946" spans="2:13" hidden="1" x14ac:dyDescent="0.2">
      <c r="B5946" s="31">
        <v>5937</v>
      </c>
      <c r="C5946" s="10">
        <v>43572</v>
      </c>
      <c r="D5946" t="s">
        <v>457</v>
      </c>
      <c r="I5946" t="s">
        <v>336</v>
      </c>
      <c r="J5946">
        <f t="shared" si="92"/>
        <v>105000</v>
      </c>
      <c r="K5946" t="e">
        <f>VLOOKUP(B5946,'REGISTRO ABONOS'!$B$8:$BC$10039,54,0)</f>
        <v>#N/A</v>
      </c>
      <c r="L5946" t="e">
        <f>IF(Tabla267[[#This Row],[VALOR RESTANTE]]&lt;Tabla267[[#This Row],[VALOR]],"NO DISPONIBLE","DISPONIBLE")</f>
        <v>#N/A</v>
      </c>
      <c r="M5946" s="9">
        <f>COUNTIF(Tabla267[[#This Row],[VALOR RESTANTE]],0)</f>
        <v>0</v>
      </c>
    </row>
    <row r="5947" spans="2:13" hidden="1" x14ac:dyDescent="0.2">
      <c r="B5947" s="31">
        <v>5938</v>
      </c>
      <c r="J5947">
        <f t="shared" si="92"/>
        <v>105000</v>
      </c>
      <c r="K5947" t="e">
        <f>VLOOKUP(B5947,'REGISTRO ABONOS'!$B$8:$BC$10039,54,0)</f>
        <v>#N/A</v>
      </c>
      <c r="L5947" t="e">
        <f>IF(Tabla267[[#This Row],[VALOR RESTANTE]]&lt;Tabla267[[#This Row],[VALOR]],"NO DISPONIBLE","DISPONIBLE")</f>
        <v>#N/A</v>
      </c>
      <c r="M5947" s="9">
        <f>COUNTIF(Tabla267[[#This Row],[VALOR RESTANTE]],0)</f>
        <v>0</v>
      </c>
    </row>
    <row r="5948" spans="2:13" hidden="1" x14ac:dyDescent="0.2">
      <c r="B5948" s="31">
        <v>5939</v>
      </c>
      <c r="J5948">
        <f t="shared" si="92"/>
        <v>105000</v>
      </c>
      <c r="K5948" t="e">
        <f>VLOOKUP(B5948,'REGISTRO ABONOS'!$B$8:$BC$10039,54,0)</f>
        <v>#N/A</v>
      </c>
      <c r="L5948" t="e">
        <f>IF(Tabla267[[#This Row],[VALOR RESTANTE]]&lt;Tabla267[[#This Row],[VALOR]],"NO DISPONIBLE","DISPONIBLE")</f>
        <v>#N/A</v>
      </c>
      <c r="M5948" s="9">
        <f>COUNTIF(Tabla267[[#This Row],[VALOR RESTANTE]],0)</f>
        <v>0</v>
      </c>
    </row>
    <row r="5949" spans="2:13" hidden="1" x14ac:dyDescent="0.2">
      <c r="B5949" s="31">
        <v>5940</v>
      </c>
      <c r="J5949">
        <f t="shared" si="92"/>
        <v>105000</v>
      </c>
      <c r="K5949" t="e">
        <f>VLOOKUP(B5949,'REGISTRO ABONOS'!$B$8:$BC$10039,54,0)</f>
        <v>#N/A</v>
      </c>
      <c r="L5949" t="e">
        <f>IF(Tabla267[[#This Row],[VALOR RESTANTE]]&lt;Tabla267[[#This Row],[VALOR]],"NO DISPONIBLE","DISPONIBLE")</f>
        <v>#N/A</v>
      </c>
      <c r="M5949" s="9">
        <f>COUNTIF(Tabla267[[#This Row],[VALOR RESTANTE]],0)</f>
        <v>0</v>
      </c>
    </row>
    <row r="5950" spans="2:13" hidden="1" x14ac:dyDescent="0.2">
      <c r="B5950" s="31">
        <v>5941</v>
      </c>
      <c r="J5950">
        <f t="shared" si="92"/>
        <v>105000</v>
      </c>
      <c r="K5950" t="e">
        <f>VLOOKUP(B5950,'REGISTRO ABONOS'!$B$8:$BC$10039,54,0)</f>
        <v>#N/A</v>
      </c>
      <c r="L5950" t="e">
        <f>IF(Tabla267[[#This Row],[VALOR RESTANTE]]&lt;Tabla267[[#This Row],[VALOR]],"NO DISPONIBLE","DISPONIBLE")</f>
        <v>#N/A</v>
      </c>
      <c r="M5950" s="9">
        <f>COUNTIF(Tabla267[[#This Row],[VALOR RESTANTE]],0)</f>
        <v>0</v>
      </c>
    </row>
    <row r="5951" spans="2:13" hidden="1" x14ac:dyDescent="0.2">
      <c r="B5951" s="31">
        <v>5942</v>
      </c>
      <c r="J5951">
        <f t="shared" si="92"/>
        <v>105000</v>
      </c>
      <c r="K5951" t="e">
        <f>VLOOKUP(B5951,'REGISTRO ABONOS'!$B$8:$BC$10039,54,0)</f>
        <v>#N/A</v>
      </c>
      <c r="L5951" t="e">
        <f>IF(Tabla267[[#This Row],[VALOR RESTANTE]]&lt;Tabla267[[#This Row],[VALOR]],"NO DISPONIBLE","DISPONIBLE")</f>
        <v>#N/A</v>
      </c>
      <c r="M5951" s="9">
        <f>COUNTIF(Tabla267[[#This Row],[VALOR RESTANTE]],0)</f>
        <v>0</v>
      </c>
    </row>
    <row r="5952" spans="2:13" hidden="1" x14ac:dyDescent="0.2">
      <c r="B5952" s="31">
        <v>5943</v>
      </c>
      <c r="J5952">
        <f t="shared" si="92"/>
        <v>105000</v>
      </c>
      <c r="K5952" t="e">
        <f>VLOOKUP(B5952,'REGISTRO ABONOS'!$B$8:$BC$10039,54,0)</f>
        <v>#N/A</v>
      </c>
      <c r="L5952" t="e">
        <f>IF(Tabla267[[#This Row],[VALOR RESTANTE]]&lt;Tabla267[[#This Row],[VALOR]],"NO DISPONIBLE","DISPONIBLE")</f>
        <v>#N/A</v>
      </c>
      <c r="M5952" s="9">
        <f>COUNTIF(Tabla267[[#This Row],[VALOR RESTANTE]],0)</f>
        <v>0</v>
      </c>
    </row>
    <row r="5953" spans="2:13" hidden="1" x14ac:dyDescent="0.2">
      <c r="B5953" s="31">
        <v>5944</v>
      </c>
      <c r="J5953">
        <f t="shared" si="92"/>
        <v>105000</v>
      </c>
      <c r="K5953" t="e">
        <f>VLOOKUP(B5953,'REGISTRO ABONOS'!$B$8:$BC$10039,54,0)</f>
        <v>#N/A</v>
      </c>
      <c r="L5953" t="e">
        <f>IF(Tabla267[[#This Row],[VALOR RESTANTE]]&lt;Tabla267[[#This Row],[VALOR]],"NO DISPONIBLE","DISPONIBLE")</f>
        <v>#N/A</v>
      </c>
      <c r="M5953" s="9">
        <f>COUNTIF(Tabla267[[#This Row],[VALOR RESTANTE]],0)</f>
        <v>0</v>
      </c>
    </row>
    <row r="5954" spans="2:13" hidden="1" x14ac:dyDescent="0.2">
      <c r="B5954" s="31">
        <v>5945</v>
      </c>
      <c r="J5954">
        <f t="shared" si="92"/>
        <v>105000</v>
      </c>
      <c r="K5954" t="e">
        <f>VLOOKUP(B5954,'REGISTRO ABONOS'!$B$8:$BC$10039,54,0)</f>
        <v>#N/A</v>
      </c>
      <c r="L5954" t="e">
        <f>IF(Tabla267[[#This Row],[VALOR RESTANTE]]&lt;Tabla267[[#This Row],[VALOR]],"NO DISPONIBLE","DISPONIBLE")</f>
        <v>#N/A</v>
      </c>
      <c r="M5954" s="9">
        <f>COUNTIF(Tabla267[[#This Row],[VALOR RESTANTE]],0)</f>
        <v>0</v>
      </c>
    </row>
    <row r="5955" spans="2:13" hidden="1" x14ac:dyDescent="0.2">
      <c r="B5955" s="31">
        <v>5946</v>
      </c>
      <c r="J5955">
        <f t="shared" si="92"/>
        <v>105000</v>
      </c>
      <c r="K5955" t="e">
        <f>VLOOKUP(B5955,'REGISTRO ABONOS'!$B$8:$BC$10039,54,0)</f>
        <v>#N/A</v>
      </c>
      <c r="L5955" t="e">
        <f>IF(Tabla267[[#This Row],[VALOR RESTANTE]]&lt;Tabla267[[#This Row],[VALOR]],"NO DISPONIBLE","DISPONIBLE")</f>
        <v>#N/A</v>
      </c>
      <c r="M5955" s="9">
        <f>COUNTIF(Tabla267[[#This Row],[VALOR RESTANTE]],0)</f>
        <v>0</v>
      </c>
    </row>
    <row r="5956" spans="2:13" hidden="1" x14ac:dyDescent="0.2">
      <c r="B5956" s="31">
        <v>5947</v>
      </c>
      <c r="J5956">
        <f t="shared" si="92"/>
        <v>105000</v>
      </c>
      <c r="K5956" t="e">
        <f>VLOOKUP(B5956,'REGISTRO ABONOS'!$B$8:$BC$10039,54,0)</f>
        <v>#N/A</v>
      </c>
      <c r="L5956" t="e">
        <f>IF(Tabla267[[#This Row],[VALOR RESTANTE]]&lt;Tabla267[[#This Row],[VALOR]],"NO DISPONIBLE","DISPONIBLE")</f>
        <v>#N/A</v>
      </c>
      <c r="M5956" s="9">
        <f>COUNTIF(Tabla267[[#This Row],[VALOR RESTANTE]],0)</f>
        <v>0</v>
      </c>
    </row>
    <row r="5957" spans="2:13" hidden="1" x14ac:dyDescent="0.2">
      <c r="B5957" s="31">
        <v>5948</v>
      </c>
      <c r="J5957">
        <f t="shared" si="92"/>
        <v>105000</v>
      </c>
      <c r="K5957" t="e">
        <f>VLOOKUP(B5957,'REGISTRO ABONOS'!$B$8:$BC$10039,54,0)</f>
        <v>#N/A</v>
      </c>
      <c r="L5957" t="e">
        <f>IF(Tabla267[[#This Row],[VALOR RESTANTE]]&lt;Tabla267[[#This Row],[VALOR]],"NO DISPONIBLE","DISPONIBLE")</f>
        <v>#N/A</v>
      </c>
      <c r="M5957" s="9">
        <f>COUNTIF(Tabla267[[#This Row],[VALOR RESTANTE]],0)</f>
        <v>0</v>
      </c>
    </row>
    <row r="5958" spans="2:13" hidden="1" x14ac:dyDescent="0.2">
      <c r="B5958" s="31">
        <v>5949</v>
      </c>
      <c r="J5958">
        <f t="shared" si="92"/>
        <v>105000</v>
      </c>
      <c r="K5958" t="e">
        <f>VLOOKUP(B5958,'REGISTRO ABONOS'!$B$8:$BC$10039,54,0)</f>
        <v>#N/A</v>
      </c>
      <c r="L5958" t="e">
        <f>IF(Tabla267[[#This Row],[VALOR RESTANTE]]&lt;Tabla267[[#This Row],[VALOR]],"NO DISPONIBLE","DISPONIBLE")</f>
        <v>#N/A</v>
      </c>
      <c r="M5958" s="9">
        <f>COUNTIF(Tabla267[[#This Row],[VALOR RESTANTE]],0)</f>
        <v>0</v>
      </c>
    </row>
    <row r="5959" spans="2:13" hidden="1" x14ac:dyDescent="0.2">
      <c r="B5959" s="31">
        <v>5950</v>
      </c>
      <c r="J5959">
        <f t="shared" si="92"/>
        <v>105000</v>
      </c>
      <c r="K5959" t="e">
        <f>VLOOKUP(B5959,'REGISTRO ABONOS'!$B$8:$BC$10039,54,0)</f>
        <v>#N/A</v>
      </c>
      <c r="L5959" t="e">
        <f>IF(Tabla267[[#This Row],[VALOR RESTANTE]]&lt;Tabla267[[#This Row],[VALOR]],"NO DISPONIBLE","DISPONIBLE")</f>
        <v>#N/A</v>
      </c>
      <c r="M5959" s="9">
        <f>COUNTIF(Tabla267[[#This Row],[VALOR RESTANTE]],0)</f>
        <v>0</v>
      </c>
    </row>
    <row r="5960" spans="2:13" hidden="1" x14ac:dyDescent="0.2">
      <c r="B5960" s="31">
        <v>5951</v>
      </c>
      <c r="J5960">
        <f t="shared" si="92"/>
        <v>105000</v>
      </c>
      <c r="K5960" t="e">
        <f>VLOOKUP(B5960,'REGISTRO ABONOS'!$B$8:$BC$10039,54,0)</f>
        <v>#N/A</v>
      </c>
      <c r="L5960" t="e">
        <f>IF(Tabla267[[#This Row],[VALOR RESTANTE]]&lt;Tabla267[[#This Row],[VALOR]],"NO DISPONIBLE","DISPONIBLE")</f>
        <v>#N/A</v>
      </c>
      <c r="M5960" s="9">
        <f>COUNTIF(Tabla267[[#This Row],[VALOR RESTANTE]],0)</f>
        <v>0</v>
      </c>
    </row>
    <row r="5961" spans="2:13" hidden="1" x14ac:dyDescent="0.2">
      <c r="B5961" s="31">
        <v>5952</v>
      </c>
      <c r="J5961">
        <f t="shared" si="92"/>
        <v>105000</v>
      </c>
      <c r="K5961" t="e">
        <f>VLOOKUP(B5961,'REGISTRO ABONOS'!$B$8:$BC$10039,54,0)</f>
        <v>#N/A</v>
      </c>
      <c r="L5961" t="e">
        <f>IF(Tabla267[[#This Row],[VALOR RESTANTE]]&lt;Tabla267[[#This Row],[VALOR]],"NO DISPONIBLE","DISPONIBLE")</f>
        <v>#N/A</v>
      </c>
      <c r="M5961" s="9">
        <f>COUNTIF(Tabla267[[#This Row],[VALOR RESTANTE]],0)</f>
        <v>0</v>
      </c>
    </row>
    <row r="5962" spans="2:13" hidden="1" x14ac:dyDescent="0.2">
      <c r="B5962" s="31">
        <v>5953</v>
      </c>
      <c r="J5962">
        <f t="shared" si="92"/>
        <v>105000</v>
      </c>
      <c r="K5962" t="e">
        <f>VLOOKUP(B5962,'REGISTRO ABONOS'!$B$8:$BC$10039,54,0)</f>
        <v>#N/A</v>
      </c>
      <c r="L5962" t="e">
        <f>IF(Tabla267[[#This Row],[VALOR RESTANTE]]&lt;Tabla267[[#This Row],[VALOR]],"NO DISPONIBLE","DISPONIBLE")</f>
        <v>#N/A</v>
      </c>
      <c r="M5962" s="9">
        <f>COUNTIF(Tabla267[[#This Row],[VALOR RESTANTE]],0)</f>
        <v>0</v>
      </c>
    </row>
    <row r="5963" spans="2:13" hidden="1" x14ac:dyDescent="0.2">
      <c r="B5963" s="31">
        <v>5954</v>
      </c>
      <c r="J5963">
        <f t="shared" si="92"/>
        <v>105000</v>
      </c>
      <c r="K5963" t="e">
        <f>VLOOKUP(B5963,'REGISTRO ABONOS'!$B$8:$BC$10039,54,0)</f>
        <v>#N/A</v>
      </c>
      <c r="L5963" t="e">
        <f>IF(Tabla267[[#This Row],[VALOR RESTANTE]]&lt;Tabla267[[#This Row],[VALOR]],"NO DISPONIBLE","DISPONIBLE")</f>
        <v>#N/A</v>
      </c>
      <c r="M5963" s="9">
        <f>COUNTIF(Tabla267[[#This Row],[VALOR RESTANTE]],0)</f>
        <v>0</v>
      </c>
    </row>
    <row r="5964" spans="2:13" hidden="1" x14ac:dyDescent="0.2">
      <c r="B5964" s="31">
        <v>5955</v>
      </c>
      <c r="J5964">
        <f t="shared" ref="J5964:J6027" si="93">IF(C5964&gt;43607,130000,105000)</f>
        <v>105000</v>
      </c>
      <c r="K5964" t="e">
        <f>VLOOKUP(B5964,'REGISTRO ABONOS'!$B$8:$BC$10039,54,0)</f>
        <v>#N/A</v>
      </c>
      <c r="L5964" t="e">
        <f>IF(Tabla267[[#This Row],[VALOR RESTANTE]]&lt;Tabla267[[#This Row],[VALOR]],"NO DISPONIBLE","DISPONIBLE")</f>
        <v>#N/A</v>
      </c>
      <c r="M5964" s="9">
        <f>COUNTIF(Tabla267[[#This Row],[VALOR RESTANTE]],0)</f>
        <v>0</v>
      </c>
    </row>
    <row r="5965" spans="2:13" hidden="1" x14ac:dyDescent="0.2">
      <c r="B5965" s="31">
        <v>5956</v>
      </c>
      <c r="J5965">
        <f t="shared" si="93"/>
        <v>105000</v>
      </c>
      <c r="K5965" t="e">
        <f>VLOOKUP(B5965,'REGISTRO ABONOS'!$B$8:$BC$10039,54,0)</f>
        <v>#N/A</v>
      </c>
      <c r="L5965" t="e">
        <f>IF(Tabla267[[#This Row],[VALOR RESTANTE]]&lt;Tabla267[[#This Row],[VALOR]],"NO DISPONIBLE","DISPONIBLE")</f>
        <v>#N/A</v>
      </c>
      <c r="M5965" s="9">
        <f>COUNTIF(Tabla267[[#This Row],[VALOR RESTANTE]],0)</f>
        <v>0</v>
      </c>
    </row>
    <row r="5966" spans="2:13" hidden="1" x14ac:dyDescent="0.2">
      <c r="B5966" s="31">
        <v>5957</v>
      </c>
      <c r="J5966">
        <f t="shared" si="93"/>
        <v>105000</v>
      </c>
      <c r="K5966" t="e">
        <f>VLOOKUP(B5966,'REGISTRO ABONOS'!$B$8:$BC$10039,54,0)</f>
        <v>#N/A</v>
      </c>
      <c r="L5966" t="e">
        <f>IF(Tabla267[[#This Row],[VALOR RESTANTE]]&lt;Tabla267[[#This Row],[VALOR]],"NO DISPONIBLE","DISPONIBLE")</f>
        <v>#N/A</v>
      </c>
      <c r="M5966" s="9">
        <f>COUNTIF(Tabla267[[#This Row],[VALOR RESTANTE]],0)</f>
        <v>0</v>
      </c>
    </row>
    <row r="5967" spans="2:13" hidden="1" x14ac:dyDescent="0.2">
      <c r="B5967" s="31">
        <v>5958</v>
      </c>
      <c r="J5967">
        <f t="shared" si="93"/>
        <v>105000</v>
      </c>
      <c r="K5967" t="e">
        <f>VLOOKUP(B5967,'REGISTRO ABONOS'!$B$8:$BC$10039,54,0)</f>
        <v>#N/A</v>
      </c>
      <c r="L5967" t="e">
        <f>IF(Tabla267[[#This Row],[VALOR RESTANTE]]&lt;Tabla267[[#This Row],[VALOR]],"NO DISPONIBLE","DISPONIBLE")</f>
        <v>#N/A</v>
      </c>
      <c r="M5967" s="9">
        <f>COUNTIF(Tabla267[[#This Row],[VALOR RESTANTE]],0)</f>
        <v>0</v>
      </c>
    </row>
    <row r="5968" spans="2:13" hidden="1" x14ac:dyDescent="0.2">
      <c r="B5968" s="31">
        <v>5959</v>
      </c>
      <c r="J5968">
        <f t="shared" si="93"/>
        <v>105000</v>
      </c>
      <c r="K5968" t="e">
        <f>VLOOKUP(B5968,'REGISTRO ABONOS'!$B$8:$BC$10039,54,0)</f>
        <v>#N/A</v>
      </c>
      <c r="L5968" t="e">
        <f>IF(Tabla267[[#This Row],[VALOR RESTANTE]]&lt;Tabla267[[#This Row],[VALOR]],"NO DISPONIBLE","DISPONIBLE")</f>
        <v>#N/A</v>
      </c>
      <c r="M5968" s="9">
        <f>COUNTIF(Tabla267[[#This Row],[VALOR RESTANTE]],0)</f>
        <v>0</v>
      </c>
    </row>
    <row r="5969" spans="2:13" hidden="1" x14ac:dyDescent="0.2">
      <c r="B5969" s="31">
        <v>5960</v>
      </c>
      <c r="J5969">
        <f t="shared" si="93"/>
        <v>105000</v>
      </c>
      <c r="K5969" t="e">
        <f>VLOOKUP(B5969,'REGISTRO ABONOS'!$B$8:$BC$10039,54,0)</f>
        <v>#N/A</v>
      </c>
      <c r="L5969" t="e">
        <f>IF(Tabla267[[#This Row],[VALOR RESTANTE]]&lt;Tabla267[[#This Row],[VALOR]],"NO DISPONIBLE","DISPONIBLE")</f>
        <v>#N/A</v>
      </c>
      <c r="M5969" s="9">
        <f>COUNTIF(Tabla267[[#This Row],[VALOR RESTANTE]],0)</f>
        <v>0</v>
      </c>
    </row>
    <row r="5970" spans="2:13" hidden="1" x14ac:dyDescent="0.2">
      <c r="B5970" s="31">
        <v>5961</v>
      </c>
      <c r="J5970">
        <f t="shared" si="93"/>
        <v>105000</v>
      </c>
      <c r="K5970" t="e">
        <f>VLOOKUP(B5970,'REGISTRO ABONOS'!$B$8:$BC$10039,54,0)</f>
        <v>#N/A</v>
      </c>
      <c r="L5970" t="e">
        <f>IF(Tabla267[[#This Row],[VALOR RESTANTE]]&lt;Tabla267[[#This Row],[VALOR]],"NO DISPONIBLE","DISPONIBLE")</f>
        <v>#N/A</v>
      </c>
      <c r="M5970" s="9">
        <f>COUNTIF(Tabla267[[#This Row],[VALOR RESTANTE]],0)</f>
        <v>0</v>
      </c>
    </row>
    <row r="5971" spans="2:13" hidden="1" x14ac:dyDescent="0.2">
      <c r="B5971" s="31">
        <v>5962</v>
      </c>
      <c r="J5971">
        <f t="shared" si="93"/>
        <v>105000</v>
      </c>
      <c r="K5971" t="e">
        <f>VLOOKUP(B5971,'REGISTRO ABONOS'!$B$8:$BC$10039,54,0)</f>
        <v>#N/A</v>
      </c>
      <c r="L5971" t="e">
        <f>IF(Tabla267[[#This Row],[VALOR RESTANTE]]&lt;Tabla267[[#This Row],[VALOR]],"NO DISPONIBLE","DISPONIBLE")</f>
        <v>#N/A</v>
      </c>
      <c r="M5971" s="9">
        <f>COUNTIF(Tabla267[[#This Row],[VALOR RESTANTE]],0)</f>
        <v>0</v>
      </c>
    </row>
    <row r="5972" spans="2:13" hidden="1" x14ac:dyDescent="0.2">
      <c r="B5972" s="31">
        <v>5963</v>
      </c>
      <c r="J5972">
        <f t="shared" si="93"/>
        <v>105000</v>
      </c>
      <c r="K5972" t="e">
        <f>VLOOKUP(B5972,'REGISTRO ABONOS'!$B$8:$BC$10039,54,0)</f>
        <v>#N/A</v>
      </c>
      <c r="L5972" t="e">
        <f>IF(Tabla267[[#This Row],[VALOR RESTANTE]]&lt;Tabla267[[#This Row],[VALOR]],"NO DISPONIBLE","DISPONIBLE")</f>
        <v>#N/A</v>
      </c>
      <c r="M5972" s="9">
        <f>COUNTIF(Tabla267[[#This Row],[VALOR RESTANTE]],0)</f>
        <v>0</v>
      </c>
    </row>
    <row r="5973" spans="2:13" hidden="1" x14ac:dyDescent="0.2">
      <c r="B5973" s="31">
        <v>5964</v>
      </c>
      <c r="J5973">
        <f t="shared" si="93"/>
        <v>105000</v>
      </c>
      <c r="K5973" t="e">
        <f>VLOOKUP(B5973,'REGISTRO ABONOS'!$B$8:$BC$10039,54,0)</f>
        <v>#N/A</v>
      </c>
      <c r="L5973" t="e">
        <f>IF(Tabla267[[#This Row],[VALOR RESTANTE]]&lt;Tabla267[[#This Row],[VALOR]],"NO DISPONIBLE","DISPONIBLE")</f>
        <v>#N/A</v>
      </c>
      <c r="M5973" s="9">
        <f>COUNTIF(Tabla267[[#This Row],[VALOR RESTANTE]],0)</f>
        <v>0</v>
      </c>
    </row>
    <row r="5974" spans="2:13" hidden="1" x14ac:dyDescent="0.2">
      <c r="B5974" s="31">
        <v>5965</v>
      </c>
      <c r="J5974">
        <f t="shared" si="93"/>
        <v>105000</v>
      </c>
      <c r="K5974" t="e">
        <f>VLOOKUP(B5974,'REGISTRO ABONOS'!$B$8:$BC$10039,54,0)</f>
        <v>#N/A</v>
      </c>
      <c r="L5974" t="e">
        <f>IF(Tabla267[[#This Row],[VALOR RESTANTE]]&lt;Tabla267[[#This Row],[VALOR]],"NO DISPONIBLE","DISPONIBLE")</f>
        <v>#N/A</v>
      </c>
      <c r="M5974" s="9">
        <f>COUNTIF(Tabla267[[#This Row],[VALOR RESTANTE]],0)</f>
        <v>0</v>
      </c>
    </row>
    <row r="5975" spans="2:13" hidden="1" x14ac:dyDescent="0.2">
      <c r="B5975" s="31">
        <v>5966</v>
      </c>
      <c r="J5975">
        <f t="shared" si="93"/>
        <v>105000</v>
      </c>
      <c r="K5975" t="e">
        <f>VLOOKUP(B5975,'REGISTRO ABONOS'!$B$8:$BC$10039,54,0)</f>
        <v>#N/A</v>
      </c>
      <c r="L5975" t="e">
        <f>IF(Tabla267[[#This Row],[VALOR RESTANTE]]&lt;Tabla267[[#This Row],[VALOR]],"NO DISPONIBLE","DISPONIBLE")</f>
        <v>#N/A</v>
      </c>
      <c r="M5975" s="9">
        <f>COUNTIF(Tabla267[[#This Row],[VALOR RESTANTE]],0)</f>
        <v>0</v>
      </c>
    </row>
    <row r="5976" spans="2:13" hidden="1" x14ac:dyDescent="0.2">
      <c r="B5976" s="31">
        <v>5967</v>
      </c>
      <c r="J5976">
        <f t="shared" si="93"/>
        <v>105000</v>
      </c>
      <c r="K5976" t="e">
        <f>VLOOKUP(B5976,'REGISTRO ABONOS'!$B$8:$BC$10039,54,0)</f>
        <v>#N/A</v>
      </c>
      <c r="L5976" t="e">
        <f>IF(Tabla267[[#This Row],[VALOR RESTANTE]]&lt;Tabla267[[#This Row],[VALOR]],"NO DISPONIBLE","DISPONIBLE")</f>
        <v>#N/A</v>
      </c>
      <c r="M5976" s="9">
        <f>COUNTIF(Tabla267[[#This Row],[VALOR RESTANTE]],0)</f>
        <v>0</v>
      </c>
    </row>
    <row r="5977" spans="2:13" hidden="1" x14ac:dyDescent="0.2">
      <c r="B5977" s="31">
        <v>5968</v>
      </c>
      <c r="J5977">
        <f t="shared" si="93"/>
        <v>105000</v>
      </c>
      <c r="K5977" t="e">
        <f>VLOOKUP(B5977,'REGISTRO ABONOS'!$B$8:$BC$10039,54,0)</f>
        <v>#N/A</v>
      </c>
      <c r="L5977" t="e">
        <f>IF(Tabla267[[#This Row],[VALOR RESTANTE]]&lt;Tabla267[[#This Row],[VALOR]],"NO DISPONIBLE","DISPONIBLE")</f>
        <v>#N/A</v>
      </c>
      <c r="M5977" s="9">
        <f>COUNTIF(Tabla267[[#This Row],[VALOR RESTANTE]],0)</f>
        <v>0</v>
      </c>
    </row>
    <row r="5978" spans="2:13" hidden="1" x14ac:dyDescent="0.2">
      <c r="B5978" s="31">
        <v>5969</v>
      </c>
      <c r="J5978">
        <f t="shared" si="93"/>
        <v>105000</v>
      </c>
      <c r="K5978" t="e">
        <f>VLOOKUP(B5978,'REGISTRO ABONOS'!$B$8:$BC$10039,54,0)</f>
        <v>#N/A</v>
      </c>
      <c r="L5978" t="e">
        <f>IF(Tabla267[[#This Row],[VALOR RESTANTE]]&lt;Tabla267[[#This Row],[VALOR]],"NO DISPONIBLE","DISPONIBLE")</f>
        <v>#N/A</v>
      </c>
      <c r="M5978" s="9">
        <f>COUNTIF(Tabla267[[#This Row],[VALOR RESTANTE]],0)</f>
        <v>0</v>
      </c>
    </row>
    <row r="5979" spans="2:13" hidden="1" x14ac:dyDescent="0.2">
      <c r="B5979" s="31">
        <v>5970</v>
      </c>
      <c r="J5979">
        <f t="shared" si="93"/>
        <v>105000</v>
      </c>
      <c r="K5979" t="e">
        <f>VLOOKUP(B5979,'REGISTRO ABONOS'!$B$8:$BC$10039,54,0)</f>
        <v>#N/A</v>
      </c>
      <c r="L5979" t="e">
        <f>IF(Tabla267[[#This Row],[VALOR RESTANTE]]&lt;Tabla267[[#This Row],[VALOR]],"NO DISPONIBLE","DISPONIBLE")</f>
        <v>#N/A</v>
      </c>
      <c r="M5979" s="9">
        <f>COUNTIF(Tabla267[[#This Row],[VALOR RESTANTE]],0)</f>
        <v>0</v>
      </c>
    </row>
    <row r="5980" spans="2:13" hidden="1" x14ac:dyDescent="0.2">
      <c r="B5980" s="31">
        <v>5971</v>
      </c>
      <c r="J5980">
        <f t="shared" si="93"/>
        <v>105000</v>
      </c>
      <c r="K5980" t="e">
        <f>VLOOKUP(B5980,'REGISTRO ABONOS'!$B$8:$BC$10039,54,0)</f>
        <v>#N/A</v>
      </c>
      <c r="L5980" t="e">
        <f>IF(Tabla267[[#This Row],[VALOR RESTANTE]]&lt;Tabla267[[#This Row],[VALOR]],"NO DISPONIBLE","DISPONIBLE")</f>
        <v>#N/A</v>
      </c>
      <c r="M5980" s="9">
        <f>COUNTIF(Tabla267[[#This Row],[VALOR RESTANTE]],0)</f>
        <v>0</v>
      </c>
    </row>
    <row r="5981" spans="2:13" hidden="1" x14ac:dyDescent="0.2">
      <c r="B5981" s="31">
        <v>5972</v>
      </c>
      <c r="J5981">
        <f t="shared" si="93"/>
        <v>105000</v>
      </c>
      <c r="K5981" t="e">
        <f>VLOOKUP(B5981,'REGISTRO ABONOS'!$B$8:$BC$10039,54,0)</f>
        <v>#N/A</v>
      </c>
      <c r="L5981" t="e">
        <f>IF(Tabla267[[#This Row],[VALOR RESTANTE]]&lt;Tabla267[[#This Row],[VALOR]],"NO DISPONIBLE","DISPONIBLE")</f>
        <v>#N/A</v>
      </c>
      <c r="M5981" s="9">
        <f>COUNTIF(Tabla267[[#This Row],[VALOR RESTANTE]],0)</f>
        <v>0</v>
      </c>
    </row>
    <row r="5982" spans="2:13" hidden="1" x14ac:dyDescent="0.2">
      <c r="B5982" s="31">
        <v>5973</v>
      </c>
      <c r="J5982">
        <f t="shared" si="93"/>
        <v>105000</v>
      </c>
      <c r="K5982" t="e">
        <f>VLOOKUP(B5982,'REGISTRO ABONOS'!$B$8:$BC$10039,54,0)</f>
        <v>#N/A</v>
      </c>
      <c r="L5982" t="e">
        <f>IF(Tabla267[[#This Row],[VALOR RESTANTE]]&lt;Tabla267[[#This Row],[VALOR]],"NO DISPONIBLE","DISPONIBLE")</f>
        <v>#N/A</v>
      </c>
      <c r="M5982" s="9">
        <f>COUNTIF(Tabla267[[#This Row],[VALOR RESTANTE]],0)</f>
        <v>0</v>
      </c>
    </row>
    <row r="5983" spans="2:13" hidden="1" x14ac:dyDescent="0.2">
      <c r="B5983" s="31">
        <v>5974</v>
      </c>
      <c r="J5983">
        <f t="shared" si="93"/>
        <v>105000</v>
      </c>
      <c r="K5983" t="e">
        <f>VLOOKUP(B5983,'REGISTRO ABONOS'!$B$8:$BC$10039,54,0)</f>
        <v>#N/A</v>
      </c>
      <c r="L5983" t="e">
        <f>IF(Tabla267[[#This Row],[VALOR RESTANTE]]&lt;Tabla267[[#This Row],[VALOR]],"NO DISPONIBLE","DISPONIBLE")</f>
        <v>#N/A</v>
      </c>
      <c r="M5983" s="9">
        <f>COUNTIF(Tabla267[[#This Row],[VALOR RESTANTE]],0)</f>
        <v>0</v>
      </c>
    </row>
    <row r="5984" spans="2:13" hidden="1" x14ac:dyDescent="0.2">
      <c r="B5984" s="31">
        <v>5975</v>
      </c>
      <c r="J5984">
        <f t="shared" si="93"/>
        <v>105000</v>
      </c>
      <c r="K5984" t="e">
        <f>VLOOKUP(B5984,'REGISTRO ABONOS'!$B$8:$BC$10039,54,0)</f>
        <v>#N/A</v>
      </c>
      <c r="L5984" t="e">
        <f>IF(Tabla267[[#This Row],[VALOR RESTANTE]]&lt;Tabla267[[#This Row],[VALOR]],"NO DISPONIBLE","DISPONIBLE")</f>
        <v>#N/A</v>
      </c>
      <c r="M5984" s="9">
        <f>COUNTIF(Tabla267[[#This Row],[VALOR RESTANTE]],0)</f>
        <v>0</v>
      </c>
    </row>
    <row r="5985" spans="2:13" hidden="1" x14ac:dyDescent="0.2">
      <c r="B5985" s="31">
        <v>5976</v>
      </c>
      <c r="J5985">
        <f t="shared" si="93"/>
        <v>105000</v>
      </c>
      <c r="K5985" t="e">
        <f>VLOOKUP(B5985,'REGISTRO ABONOS'!$B$8:$BC$10039,54,0)</f>
        <v>#N/A</v>
      </c>
      <c r="L5985" t="e">
        <f>IF(Tabla267[[#This Row],[VALOR RESTANTE]]&lt;Tabla267[[#This Row],[VALOR]],"NO DISPONIBLE","DISPONIBLE")</f>
        <v>#N/A</v>
      </c>
      <c r="M5985" s="9">
        <f>COUNTIF(Tabla267[[#This Row],[VALOR RESTANTE]],0)</f>
        <v>0</v>
      </c>
    </row>
    <row r="5986" spans="2:13" hidden="1" x14ac:dyDescent="0.2">
      <c r="B5986" s="31">
        <v>5977</v>
      </c>
      <c r="J5986">
        <f t="shared" si="93"/>
        <v>105000</v>
      </c>
      <c r="K5986" t="e">
        <f>VLOOKUP(B5986,'REGISTRO ABONOS'!$B$8:$BC$10039,54,0)</f>
        <v>#N/A</v>
      </c>
      <c r="L5986" t="e">
        <f>IF(Tabla267[[#This Row],[VALOR RESTANTE]]&lt;Tabla267[[#This Row],[VALOR]],"NO DISPONIBLE","DISPONIBLE")</f>
        <v>#N/A</v>
      </c>
      <c r="M5986" s="9">
        <f>COUNTIF(Tabla267[[#This Row],[VALOR RESTANTE]],0)</f>
        <v>0</v>
      </c>
    </row>
    <row r="5987" spans="2:13" hidden="1" x14ac:dyDescent="0.2">
      <c r="B5987" s="31">
        <v>5978</v>
      </c>
      <c r="J5987">
        <f t="shared" si="93"/>
        <v>105000</v>
      </c>
      <c r="K5987" t="e">
        <f>VLOOKUP(B5987,'REGISTRO ABONOS'!$B$8:$BC$10039,54,0)</f>
        <v>#N/A</v>
      </c>
      <c r="L5987" t="e">
        <f>IF(Tabla267[[#This Row],[VALOR RESTANTE]]&lt;Tabla267[[#This Row],[VALOR]],"NO DISPONIBLE","DISPONIBLE")</f>
        <v>#N/A</v>
      </c>
      <c r="M5987" s="9">
        <f>COUNTIF(Tabla267[[#This Row],[VALOR RESTANTE]],0)</f>
        <v>0</v>
      </c>
    </row>
    <row r="5988" spans="2:13" hidden="1" x14ac:dyDescent="0.2">
      <c r="B5988" s="31">
        <v>5979</v>
      </c>
      <c r="J5988">
        <f t="shared" si="93"/>
        <v>105000</v>
      </c>
      <c r="K5988" t="e">
        <f>VLOOKUP(B5988,'REGISTRO ABONOS'!$B$8:$BC$10039,54,0)</f>
        <v>#N/A</v>
      </c>
      <c r="L5988" t="e">
        <f>IF(Tabla267[[#This Row],[VALOR RESTANTE]]&lt;Tabla267[[#This Row],[VALOR]],"NO DISPONIBLE","DISPONIBLE")</f>
        <v>#N/A</v>
      </c>
      <c r="M5988" s="9">
        <f>COUNTIF(Tabla267[[#This Row],[VALOR RESTANTE]],0)</f>
        <v>0</v>
      </c>
    </row>
    <row r="5989" spans="2:13" hidden="1" x14ac:dyDescent="0.2">
      <c r="B5989" s="31">
        <v>5980</v>
      </c>
      <c r="J5989">
        <f t="shared" si="93"/>
        <v>105000</v>
      </c>
      <c r="K5989" t="e">
        <f>VLOOKUP(B5989,'REGISTRO ABONOS'!$B$8:$BC$10039,54,0)</f>
        <v>#N/A</v>
      </c>
      <c r="L5989" t="e">
        <f>IF(Tabla267[[#This Row],[VALOR RESTANTE]]&lt;Tabla267[[#This Row],[VALOR]],"NO DISPONIBLE","DISPONIBLE")</f>
        <v>#N/A</v>
      </c>
      <c r="M5989" s="9">
        <f>COUNTIF(Tabla267[[#This Row],[VALOR RESTANTE]],0)</f>
        <v>0</v>
      </c>
    </row>
    <row r="5990" spans="2:13" hidden="1" x14ac:dyDescent="0.2">
      <c r="B5990" s="31">
        <v>5981</v>
      </c>
      <c r="J5990">
        <f t="shared" si="93"/>
        <v>105000</v>
      </c>
      <c r="K5990" t="e">
        <f>VLOOKUP(B5990,'REGISTRO ABONOS'!$B$8:$BC$10039,54,0)</f>
        <v>#N/A</v>
      </c>
      <c r="L5990" t="e">
        <f>IF(Tabla267[[#This Row],[VALOR RESTANTE]]&lt;Tabla267[[#This Row],[VALOR]],"NO DISPONIBLE","DISPONIBLE")</f>
        <v>#N/A</v>
      </c>
      <c r="M5990" s="9">
        <f>COUNTIF(Tabla267[[#This Row],[VALOR RESTANTE]],0)</f>
        <v>0</v>
      </c>
    </row>
    <row r="5991" spans="2:13" hidden="1" x14ac:dyDescent="0.2">
      <c r="B5991" s="31">
        <v>5982</v>
      </c>
      <c r="J5991">
        <f t="shared" si="93"/>
        <v>105000</v>
      </c>
      <c r="K5991" t="e">
        <f>VLOOKUP(B5991,'REGISTRO ABONOS'!$B$8:$BC$10039,54,0)</f>
        <v>#N/A</v>
      </c>
      <c r="L5991" t="e">
        <f>IF(Tabla267[[#This Row],[VALOR RESTANTE]]&lt;Tabla267[[#This Row],[VALOR]],"NO DISPONIBLE","DISPONIBLE")</f>
        <v>#N/A</v>
      </c>
      <c r="M5991" s="9">
        <f>COUNTIF(Tabla267[[#This Row],[VALOR RESTANTE]],0)</f>
        <v>0</v>
      </c>
    </row>
    <row r="5992" spans="2:13" hidden="1" x14ac:dyDescent="0.2">
      <c r="B5992" s="31">
        <v>5983</v>
      </c>
      <c r="J5992">
        <f t="shared" si="93"/>
        <v>105000</v>
      </c>
      <c r="K5992" t="e">
        <f>VLOOKUP(B5992,'REGISTRO ABONOS'!$B$8:$BC$10039,54,0)</f>
        <v>#N/A</v>
      </c>
      <c r="L5992" t="e">
        <f>IF(Tabla267[[#This Row],[VALOR RESTANTE]]&lt;Tabla267[[#This Row],[VALOR]],"NO DISPONIBLE","DISPONIBLE")</f>
        <v>#N/A</v>
      </c>
      <c r="M5992" s="9">
        <f>COUNTIF(Tabla267[[#This Row],[VALOR RESTANTE]],0)</f>
        <v>0</v>
      </c>
    </row>
    <row r="5993" spans="2:13" hidden="1" x14ac:dyDescent="0.2">
      <c r="B5993" s="31">
        <v>5984</v>
      </c>
      <c r="J5993">
        <f t="shared" si="93"/>
        <v>105000</v>
      </c>
      <c r="K5993" t="e">
        <f>VLOOKUP(B5993,'REGISTRO ABONOS'!$B$8:$BC$10039,54,0)</f>
        <v>#N/A</v>
      </c>
      <c r="L5993" t="e">
        <f>IF(Tabla267[[#This Row],[VALOR RESTANTE]]&lt;Tabla267[[#This Row],[VALOR]],"NO DISPONIBLE","DISPONIBLE")</f>
        <v>#N/A</v>
      </c>
      <c r="M5993" s="9">
        <f>COUNTIF(Tabla267[[#This Row],[VALOR RESTANTE]],0)</f>
        <v>0</v>
      </c>
    </row>
    <row r="5994" spans="2:13" hidden="1" x14ac:dyDescent="0.2">
      <c r="B5994" s="31">
        <v>5985</v>
      </c>
      <c r="J5994">
        <f t="shared" si="93"/>
        <v>105000</v>
      </c>
      <c r="K5994" t="e">
        <f>VLOOKUP(B5994,'REGISTRO ABONOS'!$B$8:$BC$10039,54,0)</f>
        <v>#N/A</v>
      </c>
      <c r="L5994" t="e">
        <f>IF(Tabla267[[#This Row],[VALOR RESTANTE]]&lt;Tabla267[[#This Row],[VALOR]],"NO DISPONIBLE","DISPONIBLE")</f>
        <v>#N/A</v>
      </c>
      <c r="M5994" s="9">
        <f>COUNTIF(Tabla267[[#This Row],[VALOR RESTANTE]],0)</f>
        <v>0</v>
      </c>
    </row>
    <row r="5995" spans="2:13" hidden="1" x14ac:dyDescent="0.2">
      <c r="B5995" s="31">
        <v>5986</v>
      </c>
      <c r="J5995">
        <f t="shared" si="93"/>
        <v>105000</v>
      </c>
      <c r="K5995" t="e">
        <f>VLOOKUP(B5995,'REGISTRO ABONOS'!$B$8:$BC$10039,54,0)</f>
        <v>#N/A</v>
      </c>
      <c r="L5995" t="e">
        <f>IF(Tabla267[[#This Row],[VALOR RESTANTE]]&lt;Tabla267[[#This Row],[VALOR]],"NO DISPONIBLE","DISPONIBLE")</f>
        <v>#N/A</v>
      </c>
      <c r="M5995" s="9">
        <f>COUNTIF(Tabla267[[#This Row],[VALOR RESTANTE]],0)</f>
        <v>0</v>
      </c>
    </row>
    <row r="5996" spans="2:13" hidden="1" x14ac:dyDescent="0.2">
      <c r="B5996" s="31">
        <v>5987</v>
      </c>
      <c r="J5996">
        <f t="shared" si="93"/>
        <v>105000</v>
      </c>
      <c r="K5996" t="e">
        <f>VLOOKUP(B5996,'REGISTRO ABONOS'!$B$8:$BC$10039,54,0)</f>
        <v>#N/A</v>
      </c>
      <c r="L5996" t="e">
        <f>IF(Tabla267[[#This Row],[VALOR RESTANTE]]&lt;Tabla267[[#This Row],[VALOR]],"NO DISPONIBLE","DISPONIBLE")</f>
        <v>#N/A</v>
      </c>
      <c r="M5996" s="9">
        <f>COUNTIF(Tabla267[[#This Row],[VALOR RESTANTE]],0)</f>
        <v>0</v>
      </c>
    </row>
    <row r="5997" spans="2:13" hidden="1" x14ac:dyDescent="0.2">
      <c r="B5997" s="31">
        <v>5988</v>
      </c>
      <c r="J5997">
        <f t="shared" si="93"/>
        <v>105000</v>
      </c>
      <c r="K5997" t="e">
        <f>VLOOKUP(B5997,'REGISTRO ABONOS'!$B$8:$BC$10039,54,0)</f>
        <v>#N/A</v>
      </c>
      <c r="L5997" t="e">
        <f>IF(Tabla267[[#This Row],[VALOR RESTANTE]]&lt;Tabla267[[#This Row],[VALOR]],"NO DISPONIBLE","DISPONIBLE")</f>
        <v>#N/A</v>
      </c>
      <c r="M5997" s="9">
        <f>COUNTIF(Tabla267[[#This Row],[VALOR RESTANTE]],0)</f>
        <v>0</v>
      </c>
    </row>
    <row r="5998" spans="2:13" hidden="1" x14ac:dyDescent="0.2">
      <c r="B5998" s="31">
        <v>5989</v>
      </c>
      <c r="J5998">
        <f t="shared" si="93"/>
        <v>105000</v>
      </c>
      <c r="K5998" t="e">
        <f>VLOOKUP(B5998,'REGISTRO ABONOS'!$B$8:$BC$10039,54,0)</f>
        <v>#N/A</v>
      </c>
      <c r="L5998" t="e">
        <f>IF(Tabla267[[#This Row],[VALOR RESTANTE]]&lt;Tabla267[[#This Row],[VALOR]],"NO DISPONIBLE","DISPONIBLE")</f>
        <v>#N/A</v>
      </c>
      <c r="M5998" s="9">
        <f>COUNTIF(Tabla267[[#This Row],[VALOR RESTANTE]],0)</f>
        <v>0</v>
      </c>
    </row>
    <row r="5999" spans="2:13" hidden="1" x14ac:dyDescent="0.2">
      <c r="B5999" s="31">
        <v>5990</v>
      </c>
      <c r="J5999">
        <f t="shared" si="93"/>
        <v>105000</v>
      </c>
      <c r="K5999" t="e">
        <f>VLOOKUP(B5999,'REGISTRO ABONOS'!$B$8:$BC$10039,54,0)</f>
        <v>#N/A</v>
      </c>
      <c r="L5999" t="e">
        <f>IF(Tabla267[[#This Row],[VALOR RESTANTE]]&lt;Tabla267[[#This Row],[VALOR]],"NO DISPONIBLE","DISPONIBLE")</f>
        <v>#N/A</v>
      </c>
      <c r="M5999" s="9">
        <f>COUNTIF(Tabla267[[#This Row],[VALOR RESTANTE]],0)</f>
        <v>0</v>
      </c>
    </row>
    <row r="6000" spans="2:13" hidden="1" x14ac:dyDescent="0.2">
      <c r="B6000" s="31">
        <v>5991</v>
      </c>
      <c r="J6000">
        <f t="shared" si="93"/>
        <v>105000</v>
      </c>
      <c r="K6000" t="e">
        <f>VLOOKUP(B6000,'REGISTRO ABONOS'!$B$8:$BC$10039,54,0)</f>
        <v>#N/A</v>
      </c>
      <c r="L6000" t="e">
        <f>IF(Tabla267[[#This Row],[VALOR RESTANTE]]&lt;Tabla267[[#This Row],[VALOR]],"NO DISPONIBLE","DISPONIBLE")</f>
        <v>#N/A</v>
      </c>
      <c r="M6000" s="9">
        <f>COUNTIF(Tabla267[[#This Row],[VALOR RESTANTE]],0)</f>
        <v>0</v>
      </c>
    </row>
    <row r="6001" spans="2:13" hidden="1" x14ac:dyDescent="0.2">
      <c r="B6001" s="31">
        <v>5992</v>
      </c>
      <c r="J6001">
        <f t="shared" si="93"/>
        <v>105000</v>
      </c>
      <c r="K6001" t="e">
        <f>VLOOKUP(B6001,'REGISTRO ABONOS'!$B$8:$BC$10039,54,0)</f>
        <v>#N/A</v>
      </c>
      <c r="L6001" t="e">
        <f>IF(Tabla267[[#This Row],[VALOR RESTANTE]]&lt;Tabla267[[#This Row],[VALOR]],"NO DISPONIBLE","DISPONIBLE")</f>
        <v>#N/A</v>
      </c>
      <c r="M6001" s="9">
        <f>COUNTIF(Tabla267[[#This Row],[VALOR RESTANTE]],0)</f>
        <v>0</v>
      </c>
    </row>
    <row r="6002" spans="2:13" hidden="1" x14ac:dyDescent="0.2">
      <c r="B6002" s="31">
        <v>5993</v>
      </c>
      <c r="J6002">
        <f t="shared" si="93"/>
        <v>105000</v>
      </c>
      <c r="K6002" t="e">
        <f>VLOOKUP(B6002,'REGISTRO ABONOS'!$B$8:$BC$10039,54,0)</f>
        <v>#N/A</v>
      </c>
      <c r="L6002" t="e">
        <f>IF(Tabla267[[#This Row],[VALOR RESTANTE]]&lt;Tabla267[[#This Row],[VALOR]],"NO DISPONIBLE","DISPONIBLE")</f>
        <v>#N/A</v>
      </c>
      <c r="M6002" s="9">
        <f>COUNTIF(Tabla267[[#This Row],[VALOR RESTANTE]],0)</f>
        <v>0</v>
      </c>
    </row>
    <row r="6003" spans="2:13" hidden="1" x14ac:dyDescent="0.2">
      <c r="B6003" s="31">
        <v>5994</v>
      </c>
      <c r="J6003">
        <f t="shared" si="93"/>
        <v>105000</v>
      </c>
      <c r="K6003" t="e">
        <f>VLOOKUP(B6003,'REGISTRO ABONOS'!$B$8:$BC$10039,54,0)</f>
        <v>#N/A</v>
      </c>
      <c r="L6003" t="e">
        <f>IF(Tabla267[[#This Row],[VALOR RESTANTE]]&lt;Tabla267[[#This Row],[VALOR]],"NO DISPONIBLE","DISPONIBLE")</f>
        <v>#N/A</v>
      </c>
      <c r="M6003" s="9">
        <f>COUNTIF(Tabla267[[#This Row],[VALOR RESTANTE]],0)</f>
        <v>0</v>
      </c>
    </row>
    <row r="6004" spans="2:13" hidden="1" x14ac:dyDescent="0.2">
      <c r="B6004" s="31">
        <v>5995</v>
      </c>
      <c r="J6004">
        <f t="shared" si="93"/>
        <v>105000</v>
      </c>
      <c r="K6004" t="e">
        <f>VLOOKUP(B6004,'REGISTRO ABONOS'!$B$8:$BC$10039,54,0)</f>
        <v>#N/A</v>
      </c>
      <c r="L6004" t="e">
        <f>IF(Tabla267[[#This Row],[VALOR RESTANTE]]&lt;Tabla267[[#This Row],[VALOR]],"NO DISPONIBLE","DISPONIBLE")</f>
        <v>#N/A</v>
      </c>
      <c r="M6004" s="9">
        <f>COUNTIF(Tabla267[[#This Row],[VALOR RESTANTE]],0)</f>
        <v>0</v>
      </c>
    </row>
    <row r="6005" spans="2:13" hidden="1" x14ac:dyDescent="0.2">
      <c r="B6005" s="31">
        <v>5996</v>
      </c>
      <c r="J6005">
        <f t="shared" si="93"/>
        <v>105000</v>
      </c>
      <c r="K6005" t="e">
        <f>VLOOKUP(B6005,'REGISTRO ABONOS'!$B$8:$BC$10039,54,0)</f>
        <v>#N/A</v>
      </c>
      <c r="L6005" t="e">
        <f>IF(Tabla267[[#This Row],[VALOR RESTANTE]]&lt;Tabla267[[#This Row],[VALOR]],"NO DISPONIBLE","DISPONIBLE")</f>
        <v>#N/A</v>
      </c>
      <c r="M6005" s="9">
        <f>COUNTIF(Tabla267[[#This Row],[VALOR RESTANTE]],0)</f>
        <v>0</v>
      </c>
    </row>
    <row r="6006" spans="2:13" hidden="1" x14ac:dyDescent="0.2">
      <c r="B6006" s="31">
        <v>5997</v>
      </c>
      <c r="J6006">
        <f t="shared" si="93"/>
        <v>105000</v>
      </c>
      <c r="K6006" t="e">
        <f>VLOOKUP(B6006,'REGISTRO ABONOS'!$B$8:$BC$10039,54,0)</f>
        <v>#N/A</v>
      </c>
      <c r="L6006" t="e">
        <f>IF(Tabla267[[#This Row],[VALOR RESTANTE]]&lt;Tabla267[[#This Row],[VALOR]],"NO DISPONIBLE","DISPONIBLE")</f>
        <v>#N/A</v>
      </c>
      <c r="M6006" s="9">
        <f>COUNTIF(Tabla267[[#This Row],[VALOR RESTANTE]],0)</f>
        <v>0</v>
      </c>
    </row>
    <row r="6007" spans="2:13" hidden="1" x14ac:dyDescent="0.2">
      <c r="B6007" s="31">
        <v>5998</v>
      </c>
      <c r="J6007">
        <f t="shared" si="93"/>
        <v>105000</v>
      </c>
      <c r="K6007" t="e">
        <f>VLOOKUP(B6007,'REGISTRO ABONOS'!$B$8:$BC$10039,54,0)</f>
        <v>#N/A</v>
      </c>
      <c r="L6007" t="e">
        <f>IF(Tabla267[[#This Row],[VALOR RESTANTE]]&lt;Tabla267[[#This Row],[VALOR]],"NO DISPONIBLE","DISPONIBLE")</f>
        <v>#N/A</v>
      </c>
      <c r="M6007" s="9">
        <f>COUNTIF(Tabla267[[#This Row],[VALOR RESTANTE]],0)</f>
        <v>0</v>
      </c>
    </row>
    <row r="6008" spans="2:13" hidden="1" x14ac:dyDescent="0.2">
      <c r="B6008" s="31">
        <v>5999</v>
      </c>
      <c r="J6008">
        <f t="shared" si="93"/>
        <v>105000</v>
      </c>
      <c r="K6008" t="e">
        <f>VLOOKUP(B6008,'REGISTRO ABONOS'!$B$8:$BC$10039,54,0)</f>
        <v>#N/A</v>
      </c>
      <c r="L6008" t="e">
        <f>IF(Tabla267[[#This Row],[VALOR RESTANTE]]&lt;Tabla267[[#This Row],[VALOR]],"NO DISPONIBLE","DISPONIBLE")</f>
        <v>#N/A</v>
      </c>
      <c r="M6008" s="9">
        <f>COUNTIF(Tabla267[[#This Row],[VALOR RESTANTE]],0)</f>
        <v>0</v>
      </c>
    </row>
    <row r="6009" spans="2:13" hidden="1" x14ac:dyDescent="0.2">
      <c r="B6009" s="31">
        <v>6000</v>
      </c>
      <c r="J6009">
        <f t="shared" si="93"/>
        <v>105000</v>
      </c>
      <c r="K6009" t="e">
        <f>VLOOKUP(B6009,'REGISTRO ABONOS'!$B$8:$BC$10039,54,0)</f>
        <v>#N/A</v>
      </c>
      <c r="L6009" t="e">
        <f>IF(Tabla267[[#This Row],[VALOR RESTANTE]]&lt;Tabla267[[#This Row],[VALOR]],"NO DISPONIBLE","DISPONIBLE")</f>
        <v>#N/A</v>
      </c>
      <c r="M6009" s="9">
        <f>COUNTIF(Tabla267[[#This Row],[VALOR RESTANTE]],0)</f>
        <v>0</v>
      </c>
    </row>
    <row r="6010" spans="2:13" hidden="1" x14ac:dyDescent="0.2">
      <c r="B6010" s="31">
        <v>6001</v>
      </c>
      <c r="J6010">
        <f t="shared" si="93"/>
        <v>105000</v>
      </c>
      <c r="K6010" t="e">
        <f>VLOOKUP(B6010,'REGISTRO ABONOS'!$B$8:$BC$10039,54,0)</f>
        <v>#N/A</v>
      </c>
      <c r="L6010" t="e">
        <f>IF(Tabla267[[#This Row],[VALOR RESTANTE]]&lt;Tabla267[[#This Row],[VALOR]],"NO DISPONIBLE","DISPONIBLE")</f>
        <v>#N/A</v>
      </c>
      <c r="M6010" s="9">
        <f>COUNTIF(Tabla267[[#This Row],[VALOR RESTANTE]],0)</f>
        <v>0</v>
      </c>
    </row>
    <row r="6011" spans="2:13" hidden="1" x14ac:dyDescent="0.2">
      <c r="B6011" s="31">
        <v>6002</v>
      </c>
      <c r="J6011">
        <f t="shared" si="93"/>
        <v>105000</v>
      </c>
      <c r="K6011" t="e">
        <f>VLOOKUP(B6011,'REGISTRO ABONOS'!$B$8:$BC$10039,54,0)</f>
        <v>#N/A</v>
      </c>
      <c r="L6011" t="e">
        <f>IF(Tabla267[[#This Row],[VALOR RESTANTE]]&lt;Tabla267[[#This Row],[VALOR]],"NO DISPONIBLE","DISPONIBLE")</f>
        <v>#N/A</v>
      </c>
      <c r="M6011" s="9">
        <f>COUNTIF(Tabla267[[#This Row],[VALOR RESTANTE]],0)</f>
        <v>0</v>
      </c>
    </row>
    <row r="6012" spans="2:13" hidden="1" x14ac:dyDescent="0.2">
      <c r="B6012" s="31">
        <v>6003</v>
      </c>
      <c r="J6012">
        <f t="shared" si="93"/>
        <v>105000</v>
      </c>
      <c r="K6012" t="e">
        <f>VLOOKUP(B6012,'REGISTRO ABONOS'!$B$8:$BC$10039,54,0)</f>
        <v>#N/A</v>
      </c>
      <c r="L6012" t="e">
        <f>IF(Tabla267[[#This Row],[VALOR RESTANTE]]&lt;Tabla267[[#This Row],[VALOR]],"NO DISPONIBLE","DISPONIBLE")</f>
        <v>#N/A</v>
      </c>
      <c r="M6012" s="9">
        <f>COUNTIF(Tabla267[[#This Row],[VALOR RESTANTE]],0)</f>
        <v>0</v>
      </c>
    </row>
    <row r="6013" spans="2:13" hidden="1" x14ac:dyDescent="0.2">
      <c r="B6013" s="31">
        <v>6004</v>
      </c>
      <c r="J6013">
        <f t="shared" si="93"/>
        <v>105000</v>
      </c>
      <c r="K6013" t="e">
        <f>VLOOKUP(B6013,'REGISTRO ABONOS'!$B$8:$BC$10039,54,0)</f>
        <v>#N/A</v>
      </c>
      <c r="L6013" t="e">
        <f>IF(Tabla267[[#This Row],[VALOR RESTANTE]]&lt;Tabla267[[#This Row],[VALOR]],"NO DISPONIBLE","DISPONIBLE")</f>
        <v>#N/A</v>
      </c>
      <c r="M6013" s="9">
        <f>COUNTIF(Tabla267[[#This Row],[VALOR RESTANTE]],0)</f>
        <v>0</v>
      </c>
    </row>
    <row r="6014" spans="2:13" hidden="1" x14ac:dyDescent="0.2">
      <c r="B6014" s="31">
        <v>6005</v>
      </c>
      <c r="J6014">
        <f t="shared" si="93"/>
        <v>105000</v>
      </c>
      <c r="K6014" t="e">
        <f>VLOOKUP(B6014,'REGISTRO ABONOS'!$B$8:$BC$10039,54,0)</f>
        <v>#N/A</v>
      </c>
      <c r="L6014" t="e">
        <f>IF(Tabla267[[#This Row],[VALOR RESTANTE]]&lt;Tabla267[[#This Row],[VALOR]],"NO DISPONIBLE","DISPONIBLE")</f>
        <v>#N/A</v>
      </c>
      <c r="M6014" s="9">
        <f>COUNTIF(Tabla267[[#This Row],[VALOR RESTANTE]],0)</f>
        <v>0</v>
      </c>
    </row>
    <row r="6015" spans="2:13" hidden="1" x14ac:dyDescent="0.2">
      <c r="B6015" s="31">
        <v>6006</v>
      </c>
      <c r="J6015">
        <f t="shared" si="93"/>
        <v>105000</v>
      </c>
      <c r="K6015" t="e">
        <f>VLOOKUP(B6015,'REGISTRO ABONOS'!$B$8:$BC$10039,54,0)</f>
        <v>#N/A</v>
      </c>
      <c r="L6015" t="e">
        <f>IF(Tabla267[[#This Row],[VALOR RESTANTE]]&lt;Tabla267[[#This Row],[VALOR]],"NO DISPONIBLE","DISPONIBLE")</f>
        <v>#N/A</v>
      </c>
      <c r="M6015" s="9">
        <f>COUNTIF(Tabla267[[#This Row],[VALOR RESTANTE]],0)</f>
        <v>0</v>
      </c>
    </row>
    <row r="6016" spans="2:13" hidden="1" x14ac:dyDescent="0.2">
      <c r="B6016" s="31">
        <v>6007</v>
      </c>
      <c r="J6016">
        <f t="shared" si="93"/>
        <v>105000</v>
      </c>
      <c r="K6016" t="e">
        <f>VLOOKUP(B6016,'REGISTRO ABONOS'!$B$8:$BC$10039,54,0)</f>
        <v>#N/A</v>
      </c>
      <c r="L6016" t="e">
        <f>IF(Tabla267[[#This Row],[VALOR RESTANTE]]&lt;Tabla267[[#This Row],[VALOR]],"NO DISPONIBLE","DISPONIBLE")</f>
        <v>#N/A</v>
      </c>
      <c r="M6016" s="9">
        <f>COUNTIF(Tabla267[[#This Row],[VALOR RESTANTE]],0)</f>
        <v>0</v>
      </c>
    </row>
    <row r="6017" spans="2:13" hidden="1" x14ac:dyDescent="0.2">
      <c r="B6017" s="31">
        <v>6008</v>
      </c>
      <c r="J6017">
        <f t="shared" si="93"/>
        <v>105000</v>
      </c>
      <c r="K6017" t="e">
        <f>VLOOKUP(B6017,'REGISTRO ABONOS'!$B$8:$BC$10039,54,0)</f>
        <v>#N/A</v>
      </c>
      <c r="L6017" t="e">
        <f>IF(Tabla267[[#This Row],[VALOR RESTANTE]]&lt;Tabla267[[#This Row],[VALOR]],"NO DISPONIBLE","DISPONIBLE")</f>
        <v>#N/A</v>
      </c>
      <c r="M6017" s="9">
        <f>COUNTIF(Tabla267[[#This Row],[VALOR RESTANTE]],0)</f>
        <v>0</v>
      </c>
    </row>
    <row r="6018" spans="2:13" hidden="1" x14ac:dyDescent="0.2">
      <c r="B6018" s="31">
        <v>6009</v>
      </c>
      <c r="J6018">
        <f t="shared" si="93"/>
        <v>105000</v>
      </c>
      <c r="K6018" t="e">
        <f>VLOOKUP(B6018,'REGISTRO ABONOS'!$B$8:$BC$10039,54,0)</f>
        <v>#N/A</v>
      </c>
      <c r="L6018" t="e">
        <f>IF(Tabla267[[#This Row],[VALOR RESTANTE]]&lt;Tabla267[[#This Row],[VALOR]],"NO DISPONIBLE","DISPONIBLE")</f>
        <v>#N/A</v>
      </c>
      <c r="M6018" s="9">
        <f>COUNTIF(Tabla267[[#This Row],[VALOR RESTANTE]],0)</f>
        <v>0</v>
      </c>
    </row>
    <row r="6019" spans="2:13" hidden="1" x14ac:dyDescent="0.2">
      <c r="B6019" s="31">
        <v>6010</v>
      </c>
      <c r="J6019">
        <f t="shared" si="93"/>
        <v>105000</v>
      </c>
      <c r="K6019" t="e">
        <f>VLOOKUP(B6019,'REGISTRO ABONOS'!$B$8:$BC$10039,54,0)</f>
        <v>#N/A</v>
      </c>
      <c r="L6019" t="e">
        <f>IF(Tabla267[[#This Row],[VALOR RESTANTE]]&lt;Tabla267[[#This Row],[VALOR]],"NO DISPONIBLE","DISPONIBLE")</f>
        <v>#N/A</v>
      </c>
      <c r="M6019" s="9">
        <f>COUNTIF(Tabla267[[#This Row],[VALOR RESTANTE]],0)</f>
        <v>0</v>
      </c>
    </row>
    <row r="6020" spans="2:13" hidden="1" x14ac:dyDescent="0.2">
      <c r="B6020" s="31">
        <v>6011</v>
      </c>
      <c r="J6020">
        <f t="shared" si="93"/>
        <v>105000</v>
      </c>
      <c r="K6020" t="e">
        <f>VLOOKUP(B6020,'REGISTRO ABONOS'!$B$8:$BC$10039,54,0)</f>
        <v>#N/A</v>
      </c>
      <c r="L6020" t="e">
        <f>IF(Tabla267[[#This Row],[VALOR RESTANTE]]&lt;Tabla267[[#This Row],[VALOR]],"NO DISPONIBLE","DISPONIBLE")</f>
        <v>#N/A</v>
      </c>
      <c r="M6020" s="9">
        <f>COUNTIF(Tabla267[[#This Row],[VALOR RESTANTE]],0)</f>
        <v>0</v>
      </c>
    </row>
    <row r="6021" spans="2:13" hidden="1" x14ac:dyDescent="0.2">
      <c r="B6021" s="31">
        <v>6012</v>
      </c>
      <c r="J6021">
        <f t="shared" si="93"/>
        <v>105000</v>
      </c>
      <c r="K6021" t="e">
        <f>VLOOKUP(B6021,'REGISTRO ABONOS'!$B$8:$BC$10039,54,0)</f>
        <v>#N/A</v>
      </c>
      <c r="L6021" t="e">
        <f>IF(Tabla267[[#This Row],[VALOR RESTANTE]]&lt;Tabla267[[#This Row],[VALOR]],"NO DISPONIBLE","DISPONIBLE")</f>
        <v>#N/A</v>
      </c>
      <c r="M6021" s="9">
        <f>COUNTIF(Tabla267[[#This Row],[VALOR RESTANTE]],0)</f>
        <v>0</v>
      </c>
    </row>
    <row r="6022" spans="2:13" hidden="1" x14ac:dyDescent="0.2">
      <c r="B6022" s="31">
        <v>6013</v>
      </c>
      <c r="J6022">
        <f t="shared" si="93"/>
        <v>105000</v>
      </c>
      <c r="K6022" t="e">
        <f>VLOOKUP(B6022,'REGISTRO ABONOS'!$B$8:$BC$10039,54,0)</f>
        <v>#N/A</v>
      </c>
      <c r="L6022" t="e">
        <f>IF(Tabla267[[#This Row],[VALOR RESTANTE]]&lt;Tabla267[[#This Row],[VALOR]],"NO DISPONIBLE","DISPONIBLE")</f>
        <v>#N/A</v>
      </c>
      <c r="M6022" s="9">
        <f>COUNTIF(Tabla267[[#This Row],[VALOR RESTANTE]],0)</f>
        <v>0</v>
      </c>
    </row>
    <row r="6023" spans="2:13" hidden="1" x14ac:dyDescent="0.2">
      <c r="B6023" s="31">
        <v>6014</v>
      </c>
      <c r="J6023">
        <f t="shared" si="93"/>
        <v>105000</v>
      </c>
      <c r="K6023" t="e">
        <f>VLOOKUP(B6023,'REGISTRO ABONOS'!$B$8:$BC$10039,54,0)</f>
        <v>#N/A</v>
      </c>
      <c r="L6023" t="e">
        <f>IF(Tabla267[[#This Row],[VALOR RESTANTE]]&lt;Tabla267[[#This Row],[VALOR]],"NO DISPONIBLE","DISPONIBLE")</f>
        <v>#N/A</v>
      </c>
      <c r="M6023" s="9">
        <f>COUNTIF(Tabla267[[#This Row],[VALOR RESTANTE]],0)</f>
        <v>0</v>
      </c>
    </row>
    <row r="6024" spans="2:13" hidden="1" x14ac:dyDescent="0.2">
      <c r="B6024" s="31">
        <v>6015</v>
      </c>
      <c r="J6024">
        <f t="shared" si="93"/>
        <v>105000</v>
      </c>
      <c r="K6024" t="e">
        <f>VLOOKUP(B6024,'REGISTRO ABONOS'!$B$8:$BC$10039,54,0)</f>
        <v>#N/A</v>
      </c>
      <c r="L6024" t="e">
        <f>IF(Tabla267[[#This Row],[VALOR RESTANTE]]&lt;Tabla267[[#This Row],[VALOR]],"NO DISPONIBLE","DISPONIBLE")</f>
        <v>#N/A</v>
      </c>
      <c r="M6024" s="9">
        <f>COUNTIF(Tabla267[[#This Row],[VALOR RESTANTE]],0)</f>
        <v>0</v>
      </c>
    </row>
    <row r="6025" spans="2:13" hidden="1" x14ac:dyDescent="0.2">
      <c r="B6025" s="31">
        <v>6016</v>
      </c>
      <c r="J6025">
        <f t="shared" si="93"/>
        <v>105000</v>
      </c>
      <c r="K6025" t="e">
        <f>VLOOKUP(B6025,'REGISTRO ABONOS'!$B$8:$BC$10039,54,0)</f>
        <v>#N/A</v>
      </c>
      <c r="L6025" t="e">
        <f>IF(Tabla267[[#This Row],[VALOR RESTANTE]]&lt;Tabla267[[#This Row],[VALOR]],"NO DISPONIBLE","DISPONIBLE")</f>
        <v>#N/A</v>
      </c>
      <c r="M6025" s="9">
        <f>COUNTIF(Tabla267[[#This Row],[VALOR RESTANTE]],0)</f>
        <v>0</v>
      </c>
    </row>
    <row r="6026" spans="2:13" hidden="1" x14ac:dyDescent="0.2">
      <c r="B6026" s="31">
        <v>6017</v>
      </c>
      <c r="J6026">
        <f t="shared" si="93"/>
        <v>105000</v>
      </c>
      <c r="K6026" t="e">
        <f>VLOOKUP(B6026,'REGISTRO ABONOS'!$B$8:$BC$10039,54,0)</f>
        <v>#N/A</v>
      </c>
      <c r="L6026" t="e">
        <f>IF(Tabla267[[#This Row],[VALOR RESTANTE]]&lt;Tabla267[[#This Row],[VALOR]],"NO DISPONIBLE","DISPONIBLE")</f>
        <v>#N/A</v>
      </c>
      <c r="M6026" s="9">
        <f>COUNTIF(Tabla267[[#This Row],[VALOR RESTANTE]],0)</f>
        <v>0</v>
      </c>
    </row>
    <row r="6027" spans="2:13" hidden="1" x14ac:dyDescent="0.2">
      <c r="B6027" s="31">
        <v>6018</v>
      </c>
      <c r="J6027">
        <f t="shared" si="93"/>
        <v>105000</v>
      </c>
      <c r="K6027" t="e">
        <f>VLOOKUP(B6027,'REGISTRO ABONOS'!$B$8:$BC$10039,54,0)</f>
        <v>#N/A</v>
      </c>
      <c r="L6027" t="e">
        <f>IF(Tabla267[[#This Row],[VALOR RESTANTE]]&lt;Tabla267[[#This Row],[VALOR]],"NO DISPONIBLE","DISPONIBLE")</f>
        <v>#N/A</v>
      </c>
      <c r="M6027" s="9">
        <f>COUNTIF(Tabla267[[#This Row],[VALOR RESTANTE]],0)</f>
        <v>0</v>
      </c>
    </row>
    <row r="6028" spans="2:13" hidden="1" x14ac:dyDescent="0.2">
      <c r="B6028" s="31">
        <v>6019</v>
      </c>
      <c r="J6028">
        <f t="shared" ref="J6028:J6091" si="94">IF(C6028&gt;43607,130000,105000)</f>
        <v>105000</v>
      </c>
      <c r="K6028" t="e">
        <f>VLOOKUP(B6028,'REGISTRO ABONOS'!$B$8:$BC$10039,54,0)</f>
        <v>#N/A</v>
      </c>
      <c r="L6028" t="e">
        <f>IF(Tabla267[[#This Row],[VALOR RESTANTE]]&lt;Tabla267[[#This Row],[VALOR]],"NO DISPONIBLE","DISPONIBLE")</f>
        <v>#N/A</v>
      </c>
      <c r="M6028" s="9">
        <f>COUNTIF(Tabla267[[#This Row],[VALOR RESTANTE]],0)</f>
        <v>0</v>
      </c>
    </row>
    <row r="6029" spans="2:13" hidden="1" x14ac:dyDescent="0.2">
      <c r="B6029" s="31">
        <v>6020</v>
      </c>
      <c r="J6029">
        <f t="shared" si="94"/>
        <v>105000</v>
      </c>
      <c r="K6029" t="e">
        <f>VLOOKUP(B6029,'REGISTRO ABONOS'!$B$8:$BC$10039,54,0)</f>
        <v>#N/A</v>
      </c>
      <c r="L6029" t="e">
        <f>IF(Tabla267[[#This Row],[VALOR RESTANTE]]&lt;Tabla267[[#This Row],[VALOR]],"NO DISPONIBLE","DISPONIBLE")</f>
        <v>#N/A</v>
      </c>
      <c r="M6029" s="9">
        <f>COUNTIF(Tabla267[[#This Row],[VALOR RESTANTE]],0)</f>
        <v>0</v>
      </c>
    </row>
    <row r="6030" spans="2:13" hidden="1" x14ac:dyDescent="0.2">
      <c r="B6030" s="31">
        <v>6021</v>
      </c>
      <c r="J6030">
        <f t="shared" si="94"/>
        <v>105000</v>
      </c>
      <c r="K6030" t="e">
        <f>VLOOKUP(B6030,'REGISTRO ABONOS'!$B$8:$BC$10039,54,0)</f>
        <v>#N/A</v>
      </c>
      <c r="L6030" t="e">
        <f>IF(Tabla267[[#This Row],[VALOR RESTANTE]]&lt;Tabla267[[#This Row],[VALOR]],"NO DISPONIBLE","DISPONIBLE")</f>
        <v>#N/A</v>
      </c>
      <c r="M6030" s="9">
        <f>COUNTIF(Tabla267[[#This Row],[VALOR RESTANTE]],0)</f>
        <v>0</v>
      </c>
    </row>
    <row r="6031" spans="2:13" hidden="1" x14ac:dyDescent="0.2">
      <c r="B6031" s="31">
        <v>6022</v>
      </c>
      <c r="J6031">
        <f t="shared" si="94"/>
        <v>105000</v>
      </c>
      <c r="K6031" t="e">
        <f>VLOOKUP(B6031,'REGISTRO ABONOS'!$B$8:$BC$10039,54,0)</f>
        <v>#N/A</v>
      </c>
      <c r="L6031" t="e">
        <f>IF(Tabla267[[#This Row],[VALOR RESTANTE]]&lt;Tabla267[[#This Row],[VALOR]],"NO DISPONIBLE","DISPONIBLE")</f>
        <v>#N/A</v>
      </c>
      <c r="M6031" s="9">
        <f>COUNTIF(Tabla267[[#This Row],[VALOR RESTANTE]],0)</f>
        <v>0</v>
      </c>
    </row>
    <row r="6032" spans="2:13" hidden="1" x14ac:dyDescent="0.2">
      <c r="B6032" s="31">
        <v>6023</v>
      </c>
      <c r="J6032">
        <f t="shared" si="94"/>
        <v>105000</v>
      </c>
      <c r="K6032" t="e">
        <f>VLOOKUP(B6032,'REGISTRO ABONOS'!$B$8:$BC$10039,54,0)</f>
        <v>#N/A</v>
      </c>
      <c r="L6032" t="e">
        <f>IF(Tabla267[[#This Row],[VALOR RESTANTE]]&lt;Tabla267[[#This Row],[VALOR]],"NO DISPONIBLE","DISPONIBLE")</f>
        <v>#N/A</v>
      </c>
      <c r="M6032" s="9">
        <f>COUNTIF(Tabla267[[#This Row],[VALOR RESTANTE]],0)</f>
        <v>0</v>
      </c>
    </row>
    <row r="6033" spans="2:13" hidden="1" x14ac:dyDescent="0.2">
      <c r="B6033" s="31">
        <v>6024</v>
      </c>
      <c r="J6033">
        <f t="shared" si="94"/>
        <v>105000</v>
      </c>
      <c r="K6033" t="e">
        <f>VLOOKUP(B6033,'REGISTRO ABONOS'!$B$8:$BC$10039,54,0)</f>
        <v>#N/A</v>
      </c>
      <c r="L6033" t="e">
        <f>IF(Tabla267[[#This Row],[VALOR RESTANTE]]&lt;Tabla267[[#This Row],[VALOR]],"NO DISPONIBLE","DISPONIBLE")</f>
        <v>#N/A</v>
      </c>
      <c r="M6033" s="9">
        <f>COUNTIF(Tabla267[[#This Row],[VALOR RESTANTE]],0)</f>
        <v>0</v>
      </c>
    </row>
    <row r="6034" spans="2:13" hidden="1" x14ac:dyDescent="0.2">
      <c r="B6034" s="31">
        <v>6025</v>
      </c>
      <c r="J6034">
        <f t="shared" si="94"/>
        <v>105000</v>
      </c>
      <c r="K6034" t="e">
        <f>VLOOKUP(B6034,'REGISTRO ABONOS'!$B$8:$BC$10039,54,0)</f>
        <v>#N/A</v>
      </c>
      <c r="L6034" t="e">
        <f>IF(Tabla267[[#This Row],[VALOR RESTANTE]]&lt;Tabla267[[#This Row],[VALOR]],"NO DISPONIBLE","DISPONIBLE")</f>
        <v>#N/A</v>
      </c>
      <c r="M6034" s="9">
        <f>COUNTIF(Tabla267[[#This Row],[VALOR RESTANTE]],0)</f>
        <v>0</v>
      </c>
    </row>
    <row r="6035" spans="2:13" hidden="1" x14ac:dyDescent="0.2">
      <c r="B6035" s="31">
        <v>6026</v>
      </c>
      <c r="J6035">
        <f t="shared" si="94"/>
        <v>105000</v>
      </c>
      <c r="K6035" t="e">
        <f>VLOOKUP(B6035,'REGISTRO ABONOS'!$B$8:$BC$10039,54,0)</f>
        <v>#N/A</v>
      </c>
      <c r="L6035" t="e">
        <f>IF(Tabla267[[#This Row],[VALOR RESTANTE]]&lt;Tabla267[[#This Row],[VALOR]],"NO DISPONIBLE","DISPONIBLE")</f>
        <v>#N/A</v>
      </c>
      <c r="M6035" s="9">
        <f>COUNTIF(Tabla267[[#This Row],[VALOR RESTANTE]],0)</f>
        <v>0</v>
      </c>
    </row>
    <row r="6036" spans="2:13" hidden="1" x14ac:dyDescent="0.2">
      <c r="B6036" s="31">
        <v>6027</v>
      </c>
      <c r="J6036">
        <f t="shared" si="94"/>
        <v>105000</v>
      </c>
      <c r="K6036" t="e">
        <f>VLOOKUP(B6036,'REGISTRO ABONOS'!$B$8:$BC$10039,54,0)</f>
        <v>#N/A</v>
      </c>
      <c r="L6036" t="e">
        <f>IF(Tabla267[[#This Row],[VALOR RESTANTE]]&lt;Tabla267[[#This Row],[VALOR]],"NO DISPONIBLE","DISPONIBLE")</f>
        <v>#N/A</v>
      </c>
      <c r="M6036" s="9">
        <f>COUNTIF(Tabla267[[#This Row],[VALOR RESTANTE]],0)</f>
        <v>0</v>
      </c>
    </row>
    <row r="6037" spans="2:13" hidden="1" x14ac:dyDescent="0.2">
      <c r="B6037" s="31">
        <v>6028</v>
      </c>
      <c r="J6037">
        <f t="shared" si="94"/>
        <v>105000</v>
      </c>
      <c r="K6037" t="e">
        <f>VLOOKUP(B6037,'REGISTRO ABONOS'!$B$8:$BC$10039,54,0)</f>
        <v>#N/A</v>
      </c>
      <c r="L6037" t="e">
        <f>IF(Tabla267[[#This Row],[VALOR RESTANTE]]&lt;Tabla267[[#This Row],[VALOR]],"NO DISPONIBLE","DISPONIBLE")</f>
        <v>#N/A</v>
      </c>
      <c r="M6037" s="9">
        <f>COUNTIF(Tabla267[[#This Row],[VALOR RESTANTE]],0)</f>
        <v>0</v>
      </c>
    </row>
    <row r="6038" spans="2:13" hidden="1" x14ac:dyDescent="0.2">
      <c r="B6038" s="31">
        <v>6029</v>
      </c>
      <c r="J6038">
        <f t="shared" si="94"/>
        <v>105000</v>
      </c>
      <c r="K6038" t="e">
        <f>VLOOKUP(B6038,'REGISTRO ABONOS'!$B$8:$BC$10039,54,0)</f>
        <v>#N/A</v>
      </c>
      <c r="L6038" t="e">
        <f>IF(Tabla267[[#This Row],[VALOR RESTANTE]]&lt;Tabla267[[#This Row],[VALOR]],"NO DISPONIBLE","DISPONIBLE")</f>
        <v>#N/A</v>
      </c>
      <c r="M6038" s="9">
        <f>COUNTIF(Tabla267[[#This Row],[VALOR RESTANTE]],0)</f>
        <v>0</v>
      </c>
    </row>
    <row r="6039" spans="2:13" hidden="1" x14ac:dyDescent="0.2">
      <c r="B6039" s="31">
        <v>6030</v>
      </c>
      <c r="J6039">
        <f t="shared" si="94"/>
        <v>105000</v>
      </c>
      <c r="K6039" t="e">
        <f>VLOOKUP(B6039,'REGISTRO ABONOS'!$B$8:$BC$10039,54,0)</f>
        <v>#N/A</v>
      </c>
      <c r="L6039" t="e">
        <f>IF(Tabla267[[#This Row],[VALOR RESTANTE]]&lt;Tabla267[[#This Row],[VALOR]],"NO DISPONIBLE","DISPONIBLE")</f>
        <v>#N/A</v>
      </c>
      <c r="M6039" s="9">
        <f>COUNTIF(Tabla267[[#This Row],[VALOR RESTANTE]],0)</f>
        <v>0</v>
      </c>
    </row>
    <row r="6040" spans="2:13" hidden="1" x14ac:dyDescent="0.2">
      <c r="B6040" s="31">
        <v>6031</v>
      </c>
      <c r="J6040">
        <f t="shared" si="94"/>
        <v>105000</v>
      </c>
      <c r="K6040" t="e">
        <f>VLOOKUP(B6040,'REGISTRO ABONOS'!$B$8:$BC$10039,54,0)</f>
        <v>#N/A</v>
      </c>
      <c r="L6040" t="e">
        <f>IF(Tabla267[[#This Row],[VALOR RESTANTE]]&lt;Tabla267[[#This Row],[VALOR]],"NO DISPONIBLE","DISPONIBLE")</f>
        <v>#N/A</v>
      </c>
      <c r="M6040" s="9">
        <f>COUNTIF(Tabla267[[#This Row],[VALOR RESTANTE]],0)</f>
        <v>0</v>
      </c>
    </row>
    <row r="6041" spans="2:13" hidden="1" x14ac:dyDescent="0.2">
      <c r="B6041" s="31">
        <v>6032</v>
      </c>
      <c r="J6041">
        <f t="shared" si="94"/>
        <v>105000</v>
      </c>
      <c r="K6041" t="e">
        <f>VLOOKUP(B6041,'REGISTRO ABONOS'!$B$8:$BC$10039,54,0)</f>
        <v>#N/A</v>
      </c>
      <c r="L6041" t="e">
        <f>IF(Tabla267[[#This Row],[VALOR RESTANTE]]&lt;Tabla267[[#This Row],[VALOR]],"NO DISPONIBLE","DISPONIBLE")</f>
        <v>#N/A</v>
      </c>
      <c r="M6041" s="9">
        <f>COUNTIF(Tabla267[[#This Row],[VALOR RESTANTE]],0)</f>
        <v>0</v>
      </c>
    </row>
    <row r="6042" spans="2:13" hidden="1" x14ac:dyDescent="0.2">
      <c r="B6042" s="31">
        <v>6033</v>
      </c>
      <c r="J6042">
        <f t="shared" si="94"/>
        <v>105000</v>
      </c>
      <c r="K6042" t="e">
        <f>VLOOKUP(B6042,'REGISTRO ABONOS'!$B$8:$BC$10039,54,0)</f>
        <v>#N/A</v>
      </c>
      <c r="L6042" t="e">
        <f>IF(Tabla267[[#This Row],[VALOR RESTANTE]]&lt;Tabla267[[#This Row],[VALOR]],"NO DISPONIBLE","DISPONIBLE")</f>
        <v>#N/A</v>
      </c>
      <c r="M6042" s="9">
        <f>COUNTIF(Tabla267[[#This Row],[VALOR RESTANTE]],0)</f>
        <v>0</v>
      </c>
    </row>
    <row r="6043" spans="2:13" hidden="1" x14ac:dyDescent="0.2">
      <c r="B6043" s="31">
        <v>6034</v>
      </c>
      <c r="J6043">
        <f t="shared" si="94"/>
        <v>105000</v>
      </c>
      <c r="K6043" t="e">
        <f>VLOOKUP(B6043,'REGISTRO ABONOS'!$B$8:$BC$10039,54,0)</f>
        <v>#N/A</v>
      </c>
      <c r="L6043" t="e">
        <f>IF(Tabla267[[#This Row],[VALOR RESTANTE]]&lt;Tabla267[[#This Row],[VALOR]],"NO DISPONIBLE","DISPONIBLE")</f>
        <v>#N/A</v>
      </c>
      <c r="M6043" s="9">
        <f>COUNTIF(Tabla267[[#This Row],[VALOR RESTANTE]],0)</f>
        <v>0</v>
      </c>
    </row>
    <row r="6044" spans="2:13" hidden="1" x14ac:dyDescent="0.2">
      <c r="B6044" s="31">
        <v>6035</v>
      </c>
      <c r="J6044">
        <f t="shared" si="94"/>
        <v>105000</v>
      </c>
      <c r="K6044" t="e">
        <f>VLOOKUP(B6044,'REGISTRO ABONOS'!$B$8:$BC$10039,54,0)</f>
        <v>#N/A</v>
      </c>
      <c r="L6044" t="e">
        <f>IF(Tabla267[[#This Row],[VALOR RESTANTE]]&lt;Tabla267[[#This Row],[VALOR]],"NO DISPONIBLE","DISPONIBLE")</f>
        <v>#N/A</v>
      </c>
      <c r="M6044" s="9">
        <f>COUNTIF(Tabla267[[#This Row],[VALOR RESTANTE]],0)</f>
        <v>0</v>
      </c>
    </row>
    <row r="6045" spans="2:13" hidden="1" x14ac:dyDescent="0.2">
      <c r="B6045" s="31">
        <v>6036</v>
      </c>
      <c r="J6045">
        <f t="shared" si="94"/>
        <v>105000</v>
      </c>
      <c r="K6045" t="e">
        <f>VLOOKUP(B6045,'REGISTRO ABONOS'!$B$8:$BC$10039,54,0)</f>
        <v>#N/A</v>
      </c>
      <c r="L6045" t="e">
        <f>IF(Tabla267[[#This Row],[VALOR RESTANTE]]&lt;Tabla267[[#This Row],[VALOR]],"NO DISPONIBLE","DISPONIBLE")</f>
        <v>#N/A</v>
      </c>
      <c r="M6045" s="9">
        <f>COUNTIF(Tabla267[[#This Row],[VALOR RESTANTE]],0)</f>
        <v>0</v>
      </c>
    </row>
    <row r="6046" spans="2:13" hidden="1" x14ac:dyDescent="0.2">
      <c r="B6046" s="31">
        <v>6037</v>
      </c>
      <c r="J6046">
        <f t="shared" si="94"/>
        <v>105000</v>
      </c>
      <c r="K6046" t="e">
        <f>VLOOKUP(B6046,'REGISTRO ABONOS'!$B$8:$BC$10039,54,0)</f>
        <v>#N/A</v>
      </c>
      <c r="L6046" t="e">
        <f>IF(Tabla267[[#This Row],[VALOR RESTANTE]]&lt;Tabla267[[#This Row],[VALOR]],"NO DISPONIBLE","DISPONIBLE")</f>
        <v>#N/A</v>
      </c>
      <c r="M6046" s="9">
        <f>COUNTIF(Tabla267[[#This Row],[VALOR RESTANTE]],0)</f>
        <v>0</v>
      </c>
    </row>
    <row r="6047" spans="2:13" hidden="1" x14ac:dyDescent="0.2">
      <c r="B6047" s="31">
        <v>6038</v>
      </c>
      <c r="J6047">
        <f t="shared" si="94"/>
        <v>105000</v>
      </c>
      <c r="K6047" t="e">
        <f>VLOOKUP(B6047,'REGISTRO ABONOS'!$B$8:$BC$10039,54,0)</f>
        <v>#N/A</v>
      </c>
      <c r="L6047" t="e">
        <f>IF(Tabla267[[#This Row],[VALOR RESTANTE]]&lt;Tabla267[[#This Row],[VALOR]],"NO DISPONIBLE","DISPONIBLE")</f>
        <v>#N/A</v>
      </c>
      <c r="M6047" s="9">
        <f>COUNTIF(Tabla267[[#This Row],[VALOR RESTANTE]],0)</f>
        <v>0</v>
      </c>
    </row>
    <row r="6048" spans="2:13" hidden="1" x14ac:dyDescent="0.2">
      <c r="B6048" s="31">
        <v>6039</v>
      </c>
      <c r="J6048">
        <f t="shared" si="94"/>
        <v>105000</v>
      </c>
      <c r="K6048" t="e">
        <f>VLOOKUP(B6048,'REGISTRO ABONOS'!$B$8:$BC$10039,54,0)</f>
        <v>#N/A</v>
      </c>
      <c r="L6048" t="e">
        <f>IF(Tabla267[[#This Row],[VALOR RESTANTE]]&lt;Tabla267[[#This Row],[VALOR]],"NO DISPONIBLE","DISPONIBLE")</f>
        <v>#N/A</v>
      </c>
      <c r="M6048" s="9">
        <f>COUNTIF(Tabla267[[#This Row],[VALOR RESTANTE]],0)</f>
        <v>0</v>
      </c>
    </row>
    <row r="6049" spans="2:13" hidden="1" x14ac:dyDescent="0.2">
      <c r="B6049" s="31">
        <v>6040</v>
      </c>
      <c r="J6049">
        <f t="shared" si="94"/>
        <v>105000</v>
      </c>
      <c r="K6049" t="e">
        <f>VLOOKUP(B6049,'REGISTRO ABONOS'!$B$8:$BC$10039,54,0)</f>
        <v>#N/A</v>
      </c>
      <c r="L6049" t="e">
        <f>IF(Tabla267[[#This Row],[VALOR RESTANTE]]&lt;Tabla267[[#This Row],[VALOR]],"NO DISPONIBLE","DISPONIBLE")</f>
        <v>#N/A</v>
      </c>
      <c r="M6049" s="9">
        <f>COUNTIF(Tabla267[[#This Row],[VALOR RESTANTE]],0)</f>
        <v>0</v>
      </c>
    </row>
    <row r="6050" spans="2:13" hidden="1" x14ac:dyDescent="0.2">
      <c r="B6050" s="31">
        <v>6041</v>
      </c>
      <c r="D6050" t="s">
        <v>398</v>
      </c>
      <c r="I6050" t="s">
        <v>173</v>
      </c>
      <c r="J6050">
        <f t="shared" si="94"/>
        <v>105000</v>
      </c>
      <c r="K6050">
        <f>VLOOKUP(B6050,'REGISTRO ABONOS'!$B$8:$BC$10039,54,0)</f>
        <v>0</v>
      </c>
      <c r="L6050" t="str">
        <f>IF(Tabla267[[#This Row],[VALOR RESTANTE]]&lt;Tabla267[[#This Row],[VALOR]],"NO DISPONIBLE","DISPONIBLE")</f>
        <v>NO DISPONIBLE</v>
      </c>
      <c r="M6050" s="9">
        <f>COUNTIF(Tabla267[[#This Row],[VALOR RESTANTE]],0)</f>
        <v>1</v>
      </c>
    </row>
    <row r="6051" spans="2:13" hidden="1" x14ac:dyDescent="0.2">
      <c r="B6051" s="31">
        <v>6042</v>
      </c>
      <c r="J6051">
        <f t="shared" si="94"/>
        <v>105000</v>
      </c>
      <c r="K6051" t="e">
        <f>VLOOKUP(B6051,'REGISTRO ABONOS'!$B$8:$BC$10039,54,0)</f>
        <v>#N/A</v>
      </c>
      <c r="L6051" t="e">
        <f>IF(Tabla267[[#This Row],[VALOR RESTANTE]]&lt;Tabla267[[#This Row],[VALOR]],"NO DISPONIBLE","DISPONIBLE")</f>
        <v>#N/A</v>
      </c>
      <c r="M6051" s="9">
        <f>COUNTIF(Tabla267[[#This Row],[VALOR RESTANTE]],0)</f>
        <v>0</v>
      </c>
    </row>
    <row r="6052" spans="2:13" hidden="1" x14ac:dyDescent="0.2">
      <c r="B6052" s="31">
        <v>6043</v>
      </c>
      <c r="J6052">
        <f t="shared" si="94"/>
        <v>105000</v>
      </c>
      <c r="K6052" t="e">
        <f>VLOOKUP(B6052,'REGISTRO ABONOS'!$B$8:$BC$10039,54,0)</f>
        <v>#N/A</v>
      </c>
      <c r="L6052" t="e">
        <f>IF(Tabla267[[#This Row],[VALOR RESTANTE]]&lt;Tabla267[[#This Row],[VALOR]],"NO DISPONIBLE","DISPONIBLE")</f>
        <v>#N/A</v>
      </c>
      <c r="M6052" s="9">
        <f>COUNTIF(Tabla267[[#This Row],[VALOR RESTANTE]],0)</f>
        <v>0</v>
      </c>
    </row>
    <row r="6053" spans="2:13" hidden="1" x14ac:dyDescent="0.2">
      <c r="B6053" s="31">
        <v>6044</v>
      </c>
      <c r="J6053">
        <f t="shared" si="94"/>
        <v>105000</v>
      </c>
      <c r="K6053" t="e">
        <f>VLOOKUP(B6053,'REGISTRO ABONOS'!$B$8:$BC$10039,54,0)</f>
        <v>#N/A</v>
      </c>
      <c r="L6053" t="e">
        <f>IF(Tabla267[[#This Row],[VALOR RESTANTE]]&lt;Tabla267[[#This Row],[VALOR]],"NO DISPONIBLE","DISPONIBLE")</f>
        <v>#N/A</v>
      </c>
      <c r="M6053" s="9">
        <f>COUNTIF(Tabla267[[#This Row],[VALOR RESTANTE]],0)</f>
        <v>0</v>
      </c>
    </row>
    <row r="6054" spans="2:13" hidden="1" x14ac:dyDescent="0.2">
      <c r="B6054" s="31">
        <v>6045</v>
      </c>
      <c r="J6054">
        <f t="shared" si="94"/>
        <v>105000</v>
      </c>
      <c r="K6054" t="e">
        <f>VLOOKUP(B6054,'REGISTRO ABONOS'!$B$8:$BC$10039,54,0)</f>
        <v>#N/A</v>
      </c>
      <c r="L6054" t="e">
        <f>IF(Tabla267[[#This Row],[VALOR RESTANTE]]&lt;Tabla267[[#This Row],[VALOR]],"NO DISPONIBLE","DISPONIBLE")</f>
        <v>#N/A</v>
      </c>
      <c r="M6054" s="9">
        <f>COUNTIF(Tabla267[[#This Row],[VALOR RESTANTE]],0)</f>
        <v>0</v>
      </c>
    </row>
    <row r="6055" spans="2:13" hidden="1" x14ac:dyDescent="0.2">
      <c r="B6055" s="31">
        <v>6046</v>
      </c>
      <c r="J6055">
        <f t="shared" si="94"/>
        <v>105000</v>
      </c>
      <c r="K6055" t="e">
        <f>VLOOKUP(B6055,'REGISTRO ABONOS'!$B$8:$BC$10039,54,0)</f>
        <v>#N/A</v>
      </c>
      <c r="L6055" t="e">
        <f>IF(Tabla267[[#This Row],[VALOR RESTANTE]]&lt;Tabla267[[#This Row],[VALOR]],"NO DISPONIBLE","DISPONIBLE")</f>
        <v>#N/A</v>
      </c>
      <c r="M6055" s="9">
        <f>COUNTIF(Tabla267[[#This Row],[VALOR RESTANTE]],0)</f>
        <v>0</v>
      </c>
    </row>
    <row r="6056" spans="2:13" hidden="1" x14ac:dyDescent="0.2">
      <c r="B6056" s="31">
        <v>6047</v>
      </c>
      <c r="J6056">
        <f t="shared" si="94"/>
        <v>105000</v>
      </c>
      <c r="K6056" t="e">
        <f>VLOOKUP(B6056,'REGISTRO ABONOS'!$B$8:$BC$10039,54,0)</f>
        <v>#N/A</v>
      </c>
      <c r="L6056" t="e">
        <f>IF(Tabla267[[#This Row],[VALOR RESTANTE]]&lt;Tabla267[[#This Row],[VALOR]],"NO DISPONIBLE","DISPONIBLE")</f>
        <v>#N/A</v>
      </c>
      <c r="M6056" s="9">
        <f>COUNTIF(Tabla267[[#This Row],[VALOR RESTANTE]],0)</f>
        <v>0</v>
      </c>
    </row>
    <row r="6057" spans="2:13" hidden="1" x14ac:dyDescent="0.2">
      <c r="B6057" s="31">
        <v>6048</v>
      </c>
      <c r="J6057">
        <f t="shared" si="94"/>
        <v>105000</v>
      </c>
      <c r="K6057" t="e">
        <f>VLOOKUP(B6057,'REGISTRO ABONOS'!$B$8:$BC$10039,54,0)</f>
        <v>#N/A</v>
      </c>
      <c r="L6057" t="e">
        <f>IF(Tabla267[[#This Row],[VALOR RESTANTE]]&lt;Tabla267[[#This Row],[VALOR]],"NO DISPONIBLE","DISPONIBLE")</f>
        <v>#N/A</v>
      </c>
      <c r="M6057" s="9">
        <f>COUNTIF(Tabla267[[#This Row],[VALOR RESTANTE]],0)</f>
        <v>0</v>
      </c>
    </row>
    <row r="6058" spans="2:13" hidden="1" x14ac:dyDescent="0.2">
      <c r="B6058" s="31">
        <v>6049</v>
      </c>
      <c r="J6058">
        <f t="shared" si="94"/>
        <v>105000</v>
      </c>
      <c r="K6058" t="e">
        <f>VLOOKUP(B6058,'REGISTRO ABONOS'!$B$8:$BC$10039,54,0)</f>
        <v>#N/A</v>
      </c>
      <c r="L6058" t="e">
        <f>IF(Tabla267[[#This Row],[VALOR RESTANTE]]&lt;Tabla267[[#This Row],[VALOR]],"NO DISPONIBLE","DISPONIBLE")</f>
        <v>#N/A</v>
      </c>
      <c r="M6058" s="9">
        <f>COUNTIF(Tabla267[[#This Row],[VALOR RESTANTE]],0)</f>
        <v>0</v>
      </c>
    </row>
    <row r="6059" spans="2:13" hidden="1" x14ac:dyDescent="0.2">
      <c r="B6059" s="31">
        <v>6050</v>
      </c>
      <c r="J6059">
        <f t="shared" si="94"/>
        <v>105000</v>
      </c>
      <c r="K6059" t="e">
        <f>VLOOKUP(B6059,'REGISTRO ABONOS'!$B$8:$BC$10039,54,0)</f>
        <v>#N/A</v>
      </c>
      <c r="L6059" t="e">
        <f>IF(Tabla267[[#This Row],[VALOR RESTANTE]]&lt;Tabla267[[#This Row],[VALOR]],"NO DISPONIBLE","DISPONIBLE")</f>
        <v>#N/A</v>
      </c>
      <c r="M6059" s="9">
        <f>COUNTIF(Tabla267[[#This Row],[VALOR RESTANTE]],0)</f>
        <v>0</v>
      </c>
    </row>
    <row r="6060" spans="2:13" hidden="1" x14ac:dyDescent="0.2">
      <c r="B6060" s="31">
        <v>6051</v>
      </c>
      <c r="J6060">
        <f t="shared" si="94"/>
        <v>105000</v>
      </c>
      <c r="K6060" t="e">
        <f>VLOOKUP(B6060,'REGISTRO ABONOS'!$B$8:$BC$10039,54,0)</f>
        <v>#N/A</v>
      </c>
      <c r="L6060" t="e">
        <f>IF(Tabla267[[#This Row],[VALOR RESTANTE]]&lt;Tabla267[[#This Row],[VALOR]],"NO DISPONIBLE","DISPONIBLE")</f>
        <v>#N/A</v>
      </c>
      <c r="M6060" s="9">
        <f>COUNTIF(Tabla267[[#This Row],[VALOR RESTANTE]],0)</f>
        <v>0</v>
      </c>
    </row>
    <row r="6061" spans="2:13" hidden="1" x14ac:dyDescent="0.2">
      <c r="B6061" s="31">
        <v>6052</v>
      </c>
      <c r="J6061">
        <f t="shared" si="94"/>
        <v>105000</v>
      </c>
      <c r="K6061" t="e">
        <f>VLOOKUP(B6061,'REGISTRO ABONOS'!$B$8:$BC$10039,54,0)</f>
        <v>#N/A</v>
      </c>
      <c r="L6061" t="e">
        <f>IF(Tabla267[[#This Row],[VALOR RESTANTE]]&lt;Tabla267[[#This Row],[VALOR]],"NO DISPONIBLE","DISPONIBLE")</f>
        <v>#N/A</v>
      </c>
      <c r="M6061" s="9">
        <f>COUNTIF(Tabla267[[#This Row],[VALOR RESTANTE]],0)</f>
        <v>0</v>
      </c>
    </row>
    <row r="6062" spans="2:13" hidden="1" x14ac:dyDescent="0.2">
      <c r="B6062" s="31">
        <v>6053</v>
      </c>
      <c r="J6062">
        <f t="shared" si="94"/>
        <v>105000</v>
      </c>
      <c r="K6062" t="e">
        <f>VLOOKUP(B6062,'REGISTRO ABONOS'!$B$8:$BC$10039,54,0)</f>
        <v>#N/A</v>
      </c>
      <c r="L6062" t="e">
        <f>IF(Tabla267[[#This Row],[VALOR RESTANTE]]&lt;Tabla267[[#This Row],[VALOR]],"NO DISPONIBLE","DISPONIBLE")</f>
        <v>#N/A</v>
      </c>
      <c r="M6062" s="9">
        <f>COUNTIF(Tabla267[[#This Row],[VALOR RESTANTE]],0)</f>
        <v>0</v>
      </c>
    </row>
    <row r="6063" spans="2:13" hidden="1" x14ac:dyDescent="0.2">
      <c r="B6063" s="31">
        <v>6054</v>
      </c>
      <c r="J6063">
        <f t="shared" si="94"/>
        <v>105000</v>
      </c>
      <c r="K6063" t="e">
        <f>VLOOKUP(B6063,'REGISTRO ABONOS'!$B$8:$BC$10039,54,0)</f>
        <v>#N/A</v>
      </c>
      <c r="L6063" t="e">
        <f>IF(Tabla267[[#This Row],[VALOR RESTANTE]]&lt;Tabla267[[#This Row],[VALOR]],"NO DISPONIBLE","DISPONIBLE")</f>
        <v>#N/A</v>
      </c>
      <c r="M6063" s="9">
        <f>COUNTIF(Tabla267[[#This Row],[VALOR RESTANTE]],0)</f>
        <v>0</v>
      </c>
    </row>
    <row r="6064" spans="2:13" hidden="1" x14ac:dyDescent="0.2">
      <c r="B6064" s="31">
        <v>6055</v>
      </c>
      <c r="J6064">
        <f t="shared" si="94"/>
        <v>105000</v>
      </c>
      <c r="K6064" t="e">
        <f>VLOOKUP(B6064,'REGISTRO ABONOS'!$B$8:$BC$10039,54,0)</f>
        <v>#N/A</v>
      </c>
      <c r="L6064" t="e">
        <f>IF(Tabla267[[#This Row],[VALOR RESTANTE]]&lt;Tabla267[[#This Row],[VALOR]],"NO DISPONIBLE","DISPONIBLE")</f>
        <v>#N/A</v>
      </c>
      <c r="M6064" s="9">
        <f>COUNTIF(Tabla267[[#This Row],[VALOR RESTANTE]],0)</f>
        <v>0</v>
      </c>
    </row>
    <row r="6065" spans="2:13" hidden="1" x14ac:dyDescent="0.2">
      <c r="B6065" s="31">
        <v>6056</v>
      </c>
      <c r="J6065">
        <f t="shared" si="94"/>
        <v>105000</v>
      </c>
      <c r="K6065" t="e">
        <f>VLOOKUP(B6065,'REGISTRO ABONOS'!$B$8:$BC$10039,54,0)</f>
        <v>#N/A</v>
      </c>
      <c r="L6065" t="e">
        <f>IF(Tabla267[[#This Row],[VALOR RESTANTE]]&lt;Tabla267[[#This Row],[VALOR]],"NO DISPONIBLE","DISPONIBLE")</f>
        <v>#N/A</v>
      </c>
      <c r="M6065" s="9">
        <f>COUNTIF(Tabla267[[#This Row],[VALOR RESTANTE]],0)</f>
        <v>0</v>
      </c>
    </row>
    <row r="6066" spans="2:13" hidden="1" x14ac:dyDescent="0.2">
      <c r="B6066" s="31">
        <v>6057</v>
      </c>
      <c r="J6066">
        <f t="shared" si="94"/>
        <v>105000</v>
      </c>
      <c r="K6066" t="e">
        <f>VLOOKUP(B6066,'REGISTRO ABONOS'!$B$8:$BC$10039,54,0)</f>
        <v>#N/A</v>
      </c>
      <c r="L6066" t="e">
        <f>IF(Tabla267[[#This Row],[VALOR RESTANTE]]&lt;Tabla267[[#This Row],[VALOR]],"NO DISPONIBLE","DISPONIBLE")</f>
        <v>#N/A</v>
      </c>
      <c r="M6066" s="9">
        <f>COUNTIF(Tabla267[[#This Row],[VALOR RESTANTE]],0)</f>
        <v>0</v>
      </c>
    </row>
    <row r="6067" spans="2:13" hidden="1" x14ac:dyDescent="0.2">
      <c r="B6067" s="31">
        <v>6058</v>
      </c>
      <c r="J6067">
        <f t="shared" si="94"/>
        <v>105000</v>
      </c>
      <c r="K6067" t="e">
        <f>VLOOKUP(B6067,'REGISTRO ABONOS'!$B$8:$BC$10039,54,0)</f>
        <v>#N/A</v>
      </c>
      <c r="L6067" t="e">
        <f>IF(Tabla267[[#This Row],[VALOR RESTANTE]]&lt;Tabla267[[#This Row],[VALOR]],"NO DISPONIBLE","DISPONIBLE")</f>
        <v>#N/A</v>
      </c>
      <c r="M6067" s="9">
        <f>COUNTIF(Tabla267[[#This Row],[VALOR RESTANTE]],0)</f>
        <v>0</v>
      </c>
    </row>
    <row r="6068" spans="2:13" hidden="1" x14ac:dyDescent="0.2">
      <c r="B6068" s="31">
        <v>6059</v>
      </c>
      <c r="J6068">
        <f t="shared" si="94"/>
        <v>105000</v>
      </c>
      <c r="K6068" t="e">
        <f>VLOOKUP(B6068,'REGISTRO ABONOS'!$B$8:$BC$10039,54,0)</f>
        <v>#N/A</v>
      </c>
      <c r="L6068" t="e">
        <f>IF(Tabla267[[#This Row],[VALOR RESTANTE]]&lt;Tabla267[[#This Row],[VALOR]],"NO DISPONIBLE","DISPONIBLE")</f>
        <v>#N/A</v>
      </c>
      <c r="M6068" s="9">
        <f>COUNTIF(Tabla267[[#This Row],[VALOR RESTANTE]],0)</f>
        <v>0</v>
      </c>
    </row>
    <row r="6069" spans="2:13" hidden="1" x14ac:dyDescent="0.2">
      <c r="B6069" s="31">
        <v>6060</v>
      </c>
      <c r="J6069">
        <f t="shared" si="94"/>
        <v>105000</v>
      </c>
      <c r="K6069" t="e">
        <f>VLOOKUP(B6069,'REGISTRO ABONOS'!$B$8:$BC$10039,54,0)</f>
        <v>#N/A</v>
      </c>
      <c r="L6069" t="e">
        <f>IF(Tabla267[[#This Row],[VALOR RESTANTE]]&lt;Tabla267[[#This Row],[VALOR]],"NO DISPONIBLE","DISPONIBLE")</f>
        <v>#N/A</v>
      </c>
      <c r="M6069" s="9">
        <f>COUNTIF(Tabla267[[#This Row],[VALOR RESTANTE]],0)</f>
        <v>0</v>
      </c>
    </row>
    <row r="6070" spans="2:13" hidden="1" x14ac:dyDescent="0.2">
      <c r="B6070" s="31">
        <v>6061</v>
      </c>
      <c r="J6070">
        <f t="shared" si="94"/>
        <v>105000</v>
      </c>
      <c r="K6070" t="e">
        <f>VLOOKUP(B6070,'REGISTRO ABONOS'!$B$8:$BC$10039,54,0)</f>
        <v>#N/A</v>
      </c>
      <c r="L6070" t="e">
        <f>IF(Tabla267[[#This Row],[VALOR RESTANTE]]&lt;Tabla267[[#This Row],[VALOR]],"NO DISPONIBLE","DISPONIBLE")</f>
        <v>#N/A</v>
      </c>
      <c r="M6070" s="9">
        <f>COUNTIF(Tabla267[[#This Row],[VALOR RESTANTE]],0)</f>
        <v>0</v>
      </c>
    </row>
    <row r="6071" spans="2:13" hidden="1" x14ac:dyDescent="0.2">
      <c r="B6071" s="31">
        <v>6062</v>
      </c>
      <c r="J6071">
        <f t="shared" si="94"/>
        <v>105000</v>
      </c>
      <c r="K6071" t="e">
        <f>VLOOKUP(B6071,'REGISTRO ABONOS'!$B$8:$BC$10039,54,0)</f>
        <v>#N/A</v>
      </c>
      <c r="L6071" t="e">
        <f>IF(Tabla267[[#This Row],[VALOR RESTANTE]]&lt;Tabla267[[#This Row],[VALOR]],"NO DISPONIBLE","DISPONIBLE")</f>
        <v>#N/A</v>
      </c>
      <c r="M6071" s="9">
        <f>COUNTIF(Tabla267[[#This Row],[VALOR RESTANTE]],0)</f>
        <v>0</v>
      </c>
    </row>
    <row r="6072" spans="2:13" hidden="1" x14ac:dyDescent="0.2">
      <c r="B6072" s="31">
        <v>6063</v>
      </c>
      <c r="J6072">
        <f t="shared" si="94"/>
        <v>105000</v>
      </c>
      <c r="K6072" t="e">
        <f>VLOOKUP(B6072,'REGISTRO ABONOS'!$B$8:$BC$10039,54,0)</f>
        <v>#N/A</v>
      </c>
      <c r="L6072" t="e">
        <f>IF(Tabla267[[#This Row],[VALOR RESTANTE]]&lt;Tabla267[[#This Row],[VALOR]],"NO DISPONIBLE","DISPONIBLE")</f>
        <v>#N/A</v>
      </c>
      <c r="M6072" s="9">
        <f>COUNTIF(Tabla267[[#This Row],[VALOR RESTANTE]],0)</f>
        <v>0</v>
      </c>
    </row>
    <row r="6073" spans="2:13" hidden="1" x14ac:dyDescent="0.2">
      <c r="B6073" s="31">
        <v>6064</v>
      </c>
      <c r="J6073">
        <f t="shared" si="94"/>
        <v>105000</v>
      </c>
      <c r="K6073" t="e">
        <f>VLOOKUP(B6073,'REGISTRO ABONOS'!$B$8:$BC$10039,54,0)</f>
        <v>#N/A</v>
      </c>
      <c r="L6073" t="e">
        <f>IF(Tabla267[[#This Row],[VALOR RESTANTE]]&lt;Tabla267[[#This Row],[VALOR]],"NO DISPONIBLE","DISPONIBLE")</f>
        <v>#N/A</v>
      </c>
      <c r="M6073" s="9">
        <f>COUNTIF(Tabla267[[#This Row],[VALOR RESTANTE]],0)</f>
        <v>0</v>
      </c>
    </row>
    <row r="6074" spans="2:13" hidden="1" x14ac:dyDescent="0.2">
      <c r="B6074" s="31">
        <v>6065</v>
      </c>
      <c r="J6074">
        <f t="shared" si="94"/>
        <v>105000</v>
      </c>
      <c r="K6074" t="e">
        <f>VLOOKUP(B6074,'REGISTRO ABONOS'!$B$8:$BC$10039,54,0)</f>
        <v>#N/A</v>
      </c>
      <c r="L6074" t="e">
        <f>IF(Tabla267[[#This Row],[VALOR RESTANTE]]&lt;Tabla267[[#This Row],[VALOR]],"NO DISPONIBLE","DISPONIBLE")</f>
        <v>#N/A</v>
      </c>
      <c r="M6074" s="9">
        <f>COUNTIF(Tabla267[[#This Row],[VALOR RESTANTE]],0)</f>
        <v>0</v>
      </c>
    </row>
    <row r="6075" spans="2:13" hidden="1" x14ac:dyDescent="0.2">
      <c r="B6075" s="31">
        <v>6066</v>
      </c>
      <c r="J6075">
        <f t="shared" si="94"/>
        <v>105000</v>
      </c>
      <c r="K6075" t="e">
        <f>VLOOKUP(B6075,'REGISTRO ABONOS'!$B$8:$BC$10039,54,0)</f>
        <v>#N/A</v>
      </c>
      <c r="L6075" t="e">
        <f>IF(Tabla267[[#This Row],[VALOR RESTANTE]]&lt;Tabla267[[#This Row],[VALOR]],"NO DISPONIBLE","DISPONIBLE")</f>
        <v>#N/A</v>
      </c>
      <c r="M6075" s="9">
        <f>COUNTIF(Tabla267[[#This Row],[VALOR RESTANTE]],0)</f>
        <v>0</v>
      </c>
    </row>
    <row r="6076" spans="2:13" hidden="1" x14ac:dyDescent="0.2">
      <c r="B6076" s="31">
        <v>6067</v>
      </c>
      <c r="J6076">
        <f t="shared" si="94"/>
        <v>105000</v>
      </c>
      <c r="K6076" t="e">
        <f>VLOOKUP(B6076,'REGISTRO ABONOS'!$B$8:$BC$10039,54,0)</f>
        <v>#N/A</v>
      </c>
      <c r="L6076" t="e">
        <f>IF(Tabla267[[#This Row],[VALOR RESTANTE]]&lt;Tabla267[[#This Row],[VALOR]],"NO DISPONIBLE","DISPONIBLE")</f>
        <v>#N/A</v>
      </c>
      <c r="M6076" s="9">
        <f>COUNTIF(Tabla267[[#This Row],[VALOR RESTANTE]],0)</f>
        <v>0</v>
      </c>
    </row>
    <row r="6077" spans="2:13" hidden="1" x14ac:dyDescent="0.2">
      <c r="B6077" s="31">
        <v>6068</v>
      </c>
      <c r="J6077">
        <f t="shared" si="94"/>
        <v>105000</v>
      </c>
      <c r="K6077" t="e">
        <f>VLOOKUP(B6077,'REGISTRO ABONOS'!$B$8:$BC$10039,54,0)</f>
        <v>#N/A</v>
      </c>
      <c r="L6077" t="e">
        <f>IF(Tabla267[[#This Row],[VALOR RESTANTE]]&lt;Tabla267[[#This Row],[VALOR]],"NO DISPONIBLE","DISPONIBLE")</f>
        <v>#N/A</v>
      </c>
      <c r="M6077" s="9">
        <f>COUNTIF(Tabla267[[#This Row],[VALOR RESTANTE]],0)</f>
        <v>0</v>
      </c>
    </row>
    <row r="6078" spans="2:13" hidden="1" x14ac:dyDescent="0.2">
      <c r="B6078" s="31">
        <v>6069</v>
      </c>
      <c r="J6078">
        <f t="shared" si="94"/>
        <v>105000</v>
      </c>
      <c r="K6078" t="e">
        <f>VLOOKUP(B6078,'REGISTRO ABONOS'!$B$8:$BC$10039,54,0)</f>
        <v>#N/A</v>
      </c>
      <c r="L6078" t="e">
        <f>IF(Tabla267[[#This Row],[VALOR RESTANTE]]&lt;Tabla267[[#This Row],[VALOR]],"NO DISPONIBLE","DISPONIBLE")</f>
        <v>#N/A</v>
      </c>
      <c r="M6078" s="9">
        <f>COUNTIF(Tabla267[[#This Row],[VALOR RESTANTE]],0)</f>
        <v>0</v>
      </c>
    </row>
    <row r="6079" spans="2:13" hidden="1" x14ac:dyDescent="0.2">
      <c r="B6079" s="31">
        <v>6070</v>
      </c>
      <c r="J6079">
        <f t="shared" si="94"/>
        <v>105000</v>
      </c>
      <c r="K6079" t="e">
        <f>VLOOKUP(B6079,'REGISTRO ABONOS'!$B$8:$BC$10039,54,0)</f>
        <v>#N/A</v>
      </c>
      <c r="L6079" t="e">
        <f>IF(Tabla267[[#This Row],[VALOR RESTANTE]]&lt;Tabla267[[#This Row],[VALOR]],"NO DISPONIBLE","DISPONIBLE")</f>
        <v>#N/A</v>
      </c>
      <c r="M6079" s="9">
        <f>COUNTIF(Tabla267[[#This Row],[VALOR RESTANTE]],0)</f>
        <v>0</v>
      </c>
    </row>
    <row r="6080" spans="2:13" hidden="1" x14ac:dyDescent="0.2">
      <c r="B6080" s="31">
        <v>6071</v>
      </c>
      <c r="J6080">
        <f t="shared" si="94"/>
        <v>105000</v>
      </c>
      <c r="K6080" t="e">
        <f>VLOOKUP(B6080,'REGISTRO ABONOS'!$B$8:$BC$10039,54,0)</f>
        <v>#N/A</v>
      </c>
      <c r="L6080" t="e">
        <f>IF(Tabla267[[#This Row],[VALOR RESTANTE]]&lt;Tabla267[[#This Row],[VALOR]],"NO DISPONIBLE","DISPONIBLE")</f>
        <v>#N/A</v>
      </c>
      <c r="M6080" s="9">
        <f>COUNTIF(Tabla267[[#This Row],[VALOR RESTANTE]],0)</f>
        <v>0</v>
      </c>
    </row>
    <row r="6081" spans="2:13" hidden="1" x14ac:dyDescent="0.2">
      <c r="B6081" s="31">
        <v>6072</v>
      </c>
      <c r="J6081">
        <f t="shared" si="94"/>
        <v>105000</v>
      </c>
      <c r="K6081" t="e">
        <f>VLOOKUP(B6081,'REGISTRO ABONOS'!$B$8:$BC$10039,54,0)</f>
        <v>#N/A</v>
      </c>
      <c r="L6081" t="e">
        <f>IF(Tabla267[[#This Row],[VALOR RESTANTE]]&lt;Tabla267[[#This Row],[VALOR]],"NO DISPONIBLE","DISPONIBLE")</f>
        <v>#N/A</v>
      </c>
      <c r="M6081" s="9">
        <f>COUNTIF(Tabla267[[#This Row],[VALOR RESTANTE]],0)</f>
        <v>0</v>
      </c>
    </row>
    <row r="6082" spans="2:13" hidden="1" x14ac:dyDescent="0.2">
      <c r="B6082" s="31">
        <v>6073</v>
      </c>
      <c r="J6082">
        <f t="shared" si="94"/>
        <v>105000</v>
      </c>
      <c r="K6082" t="e">
        <f>VLOOKUP(B6082,'REGISTRO ABONOS'!$B$8:$BC$10039,54,0)</f>
        <v>#N/A</v>
      </c>
      <c r="L6082" t="e">
        <f>IF(Tabla267[[#This Row],[VALOR RESTANTE]]&lt;Tabla267[[#This Row],[VALOR]],"NO DISPONIBLE","DISPONIBLE")</f>
        <v>#N/A</v>
      </c>
      <c r="M6082" s="9">
        <f>COUNTIF(Tabla267[[#This Row],[VALOR RESTANTE]],0)</f>
        <v>0</v>
      </c>
    </row>
    <row r="6083" spans="2:13" hidden="1" x14ac:dyDescent="0.2">
      <c r="B6083" s="31">
        <v>6074</v>
      </c>
      <c r="J6083">
        <f t="shared" si="94"/>
        <v>105000</v>
      </c>
      <c r="K6083" t="e">
        <f>VLOOKUP(B6083,'REGISTRO ABONOS'!$B$8:$BC$10039,54,0)</f>
        <v>#N/A</v>
      </c>
      <c r="L6083" t="e">
        <f>IF(Tabla267[[#This Row],[VALOR RESTANTE]]&lt;Tabla267[[#This Row],[VALOR]],"NO DISPONIBLE","DISPONIBLE")</f>
        <v>#N/A</v>
      </c>
      <c r="M6083" s="9">
        <f>COUNTIF(Tabla267[[#This Row],[VALOR RESTANTE]],0)</f>
        <v>0</v>
      </c>
    </row>
    <row r="6084" spans="2:13" hidden="1" x14ac:dyDescent="0.2">
      <c r="B6084" s="31">
        <v>6075</v>
      </c>
      <c r="J6084">
        <f t="shared" si="94"/>
        <v>105000</v>
      </c>
      <c r="K6084" t="e">
        <f>VLOOKUP(B6084,'REGISTRO ABONOS'!$B$8:$BC$10039,54,0)</f>
        <v>#N/A</v>
      </c>
      <c r="L6084" t="e">
        <f>IF(Tabla267[[#This Row],[VALOR RESTANTE]]&lt;Tabla267[[#This Row],[VALOR]],"NO DISPONIBLE","DISPONIBLE")</f>
        <v>#N/A</v>
      </c>
      <c r="M6084" s="9">
        <f>COUNTIF(Tabla267[[#This Row],[VALOR RESTANTE]],0)</f>
        <v>0</v>
      </c>
    </row>
    <row r="6085" spans="2:13" hidden="1" x14ac:dyDescent="0.2">
      <c r="B6085" s="31">
        <v>6076</v>
      </c>
      <c r="J6085">
        <f t="shared" si="94"/>
        <v>105000</v>
      </c>
      <c r="K6085" t="e">
        <f>VLOOKUP(B6085,'REGISTRO ABONOS'!$B$8:$BC$10039,54,0)</f>
        <v>#N/A</v>
      </c>
      <c r="L6085" t="e">
        <f>IF(Tabla267[[#This Row],[VALOR RESTANTE]]&lt;Tabla267[[#This Row],[VALOR]],"NO DISPONIBLE","DISPONIBLE")</f>
        <v>#N/A</v>
      </c>
      <c r="M6085" s="9">
        <f>COUNTIF(Tabla267[[#This Row],[VALOR RESTANTE]],0)</f>
        <v>0</v>
      </c>
    </row>
    <row r="6086" spans="2:13" hidden="1" x14ac:dyDescent="0.2">
      <c r="B6086" s="31">
        <v>6077</v>
      </c>
      <c r="J6086">
        <f t="shared" si="94"/>
        <v>105000</v>
      </c>
      <c r="K6086" t="e">
        <f>VLOOKUP(B6086,'REGISTRO ABONOS'!$B$8:$BC$10039,54,0)</f>
        <v>#N/A</v>
      </c>
      <c r="L6086" t="e">
        <f>IF(Tabla267[[#This Row],[VALOR RESTANTE]]&lt;Tabla267[[#This Row],[VALOR]],"NO DISPONIBLE","DISPONIBLE")</f>
        <v>#N/A</v>
      </c>
      <c r="M6086" s="9">
        <f>COUNTIF(Tabla267[[#This Row],[VALOR RESTANTE]],0)</f>
        <v>0</v>
      </c>
    </row>
    <row r="6087" spans="2:13" hidden="1" x14ac:dyDescent="0.2">
      <c r="B6087" s="31">
        <v>6078</v>
      </c>
      <c r="J6087">
        <f t="shared" si="94"/>
        <v>105000</v>
      </c>
      <c r="K6087" t="e">
        <f>VLOOKUP(B6087,'REGISTRO ABONOS'!$B$8:$BC$10039,54,0)</f>
        <v>#N/A</v>
      </c>
      <c r="L6087" t="e">
        <f>IF(Tabla267[[#This Row],[VALOR RESTANTE]]&lt;Tabla267[[#This Row],[VALOR]],"NO DISPONIBLE","DISPONIBLE")</f>
        <v>#N/A</v>
      </c>
      <c r="M6087" s="9">
        <f>COUNTIF(Tabla267[[#This Row],[VALOR RESTANTE]],0)</f>
        <v>0</v>
      </c>
    </row>
    <row r="6088" spans="2:13" hidden="1" x14ac:dyDescent="0.2">
      <c r="B6088" s="31">
        <v>6079</v>
      </c>
      <c r="J6088">
        <f t="shared" si="94"/>
        <v>105000</v>
      </c>
      <c r="K6088" t="e">
        <f>VLOOKUP(B6088,'REGISTRO ABONOS'!$B$8:$BC$10039,54,0)</f>
        <v>#N/A</v>
      </c>
      <c r="L6088" t="e">
        <f>IF(Tabla267[[#This Row],[VALOR RESTANTE]]&lt;Tabla267[[#This Row],[VALOR]],"NO DISPONIBLE","DISPONIBLE")</f>
        <v>#N/A</v>
      </c>
      <c r="M6088" s="9">
        <f>COUNTIF(Tabla267[[#This Row],[VALOR RESTANTE]],0)</f>
        <v>0</v>
      </c>
    </row>
    <row r="6089" spans="2:13" hidden="1" x14ac:dyDescent="0.2">
      <c r="B6089" s="31">
        <v>6080</v>
      </c>
      <c r="J6089">
        <f t="shared" si="94"/>
        <v>105000</v>
      </c>
      <c r="K6089" t="e">
        <f>VLOOKUP(B6089,'REGISTRO ABONOS'!$B$8:$BC$10039,54,0)</f>
        <v>#N/A</v>
      </c>
      <c r="L6089" t="e">
        <f>IF(Tabla267[[#This Row],[VALOR RESTANTE]]&lt;Tabla267[[#This Row],[VALOR]],"NO DISPONIBLE","DISPONIBLE")</f>
        <v>#N/A</v>
      </c>
      <c r="M6089" s="9">
        <f>COUNTIF(Tabla267[[#This Row],[VALOR RESTANTE]],0)</f>
        <v>0</v>
      </c>
    </row>
    <row r="6090" spans="2:13" hidden="1" x14ac:dyDescent="0.2">
      <c r="B6090" s="31">
        <v>6081</v>
      </c>
      <c r="J6090">
        <f t="shared" si="94"/>
        <v>105000</v>
      </c>
      <c r="K6090" t="e">
        <f>VLOOKUP(B6090,'REGISTRO ABONOS'!$B$8:$BC$10039,54,0)</f>
        <v>#N/A</v>
      </c>
      <c r="L6090" t="e">
        <f>IF(Tabla267[[#This Row],[VALOR RESTANTE]]&lt;Tabla267[[#This Row],[VALOR]],"NO DISPONIBLE","DISPONIBLE")</f>
        <v>#N/A</v>
      </c>
      <c r="M6090" s="9">
        <f>COUNTIF(Tabla267[[#This Row],[VALOR RESTANTE]],0)</f>
        <v>0</v>
      </c>
    </row>
    <row r="6091" spans="2:13" hidden="1" x14ac:dyDescent="0.2">
      <c r="B6091" s="31">
        <v>6082</v>
      </c>
      <c r="J6091">
        <f t="shared" si="94"/>
        <v>105000</v>
      </c>
      <c r="K6091" t="e">
        <f>VLOOKUP(B6091,'REGISTRO ABONOS'!$B$8:$BC$10039,54,0)</f>
        <v>#N/A</v>
      </c>
      <c r="L6091" t="e">
        <f>IF(Tabla267[[#This Row],[VALOR RESTANTE]]&lt;Tabla267[[#This Row],[VALOR]],"NO DISPONIBLE","DISPONIBLE")</f>
        <v>#N/A</v>
      </c>
      <c r="M6091" s="9">
        <f>COUNTIF(Tabla267[[#This Row],[VALOR RESTANTE]],0)</f>
        <v>0</v>
      </c>
    </row>
    <row r="6092" spans="2:13" hidden="1" x14ac:dyDescent="0.2">
      <c r="B6092" s="31">
        <v>6083</v>
      </c>
      <c r="J6092">
        <f t="shared" ref="J6092:J6155" si="95">IF(C6092&gt;43607,130000,105000)</f>
        <v>105000</v>
      </c>
      <c r="K6092" t="e">
        <f>VLOOKUP(B6092,'REGISTRO ABONOS'!$B$8:$BC$10039,54,0)</f>
        <v>#N/A</v>
      </c>
      <c r="L6092" t="e">
        <f>IF(Tabla267[[#This Row],[VALOR RESTANTE]]&lt;Tabla267[[#This Row],[VALOR]],"NO DISPONIBLE","DISPONIBLE")</f>
        <v>#N/A</v>
      </c>
      <c r="M6092" s="9">
        <f>COUNTIF(Tabla267[[#This Row],[VALOR RESTANTE]],0)</f>
        <v>0</v>
      </c>
    </row>
    <row r="6093" spans="2:13" hidden="1" x14ac:dyDescent="0.2">
      <c r="B6093" s="31">
        <v>6084</v>
      </c>
      <c r="J6093">
        <f t="shared" si="95"/>
        <v>105000</v>
      </c>
      <c r="K6093" t="e">
        <f>VLOOKUP(B6093,'REGISTRO ABONOS'!$B$8:$BC$10039,54,0)</f>
        <v>#N/A</v>
      </c>
      <c r="L6093" t="e">
        <f>IF(Tabla267[[#This Row],[VALOR RESTANTE]]&lt;Tabla267[[#This Row],[VALOR]],"NO DISPONIBLE","DISPONIBLE")</f>
        <v>#N/A</v>
      </c>
      <c r="M6093" s="9">
        <f>COUNTIF(Tabla267[[#This Row],[VALOR RESTANTE]],0)</f>
        <v>0</v>
      </c>
    </row>
    <row r="6094" spans="2:13" hidden="1" x14ac:dyDescent="0.2">
      <c r="B6094" s="31">
        <v>6085</v>
      </c>
      <c r="J6094">
        <f t="shared" si="95"/>
        <v>105000</v>
      </c>
      <c r="K6094" t="e">
        <f>VLOOKUP(B6094,'REGISTRO ABONOS'!$B$8:$BC$10039,54,0)</f>
        <v>#N/A</v>
      </c>
      <c r="L6094" t="e">
        <f>IF(Tabla267[[#This Row],[VALOR RESTANTE]]&lt;Tabla267[[#This Row],[VALOR]],"NO DISPONIBLE","DISPONIBLE")</f>
        <v>#N/A</v>
      </c>
      <c r="M6094" s="9">
        <f>COUNTIF(Tabla267[[#This Row],[VALOR RESTANTE]],0)</f>
        <v>0</v>
      </c>
    </row>
    <row r="6095" spans="2:13" hidden="1" x14ac:dyDescent="0.2">
      <c r="B6095" s="31">
        <v>6086</v>
      </c>
      <c r="J6095">
        <f t="shared" si="95"/>
        <v>105000</v>
      </c>
      <c r="K6095" t="e">
        <f>VLOOKUP(B6095,'REGISTRO ABONOS'!$B$8:$BC$10039,54,0)</f>
        <v>#N/A</v>
      </c>
      <c r="L6095" t="e">
        <f>IF(Tabla267[[#This Row],[VALOR RESTANTE]]&lt;Tabla267[[#This Row],[VALOR]],"NO DISPONIBLE","DISPONIBLE")</f>
        <v>#N/A</v>
      </c>
      <c r="M6095" s="9">
        <f>COUNTIF(Tabla267[[#This Row],[VALOR RESTANTE]],0)</f>
        <v>0</v>
      </c>
    </row>
    <row r="6096" spans="2:13" hidden="1" x14ac:dyDescent="0.2">
      <c r="B6096" s="31">
        <v>6087</v>
      </c>
      <c r="J6096">
        <f t="shared" si="95"/>
        <v>105000</v>
      </c>
      <c r="K6096" t="e">
        <f>VLOOKUP(B6096,'REGISTRO ABONOS'!$B$8:$BC$10039,54,0)</f>
        <v>#N/A</v>
      </c>
      <c r="L6096" t="e">
        <f>IF(Tabla267[[#This Row],[VALOR RESTANTE]]&lt;Tabla267[[#This Row],[VALOR]],"NO DISPONIBLE","DISPONIBLE")</f>
        <v>#N/A</v>
      </c>
      <c r="M6096" s="9">
        <f>COUNTIF(Tabla267[[#This Row],[VALOR RESTANTE]],0)</f>
        <v>0</v>
      </c>
    </row>
    <row r="6097" spans="2:13" hidden="1" x14ac:dyDescent="0.2">
      <c r="B6097" s="31">
        <v>6088</v>
      </c>
      <c r="J6097">
        <f t="shared" si="95"/>
        <v>105000</v>
      </c>
      <c r="K6097" t="e">
        <f>VLOOKUP(B6097,'REGISTRO ABONOS'!$B$8:$BC$10039,54,0)</f>
        <v>#N/A</v>
      </c>
      <c r="L6097" t="e">
        <f>IF(Tabla267[[#This Row],[VALOR RESTANTE]]&lt;Tabla267[[#This Row],[VALOR]],"NO DISPONIBLE","DISPONIBLE")</f>
        <v>#N/A</v>
      </c>
      <c r="M6097" s="9">
        <f>COUNTIF(Tabla267[[#This Row],[VALOR RESTANTE]],0)</f>
        <v>0</v>
      </c>
    </row>
    <row r="6098" spans="2:13" hidden="1" x14ac:dyDescent="0.2">
      <c r="B6098" s="31">
        <v>6089</v>
      </c>
      <c r="J6098">
        <f t="shared" si="95"/>
        <v>105000</v>
      </c>
      <c r="K6098" t="e">
        <f>VLOOKUP(B6098,'REGISTRO ABONOS'!$B$8:$BC$10039,54,0)</f>
        <v>#N/A</v>
      </c>
      <c r="L6098" t="e">
        <f>IF(Tabla267[[#This Row],[VALOR RESTANTE]]&lt;Tabla267[[#This Row],[VALOR]],"NO DISPONIBLE","DISPONIBLE")</f>
        <v>#N/A</v>
      </c>
      <c r="M6098" s="9">
        <f>COUNTIF(Tabla267[[#This Row],[VALOR RESTANTE]],0)</f>
        <v>0</v>
      </c>
    </row>
    <row r="6099" spans="2:13" hidden="1" x14ac:dyDescent="0.2">
      <c r="B6099" s="31">
        <v>6090</v>
      </c>
      <c r="J6099">
        <f t="shared" si="95"/>
        <v>105000</v>
      </c>
      <c r="K6099" t="e">
        <f>VLOOKUP(B6099,'REGISTRO ABONOS'!$B$8:$BC$10039,54,0)</f>
        <v>#N/A</v>
      </c>
      <c r="L6099" t="e">
        <f>IF(Tabla267[[#This Row],[VALOR RESTANTE]]&lt;Tabla267[[#This Row],[VALOR]],"NO DISPONIBLE","DISPONIBLE")</f>
        <v>#N/A</v>
      </c>
      <c r="M6099" s="9">
        <f>COUNTIF(Tabla267[[#This Row],[VALOR RESTANTE]],0)</f>
        <v>0</v>
      </c>
    </row>
    <row r="6100" spans="2:13" hidden="1" x14ac:dyDescent="0.2">
      <c r="B6100" s="31">
        <v>6091</v>
      </c>
      <c r="J6100">
        <f t="shared" si="95"/>
        <v>105000</v>
      </c>
      <c r="K6100" t="e">
        <f>VLOOKUP(B6100,'REGISTRO ABONOS'!$B$8:$BC$10039,54,0)</f>
        <v>#N/A</v>
      </c>
      <c r="L6100" t="e">
        <f>IF(Tabla267[[#This Row],[VALOR RESTANTE]]&lt;Tabla267[[#This Row],[VALOR]],"NO DISPONIBLE","DISPONIBLE")</f>
        <v>#N/A</v>
      </c>
      <c r="M6100" s="9">
        <f>COUNTIF(Tabla267[[#This Row],[VALOR RESTANTE]],0)</f>
        <v>0</v>
      </c>
    </row>
    <row r="6101" spans="2:13" hidden="1" x14ac:dyDescent="0.2">
      <c r="B6101" s="31">
        <v>6092</v>
      </c>
      <c r="J6101">
        <f t="shared" si="95"/>
        <v>105000</v>
      </c>
      <c r="K6101" t="e">
        <f>VLOOKUP(B6101,'REGISTRO ABONOS'!$B$8:$BC$10039,54,0)</f>
        <v>#N/A</v>
      </c>
      <c r="L6101" t="e">
        <f>IF(Tabla267[[#This Row],[VALOR RESTANTE]]&lt;Tabla267[[#This Row],[VALOR]],"NO DISPONIBLE","DISPONIBLE")</f>
        <v>#N/A</v>
      </c>
      <c r="M6101" s="9">
        <f>COUNTIF(Tabla267[[#This Row],[VALOR RESTANTE]],0)</f>
        <v>0</v>
      </c>
    </row>
    <row r="6102" spans="2:13" hidden="1" x14ac:dyDescent="0.2">
      <c r="B6102" s="31">
        <v>6093</v>
      </c>
      <c r="J6102">
        <f t="shared" si="95"/>
        <v>105000</v>
      </c>
      <c r="K6102" t="e">
        <f>VLOOKUP(B6102,'REGISTRO ABONOS'!$B$8:$BC$10039,54,0)</f>
        <v>#N/A</v>
      </c>
      <c r="L6102" t="e">
        <f>IF(Tabla267[[#This Row],[VALOR RESTANTE]]&lt;Tabla267[[#This Row],[VALOR]],"NO DISPONIBLE","DISPONIBLE")</f>
        <v>#N/A</v>
      </c>
      <c r="M6102" s="9">
        <f>COUNTIF(Tabla267[[#This Row],[VALOR RESTANTE]],0)</f>
        <v>0</v>
      </c>
    </row>
    <row r="6103" spans="2:13" hidden="1" x14ac:dyDescent="0.2">
      <c r="B6103" s="31">
        <v>6094</v>
      </c>
      <c r="J6103">
        <f t="shared" si="95"/>
        <v>105000</v>
      </c>
      <c r="K6103" t="e">
        <f>VLOOKUP(B6103,'REGISTRO ABONOS'!$B$8:$BC$10039,54,0)</f>
        <v>#N/A</v>
      </c>
      <c r="L6103" t="e">
        <f>IF(Tabla267[[#This Row],[VALOR RESTANTE]]&lt;Tabla267[[#This Row],[VALOR]],"NO DISPONIBLE","DISPONIBLE")</f>
        <v>#N/A</v>
      </c>
      <c r="M6103" s="9">
        <f>COUNTIF(Tabla267[[#This Row],[VALOR RESTANTE]],0)</f>
        <v>0</v>
      </c>
    </row>
    <row r="6104" spans="2:13" hidden="1" x14ac:dyDescent="0.2">
      <c r="B6104" s="31">
        <v>6095</v>
      </c>
      <c r="J6104">
        <f t="shared" si="95"/>
        <v>105000</v>
      </c>
      <c r="K6104" t="e">
        <f>VLOOKUP(B6104,'REGISTRO ABONOS'!$B$8:$BC$10039,54,0)</f>
        <v>#N/A</v>
      </c>
      <c r="L6104" t="e">
        <f>IF(Tabla267[[#This Row],[VALOR RESTANTE]]&lt;Tabla267[[#This Row],[VALOR]],"NO DISPONIBLE","DISPONIBLE")</f>
        <v>#N/A</v>
      </c>
      <c r="M6104" s="9">
        <f>COUNTIF(Tabla267[[#This Row],[VALOR RESTANTE]],0)</f>
        <v>0</v>
      </c>
    </row>
    <row r="6105" spans="2:13" hidden="1" x14ac:dyDescent="0.2">
      <c r="B6105" s="31">
        <v>6096</v>
      </c>
      <c r="J6105">
        <f t="shared" si="95"/>
        <v>105000</v>
      </c>
      <c r="K6105" t="e">
        <f>VLOOKUP(B6105,'REGISTRO ABONOS'!$B$8:$BC$10039,54,0)</f>
        <v>#N/A</v>
      </c>
      <c r="L6105" t="e">
        <f>IF(Tabla267[[#This Row],[VALOR RESTANTE]]&lt;Tabla267[[#This Row],[VALOR]],"NO DISPONIBLE","DISPONIBLE")</f>
        <v>#N/A</v>
      </c>
      <c r="M6105" s="9">
        <f>COUNTIF(Tabla267[[#This Row],[VALOR RESTANTE]],0)</f>
        <v>0</v>
      </c>
    </row>
    <row r="6106" spans="2:13" hidden="1" x14ac:dyDescent="0.2">
      <c r="B6106" s="31">
        <v>6097</v>
      </c>
      <c r="J6106">
        <f t="shared" si="95"/>
        <v>105000</v>
      </c>
      <c r="K6106" t="e">
        <f>VLOOKUP(B6106,'REGISTRO ABONOS'!$B$8:$BC$10039,54,0)</f>
        <v>#N/A</v>
      </c>
      <c r="L6106" t="e">
        <f>IF(Tabla267[[#This Row],[VALOR RESTANTE]]&lt;Tabla267[[#This Row],[VALOR]],"NO DISPONIBLE","DISPONIBLE")</f>
        <v>#N/A</v>
      </c>
      <c r="M6106" s="9">
        <f>COUNTIF(Tabla267[[#This Row],[VALOR RESTANTE]],0)</f>
        <v>0</v>
      </c>
    </row>
    <row r="6107" spans="2:13" hidden="1" x14ac:dyDescent="0.2">
      <c r="B6107" s="31">
        <v>6098</v>
      </c>
      <c r="J6107">
        <f t="shared" si="95"/>
        <v>105000</v>
      </c>
      <c r="K6107" t="e">
        <f>VLOOKUP(B6107,'REGISTRO ABONOS'!$B$8:$BC$10039,54,0)</f>
        <v>#N/A</v>
      </c>
      <c r="L6107" t="e">
        <f>IF(Tabla267[[#This Row],[VALOR RESTANTE]]&lt;Tabla267[[#This Row],[VALOR]],"NO DISPONIBLE","DISPONIBLE")</f>
        <v>#N/A</v>
      </c>
      <c r="M6107" s="9">
        <f>COUNTIF(Tabla267[[#This Row],[VALOR RESTANTE]],0)</f>
        <v>0</v>
      </c>
    </row>
    <row r="6108" spans="2:13" hidden="1" x14ac:dyDescent="0.2">
      <c r="B6108" s="31">
        <v>6099</v>
      </c>
      <c r="J6108">
        <f t="shared" si="95"/>
        <v>105000</v>
      </c>
      <c r="K6108" t="e">
        <f>VLOOKUP(B6108,'REGISTRO ABONOS'!$B$8:$BC$10039,54,0)</f>
        <v>#N/A</v>
      </c>
      <c r="L6108" t="e">
        <f>IF(Tabla267[[#This Row],[VALOR RESTANTE]]&lt;Tabla267[[#This Row],[VALOR]],"NO DISPONIBLE","DISPONIBLE")</f>
        <v>#N/A</v>
      </c>
      <c r="M6108" s="9">
        <f>COUNTIF(Tabla267[[#This Row],[VALOR RESTANTE]],0)</f>
        <v>0</v>
      </c>
    </row>
    <row r="6109" spans="2:13" hidden="1" x14ac:dyDescent="0.2">
      <c r="B6109" s="31">
        <v>6100</v>
      </c>
      <c r="J6109">
        <f t="shared" si="95"/>
        <v>105000</v>
      </c>
      <c r="K6109" t="e">
        <f>VLOOKUP(B6109,'REGISTRO ABONOS'!$B$8:$BC$10039,54,0)</f>
        <v>#N/A</v>
      </c>
      <c r="L6109" t="e">
        <f>IF(Tabla267[[#This Row],[VALOR RESTANTE]]&lt;Tabla267[[#This Row],[VALOR]],"NO DISPONIBLE","DISPONIBLE")</f>
        <v>#N/A</v>
      </c>
      <c r="M6109" s="9">
        <f>COUNTIF(Tabla267[[#This Row],[VALOR RESTANTE]],0)</f>
        <v>0</v>
      </c>
    </row>
    <row r="6110" spans="2:13" hidden="1" x14ac:dyDescent="0.2">
      <c r="B6110" s="31">
        <v>6101</v>
      </c>
      <c r="J6110">
        <f t="shared" si="95"/>
        <v>105000</v>
      </c>
      <c r="K6110" t="e">
        <f>VLOOKUP(B6110,'REGISTRO ABONOS'!$B$8:$BC$10039,54,0)</f>
        <v>#N/A</v>
      </c>
      <c r="L6110" t="e">
        <f>IF(Tabla267[[#This Row],[VALOR RESTANTE]]&lt;Tabla267[[#This Row],[VALOR]],"NO DISPONIBLE","DISPONIBLE")</f>
        <v>#N/A</v>
      </c>
      <c r="M6110" s="9">
        <f>COUNTIF(Tabla267[[#This Row],[VALOR RESTANTE]],0)</f>
        <v>0</v>
      </c>
    </row>
    <row r="6111" spans="2:13" hidden="1" x14ac:dyDescent="0.2">
      <c r="B6111" s="31">
        <v>6102</v>
      </c>
      <c r="J6111">
        <f t="shared" si="95"/>
        <v>105000</v>
      </c>
      <c r="K6111" t="e">
        <f>VLOOKUP(B6111,'REGISTRO ABONOS'!$B$8:$BC$10039,54,0)</f>
        <v>#N/A</v>
      </c>
      <c r="L6111" t="e">
        <f>IF(Tabla267[[#This Row],[VALOR RESTANTE]]&lt;Tabla267[[#This Row],[VALOR]],"NO DISPONIBLE","DISPONIBLE")</f>
        <v>#N/A</v>
      </c>
      <c r="M6111" s="9">
        <f>COUNTIF(Tabla267[[#This Row],[VALOR RESTANTE]],0)</f>
        <v>0</v>
      </c>
    </row>
    <row r="6112" spans="2:13" hidden="1" x14ac:dyDescent="0.2">
      <c r="B6112" s="31">
        <v>6103</v>
      </c>
      <c r="J6112">
        <f t="shared" si="95"/>
        <v>105000</v>
      </c>
      <c r="K6112" t="e">
        <f>VLOOKUP(B6112,'REGISTRO ABONOS'!$B$8:$BC$10039,54,0)</f>
        <v>#N/A</v>
      </c>
      <c r="L6112" t="e">
        <f>IF(Tabla267[[#This Row],[VALOR RESTANTE]]&lt;Tabla267[[#This Row],[VALOR]],"NO DISPONIBLE","DISPONIBLE")</f>
        <v>#N/A</v>
      </c>
      <c r="M6112" s="9">
        <f>COUNTIF(Tabla267[[#This Row],[VALOR RESTANTE]],0)</f>
        <v>0</v>
      </c>
    </row>
    <row r="6113" spans="2:13" hidden="1" x14ac:dyDescent="0.2">
      <c r="B6113" s="31">
        <v>6104</v>
      </c>
      <c r="J6113">
        <f t="shared" si="95"/>
        <v>105000</v>
      </c>
      <c r="K6113" t="e">
        <f>VLOOKUP(B6113,'REGISTRO ABONOS'!$B$8:$BC$10039,54,0)</f>
        <v>#N/A</v>
      </c>
      <c r="L6113" t="e">
        <f>IF(Tabla267[[#This Row],[VALOR RESTANTE]]&lt;Tabla267[[#This Row],[VALOR]],"NO DISPONIBLE","DISPONIBLE")</f>
        <v>#N/A</v>
      </c>
      <c r="M6113" s="9">
        <f>COUNTIF(Tabla267[[#This Row],[VALOR RESTANTE]],0)</f>
        <v>0</v>
      </c>
    </row>
    <row r="6114" spans="2:13" hidden="1" x14ac:dyDescent="0.2">
      <c r="B6114" s="31">
        <v>6105</v>
      </c>
      <c r="J6114">
        <f t="shared" si="95"/>
        <v>105000</v>
      </c>
      <c r="K6114" t="e">
        <f>VLOOKUP(B6114,'REGISTRO ABONOS'!$B$8:$BC$10039,54,0)</f>
        <v>#N/A</v>
      </c>
      <c r="L6114" t="e">
        <f>IF(Tabla267[[#This Row],[VALOR RESTANTE]]&lt;Tabla267[[#This Row],[VALOR]],"NO DISPONIBLE","DISPONIBLE")</f>
        <v>#N/A</v>
      </c>
      <c r="M6114" s="9">
        <f>COUNTIF(Tabla267[[#This Row],[VALOR RESTANTE]],0)</f>
        <v>0</v>
      </c>
    </row>
    <row r="6115" spans="2:13" hidden="1" x14ac:dyDescent="0.2">
      <c r="B6115" s="31">
        <v>6106</v>
      </c>
      <c r="J6115">
        <f t="shared" si="95"/>
        <v>105000</v>
      </c>
      <c r="K6115" t="e">
        <f>VLOOKUP(B6115,'REGISTRO ABONOS'!$B$8:$BC$10039,54,0)</f>
        <v>#N/A</v>
      </c>
      <c r="L6115" t="e">
        <f>IF(Tabla267[[#This Row],[VALOR RESTANTE]]&lt;Tabla267[[#This Row],[VALOR]],"NO DISPONIBLE","DISPONIBLE")</f>
        <v>#N/A</v>
      </c>
      <c r="M6115" s="9">
        <f>COUNTIF(Tabla267[[#This Row],[VALOR RESTANTE]],0)</f>
        <v>0</v>
      </c>
    </row>
    <row r="6116" spans="2:13" hidden="1" x14ac:dyDescent="0.2">
      <c r="B6116" s="31">
        <v>6107</v>
      </c>
      <c r="J6116">
        <f t="shared" si="95"/>
        <v>105000</v>
      </c>
      <c r="K6116" t="e">
        <f>VLOOKUP(B6116,'REGISTRO ABONOS'!$B$8:$BC$10039,54,0)</f>
        <v>#N/A</v>
      </c>
      <c r="L6116" t="e">
        <f>IF(Tabla267[[#This Row],[VALOR RESTANTE]]&lt;Tabla267[[#This Row],[VALOR]],"NO DISPONIBLE","DISPONIBLE")</f>
        <v>#N/A</v>
      </c>
      <c r="M6116" s="9">
        <f>COUNTIF(Tabla267[[#This Row],[VALOR RESTANTE]],0)</f>
        <v>0</v>
      </c>
    </row>
    <row r="6117" spans="2:13" hidden="1" x14ac:dyDescent="0.2">
      <c r="B6117" s="31">
        <v>6108</v>
      </c>
      <c r="J6117">
        <f t="shared" si="95"/>
        <v>105000</v>
      </c>
      <c r="K6117" t="e">
        <f>VLOOKUP(B6117,'REGISTRO ABONOS'!$B$8:$BC$10039,54,0)</f>
        <v>#N/A</v>
      </c>
      <c r="L6117" t="e">
        <f>IF(Tabla267[[#This Row],[VALOR RESTANTE]]&lt;Tabla267[[#This Row],[VALOR]],"NO DISPONIBLE","DISPONIBLE")</f>
        <v>#N/A</v>
      </c>
      <c r="M6117" s="9">
        <f>COUNTIF(Tabla267[[#This Row],[VALOR RESTANTE]],0)</f>
        <v>0</v>
      </c>
    </row>
    <row r="6118" spans="2:13" hidden="1" x14ac:dyDescent="0.2">
      <c r="B6118" s="31">
        <v>6109</v>
      </c>
      <c r="J6118">
        <f t="shared" si="95"/>
        <v>105000</v>
      </c>
      <c r="K6118" t="e">
        <f>VLOOKUP(B6118,'REGISTRO ABONOS'!$B$8:$BC$10039,54,0)</f>
        <v>#N/A</v>
      </c>
      <c r="L6118" t="e">
        <f>IF(Tabla267[[#This Row],[VALOR RESTANTE]]&lt;Tabla267[[#This Row],[VALOR]],"NO DISPONIBLE","DISPONIBLE")</f>
        <v>#N/A</v>
      </c>
      <c r="M6118" s="9">
        <f>COUNTIF(Tabla267[[#This Row],[VALOR RESTANTE]],0)</f>
        <v>0</v>
      </c>
    </row>
    <row r="6119" spans="2:13" hidden="1" x14ac:dyDescent="0.2">
      <c r="B6119" s="31">
        <v>6110</v>
      </c>
      <c r="J6119">
        <f t="shared" si="95"/>
        <v>105000</v>
      </c>
      <c r="K6119" t="e">
        <f>VLOOKUP(B6119,'REGISTRO ABONOS'!$B$8:$BC$10039,54,0)</f>
        <v>#N/A</v>
      </c>
      <c r="L6119" t="e">
        <f>IF(Tabla267[[#This Row],[VALOR RESTANTE]]&lt;Tabla267[[#This Row],[VALOR]],"NO DISPONIBLE","DISPONIBLE")</f>
        <v>#N/A</v>
      </c>
      <c r="M6119" s="9">
        <f>COUNTIF(Tabla267[[#This Row],[VALOR RESTANTE]],0)</f>
        <v>0</v>
      </c>
    </row>
    <row r="6120" spans="2:13" hidden="1" x14ac:dyDescent="0.2">
      <c r="B6120" s="31">
        <v>6111</v>
      </c>
      <c r="J6120">
        <f t="shared" si="95"/>
        <v>105000</v>
      </c>
      <c r="K6120" t="e">
        <f>VLOOKUP(B6120,'REGISTRO ABONOS'!$B$8:$BC$10039,54,0)</f>
        <v>#N/A</v>
      </c>
      <c r="L6120" t="e">
        <f>IF(Tabla267[[#This Row],[VALOR RESTANTE]]&lt;Tabla267[[#This Row],[VALOR]],"NO DISPONIBLE","DISPONIBLE")</f>
        <v>#N/A</v>
      </c>
      <c r="M6120" s="9">
        <f>COUNTIF(Tabla267[[#This Row],[VALOR RESTANTE]],0)</f>
        <v>0</v>
      </c>
    </row>
    <row r="6121" spans="2:13" hidden="1" x14ac:dyDescent="0.2">
      <c r="B6121" s="31">
        <v>6112</v>
      </c>
      <c r="J6121">
        <f t="shared" si="95"/>
        <v>105000</v>
      </c>
      <c r="K6121" t="e">
        <f>VLOOKUP(B6121,'REGISTRO ABONOS'!$B$8:$BC$10039,54,0)</f>
        <v>#N/A</v>
      </c>
      <c r="L6121" t="e">
        <f>IF(Tabla267[[#This Row],[VALOR RESTANTE]]&lt;Tabla267[[#This Row],[VALOR]],"NO DISPONIBLE","DISPONIBLE")</f>
        <v>#N/A</v>
      </c>
      <c r="M6121" s="9">
        <f>COUNTIF(Tabla267[[#This Row],[VALOR RESTANTE]],0)</f>
        <v>0</v>
      </c>
    </row>
    <row r="6122" spans="2:13" hidden="1" x14ac:dyDescent="0.2">
      <c r="B6122" s="31">
        <v>6113</v>
      </c>
      <c r="J6122">
        <f t="shared" si="95"/>
        <v>105000</v>
      </c>
      <c r="K6122" t="e">
        <f>VLOOKUP(B6122,'REGISTRO ABONOS'!$B$8:$BC$10039,54,0)</f>
        <v>#N/A</v>
      </c>
      <c r="L6122" t="e">
        <f>IF(Tabla267[[#This Row],[VALOR RESTANTE]]&lt;Tabla267[[#This Row],[VALOR]],"NO DISPONIBLE","DISPONIBLE")</f>
        <v>#N/A</v>
      </c>
      <c r="M6122" s="9">
        <f>COUNTIF(Tabla267[[#This Row],[VALOR RESTANTE]],0)</f>
        <v>0</v>
      </c>
    </row>
    <row r="6123" spans="2:13" hidden="1" x14ac:dyDescent="0.2">
      <c r="B6123" s="31">
        <v>6114</v>
      </c>
      <c r="J6123">
        <f t="shared" si="95"/>
        <v>105000</v>
      </c>
      <c r="K6123" t="e">
        <f>VLOOKUP(B6123,'REGISTRO ABONOS'!$B$8:$BC$10039,54,0)</f>
        <v>#N/A</v>
      </c>
      <c r="L6123" t="e">
        <f>IF(Tabla267[[#This Row],[VALOR RESTANTE]]&lt;Tabla267[[#This Row],[VALOR]],"NO DISPONIBLE","DISPONIBLE")</f>
        <v>#N/A</v>
      </c>
      <c r="M6123" s="9">
        <f>COUNTIF(Tabla267[[#This Row],[VALOR RESTANTE]],0)</f>
        <v>0</v>
      </c>
    </row>
    <row r="6124" spans="2:13" hidden="1" x14ac:dyDescent="0.2">
      <c r="B6124" s="31">
        <v>6115</v>
      </c>
      <c r="J6124">
        <f t="shared" si="95"/>
        <v>105000</v>
      </c>
      <c r="K6124" t="e">
        <f>VLOOKUP(B6124,'REGISTRO ABONOS'!$B$8:$BC$10039,54,0)</f>
        <v>#N/A</v>
      </c>
      <c r="L6124" t="e">
        <f>IF(Tabla267[[#This Row],[VALOR RESTANTE]]&lt;Tabla267[[#This Row],[VALOR]],"NO DISPONIBLE","DISPONIBLE")</f>
        <v>#N/A</v>
      </c>
      <c r="M6124" s="9">
        <f>COUNTIF(Tabla267[[#This Row],[VALOR RESTANTE]],0)</f>
        <v>0</v>
      </c>
    </row>
    <row r="6125" spans="2:13" hidden="1" x14ac:dyDescent="0.2">
      <c r="B6125" s="31">
        <v>6116</v>
      </c>
      <c r="J6125">
        <f t="shared" si="95"/>
        <v>105000</v>
      </c>
      <c r="K6125" t="e">
        <f>VLOOKUP(B6125,'REGISTRO ABONOS'!$B$8:$BC$10039,54,0)</f>
        <v>#N/A</v>
      </c>
      <c r="L6125" t="e">
        <f>IF(Tabla267[[#This Row],[VALOR RESTANTE]]&lt;Tabla267[[#This Row],[VALOR]],"NO DISPONIBLE","DISPONIBLE")</f>
        <v>#N/A</v>
      </c>
      <c r="M6125" s="9">
        <f>COUNTIF(Tabla267[[#This Row],[VALOR RESTANTE]],0)</f>
        <v>0</v>
      </c>
    </row>
    <row r="6126" spans="2:13" hidden="1" x14ac:dyDescent="0.2">
      <c r="B6126" s="31">
        <v>6117</v>
      </c>
      <c r="J6126">
        <f t="shared" si="95"/>
        <v>105000</v>
      </c>
      <c r="K6126" t="e">
        <f>VLOOKUP(B6126,'REGISTRO ABONOS'!$B$8:$BC$10039,54,0)</f>
        <v>#N/A</v>
      </c>
      <c r="L6126" t="e">
        <f>IF(Tabla267[[#This Row],[VALOR RESTANTE]]&lt;Tabla267[[#This Row],[VALOR]],"NO DISPONIBLE","DISPONIBLE")</f>
        <v>#N/A</v>
      </c>
      <c r="M6126" s="9">
        <f>COUNTIF(Tabla267[[#This Row],[VALOR RESTANTE]],0)</f>
        <v>0</v>
      </c>
    </row>
    <row r="6127" spans="2:13" hidden="1" x14ac:dyDescent="0.2">
      <c r="B6127" s="31">
        <v>6118</v>
      </c>
      <c r="J6127">
        <f t="shared" si="95"/>
        <v>105000</v>
      </c>
      <c r="K6127" t="e">
        <f>VLOOKUP(B6127,'REGISTRO ABONOS'!$B$8:$BC$10039,54,0)</f>
        <v>#N/A</v>
      </c>
      <c r="L6127" t="e">
        <f>IF(Tabla267[[#This Row],[VALOR RESTANTE]]&lt;Tabla267[[#This Row],[VALOR]],"NO DISPONIBLE","DISPONIBLE")</f>
        <v>#N/A</v>
      </c>
      <c r="M6127" s="9">
        <f>COUNTIF(Tabla267[[#This Row],[VALOR RESTANTE]],0)</f>
        <v>0</v>
      </c>
    </row>
    <row r="6128" spans="2:13" hidden="1" x14ac:dyDescent="0.2">
      <c r="B6128" s="31">
        <v>6119</v>
      </c>
      <c r="J6128">
        <f t="shared" si="95"/>
        <v>105000</v>
      </c>
      <c r="K6128" t="e">
        <f>VLOOKUP(B6128,'REGISTRO ABONOS'!$B$8:$BC$10039,54,0)</f>
        <v>#N/A</v>
      </c>
      <c r="L6128" t="e">
        <f>IF(Tabla267[[#This Row],[VALOR RESTANTE]]&lt;Tabla267[[#This Row],[VALOR]],"NO DISPONIBLE","DISPONIBLE")</f>
        <v>#N/A</v>
      </c>
      <c r="M6128" s="9">
        <f>COUNTIF(Tabla267[[#This Row],[VALOR RESTANTE]],0)</f>
        <v>0</v>
      </c>
    </row>
    <row r="6129" spans="2:13" hidden="1" x14ac:dyDescent="0.2">
      <c r="B6129" s="31">
        <v>6120</v>
      </c>
      <c r="J6129">
        <f t="shared" si="95"/>
        <v>105000</v>
      </c>
      <c r="K6129" t="e">
        <f>VLOOKUP(B6129,'REGISTRO ABONOS'!$B$8:$BC$10039,54,0)</f>
        <v>#N/A</v>
      </c>
      <c r="L6129" t="e">
        <f>IF(Tabla267[[#This Row],[VALOR RESTANTE]]&lt;Tabla267[[#This Row],[VALOR]],"NO DISPONIBLE","DISPONIBLE")</f>
        <v>#N/A</v>
      </c>
      <c r="M6129" s="9">
        <f>COUNTIF(Tabla267[[#This Row],[VALOR RESTANTE]],0)</f>
        <v>0</v>
      </c>
    </row>
    <row r="6130" spans="2:13" hidden="1" x14ac:dyDescent="0.2">
      <c r="B6130" s="31">
        <v>6121</v>
      </c>
      <c r="J6130">
        <f t="shared" si="95"/>
        <v>105000</v>
      </c>
      <c r="K6130" t="e">
        <f>VLOOKUP(B6130,'REGISTRO ABONOS'!$B$8:$BC$10039,54,0)</f>
        <v>#N/A</v>
      </c>
      <c r="L6130" t="e">
        <f>IF(Tabla267[[#This Row],[VALOR RESTANTE]]&lt;Tabla267[[#This Row],[VALOR]],"NO DISPONIBLE","DISPONIBLE")</f>
        <v>#N/A</v>
      </c>
      <c r="M6130" s="9">
        <f>COUNTIF(Tabla267[[#This Row],[VALOR RESTANTE]],0)</f>
        <v>0</v>
      </c>
    </row>
    <row r="6131" spans="2:13" hidden="1" x14ac:dyDescent="0.2">
      <c r="B6131" s="31">
        <v>6122</v>
      </c>
      <c r="J6131">
        <f t="shared" si="95"/>
        <v>105000</v>
      </c>
      <c r="K6131" t="e">
        <f>VLOOKUP(B6131,'REGISTRO ABONOS'!$B$8:$BC$10039,54,0)</f>
        <v>#N/A</v>
      </c>
      <c r="L6131" t="e">
        <f>IF(Tabla267[[#This Row],[VALOR RESTANTE]]&lt;Tabla267[[#This Row],[VALOR]],"NO DISPONIBLE","DISPONIBLE")</f>
        <v>#N/A</v>
      </c>
      <c r="M6131" s="9">
        <f>COUNTIF(Tabla267[[#This Row],[VALOR RESTANTE]],0)</f>
        <v>0</v>
      </c>
    </row>
    <row r="6132" spans="2:13" hidden="1" x14ac:dyDescent="0.2">
      <c r="B6132" s="31">
        <v>6123</v>
      </c>
      <c r="J6132">
        <f t="shared" si="95"/>
        <v>105000</v>
      </c>
      <c r="K6132" t="e">
        <f>VLOOKUP(B6132,'REGISTRO ABONOS'!$B$8:$BC$10039,54,0)</f>
        <v>#N/A</v>
      </c>
      <c r="L6132" t="e">
        <f>IF(Tabla267[[#This Row],[VALOR RESTANTE]]&lt;Tabla267[[#This Row],[VALOR]],"NO DISPONIBLE","DISPONIBLE")</f>
        <v>#N/A</v>
      </c>
      <c r="M6132" s="9">
        <f>COUNTIF(Tabla267[[#This Row],[VALOR RESTANTE]],0)</f>
        <v>0</v>
      </c>
    </row>
    <row r="6133" spans="2:13" hidden="1" x14ac:dyDescent="0.2">
      <c r="B6133" s="31">
        <v>6124</v>
      </c>
      <c r="J6133">
        <f t="shared" si="95"/>
        <v>105000</v>
      </c>
      <c r="K6133" t="e">
        <f>VLOOKUP(B6133,'REGISTRO ABONOS'!$B$8:$BC$10039,54,0)</f>
        <v>#N/A</v>
      </c>
      <c r="L6133" t="e">
        <f>IF(Tabla267[[#This Row],[VALOR RESTANTE]]&lt;Tabla267[[#This Row],[VALOR]],"NO DISPONIBLE","DISPONIBLE")</f>
        <v>#N/A</v>
      </c>
      <c r="M6133" s="9">
        <f>COUNTIF(Tabla267[[#This Row],[VALOR RESTANTE]],0)</f>
        <v>0</v>
      </c>
    </row>
    <row r="6134" spans="2:13" hidden="1" x14ac:dyDescent="0.2">
      <c r="B6134" s="31">
        <v>6125</v>
      </c>
      <c r="J6134">
        <f t="shared" si="95"/>
        <v>105000</v>
      </c>
      <c r="K6134" t="e">
        <f>VLOOKUP(B6134,'REGISTRO ABONOS'!$B$8:$BC$10039,54,0)</f>
        <v>#N/A</v>
      </c>
      <c r="L6134" t="e">
        <f>IF(Tabla267[[#This Row],[VALOR RESTANTE]]&lt;Tabla267[[#This Row],[VALOR]],"NO DISPONIBLE","DISPONIBLE")</f>
        <v>#N/A</v>
      </c>
      <c r="M6134" s="9">
        <f>COUNTIF(Tabla267[[#This Row],[VALOR RESTANTE]],0)</f>
        <v>0</v>
      </c>
    </row>
    <row r="6135" spans="2:13" hidden="1" x14ac:dyDescent="0.2">
      <c r="B6135" s="31">
        <v>6126</v>
      </c>
      <c r="J6135">
        <f t="shared" si="95"/>
        <v>105000</v>
      </c>
      <c r="K6135" t="e">
        <f>VLOOKUP(B6135,'REGISTRO ABONOS'!$B$8:$BC$10039,54,0)</f>
        <v>#N/A</v>
      </c>
      <c r="L6135" t="e">
        <f>IF(Tabla267[[#This Row],[VALOR RESTANTE]]&lt;Tabla267[[#This Row],[VALOR]],"NO DISPONIBLE","DISPONIBLE")</f>
        <v>#N/A</v>
      </c>
      <c r="M6135" s="9">
        <f>COUNTIF(Tabla267[[#This Row],[VALOR RESTANTE]],0)</f>
        <v>0</v>
      </c>
    </row>
    <row r="6136" spans="2:13" hidden="1" x14ac:dyDescent="0.2">
      <c r="B6136" s="31">
        <v>6127</v>
      </c>
      <c r="C6136" s="10">
        <v>43565</v>
      </c>
      <c r="D6136" t="s">
        <v>356</v>
      </c>
      <c r="I6136" t="s">
        <v>355</v>
      </c>
      <c r="J6136">
        <f t="shared" si="95"/>
        <v>105000</v>
      </c>
      <c r="K6136" t="e">
        <f>VLOOKUP(B6136,'REGISTRO ABONOS'!$B$8:$BC$10039,54,0)</f>
        <v>#N/A</v>
      </c>
      <c r="L6136" t="e">
        <f>IF(Tabla267[[#This Row],[VALOR RESTANTE]]&lt;Tabla267[[#This Row],[VALOR]],"NO DISPONIBLE","DISPONIBLE")</f>
        <v>#N/A</v>
      </c>
      <c r="M6136" s="9">
        <f>COUNTIF(Tabla267[[#This Row],[VALOR RESTANTE]],0)</f>
        <v>0</v>
      </c>
    </row>
    <row r="6137" spans="2:13" hidden="1" x14ac:dyDescent="0.2">
      <c r="B6137" s="31">
        <v>6128</v>
      </c>
      <c r="J6137">
        <f t="shared" si="95"/>
        <v>105000</v>
      </c>
      <c r="K6137" t="e">
        <f>VLOOKUP(B6137,'REGISTRO ABONOS'!$B$8:$BC$10039,54,0)</f>
        <v>#N/A</v>
      </c>
      <c r="L6137" t="e">
        <f>IF(Tabla267[[#This Row],[VALOR RESTANTE]]&lt;Tabla267[[#This Row],[VALOR]],"NO DISPONIBLE","DISPONIBLE")</f>
        <v>#N/A</v>
      </c>
      <c r="M6137" s="9">
        <f>COUNTIF(Tabla267[[#This Row],[VALOR RESTANTE]],0)</f>
        <v>0</v>
      </c>
    </row>
    <row r="6138" spans="2:13" hidden="1" x14ac:dyDescent="0.2">
      <c r="B6138" s="31">
        <v>6129</v>
      </c>
      <c r="J6138">
        <f t="shared" si="95"/>
        <v>105000</v>
      </c>
      <c r="K6138" t="e">
        <f>VLOOKUP(B6138,'REGISTRO ABONOS'!$B$8:$BC$10039,54,0)</f>
        <v>#N/A</v>
      </c>
      <c r="L6138" t="e">
        <f>IF(Tabla267[[#This Row],[VALOR RESTANTE]]&lt;Tabla267[[#This Row],[VALOR]],"NO DISPONIBLE","DISPONIBLE")</f>
        <v>#N/A</v>
      </c>
      <c r="M6138" s="9">
        <f>COUNTIF(Tabla267[[#This Row],[VALOR RESTANTE]],0)</f>
        <v>0</v>
      </c>
    </row>
    <row r="6139" spans="2:13" hidden="1" x14ac:dyDescent="0.2">
      <c r="B6139" s="31">
        <v>6130</v>
      </c>
      <c r="J6139">
        <f t="shared" si="95"/>
        <v>105000</v>
      </c>
      <c r="K6139" t="e">
        <f>VLOOKUP(B6139,'REGISTRO ABONOS'!$B$8:$BC$10039,54,0)</f>
        <v>#N/A</v>
      </c>
      <c r="L6139" t="e">
        <f>IF(Tabla267[[#This Row],[VALOR RESTANTE]]&lt;Tabla267[[#This Row],[VALOR]],"NO DISPONIBLE","DISPONIBLE")</f>
        <v>#N/A</v>
      </c>
      <c r="M6139" s="9">
        <f>COUNTIF(Tabla267[[#This Row],[VALOR RESTANTE]],0)</f>
        <v>0</v>
      </c>
    </row>
    <row r="6140" spans="2:13" hidden="1" x14ac:dyDescent="0.2">
      <c r="B6140" s="31">
        <v>6131</v>
      </c>
      <c r="J6140">
        <f t="shared" si="95"/>
        <v>105000</v>
      </c>
      <c r="K6140" t="e">
        <f>VLOOKUP(B6140,'REGISTRO ABONOS'!$B$8:$BC$10039,54,0)</f>
        <v>#N/A</v>
      </c>
      <c r="L6140" t="e">
        <f>IF(Tabla267[[#This Row],[VALOR RESTANTE]]&lt;Tabla267[[#This Row],[VALOR]],"NO DISPONIBLE","DISPONIBLE")</f>
        <v>#N/A</v>
      </c>
      <c r="M6140" s="9">
        <f>COUNTIF(Tabla267[[#This Row],[VALOR RESTANTE]],0)</f>
        <v>0</v>
      </c>
    </row>
    <row r="6141" spans="2:13" hidden="1" x14ac:dyDescent="0.2">
      <c r="B6141" s="31">
        <v>6132</v>
      </c>
      <c r="J6141">
        <f t="shared" si="95"/>
        <v>105000</v>
      </c>
      <c r="K6141" t="e">
        <f>VLOOKUP(B6141,'REGISTRO ABONOS'!$B$8:$BC$10039,54,0)</f>
        <v>#N/A</v>
      </c>
      <c r="L6141" t="e">
        <f>IF(Tabla267[[#This Row],[VALOR RESTANTE]]&lt;Tabla267[[#This Row],[VALOR]],"NO DISPONIBLE","DISPONIBLE")</f>
        <v>#N/A</v>
      </c>
      <c r="M6141" s="9">
        <f>COUNTIF(Tabla267[[#This Row],[VALOR RESTANTE]],0)</f>
        <v>0</v>
      </c>
    </row>
    <row r="6142" spans="2:13" hidden="1" x14ac:dyDescent="0.2">
      <c r="B6142" s="31">
        <v>6133</v>
      </c>
      <c r="J6142">
        <f t="shared" si="95"/>
        <v>105000</v>
      </c>
      <c r="K6142" t="e">
        <f>VLOOKUP(B6142,'REGISTRO ABONOS'!$B$8:$BC$10039,54,0)</f>
        <v>#N/A</v>
      </c>
      <c r="L6142" t="e">
        <f>IF(Tabla267[[#This Row],[VALOR RESTANTE]]&lt;Tabla267[[#This Row],[VALOR]],"NO DISPONIBLE","DISPONIBLE")</f>
        <v>#N/A</v>
      </c>
      <c r="M6142" s="9">
        <f>COUNTIF(Tabla267[[#This Row],[VALOR RESTANTE]],0)</f>
        <v>0</v>
      </c>
    </row>
    <row r="6143" spans="2:13" hidden="1" x14ac:dyDescent="0.2">
      <c r="B6143" s="31">
        <v>6134</v>
      </c>
      <c r="J6143">
        <f t="shared" si="95"/>
        <v>105000</v>
      </c>
      <c r="K6143" t="e">
        <f>VLOOKUP(B6143,'REGISTRO ABONOS'!$B$8:$BC$10039,54,0)</f>
        <v>#N/A</v>
      </c>
      <c r="L6143" t="e">
        <f>IF(Tabla267[[#This Row],[VALOR RESTANTE]]&lt;Tabla267[[#This Row],[VALOR]],"NO DISPONIBLE","DISPONIBLE")</f>
        <v>#N/A</v>
      </c>
      <c r="M6143" s="9">
        <f>COUNTIF(Tabla267[[#This Row],[VALOR RESTANTE]],0)</f>
        <v>0</v>
      </c>
    </row>
    <row r="6144" spans="2:13" hidden="1" x14ac:dyDescent="0.2">
      <c r="B6144" s="31">
        <v>6135</v>
      </c>
      <c r="J6144">
        <f t="shared" si="95"/>
        <v>105000</v>
      </c>
      <c r="K6144" t="e">
        <f>VLOOKUP(B6144,'REGISTRO ABONOS'!$B$8:$BC$10039,54,0)</f>
        <v>#N/A</v>
      </c>
      <c r="L6144" t="e">
        <f>IF(Tabla267[[#This Row],[VALOR RESTANTE]]&lt;Tabla267[[#This Row],[VALOR]],"NO DISPONIBLE","DISPONIBLE")</f>
        <v>#N/A</v>
      </c>
      <c r="M6144" s="9">
        <f>COUNTIF(Tabla267[[#This Row],[VALOR RESTANTE]],0)</f>
        <v>0</v>
      </c>
    </row>
    <row r="6145" spans="2:13" hidden="1" x14ac:dyDescent="0.2">
      <c r="B6145" s="31">
        <v>6136</v>
      </c>
      <c r="J6145">
        <f t="shared" si="95"/>
        <v>105000</v>
      </c>
      <c r="K6145" t="e">
        <f>VLOOKUP(B6145,'REGISTRO ABONOS'!$B$8:$BC$10039,54,0)</f>
        <v>#N/A</v>
      </c>
      <c r="L6145" t="e">
        <f>IF(Tabla267[[#This Row],[VALOR RESTANTE]]&lt;Tabla267[[#This Row],[VALOR]],"NO DISPONIBLE","DISPONIBLE")</f>
        <v>#N/A</v>
      </c>
      <c r="M6145" s="9">
        <f>COUNTIF(Tabla267[[#This Row],[VALOR RESTANTE]],0)</f>
        <v>0</v>
      </c>
    </row>
    <row r="6146" spans="2:13" hidden="1" x14ac:dyDescent="0.2">
      <c r="B6146" s="31">
        <v>6137</v>
      </c>
      <c r="J6146">
        <f t="shared" si="95"/>
        <v>105000</v>
      </c>
      <c r="K6146" t="e">
        <f>VLOOKUP(B6146,'REGISTRO ABONOS'!$B$8:$BC$10039,54,0)</f>
        <v>#N/A</v>
      </c>
      <c r="L6146" t="e">
        <f>IF(Tabla267[[#This Row],[VALOR RESTANTE]]&lt;Tabla267[[#This Row],[VALOR]],"NO DISPONIBLE","DISPONIBLE")</f>
        <v>#N/A</v>
      </c>
      <c r="M6146" s="9">
        <f>COUNTIF(Tabla267[[#This Row],[VALOR RESTANTE]],0)</f>
        <v>0</v>
      </c>
    </row>
    <row r="6147" spans="2:13" hidden="1" x14ac:dyDescent="0.2">
      <c r="B6147" s="31">
        <v>6138</v>
      </c>
      <c r="J6147">
        <f t="shared" si="95"/>
        <v>105000</v>
      </c>
      <c r="K6147" t="e">
        <f>VLOOKUP(B6147,'REGISTRO ABONOS'!$B$8:$BC$10039,54,0)</f>
        <v>#N/A</v>
      </c>
      <c r="L6147" t="e">
        <f>IF(Tabla267[[#This Row],[VALOR RESTANTE]]&lt;Tabla267[[#This Row],[VALOR]],"NO DISPONIBLE","DISPONIBLE")</f>
        <v>#N/A</v>
      </c>
      <c r="M6147" s="9">
        <f>COUNTIF(Tabla267[[#This Row],[VALOR RESTANTE]],0)</f>
        <v>0</v>
      </c>
    </row>
    <row r="6148" spans="2:13" hidden="1" x14ac:dyDescent="0.2">
      <c r="B6148" s="31">
        <v>6139</v>
      </c>
      <c r="J6148">
        <f t="shared" si="95"/>
        <v>105000</v>
      </c>
      <c r="K6148" t="e">
        <f>VLOOKUP(B6148,'REGISTRO ABONOS'!$B$8:$BC$10039,54,0)</f>
        <v>#N/A</v>
      </c>
      <c r="L6148" t="e">
        <f>IF(Tabla267[[#This Row],[VALOR RESTANTE]]&lt;Tabla267[[#This Row],[VALOR]],"NO DISPONIBLE","DISPONIBLE")</f>
        <v>#N/A</v>
      </c>
      <c r="M6148" s="9">
        <f>COUNTIF(Tabla267[[#This Row],[VALOR RESTANTE]],0)</f>
        <v>0</v>
      </c>
    </row>
    <row r="6149" spans="2:13" hidden="1" x14ac:dyDescent="0.2">
      <c r="B6149" s="31">
        <v>6140</v>
      </c>
      <c r="J6149">
        <f t="shared" si="95"/>
        <v>105000</v>
      </c>
      <c r="K6149" t="e">
        <f>VLOOKUP(B6149,'REGISTRO ABONOS'!$B$8:$BC$10039,54,0)</f>
        <v>#N/A</v>
      </c>
      <c r="L6149" t="e">
        <f>IF(Tabla267[[#This Row],[VALOR RESTANTE]]&lt;Tabla267[[#This Row],[VALOR]],"NO DISPONIBLE","DISPONIBLE")</f>
        <v>#N/A</v>
      </c>
      <c r="M6149" s="9">
        <f>COUNTIF(Tabla267[[#This Row],[VALOR RESTANTE]],0)</f>
        <v>0</v>
      </c>
    </row>
    <row r="6150" spans="2:13" hidden="1" x14ac:dyDescent="0.2">
      <c r="B6150" s="31">
        <v>6141</v>
      </c>
      <c r="J6150">
        <f t="shared" si="95"/>
        <v>105000</v>
      </c>
      <c r="K6150" t="e">
        <f>VLOOKUP(B6150,'REGISTRO ABONOS'!$B$8:$BC$10039,54,0)</f>
        <v>#N/A</v>
      </c>
      <c r="L6150" t="e">
        <f>IF(Tabla267[[#This Row],[VALOR RESTANTE]]&lt;Tabla267[[#This Row],[VALOR]],"NO DISPONIBLE","DISPONIBLE")</f>
        <v>#N/A</v>
      </c>
      <c r="M6150" s="9">
        <f>COUNTIF(Tabla267[[#This Row],[VALOR RESTANTE]],0)</f>
        <v>0</v>
      </c>
    </row>
    <row r="6151" spans="2:13" hidden="1" x14ac:dyDescent="0.2">
      <c r="B6151" s="31">
        <v>6142</v>
      </c>
      <c r="J6151">
        <f t="shared" si="95"/>
        <v>105000</v>
      </c>
      <c r="K6151" t="e">
        <f>VLOOKUP(B6151,'REGISTRO ABONOS'!$B$8:$BC$10039,54,0)</f>
        <v>#N/A</v>
      </c>
      <c r="L6151" t="e">
        <f>IF(Tabla267[[#This Row],[VALOR RESTANTE]]&lt;Tabla267[[#This Row],[VALOR]],"NO DISPONIBLE","DISPONIBLE")</f>
        <v>#N/A</v>
      </c>
      <c r="M6151" s="9">
        <f>COUNTIF(Tabla267[[#This Row],[VALOR RESTANTE]],0)</f>
        <v>0</v>
      </c>
    </row>
    <row r="6152" spans="2:13" hidden="1" x14ac:dyDescent="0.2">
      <c r="B6152" s="31">
        <v>6143</v>
      </c>
      <c r="J6152">
        <f t="shared" si="95"/>
        <v>105000</v>
      </c>
      <c r="K6152" t="e">
        <f>VLOOKUP(B6152,'REGISTRO ABONOS'!$B$8:$BC$10039,54,0)</f>
        <v>#N/A</v>
      </c>
      <c r="L6152" t="e">
        <f>IF(Tabla267[[#This Row],[VALOR RESTANTE]]&lt;Tabla267[[#This Row],[VALOR]],"NO DISPONIBLE","DISPONIBLE")</f>
        <v>#N/A</v>
      </c>
      <c r="M6152" s="9">
        <f>COUNTIF(Tabla267[[#This Row],[VALOR RESTANTE]],0)</f>
        <v>0</v>
      </c>
    </row>
    <row r="6153" spans="2:13" hidden="1" x14ac:dyDescent="0.2">
      <c r="B6153" s="31">
        <v>6144</v>
      </c>
      <c r="J6153">
        <f t="shared" si="95"/>
        <v>105000</v>
      </c>
      <c r="K6153" t="e">
        <f>VLOOKUP(B6153,'REGISTRO ABONOS'!$B$8:$BC$10039,54,0)</f>
        <v>#N/A</v>
      </c>
      <c r="L6153" t="e">
        <f>IF(Tabla267[[#This Row],[VALOR RESTANTE]]&lt;Tabla267[[#This Row],[VALOR]],"NO DISPONIBLE","DISPONIBLE")</f>
        <v>#N/A</v>
      </c>
      <c r="M6153" s="9">
        <f>COUNTIF(Tabla267[[#This Row],[VALOR RESTANTE]],0)</f>
        <v>0</v>
      </c>
    </row>
    <row r="6154" spans="2:13" hidden="1" x14ac:dyDescent="0.2">
      <c r="B6154" s="31">
        <v>6145</v>
      </c>
      <c r="J6154">
        <f t="shared" si="95"/>
        <v>105000</v>
      </c>
      <c r="K6154" t="e">
        <f>VLOOKUP(B6154,'REGISTRO ABONOS'!$B$8:$BC$10039,54,0)</f>
        <v>#N/A</v>
      </c>
      <c r="L6154" t="e">
        <f>IF(Tabla267[[#This Row],[VALOR RESTANTE]]&lt;Tabla267[[#This Row],[VALOR]],"NO DISPONIBLE","DISPONIBLE")</f>
        <v>#N/A</v>
      </c>
      <c r="M6154" s="9">
        <f>COUNTIF(Tabla267[[#This Row],[VALOR RESTANTE]],0)</f>
        <v>0</v>
      </c>
    </row>
    <row r="6155" spans="2:13" hidden="1" x14ac:dyDescent="0.2">
      <c r="B6155" s="31">
        <v>6146</v>
      </c>
      <c r="J6155">
        <f t="shared" si="95"/>
        <v>105000</v>
      </c>
      <c r="K6155" t="e">
        <f>VLOOKUP(B6155,'REGISTRO ABONOS'!$B$8:$BC$10039,54,0)</f>
        <v>#N/A</v>
      </c>
      <c r="L6155" t="e">
        <f>IF(Tabla267[[#This Row],[VALOR RESTANTE]]&lt;Tabla267[[#This Row],[VALOR]],"NO DISPONIBLE","DISPONIBLE")</f>
        <v>#N/A</v>
      </c>
      <c r="M6155" s="9">
        <f>COUNTIF(Tabla267[[#This Row],[VALOR RESTANTE]],0)</f>
        <v>0</v>
      </c>
    </row>
    <row r="6156" spans="2:13" hidden="1" x14ac:dyDescent="0.2">
      <c r="B6156" s="31">
        <v>6147</v>
      </c>
      <c r="J6156">
        <f t="shared" ref="J6156:J6219" si="96">IF(C6156&gt;43607,130000,105000)</f>
        <v>105000</v>
      </c>
      <c r="K6156" t="e">
        <f>VLOOKUP(B6156,'REGISTRO ABONOS'!$B$8:$BC$10039,54,0)</f>
        <v>#N/A</v>
      </c>
      <c r="L6156" t="e">
        <f>IF(Tabla267[[#This Row],[VALOR RESTANTE]]&lt;Tabla267[[#This Row],[VALOR]],"NO DISPONIBLE","DISPONIBLE")</f>
        <v>#N/A</v>
      </c>
      <c r="M6156" s="9">
        <f>COUNTIF(Tabla267[[#This Row],[VALOR RESTANTE]],0)</f>
        <v>0</v>
      </c>
    </row>
    <row r="6157" spans="2:13" hidden="1" x14ac:dyDescent="0.2">
      <c r="B6157" s="31">
        <v>6148</v>
      </c>
      <c r="J6157">
        <f t="shared" si="96"/>
        <v>105000</v>
      </c>
      <c r="K6157" t="e">
        <f>VLOOKUP(B6157,'REGISTRO ABONOS'!$B$8:$BC$10039,54,0)</f>
        <v>#N/A</v>
      </c>
      <c r="L6157" t="e">
        <f>IF(Tabla267[[#This Row],[VALOR RESTANTE]]&lt;Tabla267[[#This Row],[VALOR]],"NO DISPONIBLE","DISPONIBLE")</f>
        <v>#N/A</v>
      </c>
      <c r="M6157" s="9">
        <f>COUNTIF(Tabla267[[#This Row],[VALOR RESTANTE]],0)</f>
        <v>0</v>
      </c>
    </row>
    <row r="6158" spans="2:13" hidden="1" x14ac:dyDescent="0.2">
      <c r="B6158" s="31">
        <v>6149</v>
      </c>
      <c r="J6158">
        <f t="shared" si="96"/>
        <v>105000</v>
      </c>
      <c r="K6158" t="e">
        <f>VLOOKUP(B6158,'REGISTRO ABONOS'!$B$8:$BC$10039,54,0)</f>
        <v>#N/A</v>
      </c>
      <c r="L6158" t="e">
        <f>IF(Tabla267[[#This Row],[VALOR RESTANTE]]&lt;Tabla267[[#This Row],[VALOR]],"NO DISPONIBLE","DISPONIBLE")</f>
        <v>#N/A</v>
      </c>
      <c r="M6158" s="9">
        <f>COUNTIF(Tabla267[[#This Row],[VALOR RESTANTE]],0)</f>
        <v>0</v>
      </c>
    </row>
    <row r="6159" spans="2:13" hidden="1" x14ac:dyDescent="0.2">
      <c r="B6159" s="31">
        <v>6150</v>
      </c>
      <c r="J6159">
        <f t="shared" si="96"/>
        <v>105000</v>
      </c>
      <c r="K6159" t="e">
        <f>VLOOKUP(B6159,'REGISTRO ABONOS'!$B$8:$BC$10039,54,0)</f>
        <v>#N/A</v>
      </c>
      <c r="L6159" t="e">
        <f>IF(Tabla267[[#This Row],[VALOR RESTANTE]]&lt;Tabla267[[#This Row],[VALOR]],"NO DISPONIBLE","DISPONIBLE")</f>
        <v>#N/A</v>
      </c>
      <c r="M6159" s="9">
        <f>COUNTIF(Tabla267[[#This Row],[VALOR RESTANTE]],0)</f>
        <v>0</v>
      </c>
    </row>
    <row r="6160" spans="2:13" hidden="1" x14ac:dyDescent="0.2">
      <c r="B6160" s="31">
        <v>6151</v>
      </c>
      <c r="J6160">
        <f t="shared" si="96"/>
        <v>105000</v>
      </c>
      <c r="K6160" t="e">
        <f>VLOOKUP(B6160,'REGISTRO ABONOS'!$B$8:$BC$10039,54,0)</f>
        <v>#N/A</v>
      </c>
      <c r="L6160" t="e">
        <f>IF(Tabla267[[#This Row],[VALOR RESTANTE]]&lt;Tabla267[[#This Row],[VALOR]],"NO DISPONIBLE","DISPONIBLE")</f>
        <v>#N/A</v>
      </c>
      <c r="M6160" s="9">
        <f>COUNTIF(Tabla267[[#This Row],[VALOR RESTANTE]],0)</f>
        <v>0</v>
      </c>
    </row>
    <row r="6161" spans="2:13" hidden="1" x14ac:dyDescent="0.2">
      <c r="B6161" s="31">
        <v>6152</v>
      </c>
      <c r="J6161">
        <f t="shared" si="96"/>
        <v>105000</v>
      </c>
      <c r="K6161" t="e">
        <f>VLOOKUP(B6161,'REGISTRO ABONOS'!$B$8:$BC$10039,54,0)</f>
        <v>#N/A</v>
      </c>
      <c r="L6161" t="e">
        <f>IF(Tabla267[[#This Row],[VALOR RESTANTE]]&lt;Tabla267[[#This Row],[VALOR]],"NO DISPONIBLE","DISPONIBLE")</f>
        <v>#N/A</v>
      </c>
      <c r="M6161" s="9">
        <f>COUNTIF(Tabla267[[#This Row],[VALOR RESTANTE]],0)</f>
        <v>0</v>
      </c>
    </row>
    <row r="6162" spans="2:13" hidden="1" x14ac:dyDescent="0.2">
      <c r="B6162" s="31">
        <v>6153</v>
      </c>
      <c r="J6162">
        <f t="shared" si="96"/>
        <v>105000</v>
      </c>
      <c r="K6162" t="e">
        <f>VLOOKUP(B6162,'REGISTRO ABONOS'!$B$8:$BC$10039,54,0)</f>
        <v>#N/A</v>
      </c>
      <c r="L6162" t="e">
        <f>IF(Tabla267[[#This Row],[VALOR RESTANTE]]&lt;Tabla267[[#This Row],[VALOR]],"NO DISPONIBLE","DISPONIBLE")</f>
        <v>#N/A</v>
      </c>
      <c r="M6162" s="9">
        <f>COUNTIF(Tabla267[[#This Row],[VALOR RESTANTE]],0)</f>
        <v>0</v>
      </c>
    </row>
    <row r="6163" spans="2:13" hidden="1" x14ac:dyDescent="0.2">
      <c r="B6163" s="31">
        <v>6154</v>
      </c>
      <c r="J6163">
        <f t="shared" si="96"/>
        <v>105000</v>
      </c>
      <c r="K6163" t="e">
        <f>VLOOKUP(B6163,'REGISTRO ABONOS'!$B$8:$BC$10039,54,0)</f>
        <v>#N/A</v>
      </c>
      <c r="L6163" t="e">
        <f>IF(Tabla267[[#This Row],[VALOR RESTANTE]]&lt;Tabla267[[#This Row],[VALOR]],"NO DISPONIBLE","DISPONIBLE")</f>
        <v>#N/A</v>
      </c>
      <c r="M6163" s="9">
        <f>COUNTIF(Tabla267[[#This Row],[VALOR RESTANTE]],0)</f>
        <v>0</v>
      </c>
    </row>
    <row r="6164" spans="2:13" hidden="1" x14ac:dyDescent="0.2">
      <c r="B6164" s="31">
        <v>6155</v>
      </c>
      <c r="J6164">
        <f t="shared" si="96"/>
        <v>105000</v>
      </c>
      <c r="K6164" t="e">
        <f>VLOOKUP(B6164,'REGISTRO ABONOS'!$B$8:$BC$10039,54,0)</f>
        <v>#N/A</v>
      </c>
      <c r="L6164" t="e">
        <f>IF(Tabla267[[#This Row],[VALOR RESTANTE]]&lt;Tabla267[[#This Row],[VALOR]],"NO DISPONIBLE","DISPONIBLE")</f>
        <v>#N/A</v>
      </c>
      <c r="M6164" s="9">
        <f>COUNTIF(Tabla267[[#This Row],[VALOR RESTANTE]],0)</f>
        <v>0</v>
      </c>
    </row>
    <row r="6165" spans="2:13" hidden="1" x14ac:dyDescent="0.2">
      <c r="B6165" s="31">
        <v>6156</v>
      </c>
      <c r="J6165">
        <f t="shared" si="96"/>
        <v>105000</v>
      </c>
      <c r="K6165" t="e">
        <f>VLOOKUP(B6165,'REGISTRO ABONOS'!$B$8:$BC$10039,54,0)</f>
        <v>#N/A</v>
      </c>
      <c r="L6165" t="e">
        <f>IF(Tabla267[[#This Row],[VALOR RESTANTE]]&lt;Tabla267[[#This Row],[VALOR]],"NO DISPONIBLE","DISPONIBLE")</f>
        <v>#N/A</v>
      </c>
      <c r="M6165" s="9">
        <f>COUNTIF(Tabla267[[#This Row],[VALOR RESTANTE]],0)</f>
        <v>0</v>
      </c>
    </row>
    <row r="6166" spans="2:13" hidden="1" x14ac:dyDescent="0.2">
      <c r="B6166" s="31">
        <v>6157</v>
      </c>
      <c r="J6166">
        <f t="shared" si="96"/>
        <v>105000</v>
      </c>
      <c r="K6166" t="e">
        <f>VLOOKUP(B6166,'REGISTRO ABONOS'!$B$8:$BC$10039,54,0)</f>
        <v>#N/A</v>
      </c>
      <c r="L6166" t="e">
        <f>IF(Tabla267[[#This Row],[VALOR RESTANTE]]&lt;Tabla267[[#This Row],[VALOR]],"NO DISPONIBLE","DISPONIBLE")</f>
        <v>#N/A</v>
      </c>
      <c r="M6166" s="9">
        <f>COUNTIF(Tabla267[[#This Row],[VALOR RESTANTE]],0)</f>
        <v>0</v>
      </c>
    </row>
    <row r="6167" spans="2:13" hidden="1" x14ac:dyDescent="0.2">
      <c r="B6167" s="31">
        <v>6158</v>
      </c>
      <c r="J6167">
        <f t="shared" si="96"/>
        <v>105000</v>
      </c>
      <c r="K6167" t="e">
        <f>VLOOKUP(B6167,'REGISTRO ABONOS'!$B$8:$BC$10039,54,0)</f>
        <v>#N/A</v>
      </c>
      <c r="L6167" t="e">
        <f>IF(Tabla267[[#This Row],[VALOR RESTANTE]]&lt;Tabla267[[#This Row],[VALOR]],"NO DISPONIBLE","DISPONIBLE")</f>
        <v>#N/A</v>
      </c>
      <c r="M6167" s="9">
        <f>COUNTIF(Tabla267[[#This Row],[VALOR RESTANTE]],0)</f>
        <v>0</v>
      </c>
    </row>
    <row r="6168" spans="2:13" hidden="1" x14ac:dyDescent="0.2">
      <c r="B6168" s="31">
        <v>6159</v>
      </c>
      <c r="J6168">
        <f t="shared" si="96"/>
        <v>105000</v>
      </c>
      <c r="K6168" t="e">
        <f>VLOOKUP(B6168,'REGISTRO ABONOS'!$B$8:$BC$10039,54,0)</f>
        <v>#N/A</v>
      </c>
      <c r="L6168" t="e">
        <f>IF(Tabla267[[#This Row],[VALOR RESTANTE]]&lt;Tabla267[[#This Row],[VALOR]],"NO DISPONIBLE","DISPONIBLE")</f>
        <v>#N/A</v>
      </c>
      <c r="M6168" s="9">
        <f>COUNTIF(Tabla267[[#This Row],[VALOR RESTANTE]],0)</f>
        <v>0</v>
      </c>
    </row>
    <row r="6169" spans="2:13" hidden="1" x14ac:dyDescent="0.2">
      <c r="B6169" s="31">
        <v>6160</v>
      </c>
      <c r="J6169">
        <f t="shared" si="96"/>
        <v>105000</v>
      </c>
      <c r="K6169" t="e">
        <f>VLOOKUP(B6169,'REGISTRO ABONOS'!$B$8:$BC$10039,54,0)</f>
        <v>#N/A</v>
      </c>
      <c r="L6169" t="e">
        <f>IF(Tabla267[[#This Row],[VALOR RESTANTE]]&lt;Tabla267[[#This Row],[VALOR]],"NO DISPONIBLE","DISPONIBLE")</f>
        <v>#N/A</v>
      </c>
      <c r="M6169" s="9">
        <f>COUNTIF(Tabla267[[#This Row],[VALOR RESTANTE]],0)</f>
        <v>0</v>
      </c>
    </row>
    <row r="6170" spans="2:13" hidden="1" x14ac:dyDescent="0.2">
      <c r="B6170" s="31">
        <v>6161</v>
      </c>
      <c r="J6170">
        <f t="shared" si="96"/>
        <v>105000</v>
      </c>
      <c r="K6170" t="e">
        <f>VLOOKUP(B6170,'REGISTRO ABONOS'!$B$8:$BC$10039,54,0)</f>
        <v>#N/A</v>
      </c>
      <c r="L6170" t="e">
        <f>IF(Tabla267[[#This Row],[VALOR RESTANTE]]&lt;Tabla267[[#This Row],[VALOR]],"NO DISPONIBLE","DISPONIBLE")</f>
        <v>#N/A</v>
      </c>
      <c r="M6170" s="9">
        <f>COUNTIF(Tabla267[[#This Row],[VALOR RESTANTE]],0)</f>
        <v>0</v>
      </c>
    </row>
    <row r="6171" spans="2:13" hidden="1" x14ac:dyDescent="0.2">
      <c r="B6171" s="31">
        <v>6162</v>
      </c>
      <c r="J6171">
        <f t="shared" si="96"/>
        <v>105000</v>
      </c>
      <c r="K6171" t="e">
        <f>VLOOKUP(B6171,'REGISTRO ABONOS'!$B$8:$BC$10039,54,0)</f>
        <v>#N/A</v>
      </c>
      <c r="L6171" t="e">
        <f>IF(Tabla267[[#This Row],[VALOR RESTANTE]]&lt;Tabla267[[#This Row],[VALOR]],"NO DISPONIBLE","DISPONIBLE")</f>
        <v>#N/A</v>
      </c>
      <c r="M6171" s="9">
        <f>COUNTIF(Tabla267[[#This Row],[VALOR RESTANTE]],0)</f>
        <v>0</v>
      </c>
    </row>
    <row r="6172" spans="2:13" hidden="1" x14ac:dyDescent="0.2">
      <c r="B6172" s="31">
        <v>6163</v>
      </c>
      <c r="J6172">
        <f t="shared" si="96"/>
        <v>105000</v>
      </c>
      <c r="K6172" t="e">
        <f>VLOOKUP(B6172,'REGISTRO ABONOS'!$B$8:$BC$10039,54,0)</f>
        <v>#N/A</v>
      </c>
      <c r="L6172" t="e">
        <f>IF(Tabla267[[#This Row],[VALOR RESTANTE]]&lt;Tabla267[[#This Row],[VALOR]],"NO DISPONIBLE","DISPONIBLE")</f>
        <v>#N/A</v>
      </c>
      <c r="M6172" s="9">
        <f>COUNTIF(Tabla267[[#This Row],[VALOR RESTANTE]],0)</f>
        <v>0</v>
      </c>
    </row>
    <row r="6173" spans="2:13" hidden="1" x14ac:dyDescent="0.2">
      <c r="B6173" s="31">
        <v>6164</v>
      </c>
      <c r="J6173">
        <f t="shared" si="96"/>
        <v>105000</v>
      </c>
      <c r="K6173" t="e">
        <f>VLOOKUP(B6173,'REGISTRO ABONOS'!$B$8:$BC$10039,54,0)</f>
        <v>#N/A</v>
      </c>
      <c r="L6173" t="e">
        <f>IF(Tabla267[[#This Row],[VALOR RESTANTE]]&lt;Tabla267[[#This Row],[VALOR]],"NO DISPONIBLE","DISPONIBLE")</f>
        <v>#N/A</v>
      </c>
      <c r="M6173" s="9">
        <f>COUNTIF(Tabla267[[#This Row],[VALOR RESTANTE]],0)</f>
        <v>0</v>
      </c>
    </row>
    <row r="6174" spans="2:13" hidden="1" x14ac:dyDescent="0.2">
      <c r="B6174" s="31">
        <v>6165</v>
      </c>
      <c r="J6174">
        <f t="shared" si="96"/>
        <v>105000</v>
      </c>
      <c r="K6174" t="e">
        <f>VLOOKUP(B6174,'REGISTRO ABONOS'!$B$8:$BC$10039,54,0)</f>
        <v>#N/A</v>
      </c>
      <c r="L6174" t="e">
        <f>IF(Tabla267[[#This Row],[VALOR RESTANTE]]&lt;Tabla267[[#This Row],[VALOR]],"NO DISPONIBLE","DISPONIBLE")</f>
        <v>#N/A</v>
      </c>
      <c r="M6174" s="9">
        <f>COUNTIF(Tabla267[[#This Row],[VALOR RESTANTE]],0)</f>
        <v>0</v>
      </c>
    </row>
    <row r="6175" spans="2:13" hidden="1" x14ac:dyDescent="0.2">
      <c r="B6175" s="31">
        <v>6166</v>
      </c>
      <c r="J6175">
        <f t="shared" si="96"/>
        <v>105000</v>
      </c>
      <c r="K6175" t="e">
        <f>VLOOKUP(B6175,'REGISTRO ABONOS'!$B$8:$BC$10039,54,0)</f>
        <v>#N/A</v>
      </c>
      <c r="L6175" t="e">
        <f>IF(Tabla267[[#This Row],[VALOR RESTANTE]]&lt;Tabla267[[#This Row],[VALOR]],"NO DISPONIBLE","DISPONIBLE")</f>
        <v>#N/A</v>
      </c>
      <c r="M6175" s="9">
        <f>COUNTIF(Tabla267[[#This Row],[VALOR RESTANTE]],0)</f>
        <v>0</v>
      </c>
    </row>
    <row r="6176" spans="2:13" hidden="1" x14ac:dyDescent="0.2">
      <c r="B6176" s="31">
        <v>6167</v>
      </c>
      <c r="J6176">
        <f t="shared" si="96"/>
        <v>105000</v>
      </c>
      <c r="K6176" t="e">
        <f>VLOOKUP(B6176,'REGISTRO ABONOS'!$B$8:$BC$10039,54,0)</f>
        <v>#N/A</v>
      </c>
      <c r="L6176" t="e">
        <f>IF(Tabla267[[#This Row],[VALOR RESTANTE]]&lt;Tabla267[[#This Row],[VALOR]],"NO DISPONIBLE","DISPONIBLE")</f>
        <v>#N/A</v>
      </c>
      <c r="M6176" s="9">
        <f>COUNTIF(Tabla267[[#This Row],[VALOR RESTANTE]],0)</f>
        <v>0</v>
      </c>
    </row>
    <row r="6177" spans="2:13" hidden="1" x14ac:dyDescent="0.2">
      <c r="B6177" s="31">
        <v>6168</v>
      </c>
      <c r="J6177">
        <f t="shared" si="96"/>
        <v>105000</v>
      </c>
      <c r="K6177" t="e">
        <f>VLOOKUP(B6177,'REGISTRO ABONOS'!$B$8:$BC$10039,54,0)</f>
        <v>#N/A</v>
      </c>
      <c r="L6177" t="e">
        <f>IF(Tabla267[[#This Row],[VALOR RESTANTE]]&lt;Tabla267[[#This Row],[VALOR]],"NO DISPONIBLE","DISPONIBLE")</f>
        <v>#N/A</v>
      </c>
      <c r="M6177" s="9">
        <f>COUNTIF(Tabla267[[#This Row],[VALOR RESTANTE]],0)</f>
        <v>0</v>
      </c>
    </row>
    <row r="6178" spans="2:13" hidden="1" x14ac:dyDescent="0.2">
      <c r="B6178" s="31">
        <v>6169</v>
      </c>
      <c r="J6178">
        <f t="shared" si="96"/>
        <v>105000</v>
      </c>
      <c r="K6178" t="e">
        <f>VLOOKUP(B6178,'REGISTRO ABONOS'!$B$8:$BC$10039,54,0)</f>
        <v>#N/A</v>
      </c>
      <c r="L6178" t="e">
        <f>IF(Tabla267[[#This Row],[VALOR RESTANTE]]&lt;Tabla267[[#This Row],[VALOR]],"NO DISPONIBLE","DISPONIBLE")</f>
        <v>#N/A</v>
      </c>
      <c r="M6178" s="9">
        <f>COUNTIF(Tabla267[[#This Row],[VALOR RESTANTE]],0)</f>
        <v>0</v>
      </c>
    </row>
    <row r="6179" spans="2:13" hidden="1" x14ac:dyDescent="0.2">
      <c r="B6179" s="31">
        <v>6170</v>
      </c>
      <c r="J6179">
        <f t="shared" si="96"/>
        <v>105000</v>
      </c>
      <c r="K6179" t="e">
        <f>VLOOKUP(B6179,'REGISTRO ABONOS'!$B$8:$BC$10039,54,0)</f>
        <v>#N/A</v>
      </c>
      <c r="L6179" t="e">
        <f>IF(Tabla267[[#This Row],[VALOR RESTANTE]]&lt;Tabla267[[#This Row],[VALOR]],"NO DISPONIBLE","DISPONIBLE")</f>
        <v>#N/A</v>
      </c>
      <c r="M6179" s="9">
        <f>COUNTIF(Tabla267[[#This Row],[VALOR RESTANTE]],0)</f>
        <v>0</v>
      </c>
    </row>
    <row r="6180" spans="2:13" hidden="1" x14ac:dyDescent="0.2">
      <c r="B6180" s="31">
        <v>6171</v>
      </c>
      <c r="J6180">
        <f t="shared" si="96"/>
        <v>105000</v>
      </c>
      <c r="K6180" t="e">
        <f>VLOOKUP(B6180,'REGISTRO ABONOS'!$B$8:$BC$10039,54,0)</f>
        <v>#N/A</v>
      </c>
      <c r="L6180" t="e">
        <f>IF(Tabla267[[#This Row],[VALOR RESTANTE]]&lt;Tabla267[[#This Row],[VALOR]],"NO DISPONIBLE","DISPONIBLE")</f>
        <v>#N/A</v>
      </c>
      <c r="M6180" s="9">
        <f>COUNTIF(Tabla267[[#This Row],[VALOR RESTANTE]],0)</f>
        <v>0</v>
      </c>
    </row>
    <row r="6181" spans="2:13" hidden="1" x14ac:dyDescent="0.2">
      <c r="B6181" s="31">
        <v>6172</v>
      </c>
      <c r="J6181">
        <f t="shared" si="96"/>
        <v>105000</v>
      </c>
      <c r="K6181" t="e">
        <f>VLOOKUP(B6181,'REGISTRO ABONOS'!$B$8:$BC$10039,54,0)</f>
        <v>#N/A</v>
      </c>
      <c r="L6181" t="e">
        <f>IF(Tabla267[[#This Row],[VALOR RESTANTE]]&lt;Tabla267[[#This Row],[VALOR]],"NO DISPONIBLE","DISPONIBLE")</f>
        <v>#N/A</v>
      </c>
      <c r="M6181" s="9">
        <f>COUNTIF(Tabla267[[#This Row],[VALOR RESTANTE]],0)</f>
        <v>0</v>
      </c>
    </row>
    <row r="6182" spans="2:13" hidden="1" x14ac:dyDescent="0.2">
      <c r="B6182" s="31">
        <v>6173</v>
      </c>
      <c r="J6182">
        <f t="shared" si="96"/>
        <v>105000</v>
      </c>
      <c r="K6182" t="e">
        <f>VLOOKUP(B6182,'REGISTRO ABONOS'!$B$8:$BC$10039,54,0)</f>
        <v>#N/A</v>
      </c>
      <c r="L6182" t="e">
        <f>IF(Tabla267[[#This Row],[VALOR RESTANTE]]&lt;Tabla267[[#This Row],[VALOR]],"NO DISPONIBLE","DISPONIBLE")</f>
        <v>#N/A</v>
      </c>
      <c r="M6182" s="9">
        <f>COUNTIF(Tabla267[[#This Row],[VALOR RESTANTE]],0)</f>
        <v>0</v>
      </c>
    </row>
    <row r="6183" spans="2:13" hidden="1" x14ac:dyDescent="0.2">
      <c r="B6183" s="31">
        <v>6174</v>
      </c>
      <c r="J6183">
        <f t="shared" si="96"/>
        <v>105000</v>
      </c>
      <c r="K6183" t="e">
        <f>VLOOKUP(B6183,'REGISTRO ABONOS'!$B$8:$BC$10039,54,0)</f>
        <v>#N/A</v>
      </c>
      <c r="L6183" t="e">
        <f>IF(Tabla267[[#This Row],[VALOR RESTANTE]]&lt;Tabla267[[#This Row],[VALOR]],"NO DISPONIBLE","DISPONIBLE")</f>
        <v>#N/A</v>
      </c>
      <c r="M6183" s="9">
        <f>COUNTIF(Tabla267[[#This Row],[VALOR RESTANTE]],0)</f>
        <v>0</v>
      </c>
    </row>
    <row r="6184" spans="2:13" hidden="1" x14ac:dyDescent="0.2">
      <c r="B6184" s="31">
        <v>6175</v>
      </c>
      <c r="J6184">
        <f t="shared" si="96"/>
        <v>105000</v>
      </c>
      <c r="K6184" t="e">
        <f>VLOOKUP(B6184,'REGISTRO ABONOS'!$B$8:$BC$10039,54,0)</f>
        <v>#N/A</v>
      </c>
      <c r="L6184" t="e">
        <f>IF(Tabla267[[#This Row],[VALOR RESTANTE]]&lt;Tabla267[[#This Row],[VALOR]],"NO DISPONIBLE","DISPONIBLE")</f>
        <v>#N/A</v>
      </c>
      <c r="M6184" s="9">
        <f>COUNTIF(Tabla267[[#This Row],[VALOR RESTANTE]],0)</f>
        <v>0</v>
      </c>
    </row>
    <row r="6185" spans="2:13" hidden="1" x14ac:dyDescent="0.2">
      <c r="B6185" s="31">
        <v>6176</v>
      </c>
      <c r="J6185">
        <f t="shared" si="96"/>
        <v>105000</v>
      </c>
      <c r="K6185" t="e">
        <f>VLOOKUP(B6185,'REGISTRO ABONOS'!$B$8:$BC$10039,54,0)</f>
        <v>#N/A</v>
      </c>
      <c r="L6185" t="e">
        <f>IF(Tabla267[[#This Row],[VALOR RESTANTE]]&lt;Tabla267[[#This Row],[VALOR]],"NO DISPONIBLE","DISPONIBLE")</f>
        <v>#N/A</v>
      </c>
      <c r="M6185" s="9">
        <f>COUNTIF(Tabla267[[#This Row],[VALOR RESTANTE]],0)</f>
        <v>0</v>
      </c>
    </row>
    <row r="6186" spans="2:13" hidden="1" x14ac:dyDescent="0.2">
      <c r="B6186" s="31">
        <v>6177</v>
      </c>
      <c r="J6186">
        <f t="shared" si="96"/>
        <v>105000</v>
      </c>
      <c r="K6186" t="e">
        <f>VLOOKUP(B6186,'REGISTRO ABONOS'!$B$8:$BC$10039,54,0)</f>
        <v>#N/A</v>
      </c>
      <c r="L6186" t="e">
        <f>IF(Tabla267[[#This Row],[VALOR RESTANTE]]&lt;Tabla267[[#This Row],[VALOR]],"NO DISPONIBLE","DISPONIBLE")</f>
        <v>#N/A</v>
      </c>
      <c r="M6186" s="9">
        <f>COUNTIF(Tabla267[[#This Row],[VALOR RESTANTE]],0)</f>
        <v>0</v>
      </c>
    </row>
    <row r="6187" spans="2:13" hidden="1" x14ac:dyDescent="0.2">
      <c r="B6187" s="31">
        <v>6178</v>
      </c>
      <c r="J6187">
        <f t="shared" si="96"/>
        <v>105000</v>
      </c>
      <c r="K6187" t="e">
        <f>VLOOKUP(B6187,'REGISTRO ABONOS'!$B$8:$BC$10039,54,0)</f>
        <v>#N/A</v>
      </c>
      <c r="L6187" t="e">
        <f>IF(Tabla267[[#This Row],[VALOR RESTANTE]]&lt;Tabla267[[#This Row],[VALOR]],"NO DISPONIBLE","DISPONIBLE")</f>
        <v>#N/A</v>
      </c>
      <c r="M6187" s="9">
        <f>COUNTIF(Tabla267[[#This Row],[VALOR RESTANTE]],0)</f>
        <v>0</v>
      </c>
    </row>
    <row r="6188" spans="2:13" hidden="1" x14ac:dyDescent="0.2">
      <c r="B6188" s="31">
        <v>6179</v>
      </c>
      <c r="J6188">
        <f t="shared" si="96"/>
        <v>105000</v>
      </c>
      <c r="K6188" t="e">
        <f>VLOOKUP(B6188,'REGISTRO ABONOS'!$B$8:$BC$10039,54,0)</f>
        <v>#N/A</v>
      </c>
      <c r="L6188" t="e">
        <f>IF(Tabla267[[#This Row],[VALOR RESTANTE]]&lt;Tabla267[[#This Row],[VALOR]],"NO DISPONIBLE","DISPONIBLE")</f>
        <v>#N/A</v>
      </c>
      <c r="M6188" s="9">
        <f>COUNTIF(Tabla267[[#This Row],[VALOR RESTANTE]],0)</f>
        <v>0</v>
      </c>
    </row>
    <row r="6189" spans="2:13" hidden="1" x14ac:dyDescent="0.2">
      <c r="B6189" s="31">
        <v>6180</v>
      </c>
      <c r="J6189">
        <f t="shared" si="96"/>
        <v>105000</v>
      </c>
      <c r="K6189" t="e">
        <f>VLOOKUP(B6189,'REGISTRO ABONOS'!$B$8:$BC$10039,54,0)</f>
        <v>#N/A</v>
      </c>
      <c r="L6189" t="e">
        <f>IF(Tabla267[[#This Row],[VALOR RESTANTE]]&lt;Tabla267[[#This Row],[VALOR]],"NO DISPONIBLE","DISPONIBLE")</f>
        <v>#N/A</v>
      </c>
      <c r="M6189" s="9">
        <f>COUNTIF(Tabla267[[#This Row],[VALOR RESTANTE]],0)</f>
        <v>0</v>
      </c>
    </row>
    <row r="6190" spans="2:13" hidden="1" x14ac:dyDescent="0.2">
      <c r="B6190" s="31">
        <v>6181</v>
      </c>
      <c r="J6190">
        <f t="shared" si="96"/>
        <v>105000</v>
      </c>
      <c r="K6190" t="e">
        <f>VLOOKUP(B6190,'REGISTRO ABONOS'!$B$8:$BC$10039,54,0)</f>
        <v>#N/A</v>
      </c>
      <c r="L6190" t="e">
        <f>IF(Tabla267[[#This Row],[VALOR RESTANTE]]&lt;Tabla267[[#This Row],[VALOR]],"NO DISPONIBLE","DISPONIBLE")</f>
        <v>#N/A</v>
      </c>
      <c r="M6190" s="9">
        <f>COUNTIF(Tabla267[[#This Row],[VALOR RESTANTE]],0)</f>
        <v>0</v>
      </c>
    </row>
    <row r="6191" spans="2:13" hidden="1" x14ac:dyDescent="0.2">
      <c r="B6191" s="31">
        <v>6182</v>
      </c>
      <c r="J6191">
        <f t="shared" si="96"/>
        <v>105000</v>
      </c>
      <c r="K6191" t="e">
        <f>VLOOKUP(B6191,'REGISTRO ABONOS'!$B$8:$BC$10039,54,0)</f>
        <v>#N/A</v>
      </c>
      <c r="L6191" t="e">
        <f>IF(Tabla267[[#This Row],[VALOR RESTANTE]]&lt;Tabla267[[#This Row],[VALOR]],"NO DISPONIBLE","DISPONIBLE")</f>
        <v>#N/A</v>
      </c>
      <c r="M6191" s="9">
        <f>COUNTIF(Tabla267[[#This Row],[VALOR RESTANTE]],0)</f>
        <v>0</v>
      </c>
    </row>
    <row r="6192" spans="2:13" hidden="1" x14ac:dyDescent="0.2">
      <c r="B6192" s="31">
        <v>6183</v>
      </c>
      <c r="J6192">
        <f t="shared" si="96"/>
        <v>105000</v>
      </c>
      <c r="K6192" t="e">
        <f>VLOOKUP(B6192,'REGISTRO ABONOS'!$B$8:$BC$10039,54,0)</f>
        <v>#N/A</v>
      </c>
      <c r="L6192" t="e">
        <f>IF(Tabla267[[#This Row],[VALOR RESTANTE]]&lt;Tabla267[[#This Row],[VALOR]],"NO DISPONIBLE","DISPONIBLE")</f>
        <v>#N/A</v>
      </c>
      <c r="M6192" s="9">
        <f>COUNTIF(Tabla267[[#This Row],[VALOR RESTANTE]],0)</f>
        <v>0</v>
      </c>
    </row>
    <row r="6193" spans="2:13" hidden="1" x14ac:dyDescent="0.2">
      <c r="B6193" s="31">
        <v>6184</v>
      </c>
      <c r="J6193">
        <f t="shared" si="96"/>
        <v>105000</v>
      </c>
      <c r="K6193" t="e">
        <f>VLOOKUP(B6193,'REGISTRO ABONOS'!$B$8:$BC$10039,54,0)</f>
        <v>#N/A</v>
      </c>
      <c r="L6193" t="e">
        <f>IF(Tabla267[[#This Row],[VALOR RESTANTE]]&lt;Tabla267[[#This Row],[VALOR]],"NO DISPONIBLE","DISPONIBLE")</f>
        <v>#N/A</v>
      </c>
      <c r="M6193" s="9">
        <f>COUNTIF(Tabla267[[#This Row],[VALOR RESTANTE]],0)</f>
        <v>0</v>
      </c>
    </row>
    <row r="6194" spans="2:13" hidden="1" x14ac:dyDescent="0.2">
      <c r="B6194" s="31">
        <v>6185</v>
      </c>
      <c r="J6194">
        <f t="shared" si="96"/>
        <v>105000</v>
      </c>
      <c r="K6194" t="e">
        <f>VLOOKUP(B6194,'REGISTRO ABONOS'!$B$8:$BC$10039,54,0)</f>
        <v>#N/A</v>
      </c>
      <c r="L6194" t="e">
        <f>IF(Tabla267[[#This Row],[VALOR RESTANTE]]&lt;Tabla267[[#This Row],[VALOR]],"NO DISPONIBLE","DISPONIBLE")</f>
        <v>#N/A</v>
      </c>
      <c r="M6194" s="9">
        <f>COUNTIF(Tabla267[[#This Row],[VALOR RESTANTE]],0)</f>
        <v>0</v>
      </c>
    </row>
    <row r="6195" spans="2:13" hidden="1" x14ac:dyDescent="0.2">
      <c r="B6195" s="31">
        <v>6186</v>
      </c>
      <c r="J6195">
        <f t="shared" si="96"/>
        <v>105000</v>
      </c>
      <c r="K6195" t="e">
        <f>VLOOKUP(B6195,'REGISTRO ABONOS'!$B$8:$BC$10039,54,0)</f>
        <v>#N/A</v>
      </c>
      <c r="L6195" t="e">
        <f>IF(Tabla267[[#This Row],[VALOR RESTANTE]]&lt;Tabla267[[#This Row],[VALOR]],"NO DISPONIBLE","DISPONIBLE")</f>
        <v>#N/A</v>
      </c>
      <c r="M6195" s="9">
        <f>COUNTIF(Tabla267[[#This Row],[VALOR RESTANTE]],0)</f>
        <v>0</v>
      </c>
    </row>
    <row r="6196" spans="2:13" hidden="1" x14ac:dyDescent="0.2">
      <c r="B6196" s="31">
        <v>6187</v>
      </c>
      <c r="J6196">
        <f t="shared" si="96"/>
        <v>105000</v>
      </c>
      <c r="K6196" t="e">
        <f>VLOOKUP(B6196,'REGISTRO ABONOS'!$B$8:$BC$10039,54,0)</f>
        <v>#N/A</v>
      </c>
      <c r="L6196" t="e">
        <f>IF(Tabla267[[#This Row],[VALOR RESTANTE]]&lt;Tabla267[[#This Row],[VALOR]],"NO DISPONIBLE","DISPONIBLE")</f>
        <v>#N/A</v>
      </c>
      <c r="M6196" s="9">
        <f>COUNTIF(Tabla267[[#This Row],[VALOR RESTANTE]],0)</f>
        <v>0</v>
      </c>
    </row>
    <row r="6197" spans="2:13" hidden="1" x14ac:dyDescent="0.2">
      <c r="B6197" s="31">
        <v>6188</v>
      </c>
      <c r="J6197">
        <f t="shared" si="96"/>
        <v>105000</v>
      </c>
      <c r="K6197" t="e">
        <f>VLOOKUP(B6197,'REGISTRO ABONOS'!$B$8:$BC$10039,54,0)</f>
        <v>#N/A</v>
      </c>
      <c r="L6197" t="e">
        <f>IF(Tabla267[[#This Row],[VALOR RESTANTE]]&lt;Tabla267[[#This Row],[VALOR]],"NO DISPONIBLE","DISPONIBLE")</f>
        <v>#N/A</v>
      </c>
      <c r="M6197" s="9">
        <f>COUNTIF(Tabla267[[#This Row],[VALOR RESTANTE]],0)</f>
        <v>0</v>
      </c>
    </row>
    <row r="6198" spans="2:13" hidden="1" x14ac:dyDescent="0.2">
      <c r="B6198" s="31">
        <v>6189</v>
      </c>
      <c r="J6198">
        <f t="shared" si="96"/>
        <v>105000</v>
      </c>
      <c r="K6198" t="e">
        <f>VLOOKUP(B6198,'REGISTRO ABONOS'!$B$8:$BC$10039,54,0)</f>
        <v>#N/A</v>
      </c>
      <c r="L6198" t="e">
        <f>IF(Tabla267[[#This Row],[VALOR RESTANTE]]&lt;Tabla267[[#This Row],[VALOR]],"NO DISPONIBLE","DISPONIBLE")</f>
        <v>#N/A</v>
      </c>
      <c r="M6198" s="9">
        <f>COUNTIF(Tabla267[[#This Row],[VALOR RESTANTE]],0)</f>
        <v>0</v>
      </c>
    </row>
    <row r="6199" spans="2:13" hidden="1" x14ac:dyDescent="0.2">
      <c r="B6199" s="31">
        <v>6190</v>
      </c>
      <c r="J6199">
        <f t="shared" si="96"/>
        <v>105000</v>
      </c>
      <c r="K6199" t="e">
        <f>VLOOKUP(B6199,'REGISTRO ABONOS'!$B$8:$BC$10039,54,0)</f>
        <v>#N/A</v>
      </c>
      <c r="L6199" t="e">
        <f>IF(Tabla267[[#This Row],[VALOR RESTANTE]]&lt;Tabla267[[#This Row],[VALOR]],"NO DISPONIBLE","DISPONIBLE")</f>
        <v>#N/A</v>
      </c>
      <c r="M6199" s="9">
        <f>COUNTIF(Tabla267[[#This Row],[VALOR RESTANTE]],0)</f>
        <v>0</v>
      </c>
    </row>
    <row r="6200" spans="2:13" hidden="1" x14ac:dyDescent="0.2">
      <c r="B6200" s="31">
        <v>6191</v>
      </c>
      <c r="J6200">
        <f t="shared" si="96"/>
        <v>105000</v>
      </c>
      <c r="K6200" t="e">
        <f>VLOOKUP(B6200,'REGISTRO ABONOS'!$B$8:$BC$10039,54,0)</f>
        <v>#N/A</v>
      </c>
      <c r="L6200" t="e">
        <f>IF(Tabla267[[#This Row],[VALOR RESTANTE]]&lt;Tabla267[[#This Row],[VALOR]],"NO DISPONIBLE","DISPONIBLE")</f>
        <v>#N/A</v>
      </c>
      <c r="M6200" s="9">
        <f>COUNTIF(Tabla267[[#This Row],[VALOR RESTANTE]],0)</f>
        <v>0</v>
      </c>
    </row>
    <row r="6201" spans="2:13" hidden="1" x14ac:dyDescent="0.2">
      <c r="B6201" s="31">
        <v>6192</v>
      </c>
      <c r="J6201">
        <f t="shared" si="96"/>
        <v>105000</v>
      </c>
      <c r="K6201" t="e">
        <f>VLOOKUP(B6201,'REGISTRO ABONOS'!$B$8:$BC$10039,54,0)</f>
        <v>#N/A</v>
      </c>
      <c r="L6201" t="e">
        <f>IF(Tabla267[[#This Row],[VALOR RESTANTE]]&lt;Tabla267[[#This Row],[VALOR]],"NO DISPONIBLE","DISPONIBLE")</f>
        <v>#N/A</v>
      </c>
      <c r="M6201" s="9">
        <f>COUNTIF(Tabla267[[#This Row],[VALOR RESTANTE]],0)</f>
        <v>0</v>
      </c>
    </row>
    <row r="6202" spans="2:13" hidden="1" x14ac:dyDescent="0.2">
      <c r="B6202" s="31">
        <v>6193</v>
      </c>
      <c r="J6202">
        <f t="shared" si="96"/>
        <v>105000</v>
      </c>
      <c r="K6202" t="e">
        <f>VLOOKUP(B6202,'REGISTRO ABONOS'!$B$8:$BC$10039,54,0)</f>
        <v>#N/A</v>
      </c>
      <c r="L6202" t="e">
        <f>IF(Tabla267[[#This Row],[VALOR RESTANTE]]&lt;Tabla267[[#This Row],[VALOR]],"NO DISPONIBLE","DISPONIBLE")</f>
        <v>#N/A</v>
      </c>
      <c r="M6202" s="9">
        <f>COUNTIF(Tabla267[[#This Row],[VALOR RESTANTE]],0)</f>
        <v>0</v>
      </c>
    </row>
    <row r="6203" spans="2:13" hidden="1" x14ac:dyDescent="0.2">
      <c r="B6203" s="31">
        <v>6194</v>
      </c>
      <c r="J6203">
        <f t="shared" si="96"/>
        <v>105000</v>
      </c>
      <c r="K6203" t="e">
        <f>VLOOKUP(B6203,'REGISTRO ABONOS'!$B$8:$BC$10039,54,0)</f>
        <v>#N/A</v>
      </c>
      <c r="L6203" t="e">
        <f>IF(Tabla267[[#This Row],[VALOR RESTANTE]]&lt;Tabla267[[#This Row],[VALOR]],"NO DISPONIBLE","DISPONIBLE")</f>
        <v>#N/A</v>
      </c>
      <c r="M6203" s="9">
        <f>COUNTIF(Tabla267[[#This Row],[VALOR RESTANTE]],0)</f>
        <v>0</v>
      </c>
    </row>
    <row r="6204" spans="2:13" hidden="1" x14ac:dyDescent="0.2">
      <c r="B6204" s="31">
        <v>6195</v>
      </c>
      <c r="J6204">
        <f t="shared" si="96"/>
        <v>105000</v>
      </c>
      <c r="K6204" t="e">
        <f>VLOOKUP(B6204,'REGISTRO ABONOS'!$B$8:$BC$10039,54,0)</f>
        <v>#N/A</v>
      </c>
      <c r="L6204" t="e">
        <f>IF(Tabla267[[#This Row],[VALOR RESTANTE]]&lt;Tabla267[[#This Row],[VALOR]],"NO DISPONIBLE","DISPONIBLE")</f>
        <v>#N/A</v>
      </c>
      <c r="M6204" s="9">
        <f>COUNTIF(Tabla267[[#This Row],[VALOR RESTANTE]],0)</f>
        <v>0</v>
      </c>
    </row>
    <row r="6205" spans="2:13" hidden="1" x14ac:dyDescent="0.2">
      <c r="B6205" s="31">
        <v>6196</v>
      </c>
      <c r="J6205">
        <f t="shared" si="96"/>
        <v>105000</v>
      </c>
      <c r="K6205" t="e">
        <f>VLOOKUP(B6205,'REGISTRO ABONOS'!$B$8:$BC$10039,54,0)</f>
        <v>#N/A</v>
      </c>
      <c r="L6205" t="e">
        <f>IF(Tabla267[[#This Row],[VALOR RESTANTE]]&lt;Tabla267[[#This Row],[VALOR]],"NO DISPONIBLE","DISPONIBLE")</f>
        <v>#N/A</v>
      </c>
      <c r="M6205" s="9">
        <f>COUNTIF(Tabla267[[#This Row],[VALOR RESTANTE]],0)</f>
        <v>0</v>
      </c>
    </row>
    <row r="6206" spans="2:13" hidden="1" x14ac:dyDescent="0.2">
      <c r="B6206" s="31">
        <v>6197</v>
      </c>
      <c r="J6206">
        <f t="shared" si="96"/>
        <v>105000</v>
      </c>
      <c r="K6206" t="e">
        <f>VLOOKUP(B6206,'REGISTRO ABONOS'!$B$8:$BC$10039,54,0)</f>
        <v>#N/A</v>
      </c>
      <c r="L6206" t="e">
        <f>IF(Tabla267[[#This Row],[VALOR RESTANTE]]&lt;Tabla267[[#This Row],[VALOR]],"NO DISPONIBLE","DISPONIBLE")</f>
        <v>#N/A</v>
      </c>
      <c r="M6206" s="9">
        <f>COUNTIF(Tabla267[[#This Row],[VALOR RESTANTE]],0)</f>
        <v>0</v>
      </c>
    </row>
    <row r="6207" spans="2:13" hidden="1" x14ac:dyDescent="0.2">
      <c r="B6207" s="31">
        <v>6198</v>
      </c>
      <c r="J6207">
        <f t="shared" si="96"/>
        <v>105000</v>
      </c>
      <c r="K6207" t="e">
        <f>VLOOKUP(B6207,'REGISTRO ABONOS'!$B$8:$BC$10039,54,0)</f>
        <v>#N/A</v>
      </c>
      <c r="L6207" t="e">
        <f>IF(Tabla267[[#This Row],[VALOR RESTANTE]]&lt;Tabla267[[#This Row],[VALOR]],"NO DISPONIBLE","DISPONIBLE")</f>
        <v>#N/A</v>
      </c>
      <c r="M6207" s="9">
        <f>COUNTIF(Tabla267[[#This Row],[VALOR RESTANTE]],0)</f>
        <v>0</v>
      </c>
    </row>
    <row r="6208" spans="2:13" hidden="1" x14ac:dyDescent="0.2">
      <c r="B6208" s="31">
        <v>6199</v>
      </c>
      <c r="J6208">
        <f t="shared" si="96"/>
        <v>105000</v>
      </c>
      <c r="K6208" t="e">
        <f>VLOOKUP(B6208,'REGISTRO ABONOS'!$B$8:$BC$10039,54,0)</f>
        <v>#N/A</v>
      </c>
      <c r="L6208" t="e">
        <f>IF(Tabla267[[#This Row],[VALOR RESTANTE]]&lt;Tabla267[[#This Row],[VALOR]],"NO DISPONIBLE","DISPONIBLE")</f>
        <v>#N/A</v>
      </c>
      <c r="M6208" s="9">
        <f>COUNTIF(Tabla267[[#This Row],[VALOR RESTANTE]],0)</f>
        <v>0</v>
      </c>
    </row>
    <row r="6209" spans="2:13" hidden="1" x14ac:dyDescent="0.2">
      <c r="B6209" s="31">
        <v>6200</v>
      </c>
      <c r="J6209">
        <f t="shared" si="96"/>
        <v>105000</v>
      </c>
      <c r="K6209" t="e">
        <f>VLOOKUP(B6209,'REGISTRO ABONOS'!$B$8:$BC$10039,54,0)</f>
        <v>#N/A</v>
      </c>
      <c r="L6209" t="e">
        <f>IF(Tabla267[[#This Row],[VALOR RESTANTE]]&lt;Tabla267[[#This Row],[VALOR]],"NO DISPONIBLE","DISPONIBLE")</f>
        <v>#N/A</v>
      </c>
      <c r="M6209" s="9">
        <f>COUNTIF(Tabla267[[#This Row],[VALOR RESTANTE]],0)</f>
        <v>0</v>
      </c>
    </row>
    <row r="6210" spans="2:13" hidden="1" x14ac:dyDescent="0.2">
      <c r="B6210" s="31">
        <v>6201</v>
      </c>
      <c r="J6210">
        <f t="shared" si="96"/>
        <v>105000</v>
      </c>
      <c r="K6210" t="e">
        <f>VLOOKUP(B6210,'REGISTRO ABONOS'!$B$8:$BC$10039,54,0)</f>
        <v>#N/A</v>
      </c>
      <c r="L6210" t="e">
        <f>IF(Tabla267[[#This Row],[VALOR RESTANTE]]&lt;Tabla267[[#This Row],[VALOR]],"NO DISPONIBLE","DISPONIBLE")</f>
        <v>#N/A</v>
      </c>
      <c r="M6210" s="9">
        <f>COUNTIF(Tabla267[[#This Row],[VALOR RESTANTE]],0)</f>
        <v>0</v>
      </c>
    </row>
    <row r="6211" spans="2:13" hidden="1" x14ac:dyDescent="0.2">
      <c r="B6211" s="31">
        <v>6202</v>
      </c>
      <c r="J6211">
        <f t="shared" si="96"/>
        <v>105000</v>
      </c>
      <c r="K6211" t="e">
        <f>VLOOKUP(B6211,'REGISTRO ABONOS'!$B$8:$BC$10039,54,0)</f>
        <v>#N/A</v>
      </c>
      <c r="L6211" t="e">
        <f>IF(Tabla267[[#This Row],[VALOR RESTANTE]]&lt;Tabla267[[#This Row],[VALOR]],"NO DISPONIBLE","DISPONIBLE")</f>
        <v>#N/A</v>
      </c>
      <c r="M6211" s="9">
        <f>COUNTIF(Tabla267[[#This Row],[VALOR RESTANTE]],0)</f>
        <v>0</v>
      </c>
    </row>
    <row r="6212" spans="2:13" hidden="1" x14ac:dyDescent="0.2">
      <c r="B6212" s="31">
        <v>6203</v>
      </c>
      <c r="J6212">
        <f t="shared" si="96"/>
        <v>105000</v>
      </c>
      <c r="K6212" t="e">
        <f>VLOOKUP(B6212,'REGISTRO ABONOS'!$B$8:$BC$10039,54,0)</f>
        <v>#N/A</v>
      </c>
      <c r="L6212" t="e">
        <f>IF(Tabla267[[#This Row],[VALOR RESTANTE]]&lt;Tabla267[[#This Row],[VALOR]],"NO DISPONIBLE","DISPONIBLE")</f>
        <v>#N/A</v>
      </c>
      <c r="M6212" s="9">
        <f>COUNTIF(Tabla267[[#This Row],[VALOR RESTANTE]],0)</f>
        <v>0</v>
      </c>
    </row>
    <row r="6213" spans="2:13" hidden="1" x14ac:dyDescent="0.2">
      <c r="B6213" s="31">
        <v>6204</v>
      </c>
      <c r="J6213">
        <f t="shared" si="96"/>
        <v>105000</v>
      </c>
      <c r="K6213" t="e">
        <f>VLOOKUP(B6213,'REGISTRO ABONOS'!$B$8:$BC$10039,54,0)</f>
        <v>#N/A</v>
      </c>
      <c r="L6213" t="e">
        <f>IF(Tabla267[[#This Row],[VALOR RESTANTE]]&lt;Tabla267[[#This Row],[VALOR]],"NO DISPONIBLE","DISPONIBLE")</f>
        <v>#N/A</v>
      </c>
      <c r="M6213" s="9">
        <f>COUNTIF(Tabla267[[#This Row],[VALOR RESTANTE]],0)</f>
        <v>0</v>
      </c>
    </row>
    <row r="6214" spans="2:13" hidden="1" x14ac:dyDescent="0.2">
      <c r="B6214" s="31">
        <v>6205</v>
      </c>
      <c r="J6214">
        <f t="shared" si="96"/>
        <v>105000</v>
      </c>
      <c r="K6214" t="e">
        <f>VLOOKUP(B6214,'REGISTRO ABONOS'!$B$8:$BC$10039,54,0)</f>
        <v>#N/A</v>
      </c>
      <c r="L6214" t="e">
        <f>IF(Tabla267[[#This Row],[VALOR RESTANTE]]&lt;Tabla267[[#This Row],[VALOR]],"NO DISPONIBLE","DISPONIBLE")</f>
        <v>#N/A</v>
      </c>
      <c r="M6214" s="9">
        <f>COUNTIF(Tabla267[[#This Row],[VALOR RESTANTE]],0)</f>
        <v>0</v>
      </c>
    </row>
    <row r="6215" spans="2:13" hidden="1" x14ac:dyDescent="0.2">
      <c r="B6215" s="31">
        <v>6206</v>
      </c>
      <c r="J6215">
        <f t="shared" si="96"/>
        <v>105000</v>
      </c>
      <c r="K6215" t="e">
        <f>VLOOKUP(B6215,'REGISTRO ABONOS'!$B$8:$BC$10039,54,0)</f>
        <v>#N/A</v>
      </c>
      <c r="L6215" t="e">
        <f>IF(Tabla267[[#This Row],[VALOR RESTANTE]]&lt;Tabla267[[#This Row],[VALOR]],"NO DISPONIBLE","DISPONIBLE")</f>
        <v>#N/A</v>
      </c>
      <c r="M6215" s="9">
        <f>COUNTIF(Tabla267[[#This Row],[VALOR RESTANTE]],0)</f>
        <v>0</v>
      </c>
    </row>
    <row r="6216" spans="2:13" hidden="1" x14ac:dyDescent="0.2">
      <c r="B6216" s="31">
        <v>6207</v>
      </c>
      <c r="J6216">
        <f t="shared" si="96"/>
        <v>105000</v>
      </c>
      <c r="K6216" t="e">
        <f>VLOOKUP(B6216,'REGISTRO ABONOS'!$B$8:$BC$10039,54,0)</f>
        <v>#N/A</v>
      </c>
      <c r="L6216" t="e">
        <f>IF(Tabla267[[#This Row],[VALOR RESTANTE]]&lt;Tabla267[[#This Row],[VALOR]],"NO DISPONIBLE","DISPONIBLE")</f>
        <v>#N/A</v>
      </c>
      <c r="M6216" s="9">
        <f>COUNTIF(Tabla267[[#This Row],[VALOR RESTANTE]],0)</f>
        <v>0</v>
      </c>
    </row>
    <row r="6217" spans="2:13" hidden="1" x14ac:dyDescent="0.2">
      <c r="B6217" s="31">
        <v>6208</v>
      </c>
      <c r="J6217">
        <f t="shared" si="96"/>
        <v>105000</v>
      </c>
      <c r="K6217" t="e">
        <f>VLOOKUP(B6217,'REGISTRO ABONOS'!$B$8:$BC$10039,54,0)</f>
        <v>#N/A</v>
      </c>
      <c r="L6217" t="e">
        <f>IF(Tabla267[[#This Row],[VALOR RESTANTE]]&lt;Tabla267[[#This Row],[VALOR]],"NO DISPONIBLE","DISPONIBLE")</f>
        <v>#N/A</v>
      </c>
      <c r="M6217" s="9">
        <f>COUNTIF(Tabla267[[#This Row],[VALOR RESTANTE]],0)</f>
        <v>0</v>
      </c>
    </row>
    <row r="6218" spans="2:13" hidden="1" x14ac:dyDescent="0.2">
      <c r="B6218" s="31">
        <v>6209</v>
      </c>
      <c r="J6218">
        <f t="shared" si="96"/>
        <v>105000</v>
      </c>
      <c r="K6218" t="e">
        <f>VLOOKUP(B6218,'REGISTRO ABONOS'!$B$8:$BC$10039,54,0)</f>
        <v>#N/A</v>
      </c>
      <c r="L6218" t="e">
        <f>IF(Tabla267[[#This Row],[VALOR RESTANTE]]&lt;Tabla267[[#This Row],[VALOR]],"NO DISPONIBLE","DISPONIBLE")</f>
        <v>#N/A</v>
      </c>
      <c r="M6218" s="9">
        <f>COUNTIF(Tabla267[[#This Row],[VALOR RESTANTE]],0)</f>
        <v>0</v>
      </c>
    </row>
    <row r="6219" spans="2:13" hidden="1" x14ac:dyDescent="0.2">
      <c r="B6219" s="31">
        <v>6210</v>
      </c>
      <c r="J6219">
        <f t="shared" si="96"/>
        <v>105000</v>
      </c>
      <c r="K6219" t="e">
        <f>VLOOKUP(B6219,'REGISTRO ABONOS'!$B$8:$BC$10039,54,0)</f>
        <v>#N/A</v>
      </c>
      <c r="L6219" t="e">
        <f>IF(Tabla267[[#This Row],[VALOR RESTANTE]]&lt;Tabla267[[#This Row],[VALOR]],"NO DISPONIBLE","DISPONIBLE")</f>
        <v>#N/A</v>
      </c>
      <c r="M6219" s="9">
        <f>COUNTIF(Tabla267[[#This Row],[VALOR RESTANTE]],0)</f>
        <v>0</v>
      </c>
    </row>
    <row r="6220" spans="2:13" hidden="1" x14ac:dyDescent="0.2">
      <c r="B6220" s="31">
        <v>6211</v>
      </c>
      <c r="J6220">
        <f t="shared" ref="J6220:J6283" si="97">IF(C6220&gt;43607,130000,105000)</f>
        <v>105000</v>
      </c>
      <c r="K6220" t="e">
        <f>VLOOKUP(B6220,'REGISTRO ABONOS'!$B$8:$BC$10039,54,0)</f>
        <v>#N/A</v>
      </c>
      <c r="L6220" t="e">
        <f>IF(Tabla267[[#This Row],[VALOR RESTANTE]]&lt;Tabla267[[#This Row],[VALOR]],"NO DISPONIBLE","DISPONIBLE")</f>
        <v>#N/A</v>
      </c>
      <c r="M6220" s="9">
        <f>COUNTIF(Tabla267[[#This Row],[VALOR RESTANTE]],0)</f>
        <v>0</v>
      </c>
    </row>
    <row r="6221" spans="2:13" hidden="1" x14ac:dyDescent="0.2">
      <c r="B6221" s="31">
        <v>6212</v>
      </c>
      <c r="J6221">
        <f t="shared" si="97"/>
        <v>105000</v>
      </c>
      <c r="K6221" t="e">
        <f>VLOOKUP(B6221,'REGISTRO ABONOS'!$B$8:$BC$10039,54,0)</f>
        <v>#N/A</v>
      </c>
      <c r="L6221" t="e">
        <f>IF(Tabla267[[#This Row],[VALOR RESTANTE]]&lt;Tabla267[[#This Row],[VALOR]],"NO DISPONIBLE","DISPONIBLE")</f>
        <v>#N/A</v>
      </c>
      <c r="M6221" s="9">
        <f>COUNTIF(Tabla267[[#This Row],[VALOR RESTANTE]],0)</f>
        <v>0</v>
      </c>
    </row>
    <row r="6222" spans="2:13" hidden="1" x14ac:dyDescent="0.2">
      <c r="B6222" s="31">
        <v>6213</v>
      </c>
      <c r="J6222">
        <f t="shared" si="97"/>
        <v>105000</v>
      </c>
      <c r="K6222" t="e">
        <f>VLOOKUP(B6222,'REGISTRO ABONOS'!$B$8:$BC$10039,54,0)</f>
        <v>#N/A</v>
      </c>
      <c r="L6222" t="e">
        <f>IF(Tabla267[[#This Row],[VALOR RESTANTE]]&lt;Tabla267[[#This Row],[VALOR]],"NO DISPONIBLE","DISPONIBLE")</f>
        <v>#N/A</v>
      </c>
      <c r="M6222" s="9">
        <f>COUNTIF(Tabla267[[#This Row],[VALOR RESTANTE]],0)</f>
        <v>0</v>
      </c>
    </row>
    <row r="6223" spans="2:13" hidden="1" x14ac:dyDescent="0.2">
      <c r="B6223" s="31">
        <v>6214</v>
      </c>
      <c r="J6223">
        <f t="shared" si="97"/>
        <v>105000</v>
      </c>
      <c r="K6223" t="e">
        <f>VLOOKUP(B6223,'REGISTRO ABONOS'!$B$8:$BC$10039,54,0)</f>
        <v>#N/A</v>
      </c>
      <c r="L6223" t="e">
        <f>IF(Tabla267[[#This Row],[VALOR RESTANTE]]&lt;Tabla267[[#This Row],[VALOR]],"NO DISPONIBLE","DISPONIBLE")</f>
        <v>#N/A</v>
      </c>
      <c r="M6223" s="9">
        <f>COUNTIF(Tabla267[[#This Row],[VALOR RESTANTE]],0)</f>
        <v>0</v>
      </c>
    </row>
    <row r="6224" spans="2:13" hidden="1" x14ac:dyDescent="0.2">
      <c r="B6224" s="31">
        <v>6215</v>
      </c>
      <c r="J6224">
        <f t="shared" si="97"/>
        <v>105000</v>
      </c>
      <c r="K6224" t="e">
        <f>VLOOKUP(B6224,'REGISTRO ABONOS'!$B$8:$BC$10039,54,0)</f>
        <v>#N/A</v>
      </c>
      <c r="L6224" t="e">
        <f>IF(Tabla267[[#This Row],[VALOR RESTANTE]]&lt;Tabla267[[#This Row],[VALOR]],"NO DISPONIBLE","DISPONIBLE")</f>
        <v>#N/A</v>
      </c>
      <c r="M6224" s="9">
        <f>COUNTIF(Tabla267[[#This Row],[VALOR RESTANTE]],0)</f>
        <v>0</v>
      </c>
    </row>
    <row r="6225" spans="2:13" hidden="1" x14ac:dyDescent="0.2">
      <c r="B6225" s="31">
        <v>6216</v>
      </c>
      <c r="J6225">
        <f t="shared" si="97"/>
        <v>105000</v>
      </c>
      <c r="K6225" t="e">
        <f>VLOOKUP(B6225,'REGISTRO ABONOS'!$B$8:$BC$10039,54,0)</f>
        <v>#N/A</v>
      </c>
      <c r="L6225" t="e">
        <f>IF(Tabla267[[#This Row],[VALOR RESTANTE]]&lt;Tabla267[[#This Row],[VALOR]],"NO DISPONIBLE","DISPONIBLE")</f>
        <v>#N/A</v>
      </c>
      <c r="M6225" s="9">
        <f>COUNTIF(Tabla267[[#This Row],[VALOR RESTANTE]],0)</f>
        <v>0</v>
      </c>
    </row>
    <row r="6226" spans="2:13" hidden="1" x14ac:dyDescent="0.2">
      <c r="B6226" s="31">
        <v>6217</v>
      </c>
      <c r="J6226">
        <f t="shared" si="97"/>
        <v>105000</v>
      </c>
      <c r="K6226" t="e">
        <f>VLOOKUP(B6226,'REGISTRO ABONOS'!$B$8:$BC$10039,54,0)</f>
        <v>#N/A</v>
      </c>
      <c r="L6226" t="e">
        <f>IF(Tabla267[[#This Row],[VALOR RESTANTE]]&lt;Tabla267[[#This Row],[VALOR]],"NO DISPONIBLE","DISPONIBLE")</f>
        <v>#N/A</v>
      </c>
      <c r="M6226" s="9">
        <f>COUNTIF(Tabla267[[#This Row],[VALOR RESTANTE]],0)</f>
        <v>0</v>
      </c>
    </row>
    <row r="6227" spans="2:13" hidden="1" x14ac:dyDescent="0.2">
      <c r="B6227" s="31">
        <v>6218</v>
      </c>
      <c r="J6227">
        <f t="shared" si="97"/>
        <v>105000</v>
      </c>
      <c r="K6227" t="e">
        <f>VLOOKUP(B6227,'REGISTRO ABONOS'!$B$8:$BC$10039,54,0)</f>
        <v>#N/A</v>
      </c>
      <c r="L6227" t="e">
        <f>IF(Tabla267[[#This Row],[VALOR RESTANTE]]&lt;Tabla267[[#This Row],[VALOR]],"NO DISPONIBLE","DISPONIBLE")</f>
        <v>#N/A</v>
      </c>
      <c r="M6227" s="9">
        <f>COUNTIF(Tabla267[[#This Row],[VALOR RESTANTE]],0)</f>
        <v>0</v>
      </c>
    </row>
    <row r="6228" spans="2:13" hidden="1" x14ac:dyDescent="0.2">
      <c r="B6228" s="31">
        <v>6219</v>
      </c>
      <c r="J6228">
        <f t="shared" si="97"/>
        <v>105000</v>
      </c>
      <c r="K6228" t="e">
        <f>VLOOKUP(B6228,'REGISTRO ABONOS'!$B$8:$BC$10039,54,0)</f>
        <v>#N/A</v>
      </c>
      <c r="L6228" t="e">
        <f>IF(Tabla267[[#This Row],[VALOR RESTANTE]]&lt;Tabla267[[#This Row],[VALOR]],"NO DISPONIBLE","DISPONIBLE")</f>
        <v>#N/A</v>
      </c>
      <c r="M6228" s="9">
        <f>COUNTIF(Tabla267[[#This Row],[VALOR RESTANTE]],0)</f>
        <v>0</v>
      </c>
    </row>
    <row r="6229" spans="2:13" hidden="1" x14ac:dyDescent="0.2">
      <c r="B6229" s="31">
        <v>6220</v>
      </c>
      <c r="J6229">
        <f t="shared" si="97"/>
        <v>105000</v>
      </c>
      <c r="K6229" t="e">
        <f>VLOOKUP(B6229,'REGISTRO ABONOS'!$B$8:$BC$10039,54,0)</f>
        <v>#N/A</v>
      </c>
      <c r="L6229" t="e">
        <f>IF(Tabla267[[#This Row],[VALOR RESTANTE]]&lt;Tabla267[[#This Row],[VALOR]],"NO DISPONIBLE","DISPONIBLE")</f>
        <v>#N/A</v>
      </c>
      <c r="M6229" s="9">
        <f>COUNTIF(Tabla267[[#This Row],[VALOR RESTANTE]],0)</f>
        <v>0</v>
      </c>
    </row>
    <row r="6230" spans="2:13" hidden="1" x14ac:dyDescent="0.2">
      <c r="B6230" s="31">
        <v>6221</v>
      </c>
      <c r="J6230">
        <f t="shared" si="97"/>
        <v>105000</v>
      </c>
      <c r="K6230" t="e">
        <f>VLOOKUP(B6230,'REGISTRO ABONOS'!$B$8:$BC$10039,54,0)</f>
        <v>#N/A</v>
      </c>
      <c r="L6230" t="e">
        <f>IF(Tabla267[[#This Row],[VALOR RESTANTE]]&lt;Tabla267[[#This Row],[VALOR]],"NO DISPONIBLE","DISPONIBLE")</f>
        <v>#N/A</v>
      </c>
      <c r="M6230" s="9">
        <f>COUNTIF(Tabla267[[#This Row],[VALOR RESTANTE]],0)</f>
        <v>0</v>
      </c>
    </row>
    <row r="6231" spans="2:13" hidden="1" x14ac:dyDescent="0.2">
      <c r="B6231" s="31">
        <v>6222</v>
      </c>
      <c r="J6231">
        <f t="shared" si="97"/>
        <v>105000</v>
      </c>
      <c r="K6231" t="e">
        <f>VLOOKUP(B6231,'REGISTRO ABONOS'!$B$8:$BC$10039,54,0)</f>
        <v>#N/A</v>
      </c>
      <c r="L6231" t="e">
        <f>IF(Tabla267[[#This Row],[VALOR RESTANTE]]&lt;Tabla267[[#This Row],[VALOR]],"NO DISPONIBLE","DISPONIBLE")</f>
        <v>#N/A</v>
      </c>
      <c r="M6231" s="9">
        <f>COUNTIF(Tabla267[[#This Row],[VALOR RESTANTE]],0)</f>
        <v>0</v>
      </c>
    </row>
    <row r="6232" spans="2:13" hidden="1" x14ac:dyDescent="0.2">
      <c r="B6232" s="31">
        <v>6223</v>
      </c>
      <c r="J6232">
        <f t="shared" si="97"/>
        <v>105000</v>
      </c>
      <c r="K6232" t="e">
        <f>VLOOKUP(B6232,'REGISTRO ABONOS'!$B$8:$BC$10039,54,0)</f>
        <v>#N/A</v>
      </c>
      <c r="L6232" t="e">
        <f>IF(Tabla267[[#This Row],[VALOR RESTANTE]]&lt;Tabla267[[#This Row],[VALOR]],"NO DISPONIBLE","DISPONIBLE")</f>
        <v>#N/A</v>
      </c>
      <c r="M6232" s="9">
        <f>COUNTIF(Tabla267[[#This Row],[VALOR RESTANTE]],0)</f>
        <v>0</v>
      </c>
    </row>
    <row r="6233" spans="2:13" hidden="1" x14ac:dyDescent="0.2">
      <c r="B6233" s="31">
        <v>6224</v>
      </c>
      <c r="J6233">
        <f t="shared" si="97"/>
        <v>105000</v>
      </c>
      <c r="K6233" t="e">
        <f>VLOOKUP(B6233,'REGISTRO ABONOS'!$B$8:$BC$10039,54,0)</f>
        <v>#N/A</v>
      </c>
      <c r="L6233" t="e">
        <f>IF(Tabla267[[#This Row],[VALOR RESTANTE]]&lt;Tabla267[[#This Row],[VALOR]],"NO DISPONIBLE","DISPONIBLE")</f>
        <v>#N/A</v>
      </c>
      <c r="M6233" s="9">
        <f>COUNTIF(Tabla267[[#This Row],[VALOR RESTANTE]],0)</f>
        <v>0</v>
      </c>
    </row>
    <row r="6234" spans="2:13" hidden="1" x14ac:dyDescent="0.2">
      <c r="B6234" s="31">
        <v>6225</v>
      </c>
      <c r="J6234">
        <f t="shared" si="97"/>
        <v>105000</v>
      </c>
      <c r="K6234" t="e">
        <f>VLOOKUP(B6234,'REGISTRO ABONOS'!$B$8:$BC$10039,54,0)</f>
        <v>#N/A</v>
      </c>
      <c r="L6234" t="e">
        <f>IF(Tabla267[[#This Row],[VALOR RESTANTE]]&lt;Tabla267[[#This Row],[VALOR]],"NO DISPONIBLE","DISPONIBLE")</f>
        <v>#N/A</v>
      </c>
      <c r="M6234" s="9">
        <f>COUNTIF(Tabla267[[#This Row],[VALOR RESTANTE]],0)</f>
        <v>0</v>
      </c>
    </row>
    <row r="6235" spans="2:13" hidden="1" x14ac:dyDescent="0.2">
      <c r="B6235" s="31">
        <v>6226</v>
      </c>
      <c r="J6235">
        <f t="shared" si="97"/>
        <v>105000</v>
      </c>
      <c r="K6235" t="e">
        <f>VLOOKUP(B6235,'REGISTRO ABONOS'!$B$8:$BC$10039,54,0)</f>
        <v>#N/A</v>
      </c>
      <c r="L6235" t="e">
        <f>IF(Tabla267[[#This Row],[VALOR RESTANTE]]&lt;Tabla267[[#This Row],[VALOR]],"NO DISPONIBLE","DISPONIBLE")</f>
        <v>#N/A</v>
      </c>
      <c r="M6235" s="9">
        <f>COUNTIF(Tabla267[[#This Row],[VALOR RESTANTE]],0)</f>
        <v>0</v>
      </c>
    </row>
    <row r="6236" spans="2:13" hidden="1" x14ac:dyDescent="0.2">
      <c r="B6236" s="31">
        <v>6227</v>
      </c>
      <c r="J6236">
        <f t="shared" si="97"/>
        <v>105000</v>
      </c>
      <c r="K6236" t="e">
        <f>VLOOKUP(B6236,'REGISTRO ABONOS'!$B$8:$BC$10039,54,0)</f>
        <v>#N/A</v>
      </c>
      <c r="L6236" t="e">
        <f>IF(Tabla267[[#This Row],[VALOR RESTANTE]]&lt;Tabla267[[#This Row],[VALOR]],"NO DISPONIBLE","DISPONIBLE")</f>
        <v>#N/A</v>
      </c>
      <c r="M6236" s="9">
        <f>COUNTIF(Tabla267[[#This Row],[VALOR RESTANTE]],0)</f>
        <v>0</v>
      </c>
    </row>
    <row r="6237" spans="2:13" hidden="1" x14ac:dyDescent="0.2">
      <c r="B6237" s="31">
        <v>6228</v>
      </c>
      <c r="J6237">
        <f t="shared" si="97"/>
        <v>105000</v>
      </c>
      <c r="K6237" t="e">
        <f>VLOOKUP(B6237,'REGISTRO ABONOS'!$B$8:$BC$10039,54,0)</f>
        <v>#N/A</v>
      </c>
      <c r="L6237" t="e">
        <f>IF(Tabla267[[#This Row],[VALOR RESTANTE]]&lt;Tabla267[[#This Row],[VALOR]],"NO DISPONIBLE","DISPONIBLE")</f>
        <v>#N/A</v>
      </c>
      <c r="M6237" s="9">
        <f>COUNTIF(Tabla267[[#This Row],[VALOR RESTANTE]],0)</f>
        <v>0</v>
      </c>
    </row>
    <row r="6238" spans="2:13" hidden="1" x14ac:dyDescent="0.2">
      <c r="B6238" s="31">
        <v>6229</v>
      </c>
      <c r="J6238">
        <f t="shared" si="97"/>
        <v>105000</v>
      </c>
      <c r="K6238" t="e">
        <f>VLOOKUP(B6238,'REGISTRO ABONOS'!$B$8:$BC$10039,54,0)</f>
        <v>#N/A</v>
      </c>
      <c r="L6238" t="e">
        <f>IF(Tabla267[[#This Row],[VALOR RESTANTE]]&lt;Tabla267[[#This Row],[VALOR]],"NO DISPONIBLE","DISPONIBLE")</f>
        <v>#N/A</v>
      </c>
      <c r="M6238" s="9">
        <f>COUNTIF(Tabla267[[#This Row],[VALOR RESTANTE]],0)</f>
        <v>0</v>
      </c>
    </row>
    <row r="6239" spans="2:13" hidden="1" x14ac:dyDescent="0.2">
      <c r="B6239" s="31">
        <v>6230</v>
      </c>
      <c r="J6239">
        <f t="shared" si="97"/>
        <v>105000</v>
      </c>
      <c r="K6239" t="e">
        <f>VLOOKUP(B6239,'REGISTRO ABONOS'!$B$8:$BC$10039,54,0)</f>
        <v>#N/A</v>
      </c>
      <c r="L6239" t="e">
        <f>IF(Tabla267[[#This Row],[VALOR RESTANTE]]&lt;Tabla267[[#This Row],[VALOR]],"NO DISPONIBLE","DISPONIBLE")</f>
        <v>#N/A</v>
      </c>
      <c r="M6239" s="9">
        <f>COUNTIF(Tabla267[[#This Row],[VALOR RESTANTE]],0)</f>
        <v>0</v>
      </c>
    </row>
    <row r="6240" spans="2:13" hidden="1" x14ac:dyDescent="0.2">
      <c r="B6240" s="31">
        <v>6231</v>
      </c>
      <c r="J6240">
        <f t="shared" si="97"/>
        <v>105000</v>
      </c>
      <c r="K6240" t="e">
        <f>VLOOKUP(B6240,'REGISTRO ABONOS'!$B$8:$BC$10039,54,0)</f>
        <v>#N/A</v>
      </c>
      <c r="L6240" t="e">
        <f>IF(Tabla267[[#This Row],[VALOR RESTANTE]]&lt;Tabla267[[#This Row],[VALOR]],"NO DISPONIBLE","DISPONIBLE")</f>
        <v>#N/A</v>
      </c>
      <c r="M6240" s="9">
        <f>COUNTIF(Tabla267[[#This Row],[VALOR RESTANTE]],0)</f>
        <v>0</v>
      </c>
    </row>
    <row r="6241" spans="2:13" hidden="1" x14ac:dyDescent="0.2">
      <c r="B6241" s="31">
        <v>6232</v>
      </c>
      <c r="J6241">
        <f t="shared" si="97"/>
        <v>105000</v>
      </c>
      <c r="K6241" t="e">
        <f>VLOOKUP(B6241,'REGISTRO ABONOS'!$B$8:$BC$10039,54,0)</f>
        <v>#N/A</v>
      </c>
      <c r="L6241" t="e">
        <f>IF(Tabla267[[#This Row],[VALOR RESTANTE]]&lt;Tabla267[[#This Row],[VALOR]],"NO DISPONIBLE","DISPONIBLE")</f>
        <v>#N/A</v>
      </c>
      <c r="M6241" s="9">
        <f>COUNTIF(Tabla267[[#This Row],[VALOR RESTANTE]],0)</f>
        <v>0</v>
      </c>
    </row>
    <row r="6242" spans="2:13" hidden="1" x14ac:dyDescent="0.2">
      <c r="B6242" s="31">
        <v>6233</v>
      </c>
      <c r="J6242">
        <f t="shared" si="97"/>
        <v>105000</v>
      </c>
      <c r="K6242" t="e">
        <f>VLOOKUP(B6242,'REGISTRO ABONOS'!$B$8:$BC$10039,54,0)</f>
        <v>#N/A</v>
      </c>
      <c r="L6242" t="e">
        <f>IF(Tabla267[[#This Row],[VALOR RESTANTE]]&lt;Tabla267[[#This Row],[VALOR]],"NO DISPONIBLE","DISPONIBLE")</f>
        <v>#N/A</v>
      </c>
      <c r="M6242" s="9">
        <f>COUNTIF(Tabla267[[#This Row],[VALOR RESTANTE]],0)</f>
        <v>0</v>
      </c>
    </row>
    <row r="6243" spans="2:13" hidden="1" x14ac:dyDescent="0.2">
      <c r="B6243" s="31">
        <v>6234</v>
      </c>
      <c r="J6243">
        <f t="shared" si="97"/>
        <v>105000</v>
      </c>
      <c r="K6243" t="e">
        <f>VLOOKUP(B6243,'REGISTRO ABONOS'!$B$8:$BC$10039,54,0)</f>
        <v>#N/A</v>
      </c>
      <c r="L6243" t="e">
        <f>IF(Tabla267[[#This Row],[VALOR RESTANTE]]&lt;Tabla267[[#This Row],[VALOR]],"NO DISPONIBLE","DISPONIBLE")</f>
        <v>#N/A</v>
      </c>
      <c r="M6243" s="9">
        <f>COUNTIF(Tabla267[[#This Row],[VALOR RESTANTE]],0)</f>
        <v>0</v>
      </c>
    </row>
    <row r="6244" spans="2:13" hidden="1" x14ac:dyDescent="0.2">
      <c r="B6244" s="31">
        <v>6235</v>
      </c>
      <c r="J6244">
        <f t="shared" si="97"/>
        <v>105000</v>
      </c>
      <c r="K6244" t="e">
        <f>VLOOKUP(B6244,'REGISTRO ABONOS'!$B$8:$BC$10039,54,0)</f>
        <v>#N/A</v>
      </c>
      <c r="L6244" t="e">
        <f>IF(Tabla267[[#This Row],[VALOR RESTANTE]]&lt;Tabla267[[#This Row],[VALOR]],"NO DISPONIBLE","DISPONIBLE")</f>
        <v>#N/A</v>
      </c>
      <c r="M6244" s="9">
        <f>COUNTIF(Tabla267[[#This Row],[VALOR RESTANTE]],0)</f>
        <v>0</v>
      </c>
    </row>
    <row r="6245" spans="2:13" hidden="1" x14ac:dyDescent="0.2">
      <c r="B6245" s="31">
        <v>6236</v>
      </c>
      <c r="J6245">
        <f t="shared" si="97"/>
        <v>105000</v>
      </c>
      <c r="K6245" t="e">
        <f>VLOOKUP(B6245,'REGISTRO ABONOS'!$B$8:$BC$10039,54,0)</f>
        <v>#N/A</v>
      </c>
      <c r="L6245" t="e">
        <f>IF(Tabla267[[#This Row],[VALOR RESTANTE]]&lt;Tabla267[[#This Row],[VALOR]],"NO DISPONIBLE","DISPONIBLE")</f>
        <v>#N/A</v>
      </c>
      <c r="M6245" s="9">
        <f>COUNTIF(Tabla267[[#This Row],[VALOR RESTANTE]],0)</f>
        <v>0</v>
      </c>
    </row>
    <row r="6246" spans="2:13" hidden="1" x14ac:dyDescent="0.2">
      <c r="B6246" s="31">
        <v>6237</v>
      </c>
      <c r="J6246">
        <f t="shared" si="97"/>
        <v>105000</v>
      </c>
      <c r="K6246" t="e">
        <f>VLOOKUP(B6246,'REGISTRO ABONOS'!$B$8:$BC$10039,54,0)</f>
        <v>#N/A</v>
      </c>
      <c r="L6246" t="e">
        <f>IF(Tabla267[[#This Row],[VALOR RESTANTE]]&lt;Tabla267[[#This Row],[VALOR]],"NO DISPONIBLE","DISPONIBLE")</f>
        <v>#N/A</v>
      </c>
      <c r="M6246" s="9">
        <f>COUNTIF(Tabla267[[#This Row],[VALOR RESTANTE]],0)</f>
        <v>0</v>
      </c>
    </row>
    <row r="6247" spans="2:13" hidden="1" x14ac:dyDescent="0.2">
      <c r="B6247" s="31">
        <v>6238</v>
      </c>
      <c r="J6247">
        <f t="shared" si="97"/>
        <v>105000</v>
      </c>
      <c r="K6247" t="e">
        <f>VLOOKUP(B6247,'REGISTRO ABONOS'!$B$8:$BC$10039,54,0)</f>
        <v>#N/A</v>
      </c>
      <c r="L6247" t="e">
        <f>IF(Tabla267[[#This Row],[VALOR RESTANTE]]&lt;Tabla267[[#This Row],[VALOR]],"NO DISPONIBLE","DISPONIBLE")</f>
        <v>#N/A</v>
      </c>
      <c r="M6247" s="9">
        <f>COUNTIF(Tabla267[[#This Row],[VALOR RESTANTE]],0)</f>
        <v>0</v>
      </c>
    </row>
    <row r="6248" spans="2:13" hidden="1" x14ac:dyDescent="0.2">
      <c r="B6248" s="31">
        <v>6239</v>
      </c>
      <c r="J6248">
        <f t="shared" si="97"/>
        <v>105000</v>
      </c>
      <c r="K6248" t="e">
        <f>VLOOKUP(B6248,'REGISTRO ABONOS'!$B$8:$BC$10039,54,0)</f>
        <v>#N/A</v>
      </c>
      <c r="L6248" t="e">
        <f>IF(Tabla267[[#This Row],[VALOR RESTANTE]]&lt;Tabla267[[#This Row],[VALOR]],"NO DISPONIBLE","DISPONIBLE")</f>
        <v>#N/A</v>
      </c>
      <c r="M6248" s="9">
        <f>COUNTIF(Tabla267[[#This Row],[VALOR RESTANTE]],0)</f>
        <v>0</v>
      </c>
    </row>
    <row r="6249" spans="2:13" hidden="1" x14ac:dyDescent="0.2">
      <c r="B6249" s="31">
        <v>6240</v>
      </c>
      <c r="J6249">
        <f t="shared" si="97"/>
        <v>105000</v>
      </c>
      <c r="K6249" t="e">
        <f>VLOOKUP(B6249,'REGISTRO ABONOS'!$B$8:$BC$10039,54,0)</f>
        <v>#N/A</v>
      </c>
      <c r="L6249" t="e">
        <f>IF(Tabla267[[#This Row],[VALOR RESTANTE]]&lt;Tabla267[[#This Row],[VALOR]],"NO DISPONIBLE","DISPONIBLE")</f>
        <v>#N/A</v>
      </c>
      <c r="M6249" s="9">
        <f>COUNTIF(Tabla267[[#This Row],[VALOR RESTANTE]],0)</f>
        <v>0</v>
      </c>
    </row>
    <row r="6250" spans="2:13" hidden="1" x14ac:dyDescent="0.2">
      <c r="B6250" s="31">
        <v>6241</v>
      </c>
      <c r="J6250">
        <f t="shared" si="97"/>
        <v>105000</v>
      </c>
      <c r="K6250" t="e">
        <f>VLOOKUP(B6250,'REGISTRO ABONOS'!$B$8:$BC$10039,54,0)</f>
        <v>#N/A</v>
      </c>
      <c r="L6250" t="e">
        <f>IF(Tabla267[[#This Row],[VALOR RESTANTE]]&lt;Tabla267[[#This Row],[VALOR]],"NO DISPONIBLE","DISPONIBLE")</f>
        <v>#N/A</v>
      </c>
      <c r="M6250" s="9">
        <f>COUNTIF(Tabla267[[#This Row],[VALOR RESTANTE]],0)</f>
        <v>0</v>
      </c>
    </row>
    <row r="6251" spans="2:13" hidden="1" x14ac:dyDescent="0.2">
      <c r="B6251" s="31">
        <v>6242</v>
      </c>
      <c r="J6251">
        <f t="shared" si="97"/>
        <v>105000</v>
      </c>
      <c r="K6251" t="e">
        <f>VLOOKUP(B6251,'REGISTRO ABONOS'!$B$8:$BC$10039,54,0)</f>
        <v>#N/A</v>
      </c>
      <c r="L6251" t="e">
        <f>IF(Tabla267[[#This Row],[VALOR RESTANTE]]&lt;Tabla267[[#This Row],[VALOR]],"NO DISPONIBLE","DISPONIBLE")</f>
        <v>#N/A</v>
      </c>
      <c r="M6251" s="9">
        <f>COUNTIF(Tabla267[[#This Row],[VALOR RESTANTE]],0)</f>
        <v>0</v>
      </c>
    </row>
    <row r="6252" spans="2:13" hidden="1" x14ac:dyDescent="0.2">
      <c r="B6252" s="31">
        <v>6243</v>
      </c>
      <c r="J6252">
        <f t="shared" si="97"/>
        <v>105000</v>
      </c>
      <c r="K6252" t="e">
        <f>VLOOKUP(B6252,'REGISTRO ABONOS'!$B$8:$BC$10039,54,0)</f>
        <v>#N/A</v>
      </c>
      <c r="L6252" t="e">
        <f>IF(Tabla267[[#This Row],[VALOR RESTANTE]]&lt;Tabla267[[#This Row],[VALOR]],"NO DISPONIBLE","DISPONIBLE")</f>
        <v>#N/A</v>
      </c>
      <c r="M6252" s="9">
        <f>COUNTIF(Tabla267[[#This Row],[VALOR RESTANTE]],0)</f>
        <v>0</v>
      </c>
    </row>
    <row r="6253" spans="2:13" hidden="1" x14ac:dyDescent="0.2">
      <c r="B6253" s="31">
        <v>6244</v>
      </c>
      <c r="J6253">
        <f t="shared" si="97"/>
        <v>105000</v>
      </c>
      <c r="K6253" t="e">
        <f>VLOOKUP(B6253,'REGISTRO ABONOS'!$B$8:$BC$10039,54,0)</f>
        <v>#N/A</v>
      </c>
      <c r="L6253" t="e">
        <f>IF(Tabla267[[#This Row],[VALOR RESTANTE]]&lt;Tabla267[[#This Row],[VALOR]],"NO DISPONIBLE","DISPONIBLE")</f>
        <v>#N/A</v>
      </c>
      <c r="M6253" s="9">
        <f>COUNTIF(Tabla267[[#This Row],[VALOR RESTANTE]],0)</f>
        <v>0</v>
      </c>
    </row>
    <row r="6254" spans="2:13" hidden="1" x14ac:dyDescent="0.2">
      <c r="B6254" s="31">
        <v>6245</v>
      </c>
      <c r="J6254">
        <f t="shared" si="97"/>
        <v>105000</v>
      </c>
      <c r="K6254" t="e">
        <f>VLOOKUP(B6254,'REGISTRO ABONOS'!$B$8:$BC$10039,54,0)</f>
        <v>#N/A</v>
      </c>
      <c r="L6254" t="e">
        <f>IF(Tabla267[[#This Row],[VALOR RESTANTE]]&lt;Tabla267[[#This Row],[VALOR]],"NO DISPONIBLE","DISPONIBLE")</f>
        <v>#N/A</v>
      </c>
      <c r="M6254" s="9">
        <f>COUNTIF(Tabla267[[#This Row],[VALOR RESTANTE]],0)</f>
        <v>0</v>
      </c>
    </row>
    <row r="6255" spans="2:13" hidden="1" x14ac:dyDescent="0.2">
      <c r="B6255" s="31">
        <v>6246</v>
      </c>
      <c r="J6255">
        <f t="shared" si="97"/>
        <v>105000</v>
      </c>
      <c r="K6255" t="e">
        <f>VLOOKUP(B6255,'REGISTRO ABONOS'!$B$8:$BC$10039,54,0)</f>
        <v>#N/A</v>
      </c>
      <c r="L6255" t="e">
        <f>IF(Tabla267[[#This Row],[VALOR RESTANTE]]&lt;Tabla267[[#This Row],[VALOR]],"NO DISPONIBLE","DISPONIBLE")</f>
        <v>#N/A</v>
      </c>
      <c r="M6255" s="9">
        <f>COUNTIF(Tabla267[[#This Row],[VALOR RESTANTE]],0)</f>
        <v>0</v>
      </c>
    </row>
    <row r="6256" spans="2:13" hidden="1" x14ac:dyDescent="0.2">
      <c r="B6256" s="31">
        <v>6247</v>
      </c>
      <c r="J6256">
        <f t="shared" si="97"/>
        <v>105000</v>
      </c>
      <c r="K6256" t="e">
        <f>VLOOKUP(B6256,'REGISTRO ABONOS'!$B$8:$BC$10039,54,0)</f>
        <v>#N/A</v>
      </c>
      <c r="L6256" t="e">
        <f>IF(Tabla267[[#This Row],[VALOR RESTANTE]]&lt;Tabla267[[#This Row],[VALOR]],"NO DISPONIBLE","DISPONIBLE")</f>
        <v>#N/A</v>
      </c>
      <c r="M6256" s="9">
        <f>COUNTIF(Tabla267[[#This Row],[VALOR RESTANTE]],0)</f>
        <v>0</v>
      </c>
    </row>
    <row r="6257" spans="2:13" hidden="1" x14ac:dyDescent="0.2">
      <c r="B6257" s="31">
        <v>6248</v>
      </c>
      <c r="J6257">
        <f t="shared" si="97"/>
        <v>105000</v>
      </c>
      <c r="K6257" t="e">
        <f>VLOOKUP(B6257,'REGISTRO ABONOS'!$B$8:$BC$10039,54,0)</f>
        <v>#N/A</v>
      </c>
      <c r="L6257" t="e">
        <f>IF(Tabla267[[#This Row],[VALOR RESTANTE]]&lt;Tabla267[[#This Row],[VALOR]],"NO DISPONIBLE","DISPONIBLE")</f>
        <v>#N/A</v>
      </c>
      <c r="M6257" s="9">
        <f>COUNTIF(Tabla267[[#This Row],[VALOR RESTANTE]],0)</f>
        <v>0</v>
      </c>
    </row>
    <row r="6258" spans="2:13" hidden="1" x14ac:dyDescent="0.2">
      <c r="B6258" s="31">
        <v>6249</v>
      </c>
      <c r="C6258" s="10">
        <v>43570</v>
      </c>
      <c r="D6258" t="s">
        <v>429</v>
      </c>
      <c r="I6258" t="s">
        <v>411</v>
      </c>
      <c r="J6258">
        <f t="shared" si="97"/>
        <v>105000</v>
      </c>
      <c r="K6258" t="e">
        <f>VLOOKUP(B6258,'REGISTRO ABONOS'!$B$8:$BC$10039,54,0)</f>
        <v>#N/A</v>
      </c>
      <c r="L6258" t="e">
        <f>IF(Tabla267[[#This Row],[VALOR RESTANTE]]&lt;Tabla267[[#This Row],[VALOR]],"NO DISPONIBLE","DISPONIBLE")</f>
        <v>#N/A</v>
      </c>
      <c r="M6258" s="9">
        <f>COUNTIF(Tabla267[[#This Row],[VALOR RESTANTE]],0)</f>
        <v>0</v>
      </c>
    </row>
    <row r="6259" spans="2:13" hidden="1" x14ac:dyDescent="0.2">
      <c r="B6259" s="31">
        <v>6250</v>
      </c>
      <c r="J6259">
        <f t="shared" si="97"/>
        <v>105000</v>
      </c>
      <c r="K6259" t="e">
        <f>VLOOKUP(B6259,'REGISTRO ABONOS'!$B$8:$BC$10039,54,0)</f>
        <v>#N/A</v>
      </c>
      <c r="L6259" t="e">
        <f>IF(Tabla267[[#This Row],[VALOR RESTANTE]]&lt;Tabla267[[#This Row],[VALOR]],"NO DISPONIBLE","DISPONIBLE")</f>
        <v>#N/A</v>
      </c>
      <c r="M6259" s="9">
        <f>COUNTIF(Tabla267[[#This Row],[VALOR RESTANTE]],0)</f>
        <v>0</v>
      </c>
    </row>
    <row r="6260" spans="2:13" hidden="1" x14ac:dyDescent="0.2">
      <c r="B6260" s="31">
        <v>6251</v>
      </c>
      <c r="J6260">
        <f t="shared" si="97"/>
        <v>105000</v>
      </c>
      <c r="K6260" t="e">
        <f>VLOOKUP(B6260,'REGISTRO ABONOS'!$B$8:$BC$10039,54,0)</f>
        <v>#N/A</v>
      </c>
      <c r="L6260" t="e">
        <f>IF(Tabla267[[#This Row],[VALOR RESTANTE]]&lt;Tabla267[[#This Row],[VALOR]],"NO DISPONIBLE","DISPONIBLE")</f>
        <v>#N/A</v>
      </c>
      <c r="M6260" s="9">
        <f>COUNTIF(Tabla267[[#This Row],[VALOR RESTANTE]],0)</f>
        <v>0</v>
      </c>
    </row>
    <row r="6261" spans="2:13" hidden="1" x14ac:dyDescent="0.2">
      <c r="B6261" s="31">
        <v>6252</v>
      </c>
      <c r="J6261">
        <f t="shared" si="97"/>
        <v>105000</v>
      </c>
      <c r="K6261" t="e">
        <f>VLOOKUP(B6261,'REGISTRO ABONOS'!$B$8:$BC$10039,54,0)</f>
        <v>#N/A</v>
      </c>
      <c r="L6261" t="e">
        <f>IF(Tabla267[[#This Row],[VALOR RESTANTE]]&lt;Tabla267[[#This Row],[VALOR]],"NO DISPONIBLE","DISPONIBLE")</f>
        <v>#N/A</v>
      </c>
      <c r="M6261" s="9">
        <f>COUNTIF(Tabla267[[#This Row],[VALOR RESTANTE]],0)</f>
        <v>0</v>
      </c>
    </row>
    <row r="6262" spans="2:13" hidden="1" x14ac:dyDescent="0.2">
      <c r="B6262" s="31">
        <v>6253</v>
      </c>
      <c r="J6262">
        <f t="shared" si="97"/>
        <v>105000</v>
      </c>
      <c r="K6262" t="e">
        <f>VLOOKUP(B6262,'REGISTRO ABONOS'!$B$8:$BC$10039,54,0)</f>
        <v>#N/A</v>
      </c>
      <c r="L6262" t="e">
        <f>IF(Tabla267[[#This Row],[VALOR RESTANTE]]&lt;Tabla267[[#This Row],[VALOR]],"NO DISPONIBLE","DISPONIBLE")</f>
        <v>#N/A</v>
      </c>
      <c r="M6262" s="9">
        <f>COUNTIF(Tabla267[[#This Row],[VALOR RESTANTE]],0)</f>
        <v>0</v>
      </c>
    </row>
    <row r="6263" spans="2:13" hidden="1" x14ac:dyDescent="0.2">
      <c r="B6263" s="31">
        <v>6254</v>
      </c>
      <c r="J6263">
        <f t="shared" si="97"/>
        <v>105000</v>
      </c>
      <c r="K6263" t="e">
        <f>VLOOKUP(B6263,'REGISTRO ABONOS'!$B$8:$BC$10039,54,0)</f>
        <v>#N/A</v>
      </c>
      <c r="L6263" t="e">
        <f>IF(Tabla267[[#This Row],[VALOR RESTANTE]]&lt;Tabla267[[#This Row],[VALOR]],"NO DISPONIBLE","DISPONIBLE")</f>
        <v>#N/A</v>
      </c>
      <c r="M6263" s="9">
        <f>COUNTIF(Tabla267[[#This Row],[VALOR RESTANTE]],0)</f>
        <v>0</v>
      </c>
    </row>
    <row r="6264" spans="2:13" hidden="1" x14ac:dyDescent="0.2">
      <c r="B6264" s="31">
        <v>6255</v>
      </c>
      <c r="J6264">
        <f t="shared" si="97"/>
        <v>105000</v>
      </c>
      <c r="K6264" t="e">
        <f>VLOOKUP(B6264,'REGISTRO ABONOS'!$B$8:$BC$10039,54,0)</f>
        <v>#N/A</v>
      </c>
      <c r="L6264" t="e">
        <f>IF(Tabla267[[#This Row],[VALOR RESTANTE]]&lt;Tabla267[[#This Row],[VALOR]],"NO DISPONIBLE","DISPONIBLE")</f>
        <v>#N/A</v>
      </c>
      <c r="M6264" s="9">
        <f>COUNTIF(Tabla267[[#This Row],[VALOR RESTANTE]],0)</f>
        <v>0</v>
      </c>
    </row>
    <row r="6265" spans="2:13" hidden="1" x14ac:dyDescent="0.2">
      <c r="B6265" s="31">
        <v>6256</v>
      </c>
      <c r="J6265">
        <f t="shared" si="97"/>
        <v>105000</v>
      </c>
      <c r="K6265" t="e">
        <f>VLOOKUP(B6265,'REGISTRO ABONOS'!$B$8:$BC$10039,54,0)</f>
        <v>#N/A</v>
      </c>
      <c r="L6265" t="e">
        <f>IF(Tabla267[[#This Row],[VALOR RESTANTE]]&lt;Tabla267[[#This Row],[VALOR]],"NO DISPONIBLE","DISPONIBLE")</f>
        <v>#N/A</v>
      </c>
      <c r="M6265" s="9">
        <f>COUNTIF(Tabla267[[#This Row],[VALOR RESTANTE]],0)</f>
        <v>0</v>
      </c>
    </row>
    <row r="6266" spans="2:13" hidden="1" x14ac:dyDescent="0.2">
      <c r="B6266" s="31">
        <v>6257</v>
      </c>
      <c r="J6266">
        <f t="shared" si="97"/>
        <v>105000</v>
      </c>
      <c r="K6266" t="e">
        <f>VLOOKUP(B6266,'REGISTRO ABONOS'!$B$8:$BC$10039,54,0)</f>
        <v>#N/A</v>
      </c>
      <c r="L6266" t="e">
        <f>IF(Tabla267[[#This Row],[VALOR RESTANTE]]&lt;Tabla267[[#This Row],[VALOR]],"NO DISPONIBLE","DISPONIBLE")</f>
        <v>#N/A</v>
      </c>
      <c r="M6266" s="9">
        <f>COUNTIF(Tabla267[[#This Row],[VALOR RESTANTE]],0)</f>
        <v>0</v>
      </c>
    </row>
    <row r="6267" spans="2:13" hidden="1" x14ac:dyDescent="0.2">
      <c r="B6267" s="31">
        <v>6258</v>
      </c>
      <c r="J6267">
        <f t="shared" si="97"/>
        <v>105000</v>
      </c>
      <c r="K6267" t="e">
        <f>VLOOKUP(B6267,'REGISTRO ABONOS'!$B$8:$BC$10039,54,0)</f>
        <v>#N/A</v>
      </c>
      <c r="L6267" t="e">
        <f>IF(Tabla267[[#This Row],[VALOR RESTANTE]]&lt;Tabla267[[#This Row],[VALOR]],"NO DISPONIBLE","DISPONIBLE")</f>
        <v>#N/A</v>
      </c>
      <c r="M6267" s="9">
        <f>COUNTIF(Tabla267[[#This Row],[VALOR RESTANTE]],0)</f>
        <v>0</v>
      </c>
    </row>
    <row r="6268" spans="2:13" hidden="1" x14ac:dyDescent="0.2">
      <c r="B6268" s="31">
        <v>6259</v>
      </c>
      <c r="J6268">
        <f t="shared" si="97"/>
        <v>105000</v>
      </c>
      <c r="K6268" t="e">
        <f>VLOOKUP(B6268,'REGISTRO ABONOS'!$B$8:$BC$10039,54,0)</f>
        <v>#N/A</v>
      </c>
      <c r="L6268" t="e">
        <f>IF(Tabla267[[#This Row],[VALOR RESTANTE]]&lt;Tabla267[[#This Row],[VALOR]],"NO DISPONIBLE","DISPONIBLE")</f>
        <v>#N/A</v>
      </c>
      <c r="M6268" s="9">
        <f>COUNTIF(Tabla267[[#This Row],[VALOR RESTANTE]],0)</f>
        <v>0</v>
      </c>
    </row>
    <row r="6269" spans="2:13" hidden="1" x14ac:dyDescent="0.2">
      <c r="B6269" s="31">
        <v>6260</v>
      </c>
      <c r="J6269">
        <f t="shared" si="97"/>
        <v>105000</v>
      </c>
      <c r="K6269" t="e">
        <f>VLOOKUP(B6269,'REGISTRO ABONOS'!$B$8:$BC$10039,54,0)</f>
        <v>#N/A</v>
      </c>
      <c r="L6269" t="e">
        <f>IF(Tabla267[[#This Row],[VALOR RESTANTE]]&lt;Tabla267[[#This Row],[VALOR]],"NO DISPONIBLE","DISPONIBLE")</f>
        <v>#N/A</v>
      </c>
      <c r="M6269" s="9">
        <f>COUNTIF(Tabla267[[#This Row],[VALOR RESTANTE]],0)</f>
        <v>0</v>
      </c>
    </row>
    <row r="6270" spans="2:13" hidden="1" x14ac:dyDescent="0.2">
      <c r="B6270" s="31">
        <v>6261</v>
      </c>
      <c r="J6270">
        <f t="shared" si="97"/>
        <v>105000</v>
      </c>
      <c r="K6270" t="e">
        <f>VLOOKUP(B6270,'REGISTRO ABONOS'!$B$8:$BC$10039,54,0)</f>
        <v>#N/A</v>
      </c>
      <c r="L6270" t="e">
        <f>IF(Tabla267[[#This Row],[VALOR RESTANTE]]&lt;Tabla267[[#This Row],[VALOR]],"NO DISPONIBLE","DISPONIBLE")</f>
        <v>#N/A</v>
      </c>
      <c r="M6270" s="9">
        <f>COUNTIF(Tabla267[[#This Row],[VALOR RESTANTE]],0)</f>
        <v>0</v>
      </c>
    </row>
    <row r="6271" spans="2:13" hidden="1" x14ac:dyDescent="0.2">
      <c r="B6271" s="31">
        <v>6262</v>
      </c>
      <c r="C6271" s="10">
        <v>43559</v>
      </c>
      <c r="D6271" t="s">
        <v>116</v>
      </c>
      <c r="H6271" t="s">
        <v>116</v>
      </c>
      <c r="I6271" t="s">
        <v>65</v>
      </c>
      <c r="J6271">
        <f t="shared" si="97"/>
        <v>105000</v>
      </c>
      <c r="K6271" t="e">
        <f>VLOOKUP(B6271,'REGISTRO ABONOS'!$B$8:$BC$10039,54,0)</f>
        <v>#N/A</v>
      </c>
      <c r="L6271" t="e">
        <f>IF(Tabla267[[#This Row],[VALOR RESTANTE]]&lt;Tabla267[[#This Row],[VALOR]],"NO DISPONIBLE","DISPONIBLE")</f>
        <v>#N/A</v>
      </c>
      <c r="M6271" s="9">
        <f>COUNTIF(Tabla267[[#This Row],[VALOR RESTANTE]],0)</f>
        <v>0</v>
      </c>
    </row>
    <row r="6272" spans="2:13" hidden="1" x14ac:dyDescent="0.2">
      <c r="B6272" s="31">
        <v>6263</v>
      </c>
      <c r="J6272">
        <f t="shared" si="97"/>
        <v>105000</v>
      </c>
      <c r="K6272" t="e">
        <f>VLOOKUP(B6272,'REGISTRO ABONOS'!$B$8:$BC$10039,54,0)</f>
        <v>#N/A</v>
      </c>
      <c r="L6272" t="e">
        <f>IF(Tabla267[[#This Row],[VALOR RESTANTE]]&lt;Tabla267[[#This Row],[VALOR]],"NO DISPONIBLE","DISPONIBLE")</f>
        <v>#N/A</v>
      </c>
      <c r="M6272" s="9">
        <f>COUNTIF(Tabla267[[#This Row],[VALOR RESTANTE]],0)</f>
        <v>0</v>
      </c>
    </row>
    <row r="6273" spans="2:13" hidden="1" x14ac:dyDescent="0.2">
      <c r="B6273" s="31">
        <v>6264</v>
      </c>
      <c r="J6273">
        <f t="shared" si="97"/>
        <v>105000</v>
      </c>
      <c r="K6273" t="e">
        <f>VLOOKUP(B6273,'REGISTRO ABONOS'!$B$8:$BC$10039,54,0)</f>
        <v>#N/A</v>
      </c>
      <c r="L6273" t="e">
        <f>IF(Tabla267[[#This Row],[VALOR RESTANTE]]&lt;Tabla267[[#This Row],[VALOR]],"NO DISPONIBLE","DISPONIBLE")</f>
        <v>#N/A</v>
      </c>
      <c r="M6273" s="9">
        <f>COUNTIF(Tabla267[[#This Row],[VALOR RESTANTE]],0)</f>
        <v>0</v>
      </c>
    </row>
    <row r="6274" spans="2:13" hidden="1" x14ac:dyDescent="0.2">
      <c r="B6274" s="31">
        <v>6265</v>
      </c>
      <c r="J6274">
        <f t="shared" si="97"/>
        <v>105000</v>
      </c>
      <c r="K6274" t="e">
        <f>VLOOKUP(B6274,'REGISTRO ABONOS'!$B$8:$BC$10039,54,0)</f>
        <v>#N/A</v>
      </c>
      <c r="L6274" t="e">
        <f>IF(Tabla267[[#This Row],[VALOR RESTANTE]]&lt;Tabla267[[#This Row],[VALOR]],"NO DISPONIBLE","DISPONIBLE")</f>
        <v>#N/A</v>
      </c>
      <c r="M6274" s="9">
        <f>COUNTIF(Tabla267[[#This Row],[VALOR RESTANTE]],0)</f>
        <v>0</v>
      </c>
    </row>
    <row r="6275" spans="2:13" hidden="1" x14ac:dyDescent="0.2">
      <c r="B6275" s="31">
        <v>6266</v>
      </c>
      <c r="J6275">
        <f t="shared" si="97"/>
        <v>105000</v>
      </c>
      <c r="K6275" t="e">
        <f>VLOOKUP(B6275,'REGISTRO ABONOS'!$B$8:$BC$10039,54,0)</f>
        <v>#N/A</v>
      </c>
      <c r="L6275" t="e">
        <f>IF(Tabla267[[#This Row],[VALOR RESTANTE]]&lt;Tabla267[[#This Row],[VALOR]],"NO DISPONIBLE","DISPONIBLE")</f>
        <v>#N/A</v>
      </c>
      <c r="M6275" s="9">
        <f>COUNTIF(Tabla267[[#This Row],[VALOR RESTANTE]],0)</f>
        <v>0</v>
      </c>
    </row>
    <row r="6276" spans="2:13" hidden="1" x14ac:dyDescent="0.2">
      <c r="B6276" s="31">
        <v>6267</v>
      </c>
      <c r="J6276">
        <f t="shared" si="97"/>
        <v>105000</v>
      </c>
      <c r="K6276" t="e">
        <f>VLOOKUP(B6276,'REGISTRO ABONOS'!$B$8:$BC$10039,54,0)</f>
        <v>#N/A</v>
      </c>
      <c r="L6276" t="e">
        <f>IF(Tabla267[[#This Row],[VALOR RESTANTE]]&lt;Tabla267[[#This Row],[VALOR]],"NO DISPONIBLE","DISPONIBLE")</f>
        <v>#N/A</v>
      </c>
      <c r="M6276" s="9">
        <f>COUNTIF(Tabla267[[#This Row],[VALOR RESTANTE]],0)</f>
        <v>0</v>
      </c>
    </row>
    <row r="6277" spans="2:13" hidden="1" x14ac:dyDescent="0.2">
      <c r="B6277" s="31">
        <v>6268</v>
      </c>
      <c r="J6277">
        <f t="shared" si="97"/>
        <v>105000</v>
      </c>
      <c r="K6277" t="e">
        <f>VLOOKUP(B6277,'REGISTRO ABONOS'!$B$8:$BC$10039,54,0)</f>
        <v>#N/A</v>
      </c>
      <c r="L6277" t="e">
        <f>IF(Tabla267[[#This Row],[VALOR RESTANTE]]&lt;Tabla267[[#This Row],[VALOR]],"NO DISPONIBLE","DISPONIBLE")</f>
        <v>#N/A</v>
      </c>
      <c r="M6277" s="9">
        <f>COUNTIF(Tabla267[[#This Row],[VALOR RESTANTE]],0)</f>
        <v>0</v>
      </c>
    </row>
    <row r="6278" spans="2:13" hidden="1" x14ac:dyDescent="0.2">
      <c r="B6278" s="31">
        <v>6269</v>
      </c>
      <c r="J6278">
        <f t="shared" si="97"/>
        <v>105000</v>
      </c>
      <c r="K6278" t="e">
        <f>VLOOKUP(B6278,'REGISTRO ABONOS'!$B$8:$BC$10039,54,0)</f>
        <v>#N/A</v>
      </c>
      <c r="L6278" t="e">
        <f>IF(Tabla267[[#This Row],[VALOR RESTANTE]]&lt;Tabla267[[#This Row],[VALOR]],"NO DISPONIBLE","DISPONIBLE")</f>
        <v>#N/A</v>
      </c>
      <c r="M6278" s="9">
        <f>COUNTIF(Tabla267[[#This Row],[VALOR RESTANTE]],0)</f>
        <v>0</v>
      </c>
    </row>
    <row r="6279" spans="2:13" hidden="1" x14ac:dyDescent="0.2">
      <c r="B6279" s="31">
        <v>6270</v>
      </c>
      <c r="J6279">
        <f t="shared" si="97"/>
        <v>105000</v>
      </c>
      <c r="K6279" t="e">
        <f>VLOOKUP(B6279,'REGISTRO ABONOS'!$B$8:$BC$10039,54,0)</f>
        <v>#N/A</v>
      </c>
      <c r="L6279" t="e">
        <f>IF(Tabla267[[#This Row],[VALOR RESTANTE]]&lt;Tabla267[[#This Row],[VALOR]],"NO DISPONIBLE","DISPONIBLE")</f>
        <v>#N/A</v>
      </c>
      <c r="M6279" s="9">
        <f>COUNTIF(Tabla267[[#This Row],[VALOR RESTANTE]],0)</f>
        <v>0</v>
      </c>
    </row>
    <row r="6280" spans="2:13" hidden="1" x14ac:dyDescent="0.2">
      <c r="B6280" s="31">
        <v>6271</v>
      </c>
      <c r="J6280">
        <f t="shared" si="97"/>
        <v>105000</v>
      </c>
      <c r="K6280" t="e">
        <f>VLOOKUP(B6280,'REGISTRO ABONOS'!$B$8:$BC$10039,54,0)</f>
        <v>#N/A</v>
      </c>
      <c r="L6280" t="e">
        <f>IF(Tabla267[[#This Row],[VALOR RESTANTE]]&lt;Tabla267[[#This Row],[VALOR]],"NO DISPONIBLE","DISPONIBLE")</f>
        <v>#N/A</v>
      </c>
      <c r="M6280" s="9">
        <f>COUNTIF(Tabla267[[#This Row],[VALOR RESTANTE]],0)</f>
        <v>0</v>
      </c>
    </row>
    <row r="6281" spans="2:13" hidden="1" x14ac:dyDescent="0.2">
      <c r="B6281" s="31">
        <v>6272</v>
      </c>
      <c r="J6281">
        <f t="shared" si="97"/>
        <v>105000</v>
      </c>
      <c r="K6281" t="e">
        <f>VLOOKUP(B6281,'REGISTRO ABONOS'!$B$8:$BC$10039,54,0)</f>
        <v>#N/A</v>
      </c>
      <c r="L6281" t="e">
        <f>IF(Tabla267[[#This Row],[VALOR RESTANTE]]&lt;Tabla267[[#This Row],[VALOR]],"NO DISPONIBLE","DISPONIBLE")</f>
        <v>#N/A</v>
      </c>
      <c r="M6281" s="9">
        <f>COUNTIF(Tabla267[[#This Row],[VALOR RESTANTE]],0)</f>
        <v>0</v>
      </c>
    </row>
    <row r="6282" spans="2:13" hidden="1" x14ac:dyDescent="0.2">
      <c r="B6282" s="31">
        <v>6273</v>
      </c>
      <c r="J6282">
        <f t="shared" si="97"/>
        <v>105000</v>
      </c>
      <c r="K6282" t="e">
        <f>VLOOKUP(B6282,'REGISTRO ABONOS'!$B$8:$BC$10039,54,0)</f>
        <v>#N/A</v>
      </c>
      <c r="L6282" t="e">
        <f>IF(Tabla267[[#This Row],[VALOR RESTANTE]]&lt;Tabla267[[#This Row],[VALOR]],"NO DISPONIBLE","DISPONIBLE")</f>
        <v>#N/A</v>
      </c>
      <c r="M6282" s="9">
        <f>COUNTIF(Tabla267[[#This Row],[VALOR RESTANTE]],0)</f>
        <v>0</v>
      </c>
    </row>
    <row r="6283" spans="2:13" hidden="1" x14ac:dyDescent="0.2">
      <c r="B6283" s="31">
        <v>6274</v>
      </c>
      <c r="C6283" s="10">
        <v>43559</v>
      </c>
      <c r="D6283" t="s">
        <v>121</v>
      </c>
      <c r="H6283" t="s">
        <v>121</v>
      </c>
      <c r="I6283" t="s">
        <v>65</v>
      </c>
      <c r="J6283">
        <f t="shared" si="97"/>
        <v>105000</v>
      </c>
      <c r="K6283" t="e">
        <f>VLOOKUP(B6283,'REGISTRO ABONOS'!$B$8:$BC$10039,54,0)</f>
        <v>#N/A</v>
      </c>
      <c r="L6283" t="e">
        <f>IF(Tabla267[[#This Row],[VALOR RESTANTE]]&lt;Tabla267[[#This Row],[VALOR]],"NO DISPONIBLE","DISPONIBLE")</f>
        <v>#N/A</v>
      </c>
      <c r="M6283" s="9">
        <f>COUNTIF(Tabla267[[#This Row],[VALOR RESTANTE]],0)</f>
        <v>0</v>
      </c>
    </row>
    <row r="6284" spans="2:13" hidden="1" x14ac:dyDescent="0.2">
      <c r="B6284" s="31">
        <v>6275</v>
      </c>
      <c r="J6284">
        <f t="shared" ref="J6284:J6347" si="98">IF(C6284&gt;43607,130000,105000)</f>
        <v>105000</v>
      </c>
      <c r="K6284" t="e">
        <f>VLOOKUP(B6284,'REGISTRO ABONOS'!$B$8:$BC$10039,54,0)</f>
        <v>#N/A</v>
      </c>
      <c r="L6284" t="e">
        <f>IF(Tabla267[[#This Row],[VALOR RESTANTE]]&lt;Tabla267[[#This Row],[VALOR]],"NO DISPONIBLE","DISPONIBLE")</f>
        <v>#N/A</v>
      </c>
      <c r="M6284" s="9">
        <f>COUNTIF(Tabla267[[#This Row],[VALOR RESTANTE]],0)</f>
        <v>0</v>
      </c>
    </row>
    <row r="6285" spans="2:13" hidden="1" x14ac:dyDescent="0.2">
      <c r="B6285" s="31">
        <v>6276</v>
      </c>
      <c r="J6285">
        <f t="shared" si="98"/>
        <v>105000</v>
      </c>
      <c r="K6285" t="e">
        <f>VLOOKUP(B6285,'REGISTRO ABONOS'!$B$8:$BC$10039,54,0)</f>
        <v>#N/A</v>
      </c>
      <c r="L6285" t="e">
        <f>IF(Tabla267[[#This Row],[VALOR RESTANTE]]&lt;Tabla267[[#This Row],[VALOR]],"NO DISPONIBLE","DISPONIBLE")</f>
        <v>#N/A</v>
      </c>
      <c r="M6285" s="9">
        <f>COUNTIF(Tabla267[[#This Row],[VALOR RESTANTE]],0)</f>
        <v>0</v>
      </c>
    </row>
    <row r="6286" spans="2:13" hidden="1" x14ac:dyDescent="0.2">
      <c r="B6286" s="31">
        <v>6277</v>
      </c>
      <c r="J6286">
        <f t="shared" si="98"/>
        <v>105000</v>
      </c>
      <c r="K6286" t="e">
        <f>VLOOKUP(B6286,'REGISTRO ABONOS'!$B$8:$BC$10039,54,0)</f>
        <v>#N/A</v>
      </c>
      <c r="L6286" t="e">
        <f>IF(Tabla267[[#This Row],[VALOR RESTANTE]]&lt;Tabla267[[#This Row],[VALOR]],"NO DISPONIBLE","DISPONIBLE")</f>
        <v>#N/A</v>
      </c>
      <c r="M6286" s="9">
        <f>COUNTIF(Tabla267[[#This Row],[VALOR RESTANTE]],0)</f>
        <v>0</v>
      </c>
    </row>
    <row r="6287" spans="2:13" hidden="1" x14ac:dyDescent="0.2">
      <c r="B6287" s="31">
        <v>6278</v>
      </c>
      <c r="J6287">
        <f t="shared" si="98"/>
        <v>105000</v>
      </c>
      <c r="K6287" t="e">
        <f>VLOOKUP(B6287,'REGISTRO ABONOS'!$B$8:$BC$10039,54,0)</f>
        <v>#N/A</v>
      </c>
      <c r="L6287" t="e">
        <f>IF(Tabla267[[#This Row],[VALOR RESTANTE]]&lt;Tabla267[[#This Row],[VALOR]],"NO DISPONIBLE","DISPONIBLE")</f>
        <v>#N/A</v>
      </c>
      <c r="M6287" s="9">
        <f>COUNTIF(Tabla267[[#This Row],[VALOR RESTANTE]],0)</f>
        <v>0</v>
      </c>
    </row>
    <row r="6288" spans="2:13" hidden="1" x14ac:dyDescent="0.2">
      <c r="B6288" s="31">
        <v>6279</v>
      </c>
      <c r="J6288">
        <f t="shared" si="98"/>
        <v>105000</v>
      </c>
      <c r="K6288" t="e">
        <f>VLOOKUP(B6288,'REGISTRO ABONOS'!$B$8:$BC$10039,54,0)</f>
        <v>#N/A</v>
      </c>
      <c r="L6288" t="e">
        <f>IF(Tabla267[[#This Row],[VALOR RESTANTE]]&lt;Tabla267[[#This Row],[VALOR]],"NO DISPONIBLE","DISPONIBLE")</f>
        <v>#N/A</v>
      </c>
      <c r="M6288" s="9">
        <f>COUNTIF(Tabla267[[#This Row],[VALOR RESTANTE]],0)</f>
        <v>0</v>
      </c>
    </row>
    <row r="6289" spans="2:13" hidden="1" x14ac:dyDescent="0.2">
      <c r="B6289" s="31">
        <v>6280</v>
      </c>
      <c r="J6289">
        <f t="shared" si="98"/>
        <v>105000</v>
      </c>
      <c r="K6289" t="e">
        <f>VLOOKUP(B6289,'REGISTRO ABONOS'!$B$8:$BC$10039,54,0)</f>
        <v>#N/A</v>
      </c>
      <c r="L6289" t="e">
        <f>IF(Tabla267[[#This Row],[VALOR RESTANTE]]&lt;Tabla267[[#This Row],[VALOR]],"NO DISPONIBLE","DISPONIBLE")</f>
        <v>#N/A</v>
      </c>
      <c r="M6289" s="9">
        <f>COUNTIF(Tabla267[[#This Row],[VALOR RESTANTE]],0)</f>
        <v>0</v>
      </c>
    </row>
    <row r="6290" spans="2:13" hidden="1" x14ac:dyDescent="0.2">
      <c r="B6290" s="31">
        <v>6281</v>
      </c>
      <c r="J6290">
        <f t="shared" si="98"/>
        <v>105000</v>
      </c>
      <c r="K6290" t="e">
        <f>VLOOKUP(B6290,'REGISTRO ABONOS'!$B$8:$BC$10039,54,0)</f>
        <v>#N/A</v>
      </c>
      <c r="L6290" t="e">
        <f>IF(Tabla267[[#This Row],[VALOR RESTANTE]]&lt;Tabla267[[#This Row],[VALOR]],"NO DISPONIBLE","DISPONIBLE")</f>
        <v>#N/A</v>
      </c>
      <c r="M6290" s="9">
        <f>COUNTIF(Tabla267[[#This Row],[VALOR RESTANTE]],0)</f>
        <v>0</v>
      </c>
    </row>
    <row r="6291" spans="2:13" hidden="1" x14ac:dyDescent="0.2">
      <c r="B6291" s="31">
        <v>6282</v>
      </c>
      <c r="J6291">
        <f t="shared" si="98"/>
        <v>105000</v>
      </c>
      <c r="K6291" t="e">
        <f>VLOOKUP(B6291,'REGISTRO ABONOS'!$B$8:$BC$10039,54,0)</f>
        <v>#N/A</v>
      </c>
      <c r="L6291" t="e">
        <f>IF(Tabla267[[#This Row],[VALOR RESTANTE]]&lt;Tabla267[[#This Row],[VALOR]],"NO DISPONIBLE","DISPONIBLE")</f>
        <v>#N/A</v>
      </c>
      <c r="M6291" s="9">
        <f>COUNTIF(Tabla267[[#This Row],[VALOR RESTANTE]],0)</f>
        <v>0</v>
      </c>
    </row>
    <row r="6292" spans="2:13" hidden="1" x14ac:dyDescent="0.2">
      <c r="B6292" s="31">
        <v>6283</v>
      </c>
      <c r="J6292">
        <f t="shared" si="98"/>
        <v>105000</v>
      </c>
      <c r="K6292" t="e">
        <f>VLOOKUP(B6292,'REGISTRO ABONOS'!$B$8:$BC$10039,54,0)</f>
        <v>#N/A</v>
      </c>
      <c r="L6292" t="e">
        <f>IF(Tabla267[[#This Row],[VALOR RESTANTE]]&lt;Tabla267[[#This Row],[VALOR]],"NO DISPONIBLE","DISPONIBLE")</f>
        <v>#N/A</v>
      </c>
      <c r="M6292" s="9">
        <f>COUNTIF(Tabla267[[#This Row],[VALOR RESTANTE]],0)</f>
        <v>0</v>
      </c>
    </row>
    <row r="6293" spans="2:13" hidden="1" x14ac:dyDescent="0.2">
      <c r="B6293" s="31">
        <v>6284</v>
      </c>
      <c r="J6293">
        <f t="shared" si="98"/>
        <v>105000</v>
      </c>
      <c r="K6293" t="e">
        <f>VLOOKUP(B6293,'REGISTRO ABONOS'!$B$8:$BC$10039,54,0)</f>
        <v>#N/A</v>
      </c>
      <c r="L6293" t="e">
        <f>IF(Tabla267[[#This Row],[VALOR RESTANTE]]&lt;Tabla267[[#This Row],[VALOR]],"NO DISPONIBLE","DISPONIBLE")</f>
        <v>#N/A</v>
      </c>
      <c r="M6293" s="9">
        <f>COUNTIF(Tabla267[[#This Row],[VALOR RESTANTE]],0)</f>
        <v>0</v>
      </c>
    </row>
    <row r="6294" spans="2:13" hidden="1" x14ac:dyDescent="0.2">
      <c r="B6294" s="31">
        <v>6285</v>
      </c>
      <c r="J6294">
        <f t="shared" si="98"/>
        <v>105000</v>
      </c>
      <c r="K6294" t="e">
        <f>VLOOKUP(B6294,'REGISTRO ABONOS'!$B$8:$BC$10039,54,0)</f>
        <v>#N/A</v>
      </c>
      <c r="L6294" t="e">
        <f>IF(Tabla267[[#This Row],[VALOR RESTANTE]]&lt;Tabla267[[#This Row],[VALOR]],"NO DISPONIBLE","DISPONIBLE")</f>
        <v>#N/A</v>
      </c>
      <c r="M6294" s="9">
        <f>COUNTIF(Tabla267[[#This Row],[VALOR RESTANTE]],0)</f>
        <v>0</v>
      </c>
    </row>
    <row r="6295" spans="2:13" hidden="1" x14ac:dyDescent="0.2">
      <c r="B6295" s="31">
        <v>6286</v>
      </c>
      <c r="J6295">
        <f t="shared" si="98"/>
        <v>105000</v>
      </c>
      <c r="K6295" t="e">
        <f>VLOOKUP(B6295,'REGISTRO ABONOS'!$B$8:$BC$10039,54,0)</f>
        <v>#N/A</v>
      </c>
      <c r="L6295" t="e">
        <f>IF(Tabla267[[#This Row],[VALOR RESTANTE]]&lt;Tabla267[[#This Row],[VALOR]],"NO DISPONIBLE","DISPONIBLE")</f>
        <v>#N/A</v>
      </c>
      <c r="M6295" s="9">
        <f>COUNTIF(Tabla267[[#This Row],[VALOR RESTANTE]],0)</f>
        <v>0</v>
      </c>
    </row>
    <row r="6296" spans="2:13" hidden="1" x14ac:dyDescent="0.2">
      <c r="B6296" s="31">
        <v>6287</v>
      </c>
      <c r="J6296">
        <f t="shared" si="98"/>
        <v>105000</v>
      </c>
      <c r="K6296" t="e">
        <f>VLOOKUP(B6296,'REGISTRO ABONOS'!$B$8:$BC$10039,54,0)</f>
        <v>#N/A</v>
      </c>
      <c r="L6296" t="e">
        <f>IF(Tabla267[[#This Row],[VALOR RESTANTE]]&lt;Tabla267[[#This Row],[VALOR]],"NO DISPONIBLE","DISPONIBLE")</f>
        <v>#N/A</v>
      </c>
      <c r="M6296" s="9">
        <f>COUNTIF(Tabla267[[#This Row],[VALOR RESTANTE]],0)</f>
        <v>0</v>
      </c>
    </row>
    <row r="6297" spans="2:13" hidden="1" x14ac:dyDescent="0.2">
      <c r="B6297" s="31">
        <v>6288</v>
      </c>
      <c r="J6297">
        <f t="shared" si="98"/>
        <v>105000</v>
      </c>
      <c r="K6297" t="e">
        <f>VLOOKUP(B6297,'REGISTRO ABONOS'!$B$8:$BC$10039,54,0)</f>
        <v>#N/A</v>
      </c>
      <c r="L6297" t="e">
        <f>IF(Tabla267[[#This Row],[VALOR RESTANTE]]&lt;Tabla267[[#This Row],[VALOR]],"NO DISPONIBLE","DISPONIBLE")</f>
        <v>#N/A</v>
      </c>
      <c r="M6297" s="9">
        <f>COUNTIF(Tabla267[[#This Row],[VALOR RESTANTE]],0)</f>
        <v>0</v>
      </c>
    </row>
    <row r="6298" spans="2:13" hidden="1" x14ac:dyDescent="0.2">
      <c r="B6298" s="31">
        <v>6289</v>
      </c>
      <c r="J6298">
        <f t="shared" si="98"/>
        <v>105000</v>
      </c>
      <c r="K6298" t="e">
        <f>VLOOKUP(B6298,'REGISTRO ABONOS'!$B$8:$BC$10039,54,0)</f>
        <v>#N/A</v>
      </c>
      <c r="L6298" t="e">
        <f>IF(Tabla267[[#This Row],[VALOR RESTANTE]]&lt;Tabla267[[#This Row],[VALOR]],"NO DISPONIBLE","DISPONIBLE")</f>
        <v>#N/A</v>
      </c>
      <c r="M6298" s="9">
        <f>COUNTIF(Tabla267[[#This Row],[VALOR RESTANTE]],0)</f>
        <v>0</v>
      </c>
    </row>
    <row r="6299" spans="2:13" hidden="1" x14ac:dyDescent="0.2">
      <c r="B6299" s="31">
        <v>6290</v>
      </c>
      <c r="J6299">
        <f t="shared" si="98"/>
        <v>105000</v>
      </c>
      <c r="K6299" t="e">
        <f>VLOOKUP(B6299,'REGISTRO ABONOS'!$B$8:$BC$10039,54,0)</f>
        <v>#N/A</v>
      </c>
      <c r="L6299" t="e">
        <f>IF(Tabla267[[#This Row],[VALOR RESTANTE]]&lt;Tabla267[[#This Row],[VALOR]],"NO DISPONIBLE","DISPONIBLE")</f>
        <v>#N/A</v>
      </c>
      <c r="M6299" s="9">
        <f>COUNTIF(Tabla267[[#This Row],[VALOR RESTANTE]],0)</f>
        <v>0</v>
      </c>
    </row>
    <row r="6300" spans="2:13" hidden="1" x14ac:dyDescent="0.2">
      <c r="B6300" s="31">
        <v>6291</v>
      </c>
      <c r="J6300">
        <f t="shared" si="98"/>
        <v>105000</v>
      </c>
      <c r="K6300" t="e">
        <f>VLOOKUP(B6300,'REGISTRO ABONOS'!$B$8:$BC$10039,54,0)</f>
        <v>#N/A</v>
      </c>
      <c r="L6300" t="e">
        <f>IF(Tabla267[[#This Row],[VALOR RESTANTE]]&lt;Tabla267[[#This Row],[VALOR]],"NO DISPONIBLE","DISPONIBLE")</f>
        <v>#N/A</v>
      </c>
      <c r="M6300" s="9">
        <f>COUNTIF(Tabla267[[#This Row],[VALOR RESTANTE]],0)</f>
        <v>0</v>
      </c>
    </row>
    <row r="6301" spans="2:13" hidden="1" x14ac:dyDescent="0.2">
      <c r="B6301" s="31">
        <v>6292</v>
      </c>
      <c r="J6301">
        <f t="shared" si="98"/>
        <v>105000</v>
      </c>
      <c r="K6301" t="e">
        <f>VLOOKUP(B6301,'REGISTRO ABONOS'!$B$8:$BC$10039,54,0)</f>
        <v>#N/A</v>
      </c>
      <c r="L6301" t="e">
        <f>IF(Tabla267[[#This Row],[VALOR RESTANTE]]&lt;Tabla267[[#This Row],[VALOR]],"NO DISPONIBLE","DISPONIBLE")</f>
        <v>#N/A</v>
      </c>
      <c r="M6301" s="9">
        <f>COUNTIF(Tabla267[[#This Row],[VALOR RESTANTE]],0)</f>
        <v>0</v>
      </c>
    </row>
    <row r="6302" spans="2:13" hidden="1" x14ac:dyDescent="0.2">
      <c r="B6302" s="31">
        <v>6293</v>
      </c>
      <c r="J6302">
        <f t="shared" si="98"/>
        <v>105000</v>
      </c>
      <c r="K6302" t="e">
        <f>VLOOKUP(B6302,'REGISTRO ABONOS'!$B$8:$BC$10039,54,0)</f>
        <v>#N/A</v>
      </c>
      <c r="L6302" t="e">
        <f>IF(Tabla267[[#This Row],[VALOR RESTANTE]]&lt;Tabla267[[#This Row],[VALOR]],"NO DISPONIBLE","DISPONIBLE")</f>
        <v>#N/A</v>
      </c>
      <c r="M6302" s="9">
        <f>COUNTIF(Tabla267[[#This Row],[VALOR RESTANTE]],0)</f>
        <v>0</v>
      </c>
    </row>
    <row r="6303" spans="2:13" hidden="1" x14ac:dyDescent="0.2">
      <c r="B6303" s="31">
        <v>6294</v>
      </c>
      <c r="J6303">
        <f t="shared" si="98"/>
        <v>105000</v>
      </c>
      <c r="K6303" t="e">
        <f>VLOOKUP(B6303,'REGISTRO ABONOS'!$B$8:$BC$10039,54,0)</f>
        <v>#N/A</v>
      </c>
      <c r="L6303" t="e">
        <f>IF(Tabla267[[#This Row],[VALOR RESTANTE]]&lt;Tabla267[[#This Row],[VALOR]],"NO DISPONIBLE","DISPONIBLE")</f>
        <v>#N/A</v>
      </c>
      <c r="M6303" s="9">
        <f>COUNTIF(Tabla267[[#This Row],[VALOR RESTANTE]],0)</f>
        <v>0</v>
      </c>
    </row>
    <row r="6304" spans="2:13" hidden="1" x14ac:dyDescent="0.2">
      <c r="B6304" s="31">
        <v>6295</v>
      </c>
      <c r="J6304">
        <f t="shared" si="98"/>
        <v>105000</v>
      </c>
      <c r="K6304" t="e">
        <f>VLOOKUP(B6304,'REGISTRO ABONOS'!$B$8:$BC$10039,54,0)</f>
        <v>#N/A</v>
      </c>
      <c r="L6304" t="e">
        <f>IF(Tabla267[[#This Row],[VALOR RESTANTE]]&lt;Tabla267[[#This Row],[VALOR]],"NO DISPONIBLE","DISPONIBLE")</f>
        <v>#N/A</v>
      </c>
      <c r="M6304" s="9">
        <f>COUNTIF(Tabla267[[#This Row],[VALOR RESTANTE]],0)</f>
        <v>0</v>
      </c>
    </row>
    <row r="6305" spans="2:13" hidden="1" x14ac:dyDescent="0.2">
      <c r="B6305" s="31">
        <v>6296</v>
      </c>
      <c r="J6305">
        <f t="shared" si="98"/>
        <v>105000</v>
      </c>
      <c r="K6305" t="e">
        <f>VLOOKUP(B6305,'REGISTRO ABONOS'!$B$8:$BC$10039,54,0)</f>
        <v>#N/A</v>
      </c>
      <c r="L6305" t="e">
        <f>IF(Tabla267[[#This Row],[VALOR RESTANTE]]&lt;Tabla267[[#This Row],[VALOR]],"NO DISPONIBLE","DISPONIBLE")</f>
        <v>#N/A</v>
      </c>
      <c r="M6305" s="9">
        <f>COUNTIF(Tabla267[[#This Row],[VALOR RESTANTE]],0)</f>
        <v>0</v>
      </c>
    </row>
    <row r="6306" spans="2:13" hidden="1" x14ac:dyDescent="0.2">
      <c r="B6306" s="31">
        <v>6297</v>
      </c>
      <c r="J6306">
        <f t="shared" si="98"/>
        <v>105000</v>
      </c>
      <c r="K6306" t="e">
        <f>VLOOKUP(B6306,'REGISTRO ABONOS'!$B$8:$BC$10039,54,0)</f>
        <v>#N/A</v>
      </c>
      <c r="L6306" t="e">
        <f>IF(Tabla267[[#This Row],[VALOR RESTANTE]]&lt;Tabla267[[#This Row],[VALOR]],"NO DISPONIBLE","DISPONIBLE")</f>
        <v>#N/A</v>
      </c>
      <c r="M6306" s="9">
        <f>COUNTIF(Tabla267[[#This Row],[VALOR RESTANTE]],0)</f>
        <v>0</v>
      </c>
    </row>
    <row r="6307" spans="2:13" hidden="1" x14ac:dyDescent="0.2">
      <c r="B6307" s="31">
        <v>6298</v>
      </c>
      <c r="J6307">
        <f t="shared" si="98"/>
        <v>105000</v>
      </c>
      <c r="K6307" t="e">
        <f>VLOOKUP(B6307,'REGISTRO ABONOS'!$B$8:$BC$10039,54,0)</f>
        <v>#N/A</v>
      </c>
      <c r="L6307" t="e">
        <f>IF(Tabla267[[#This Row],[VALOR RESTANTE]]&lt;Tabla267[[#This Row],[VALOR]],"NO DISPONIBLE","DISPONIBLE")</f>
        <v>#N/A</v>
      </c>
      <c r="M6307" s="9">
        <f>COUNTIF(Tabla267[[#This Row],[VALOR RESTANTE]],0)</f>
        <v>0</v>
      </c>
    </row>
    <row r="6308" spans="2:13" hidden="1" x14ac:dyDescent="0.2">
      <c r="B6308" s="31">
        <v>6299</v>
      </c>
      <c r="J6308">
        <f t="shared" si="98"/>
        <v>105000</v>
      </c>
      <c r="K6308" t="e">
        <f>VLOOKUP(B6308,'REGISTRO ABONOS'!$B$8:$BC$10039,54,0)</f>
        <v>#N/A</v>
      </c>
      <c r="L6308" t="e">
        <f>IF(Tabla267[[#This Row],[VALOR RESTANTE]]&lt;Tabla267[[#This Row],[VALOR]],"NO DISPONIBLE","DISPONIBLE")</f>
        <v>#N/A</v>
      </c>
      <c r="M6308" s="9">
        <f>COUNTIF(Tabla267[[#This Row],[VALOR RESTANTE]],0)</f>
        <v>0</v>
      </c>
    </row>
    <row r="6309" spans="2:13" hidden="1" x14ac:dyDescent="0.2">
      <c r="B6309" s="31">
        <v>6300</v>
      </c>
      <c r="J6309">
        <f t="shared" si="98"/>
        <v>105000</v>
      </c>
      <c r="K6309" t="e">
        <f>VLOOKUP(B6309,'REGISTRO ABONOS'!$B$8:$BC$10039,54,0)</f>
        <v>#N/A</v>
      </c>
      <c r="L6309" t="e">
        <f>IF(Tabla267[[#This Row],[VALOR RESTANTE]]&lt;Tabla267[[#This Row],[VALOR]],"NO DISPONIBLE","DISPONIBLE")</f>
        <v>#N/A</v>
      </c>
      <c r="M6309" s="9">
        <f>COUNTIF(Tabla267[[#This Row],[VALOR RESTANTE]],0)</f>
        <v>0</v>
      </c>
    </row>
    <row r="6310" spans="2:13" hidden="1" x14ac:dyDescent="0.2">
      <c r="B6310" s="31">
        <v>6301</v>
      </c>
      <c r="J6310">
        <f t="shared" si="98"/>
        <v>105000</v>
      </c>
      <c r="K6310" t="e">
        <f>VLOOKUP(B6310,'REGISTRO ABONOS'!$B$8:$BC$10039,54,0)</f>
        <v>#N/A</v>
      </c>
      <c r="L6310" t="e">
        <f>IF(Tabla267[[#This Row],[VALOR RESTANTE]]&lt;Tabla267[[#This Row],[VALOR]],"NO DISPONIBLE","DISPONIBLE")</f>
        <v>#N/A</v>
      </c>
      <c r="M6310" s="9">
        <f>COUNTIF(Tabla267[[#This Row],[VALOR RESTANTE]],0)</f>
        <v>0</v>
      </c>
    </row>
    <row r="6311" spans="2:13" hidden="1" x14ac:dyDescent="0.2">
      <c r="B6311" s="31">
        <v>6302</v>
      </c>
      <c r="J6311">
        <f t="shared" si="98"/>
        <v>105000</v>
      </c>
      <c r="K6311" t="e">
        <f>VLOOKUP(B6311,'REGISTRO ABONOS'!$B$8:$BC$10039,54,0)</f>
        <v>#N/A</v>
      </c>
      <c r="L6311" t="e">
        <f>IF(Tabla267[[#This Row],[VALOR RESTANTE]]&lt;Tabla267[[#This Row],[VALOR]],"NO DISPONIBLE","DISPONIBLE")</f>
        <v>#N/A</v>
      </c>
      <c r="M6311" s="9">
        <f>COUNTIF(Tabla267[[#This Row],[VALOR RESTANTE]],0)</f>
        <v>0</v>
      </c>
    </row>
    <row r="6312" spans="2:13" hidden="1" x14ac:dyDescent="0.2">
      <c r="B6312" s="31">
        <v>6303</v>
      </c>
      <c r="J6312">
        <f t="shared" si="98"/>
        <v>105000</v>
      </c>
      <c r="K6312" t="e">
        <f>VLOOKUP(B6312,'REGISTRO ABONOS'!$B$8:$BC$10039,54,0)</f>
        <v>#N/A</v>
      </c>
      <c r="L6312" t="e">
        <f>IF(Tabla267[[#This Row],[VALOR RESTANTE]]&lt;Tabla267[[#This Row],[VALOR]],"NO DISPONIBLE","DISPONIBLE")</f>
        <v>#N/A</v>
      </c>
      <c r="M6312" s="9">
        <f>COUNTIF(Tabla267[[#This Row],[VALOR RESTANTE]],0)</f>
        <v>0</v>
      </c>
    </row>
    <row r="6313" spans="2:13" hidden="1" x14ac:dyDescent="0.2">
      <c r="B6313" s="31">
        <v>6304</v>
      </c>
      <c r="J6313">
        <f t="shared" si="98"/>
        <v>105000</v>
      </c>
      <c r="K6313" t="e">
        <f>VLOOKUP(B6313,'REGISTRO ABONOS'!$B$8:$BC$10039,54,0)</f>
        <v>#N/A</v>
      </c>
      <c r="L6313" t="e">
        <f>IF(Tabla267[[#This Row],[VALOR RESTANTE]]&lt;Tabla267[[#This Row],[VALOR]],"NO DISPONIBLE","DISPONIBLE")</f>
        <v>#N/A</v>
      </c>
      <c r="M6313" s="9">
        <f>COUNTIF(Tabla267[[#This Row],[VALOR RESTANTE]],0)</f>
        <v>0</v>
      </c>
    </row>
    <row r="6314" spans="2:13" hidden="1" x14ac:dyDescent="0.2">
      <c r="B6314" s="31">
        <v>6305</v>
      </c>
      <c r="J6314">
        <f t="shared" si="98"/>
        <v>105000</v>
      </c>
      <c r="K6314" t="e">
        <f>VLOOKUP(B6314,'REGISTRO ABONOS'!$B$8:$BC$10039,54,0)</f>
        <v>#N/A</v>
      </c>
      <c r="L6314" t="e">
        <f>IF(Tabla267[[#This Row],[VALOR RESTANTE]]&lt;Tabla267[[#This Row],[VALOR]],"NO DISPONIBLE","DISPONIBLE")</f>
        <v>#N/A</v>
      </c>
      <c r="M6314" s="9">
        <f>COUNTIF(Tabla267[[#This Row],[VALOR RESTANTE]],0)</f>
        <v>0</v>
      </c>
    </row>
    <row r="6315" spans="2:13" hidden="1" x14ac:dyDescent="0.2">
      <c r="B6315" s="31">
        <v>6306</v>
      </c>
      <c r="J6315">
        <f t="shared" si="98"/>
        <v>105000</v>
      </c>
      <c r="K6315" t="e">
        <f>VLOOKUP(B6315,'REGISTRO ABONOS'!$B$8:$BC$10039,54,0)</f>
        <v>#N/A</v>
      </c>
      <c r="L6315" t="e">
        <f>IF(Tabla267[[#This Row],[VALOR RESTANTE]]&lt;Tabla267[[#This Row],[VALOR]],"NO DISPONIBLE","DISPONIBLE")</f>
        <v>#N/A</v>
      </c>
      <c r="M6315" s="9">
        <f>COUNTIF(Tabla267[[#This Row],[VALOR RESTANTE]],0)</f>
        <v>0</v>
      </c>
    </row>
    <row r="6316" spans="2:13" hidden="1" x14ac:dyDescent="0.2">
      <c r="B6316" s="31">
        <v>6307</v>
      </c>
      <c r="J6316">
        <f t="shared" si="98"/>
        <v>105000</v>
      </c>
      <c r="K6316" t="e">
        <f>VLOOKUP(B6316,'REGISTRO ABONOS'!$B$8:$BC$10039,54,0)</f>
        <v>#N/A</v>
      </c>
      <c r="L6316" t="e">
        <f>IF(Tabla267[[#This Row],[VALOR RESTANTE]]&lt;Tabla267[[#This Row],[VALOR]],"NO DISPONIBLE","DISPONIBLE")</f>
        <v>#N/A</v>
      </c>
      <c r="M6316" s="9">
        <f>COUNTIF(Tabla267[[#This Row],[VALOR RESTANTE]],0)</f>
        <v>0</v>
      </c>
    </row>
    <row r="6317" spans="2:13" hidden="1" x14ac:dyDescent="0.2">
      <c r="B6317" s="31">
        <v>6308</v>
      </c>
      <c r="J6317">
        <f t="shared" si="98"/>
        <v>105000</v>
      </c>
      <c r="K6317" t="e">
        <f>VLOOKUP(B6317,'REGISTRO ABONOS'!$B$8:$BC$10039,54,0)</f>
        <v>#N/A</v>
      </c>
      <c r="L6317" t="e">
        <f>IF(Tabla267[[#This Row],[VALOR RESTANTE]]&lt;Tabla267[[#This Row],[VALOR]],"NO DISPONIBLE","DISPONIBLE")</f>
        <v>#N/A</v>
      </c>
      <c r="M6317" s="9">
        <f>COUNTIF(Tabla267[[#This Row],[VALOR RESTANTE]],0)</f>
        <v>0</v>
      </c>
    </row>
    <row r="6318" spans="2:13" hidden="1" x14ac:dyDescent="0.2">
      <c r="B6318" s="31">
        <v>6309</v>
      </c>
      <c r="J6318">
        <f t="shared" si="98"/>
        <v>105000</v>
      </c>
      <c r="K6318" t="e">
        <f>VLOOKUP(B6318,'REGISTRO ABONOS'!$B$8:$BC$10039,54,0)</f>
        <v>#N/A</v>
      </c>
      <c r="L6318" t="e">
        <f>IF(Tabla267[[#This Row],[VALOR RESTANTE]]&lt;Tabla267[[#This Row],[VALOR]],"NO DISPONIBLE","DISPONIBLE")</f>
        <v>#N/A</v>
      </c>
      <c r="M6318" s="9">
        <f>COUNTIF(Tabla267[[#This Row],[VALOR RESTANTE]],0)</f>
        <v>0</v>
      </c>
    </row>
    <row r="6319" spans="2:13" hidden="1" x14ac:dyDescent="0.2">
      <c r="B6319" s="31">
        <v>6310</v>
      </c>
      <c r="J6319">
        <f t="shared" si="98"/>
        <v>105000</v>
      </c>
      <c r="K6319" t="e">
        <f>VLOOKUP(B6319,'REGISTRO ABONOS'!$B$8:$BC$10039,54,0)</f>
        <v>#N/A</v>
      </c>
      <c r="L6319" t="e">
        <f>IF(Tabla267[[#This Row],[VALOR RESTANTE]]&lt;Tabla267[[#This Row],[VALOR]],"NO DISPONIBLE","DISPONIBLE")</f>
        <v>#N/A</v>
      </c>
      <c r="M6319" s="9">
        <f>COUNTIF(Tabla267[[#This Row],[VALOR RESTANTE]],0)</f>
        <v>0</v>
      </c>
    </row>
    <row r="6320" spans="2:13" hidden="1" x14ac:dyDescent="0.2">
      <c r="B6320" s="31">
        <v>6311</v>
      </c>
      <c r="J6320">
        <f t="shared" si="98"/>
        <v>105000</v>
      </c>
      <c r="K6320" t="e">
        <f>VLOOKUP(B6320,'REGISTRO ABONOS'!$B$8:$BC$10039,54,0)</f>
        <v>#N/A</v>
      </c>
      <c r="L6320" t="e">
        <f>IF(Tabla267[[#This Row],[VALOR RESTANTE]]&lt;Tabla267[[#This Row],[VALOR]],"NO DISPONIBLE","DISPONIBLE")</f>
        <v>#N/A</v>
      </c>
      <c r="M6320" s="9">
        <f>COUNTIF(Tabla267[[#This Row],[VALOR RESTANTE]],0)</f>
        <v>0</v>
      </c>
    </row>
    <row r="6321" spans="2:13" hidden="1" x14ac:dyDescent="0.2">
      <c r="B6321" s="31">
        <v>6312</v>
      </c>
      <c r="J6321">
        <f t="shared" si="98"/>
        <v>105000</v>
      </c>
      <c r="K6321" t="e">
        <f>VLOOKUP(B6321,'REGISTRO ABONOS'!$B$8:$BC$10039,54,0)</f>
        <v>#N/A</v>
      </c>
      <c r="L6321" t="e">
        <f>IF(Tabla267[[#This Row],[VALOR RESTANTE]]&lt;Tabla267[[#This Row],[VALOR]],"NO DISPONIBLE","DISPONIBLE")</f>
        <v>#N/A</v>
      </c>
      <c r="M6321" s="9">
        <f>COUNTIF(Tabla267[[#This Row],[VALOR RESTANTE]],0)</f>
        <v>0</v>
      </c>
    </row>
    <row r="6322" spans="2:13" hidden="1" x14ac:dyDescent="0.2">
      <c r="B6322" s="31">
        <v>6313</v>
      </c>
      <c r="J6322">
        <f t="shared" si="98"/>
        <v>105000</v>
      </c>
      <c r="K6322" t="e">
        <f>VLOOKUP(B6322,'REGISTRO ABONOS'!$B$8:$BC$10039,54,0)</f>
        <v>#N/A</v>
      </c>
      <c r="L6322" t="e">
        <f>IF(Tabla267[[#This Row],[VALOR RESTANTE]]&lt;Tabla267[[#This Row],[VALOR]],"NO DISPONIBLE","DISPONIBLE")</f>
        <v>#N/A</v>
      </c>
      <c r="M6322" s="9">
        <f>COUNTIF(Tabla267[[#This Row],[VALOR RESTANTE]],0)</f>
        <v>0</v>
      </c>
    </row>
    <row r="6323" spans="2:13" hidden="1" x14ac:dyDescent="0.2">
      <c r="B6323" s="31">
        <v>6314</v>
      </c>
      <c r="J6323">
        <f t="shared" si="98"/>
        <v>105000</v>
      </c>
      <c r="K6323" t="e">
        <f>VLOOKUP(B6323,'REGISTRO ABONOS'!$B$8:$BC$10039,54,0)</f>
        <v>#N/A</v>
      </c>
      <c r="L6323" t="e">
        <f>IF(Tabla267[[#This Row],[VALOR RESTANTE]]&lt;Tabla267[[#This Row],[VALOR]],"NO DISPONIBLE","DISPONIBLE")</f>
        <v>#N/A</v>
      </c>
      <c r="M6323" s="9">
        <f>COUNTIF(Tabla267[[#This Row],[VALOR RESTANTE]],0)</f>
        <v>0</v>
      </c>
    </row>
    <row r="6324" spans="2:13" hidden="1" x14ac:dyDescent="0.2">
      <c r="B6324" s="31">
        <v>6315</v>
      </c>
      <c r="J6324">
        <f t="shared" si="98"/>
        <v>105000</v>
      </c>
      <c r="K6324" t="e">
        <f>VLOOKUP(B6324,'REGISTRO ABONOS'!$B$8:$BC$10039,54,0)</f>
        <v>#N/A</v>
      </c>
      <c r="L6324" t="e">
        <f>IF(Tabla267[[#This Row],[VALOR RESTANTE]]&lt;Tabla267[[#This Row],[VALOR]],"NO DISPONIBLE","DISPONIBLE")</f>
        <v>#N/A</v>
      </c>
      <c r="M6324" s="9">
        <f>COUNTIF(Tabla267[[#This Row],[VALOR RESTANTE]],0)</f>
        <v>0</v>
      </c>
    </row>
    <row r="6325" spans="2:13" hidden="1" x14ac:dyDescent="0.2">
      <c r="B6325" s="31">
        <v>6316</v>
      </c>
      <c r="J6325">
        <f t="shared" si="98"/>
        <v>105000</v>
      </c>
      <c r="K6325" t="e">
        <f>VLOOKUP(B6325,'REGISTRO ABONOS'!$B$8:$BC$10039,54,0)</f>
        <v>#N/A</v>
      </c>
      <c r="L6325" t="e">
        <f>IF(Tabla267[[#This Row],[VALOR RESTANTE]]&lt;Tabla267[[#This Row],[VALOR]],"NO DISPONIBLE","DISPONIBLE")</f>
        <v>#N/A</v>
      </c>
      <c r="M6325" s="9">
        <f>COUNTIF(Tabla267[[#This Row],[VALOR RESTANTE]],0)</f>
        <v>0</v>
      </c>
    </row>
    <row r="6326" spans="2:13" hidden="1" x14ac:dyDescent="0.2">
      <c r="B6326" s="31">
        <v>6317</v>
      </c>
      <c r="J6326">
        <f t="shared" si="98"/>
        <v>105000</v>
      </c>
      <c r="K6326" t="e">
        <f>VLOOKUP(B6326,'REGISTRO ABONOS'!$B$8:$BC$10039,54,0)</f>
        <v>#N/A</v>
      </c>
      <c r="L6326" t="e">
        <f>IF(Tabla267[[#This Row],[VALOR RESTANTE]]&lt;Tabla267[[#This Row],[VALOR]],"NO DISPONIBLE","DISPONIBLE")</f>
        <v>#N/A</v>
      </c>
      <c r="M6326" s="9">
        <f>COUNTIF(Tabla267[[#This Row],[VALOR RESTANTE]],0)</f>
        <v>0</v>
      </c>
    </row>
    <row r="6327" spans="2:13" hidden="1" x14ac:dyDescent="0.2">
      <c r="B6327" s="31">
        <v>6318</v>
      </c>
      <c r="J6327">
        <f t="shared" si="98"/>
        <v>105000</v>
      </c>
      <c r="K6327" t="e">
        <f>VLOOKUP(B6327,'REGISTRO ABONOS'!$B$8:$BC$10039,54,0)</f>
        <v>#N/A</v>
      </c>
      <c r="L6327" t="e">
        <f>IF(Tabla267[[#This Row],[VALOR RESTANTE]]&lt;Tabla267[[#This Row],[VALOR]],"NO DISPONIBLE","DISPONIBLE")</f>
        <v>#N/A</v>
      </c>
      <c r="M6327" s="9">
        <f>COUNTIF(Tabla267[[#This Row],[VALOR RESTANTE]],0)</f>
        <v>0</v>
      </c>
    </row>
    <row r="6328" spans="2:13" hidden="1" x14ac:dyDescent="0.2">
      <c r="B6328" s="31">
        <v>6319</v>
      </c>
      <c r="J6328">
        <f t="shared" si="98"/>
        <v>105000</v>
      </c>
      <c r="K6328" t="e">
        <f>VLOOKUP(B6328,'REGISTRO ABONOS'!$B$8:$BC$10039,54,0)</f>
        <v>#N/A</v>
      </c>
      <c r="L6328" t="e">
        <f>IF(Tabla267[[#This Row],[VALOR RESTANTE]]&lt;Tabla267[[#This Row],[VALOR]],"NO DISPONIBLE","DISPONIBLE")</f>
        <v>#N/A</v>
      </c>
      <c r="M6328" s="9">
        <f>COUNTIF(Tabla267[[#This Row],[VALOR RESTANTE]],0)</f>
        <v>0</v>
      </c>
    </row>
    <row r="6329" spans="2:13" hidden="1" x14ac:dyDescent="0.2">
      <c r="B6329" s="31">
        <v>6320</v>
      </c>
      <c r="J6329">
        <f t="shared" si="98"/>
        <v>105000</v>
      </c>
      <c r="K6329" t="e">
        <f>VLOOKUP(B6329,'REGISTRO ABONOS'!$B$8:$BC$10039,54,0)</f>
        <v>#N/A</v>
      </c>
      <c r="L6329" t="e">
        <f>IF(Tabla267[[#This Row],[VALOR RESTANTE]]&lt;Tabla267[[#This Row],[VALOR]],"NO DISPONIBLE","DISPONIBLE")</f>
        <v>#N/A</v>
      </c>
      <c r="M6329" s="9">
        <f>COUNTIF(Tabla267[[#This Row],[VALOR RESTANTE]],0)</f>
        <v>0</v>
      </c>
    </row>
    <row r="6330" spans="2:13" hidden="1" x14ac:dyDescent="0.2">
      <c r="B6330" s="31">
        <v>6321</v>
      </c>
      <c r="J6330">
        <f t="shared" si="98"/>
        <v>105000</v>
      </c>
      <c r="K6330" t="e">
        <f>VLOOKUP(B6330,'REGISTRO ABONOS'!$B$8:$BC$10039,54,0)</f>
        <v>#N/A</v>
      </c>
      <c r="L6330" t="e">
        <f>IF(Tabla267[[#This Row],[VALOR RESTANTE]]&lt;Tabla267[[#This Row],[VALOR]],"NO DISPONIBLE","DISPONIBLE")</f>
        <v>#N/A</v>
      </c>
      <c r="M6330" s="9">
        <f>COUNTIF(Tabla267[[#This Row],[VALOR RESTANTE]],0)</f>
        <v>0</v>
      </c>
    </row>
    <row r="6331" spans="2:13" hidden="1" x14ac:dyDescent="0.2">
      <c r="B6331" s="31">
        <v>6322</v>
      </c>
      <c r="J6331">
        <f t="shared" si="98"/>
        <v>105000</v>
      </c>
      <c r="K6331" t="e">
        <f>VLOOKUP(B6331,'REGISTRO ABONOS'!$B$8:$BC$10039,54,0)</f>
        <v>#N/A</v>
      </c>
      <c r="L6331" t="e">
        <f>IF(Tabla267[[#This Row],[VALOR RESTANTE]]&lt;Tabla267[[#This Row],[VALOR]],"NO DISPONIBLE","DISPONIBLE")</f>
        <v>#N/A</v>
      </c>
      <c r="M6331" s="9">
        <f>COUNTIF(Tabla267[[#This Row],[VALOR RESTANTE]],0)</f>
        <v>0</v>
      </c>
    </row>
    <row r="6332" spans="2:13" hidden="1" x14ac:dyDescent="0.2">
      <c r="B6332" s="31">
        <v>6323</v>
      </c>
      <c r="J6332">
        <f t="shared" si="98"/>
        <v>105000</v>
      </c>
      <c r="K6332" t="e">
        <f>VLOOKUP(B6332,'REGISTRO ABONOS'!$B$8:$BC$10039,54,0)</f>
        <v>#N/A</v>
      </c>
      <c r="L6332" t="e">
        <f>IF(Tabla267[[#This Row],[VALOR RESTANTE]]&lt;Tabla267[[#This Row],[VALOR]],"NO DISPONIBLE","DISPONIBLE")</f>
        <v>#N/A</v>
      </c>
      <c r="M6332" s="9">
        <f>COUNTIF(Tabla267[[#This Row],[VALOR RESTANTE]],0)</f>
        <v>0</v>
      </c>
    </row>
    <row r="6333" spans="2:13" hidden="1" x14ac:dyDescent="0.2">
      <c r="B6333" s="31">
        <v>6324</v>
      </c>
      <c r="J6333">
        <f t="shared" si="98"/>
        <v>105000</v>
      </c>
      <c r="K6333" t="e">
        <f>VLOOKUP(B6333,'REGISTRO ABONOS'!$B$8:$BC$10039,54,0)</f>
        <v>#N/A</v>
      </c>
      <c r="L6333" t="e">
        <f>IF(Tabla267[[#This Row],[VALOR RESTANTE]]&lt;Tabla267[[#This Row],[VALOR]],"NO DISPONIBLE","DISPONIBLE")</f>
        <v>#N/A</v>
      </c>
      <c r="M6333" s="9">
        <f>COUNTIF(Tabla267[[#This Row],[VALOR RESTANTE]],0)</f>
        <v>0</v>
      </c>
    </row>
    <row r="6334" spans="2:13" hidden="1" x14ac:dyDescent="0.2">
      <c r="B6334" s="31">
        <v>6325</v>
      </c>
      <c r="J6334">
        <f t="shared" si="98"/>
        <v>105000</v>
      </c>
      <c r="K6334" t="e">
        <f>VLOOKUP(B6334,'REGISTRO ABONOS'!$B$8:$BC$10039,54,0)</f>
        <v>#N/A</v>
      </c>
      <c r="L6334" t="e">
        <f>IF(Tabla267[[#This Row],[VALOR RESTANTE]]&lt;Tabla267[[#This Row],[VALOR]],"NO DISPONIBLE","DISPONIBLE")</f>
        <v>#N/A</v>
      </c>
      <c r="M6334" s="9">
        <f>COUNTIF(Tabla267[[#This Row],[VALOR RESTANTE]],0)</f>
        <v>0</v>
      </c>
    </row>
    <row r="6335" spans="2:13" hidden="1" x14ac:dyDescent="0.2">
      <c r="B6335" s="31">
        <v>6326</v>
      </c>
      <c r="J6335">
        <f t="shared" si="98"/>
        <v>105000</v>
      </c>
      <c r="K6335" t="e">
        <f>VLOOKUP(B6335,'REGISTRO ABONOS'!$B$8:$BC$10039,54,0)</f>
        <v>#N/A</v>
      </c>
      <c r="L6335" t="e">
        <f>IF(Tabla267[[#This Row],[VALOR RESTANTE]]&lt;Tabla267[[#This Row],[VALOR]],"NO DISPONIBLE","DISPONIBLE")</f>
        <v>#N/A</v>
      </c>
      <c r="M6335" s="9">
        <f>COUNTIF(Tabla267[[#This Row],[VALOR RESTANTE]],0)</f>
        <v>0</v>
      </c>
    </row>
    <row r="6336" spans="2:13" hidden="1" x14ac:dyDescent="0.2">
      <c r="B6336" s="31">
        <v>6327</v>
      </c>
      <c r="J6336">
        <f t="shared" si="98"/>
        <v>105000</v>
      </c>
      <c r="K6336" t="e">
        <f>VLOOKUP(B6336,'REGISTRO ABONOS'!$B$8:$BC$10039,54,0)</f>
        <v>#N/A</v>
      </c>
      <c r="L6336" t="e">
        <f>IF(Tabla267[[#This Row],[VALOR RESTANTE]]&lt;Tabla267[[#This Row],[VALOR]],"NO DISPONIBLE","DISPONIBLE")</f>
        <v>#N/A</v>
      </c>
      <c r="M6336" s="9">
        <f>COUNTIF(Tabla267[[#This Row],[VALOR RESTANTE]],0)</f>
        <v>0</v>
      </c>
    </row>
    <row r="6337" spans="2:13" hidden="1" x14ac:dyDescent="0.2">
      <c r="B6337" s="31">
        <v>6328</v>
      </c>
      <c r="J6337">
        <f t="shared" si="98"/>
        <v>105000</v>
      </c>
      <c r="K6337" t="e">
        <f>VLOOKUP(B6337,'REGISTRO ABONOS'!$B$8:$BC$10039,54,0)</f>
        <v>#N/A</v>
      </c>
      <c r="L6337" t="e">
        <f>IF(Tabla267[[#This Row],[VALOR RESTANTE]]&lt;Tabla267[[#This Row],[VALOR]],"NO DISPONIBLE","DISPONIBLE")</f>
        <v>#N/A</v>
      </c>
      <c r="M6337" s="9">
        <f>COUNTIF(Tabla267[[#This Row],[VALOR RESTANTE]],0)</f>
        <v>0</v>
      </c>
    </row>
    <row r="6338" spans="2:13" hidden="1" x14ac:dyDescent="0.2">
      <c r="B6338" s="31">
        <v>6329</v>
      </c>
      <c r="J6338">
        <f t="shared" si="98"/>
        <v>105000</v>
      </c>
      <c r="K6338" t="e">
        <f>VLOOKUP(B6338,'REGISTRO ABONOS'!$B$8:$BC$10039,54,0)</f>
        <v>#N/A</v>
      </c>
      <c r="L6338" t="e">
        <f>IF(Tabla267[[#This Row],[VALOR RESTANTE]]&lt;Tabla267[[#This Row],[VALOR]],"NO DISPONIBLE","DISPONIBLE")</f>
        <v>#N/A</v>
      </c>
      <c r="M6338" s="9">
        <f>COUNTIF(Tabla267[[#This Row],[VALOR RESTANTE]],0)</f>
        <v>0</v>
      </c>
    </row>
    <row r="6339" spans="2:13" hidden="1" x14ac:dyDescent="0.2">
      <c r="B6339" s="31">
        <v>6330</v>
      </c>
      <c r="J6339">
        <f t="shared" si="98"/>
        <v>105000</v>
      </c>
      <c r="K6339" t="e">
        <f>VLOOKUP(B6339,'REGISTRO ABONOS'!$B$8:$BC$10039,54,0)</f>
        <v>#N/A</v>
      </c>
      <c r="L6339" t="e">
        <f>IF(Tabla267[[#This Row],[VALOR RESTANTE]]&lt;Tabla267[[#This Row],[VALOR]],"NO DISPONIBLE","DISPONIBLE")</f>
        <v>#N/A</v>
      </c>
      <c r="M6339" s="9">
        <f>COUNTIF(Tabla267[[#This Row],[VALOR RESTANTE]],0)</f>
        <v>0</v>
      </c>
    </row>
    <row r="6340" spans="2:13" hidden="1" x14ac:dyDescent="0.2">
      <c r="B6340" s="31">
        <v>6331</v>
      </c>
      <c r="J6340">
        <f t="shared" si="98"/>
        <v>105000</v>
      </c>
      <c r="K6340" t="e">
        <f>VLOOKUP(B6340,'REGISTRO ABONOS'!$B$8:$BC$10039,54,0)</f>
        <v>#N/A</v>
      </c>
      <c r="L6340" t="e">
        <f>IF(Tabla267[[#This Row],[VALOR RESTANTE]]&lt;Tabla267[[#This Row],[VALOR]],"NO DISPONIBLE","DISPONIBLE")</f>
        <v>#N/A</v>
      </c>
      <c r="M6340" s="9">
        <f>COUNTIF(Tabla267[[#This Row],[VALOR RESTANTE]],0)</f>
        <v>0</v>
      </c>
    </row>
    <row r="6341" spans="2:13" hidden="1" x14ac:dyDescent="0.2">
      <c r="B6341" s="31">
        <v>6332</v>
      </c>
      <c r="J6341">
        <f t="shared" si="98"/>
        <v>105000</v>
      </c>
      <c r="K6341" t="e">
        <f>VLOOKUP(B6341,'REGISTRO ABONOS'!$B$8:$BC$10039,54,0)</f>
        <v>#N/A</v>
      </c>
      <c r="L6341" t="e">
        <f>IF(Tabla267[[#This Row],[VALOR RESTANTE]]&lt;Tabla267[[#This Row],[VALOR]],"NO DISPONIBLE","DISPONIBLE")</f>
        <v>#N/A</v>
      </c>
      <c r="M6341" s="9">
        <f>COUNTIF(Tabla267[[#This Row],[VALOR RESTANTE]],0)</f>
        <v>0</v>
      </c>
    </row>
    <row r="6342" spans="2:13" hidden="1" x14ac:dyDescent="0.2">
      <c r="B6342" s="31">
        <v>6333</v>
      </c>
      <c r="J6342">
        <f t="shared" si="98"/>
        <v>105000</v>
      </c>
      <c r="K6342" t="e">
        <f>VLOOKUP(B6342,'REGISTRO ABONOS'!$B$8:$BC$10039,54,0)</f>
        <v>#N/A</v>
      </c>
      <c r="L6342" t="e">
        <f>IF(Tabla267[[#This Row],[VALOR RESTANTE]]&lt;Tabla267[[#This Row],[VALOR]],"NO DISPONIBLE","DISPONIBLE")</f>
        <v>#N/A</v>
      </c>
      <c r="M6342" s="9">
        <f>COUNTIF(Tabla267[[#This Row],[VALOR RESTANTE]],0)</f>
        <v>0</v>
      </c>
    </row>
    <row r="6343" spans="2:13" hidden="1" x14ac:dyDescent="0.2">
      <c r="B6343" s="31">
        <v>6334</v>
      </c>
      <c r="J6343">
        <f t="shared" si="98"/>
        <v>105000</v>
      </c>
      <c r="K6343" t="e">
        <f>VLOOKUP(B6343,'REGISTRO ABONOS'!$B$8:$BC$10039,54,0)</f>
        <v>#N/A</v>
      </c>
      <c r="L6343" t="e">
        <f>IF(Tabla267[[#This Row],[VALOR RESTANTE]]&lt;Tabla267[[#This Row],[VALOR]],"NO DISPONIBLE","DISPONIBLE")</f>
        <v>#N/A</v>
      </c>
      <c r="M6343" s="9">
        <f>COUNTIF(Tabla267[[#This Row],[VALOR RESTANTE]],0)</f>
        <v>0</v>
      </c>
    </row>
    <row r="6344" spans="2:13" hidden="1" x14ac:dyDescent="0.2">
      <c r="B6344" s="31">
        <v>6335</v>
      </c>
      <c r="J6344">
        <f t="shared" si="98"/>
        <v>105000</v>
      </c>
      <c r="K6344" t="e">
        <f>VLOOKUP(B6344,'REGISTRO ABONOS'!$B$8:$BC$10039,54,0)</f>
        <v>#N/A</v>
      </c>
      <c r="L6344" t="e">
        <f>IF(Tabla267[[#This Row],[VALOR RESTANTE]]&lt;Tabla267[[#This Row],[VALOR]],"NO DISPONIBLE","DISPONIBLE")</f>
        <v>#N/A</v>
      </c>
      <c r="M6344" s="9">
        <f>COUNTIF(Tabla267[[#This Row],[VALOR RESTANTE]],0)</f>
        <v>0</v>
      </c>
    </row>
    <row r="6345" spans="2:13" hidden="1" x14ac:dyDescent="0.2">
      <c r="B6345" s="31">
        <v>6336</v>
      </c>
      <c r="J6345">
        <f t="shared" si="98"/>
        <v>105000</v>
      </c>
      <c r="K6345" t="e">
        <f>VLOOKUP(B6345,'REGISTRO ABONOS'!$B$8:$BC$10039,54,0)</f>
        <v>#N/A</v>
      </c>
      <c r="L6345" t="e">
        <f>IF(Tabla267[[#This Row],[VALOR RESTANTE]]&lt;Tabla267[[#This Row],[VALOR]],"NO DISPONIBLE","DISPONIBLE")</f>
        <v>#N/A</v>
      </c>
      <c r="M6345" s="9">
        <f>COUNTIF(Tabla267[[#This Row],[VALOR RESTANTE]],0)</f>
        <v>0</v>
      </c>
    </row>
    <row r="6346" spans="2:13" hidden="1" x14ac:dyDescent="0.2">
      <c r="B6346" s="31">
        <v>6337</v>
      </c>
      <c r="J6346">
        <f t="shared" si="98"/>
        <v>105000</v>
      </c>
      <c r="K6346" t="e">
        <f>VLOOKUP(B6346,'REGISTRO ABONOS'!$B$8:$BC$10039,54,0)</f>
        <v>#N/A</v>
      </c>
      <c r="L6346" t="e">
        <f>IF(Tabla267[[#This Row],[VALOR RESTANTE]]&lt;Tabla267[[#This Row],[VALOR]],"NO DISPONIBLE","DISPONIBLE")</f>
        <v>#N/A</v>
      </c>
      <c r="M6346" s="9">
        <f>COUNTIF(Tabla267[[#This Row],[VALOR RESTANTE]],0)</f>
        <v>0</v>
      </c>
    </row>
    <row r="6347" spans="2:13" hidden="1" x14ac:dyDescent="0.2">
      <c r="B6347" s="31">
        <v>6338</v>
      </c>
      <c r="J6347">
        <f t="shared" si="98"/>
        <v>105000</v>
      </c>
      <c r="K6347" t="e">
        <f>VLOOKUP(B6347,'REGISTRO ABONOS'!$B$8:$BC$10039,54,0)</f>
        <v>#N/A</v>
      </c>
      <c r="L6347" t="e">
        <f>IF(Tabla267[[#This Row],[VALOR RESTANTE]]&lt;Tabla267[[#This Row],[VALOR]],"NO DISPONIBLE","DISPONIBLE")</f>
        <v>#N/A</v>
      </c>
      <c r="M6347" s="9">
        <f>COUNTIF(Tabla267[[#This Row],[VALOR RESTANTE]],0)</f>
        <v>0</v>
      </c>
    </row>
    <row r="6348" spans="2:13" hidden="1" x14ac:dyDescent="0.2">
      <c r="B6348" s="31">
        <v>6339</v>
      </c>
      <c r="J6348">
        <f t="shared" ref="J6348:J6411" si="99">IF(C6348&gt;43607,130000,105000)</f>
        <v>105000</v>
      </c>
      <c r="K6348" t="e">
        <f>VLOOKUP(B6348,'REGISTRO ABONOS'!$B$8:$BC$10039,54,0)</f>
        <v>#N/A</v>
      </c>
      <c r="L6348" t="e">
        <f>IF(Tabla267[[#This Row],[VALOR RESTANTE]]&lt;Tabla267[[#This Row],[VALOR]],"NO DISPONIBLE","DISPONIBLE")</f>
        <v>#N/A</v>
      </c>
      <c r="M6348" s="9">
        <f>COUNTIF(Tabla267[[#This Row],[VALOR RESTANTE]],0)</f>
        <v>0</v>
      </c>
    </row>
    <row r="6349" spans="2:13" hidden="1" x14ac:dyDescent="0.2">
      <c r="B6349" s="31">
        <v>6340</v>
      </c>
      <c r="J6349">
        <f t="shared" si="99"/>
        <v>105000</v>
      </c>
      <c r="K6349" t="e">
        <f>VLOOKUP(B6349,'REGISTRO ABONOS'!$B$8:$BC$10039,54,0)</f>
        <v>#N/A</v>
      </c>
      <c r="L6349" t="e">
        <f>IF(Tabla267[[#This Row],[VALOR RESTANTE]]&lt;Tabla267[[#This Row],[VALOR]],"NO DISPONIBLE","DISPONIBLE")</f>
        <v>#N/A</v>
      </c>
      <c r="M6349" s="9">
        <f>COUNTIF(Tabla267[[#This Row],[VALOR RESTANTE]],0)</f>
        <v>0</v>
      </c>
    </row>
    <row r="6350" spans="2:13" hidden="1" x14ac:dyDescent="0.2">
      <c r="B6350" s="31">
        <v>6341</v>
      </c>
      <c r="J6350">
        <f t="shared" si="99"/>
        <v>105000</v>
      </c>
      <c r="K6350" t="e">
        <f>VLOOKUP(B6350,'REGISTRO ABONOS'!$B$8:$BC$10039,54,0)</f>
        <v>#N/A</v>
      </c>
      <c r="L6350" t="e">
        <f>IF(Tabla267[[#This Row],[VALOR RESTANTE]]&lt;Tabla267[[#This Row],[VALOR]],"NO DISPONIBLE","DISPONIBLE")</f>
        <v>#N/A</v>
      </c>
      <c r="M6350" s="9">
        <f>COUNTIF(Tabla267[[#This Row],[VALOR RESTANTE]],0)</f>
        <v>0</v>
      </c>
    </row>
    <row r="6351" spans="2:13" hidden="1" x14ac:dyDescent="0.2">
      <c r="B6351" s="31">
        <v>6342</v>
      </c>
      <c r="J6351">
        <f t="shared" si="99"/>
        <v>105000</v>
      </c>
      <c r="K6351" t="e">
        <f>VLOOKUP(B6351,'REGISTRO ABONOS'!$B$8:$BC$10039,54,0)</f>
        <v>#N/A</v>
      </c>
      <c r="L6351" t="e">
        <f>IF(Tabla267[[#This Row],[VALOR RESTANTE]]&lt;Tabla267[[#This Row],[VALOR]],"NO DISPONIBLE","DISPONIBLE")</f>
        <v>#N/A</v>
      </c>
      <c r="M6351" s="9">
        <f>COUNTIF(Tabla267[[#This Row],[VALOR RESTANTE]],0)</f>
        <v>0</v>
      </c>
    </row>
    <row r="6352" spans="2:13" hidden="1" x14ac:dyDescent="0.2">
      <c r="B6352" s="31">
        <v>6343</v>
      </c>
      <c r="J6352">
        <f t="shared" si="99"/>
        <v>105000</v>
      </c>
      <c r="K6352" t="e">
        <f>VLOOKUP(B6352,'REGISTRO ABONOS'!$B$8:$BC$10039,54,0)</f>
        <v>#N/A</v>
      </c>
      <c r="L6352" t="e">
        <f>IF(Tabla267[[#This Row],[VALOR RESTANTE]]&lt;Tabla267[[#This Row],[VALOR]],"NO DISPONIBLE","DISPONIBLE")</f>
        <v>#N/A</v>
      </c>
      <c r="M6352" s="9">
        <f>COUNTIF(Tabla267[[#This Row],[VALOR RESTANTE]],0)</f>
        <v>0</v>
      </c>
    </row>
    <row r="6353" spans="2:13" hidden="1" x14ac:dyDescent="0.2">
      <c r="B6353" s="31">
        <v>6344</v>
      </c>
      <c r="J6353">
        <f t="shared" si="99"/>
        <v>105000</v>
      </c>
      <c r="K6353" t="e">
        <f>VLOOKUP(B6353,'REGISTRO ABONOS'!$B$8:$BC$10039,54,0)</f>
        <v>#N/A</v>
      </c>
      <c r="L6353" t="e">
        <f>IF(Tabla267[[#This Row],[VALOR RESTANTE]]&lt;Tabla267[[#This Row],[VALOR]],"NO DISPONIBLE","DISPONIBLE")</f>
        <v>#N/A</v>
      </c>
      <c r="M6353" s="9">
        <f>COUNTIF(Tabla267[[#This Row],[VALOR RESTANTE]],0)</f>
        <v>0</v>
      </c>
    </row>
    <row r="6354" spans="2:13" hidden="1" x14ac:dyDescent="0.2">
      <c r="B6354" s="31">
        <v>6345</v>
      </c>
      <c r="J6354">
        <f t="shared" si="99"/>
        <v>105000</v>
      </c>
      <c r="K6354" t="e">
        <f>VLOOKUP(B6354,'REGISTRO ABONOS'!$B$8:$BC$10039,54,0)</f>
        <v>#N/A</v>
      </c>
      <c r="L6354" t="e">
        <f>IF(Tabla267[[#This Row],[VALOR RESTANTE]]&lt;Tabla267[[#This Row],[VALOR]],"NO DISPONIBLE","DISPONIBLE")</f>
        <v>#N/A</v>
      </c>
      <c r="M6354" s="9">
        <f>COUNTIF(Tabla267[[#This Row],[VALOR RESTANTE]],0)</f>
        <v>0</v>
      </c>
    </row>
    <row r="6355" spans="2:13" hidden="1" x14ac:dyDescent="0.2">
      <c r="B6355" s="31">
        <v>6346</v>
      </c>
      <c r="J6355">
        <f t="shared" si="99"/>
        <v>105000</v>
      </c>
      <c r="K6355" t="e">
        <f>VLOOKUP(B6355,'REGISTRO ABONOS'!$B$8:$BC$10039,54,0)</f>
        <v>#N/A</v>
      </c>
      <c r="L6355" t="e">
        <f>IF(Tabla267[[#This Row],[VALOR RESTANTE]]&lt;Tabla267[[#This Row],[VALOR]],"NO DISPONIBLE","DISPONIBLE")</f>
        <v>#N/A</v>
      </c>
      <c r="M6355" s="9">
        <f>COUNTIF(Tabla267[[#This Row],[VALOR RESTANTE]],0)</f>
        <v>0</v>
      </c>
    </row>
    <row r="6356" spans="2:13" hidden="1" x14ac:dyDescent="0.2">
      <c r="B6356" s="31">
        <v>6347</v>
      </c>
      <c r="J6356">
        <f t="shared" si="99"/>
        <v>105000</v>
      </c>
      <c r="K6356" t="e">
        <f>VLOOKUP(B6356,'REGISTRO ABONOS'!$B$8:$BC$10039,54,0)</f>
        <v>#N/A</v>
      </c>
      <c r="L6356" t="e">
        <f>IF(Tabla267[[#This Row],[VALOR RESTANTE]]&lt;Tabla267[[#This Row],[VALOR]],"NO DISPONIBLE","DISPONIBLE")</f>
        <v>#N/A</v>
      </c>
      <c r="M6356" s="9">
        <f>COUNTIF(Tabla267[[#This Row],[VALOR RESTANTE]],0)</f>
        <v>0</v>
      </c>
    </row>
    <row r="6357" spans="2:13" hidden="1" x14ac:dyDescent="0.2">
      <c r="B6357" s="31">
        <v>6348</v>
      </c>
      <c r="J6357">
        <f t="shared" si="99"/>
        <v>105000</v>
      </c>
      <c r="K6357" t="e">
        <f>VLOOKUP(B6357,'REGISTRO ABONOS'!$B$8:$BC$10039,54,0)</f>
        <v>#N/A</v>
      </c>
      <c r="L6357" t="e">
        <f>IF(Tabla267[[#This Row],[VALOR RESTANTE]]&lt;Tabla267[[#This Row],[VALOR]],"NO DISPONIBLE","DISPONIBLE")</f>
        <v>#N/A</v>
      </c>
      <c r="M6357" s="9">
        <f>COUNTIF(Tabla267[[#This Row],[VALOR RESTANTE]],0)</f>
        <v>0</v>
      </c>
    </row>
    <row r="6358" spans="2:13" hidden="1" x14ac:dyDescent="0.2">
      <c r="B6358" s="31">
        <v>6349</v>
      </c>
      <c r="J6358">
        <f t="shared" si="99"/>
        <v>105000</v>
      </c>
      <c r="K6358" t="e">
        <f>VLOOKUP(B6358,'REGISTRO ABONOS'!$B$8:$BC$10039,54,0)</f>
        <v>#N/A</v>
      </c>
      <c r="L6358" t="e">
        <f>IF(Tabla267[[#This Row],[VALOR RESTANTE]]&lt;Tabla267[[#This Row],[VALOR]],"NO DISPONIBLE","DISPONIBLE")</f>
        <v>#N/A</v>
      </c>
      <c r="M6358" s="9">
        <f>COUNTIF(Tabla267[[#This Row],[VALOR RESTANTE]],0)</f>
        <v>0</v>
      </c>
    </row>
    <row r="6359" spans="2:13" hidden="1" x14ac:dyDescent="0.2">
      <c r="B6359" s="31">
        <v>6350</v>
      </c>
      <c r="J6359">
        <f t="shared" si="99"/>
        <v>105000</v>
      </c>
      <c r="K6359" t="e">
        <f>VLOOKUP(B6359,'REGISTRO ABONOS'!$B$8:$BC$10039,54,0)</f>
        <v>#N/A</v>
      </c>
      <c r="L6359" t="e">
        <f>IF(Tabla267[[#This Row],[VALOR RESTANTE]]&lt;Tabla267[[#This Row],[VALOR]],"NO DISPONIBLE","DISPONIBLE")</f>
        <v>#N/A</v>
      </c>
      <c r="M6359" s="9">
        <f>COUNTIF(Tabla267[[#This Row],[VALOR RESTANTE]],0)</f>
        <v>0</v>
      </c>
    </row>
    <row r="6360" spans="2:13" hidden="1" x14ac:dyDescent="0.2">
      <c r="B6360" s="31">
        <v>6351</v>
      </c>
      <c r="J6360">
        <f t="shared" si="99"/>
        <v>105000</v>
      </c>
      <c r="K6360" t="e">
        <f>VLOOKUP(B6360,'REGISTRO ABONOS'!$B$8:$BC$10039,54,0)</f>
        <v>#N/A</v>
      </c>
      <c r="L6360" t="e">
        <f>IF(Tabla267[[#This Row],[VALOR RESTANTE]]&lt;Tabla267[[#This Row],[VALOR]],"NO DISPONIBLE","DISPONIBLE")</f>
        <v>#N/A</v>
      </c>
      <c r="M6360" s="9">
        <f>COUNTIF(Tabla267[[#This Row],[VALOR RESTANTE]],0)</f>
        <v>0</v>
      </c>
    </row>
    <row r="6361" spans="2:13" hidden="1" x14ac:dyDescent="0.2">
      <c r="B6361" s="31">
        <v>6352</v>
      </c>
      <c r="J6361">
        <f t="shared" si="99"/>
        <v>105000</v>
      </c>
      <c r="K6361" t="e">
        <f>VLOOKUP(B6361,'REGISTRO ABONOS'!$B$8:$BC$10039,54,0)</f>
        <v>#N/A</v>
      </c>
      <c r="L6361" t="e">
        <f>IF(Tabla267[[#This Row],[VALOR RESTANTE]]&lt;Tabla267[[#This Row],[VALOR]],"NO DISPONIBLE","DISPONIBLE")</f>
        <v>#N/A</v>
      </c>
      <c r="M6361" s="9">
        <f>COUNTIF(Tabla267[[#This Row],[VALOR RESTANTE]],0)</f>
        <v>0</v>
      </c>
    </row>
    <row r="6362" spans="2:13" hidden="1" x14ac:dyDescent="0.2">
      <c r="B6362" s="31">
        <v>6353</v>
      </c>
      <c r="J6362">
        <f t="shared" si="99"/>
        <v>105000</v>
      </c>
      <c r="K6362" t="e">
        <f>VLOOKUP(B6362,'REGISTRO ABONOS'!$B$8:$BC$10039,54,0)</f>
        <v>#N/A</v>
      </c>
      <c r="L6362" t="e">
        <f>IF(Tabla267[[#This Row],[VALOR RESTANTE]]&lt;Tabla267[[#This Row],[VALOR]],"NO DISPONIBLE","DISPONIBLE")</f>
        <v>#N/A</v>
      </c>
      <c r="M6362" s="9">
        <f>COUNTIF(Tabla267[[#This Row],[VALOR RESTANTE]],0)</f>
        <v>0</v>
      </c>
    </row>
    <row r="6363" spans="2:13" hidden="1" x14ac:dyDescent="0.2">
      <c r="B6363" s="31">
        <v>6354</v>
      </c>
      <c r="J6363">
        <f t="shared" si="99"/>
        <v>105000</v>
      </c>
      <c r="K6363" t="e">
        <f>VLOOKUP(B6363,'REGISTRO ABONOS'!$B$8:$BC$10039,54,0)</f>
        <v>#N/A</v>
      </c>
      <c r="L6363" t="e">
        <f>IF(Tabla267[[#This Row],[VALOR RESTANTE]]&lt;Tabla267[[#This Row],[VALOR]],"NO DISPONIBLE","DISPONIBLE")</f>
        <v>#N/A</v>
      </c>
      <c r="M6363" s="9">
        <f>COUNTIF(Tabla267[[#This Row],[VALOR RESTANTE]],0)</f>
        <v>0</v>
      </c>
    </row>
    <row r="6364" spans="2:13" hidden="1" x14ac:dyDescent="0.2">
      <c r="B6364" s="31">
        <v>6355</v>
      </c>
      <c r="J6364">
        <f t="shared" si="99"/>
        <v>105000</v>
      </c>
      <c r="K6364" t="e">
        <f>VLOOKUP(B6364,'REGISTRO ABONOS'!$B$8:$BC$10039,54,0)</f>
        <v>#N/A</v>
      </c>
      <c r="L6364" t="e">
        <f>IF(Tabla267[[#This Row],[VALOR RESTANTE]]&lt;Tabla267[[#This Row],[VALOR]],"NO DISPONIBLE","DISPONIBLE")</f>
        <v>#N/A</v>
      </c>
      <c r="M6364" s="9">
        <f>COUNTIF(Tabla267[[#This Row],[VALOR RESTANTE]],0)</f>
        <v>0</v>
      </c>
    </row>
    <row r="6365" spans="2:13" hidden="1" x14ac:dyDescent="0.2">
      <c r="B6365" s="31">
        <v>6356</v>
      </c>
      <c r="J6365">
        <f t="shared" si="99"/>
        <v>105000</v>
      </c>
      <c r="K6365" t="e">
        <f>VLOOKUP(B6365,'REGISTRO ABONOS'!$B$8:$BC$10039,54,0)</f>
        <v>#N/A</v>
      </c>
      <c r="L6365" t="e">
        <f>IF(Tabla267[[#This Row],[VALOR RESTANTE]]&lt;Tabla267[[#This Row],[VALOR]],"NO DISPONIBLE","DISPONIBLE")</f>
        <v>#N/A</v>
      </c>
      <c r="M6365" s="9">
        <f>COUNTIF(Tabla267[[#This Row],[VALOR RESTANTE]],0)</f>
        <v>0</v>
      </c>
    </row>
    <row r="6366" spans="2:13" hidden="1" x14ac:dyDescent="0.2">
      <c r="B6366" s="31">
        <v>6357</v>
      </c>
      <c r="J6366">
        <f t="shared" si="99"/>
        <v>105000</v>
      </c>
      <c r="K6366" t="e">
        <f>VLOOKUP(B6366,'REGISTRO ABONOS'!$B$8:$BC$10039,54,0)</f>
        <v>#N/A</v>
      </c>
      <c r="L6366" t="e">
        <f>IF(Tabla267[[#This Row],[VALOR RESTANTE]]&lt;Tabla267[[#This Row],[VALOR]],"NO DISPONIBLE","DISPONIBLE")</f>
        <v>#N/A</v>
      </c>
      <c r="M6366" s="9">
        <f>COUNTIF(Tabla267[[#This Row],[VALOR RESTANTE]],0)</f>
        <v>0</v>
      </c>
    </row>
    <row r="6367" spans="2:13" hidden="1" x14ac:dyDescent="0.2">
      <c r="B6367" s="31">
        <v>6358</v>
      </c>
      <c r="J6367">
        <f t="shared" si="99"/>
        <v>105000</v>
      </c>
      <c r="K6367" t="e">
        <f>VLOOKUP(B6367,'REGISTRO ABONOS'!$B$8:$BC$10039,54,0)</f>
        <v>#N/A</v>
      </c>
      <c r="L6367" t="e">
        <f>IF(Tabla267[[#This Row],[VALOR RESTANTE]]&lt;Tabla267[[#This Row],[VALOR]],"NO DISPONIBLE","DISPONIBLE")</f>
        <v>#N/A</v>
      </c>
      <c r="M6367" s="9">
        <f>COUNTIF(Tabla267[[#This Row],[VALOR RESTANTE]],0)</f>
        <v>0</v>
      </c>
    </row>
    <row r="6368" spans="2:13" hidden="1" x14ac:dyDescent="0.2">
      <c r="B6368" s="31">
        <v>6359</v>
      </c>
      <c r="J6368">
        <f t="shared" si="99"/>
        <v>105000</v>
      </c>
      <c r="K6368" t="e">
        <f>VLOOKUP(B6368,'REGISTRO ABONOS'!$B$8:$BC$10039,54,0)</f>
        <v>#N/A</v>
      </c>
      <c r="L6368" t="e">
        <f>IF(Tabla267[[#This Row],[VALOR RESTANTE]]&lt;Tabla267[[#This Row],[VALOR]],"NO DISPONIBLE","DISPONIBLE")</f>
        <v>#N/A</v>
      </c>
      <c r="M6368" s="9">
        <f>COUNTIF(Tabla267[[#This Row],[VALOR RESTANTE]],0)</f>
        <v>0</v>
      </c>
    </row>
    <row r="6369" spans="2:13" hidden="1" x14ac:dyDescent="0.2">
      <c r="B6369" s="31">
        <v>6360</v>
      </c>
      <c r="J6369">
        <f t="shared" si="99"/>
        <v>105000</v>
      </c>
      <c r="K6369" t="e">
        <f>VLOOKUP(B6369,'REGISTRO ABONOS'!$B$8:$BC$10039,54,0)</f>
        <v>#N/A</v>
      </c>
      <c r="L6369" t="e">
        <f>IF(Tabla267[[#This Row],[VALOR RESTANTE]]&lt;Tabla267[[#This Row],[VALOR]],"NO DISPONIBLE","DISPONIBLE")</f>
        <v>#N/A</v>
      </c>
      <c r="M6369" s="9">
        <f>COUNTIF(Tabla267[[#This Row],[VALOR RESTANTE]],0)</f>
        <v>0</v>
      </c>
    </row>
    <row r="6370" spans="2:13" hidden="1" x14ac:dyDescent="0.2">
      <c r="B6370" s="31">
        <v>6361</v>
      </c>
      <c r="J6370">
        <f t="shared" si="99"/>
        <v>105000</v>
      </c>
      <c r="K6370" t="e">
        <f>VLOOKUP(B6370,'REGISTRO ABONOS'!$B$8:$BC$10039,54,0)</f>
        <v>#N/A</v>
      </c>
      <c r="L6370" t="e">
        <f>IF(Tabla267[[#This Row],[VALOR RESTANTE]]&lt;Tabla267[[#This Row],[VALOR]],"NO DISPONIBLE","DISPONIBLE")</f>
        <v>#N/A</v>
      </c>
      <c r="M6370" s="9">
        <f>COUNTIF(Tabla267[[#This Row],[VALOR RESTANTE]],0)</f>
        <v>0</v>
      </c>
    </row>
    <row r="6371" spans="2:13" hidden="1" x14ac:dyDescent="0.2">
      <c r="B6371" s="31">
        <v>6362</v>
      </c>
      <c r="J6371">
        <f t="shared" si="99"/>
        <v>105000</v>
      </c>
      <c r="K6371" t="e">
        <f>VLOOKUP(B6371,'REGISTRO ABONOS'!$B$8:$BC$10039,54,0)</f>
        <v>#N/A</v>
      </c>
      <c r="L6371" t="e">
        <f>IF(Tabla267[[#This Row],[VALOR RESTANTE]]&lt;Tabla267[[#This Row],[VALOR]],"NO DISPONIBLE","DISPONIBLE")</f>
        <v>#N/A</v>
      </c>
      <c r="M6371" s="9">
        <f>COUNTIF(Tabla267[[#This Row],[VALOR RESTANTE]],0)</f>
        <v>0</v>
      </c>
    </row>
    <row r="6372" spans="2:13" hidden="1" x14ac:dyDescent="0.2">
      <c r="B6372" s="31">
        <v>6363</v>
      </c>
      <c r="J6372">
        <f t="shared" si="99"/>
        <v>105000</v>
      </c>
      <c r="K6372" t="e">
        <f>VLOOKUP(B6372,'REGISTRO ABONOS'!$B$8:$BC$10039,54,0)</f>
        <v>#N/A</v>
      </c>
      <c r="L6372" t="e">
        <f>IF(Tabla267[[#This Row],[VALOR RESTANTE]]&lt;Tabla267[[#This Row],[VALOR]],"NO DISPONIBLE","DISPONIBLE")</f>
        <v>#N/A</v>
      </c>
      <c r="M6372" s="9">
        <f>COUNTIF(Tabla267[[#This Row],[VALOR RESTANTE]],0)</f>
        <v>0</v>
      </c>
    </row>
    <row r="6373" spans="2:13" hidden="1" x14ac:dyDescent="0.2">
      <c r="B6373" s="31">
        <v>6364</v>
      </c>
      <c r="J6373">
        <f t="shared" si="99"/>
        <v>105000</v>
      </c>
      <c r="K6373" t="e">
        <f>VLOOKUP(B6373,'REGISTRO ABONOS'!$B$8:$BC$10039,54,0)</f>
        <v>#N/A</v>
      </c>
      <c r="L6373" t="e">
        <f>IF(Tabla267[[#This Row],[VALOR RESTANTE]]&lt;Tabla267[[#This Row],[VALOR]],"NO DISPONIBLE","DISPONIBLE")</f>
        <v>#N/A</v>
      </c>
      <c r="M6373" s="9">
        <f>COUNTIF(Tabla267[[#This Row],[VALOR RESTANTE]],0)</f>
        <v>0</v>
      </c>
    </row>
    <row r="6374" spans="2:13" hidden="1" x14ac:dyDescent="0.2">
      <c r="B6374" s="31">
        <v>6365</v>
      </c>
      <c r="J6374">
        <f t="shared" si="99"/>
        <v>105000</v>
      </c>
      <c r="K6374" t="e">
        <f>VLOOKUP(B6374,'REGISTRO ABONOS'!$B$8:$BC$10039,54,0)</f>
        <v>#N/A</v>
      </c>
      <c r="L6374" t="e">
        <f>IF(Tabla267[[#This Row],[VALOR RESTANTE]]&lt;Tabla267[[#This Row],[VALOR]],"NO DISPONIBLE","DISPONIBLE")</f>
        <v>#N/A</v>
      </c>
      <c r="M6374" s="9">
        <f>COUNTIF(Tabla267[[#This Row],[VALOR RESTANTE]],0)</f>
        <v>0</v>
      </c>
    </row>
    <row r="6375" spans="2:13" hidden="1" x14ac:dyDescent="0.2">
      <c r="B6375" s="31">
        <v>6366</v>
      </c>
      <c r="J6375">
        <f t="shared" si="99"/>
        <v>105000</v>
      </c>
      <c r="K6375" t="e">
        <f>VLOOKUP(B6375,'REGISTRO ABONOS'!$B$8:$BC$10039,54,0)</f>
        <v>#N/A</v>
      </c>
      <c r="L6375" t="e">
        <f>IF(Tabla267[[#This Row],[VALOR RESTANTE]]&lt;Tabla267[[#This Row],[VALOR]],"NO DISPONIBLE","DISPONIBLE")</f>
        <v>#N/A</v>
      </c>
      <c r="M6375" s="9">
        <f>COUNTIF(Tabla267[[#This Row],[VALOR RESTANTE]],0)</f>
        <v>0</v>
      </c>
    </row>
    <row r="6376" spans="2:13" hidden="1" x14ac:dyDescent="0.2">
      <c r="B6376" s="31">
        <v>6367</v>
      </c>
      <c r="J6376">
        <f t="shared" si="99"/>
        <v>105000</v>
      </c>
      <c r="K6376" t="e">
        <f>VLOOKUP(B6376,'REGISTRO ABONOS'!$B$8:$BC$10039,54,0)</f>
        <v>#N/A</v>
      </c>
      <c r="L6376" t="e">
        <f>IF(Tabla267[[#This Row],[VALOR RESTANTE]]&lt;Tabla267[[#This Row],[VALOR]],"NO DISPONIBLE","DISPONIBLE")</f>
        <v>#N/A</v>
      </c>
      <c r="M6376" s="9">
        <f>COUNTIF(Tabla267[[#This Row],[VALOR RESTANTE]],0)</f>
        <v>0</v>
      </c>
    </row>
    <row r="6377" spans="2:13" hidden="1" x14ac:dyDescent="0.2">
      <c r="B6377" s="31">
        <v>6368</v>
      </c>
      <c r="J6377">
        <f t="shared" si="99"/>
        <v>105000</v>
      </c>
      <c r="K6377" t="e">
        <f>VLOOKUP(B6377,'REGISTRO ABONOS'!$B$8:$BC$10039,54,0)</f>
        <v>#N/A</v>
      </c>
      <c r="L6377" t="e">
        <f>IF(Tabla267[[#This Row],[VALOR RESTANTE]]&lt;Tabla267[[#This Row],[VALOR]],"NO DISPONIBLE","DISPONIBLE")</f>
        <v>#N/A</v>
      </c>
      <c r="M6377" s="9">
        <f>COUNTIF(Tabla267[[#This Row],[VALOR RESTANTE]],0)</f>
        <v>0</v>
      </c>
    </row>
    <row r="6378" spans="2:13" hidden="1" x14ac:dyDescent="0.2">
      <c r="B6378" s="31">
        <v>6369</v>
      </c>
      <c r="J6378">
        <f t="shared" si="99"/>
        <v>105000</v>
      </c>
      <c r="K6378" t="e">
        <f>VLOOKUP(B6378,'REGISTRO ABONOS'!$B$8:$BC$10039,54,0)</f>
        <v>#N/A</v>
      </c>
      <c r="L6378" t="e">
        <f>IF(Tabla267[[#This Row],[VALOR RESTANTE]]&lt;Tabla267[[#This Row],[VALOR]],"NO DISPONIBLE","DISPONIBLE")</f>
        <v>#N/A</v>
      </c>
      <c r="M6378" s="9">
        <f>COUNTIF(Tabla267[[#This Row],[VALOR RESTANTE]],0)</f>
        <v>0</v>
      </c>
    </row>
    <row r="6379" spans="2:13" hidden="1" x14ac:dyDescent="0.2">
      <c r="B6379" s="31">
        <v>6370</v>
      </c>
      <c r="J6379">
        <f t="shared" si="99"/>
        <v>105000</v>
      </c>
      <c r="K6379" t="e">
        <f>VLOOKUP(B6379,'REGISTRO ABONOS'!$B$8:$BC$10039,54,0)</f>
        <v>#N/A</v>
      </c>
      <c r="L6379" t="e">
        <f>IF(Tabla267[[#This Row],[VALOR RESTANTE]]&lt;Tabla267[[#This Row],[VALOR]],"NO DISPONIBLE","DISPONIBLE")</f>
        <v>#N/A</v>
      </c>
      <c r="M6379" s="9">
        <f>COUNTIF(Tabla267[[#This Row],[VALOR RESTANTE]],0)</f>
        <v>0</v>
      </c>
    </row>
    <row r="6380" spans="2:13" hidden="1" x14ac:dyDescent="0.2">
      <c r="B6380" s="31">
        <v>6371</v>
      </c>
      <c r="J6380">
        <f t="shared" si="99"/>
        <v>105000</v>
      </c>
      <c r="K6380" t="e">
        <f>VLOOKUP(B6380,'REGISTRO ABONOS'!$B$8:$BC$10039,54,0)</f>
        <v>#N/A</v>
      </c>
      <c r="L6380" t="e">
        <f>IF(Tabla267[[#This Row],[VALOR RESTANTE]]&lt;Tabla267[[#This Row],[VALOR]],"NO DISPONIBLE","DISPONIBLE")</f>
        <v>#N/A</v>
      </c>
      <c r="M6380" s="9">
        <f>COUNTIF(Tabla267[[#This Row],[VALOR RESTANTE]],0)</f>
        <v>0</v>
      </c>
    </row>
    <row r="6381" spans="2:13" hidden="1" x14ac:dyDescent="0.2">
      <c r="B6381" s="31">
        <v>6372</v>
      </c>
      <c r="J6381">
        <f t="shared" si="99"/>
        <v>105000</v>
      </c>
      <c r="K6381" t="e">
        <f>VLOOKUP(B6381,'REGISTRO ABONOS'!$B$8:$BC$10039,54,0)</f>
        <v>#N/A</v>
      </c>
      <c r="L6381" t="e">
        <f>IF(Tabla267[[#This Row],[VALOR RESTANTE]]&lt;Tabla267[[#This Row],[VALOR]],"NO DISPONIBLE","DISPONIBLE")</f>
        <v>#N/A</v>
      </c>
      <c r="M6381" s="9">
        <f>COUNTIF(Tabla267[[#This Row],[VALOR RESTANTE]],0)</f>
        <v>0</v>
      </c>
    </row>
    <row r="6382" spans="2:13" hidden="1" x14ac:dyDescent="0.2">
      <c r="B6382" s="31">
        <v>6373</v>
      </c>
      <c r="J6382">
        <f t="shared" si="99"/>
        <v>105000</v>
      </c>
      <c r="K6382" t="e">
        <f>VLOOKUP(B6382,'REGISTRO ABONOS'!$B$8:$BC$10039,54,0)</f>
        <v>#N/A</v>
      </c>
      <c r="L6382" t="e">
        <f>IF(Tabla267[[#This Row],[VALOR RESTANTE]]&lt;Tabla267[[#This Row],[VALOR]],"NO DISPONIBLE","DISPONIBLE")</f>
        <v>#N/A</v>
      </c>
      <c r="M6382" s="9">
        <f>COUNTIF(Tabla267[[#This Row],[VALOR RESTANTE]],0)</f>
        <v>0</v>
      </c>
    </row>
    <row r="6383" spans="2:13" hidden="1" x14ac:dyDescent="0.2">
      <c r="B6383" s="31">
        <v>6374</v>
      </c>
      <c r="J6383">
        <f t="shared" si="99"/>
        <v>105000</v>
      </c>
      <c r="K6383" t="e">
        <f>VLOOKUP(B6383,'REGISTRO ABONOS'!$B$8:$BC$10039,54,0)</f>
        <v>#N/A</v>
      </c>
      <c r="L6383" t="e">
        <f>IF(Tabla267[[#This Row],[VALOR RESTANTE]]&lt;Tabla267[[#This Row],[VALOR]],"NO DISPONIBLE","DISPONIBLE")</f>
        <v>#N/A</v>
      </c>
      <c r="M6383" s="9">
        <f>COUNTIF(Tabla267[[#This Row],[VALOR RESTANTE]],0)</f>
        <v>0</v>
      </c>
    </row>
    <row r="6384" spans="2:13" hidden="1" x14ac:dyDescent="0.2">
      <c r="B6384" s="31">
        <v>6375</v>
      </c>
      <c r="J6384">
        <f t="shared" si="99"/>
        <v>105000</v>
      </c>
      <c r="K6384" t="e">
        <f>VLOOKUP(B6384,'REGISTRO ABONOS'!$B$8:$BC$10039,54,0)</f>
        <v>#N/A</v>
      </c>
      <c r="L6384" t="e">
        <f>IF(Tabla267[[#This Row],[VALOR RESTANTE]]&lt;Tabla267[[#This Row],[VALOR]],"NO DISPONIBLE","DISPONIBLE")</f>
        <v>#N/A</v>
      </c>
      <c r="M6384" s="9">
        <f>COUNTIF(Tabla267[[#This Row],[VALOR RESTANTE]],0)</f>
        <v>0</v>
      </c>
    </row>
    <row r="6385" spans="2:13" hidden="1" x14ac:dyDescent="0.2">
      <c r="B6385" s="31">
        <v>6376</v>
      </c>
      <c r="J6385">
        <f t="shared" si="99"/>
        <v>105000</v>
      </c>
      <c r="K6385" t="e">
        <f>VLOOKUP(B6385,'REGISTRO ABONOS'!$B$8:$BC$10039,54,0)</f>
        <v>#N/A</v>
      </c>
      <c r="L6385" t="e">
        <f>IF(Tabla267[[#This Row],[VALOR RESTANTE]]&lt;Tabla267[[#This Row],[VALOR]],"NO DISPONIBLE","DISPONIBLE")</f>
        <v>#N/A</v>
      </c>
      <c r="M6385" s="9">
        <f>COUNTIF(Tabla267[[#This Row],[VALOR RESTANTE]],0)</f>
        <v>0</v>
      </c>
    </row>
    <row r="6386" spans="2:13" hidden="1" x14ac:dyDescent="0.2">
      <c r="B6386" s="31">
        <v>6377</v>
      </c>
      <c r="J6386">
        <f t="shared" si="99"/>
        <v>105000</v>
      </c>
      <c r="K6386" t="e">
        <f>VLOOKUP(B6386,'REGISTRO ABONOS'!$B$8:$BC$10039,54,0)</f>
        <v>#N/A</v>
      </c>
      <c r="L6386" t="e">
        <f>IF(Tabla267[[#This Row],[VALOR RESTANTE]]&lt;Tabla267[[#This Row],[VALOR]],"NO DISPONIBLE","DISPONIBLE")</f>
        <v>#N/A</v>
      </c>
      <c r="M6386" s="9">
        <f>COUNTIF(Tabla267[[#This Row],[VALOR RESTANTE]],0)</f>
        <v>0</v>
      </c>
    </row>
    <row r="6387" spans="2:13" hidden="1" x14ac:dyDescent="0.2">
      <c r="B6387" s="31">
        <v>6378</v>
      </c>
      <c r="J6387">
        <f t="shared" si="99"/>
        <v>105000</v>
      </c>
      <c r="K6387" t="e">
        <f>VLOOKUP(B6387,'REGISTRO ABONOS'!$B$8:$BC$10039,54,0)</f>
        <v>#N/A</v>
      </c>
      <c r="L6387" t="e">
        <f>IF(Tabla267[[#This Row],[VALOR RESTANTE]]&lt;Tabla267[[#This Row],[VALOR]],"NO DISPONIBLE","DISPONIBLE")</f>
        <v>#N/A</v>
      </c>
      <c r="M6387" s="9">
        <f>COUNTIF(Tabla267[[#This Row],[VALOR RESTANTE]],0)</f>
        <v>0</v>
      </c>
    </row>
    <row r="6388" spans="2:13" hidden="1" x14ac:dyDescent="0.2">
      <c r="B6388" s="31">
        <v>6379</v>
      </c>
      <c r="J6388">
        <f t="shared" si="99"/>
        <v>105000</v>
      </c>
      <c r="K6388" t="e">
        <f>VLOOKUP(B6388,'REGISTRO ABONOS'!$B$8:$BC$10039,54,0)</f>
        <v>#N/A</v>
      </c>
      <c r="L6388" t="e">
        <f>IF(Tabla267[[#This Row],[VALOR RESTANTE]]&lt;Tabla267[[#This Row],[VALOR]],"NO DISPONIBLE","DISPONIBLE")</f>
        <v>#N/A</v>
      </c>
      <c r="M6388" s="9">
        <f>COUNTIF(Tabla267[[#This Row],[VALOR RESTANTE]],0)</f>
        <v>0</v>
      </c>
    </row>
    <row r="6389" spans="2:13" hidden="1" x14ac:dyDescent="0.2">
      <c r="B6389" s="31">
        <v>6380</v>
      </c>
      <c r="J6389">
        <f t="shared" si="99"/>
        <v>105000</v>
      </c>
      <c r="K6389" t="e">
        <f>VLOOKUP(B6389,'REGISTRO ABONOS'!$B$8:$BC$10039,54,0)</f>
        <v>#N/A</v>
      </c>
      <c r="L6389" t="e">
        <f>IF(Tabla267[[#This Row],[VALOR RESTANTE]]&lt;Tabla267[[#This Row],[VALOR]],"NO DISPONIBLE","DISPONIBLE")</f>
        <v>#N/A</v>
      </c>
      <c r="M6389" s="9">
        <f>COUNTIF(Tabla267[[#This Row],[VALOR RESTANTE]],0)</f>
        <v>0</v>
      </c>
    </row>
    <row r="6390" spans="2:13" hidden="1" x14ac:dyDescent="0.2">
      <c r="B6390" s="31">
        <v>6381</v>
      </c>
      <c r="J6390">
        <f t="shared" si="99"/>
        <v>105000</v>
      </c>
      <c r="K6390" t="e">
        <f>VLOOKUP(B6390,'REGISTRO ABONOS'!$B$8:$BC$10039,54,0)</f>
        <v>#N/A</v>
      </c>
      <c r="L6390" t="e">
        <f>IF(Tabla267[[#This Row],[VALOR RESTANTE]]&lt;Tabla267[[#This Row],[VALOR]],"NO DISPONIBLE","DISPONIBLE")</f>
        <v>#N/A</v>
      </c>
      <c r="M6390" s="9">
        <f>COUNTIF(Tabla267[[#This Row],[VALOR RESTANTE]],0)</f>
        <v>0</v>
      </c>
    </row>
    <row r="6391" spans="2:13" hidden="1" x14ac:dyDescent="0.2">
      <c r="B6391" s="31">
        <v>6382</v>
      </c>
      <c r="J6391">
        <f t="shared" si="99"/>
        <v>105000</v>
      </c>
      <c r="K6391" t="e">
        <f>VLOOKUP(B6391,'REGISTRO ABONOS'!$B$8:$BC$10039,54,0)</f>
        <v>#N/A</v>
      </c>
      <c r="L6391" t="e">
        <f>IF(Tabla267[[#This Row],[VALOR RESTANTE]]&lt;Tabla267[[#This Row],[VALOR]],"NO DISPONIBLE","DISPONIBLE")</f>
        <v>#N/A</v>
      </c>
      <c r="M6391" s="9">
        <f>COUNTIF(Tabla267[[#This Row],[VALOR RESTANTE]],0)</f>
        <v>0</v>
      </c>
    </row>
    <row r="6392" spans="2:13" hidden="1" x14ac:dyDescent="0.2">
      <c r="B6392" s="31">
        <v>6383</v>
      </c>
      <c r="J6392">
        <f t="shared" si="99"/>
        <v>105000</v>
      </c>
      <c r="K6392" t="e">
        <f>VLOOKUP(B6392,'REGISTRO ABONOS'!$B$8:$BC$10039,54,0)</f>
        <v>#N/A</v>
      </c>
      <c r="L6392" t="e">
        <f>IF(Tabla267[[#This Row],[VALOR RESTANTE]]&lt;Tabla267[[#This Row],[VALOR]],"NO DISPONIBLE","DISPONIBLE")</f>
        <v>#N/A</v>
      </c>
      <c r="M6392" s="9">
        <f>COUNTIF(Tabla267[[#This Row],[VALOR RESTANTE]],0)</f>
        <v>0</v>
      </c>
    </row>
    <row r="6393" spans="2:13" hidden="1" x14ac:dyDescent="0.2">
      <c r="B6393" s="31">
        <v>6384</v>
      </c>
      <c r="J6393">
        <f t="shared" si="99"/>
        <v>105000</v>
      </c>
      <c r="K6393" t="e">
        <f>VLOOKUP(B6393,'REGISTRO ABONOS'!$B$8:$BC$10039,54,0)</f>
        <v>#N/A</v>
      </c>
      <c r="L6393" t="e">
        <f>IF(Tabla267[[#This Row],[VALOR RESTANTE]]&lt;Tabla267[[#This Row],[VALOR]],"NO DISPONIBLE","DISPONIBLE")</f>
        <v>#N/A</v>
      </c>
      <c r="M6393" s="9">
        <f>COUNTIF(Tabla267[[#This Row],[VALOR RESTANTE]],0)</f>
        <v>0</v>
      </c>
    </row>
    <row r="6394" spans="2:13" hidden="1" x14ac:dyDescent="0.2">
      <c r="B6394" s="31">
        <v>6385</v>
      </c>
      <c r="J6394">
        <f t="shared" si="99"/>
        <v>105000</v>
      </c>
      <c r="K6394" t="e">
        <f>VLOOKUP(B6394,'REGISTRO ABONOS'!$B$8:$BC$10039,54,0)</f>
        <v>#N/A</v>
      </c>
      <c r="L6394" t="e">
        <f>IF(Tabla267[[#This Row],[VALOR RESTANTE]]&lt;Tabla267[[#This Row],[VALOR]],"NO DISPONIBLE","DISPONIBLE")</f>
        <v>#N/A</v>
      </c>
      <c r="M6394" s="9">
        <f>COUNTIF(Tabla267[[#This Row],[VALOR RESTANTE]],0)</f>
        <v>0</v>
      </c>
    </row>
    <row r="6395" spans="2:13" hidden="1" x14ac:dyDescent="0.2">
      <c r="B6395" s="31">
        <v>6386</v>
      </c>
      <c r="J6395">
        <f t="shared" si="99"/>
        <v>105000</v>
      </c>
      <c r="K6395" t="e">
        <f>VLOOKUP(B6395,'REGISTRO ABONOS'!$B$8:$BC$10039,54,0)</f>
        <v>#N/A</v>
      </c>
      <c r="L6395" t="e">
        <f>IF(Tabla267[[#This Row],[VALOR RESTANTE]]&lt;Tabla267[[#This Row],[VALOR]],"NO DISPONIBLE","DISPONIBLE")</f>
        <v>#N/A</v>
      </c>
      <c r="M6395" s="9">
        <f>COUNTIF(Tabla267[[#This Row],[VALOR RESTANTE]],0)</f>
        <v>0</v>
      </c>
    </row>
    <row r="6396" spans="2:13" hidden="1" x14ac:dyDescent="0.2">
      <c r="B6396" s="31">
        <v>6387</v>
      </c>
      <c r="J6396">
        <f t="shared" si="99"/>
        <v>105000</v>
      </c>
      <c r="K6396" t="e">
        <f>VLOOKUP(B6396,'REGISTRO ABONOS'!$B$8:$BC$10039,54,0)</f>
        <v>#N/A</v>
      </c>
      <c r="L6396" t="e">
        <f>IF(Tabla267[[#This Row],[VALOR RESTANTE]]&lt;Tabla267[[#This Row],[VALOR]],"NO DISPONIBLE","DISPONIBLE")</f>
        <v>#N/A</v>
      </c>
      <c r="M6396" s="9">
        <f>COUNTIF(Tabla267[[#This Row],[VALOR RESTANTE]],0)</f>
        <v>0</v>
      </c>
    </row>
    <row r="6397" spans="2:13" hidden="1" x14ac:dyDescent="0.2">
      <c r="B6397" s="31">
        <v>6388</v>
      </c>
      <c r="J6397">
        <f t="shared" si="99"/>
        <v>105000</v>
      </c>
      <c r="K6397" t="e">
        <f>VLOOKUP(B6397,'REGISTRO ABONOS'!$B$8:$BC$10039,54,0)</f>
        <v>#N/A</v>
      </c>
      <c r="L6397" t="e">
        <f>IF(Tabla267[[#This Row],[VALOR RESTANTE]]&lt;Tabla267[[#This Row],[VALOR]],"NO DISPONIBLE","DISPONIBLE")</f>
        <v>#N/A</v>
      </c>
      <c r="M6397" s="9">
        <f>COUNTIF(Tabla267[[#This Row],[VALOR RESTANTE]],0)</f>
        <v>0</v>
      </c>
    </row>
    <row r="6398" spans="2:13" hidden="1" x14ac:dyDescent="0.2">
      <c r="B6398" s="31">
        <v>6389</v>
      </c>
      <c r="J6398">
        <f t="shared" si="99"/>
        <v>105000</v>
      </c>
      <c r="K6398" t="e">
        <f>VLOOKUP(B6398,'REGISTRO ABONOS'!$B$8:$BC$10039,54,0)</f>
        <v>#N/A</v>
      </c>
      <c r="L6398" t="e">
        <f>IF(Tabla267[[#This Row],[VALOR RESTANTE]]&lt;Tabla267[[#This Row],[VALOR]],"NO DISPONIBLE","DISPONIBLE")</f>
        <v>#N/A</v>
      </c>
      <c r="M6398" s="9">
        <f>COUNTIF(Tabla267[[#This Row],[VALOR RESTANTE]],0)</f>
        <v>0</v>
      </c>
    </row>
    <row r="6399" spans="2:13" hidden="1" x14ac:dyDescent="0.2">
      <c r="B6399" s="31">
        <v>6390</v>
      </c>
      <c r="J6399">
        <f t="shared" si="99"/>
        <v>105000</v>
      </c>
      <c r="K6399" t="e">
        <f>VLOOKUP(B6399,'REGISTRO ABONOS'!$B$8:$BC$10039,54,0)</f>
        <v>#N/A</v>
      </c>
      <c r="L6399" t="e">
        <f>IF(Tabla267[[#This Row],[VALOR RESTANTE]]&lt;Tabla267[[#This Row],[VALOR]],"NO DISPONIBLE","DISPONIBLE")</f>
        <v>#N/A</v>
      </c>
      <c r="M6399" s="9">
        <f>COUNTIF(Tabla267[[#This Row],[VALOR RESTANTE]],0)</f>
        <v>0</v>
      </c>
    </row>
    <row r="6400" spans="2:13" hidden="1" x14ac:dyDescent="0.2">
      <c r="B6400" s="31">
        <v>6391</v>
      </c>
      <c r="J6400">
        <f t="shared" si="99"/>
        <v>105000</v>
      </c>
      <c r="K6400" t="e">
        <f>VLOOKUP(B6400,'REGISTRO ABONOS'!$B$8:$BC$10039,54,0)</f>
        <v>#N/A</v>
      </c>
      <c r="L6400" t="e">
        <f>IF(Tabla267[[#This Row],[VALOR RESTANTE]]&lt;Tabla267[[#This Row],[VALOR]],"NO DISPONIBLE","DISPONIBLE")</f>
        <v>#N/A</v>
      </c>
      <c r="M6400" s="9">
        <f>COUNTIF(Tabla267[[#This Row],[VALOR RESTANTE]],0)</f>
        <v>0</v>
      </c>
    </row>
    <row r="6401" spans="2:13" hidden="1" x14ac:dyDescent="0.2">
      <c r="B6401" s="31">
        <v>6392</v>
      </c>
      <c r="J6401">
        <f t="shared" si="99"/>
        <v>105000</v>
      </c>
      <c r="K6401" t="e">
        <f>VLOOKUP(B6401,'REGISTRO ABONOS'!$B$8:$BC$10039,54,0)</f>
        <v>#N/A</v>
      </c>
      <c r="L6401" t="e">
        <f>IF(Tabla267[[#This Row],[VALOR RESTANTE]]&lt;Tabla267[[#This Row],[VALOR]],"NO DISPONIBLE","DISPONIBLE")</f>
        <v>#N/A</v>
      </c>
      <c r="M6401" s="9">
        <f>COUNTIF(Tabla267[[#This Row],[VALOR RESTANTE]],0)</f>
        <v>0</v>
      </c>
    </row>
    <row r="6402" spans="2:13" hidden="1" x14ac:dyDescent="0.2">
      <c r="B6402" s="31">
        <v>6393</v>
      </c>
      <c r="J6402">
        <f t="shared" si="99"/>
        <v>105000</v>
      </c>
      <c r="K6402" t="e">
        <f>VLOOKUP(B6402,'REGISTRO ABONOS'!$B$8:$BC$10039,54,0)</f>
        <v>#N/A</v>
      </c>
      <c r="L6402" t="e">
        <f>IF(Tabla267[[#This Row],[VALOR RESTANTE]]&lt;Tabla267[[#This Row],[VALOR]],"NO DISPONIBLE","DISPONIBLE")</f>
        <v>#N/A</v>
      </c>
      <c r="M6402" s="9">
        <f>COUNTIF(Tabla267[[#This Row],[VALOR RESTANTE]],0)</f>
        <v>0</v>
      </c>
    </row>
    <row r="6403" spans="2:13" hidden="1" x14ac:dyDescent="0.2">
      <c r="B6403" s="31">
        <v>6394</v>
      </c>
      <c r="J6403">
        <f t="shared" si="99"/>
        <v>105000</v>
      </c>
      <c r="K6403" t="e">
        <f>VLOOKUP(B6403,'REGISTRO ABONOS'!$B$8:$BC$10039,54,0)</f>
        <v>#N/A</v>
      </c>
      <c r="L6403" t="e">
        <f>IF(Tabla267[[#This Row],[VALOR RESTANTE]]&lt;Tabla267[[#This Row],[VALOR]],"NO DISPONIBLE","DISPONIBLE")</f>
        <v>#N/A</v>
      </c>
      <c r="M6403" s="9">
        <f>COUNTIF(Tabla267[[#This Row],[VALOR RESTANTE]],0)</f>
        <v>0</v>
      </c>
    </row>
    <row r="6404" spans="2:13" hidden="1" x14ac:dyDescent="0.2">
      <c r="B6404" s="31">
        <v>6395</v>
      </c>
      <c r="J6404">
        <f t="shared" si="99"/>
        <v>105000</v>
      </c>
      <c r="K6404" t="e">
        <f>VLOOKUP(B6404,'REGISTRO ABONOS'!$B$8:$BC$10039,54,0)</f>
        <v>#N/A</v>
      </c>
      <c r="L6404" t="e">
        <f>IF(Tabla267[[#This Row],[VALOR RESTANTE]]&lt;Tabla267[[#This Row],[VALOR]],"NO DISPONIBLE","DISPONIBLE")</f>
        <v>#N/A</v>
      </c>
      <c r="M6404" s="9">
        <f>COUNTIF(Tabla267[[#This Row],[VALOR RESTANTE]],0)</f>
        <v>0</v>
      </c>
    </row>
    <row r="6405" spans="2:13" hidden="1" x14ac:dyDescent="0.2">
      <c r="B6405" s="31">
        <v>6396</v>
      </c>
      <c r="J6405">
        <f t="shared" si="99"/>
        <v>105000</v>
      </c>
      <c r="K6405" t="e">
        <f>VLOOKUP(B6405,'REGISTRO ABONOS'!$B$8:$BC$10039,54,0)</f>
        <v>#N/A</v>
      </c>
      <c r="L6405" t="e">
        <f>IF(Tabla267[[#This Row],[VALOR RESTANTE]]&lt;Tabla267[[#This Row],[VALOR]],"NO DISPONIBLE","DISPONIBLE")</f>
        <v>#N/A</v>
      </c>
      <c r="M6405" s="9">
        <f>COUNTIF(Tabla267[[#This Row],[VALOR RESTANTE]],0)</f>
        <v>0</v>
      </c>
    </row>
    <row r="6406" spans="2:13" hidden="1" x14ac:dyDescent="0.2">
      <c r="B6406" s="31">
        <v>6397</v>
      </c>
      <c r="J6406">
        <f t="shared" si="99"/>
        <v>105000</v>
      </c>
      <c r="K6406" t="e">
        <f>VLOOKUP(B6406,'REGISTRO ABONOS'!$B$8:$BC$10039,54,0)</f>
        <v>#N/A</v>
      </c>
      <c r="L6406" t="e">
        <f>IF(Tabla267[[#This Row],[VALOR RESTANTE]]&lt;Tabla267[[#This Row],[VALOR]],"NO DISPONIBLE","DISPONIBLE")</f>
        <v>#N/A</v>
      </c>
      <c r="M6406" s="9">
        <f>COUNTIF(Tabla267[[#This Row],[VALOR RESTANTE]],0)</f>
        <v>0</v>
      </c>
    </row>
    <row r="6407" spans="2:13" hidden="1" x14ac:dyDescent="0.2">
      <c r="B6407" s="31">
        <v>6398</v>
      </c>
      <c r="J6407">
        <f t="shared" si="99"/>
        <v>105000</v>
      </c>
      <c r="K6407" t="e">
        <f>VLOOKUP(B6407,'REGISTRO ABONOS'!$B$8:$BC$10039,54,0)</f>
        <v>#N/A</v>
      </c>
      <c r="L6407" t="e">
        <f>IF(Tabla267[[#This Row],[VALOR RESTANTE]]&lt;Tabla267[[#This Row],[VALOR]],"NO DISPONIBLE","DISPONIBLE")</f>
        <v>#N/A</v>
      </c>
      <c r="M6407" s="9">
        <f>COUNTIF(Tabla267[[#This Row],[VALOR RESTANTE]],0)</f>
        <v>0</v>
      </c>
    </row>
    <row r="6408" spans="2:13" hidden="1" x14ac:dyDescent="0.2">
      <c r="B6408" s="31">
        <v>6399</v>
      </c>
      <c r="J6408">
        <f t="shared" si="99"/>
        <v>105000</v>
      </c>
      <c r="K6408" t="e">
        <f>VLOOKUP(B6408,'REGISTRO ABONOS'!$B$8:$BC$10039,54,0)</f>
        <v>#N/A</v>
      </c>
      <c r="L6408" t="e">
        <f>IF(Tabla267[[#This Row],[VALOR RESTANTE]]&lt;Tabla267[[#This Row],[VALOR]],"NO DISPONIBLE","DISPONIBLE")</f>
        <v>#N/A</v>
      </c>
      <c r="M6408" s="9">
        <f>COUNTIF(Tabla267[[#This Row],[VALOR RESTANTE]],0)</f>
        <v>0</v>
      </c>
    </row>
    <row r="6409" spans="2:13" hidden="1" x14ac:dyDescent="0.2">
      <c r="B6409" s="31">
        <v>6400</v>
      </c>
      <c r="J6409">
        <f t="shared" si="99"/>
        <v>105000</v>
      </c>
      <c r="K6409" t="e">
        <f>VLOOKUP(B6409,'REGISTRO ABONOS'!$B$8:$BC$10039,54,0)</f>
        <v>#N/A</v>
      </c>
      <c r="L6409" t="e">
        <f>IF(Tabla267[[#This Row],[VALOR RESTANTE]]&lt;Tabla267[[#This Row],[VALOR]],"NO DISPONIBLE","DISPONIBLE")</f>
        <v>#N/A</v>
      </c>
      <c r="M6409" s="9">
        <f>COUNTIF(Tabla267[[#This Row],[VALOR RESTANTE]],0)</f>
        <v>0</v>
      </c>
    </row>
    <row r="6410" spans="2:13" hidden="1" x14ac:dyDescent="0.2">
      <c r="B6410" s="31">
        <v>6401</v>
      </c>
      <c r="J6410">
        <f t="shared" si="99"/>
        <v>105000</v>
      </c>
      <c r="K6410" t="e">
        <f>VLOOKUP(B6410,'REGISTRO ABONOS'!$B$8:$BC$10039,54,0)</f>
        <v>#N/A</v>
      </c>
      <c r="L6410" t="e">
        <f>IF(Tabla267[[#This Row],[VALOR RESTANTE]]&lt;Tabla267[[#This Row],[VALOR]],"NO DISPONIBLE","DISPONIBLE")</f>
        <v>#N/A</v>
      </c>
      <c r="M6410" s="9">
        <f>COUNTIF(Tabla267[[#This Row],[VALOR RESTANTE]],0)</f>
        <v>0</v>
      </c>
    </row>
    <row r="6411" spans="2:13" hidden="1" x14ac:dyDescent="0.2">
      <c r="B6411" s="31">
        <v>6402</v>
      </c>
      <c r="J6411">
        <f t="shared" si="99"/>
        <v>105000</v>
      </c>
      <c r="K6411" t="e">
        <f>VLOOKUP(B6411,'REGISTRO ABONOS'!$B$8:$BC$10039,54,0)</f>
        <v>#N/A</v>
      </c>
      <c r="L6411" t="e">
        <f>IF(Tabla267[[#This Row],[VALOR RESTANTE]]&lt;Tabla267[[#This Row],[VALOR]],"NO DISPONIBLE","DISPONIBLE")</f>
        <v>#N/A</v>
      </c>
      <c r="M6411" s="9">
        <f>COUNTIF(Tabla267[[#This Row],[VALOR RESTANTE]],0)</f>
        <v>0</v>
      </c>
    </row>
    <row r="6412" spans="2:13" hidden="1" x14ac:dyDescent="0.2">
      <c r="B6412" s="31">
        <v>6403</v>
      </c>
      <c r="J6412">
        <f t="shared" ref="J6412:J6475" si="100">IF(C6412&gt;43607,130000,105000)</f>
        <v>105000</v>
      </c>
      <c r="K6412" t="e">
        <f>VLOOKUP(B6412,'REGISTRO ABONOS'!$B$8:$BC$10039,54,0)</f>
        <v>#N/A</v>
      </c>
      <c r="L6412" t="e">
        <f>IF(Tabla267[[#This Row],[VALOR RESTANTE]]&lt;Tabla267[[#This Row],[VALOR]],"NO DISPONIBLE","DISPONIBLE")</f>
        <v>#N/A</v>
      </c>
      <c r="M6412" s="9">
        <f>COUNTIF(Tabla267[[#This Row],[VALOR RESTANTE]],0)</f>
        <v>0</v>
      </c>
    </row>
    <row r="6413" spans="2:13" hidden="1" x14ac:dyDescent="0.2">
      <c r="B6413" s="31">
        <v>6404</v>
      </c>
      <c r="J6413">
        <f t="shared" si="100"/>
        <v>105000</v>
      </c>
      <c r="K6413" t="e">
        <f>VLOOKUP(B6413,'REGISTRO ABONOS'!$B$8:$BC$10039,54,0)</f>
        <v>#N/A</v>
      </c>
      <c r="L6413" t="e">
        <f>IF(Tabla267[[#This Row],[VALOR RESTANTE]]&lt;Tabla267[[#This Row],[VALOR]],"NO DISPONIBLE","DISPONIBLE")</f>
        <v>#N/A</v>
      </c>
      <c r="M6413" s="9">
        <f>COUNTIF(Tabla267[[#This Row],[VALOR RESTANTE]],0)</f>
        <v>0</v>
      </c>
    </row>
    <row r="6414" spans="2:13" hidden="1" x14ac:dyDescent="0.2">
      <c r="B6414" s="31">
        <v>6405</v>
      </c>
      <c r="J6414">
        <f t="shared" si="100"/>
        <v>105000</v>
      </c>
      <c r="K6414" t="e">
        <f>VLOOKUP(B6414,'REGISTRO ABONOS'!$B$8:$BC$10039,54,0)</f>
        <v>#N/A</v>
      </c>
      <c r="L6414" t="e">
        <f>IF(Tabla267[[#This Row],[VALOR RESTANTE]]&lt;Tabla267[[#This Row],[VALOR]],"NO DISPONIBLE","DISPONIBLE")</f>
        <v>#N/A</v>
      </c>
      <c r="M6414" s="9">
        <f>COUNTIF(Tabla267[[#This Row],[VALOR RESTANTE]],0)</f>
        <v>0</v>
      </c>
    </row>
    <row r="6415" spans="2:13" hidden="1" x14ac:dyDescent="0.2">
      <c r="B6415" s="31">
        <v>6406</v>
      </c>
      <c r="J6415">
        <f t="shared" si="100"/>
        <v>105000</v>
      </c>
      <c r="K6415" t="e">
        <f>VLOOKUP(B6415,'REGISTRO ABONOS'!$B$8:$BC$10039,54,0)</f>
        <v>#N/A</v>
      </c>
      <c r="L6415" t="e">
        <f>IF(Tabla267[[#This Row],[VALOR RESTANTE]]&lt;Tabla267[[#This Row],[VALOR]],"NO DISPONIBLE","DISPONIBLE")</f>
        <v>#N/A</v>
      </c>
      <c r="M6415" s="9">
        <f>COUNTIF(Tabla267[[#This Row],[VALOR RESTANTE]],0)</f>
        <v>0</v>
      </c>
    </row>
    <row r="6416" spans="2:13" hidden="1" x14ac:dyDescent="0.2">
      <c r="B6416" s="31">
        <v>6407</v>
      </c>
      <c r="J6416">
        <f t="shared" si="100"/>
        <v>105000</v>
      </c>
      <c r="K6416" t="e">
        <f>VLOOKUP(B6416,'REGISTRO ABONOS'!$B$8:$BC$10039,54,0)</f>
        <v>#N/A</v>
      </c>
      <c r="L6416" t="e">
        <f>IF(Tabla267[[#This Row],[VALOR RESTANTE]]&lt;Tabla267[[#This Row],[VALOR]],"NO DISPONIBLE","DISPONIBLE")</f>
        <v>#N/A</v>
      </c>
      <c r="M6416" s="9">
        <f>COUNTIF(Tabla267[[#This Row],[VALOR RESTANTE]],0)</f>
        <v>0</v>
      </c>
    </row>
    <row r="6417" spans="2:13" hidden="1" x14ac:dyDescent="0.2">
      <c r="B6417" s="31">
        <v>6408</v>
      </c>
      <c r="J6417">
        <f t="shared" si="100"/>
        <v>105000</v>
      </c>
      <c r="K6417" t="e">
        <f>VLOOKUP(B6417,'REGISTRO ABONOS'!$B$8:$BC$10039,54,0)</f>
        <v>#N/A</v>
      </c>
      <c r="L6417" t="e">
        <f>IF(Tabla267[[#This Row],[VALOR RESTANTE]]&lt;Tabla267[[#This Row],[VALOR]],"NO DISPONIBLE","DISPONIBLE")</f>
        <v>#N/A</v>
      </c>
      <c r="M6417" s="9">
        <f>COUNTIF(Tabla267[[#This Row],[VALOR RESTANTE]],0)</f>
        <v>0</v>
      </c>
    </row>
    <row r="6418" spans="2:13" hidden="1" x14ac:dyDescent="0.2">
      <c r="B6418" s="31">
        <v>6409</v>
      </c>
      <c r="J6418">
        <f t="shared" si="100"/>
        <v>105000</v>
      </c>
      <c r="K6418" t="e">
        <f>VLOOKUP(B6418,'REGISTRO ABONOS'!$B$8:$BC$10039,54,0)</f>
        <v>#N/A</v>
      </c>
      <c r="L6418" t="e">
        <f>IF(Tabla267[[#This Row],[VALOR RESTANTE]]&lt;Tabla267[[#This Row],[VALOR]],"NO DISPONIBLE","DISPONIBLE")</f>
        <v>#N/A</v>
      </c>
      <c r="M6418" s="9">
        <f>COUNTIF(Tabla267[[#This Row],[VALOR RESTANTE]],0)</f>
        <v>0</v>
      </c>
    </row>
    <row r="6419" spans="2:13" hidden="1" x14ac:dyDescent="0.2">
      <c r="B6419" s="31">
        <v>6410</v>
      </c>
      <c r="J6419">
        <f t="shared" si="100"/>
        <v>105000</v>
      </c>
      <c r="K6419" t="e">
        <f>VLOOKUP(B6419,'REGISTRO ABONOS'!$B$8:$BC$10039,54,0)</f>
        <v>#N/A</v>
      </c>
      <c r="L6419" t="e">
        <f>IF(Tabla267[[#This Row],[VALOR RESTANTE]]&lt;Tabla267[[#This Row],[VALOR]],"NO DISPONIBLE","DISPONIBLE")</f>
        <v>#N/A</v>
      </c>
      <c r="M6419" s="9">
        <f>COUNTIF(Tabla267[[#This Row],[VALOR RESTANTE]],0)</f>
        <v>0</v>
      </c>
    </row>
    <row r="6420" spans="2:13" hidden="1" x14ac:dyDescent="0.2">
      <c r="B6420" s="31">
        <v>6411</v>
      </c>
      <c r="J6420">
        <f t="shared" si="100"/>
        <v>105000</v>
      </c>
      <c r="K6420" t="e">
        <f>VLOOKUP(B6420,'REGISTRO ABONOS'!$B$8:$BC$10039,54,0)</f>
        <v>#N/A</v>
      </c>
      <c r="L6420" t="e">
        <f>IF(Tabla267[[#This Row],[VALOR RESTANTE]]&lt;Tabla267[[#This Row],[VALOR]],"NO DISPONIBLE","DISPONIBLE")</f>
        <v>#N/A</v>
      </c>
      <c r="M6420" s="9">
        <f>COUNTIF(Tabla267[[#This Row],[VALOR RESTANTE]],0)</f>
        <v>0</v>
      </c>
    </row>
    <row r="6421" spans="2:13" hidden="1" x14ac:dyDescent="0.2">
      <c r="B6421" s="31">
        <v>6412</v>
      </c>
      <c r="J6421">
        <f t="shared" si="100"/>
        <v>105000</v>
      </c>
      <c r="K6421" t="e">
        <f>VLOOKUP(B6421,'REGISTRO ABONOS'!$B$8:$BC$10039,54,0)</f>
        <v>#N/A</v>
      </c>
      <c r="L6421" t="e">
        <f>IF(Tabla267[[#This Row],[VALOR RESTANTE]]&lt;Tabla267[[#This Row],[VALOR]],"NO DISPONIBLE","DISPONIBLE")</f>
        <v>#N/A</v>
      </c>
      <c r="M6421" s="9">
        <f>COUNTIF(Tabla267[[#This Row],[VALOR RESTANTE]],0)</f>
        <v>0</v>
      </c>
    </row>
    <row r="6422" spans="2:13" hidden="1" x14ac:dyDescent="0.2">
      <c r="B6422" s="31">
        <v>6413</v>
      </c>
      <c r="J6422">
        <f t="shared" si="100"/>
        <v>105000</v>
      </c>
      <c r="K6422" t="e">
        <f>VLOOKUP(B6422,'REGISTRO ABONOS'!$B$8:$BC$10039,54,0)</f>
        <v>#N/A</v>
      </c>
      <c r="L6422" t="e">
        <f>IF(Tabla267[[#This Row],[VALOR RESTANTE]]&lt;Tabla267[[#This Row],[VALOR]],"NO DISPONIBLE","DISPONIBLE")</f>
        <v>#N/A</v>
      </c>
      <c r="M6422" s="9">
        <f>COUNTIF(Tabla267[[#This Row],[VALOR RESTANTE]],0)</f>
        <v>0</v>
      </c>
    </row>
    <row r="6423" spans="2:13" hidden="1" x14ac:dyDescent="0.2">
      <c r="B6423" s="31">
        <v>6414</v>
      </c>
      <c r="J6423">
        <f t="shared" si="100"/>
        <v>105000</v>
      </c>
      <c r="K6423" t="e">
        <f>VLOOKUP(B6423,'REGISTRO ABONOS'!$B$8:$BC$10039,54,0)</f>
        <v>#N/A</v>
      </c>
      <c r="L6423" t="e">
        <f>IF(Tabla267[[#This Row],[VALOR RESTANTE]]&lt;Tabla267[[#This Row],[VALOR]],"NO DISPONIBLE","DISPONIBLE")</f>
        <v>#N/A</v>
      </c>
      <c r="M6423" s="9">
        <f>COUNTIF(Tabla267[[#This Row],[VALOR RESTANTE]],0)</f>
        <v>0</v>
      </c>
    </row>
    <row r="6424" spans="2:13" hidden="1" x14ac:dyDescent="0.2">
      <c r="B6424" s="31">
        <v>6415</v>
      </c>
      <c r="J6424">
        <f t="shared" si="100"/>
        <v>105000</v>
      </c>
      <c r="K6424" t="e">
        <f>VLOOKUP(B6424,'REGISTRO ABONOS'!$B$8:$BC$10039,54,0)</f>
        <v>#N/A</v>
      </c>
      <c r="L6424" t="e">
        <f>IF(Tabla267[[#This Row],[VALOR RESTANTE]]&lt;Tabla267[[#This Row],[VALOR]],"NO DISPONIBLE","DISPONIBLE")</f>
        <v>#N/A</v>
      </c>
      <c r="M6424" s="9">
        <f>COUNTIF(Tabla267[[#This Row],[VALOR RESTANTE]],0)</f>
        <v>0</v>
      </c>
    </row>
    <row r="6425" spans="2:13" hidden="1" x14ac:dyDescent="0.2">
      <c r="B6425" s="31">
        <v>6416</v>
      </c>
      <c r="J6425">
        <f t="shared" si="100"/>
        <v>105000</v>
      </c>
      <c r="K6425" t="e">
        <f>VLOOKUP(B6425,'REGISTRO ABONOS'!$B$8:$BC$10039,54,0)</f>
        <v>#N/A</v>
      </c>
      <c r="L6425" t="e">
        <f>IF(Tabla267[[#This Row],[VALOR RESTANTE]]&lt;Tabla267[[#This Row],[VALOR]],"NO DISPONIBLE","DISPONIBLE")</f>
        <v>#N/A</v>
      </c>
      <c r="M6425" s="9">
        <f>COUNTIF(Tabla267[[#This Row],[VALOR RESTANTE]],0)</f>
        <v>0</v>
      </c>
    </row>
    <row r="6426" spans="2:13" hidden="1" x14ac:dyDescent="0.2">
      <c r="B6426" s="31">
        <v>6417</v>
      </c>
      <c r="J6426">
        <f t="shared" si="100"/>
        <v>105000</v>
      </c>
      <c r="K6426" t="e">
        <f>VLOOKUP(B6426,'REGISTRO ABONOS'!$B$8:$BC$10039,54,0)</f>
        <v>#N/A</v>
      </c>
      <c r="L6426" t="e">
        <f>IF(Tabla267[[#This Row],[VALOR RESTANTE]]&lt;Tabla267[[#This Row],[VALOR]],"NO DISPONIBLE","DISPONIBLE")</f>
        <v>#N/A</v>
      </c>
      <c r="M6426" s="9">
        <f>COUNTIF(Tabla267[[#This Row],[VALOR RESTANTE]],0)</f>
        <v>0</v>
      </c>
    </row>
    <row r="6427" spans="2:13" hidden="1" x14ac:dyDescent="0.2">
      <c r="B6427" s="31">
        <v>6418</v>
      </c>
      <c r="J6427">
        <f t="shared" si="100"/>
        <v>105000</v>
      </c>
      <c r="K6427" t="e">
        <f>VLOOKUP(B6427,'REGISTRO ABONOS'!$B$8:$BC$10039,54,0)</f>
        <v>#N/A</v>
      </c>
      <c r="L6427" t="e">
        <f>IF(Tabla267[[#This Row],[VALOR RESTANTE]]&lt;Tabla267[[#This Row],[VALOR]],"NO DISPONIBLE","DISPONIBLE")</f>
        <v>#N/A</v>
      </c>
      <c r="M6427" s="9">
        <f>COUNTIF(Tabla267[[#This Row],[VALOR RESTANTE]],0)</f>
        <v>0</v>
      </c>
    </row>
    <row r="6428" spans="2:13" hidden="1" x14ac:dyDescent="0.2">
      <c r="B6428" s="31">
        <v>6419</v>
      </c>
      <c r="J6428">
        <f t="shared" si="100"/>
        <v>105000</v>
      </c>
      <c r="K6428" t="e">
        <f>VLOOKUP(B6428,'REGISTRO ABONOS'!$B$8:$BC$10039,54,0)</f>
        <v>#N/A</v>
      </c>
      <c r="L6428" t="e">
        <f>IF(Tabla267[[#This Row],[VALOR RESTANTE]]&lt;Tabla267[[#This Row],[VALOR]],"NO DISPONIBLE","DISPONIBLE")</f>
        <v>#N/A</v>
      </c>
      <c r="M6428" s="9">
        <f>COUNTIF(Tabla267[[#This Row],[VALOR RESTANTE]],0)</f>
        <v>0</v>
      </c>
    </row>
    <row r="6429" spans="2:13" hidden="1" x14ac:dyDescent="0.2">
      <c r="B6429" s="31">
        <v>6420</v>
      </c>
      <c r="J6429">
        <f t="shared" si="100"/>
        <v>105000</v>
      </c>
      <c r="K6429" t="e">
        <f>VLOOKUP(B6429,'REGISTRO ABONOS'!$B$8:$BC$10039,54,0)</f>
        <v>#N/A</v>
      </c>
      <c r="L6429" t="e">
        <f>IF(Tabla267[[#This Row],[VALOR RESTANTE]]&lt;Tabla267[[#This Row],[VALOR]],"NO DISPONIBLE","DISPONIBLE")</f>
        <v>#N/A</v>
      </c>
      <c r="M6429" s="9">
        <f>COUNTIF(Tabla267[[#This Row],[VALOR RESTANTE]],0)</f>
        <v>0</v>
      </c>
    </row>
    <row r="6430" spans="2:13" hidden="1" x14ac:dyDescent="0.2">
      <c r="B6430" s="31">
        <v>6421</v>
      </c>
      <c r="J6430">
        <f t="shared" si="100"/>
        <v>105000</v>
      </c>
      <c r="K6430" t="e">
        <f>VLOOKUP(B6430,'REGISTRO ABONOS'!$B$8:$BC$10039,54,0)</f>
        <v>#N/A</v>
      </c>
      <c r="L6430" t="e">
        <f>IF(Tabla267[[#This Row],[VALOR RESTANTE]]&lt;Tabla267[[#This Row],[VALOR]],"NO DISPONIBLE","DISPONIBLE")</f>
        <v>#N/A</v>
      </c>
      <c r="M6430" s="9">
        <f>COUNTIF(Tabla267[[#This Row],[VALOR RESTANTE]],0)</f>
        <v>0</v>
      </c>
    </row>
    <row r="6431" spans="2:13" hidden="1" x14ac:dyDescent="0.2">
      <c r="B6431" s="31">
        <v>6422</v>
      </c>
      <c r="J6431">
        <f t="shared" si="100"/>
        <v>105000</v>
      </c>
      <c r="K6431" t="e">
        <f>VLOOKUP(B6431,'REGISTRO ABONOS'!$B$8:$BC$10039,54,0)</f>
        <v>#N/A</v>
      </c>
      <c r="L6431" t="e">
        <f>IF(Tabla267[[#This Row],[VALOR RESTANTE]]&lt;Tabla267[[#This Row],[VALOR]],"NO DISPONIBLE","DISPONIBLE")</f>
        <v>#N/A</v>
      </c>
      <c r="M6431" s="9">
        <f>COUNTIF(Tabla267[[#This Row],[VALOR RESTANTE]],0)</f>
        <v>0</v>
      </c>
    </row>
    <row r="6432" spans="2:13" hidden="1" x14ac:dyDescent="0.2">
      <c r="B6432" s="31">
        <v>6423</v>
      </c>
      <c r="J6432">
        <f t="shared" si="100"/>
        <v>105000</v>
      </c>
      <c r="K6432" t="e">
        <f>VLOOKUP(B6432,'REGISTRO ABONOS'!$B$8:$BC$10039,54,0)</f>
        <v>#N/A</v>
      </c>
      <c r="L6432" t="e">
        <f>IF(Tabla267[[#This Row],[VALOR RESTANTE]]&lt;Tabla267[[#This Row],[VALOR]],"NO DISPONIBLE","DISPONIBLE")</f>
        <v>#N/A</v>
      </c>
      <c r="M6432" s="9">
        <f>COUNTIF(Tabla267[[#This Row],[VALOR RESTANTE]],0)</f>
        <v>0</v>
      </c>
    </row>
    <row r="6433" spans="2:13" hidden="1" x14ac:dyDescent="0.2">
      <c r="B6433" s="31">
        <v>6424</v>
      </c>
      <c r="J6433">
        <f t="shared" si="100"/>
        <v>105000</v>
      </c>
      <c r="K6433" t="e">
        <f>VLOOKUP(B6433,'REGISTRO ABONOS'!$B$8:$BC$10039,54,0)</f>
        <v>#N/A</v>
      </c>
      <c r="L6433" t="e">
        <f>IF(Tabla267[[#This Row],[VALOR RESTANTE]]&lt;Tabla267[[#This Row],[VALOR]],"NO DISPONIBLE","DISPONIBLE")</f>
        <v>#N/A</v>
      </c>
      <c r="M6433" s="9">
        <f>COUNTIF(Tabla267[[#This Row],[VALOR RESTANTE]],0)</f>
        <v>0</v>
      </c>
    </row>
    <row r="6434" spans="2:13" hidden="1" x14ac:dyDescent="0.2">
      <c r="B6434" s="31">
        <v>6425</v>
      </c>
      <c r="J6434">
        <f t="shared" si="100"/>
        <v>105000</v>
      </c>
      <c r="K6434" t="e">
        <f>VLOOKUP(B6434,'REGISTRO ABONOS'!$B$8:$BC$10039,54,0)</f>
        <v>#N/A</v>
      </c>
      <c r="L6434" t="e">
        <f>IF(Tabla267[[#This Row],[VALOR RESTANTE]]&lt;Tabla267[[#This Row],[VALOR]],"NO DISPONIBLE","DISPONIBLE")</f>
        <v>#N/A</v>
      </c>
      <c r="M6434" s="9">
        <f>COUNTIF(Tabla267[[#This Row],[VALOR RESTANTE]],0)</f>
        <v>0</v>
      </c>
    </row>
    <row r="6435" spans="2:13" hidden="1" x14ac:dyDescent="0.2">
      <c r="B6435" s="31">
        <v>6426</v>
      </c>
      <c r="J6435">
        <f t="shared" si="100"/>
        <v>105000</v>
      </c>
      <c r="K6435" t="e">
        <f>VLOOKUP(B6435,'REGISTRO ABONOS'!$B$8:$BC$10039,54,0)</f>
        <v>#N/A</v>
      </c>
      <c r="L6435" t="e">
        <f>IF(Tabla267[[#This Row],[VALOR RESTANTE]]&lt;Tabla267[[#This Row],[VALOR]],"NO DISPONIBLE","DISPONIBLE")</f>
        <v>#N/A</v>
      </c>
      <c r="M6435" s="9">
        <f>COUNTIF(Tabla267[[#This Row],[VALOR RESTANTE]],0)</f>
        <v>0</v>
      </c>
    </row>
    <row r="6436" spans="2:13" hidden="1" x14ac:dyDescent="0.2">
      <c r="B6436" s="31">
        <v>6427</v>
      </c>
      <c r="J6436">
        <f t="shared" si="100"/>
        <v>105000</v>
      </c>
      <c r="K6436" t="e">
        <f>VLOOKUP(B6436,'REGISTRO ABONOS'!$B$8:$BC$10039,54,0)</f>
        <v>#N/A</v>
      </c>
      <c r="L6436" t="e">
        <f>IF(Tabla267[[#This Row],[VALOR RESTANTE]]&lt;Tabla267[[#This Row],[VALOR]],"NO DISPONIBLE","DISPONIBLE")</f>
        <v>#N/A</v>
      </c>
      <c r="M6436" s="9">
        <f>COUNTIF(Tabla267[[#This Row],[VALOR RESTANTE]],0)</f>
        <v>0</v>
      </c>
    </row>
    <row r="6437" spans="2:13" hidden="1" x14ac:dyDescent="0.2">
      <c r="B6437" s="31">
        <v>6428</v>
      </c>
      <c r="J6437">
        <f t="shared" si="100"/>
        <v>105000</v>
      </c>
      <c r="K6437" t="e">
        <f>VLOOKUP(B6437,'REGISTRO ABONOS'!$B$8:$BC$10039,54,0)</f>
        <v>#N/A</v>
      </c>
      <c r="L6437" t="e">
        <f>IF(Tabla267[[#This Row],[VALOR RESTANTE]]&lt;Tabla267[[#This Row],[VALOR]],"NO DISPONIBLE","DISPONIBLE")</f>
        <v>#N/A</v>
      </c>
      <c r="M6437" s="9">
        <f>COUNTIF(Tabla267[[#This Row],[VALOR RESTANTE]],0)</f>
        <v>0</v>
      </c>
    </row>
    <row r="6438" spans="2:13" hidden="1" x14ac:dyDescent="0.2">
      <c r="B6438" s="31">
        <v>6429</v>
      </c>
      <c r="J6438">
        <f t="shared" si="100"/>
        <v>105000</v>
      </c>
      <c r="K6438" t="e">
        <f>VLOOKUP(B6438,'REGISTRO ABONOS'!$B$8:$BC$10039,54,0)</f>
        <v>#N/A</v>
      </c>
      <c r="L6438" t="e">
        <f>IF(Tabla267[[#This Row],[VALOR RESTANTE]]&lt;Tabla267[[#This Row],[VALOR]],"NO DISPONIBLE","DISPONIBLE")</f>
        <v>#N/A</v>
      </c>
      <c r="M6438" s="9">
        <f>COUNTIF(Tabla267[[#This Row],[VALOR RESTANTE]],0)</f>
        <v>0</v>
      </c>
    </row>
    <row r="6439" spans="2:13" hidden="1" x14ac:dyDescent="0.2">
      <c r="B6439" s="31">
        <v>6430</v>
      </c>
      <c r="J6439">
        <f t="shared" si="100"/>
        <v>105000</v>
      </c>
      <c r="K6439" t="e">
        <f>VLOOKUP(B6439,'REGISTRO ABONOS'!$B$8:$BC$10039,54,0)</f>
        <v>#N/A</v>
      </c>
      <c r="L6439" t="e">
        <f>IF(Tabla267[[#This Row],[VALOR RESTANTE]]&lt;Tabla267[[#This Row],[VALOR]],"NO DISPONIBLE","DISPONIBLE")</f>
        <v>#N/A</v>
      </c>
      <c r="M6439" s="9">
        <f>COUNTIF(Tabla267[[#This Row],[VALOR RESTANTE]],0)</f>
        <v>0</v>
      </c>
    </row>
    <row r="6440" spans="2:13" hidden="1" x14ac:dyDescent="0.2">
      <c r="B6440" s="31">
        <v>6431</v>
      </c>
      <c r="J6440">
        <f t="shared" si="100"/>
        <v>105000</v>
      </c>
      <c r="K6440" t="e">
        <f>VLOOKUP(B6440,'REGISTRO ABONOS'!$B$8:$BC$10039,54,0)</f>
        <v>#N/A</v>
      </c>
      <c r="L6440" t="e">
        <f>IF(Tabla267[[#This Row],[VALOR RESTANTE]]&lt;Tabla267[[#This Row],[VALOR]],"NO DISPONIBLE","DISPONIBLE")</f>
        <v>#N/A</v>
      </c>
      <c r="M6440" s="9">
        <f>COUNTIF(Tabla267[[#This Row],[VALOR RESTANTE]],0)</f>
        <v>0</v>
      </c>
    </row>
    <row r="6441" spans="2:13" hidden="1" x14ac:dyDescent="0.2">
      <c r="B6441" s="31">
        <v>6432</v>
      </c>
      <c r="J6441">
        <f t="shared" si="100"/>
        <v>105000</v>
      </c>
      <c r="K6441" t="e">
        <f>VLOOKUP(B6441,'REGISTRO ABONOS'!$B$8:$BC$10039,54,0)</f>
        <v>#N/A</v>
      </c>
      <c r="L6441" t="e">
        <f>IF(Tabla267[[#This Row],[VALOR RESTANTE]]&lt;Tabla267[[#This Row],[VALOR]],"NO DISPONIBLE","DISPONIBLE")</f>
        <v>#N/A</v>
      </c>
      <c r="M6441" s="9">
        <f>COUNTIF(Tabla267[[#This Row],[VALOR RESTANTE]],0)</f>
        <v>0</v>
      </c>
    </row>
    <row r="6442" spans="2:13" hidden="1" x14ac:dyDescent="0.2">
      <c r="B6442" s="31">
        <v>6433</v>
      </c>
      <c r="J6442">
        <f t="shared" si="100"/>
        <v>105000</v>
      </c>
      <c r="K6442" t="e">
        <f>VLOOKUP(B6442,'REGISTRO ABONOS'!$B$8:$BC$10039,54,0)</f>
        <v>#N/A</v>
      </c>
      <c r="L6442" t="e">
        <f>IF(Tabla267[[#This Row],[VALOR RESTANTE]]&lt;Tabla267[[#This Row],[VALOR]],"NO DISPONIBLE","DISPONIBLE")</f>
        <v>#N/A</v>
      </c>
      <c r="M6442" s="9">
        <f>COUNTIF(Tabla267[[#This Row],[VALOR RESTANTE]],0)</f>
        <v>0</v>
      </c>
    </row>
    <row r="6443" spans="2:13" hidden="1" x14ac:dyDescent="0.2">
      <c r="B6443" s="31">
        <v>6434</v>
      </c>
      <c r="J6443">
        <f t="shared" si="100"/>
        <v>105000</v>
      </c>
      <c r="K6443" t="e">
        <f>VLOOKUP(B6443,'REGISTRO ABONOS'!$B$8:$BC$10039,54,0)</f>
        <v>#N/A</v>
      </c>
      <c r="L6443" t="e">
        <f>IF(Tabla267[[#This Row],[VALOR RESTANTE]]&lt;Tabla267[[#This Row],[VALOR]],"NO DISPONIBLE","DISPONIBLE")</f>
        <v>#N/A</v>
      </c>
      <c r="M6443" s="9">
        <f>COUNTIF(Tabla267[[#This Row],[VALOR RESTANTE]],0)</f>
        <v>0</v>
      </c>
    </row>
    <row r="6444" spans="2:13" hidden="1" x14ac:dyDescent="0.2">
      <c r="B6444" s="31">
        <v>6435</v>
      </c>
      <c r="J6444">
        <f t="shared" si="100"/>
        <v>105000</v>
      </c>
      <c r="K6444" t="e">
        <f>VLOOKUP(B6444,'REGISTRO ABONOS'!$B$8:$BC$10039,54,0)</f>
        <v>#N/A</v>
      </c>
      <c r="L6444" t="e">
        <f>IF(Tabla267[[#This Row],[VALOR RESTANTE]]&lt;Tabla267[[#This Row],[VALOR]],"NO DISPONIBLE","DISPONIBLE")</f>
        <v>#N/A</v>
      </c>
      <c r="M6444" s="9">
        <f>COUNTIF(Tabla267[[#This Row],[VALOR RESTANTE]],0)</f>
        <v>0</v>
      </c>
    </row>
    <row r="6445" spans="2:13" hidden="1" x14ac:dyDescent="0.2">
      <c r="B6445" s="31">
        <v>6436</v>
      </c>
      <c r="J6445">
        <f t="shared" si="100"/>
        <v>105000</v>
      </c>
      <c r="K6445" t="e">
        <f>VLOOKUP(B6445,'REGISTRO ABONOS'!$B$8:$BC$10039,54,0)</f>
        <v>#N/A</v>
      </c>
      <c r="L6445" t="e">
        <f>IF(Tabla267[[#This Row],[VALOR RESTANTE]]&lt;Tabla267[[#This Row],[VALOR]],"NO DISPONIBLE","DISPONIBLE")</f>
        <v>#N/A</v>
      </c>
      <c r="M6445" s="9">
        <f>COUNTIF(Tabla267[[#This Row],[VALOR RESTANTE]],0)</f>
        <v>0</v>
      </c>
    </row>
    <row r="6446" spans="2:13" hidden="1" x14ac:dyDescent="0.2">
      <c r="B6446" s="31">
        <v>6437</v>
      </c>
      <c r="J6446">
        <f t="shared" si="100"/>
        <v>105000</v>
      </c>
      <c r="K6446" t="e">
        <f>VLOOKUP(B6446,'REGISTRO ABONOS'!$B$8:$BC$10039,54,0)</f>
        <v>#N/A</v>
      </c>
      <c r="L6446" t="e">
        <f>IF(Tabla267[[#This Row],[VALOR RESTANTE]]&lt;Tabla267[[#This Row],[VALOR]],"NO DISPONIBLE","DISPONIBLE")</f>
        <v>#N/A</v>
      </c>
      <c r="M6446" s="9">
        <f>COUNTIF(Tabla267[[#This Row],[VALOR RESTANTE]],0)</f>
        <v>0</v>
      </c>
    </row>
    <row r="6447" spans="2:13" hidden="1" x14ac:dyDescent="0.2">
      <c r="B6447" s="31">
        <v>6438</v>
      </c>
      <c r="J6447">
        <f t="shared" si="100"/>
        <v>105000</v>
      </c>
      <c r="K6447" t="e">
        <f>VLOOKUP(B6447,'REGISTRO ABONOS'!$B$8:$BC$10039,54,0)</f>
        <v>#N/A</v>
      </c>
      <c r="L6447" t="e">
        <f>IF(Tabla267[[#This Row],[VALOR RESTANTE]]&lt;Tabla267[[#This Row],[VALOR]],"NO DISPONIBLE","DISPONIBLE")</f>
        <v>#N/A</v>
      </c>
      <c r="M6447" s="9">
        <f>COUNTIF(Tabla267[[#This Row],[VALOR RESTANTE]],0)</f>
        <v>0</v>
      </c>
    </row>
    <row r="6448" spans="2:13" hidden="1" x14ac:dyDescent="0.2">
      <c r="B6448" s="31">
        <v>6439</v>
      </c>
      <c r="J6448">
        <f t="shared" si="100"/>
        <v>105000</v>
      </c>
      <c r="K6448" t="e">
        <f>VLOOKUP(B6448,'REGISTRO ABONOS'!$B$8:$BC$10039,54,0)</f>
        <v>#N/A</v>
      </c>
      <c r="L6448" t="e">
        <f>IF(Tabla267[[#This Row],[VALOR RESTANTE]]&lt;Tabla267[[#This Row],[VALOR]],"NO DISPONIBLE","DISPONIBLE")</f>
        <v>#N/A</v>
      </c>
      <c r="M6448" s="9">
        <f>COUNTIF(Tabla267[[#This Row],[VALOR RESTANTE]],0)</f>
        <v>0</v>
      </c>
    </row>
    <row r="6449" spans="2:13" hidden="1" x14ac:dyDescent="0.2">
      <c r="B6449" s="31">
        <v>6440</v>
      </c>
      <c r="J6449">
        <f t="shared" si="100"/>
        <v>105000</v>
      </c>
      <c r="K6449" t="e">
        <f>VLOOKUP(B6449,'REGISTRO ABONOS'!$B$8:$BC$10039,54,0)</f>
        <v>#N/A</v>
      </c>
      <c r="L6449" t="e">
        <f>IF(Tabla267[[#This Row],[VALOR RESTANTE]]&lt;Tabla267[[#This Row],[VALOR]],"NO DISPONIBLE","DISPONIBLE")</f>
        <v>#N/A</v>
      </c>
      <c r="M6449" s="9">
        <f>COUNTIF(Tabla267[[#This Row],[VALOR RESTANTE]],0)</f>
        <v>0</v>
      </c>
    </row>
    <row r="6450" spans="2:13" hidden="1" x14ac:dyDescent="0.2">
      <c r="B6450" s="31">
        <v>6441</v>
      </c>
      <c r="J6450">
        <f t="shared" si="100"/>
        <v>105000</v>
      </c>
      <c r="K6450" t="e">
        <f>VLOOKUP(B6450,'REGISTRO ABONOS'!$B$8:$BC$10039,54,0)</f>
        <v>#N/A</v>
      </c>
      <c r="L6450" t="e">
        <f>IF(Tabla267[[#This Row],[VALOR RESTANTE]]&lt;Tabla267[[#This Row],[VALOR]],"NO DISPONIBLE","DISPONIBLE")</f>
        <v>#N/A</v>
      </c>
      <c r="M6450" s="9">
        <f>COUNTIF(Tabla267[[#This Row],[VALOR RESTANTE]],0)</f>
        <v>0</v>
      </c>
    </row>
    <row r="6451" spans="2:13" hidden="1" x14ac:dyDescent="0.2">
      <c r="B6451" s="31">
        <v>6442</v>
      </c>
      <c r="J6451">
        <f t="shared" si="100"/>
        <v>105000</v>
      </c>
      <c r="K6451" t="e">
        <f>VLOOKUP(B6451,'REGISTRO ABONOS'!$B$8:$BC$10039,54,0)</f>
        <v>#N/A</v>
      </c>
      <c r="L6451" t="e">
        <f>IF(Tabla267[[#This Row],[VALOR RESTANTE]]&lt;Tabla267[[#This Row],[VALOR]],"NO DISPONIBLE","DISPONIBLE")</f>
        <v>#N/A</v>
      </c>
      <c r="M6451" s="9">
        <f>COUNTIF(Tabla267[[#This Row],[VALOR RESTANTE]],0)</f>
        <v>0</v>
      </c>
    </row>
    <row r="6452" spans="2:13" hidden="1" x14ac:dyDescent="0.2">
      <c r="B6452" s="31">
        <v>6443</v>
      </c>
      <c r="J6452">
        <f t="shared" si="100"/>
        <v>105000</v>
      </c>
      <c r="K6452" t="e">
        <f>VLOOKUP(B6452,'REGISTRO ABONOS'!$B$8:$BC$10039,54,0)</f>
        <v>#N/A</v>
      </c>
      <c r="L6452" t="e">
        <f>IF(Tabla267[[#This Row],[VALOR RESTANTE]]&lt;Tabla267[[#This Row],[VALOR]],"NO DISPONIBLE","DISPONIBLE")</f>
        <v>#N/A</v>
      </c>
      <c r="M6452" s="9">
        <f>COUNTIF(Tabla267[[#This Row],[VALOR RESTANTE]],0)</f>
        <v>0</v>
      </c>
    </row>
    <row r="6453" spans="2:13" hidden="1" x14ac:dyDescent="0.2">
      <c r="B6453" s="31">
        <v>6444</v>
      </c>
      <c r="J6453">
        <f t="shared" si="100"/>
        <v>105000</v>
      </c>
      <c r="K6453" t="e">
        <f>VLOOKUP(B6453,'REGISTRO ABONOS'!$B$8:$BC$10039,54,0)</f>
        <v>#N/A</v>
      </c>
      <c r="L6453" t="e">
        <f>IF(Tabla267[[#This Row],[VALOR RESTANTE]]&lt;Tabla267[[#This Row],[VALOR]],"NO DISPONIBLE","DISPONIBLE")</f>
        <v>#N/A</v>
      </c>
      <c r="M6453" s="9">
        <f>COUNTIF(Tabla267[[#This Row],[VALOR RESTANTE]],0)</f>
        <v>0</v>
      </c>
    </row>
    <row r="6454" spans="2:13" hidden="1" x14ac:dyDescent="0.2">
      <c r="B6454" s="31">
        <v>6445</v>
      </c>
      <c r="J6454">
        <f t="shared" si="100"/>
        <v>105000</v>
      </c>
      <c r="K6454" t="e">
        <f>VLOOKUP(B6454,'REGISTRO ABONOS'!$B$8:$BC$10039,54,0)</f>
        <v>#N/A</v>
      </c>
      <c r="L6454" t="e">
        <f>IF(Tabla267[[#This Row],[VALOR RESTANTE]]&lt;Tabla267[[#This Row],[VALOR]],"NO DISPONIBLE","DISPONIBLE")</f>
        <v>#N/A</v>
      </c>
      <c r="M6454" s="9">
        <f>COUNTIF(Tabla267[[#This Row],[VALOR RESTANTE]],0)</f>
        <v>0</v>
      </c>
    </row>
    <row r="6455" spans="2:13" hidden="1" x14ac:dyDescent="0.2">
      <c r="B6455" s="31">
        <v>6446</v>
      </c>
      <c r="J6455">
        <f t="shared" si="100"/>
        <v>105000</v>
      </c>
      <c r="K6455" t="e">
        <f>VLOOKUP(B6455,'REGISTRO ABONOS'!$B$8:$BC$10039,54,0)</f>
        <v>#N/A</v>
      </c>
      <c r="L6455" t="e">
        <f>IF(Tabla267[[#This Row],[VALOR RESTANTE]]&lt;Tabla267[[#This Row],[VALOR]],"NO DISPONIBLE","DISPONIBLE")</f>
        <v>#N/A</v>
      </c>
      <c r="M6455" s="9">
        <f>COUNTIF(Tabla267[[#This Row],[VALOR RESTANTE]],0)</f>
        <v>0</v>
      </c>
    </row>
    <row r="6456" spans="2:13" hidden="1" x14ac:dyDescent="0.2">
      <c r="B6456" s="31">
        <v>6447</v>
      </c>
      <c r="J6456">
        <f t="shared" si="100"/>
        <v>105000</v>
      </c>
      <c r="K6456" t="e">
        <f>VLOOKUP(B6456,'REGISTRO ABONOS'!$B$8:$BC$10039,54,0)</f>
        <v>#N/A</v>
      </c>
      <c r="L6456" t="e">
        <f>IF(Tabla267[[#This Row],[VALOR RESTANTE]]&lt;Tabla267[[#This Row],[VALOR]],"NO DISPONIBLE","DISPONIBLE")</f>
        <v>#N/A</v>
      </c>
      <c r="M6456" s="9">
        <f>COUNTIF(Tabla267[[#This Row],[VALOR RESTANTE]],0)</f>
        <v>0</v>
      </c>
    </row>
    <row r="6457" spans="2:13" hidden="1" x14ac:dyDescent="0.2">
      <c r="B6457" s="31">
        <v>6448</v>
      </c>
      <c r="J6457">
        <f t="shared" si="100"/>
        <v>105000</v>
      </c>
      <c r="K6457" t="e">
        <f>VLOOKUP(B6457,'REGISTRO ABONOS'!$B$8:$BC$10039,54,0)</f>
        <v>#N/A</v>
      </c>
      <c r="L6457" t="e">
        <f>IF(Tabla267[[#This Row],[VALOR RESTANTE]]&lt;Tabla267[[#This Row],[VALOR]],"NO DISPONIBLE","DISPONIBLE")</f>
        <v>#N/A</v>
      </c>
      <c r="M6457" s="9">
        <f>COUNTIF(Tabla267[[#This Row],[VALOR RESTANTE]],0)</f>
        <v>0</v>
      </c>
    </row>
    <row r="6458" spans="2:13" hidden="1" x14ac:dyDescent="0.2">
      <c r="B6458" s="31">
        <v>6449</v>
      </c>
      <c r="J6458">
        <f t="shared" si="100"/>
        <v>105000</v>
      </c>
      <c r="K6458" t="e">
        <f>VLOOKUP(B6458,'REGISTRO ABONOS'!$B$8:$BC$10039,54,0)</f>
        <v>#N/A</v>
      </c>
      <c r="L6458" t="e">
        <f>IF(Tabla267[[#This Row],[VALOR RESTANTE]]&lt;Tabla267[[#This Row],[VALOR]],"NO DISPONIBLE","DISPONIBLE")</f>
        <v>#N/A</v>
      </c>
      <c r="M6458" s="9">
        <f>COUNTIF(Tabla267[[#This Row],[VALOR RESTANTE]],0)</f>
        <v>0</v>
      </c>
    </row>
    <row r="6459" spans="2:13" hidden="1" x14ac:dyDescent="0.2">
      <c r="B6459" s="31">
        <v>6450</v>
      </c>
      <c r="J6459">
        <f t="shared" si="100"/>
        <v>105000</v>
      </c>
      <c r="K6459" t="e">
        <f>VLOOKUP(B6459,'REGISTRO ABONOS'!$B$8:$BC$10039,54,0)</f>
        <v>#N/A</v>
      </c>
      <c r="L6459" t="e">
        <f>IF(Tabla267[[#This Row],[VALOR RESTANTE]]&lt;Tabla267[[#This Row],[VALOR]],"NO DISPONIBLE","DISPONIBLE")</f>
        <v>#N/A</v>
      </c>
      <c r="M6459" s="9">
        <f>COUNTIF(Tabla267[[#This Row],[VALOR RESTANTE]],0)</f>
        <v>0</v>
      </c>
    </row>
    <row r="6460" spans="2:13" hidden="1" x14ac:dyDescent="0.2">
      <c r="B6460" s="31">
        <v>6451</v>
      </c>
      <c r="J6460">
        <f t="shared" si="100"/>
        <v>105000</v>
      </c>
      <c r="K6460" t="e">
        <f>VLOOKUP(B6460,'REGISTRO ABONOS'!$B$8:$BC$10039,54,0)</f>
        <v>#N/A</v>
      </c>
      <c r="L6460" t="e">
        <f>IF(Tabla267[[#This Row],[VALOR RESTANTE]]&lt;Tabla267[[#This Row],[VALOR]],"NO DISPONIBLE","DISPONIBLE")</f>
        <v>#N/A</v>
      </c>
      <c r="M6460" s="9">
        <f>COUNTIF(Tabla267[[#This Row],[VALOR RESTANTE]],0)</f>
        <v>0</v>
      </c>
    </row>
    <row r="6461" spans="2:13" hidden="1" x14ac:dyDescent="0.2">
      <c r="B6461" s="31">
        <v>6452</v>
      </c>
      <c r="J6461">
        <f t="shared" si="100"/>
        <v>105000</v>
      </c>
      <c r="K6461" t="e">
        <f>VLOOKUP(B6461,'REGISTRO ABONOS'!$B$8:$BC$10039,54,0)</f>
        <v>#N/A</v>
      </c>
      <c r="L6461" t="e">
        <f>IF(Tabla267[[#This Row],[VALOR RESTANTE]]&lt;Tabla267[[#This Row],[VALOR]],"NO DISPONIBLE","DISPONIBLE")</f>
        <v>#N/A</v>
      </c>
      <c r="M6461" s="9">
        <f>COUNTIF(Tabla267[[#This Row],[VALOR RESTANTE]],0)</f>
        <v>0</v>
      </c>
    </row>
    <row r="6462" spans="2:13" hidden="1" x14ac:dyDescent="0.2">
      <c r="B6462" s="31">
        <v>6453</v>
      </c>
      <c r="J6462">
        <f t="shared" si="100"/>
        <v>105000</v>
      </c>
      <c r="K6462" t="e">
        <f>VLOOKUP(B6462,'REGISTRO ABONOS'!$B$8:$BC$10039,54,0)</f>
        <v>#N/A</v>
      </c>
      <c r="L6462" t="e">
        <f>IF(Tabla267[[#This Row],[VALOR RESTANTE]]&lt;Tabla267[[#This Row],[VALOR]],"NO DISPONIBLE","DISPONIBLE")</f>
        <v>#N/A</v>
      </c>
      <c r="M6462" s="9">
        <f>COUNTIF(Tabla267[[#This Row],[VALOR RESTANTE]],0)</f>
        <v>0</v>
      </c>
    </row>
    <row r="6463" spans="2:13" hidden="1" x14ac:dyDescent="0.2">
      <c r="B6463" s="31">
        <v>6454</v>
      </c>
      <c r="J6463">
        <f t="shared" si="100"/>
        <v>105000</v>
      </c>
      <c r="K6463" t="e">
        <f>VLOOKUP(B6463,'REGISTRO ABONOS'!$B$8:$BC$10039,54,0)</f>
        <v>#N/A</v>
      </c>
      <c r="L6463" t="e">
        <f>IF(Tabla267[[#This Row],[VALOR RESTANTE]]&lt;Tabla267[[#This Row],[VALOR]],"NO DISPONIBLE","DISPONIBLE")</f>
        <v>#N/A</v>
      </c>
      <c r="M6463" s="9">
        <f>COUNTIF(Tabla267[[#This Row],[VALOR RESTANTE]],0)</f>
        <v>0</v>
      </c>
    </row>
    <row r="6464" spans="2:13" hidden="1" x14ac:dyDescent="0.2">
      <c r="B6464" s="31">
        <v>6455</v>
      </c>
      <c r="J6464">
        <f t="shared" si="100"/>
        <v>105000</v>
      </c>
      <c r="K6464" t="e">
        <f>VLOOKUP(B6464,'REGISTRO ABONOS'!$B$8:$BC$10039,54,0)</f>
        <v>#N/A</v>
      </c>
      <c r="L6464" t="e">
        <f>IF(Tabla267[[#This Row],[VALOR RESTANTE]]&lt;Tabla267[[#This Row],[VALOR]],"NO DISPONIBLE","DISPONIBLE")</f>
        <v>#N/A</v>
      </c>
      <c r="M6464" s="9">
        <f>COUNTIF(Tabla267[[#This Row],[VALOR RESTANTE]],0)</f>
        <v>0</v>
      </c>
    </row>
    <row r="6465" spans="2:13" hidden="1" x14ac:dyDescent="0.2">
      <c r="B6465" s="31">
        <v>6456</v>
      </c>
      <c r="J6465">
        <f t="shared" si="100"/>
        <v>105000</v>
      </c>
      <c r="K6465" t="e">
        <f>VLOOKUP(B6465,'REGISTRO ABONOS'!$B$8:$BC$10039,54,0)</f>
        <v>#N/A</v>
      </c>
      <c r="L6465" t="e">
        <f>IF(Tabla267[[#This Row],[VALOR RESTANTE]]&lt;Tabla267[[#This Row],[VALOR]],"NO DISPONIBLE","DISPONIBLE")</f>
        <v>#N/A</v>
      </c>
      <c r="M6465" s="9">
        <f>COUNTIF(Tabla267[[#This Row],[VALOR RESTANTE]],0)</f>
        <v>0</v>
      </c>
    </row>
    <row r="6466" spans="2:13" hidden="1" x14ac:dyDescent="0.2">
      <c r="B6466" s="31">
        <v>6457</v>
      </c>
      <c r="J6466">
        <f t="shared" si="100"/>
        <v>105000</v>
      </c>
      <c r="K6466" t="e">
        <f>VLOOKUP(B6466,'REGISTRO ABONOS'!$B$8:$BC$10039,54,0)</f>
        <v>#N/A</v>
      </c>
      <c r="L6466" t="e">
        <f>IF(Tabla267[[#This Row],[VALOR RESTANTE]]&lt;Tabla267[[#This Row],[VALOR]],"NO DISPONIBLE","DISPONIBLE")</f>
        <v>#N/A</v>
      </c>
      <c r="M6466" s="9">
        <f>COUNTIF(Tabla267[[#This Row],[VALOR RESTANTE]],0)</f>
        <v>0</v>
      </c>
    </row>
    <row r="6467" spans="2:13" hidden="1" x14ac:dyDescent="0.2">
      <c r="B6467" s="31">
        <v>6458</v>
      </c>
      <c r="J6467">
        <f t="shared" si="100"/>
        <v>105000</v>
      </c>
      <c r="K6467" t="e">
        <f>VLOOKUP(B6467,'REGISTRO ABONOS'!$B$8:$BC$10039,54,0)</f>
        <v>#N/A</v>
      </c>
      <c r="L6467" t="e">
        <f>IF(Tabla267[[#This Row],[VALOR RESTANTE]]&lt;Tabla267[[#This Row],[VALOR]],"NO DISPONIBLE","DISPONIBLE")</f>
        <v>#N/A</v>
      </c>
      <c r="M6467" s="9">
        <f>COUNTIF(Tabla267[[#This Row],[VALOR RESTANTE]],0)</f>
        <v>0</v>
      </c>
    </row>
    <row r="6468" spans="2:13" hidden="1" x14ac:dyDescent="0.2">
      <c r="B6468" s="31">
        <v>6459</v>
      </c>
      <c r="J6468">
        <f t="shared" si="100"/>
        <v>105000</v>
      </c>
      <c r="K6468" t="e">
        <f>VLOOKUP(B6468,'REGISTRO ABONOS'!$B$8:$BC$10039,54,0)</f>
        <v>#N/A</v>
      </c>
      <c r="L6468" t="e">
        <f>IF(Tabla267[[#This Row],[VALOR RESTANTE]]&lt;Tabla267[[#This Row],[VALOR]],"NO DISPONIBLE","DISPONIBLE")</f>
        <v>#N/A</v>
      </c>
      <c r="M6468" s="9">
        <f>COUNTIF(Tabla267[[#This Row],[VALOR RESTANTE]],0)</f>
        <v>0</v>
      </c>
    </row>
    <row r="6469" spans="2:13" hidden="1" x14ac:dyDescent="0.2">
      <c r="B6469" s="31">
        <v>6460</v>
      </c>
      <c r="J6469">
        <f t="shared" si="100"/>
        <v>105000</v>
      </c>
      <c r="K6469" t="e">
        <f>VLOOKUP(B6469,'REGISTRO ABONOS'!$B$8:$BC$10039,54,0)</f>
        <v>#N/A</v>
      </c>
      <c r="L6469" t="e">
        <f>IF(Tabla267[[#This Row],[VALOR RESTANTE]]&lt;Tabla267[[#This Row],[VALOR]],"NO DISPONIBLE","DISPONIBLE")</f>
        <v>#N/A</v>
      </c>
      <c r="M6469" s="9">
        <f>COUNTIF(Tabla267[[#This Row],[VALOR RESTANTE]],0)</f>
        <v>0</v>
      </c>
    </row>
    <row r="6470" spans="2:13" hidden="1" x14ac:dyDescent="0.2">
      <c r="B6470" s="31">
        <v>6461</v>
      </c>
      <c r="J6470">
        <f t="shared" si="100"/>
        <v>105000</v>
      </c>
      <c r="K6470" t="e">
        <f>VLOOKUP(B6470,'REGISTRO ABONOS'!$B$8:$BC$10039,54,0)</f>
        <v>#N/A</v>
      </c>
      <c r="L6470" t="e">
        <f>IF(Tabla267[[#This Row],[VALOR RESTANTE]]&lt;Tabla267[[#This Row],[VALOR]],"NO DISPONIBLE","DISPONIBLE")</f>
        <v>#N/A</v>
      </c>
      <c r="M6470" s="9">
        <f>COUNTIF(Tabla267[[#This Row],[VALOR RESTANTE]],0)</f>
        <v>0</v>
      </c>
    </row>
    <row r="6471" spans="2:13" hidden="1" x14ac:dyDescent="0.2">
      <c r="B6471" s="31">
        <v>6462</v>
      </c>
      <c r="J6471">
        <f t="shared" si="100"/>
        <v>105000</v>
      </c>
      <c r="K6471" t="e">
        <f>VLOOKUP(B6471,'REGISTRO ABONOS'!$B$8:$BC$10039,54,0)</f>
        <v>#N/A</v>
      </c>
      <c r="L6471" t="e">
        <f>IF(Tabla267[[#This Row],[VALOR RESTANTE]]&lt;Tabla267[[#This Row],[VALOR]],"NO DISPONIBLE","DISPONIBLE")</f>
        <v>#N/A</v>
      </c>
      <c r="M6471" s="9">
        <f>COUNTIF(Tabla267[[#This Row],[VALOR RESTANTE]],0)</f>
        <v>0</v>
      </c>
    </row>
    <row r="6472" spans="2:13" hidden="1" x14ac:dyDescent="0.2">
      <c r="B6472" s="31">
        <v>6463</v>
      </c>
      <c r="J6472">
        <f t="shared" si="100"/>
        <v>105000</v>
      </c>
      <c r="K6472" t="e">
        <f>VLOOKUP(B6472,'REGISTRO ABONOS'!$B$8:$BC$10039,54,0)</f>
        <v>#N/A</v>
      </c>
      <c r="L6472" t="e">
        <f>IF(Tabla267[[#This Row],[VALOR RESTANTE]]&lt;Tabla267[[#This Row],[VALOR]],"NO DISPONIBLE","DISPONIBLE")</f>
        <v>#N/A</v>
      </c>
      <c r="M6472" s="9">
        <f>COUNTIF(Tabla267[[#This Row],[VALOR RESTANTE]],0)</f>
        <v>0</v>
      </c>
    </row>
    <row r="6473" spans="2:13" hidden="1" x14ac:dyDescent="0.2">
      <c r="B6473" s="31">
        <v>6464</v>
      </c>
      <c r="J6473">
        <f t="shared" si="100"/>
        <v>105000</v>
      </c>
      <c r="K6473" t="e">
        <f>VLOOKUP(B6473,'REGISTRO ABONOS'!$B$8:$BC$10039,54,0)</f>
        <v>#N/A</v>
      </c>
      <c r="L6473" t="e">
        <f>IF(Tabla267[[#This Row],[VALOR RESTANTE]]&lt;Tabla267[[#This Row],[VALOR]],"NO DISPONIBLE","DISPONIBLE")</f>
        <v>#N/A</v>
      </c>
      <c r="M6473" s="9">
        <f>COUNTIF(Tabla267[[#This Row],[VALOR RESTANTE]],0)</f>
        <v>0</v>
      </c>
    </row>
    <row r="6474" spans="2:13" hidden="1" x14ac:dyDescent="0.2">
      <c r="B6474" s="31">
        <v>6465</v>
      </c>
      <c r="J6474">
        <f t="shared" si="100"/>
        <v>105000</v>
      </c>
      <c r="K6474" t="e">
        <f>VLOOKUP(B6474,'REGISTRO ABONOS'!$B$8:$BC$10039,54,0)</f>
        <v>#N/A</v>
      </c>
      <c r="L6474" t="e">
        <f>IF(Tabla267[[#This Row],[VALOR RESTANTE]]&lt;Tabla267[[#This Row],[VALOR]],"NO DISPONIBLE","DISPONIBLE")</f>
        <v>#N/A</v>
      </c>
      <c r="M6474" s="9">
        <f>COUNTIF(Tabla267[[#This Row],[VALOR RESTANTE]],0)</f>
        <v>0</v>
      </c>
    </row>
    <row r="6475" spans="2:13" hidden="1" x14ac:dyDescent="0.2">
      <c r="B6475" s="31">
        <v>6466</v>
      </c>
      <c r="J6475">
        <f t="shared" si="100"/>
        <v>105000</v>
      </c>
      <c r="K6475" t="e">
        <f>VLOOKUP(B6475,'REGISTRO ABONOS'!$B$8:$BC$10039,54,0)</f>
        <v>#N/A</v>
      </c>
      <c r="L6475" t="e">
        <f>IF(Tabla267[[#This Row],[VALOR RESTANTE]]&lt;Tabla267[[#This Row],[VALOR]],"NO DISPONIBLE","DISPONIBLE")</f>
        <v>#N/A</v>
      </c>
      <c r="M6475" s="9">
        <f>COUNTIF(Tabla267[[#This Row],[VALOR RESTANTE]],0)</f>
        <v>0</v>
      </c>
    </row>
    <row r="6476" spans="2:13" hidden="1" x14ac:dyDescent="0.2">
      <c r="B6476" s="31">
        <v>6467</v>
      </c>
      <c r="J6476">
        <f t="shared" ref="J6476:J6539" si="101">IF(C6476&gt;43607,130000,105000)</f>
        <v>105000</v>
      </c>
      <c r="K6476" t="e">
        <f>VLOOKUP(B6476,'REGISTRO ABONOS'!$B$8:$BC$10039,54,0)</f>
        <v>#N/A</v>
      </c>
      <c r="L6476" t="e">
        <f>IF(Tabla267[[#This Row],[VALOR RESTANTE]]&lt;Tabla267[[#This Row],[VALOR]],"NO DISPONIBLE","DISPONIBLE")</f>
        <v>#N/A</v>
      </c>
      <c r="M6476" s="9">
        <f>COUNTIF(Tabla267[[#This Row],[VALOR RESTANTE]],0)</f>
        <v>0</v>
      </c>
    </row>
    <row r="6477" spans="2:13" hidden="1" x14ac:dyDescent="0.2">
      <c r="B6477" s="31">
        <v>6468</v>
      </c>
      <c r="J6477">
        <f t="shared" si="101"/>
        <v>105000</v>
      </c>
      <c r="K6477" t="e">
        <f>VLOOKUP(B6477,'REGISTRO ABONOS'!$B$8:$BC$10039,54,0)</f>
        <v>#N/A</v>
      </c>
      <c r="L6477" t="e">
        <f>IF(Tabla267[[#This Row],[VALOR RESTANTE]]&lt;Tabla267[[#This Row],[VALOR]],"NO DISPONIBLE","DISPONIBLE")</f>
        <v>#N/A</v>
      </c>
      <c r="M6477" s="9">
        <f>COUNTIF(Tabla267[[#This Row],[VALOR RESTANTE]],0)</f>
        <v>0</v>
      </c>
    </row>
    <row r="6478" spans="2:13" hidden="1" x14ac:dyDescent="0.2">
      <c r="B6478" s="31">
        <v>6469</v>
      </c>
      <c r="J6478">
        <f t="shared" si="101"/>
        <v>105000</v>
      </c>
      <c r="K6478" t="e">
        <f>VLOOKUP(B6478,'REGISTRO ABONOS'!$B$8:$BC$10039,54,0)</f>
        <v>#N/A</v>
      </c>
      <c r="L6478" t="e">
        <f>IF(Tabla267[[#This Row],[VALOR RESTANTE]]&lt;Tabla267[[#This Row],[VALOR]],"NO DISPONIBLE","DISPONIBLE")</f>
        <v>#N/A</v>
      </c>
      <c r="M6478" s="9">
        <f>COUNTIF(Tabla267[[#This Row],[VALOR RESTANTE]],0)</f>
        <v>0</v>
      </c>
    </row>
    <row r="6479" spans="2:13" hidden="1" x14ac:dyDescent="0.2">
      <c r="B6479" s="31">
        <v>6470</v>
      </c>
      <c r="J6479">
        <f t="shared" si="101"/>
        <v>105000</v>
      </c>
      <c r="K6479" t="e">
        <f>VLOOKUP(B6479,'REGISTRO ABONOS'!$B$8:$BC$10039,54,0)</f>
        <v>#N/A</v>
      </c>
      <c r="L6479" t="e">
        <f>IF(Tabla267[[#This Row],[VALOR RESTANTE]]&lt;Tabla267[[#This Row],[VALOR]],"NO DISPONIBLE","DISPONIBLE")</f>
        <v>#N/A</v>
      </c>
      <c r="M6479" s="9">
        <f>COUNTIF(Tabla267[[#This Row],[VALOR RESTANTE]],0)</f>
        <v>0</v>
      </c>
    </row>
    <row r="6480" spans="2:13" hidden="1" x14ac:dyDescent="0.2">
      <c r="B6480" s="31">
        <v>6471</v>
      </c>
      <c r="J6480">
        <f t="shared" si="101"/>
        <v>105000</v>
      </c>
      <c r="K6480" t="e">
        <f>VLOOKUP(B6480,'REGISTRO ABONOS'!$B$8:$BC$10039,54,0)</f>
        <v>#N/A</v>
      </c>
      <c r="L6480" t="e">
        <f>IF(Tabla267[[#This Row],[VALOR RESTANTE]]&lt;Tabla267[[#This Row],[VALOR]],"NO DISPONIBLE","DISPONIBLE")</f>
        <v>#N/A</v>
      </c>
      <c r="M6480" s="9">
        <f>COUNTIF(Tabla267[[#This Row],[VALOR RESTANTE]],0)</f>
        <v>0</v>
      </c>
    </row>
    <row r="6481" spans="2:13" hidden="1" x14ac:dyDescent="0.2">
      <c r="B6481" s="31">
        <v>6472</v>
      </c>
      <c r="J6481">
        <f t="shared" si="101"/>
        <v>105000</v>
      </c>
      <c r="K6481" t="e">
        <f>VLOOKUP(B6481,'REGISTRO ABONOS'!$B$8:$BC$10039,54,0)</f>
        <v>#N/A</v>
      </c>
      <c r="L6481" t="e">
        <f>IF(Tabla267[[#This Row],[VALOR RESTANTE]]&lt;Tabla267[[#This Row],[VALOR]],"NO DISPONIBLE","DISPONIBLE")</f>
        <v>#N/A</v>
      </c>
      <c r="M6481" s="9">
        <f>COUNTIF(Tabla267[[#This Row],[VALOR RESTANTE]],0)</f>
        <v>0</v>
      </c>
    </row>
    <row r="6482" spans="2:13" hidden="1" x14ac:dyDescent="0.2">
      <c r="B6482" s="31">
        <v>6473</v>
      </c>
      <c r="J6482">
        <f t="shared" si="101"/>
        <v>105000</v>
      </c>
      <c r="K6482" t="e">
        <f>VLOOKUP(B6482,'REGISTRO ABONOS'!$B$8:$BC$10039,54,0)</f>
        <v>#N/A</v>
      </c>
      <c r="L6482" t="e">
        <f>IF(Tabla267[[#This Row],[VALOR RESTANTE]]&lt;Tabla267[[#This Row],[VALOR]],"NO DISPONIBLE","DISPONIBLE")</f>
        <v>#N/A</v>
      </c>
      <c r="M6482" s="9">
        <f>COUNTIF(Tabla267[[#This Row],[VALOR RESTANTE]],0)</f>
        <v>0</v>
      </c>
    </row>
    <row r="6483" spans="2:13" hidden="1" x14ac:dyDescent="0.2">
      <c r="B6483" s="31">
        <v>6474</v>
      </c>
      <c r="J6483">
        <f t="shared" si="101"/>
        <v>105000</v>
      </c>
      <c r="K6483" t="e">
        <f>VLOOKUP(B6483,'REGISTRO ABONOS'!$B$8:$BC$10039,54,0)</f>
        <v>#N/A</v>
      </c>
      <c r="L6483" t="e">
        <f>IF(Tabla267[[#This Row],[VALOR RESTANTE]]&lt;Tabla267[[#This Row],[VALOR]],"NO DISPONIBLE","DISPONIBLE")</f>
        <v>#N/A</v>
      </c>
      <c r="M6483" s="9">
        <f>COUNTIF(Tabla267[[#This Row],[VALOR RESTANTE]],0)</f>
        <v>0</v>
      </c>
    </row>
    <row r="6484" spans="2:13" hidden="1" x14ac:dyDescent="0.2">
      <c r="B6484" s="31">
        <v>6475</v>
      </c>
      <c r="C6484" s="10">
        <v>43563</v>
      </c>
      <c r="D6484" t="s">
        <v>97</v>
      </c>
      <c r="H6484" t="s">
        <v>97</v>
      </c>
      <c r="I6484" t="s">
        <v>99</v>
      </c>
      <c r="J6484">
        <f t="shared" si="101"/>
        <v>105000</v>
      </c>
      <c r="K6484">
        <f>VLOOKUP(B6484,'REGISTRO ABONOS'!$B$8:$BC$10039,54,0)</f>
        <v>0</v>
      </c>
      <c r="L6484" t="str">
        <f>IF(Tabla267[[#This Row],[VALOR RESTANTE]]&lt;Tabla267[[#This Row],[VALOR]],"NO DISPONIBLE","DISPONIBLE")</f>
        <v>NO DISPONIBLE</v>
      </c>
      <c r="M6484" s="9">
        <f>COUNTIF(Tabla267[[#This Row],[VALOR RESTANTE]],0)</f>
        <v>1</v>
      </c>
    </row>
    <row r="6485" spans="2:13" hidden="1" x14ac:dyDescent="0.2">
      <c r="B6485" s="31">
        <v>6476</v>
      </c>
      <c r="J6485">
        <f t="shared" si="101"/>
        <v>105000</v>
      </c>
      <c r="K6485" t="e">
        <f>VLOOKUP(B6485,'REGISTRO ABONOS'!$B$8:$BC$10039,54,0)</f>
        <v>#N/A</v>
      </c>
      <c r="L6485" t="e">
        <f>IF(Tabla267[[#This Row],[VALOR RESTANTE]]&lt;Tabla267[[#This Row],[VALOR]],"NO DISPONIBLE","DISPONIBLE")</f>
        <v>#N/A</v>
      </c>
      <c r="M6485" s="9">
        <f>COUNTIF(Tabla267[[#This Row],[VALOR RESTANTE]],0)</f>
        <v>0</v>
      </c>
    </row>
    <row r="6486" spans="2:13" hidden="1" x14ac:dyDescent="0.2">
      <c r="B6486" s="31">
        <v>6477</v>
      </c>
      <c r="J6486">
        <f t="shared" si="101"/>
        <v>105000</v>
      </c>
      <c r="K6486" t="e">
        <f>VLOOKUP(B6486,'REGISTRO ABONOS'!$B$8:$BC$10039,54,0)</f>
        <v>#N/A</v>
      </c>
      <c r="L6486" t="e">
        <f>IF(Tabla267[[#This Row],[VALOR RESTANTE]]&lt;Tabla267[[#This Row],[VALOR]],"NO DISPONIBLE","DISPONIBLE")</f>
        <v>#N/A</v>
      </c>
      <c r="M6486" s="9">
        <f>COUNTIF(Tabla267[[#This Row],[VALOR RESTANTE]],0)</f>
        <v>0</v>
      </c>
    </row>
    <row r="6487" spans="2:13" hidden="1" x14ac:dyDescent="0.2">
      <c r="B6487" s="31">
        <v>6478</v>
      </c>
      <c r="J6487">
        <f t="shared" si="101"/>
        <v>105000</v>
      </c>
      <c r="K6487" t="e">
        <f>VLOOKUP(B6487,'REGISTRO ABONOS'!$B$8:$BC$10039,54,0)</f>
        <v>#N/A</v>
      </c>
      <c r="L6487" t="e">
        <f>IF(Tabla267[[#This Row],[VALOR RESTANTE]]&lt;Tabla267[[#This Row],[VALOR]],"NO DISPONIBLE","DISPONIBLE")</f>
        <v>#N/A</v>
      </c>
      <c r="M6487" s="9">
        <f>COUNTIF(Tabla267[[#This Row],[VALOR RESTANTE]],0)</f>
        <v>0</v>
      </c>
    </row>
    <row r="6488" spans="2:13" hidden="1" x14ac:dyDescent="0.2">
      <c r="B6488" s="31">
        <v>6479</v>
      </c>
      <c r="J6488">
        <f t="shared" si="101"/>
        <v>105000</v>
      </c>
      <c r="K6488" t="e">
        <f>VLOOKUP(B6488,'REGISTRO ABONOS'!$B$8:$BC$10039,54,0)</f>
        <v>#N/A</v>
      </c>
      <c r="L6488" t="e">
        <f>IF(Tabla267[[#This Row],[VALOR RESTANTE]]&lt;Tabla267[[#This Row],[VALOR]],"NO DISPONIBLE","DISPONIBLE")</f>
        <v>#N/A</v>
      </c>
      <c r="M6488" s="9">
        <f>COUNTIF(Tabla267[[#This Row],[VALOR RESTANTE]],0)</f>
        <v>0</v>
      </c>
    </row>
    <row r="6489" spans="2:13" hidden="1" x14ac:dyDescent="0.2">
      <c r="B6489" s="31">
        <v>6480</v>
      </c>
      <c r="J6489">
        <f t="shared" si="101"/>
        <v>105000</v>
      </c>
      <c r="K6489" t="e">
        <f>VLOOKUP(B6489,'REGISTRO ABONOS'!$B$8:$BC$10039,54,0)</f>
        <v>#N/A</v>
      </c>
      <c r="L6489" t="e">
        <f>IF(Tabla267[[#This Row],[VALOR RESTANTE]]&lt;Tabla267[[#This Row],[VALOR]],"NO DISPONIBLE","DISPONIBLE")</f>
        <v>#N/A</v>
      </c>
      <c r="M6489" s="9">
        <f>COUNTIF(Tabla267[[#This Row],[VALOR RESTANTE]],0)</f>
        <v>0</v>
      </c>
    </row>
    <row r="6490" spans="2:13" hidden="1" x14ac:dyDescent="0.2">
      <c r="B6490" s="31">
        <v>6481</v>
      </c>
      <c r="J6490">
        <f t="shared" si="101"/>
        <v>105000</v>
      </c>
      <c r="K6490" t="e">
        <f>VLOOKUP(B6490,'REGISTRO ABONOS'!$B$8:$BC$10039,54,0)</f>
        <v>#N/A</v>
      </c>
      <c r="L6490" t="e">
        <f>IF(Tabla267[[#This Row],[VALOR RESTANTE]]&lt;Tabla267[[#This Row],[VALOR]],"NO DISPONIBLE","DISPONIBLE")</f>
        <v>#N/A</v>
      </c>
      <c r="M6490" s="9">
        <f>COUNTIF(Tabla267[[#This Row],[VALOR RESTANTE]],0)</f>
        <v>0</v>
      </c>
    </row>
    <row r="6491" spans="2:13" hidden="1" x14ac:dyDescent="0.2">
      <c r="B6491" s="31">
        <v>6482</v>
      </c>
      <c r="J6491">
        <f t="shared" si="101"/>
        <v>105000</v>
      </c>
      <c r="K6491" t="e">
        <f>VLOOKUP(B6491,'REGISTRO ABONOS'!$B$8:$BC$10039,54,0)</f>
        <v>#N/A</v>
      </c>
      <c r="L6491" t="e">
        <f>IF(Tabla267[[#This Row],[VALOR RESTANTE]]&lt;Tabla267[[#This Row],[VALOR]],"NO DISPONIBLE","DISPONIBLE")</f>
        <v>#N/A</v>
      </c>
      <c r="M6491" s="9">
        <f>COUNTIF(Tabla267[[#This Row],[VALOR RESTANTE]],0)</f>
        <v>0</v>
      </c>
    </row>
    <row r="6492" spans="2:13" hidden="1" x14ac:dyDescent="0.2">
      <c r="B6492" s="31">
        <v>6483</v>
      </c>
      <c r="J6492">
        <f t="shared" si="101"/>
        <v>105000</v>
      </c>
      <c r="K6492" t="e">
        <f>VLOOKUP(B6492,'REGISTRO ABONOS'!$B$8:$BC$10039,54,0)</f>
        <v>#N/A</v>
      </c>
      <c r="L6492" t="e">
        <f>IF(Tabla267[[#This Row],[VALOR RESTANTE]]&lt;Tabla267[[#This Row],[VALOR]],"NO DISPONIBLE","DISPONIBLE")</f>
        <v>#N/A</v>
      </c>
      <c r="M6492" s="9">
        <f>COUNTIF(Tabla267[[#This Row],[VALOR RESTANTE]],0)</f>
        <v>0</v>
      </c>
    </row>
    <row r="6493" spans="2:13" hidden="1" x14ac:dyDescent="0.2">
      <c r="B6493" s="31">
        <v>6484</v>
      </c>
      <c r="J6493">
        <f t="shared" si="101"/>
        <v>105000</v>
      </c>
      <c r="K6493" t="e">
        <f>VLOOKUP(B6493,'REGISTRO ABONOS'!$B$8:$BC$10039,54,0)</f>
        <v>#N/A</v>
      </c>
      <c r="L6493" t="e">
        <f>IF(Tabla267[[#This Row],[VALOR RESTANTE]]&lt;Tabla267[[#This Row],[VALOR]],"NO DISPONIBLE","DISPONIBLE")</f>
        <v>#N/A</v>
      </c>
      <c r="M6493" s="9">
        <f>COUNTIF(Tabla267[[#This Row],[VALOR RESTANTE]],0)</f>
        <v>0</v>
      </c>
    </row>
    <row r="6494" spans="2:13" hidden="1" x14ac:dyDescent="0.2">
      <c r="B6494" s="31">
        <v>6485</v>
      </c>
      <c r="J6494">
        <f t="shared" si="101"/>
        <v>105000</v>
      </c>
      <c r="K6494" t="e">
        <f>VLOOKUP(B6494,'REGISTRO ABONOS'!$B$8:$BC$10039,54,0)</f>
        <v>#N/A</v>
      </c>
      <c r="L6494" t="e">
        <f>IF(Tabla267[[#This Row],[VALOR RESTANTE]]&lt;Tabla267[[#This Row],[VALOR]],"NO DISPONIBLE","DISPONIBLE")</f>
        <v>#N/A</v>
      </c>
      <c r="M6494" s="9">
        <f>COUNTIF(Tabla267[[#This Row],[VALOR RESTANTE]],0)</f>
        <v>0</v>
      </c>
    </row>
    <row r="6495" spans="2:13" hidden="1" x14ac:dyDescent="0.2">
      <c r="B6495" s="31">
        <v>6486</v>
      </c>
      <c r="J6495">
        <f t="shared" si="101"/>
        <v>105000</v>
      </c>
      <c r="K6495" t="e">
        <f>VLOOKUP(B6495,'REGISTRO ABONOS'!$B$8:$BC$10039,54,0)</f>
        <v>#N/A</v>
      </c>
      <c r="L6495" t="e">
        <f>IF(Tabla267[[#This Row],[VALOR RESTANTE]]&lt;Tabla267[[#This Row],[VALOR]],"NO DISPONIBLE","DISPONIBLE")</f>
        <v>#N/A</v>
      </c>
      <c r="M6495" s="9">
        <f>COUNTIF(Tabla267[[#This Row],[VALOR RESTANTE]],0)</f>
        <v>0</v>
      </c>
    </row>
    <row r="6496" spans="2:13" hidden="1" x14ac:dyDescent="0.2">
      <c r="B6496" s="31">
        <v>6487</v>
      </c>
      <c r="J6496">
        <f t="shared" si="101"/>
        <v>105000</v>
      </c>
      <c r="K6496" t="e">
        <f>VLOOKUP(B6496,'REGISTRO ABONOS'!$B$8:$BC$10039,54,0)</f>
        <v>#N/A</v>
      </c>
      <c r="L6496" t="e">
        <f>IF(Tabla267[[#This Row],[VALOR RESTANTE]]&lt;Tabla267[[#This Row],[VALOR]],"NO DISPONIBLE","DISPONIBLE")</f>
        <v>#N/A</v>
      </c>
      <c r="M6496" s="9">
        <f>COUNTIF(Tabla267[[#This Row],[VALOR RESTANTE]],0)</f>
        <v>0</v>
      </c>
    </row>
    <row r="6497" spans="2:13" hidden="1" x14ac:dyDescent="0.2">
      <c r="B6497" s="31">
        <v>6488</v>
      </c>
      <c r="J6497">
        <f t="shared" si="101"/>
        <v>105000</v>
      </c>
      <c r="K6497" t="e">
        <f>VLOOKUP(B6497,'REGISTRO ABONOS'!$B$8:$BC$10039,54,0)</f>
        <v>#N/A</v>
      </c>
      <c r="L6497" t="e">
        <f>IF(Tabla267[[#This Row],[VALOR RESTANTE]]&lt;Tabla267[[#This Row],[VALOR]],"NO DISPONIBLE","DISPONIBLE")</f>
        <v>#N/A</v>
      </c>
      <c r="M6497" s="9">
        <f>COUNTIF(Tabla267[[#This Row],[VALOR RESTANTE]],0)</f>
        <v>0</v>
      </c>
    </row>
    <row r="6498" spans="2:13" hidden="1" x14ac:dyDescent="0.2">
      <c r="B6498" s="31">
        <v>6489</v>
      </c>
      <c r="J6498">
        <f t="shared" si="101"/>
        <v>105000</v>
      </c>
      <c r="K6498" t="e">
        <f>VLOOKUP(B6498,'REGISTRO ABONOS'!$B$8:$BC$10039,54,0)</f>
        <v>#N/A</v>
      </c>
      <c r="L6498" t="e">
        <f>IF(Tabla267[[#This Row],[VALOR RESTANTE]]&lt;Tabla267[[#This Row],[VALOR]],"NO DISPONIBLE","DISPONIBLE")</f>
        <v>#N/A</v>
      </c>
      <c r="M6498" s="9">
        <f>COUNTIF(Tabla267[[#This Row],[VALOR RESTANTE]],0)</f>
        <v>0</v>
      </c>
    </row>
    <row r="6499" spans="2:13" hidden="1" x14ac:dyDescent="0.2">
      <c r="B6499" s="31">
        <v>6490</v>
      </c>
      <c r="J6499">
        <f t="shared" si="101"/>
        <v>105000</v>
      </c>
      <c r="K6499" t="e">
        <f>VLOOKUP(B6499,'REGISTRO ABONOS'!$B$8:$BC$10039,54,0)</f>
        <v>#N/A</v>
      </c>
      <c r="L6499" t="e">
        <f>IF(Tabla267[[#This Row],[VALOR RESTANTE]]&lt;Tabla267[[#This Row],[VALOR]],"NO DISPONIBLE","DISPONIBLE")</f>
        <v>#N/A</v>
      </c>
      <c r="M6499" s="9">
        <f>COUNTIF(Tabla267[[#This Row],[VALOR RESTANTE]],0)</f>
        <v>0</v>
      </c>
    </row>
    <row r="6500" spans="2:13" hidden="1" x14ac:dyDescent="0.2">
      <c r="B6500" s="31">
        <v>6491</v>
      </c>
      <c r="J6500">
        <f t="shared" si="101"/>
        <v>105000</v>
      </c>
      <c r="K6500" t="e">
        <f>VLOOKUP(B6500,'REGISTRO ABONOS'!$B$8:$BC$10039,54,0)</f>
        <v>#N/A</v>
      </c>
      <c r="L6500" t="e">
        <f>IF(Tabla267[[#This Row],[VALOR RESTANTE]]&lt;Tabla267[[#This Row],[VALOR]],"NO DISPONIBLE","DISPONIBLE")</f>
        <v>#N/A</v>
      </c>
      <c r="M6500" s="9">
        <f>COUNTIF(Tabla267[[#This Row],[VALOR RESTANTE]],0)</f>
        <v>0</v>
      </c>
    </row>
    <row r="6501" spans="2:13" hidden="1" x14ac:dyDescent="0.2">
      <c r="B6501" s="31">
        <v>6492</v>
      </c>
      <c r="J6501">
        <f t="shared" si="101"/>
        <v>105000</v>
      </c>
      <c r="K6501" t="e">
        <f>VLOOKUP(B6501,'REGISTRO ABONOS'!$B$8:$BC$10039,54,0)</f>
        <v>#N/A</v>
      </c>
      <c r="L6501" t="e">
        <f>IF(Tabla267[[#This Row],[VALOR RESTANTE]]&lt;Tabla267[[#This Row],[VALOR]],"NO DISPONIBLE","DISPONIBLE")</f>
        <v>#N/A</v>
      </c>
      <c r="M6501" s="9">
        <f>COUNTIF(Tabla267[[#This Row],[VALOR RESTANTE]],0)</f>
        <v>0</v>
      </c>
    </row>
    <row r="6502" spans="2:13" hidden="1" x14ac:dyDescent="0.2">
      <c r="B6502" s="31">
        <v>6493</v>
      </c>
      <c r="J6502">
        <f t="shared" si="101"/>
        <v>105000</v>
      </c>
      <c r="K6502" t="e">
        <f>VLOOKUP(B6502,'REGISTRO ABONOS'!$B$8:$BC$10039,54,0)</f>
        <v>#N/A</v>
      </c>
      <c r="L6502" t="e">
        <f>IF(Tabla267[[#This Row],[VALOR RESTANTE]]&lt;Tabla267[[#This Row],[VALOR]],"NO DISPONIBLE","DISPONIBLE")</f>
        <v>#N/A</v>
      </c>
      <c r="M6502" s="9">
        <f>COUNTIF(Tabla267[[#This Row],[VALOR RESTANTE]],0)</f>
        <v>0</v>
      </c>
    </row>
    <row r="6503" spans="2:13" hidden="1" x14ac:dyDescent="0.2">
      <c r="B6503" s="31">
        <v>6494</v>
      </c>
      <c r="J6503">
        <f t="shared" si="101"/>
        <v>105000</v>
      </c>
      <c r="K6503" t="e">
        <f>VLOOKUP(B6503,'REGISTRO ABONOS'!$B$8:$BC$10039,54,0)</f>
        <v>#N/A</v>
      </c>
      <c r="L6503" t="e">
        <f>IF(Tabla267[[#This Row],[VALOR RESTANTE]]&lt;Tabla267[[#This Row],[VALOR]],"NO DISPONIBLE","DISPONIBLE")</f>
        <v>#N/A</v>
      </c>
      <c r="M6503" s="9">
        <f>COUNTIF(Tabla267[[#This Row],[VALOR RESTANTE]],0)</f>
        <v>0</v>
      </c>
    </row>
    <row r="6504" spans="2:13" hidden="1" x14ac:dyDescent="0.2">
      <c r="B6504" s="31">
        <v>6495</v>
      </c>
      <c r="J6504">
        <f t="shared" si="101"/>
        <v>105000</v>
      </c>
      <c r="K6504" t="e">
        <f>VLOOKUP(B6504,'REGISTRO ABONOS'!$B$8:$BC$10039,54,0)</f>
        <v>#N/A</v>
      </c>
      <c r="L6504" t="e">
        <f>IF(Tabla267[[#This Row],[VALOR RESTANTE]]&lt;Tabla267[[#This Row],[VALOR]],"NO DISPONIBLE","DISPONIBLE")</f>
        <v>#N/A</v>
      </c>
      <c r="M6504" s="9">
        <f>COUNTIF(Tabla267[[#This Row],[VALOR RESTANTE]],0)</f>
        <v>0</v>
      </c>
    </row>
    <row r="6505" spans="2:13" hidden="1" x14ac:dyDescent="0.2">
      <c r="B6505" s="31">
        <v>6496</v>
      </c>
      <c r="J6505">
        <f t="shared" si="101"/>
        <v>105000</v>
      </c>
      <c r="K6505" t="e">
        <f>VLOOKUP(B6505,'REGISTRO ABONOS'!$B$8:$BC$10039,54,0)</f>
        <v>#N/A</v>
      </c>
      <c r="L6505" t="e">
        <f>IF(Tabla267[[#This Row],[VALOR RESTANTE]]&lt;Tabla267[[#This Row],[VALOR]],"NO DISPONIBLE","DISPONIBLE")</f>
        <v>#N/A</v>
      </c>
      <c r="M6505" s="9">
        <f>COUNTIF(Tabla267[[#This Row],[VALOR RESTANTE]],0)</f>
        <v>0</v>
      </c>
    </row>
    <row r="6506" spans="2:13" hidden="1" x14ac:dyDescent="0.2">
      <c r="B6506" s="31">
        <v>6497</v>
      </c>
      <c r="J6506">
        <f t="shared" si="101"/>
        <v>105000</v>
      </c>
      <c r="K6506" t="e">
        <f>VLOOKUP(B6506,'REGISTRO ABONOS'!$B$8:$BC$10039,54,0)</f>
        <v>#N/A</v>
      </c>
      <c r="L6506" t="e">
        <f>IF(Tabla267[[#This Row],[VALOR RESTANTE]]&lt;Tabla267[[#This Row],[VALOR]],"NO DISPONIBLE","DISPONIBLE")</f>
        <v>#N/A</v>
      </c>
      <c r="M6506" s="9">
        <f>COUNTIF(Tabla267[[#This Row],[VALOR RESTANTE]],0)</f>
        <v>0</v>
      </c>
    </row>
    <row r="6507" spans="2:13" hidden="1" x14ac:dyDescent="0.2">
      <c r="B6507" s="31">
        <v>6498</v>
      </c>
      <c r="J6507">
        <f t="shared" si="101"/>
        <v>105000</v>
      </c>
      <c r="K6507" t="e">
        <f>VLOOKUP(B6507,'REGISTRO ABONOS'!$B$8:$BC$10039,54,0)</f>
        <v>#N/A</v>
      </c>
      <c r="L6507" t="e">
        <f>IF(Tabla267[[#This Row],[VALOR RESTANTE]]&lt;Tabla267[[#This Row],[VALOR]],"NO DISPONIBLE","DISPONIBLE")</f>
        <v>#N/A</v>
      </c>
      <c r="M6507" s="9">
        <f>COUNTIF(Tabla267[[#This Row],[VALOR RESTANTE]],0)</f>
        <v>0</v>
      </c>
    </row>
    <row r="6508" spans="2:13" hidden="1" x14ac:dyDescent="0.2">
      <c r="B6508" s="31">
        <v>6499</v>
      </c>
      <c r="J6508">
        <f t="shared" si="101"/>
        <v>105000</v>
      </c>
      <c r="K6508" t="e">
        <f>VLOOKUP(B6508,'REGISTRO ABONOS'!$B$8:$BC$10039,54,0)</f>
        <v>#N/A</v>
      </c>
      <c r="L6508" t="e">
        <f>IF(Tabla267[[#This Row],[VALOR RESTANTE]]&lt;Tabla267[[#This Row],[VALOR]],"NO DISPONIBLE","DISPONIBLE")</f>
        <v>#N/A</v>
      </c>
      <c r="M6508" s="9">
        <f>COUNTIF(Tabla267[[#This Row],[VALOR RESTANTE]],0)</f>
        <v>0</v>
      </c>
    </row>
    <row r="6509" spans="2:13" hidden="1" x14ac:dyDescent="0.2">
      <c r="B6509" s="31">
        <v>6500</v>
      </c>
      <c r="J6509">
        <f t="shared" si="101"/>
        <v>105000</v>
      </c>
      <c r="K6509" t="e">
        <f>VLOOKUP(B6509,'REGISTRO ABONOS'!$B$8:$BC$10039,54,0)</f>
        <v>#N/A</v>
      </c>
      <c r="L6509" t="e">
        <f>IF(Tabla267[[#This Row],[VALOR RESTANTE]]&lt;Tabla267[[#This Row],[VALOR]],"NO DISPONIBLE","DISPONIBLE")</f>
        <v>#N/A</v>
      </c>
      <c r="M6509" s="9">
        <f>COUNTIF(Tabla267[[#This Row],[VALOR RESTANTE]],0)</f>
        <v>0</v>
      </c>
    </row>
    <row r="6510" spans="2:13" hidden="1" x14ac:dyDescent="0.2">
      <c r="B6510" s="31">
        <v>6501</v>
      </c>
      <c r="J6510">
        <f t="shared" si="101"/>
        <v>105000</v>
      </c>
      <c r="K6510" t="e">
        <f>VLOOKUP(B6510,'REGISTRO ABONOS'!$B$8:$BC$10039,54,0)</f>
        <v>#N/A</v>
      </c>
      <c r="L6510" t="e">
        <f>IF(Tabla267[[#This Row],[VALOR RESTANTE]]&lt;Tabla267[[#This Row],[VALOR]],"NO DISPONIBLE","DISPONIBLE")</f>
        <v>#N/A</v>
      </c>
      <c r="M6510" s="9">
        <f>COUNTIF(Tabla267[[#This Row],[VALOR RESTANTE]],0)</f>
        <v>0</v>
      </c>
    </row>
    <row r="6511" spans="2:13" hidden="1" x14ac:dyDescent="0.2">
      <c r="B6511" s="31">
        <v>6502</v>
      </c>
      <c r="J6511">
        <f t="shared" si="101"/>
        <v>105000</v>
      </c>
      <c r="K6511" t="e">
        <f>VLOOKUP(B6511,'REGISTRO ABONOS'!$B$8:$BC$10039,54,0)</f>
        <v>#N/A</v>
      </c>
      <c r="L6511" t="e">
        <f>IF(Tabla267[[#This Row],[VALOR RESTANTE]]&lt;Tabla267[[#This Row],[VALOR]],"NO DISPONIBLE","DISPONIBLE")</f>
        <v>#N/A</v>
      </c>
      <c r="M6511" s="9">
        <f>COUNTIF(Tabla267[[#This Row],[VALOR RESTANTE]],0)</f>
        <v>0</v>
      </c>
    </row>
    <row r="6512" spans="2:13" hidden="1" x14ac:dyDescent="0.2">
      <c r="B6512" s="31">
        <v>6503</v>
      </c>
      <c r="J6512">
        <f t="shared" si="101"/>
        <v>105000</v>
      </c>
      <c r="K6512" t="e">
        <f>VLOOKUP(B6512,'REGISTRO ABONOS'!$B$8:$BC$10039,54,0)</f>
        <v>#N/A</v>
      </c>
      <c r="L6512" t="e">
        <f>IF(Tabla267[[#This Row],[VALOR RESTANTE]]&lt;Tabla267[[#This Row],[VALOR]],"NO DISPONIBLE","DISPONIBLE")</f>
        <v>#N/A</v>
      </c>
      <c r="M6512" s="9">
        <f>COUNTIF(Tabla267[[#This Row],[VALOR RESTANTE]],0)</f>
        <v>0</v>
      </c>
    </row>
    <row r="6513" spans="2:13" hidden="1" x14ac:dyDescent="0.2">
      <c r="B6513" s="31">
        <v>6504</v>
      </c>
      <c r="J6513">
        <f t="shared" si="101"/>
        <v>105000</v>
      </c>
      <c r="K6513" t="e">
        <f>VLOOKUP(B6513,'REGISTRO ABONOS'!$B$8:$BC$10039,54,0)</f>
        <v>#N/A</v>
      </c>
      <c r="L6513" t="e">
        <f>IF(Tabla267[[#This Row],[VALOR RESTANTE]]&lt;Tabla267[[#This Row],[VALOR]],"NO DISPONIBLE","DISPONIBLE")</f>
        <v>#N/A</v>
      </c>
      <c r="M6513" s="9">
        <f>COUNTIF(Tabla267[[#This Row],[VALOR RESTANTE]],0)</f>
        <v>0</v>
      </c>
    </row>
    <row r="6514" spans="2:13" hidden="1" x14ac:dyDescent="0.2">
      <c r="B6514" s="31">
        <v>6505</v>
      </c>
      <c r="J6514">
        <f t="shared" si="101"/>
        <v>105000</v>
      </c>
      <c r="K6514" t="e">
        <f>VLOOKUP(B6514,'REGISTRO ABONOS'!$B$8:$BC$10039,54,0)</f>
        <v>#N/A</v>
      </c>
      <c r="L6514" t="e">
        <f>IF(Tabla267[[#This Row],[VALOR RESTANTE]]&lt;Tabla267[[#This Row],[VALOR]],"NO DISPONIBLE","DISPONIBLE")</f>
        <v>#N/A</v>
      </c>
      <c r="M6514" s="9">
        <f>COUNTIF(Tabla267[[#This Row],[VALOR RESTANTE]],0)</f>
        <v>0</v>
      </c>
    </row>
    <row r="6515" spans="2:13" hidden="1" x14ac:dyDescent="0.2">
      <c r="B6515" s="31">
        <v>6506</v>
      </c>
      <c r="J6515">
        <f t="shared" si="101"/>
        <v>105000</v>
      </c>
      <c r="K6515" t="e">
        <f>VLOOKUP(B6515,'REGISTRO ABONOS'!$B$8:$BC$10039,54,0)</f>
        <v>#N/A</v>
      </c>
      <c r="L6515" t="e">
        <f>IF(Tabla267[[#This Row],[VALOR RESTANTE]]&lt;Tabla267[[#This Row],[VALOR]],"NO DISPONIBLE","DISPONIBLE")</f>
        <v>#N/A</v>
      </c>
      <c r="M6515" s="9">
        <f>COUNTIF(Tabla267[[#This Row],[VALOR RESTANTE]],0)</f>
        <v>0</v>
      </c>
    </row>
    <row r="6516" spans="2:13" hidden="1" x14ac:dyDescent="0.2">
      <c r="B6516" s="31">
        <v>6507</v>
      </c>
      <c r="J6516">
        <f t="shared" si="101"/>
        <v>105000</v>
      </c>
      <c r="K6516" t="e">
        <f>VLOOKUP(B6516,'REGISTRO ABONOS'!$B$8:$BC$10039,54,0)</f>
        <v>#N/A</v>
      </c>
      <c r="L6516" t="e">
        <f>IF(Tabla267[[#This Row],[VALOR RESTANTE]]&lt;Tabla267[[#This Row],[VALOR]],"NO DISPONIBLE","DISPONIBLE")</f>
        <v>#N/A</v>
      </c>
      <c r="M6516" s="9">
        <f>COUNTIF(Tabla267[[#This Row],[VALOR RESTANTE]],0)</f>
        <v>0</v>
      </c>
    </row>
    <row r="6517" spans="2:13" hidden="1" x14ac:dyDescent="0.2">
      <c r="B6517" s="31">
        <v>6508</v>
      </c>
      <c r="J6517">
        <f t="shared" si="101"/>
        <v>105000</v>
      </c>
      <c r="K6517" t="e">
        <f>VLOOKUP(B6517,'REGISTRO ABONOS'!$B$8:$BC$10039,54,0)</f>
        <v>#N/A</v>
      </c>
      <c r="L6517" t="e">
        <f>IF(Tabla267[[#This Row],[VALOR RESTANTE]]&lt;Tabla267[[#This Row],[VALOR]],"NO DISPONIBLE","DISPONIBLE")</f>
        <v>#N/A</v>
      </c>
      <c r="M6517" s="9">
        <f>COUNTIF(Tabla267[[#This Row],[VALOR RESTANTE]],0)</f>
        <v>0</v>
      </c>
    </row>
    <row r="6518" spans="2:13" hidden="1" x14ac:dyDescent="0.2">
      <c r="B6518" s="31">
        <v>6509</v>
      </c>
      <c r="J6518">
        <f t="shared" si="101"/>
        <v>105000</v>
      </c>
      <c r="K6518" t="e">
        <f>VLOOKUP(B6518,'REGISTRO ABONOS'!$B$8:$BC$10039,54,0)</f>
        <v>#N/A</v>
      </c>
      <c r="L6518" t="e">
        <f>IF(Tabla267[[#This Row],[VALOR RESTANTE]]&lt;Tabla267[[#This Row],[VALOR]],"NO DISPONIBLE","DISPONIBLE")</f>
        <v>#N/A</v>
      </c>
      <c r="M6518" s="9">
        <f>COUNTIF(Tabla267[[#This Row],[VALOR RESTANTE]],0)</f>
        <v>0</v>
      </c>
    </row>
    <row r="6519" spans="2:13" hidden="1" x14ac:dyDescent="0.2">
      <c r="B6519" s="31">
        <v>6510</v>
      </c>
      <c r="J6519">
        <f t="shared" si="101"/>
        <v>105000</v>
      </c>
      <c r="K6519" t="e">
        <f>VLOOKUP(B6519,'REGISTRO ABONOS'!$B$8:$BC$10039,54,0)</f>
        <v>#N/A</v>
      </c>
      <c r="L6519" t="e">
        <f>IF(Tabla267[[#This Row],[VALOR RESTANTE]]&lt;Tabla267[[#This Row],[VALOR]],"NO DISPONIBLE","DISPONIBLE")</f>
        <v>#N/A</v>
      </c>
      <c r="M6519" s="9">
        <f>COUNTIF(Tabla267[[#This Row],[VALOR RESTANTE]],0)</f>
        <v>0</v>
      </c>
    </row>
    <row r="6520" spans="2:13" hidden="1" x14ac:dyDescent="0.2">
      <c r="B6520" s="31">
        <v>6511</v>
      </c>
      <c r="J6520">
        <f t="shared" si="101"/>
        <v>105000</v>
      </c>
      <c r="K6520" t="e">
        <f>VLOOKUP(B6520,'REGISTRO ABONOS'!$B$8:$BC$10039,54,0)</f>
        <v>#N/A</v>
      </c>
      <c r="L6520" t="e">
        <f>IF(Tabla267[[#This Row],[VALOR RESTANTE]]&lt;Tabla267[[#This Row],[VALOR]],"NO DISPONIBLE","DISPONIBLE")</f>
        <v>#N/A</v>
      </c>
      <c r="M6520" s="9">
        <f>COUNTIF(Tabla267[[#This Row],[VALOR RESTANTE]],0)</f>
        <v>0</v>
      </c>
    </row>
    <row r="6521" spans="2:13" hidden="1" x14ac:dyDescent="0.2">
      <c r="B6521" s="31">
        <v>6512</v>
      </c>
      <c r="J6521">
        <f t="shared" si="101"/>
        <v>105000</v>
      </c>
      <c r="K6521" t="e">
        <f>VLOOKUP(B6521,'REGISTRO ABONOS'!$B$8:$BC$10039,54,0)</f>
        <v>#N/A</v>
      </c>
      <c r="L6521" t="e">
        <f>IF(Tabla267[[#This Row],[VALOR RESTANTE]]&lt;Tabla267[[#This Row],[VALOR]],"NO DISPONIBLE","DISPONIBLE")</f>
        <v>#N/A</v>
      </c>
      <c r="M6521" s="9">
        <f>COUNTIF(Tabla267[[#This Row],[VALOR RESTANTE]],0)</f>
        <v>0</v>
      </c>
    </row>
    <row r="6522" spans="2:13" hidden="1" x14ac:dyDescent="0.2">
      <c r="B6522" s="31">
        <v>6513</v>
      </c>
      <c r="J6522">
        <f t="shared" si="101"/>
        <v>105000</v>
      </c>
      <c r="K6522" t="e">
        <f>VLOOKUP(B6522,'REGISTRO ABONOS'!$B$8:$BC$10039,54,0)</f>
        <v>#N/A</v>
      </c>
      <c r="L6522" t="e">
        <f>IF(Tabla267[[#This Row],[VALOR RESTANTE]]&lt;Tabla267[[#This Row],[VALOR]],"NO DISPONIBLE","DISPONIBLE")</f>
        <v>#N/A</v>
      </c>
      <c r="M6522" s="9">
        <f>COUNTIF(Tabla267[[#This Row],[VALOR RESTANTE]],0)</f>
        <v>0</v>
      </c>
    </row>
    <row r="6523" spans="2:13" hidden="1" x14ac:dyDescent="0.2">
      <c r="B6523" s="31">
        <v>6514</v>
      </c>
      <c r="J6523">
        <f t="shared" si="101"/>
        <v>105000</v>
      </c>
      <c r="K6523" t="e">
        <f>VLOOKUP(B6523,'REGISTRO ABONOS'!$B$8:$BC$10039,54,0)</f>
        <v>#N/A</v>
      </c>
      <c r="L6523" t="e">
        <f>IF(Tabla267[[#This Row],[VALOR RESTANTE]]&lt;Tabla267[[#This Row],[VALOR]],"NO DISPONIBLE","DISPONIBLE")</f>
        <v>#N/A</v>
      </c>
      <c r="M6523" s="9">
        <f>COUNTIF(Tabla267[[#This Row],[VALOR RESTANTE]],0)</f>
        <v>0</v>
      </c>
    </row>
    <row r="6524" spans="2:13" hidden="1" x14ac:dyDescent="0.2">
      <c r="B6524" s="31">
        <v>6515</v>
      </c>
      <c r="J6524">
        <f t="shared" si="101"/>
        <v>105000</v>
      </c>
      <c r="K6524" t="e">
        <f>VLOOKUP(B6524,'REGISTRO ABONOS'!$B$8:$BC$10039,54,0)</f>
        <v>#N/A</v>
      </c>
      <c r="L6524" t="e">
        <f>IF(Tabla267[[#This Row],[VALOR RESTANTE]]&lt;Tabla267[[#This Row],[VALOR]],"NO DISPONIBLE","DISPONIBLE")</f>
        <v>#N/A</v>
      </c>
      <c r="M6524" s="9">
        <f>COUNTIF(Tabla267[[#This Row],[VALOR RESTANTE]],0)</f>
        <v>0</v>
      </c>
    </row>
    <row r="6525" spans="2:13" hidden="1" x14ac:dyDescent="0.2">
      <c r="B6525" s="31">
        <v>6516</v>
      </c>
      <c r="J6525">
        <f t="shared" si="101"/>
        <v>105000</v>
      </c>
      <c r="K6525" t="e">
        <f>VLOOKUP(B6525,'REGISTRO ABONOS'!$B$8:$BC$10039,54,0)</f>
        <v>#N/A</v>
      </c>
      <c r="L6525" t="e">
        <f>IF(Tabla267[[#This Row],[VALOR RESTANTE]]&lt;Tabla267[[#This Row],[VALOR]],"NO DISPONIBLE","DISPONIBLE")</f>
        <v>#N/A</v>
      </c>
      <c r="M6525" s="9">
        <f>COUNTIF(Tabla267[[#This Row],[VALOR RESTANTE]],0)</f>
        <v>0</v>
      </c>
    </row>
    <row r="6526" spans="2:13" hidden="1" x14ac:dyDescent="0.2">
      <c r="B6526" s="31">
        <v>6517</v>
      </c>
      <c r="J6526">
        <f t="shared" si="101"/>
        <v>105000</v>
      </c>
      <c r="K6526" t="e">
        <f>VLOOKUP(B6526,'REGISTRO ABONOS'!$B$8:$BC$10039,54,0)</f>
        <v>#N/A</v>
      </c>
      <c r="L6526" t="e">
        <f>IF(Tabla267[[#This Row],[VALOR RESTANTE]]&lt;Tabla267[[#This Row],[VALOR]],"NO DISPONIBLE","DISPONIBLE")</f>
        <v>#N/A</v>
      </c>
      <c r="M6526" s="9">
        <f>COUNTIF(Tabla267[[#This Row],[VALOR RESTANTE]],0)</f>
        <v>0</v>
      </c>
    </row>
    <row r="6527" spans="2:13" hidden="1" x14ac:dyDescent="0.2">
      <c r="B6527" s="31">
        <v>6518</v>
      </c>
      <c r="J6527">
        <f t="shared" si="101"/>
        <v>105000</v>
      </c>
      <c r="K6527" t="e">
        <f>VLOOKUP(B6527,'REGISTRO ABONOS'!$B$8:$BC$10039,54,0)</f>
        <v>#N/A</v>
      </c>
      <c r="L6527" t="e">
        <f>IF(Tabla267[[#This Row],[VALOR RESTANTE]]&lt;Tabla267[[#This Row],[VALOR]],"NO DISPONIBLE","DISPONIBLE")</f>
        <v>#N/A</v>
      </c>
      <c r="M6527" s="9">
        <f>COUNTIF(Tabla267[[#This Row],[VALOR RESTANTE]],0)</f>
        <v>0</v>
      </c>
    </row>
    <row r="6528" spans="2:13" hidden="1" x14ac:dyDescent="0.2">
      <c r="B6528" s="31">
        <v>6519</v>
      </c>
      <c r="J6528">
        <f t="shared" si="101"/>
        <v>105000</v>
      </c>
      <c r="K6528" t="e">
        <f>VLOOKUP(B6528,'REGISTRO ABONOS'!$B$8:$BC$10039,54,0)</f>
        <v>#N/A</v>
      </c>
      <c r="L6528" t="e">
        <f>IF(Tabla267[[#This Row],[VALOR RESTANTE]]&lt;Tabla267[[#This Row],[VALOR]],"NO DISPONIBLE","DISPONIBLE")</f>
        <v>#N/A</v>
      </c>
      <c r="M6528" s="9">
        <f>COUNTIF(Tabla267[[#This Row],[VALOR RESTANTE]],0)</f>
        <v>0</v>
      </c>
    </row>
    <row r="6529" spans="2:13" hidden="1" x14ac:dyDescent="0.2">
      <c r="B6529" s="31">
        <v>6520</v>
      </c>
      <c r="J6529">
        <f t="shared" si="101"/>
        <v>105000</v>
      </c>
      <c r="K6529" t="e">
        <f>VLOOKUP(B6529,'REGISTRO ABONOS'!$B$8:$BC$10039,54,0)</f>
        <v>#N/A</v>
      </c>
      <c r="L6529" t="e">
        <f>IF(Tabla267[[#This Row],[VALOR RESTANTE]]&lt;Tabla267[[#This Row],[VALOR]],"NO DISPONIBLE","DISPONIBLE")</f>
        <v>#N/A</v>
      </c>
      <c r="M6529" s="9">
        <f>COUNTIF(Tabla267[[#This Row],[VALOR RESTANTE]],0)</f>
        <v>0</v>
      </c>
    </row>
    <row r="6530" spans="2:13" hidden="1" x14ac:dyDescent="0.2">
      <c r="B6530" s="31">
        <v>6521</v>
      </c>
      <c r="J6530">
        <f t="shared" si="101"/>
        <v>105000</v>
      </c>
      <c r="K6530" t="e">
        <f>VLOOKUP(B6530,'REGISTRO ABONOS'!$B$8:$BC$10039,54,0)</f>
        <v>#N/A</v>
      </c>
      <c r="L6530" t="e">
        <f>IF(Tabla267[[#This Row],[VALOR RESTANTE]]&lt;Tabla267[[#This Row],[VALOR]],"NO DISPONIBLE","DISPONIBLE")</f>
        <v>#N/A</v>
      </c>
      <c r="M6530" s="9">
        <f>COUNTIF(Tabla267[[#This Row],[VALOR RESTANTE]],0)</f>
        <v>0</v>
      </c>
    </row>
    <row r="6531" spans="2:13" hidden="1" x14ac:dyDescent="0.2">
      <c r="B6531" s="31">
        <v>6522</v>
      </c>
      <c r="J6531">
        <f t="shared" si="101"/>
        <v>105000</v>
      </c>
      <c r="K6531" t="e">
        <f>VLOOKUP(B6531,'REGISTRO ABONOS'!$B$8:$BC$10039,54,0)</f>
        <v>#N/A</v>
      </c>
      <c r="L6531" t="e">
        <f>IF(Tabla267[[#This Row],[VALOR RESTANTE]]&lt;Tabla267[[#This Row],[VALOR]],"NO DISPONIBLE","DISPONIBLE")</f>
        <v>#N/A</v>
      </c>
      <c r="M6531" s="9">
        <f>COUNTIF(Tabla267[[#This Row],[VALOR RESTANTE]],0)</f>
        <v>0</v>
      </c>
    </row>
    <row r="6532" spans="2:13" hidden="1" x14ac:dyDescent="0.2">
      <c r="B6532" s="31">
        <v>6523</v>
      </c>
      <c r="J6532">
        <f t="shared" si="101"/>
        <v>105000</v>
      </c>
      <c r="K6532" t="e">
        <f>VLOOKUP(B6532,'REGISTRO ABONOS'!$B$8:$BC$10039,54,0)</f>
        <v>#N/A</v>
      </c>
      <c r="L6532" t="e">
        <f>IF(Tabla267[[#This Row],[VALOR RESTANTE]]&lt;Tabla267[[#This Row],[VALOR]],"NO DISPONIBLE","DISPONIBLE")</f>
        <v>#N/A</v>
      </c>
      <c r="M6532" s="9">
        <f>COUNTIF(Tabla267[[#This Row],[VALOR RESTANTE]],0)</f>
        <v>0</v>
      </c>
    </row>
    <row r="6533" spans="2:13" hidden="1" x14ac:dyDescent="0.2">
      <c r="B6533" s="31">
        <v>6524</v>
      </c>
      <c r="J6533">
        <f t="shared" si="101"/>
        <v>105000</v>
      </c>
      <c r="K6533" t="e">
        <f>VLOOKUP(B6533,'REGISTRO ABONOS'!$B$8:$BC$10039,54,0)</f>
        <v>#N/A</v>
      </c>
      <c r="L6533" t="e">
        <f>IF(Tabla267[[#This Row],[VALOR RESTANTE]]&lt;Tabla267[[#This Row],[VALOR]],"NO DISPONIBLE","DISPONIBLE")</f>
        <v>#N/A</v>
      </c>
      <c r="M6533" s="9">
        <f>COUNTIF(Tabla267[[#This Row],[VALOR RESTANTE]],0)</f>
        <v>0</v>
      </c>
    </row>
    <row r="6534" spans="2:13" hidden="1" x14ac:dyDescent="0.2">
      <c r="B6534" s="31">
        <v>6525</v>
      </c>
      <c r="J6534">
        <f t="shared" si="101"/>
        <v>105000</v>
      </c>
      <c r="K6534" t="e">
        <f>VLOOKUP(B6534,'REGISTRO ABONOS'!$B$8:$BC$10039,54,0)</f>
        <v>#N/A</v>
      </c>
      <c r="L6534" t="e">
        <f>IF(Tabla267[[#This Row],[VALOR RESTANTE]]&lt;Tabla267[[#This Row],[VALOR]],"NO DISPONIBLE","DISPONIBLE")</f>
        <v>#N/A</v>
      </c>
      <c r="M6534" s="9">
        <f>COUNTIF(Tabla267[[#This Row],[VALOR RESTANTE]],0)</f>
        <v>0</v>
      </c>
    </row>
    <row r="6535" spans="2:13" hidden="1" x14ac:dyDescent="0.2">
      <c r="B6535" s="31">
        <v>6526</v>
      </c>
      <c r="J6535">
        <f t="shared" si="101"/>
        <v>105000</v>
      </c>
      <c r="K6535" t="e">
        <f>VLOOKUP(B6535,'REGISTRO ABONOS'!$B$8:$BC$10039,54,0)</f>
        <v>#N/A</v>
      </c>
      <c r="L6535" t="e">
        <f>IF(Tabla267[[#This Row],[VALOR RESTANTE]]&lt;Tabla267[[#This Row],[VALOR]],"NO DISPONIBLE","DISPONIBLE")</f>
        <v>#N/A</v>
      </c>
      <c r="M6535" s="9">
        <f>COUNTIF(Tabla267[[#This Row],[VALOR RESTANTE]],0)</f>
        <v>0</v>
      </c>
    </row>
    <row r="6536" spans="2:13" hidden="1" x14ac:dyDescent="0.2">
      <c r="B6536" s="31">
        <v>6527</v>
      </c>
      <c r="J6536">
        <f t="shared" si="101"/>
        <v>105000</v>
      </c>
      <c r="K6536" t="e">
        <f>VLOOKUP(B6536,'REGISTRO ABONOS'!$B$8:$BC$10039,54,0)</f>
        <v>#N/A</v>
      </c>
      <c r="L6536" t="e">
        <f>IF(Tabla267[[#This Row],[VALOR RESTANTE]]&lt;Tabla267[[#This Row],[VALOR]],"NO DISPONIBLE","DISPONIBLE")</f>
        <v>#N/A</v>
      </c>
      <c r="M6536" s="9">
        <f>COUNTIF(Tabla267[[#This Row],[VALOR RESTANTE]],0)</f>
        <v>0</v>
      </c>
    </row>
    <row r="6537" spans="2:13" hidden="1" x14ac:dyDescent="0.2">
      <c r="B6537" s="31">
        <v>6528</v>
      </c>
      <c r="J6537">
        <f t="shared" si="101"/>
        <v>105000</v>
      </c>
      <c r="K6537" t="e">
        <f>VLOOKUP(B6537,'REGISTRO ABONOS'!$B$8:$BC$10039,54,0)</f>
        <v>#N/A</v>
      </c>
      <c r="L6537" t="e">
        <f>IF(Tabla267[[#This Row],[VALOR RESTANTE]]&lt;Tabla267[[#This Row],[VALOR]],"NO DISPONIBLE","DISPONIBLE")</f>
        <v>#N/A</v>
      </c>
      <c r="M6537" s="9">
        <f>COUNTIF(Tabla267[[#This Row],[VALOR RESTANTE]],0)</f>
        <v>0</v>
      </c>
    </row>
    <row r="6538" spans="2:13" hidden="1" x14ac:dyDescent="0.2">
      <c r="B6538" s="31">
        <v>6529</v>
      </c>
      <c r="J6538">
        <f t="shared" si="101"/>
        <v>105000</v>
      </c>
      <c r="K6538" t="e">
        <f>VLOOKUP(B6538,'REGISTRO ABONOS'!$B$8:$BC$10039,54,0)</f>
        <v>#N/A</v>
      </c>
      <c r="L6538" t="e">
        <f>IF(Tabla267[[#This Row],[VALOR RESTANTE]]&lt;Tabla267[[#This Row],[VALOR]],"NO DISPONIBLE","DISPONIBLE")</f>
        <v>#N/A</v>
      </c>
      <c r="M6538" s="9">
        <f>COUNTIF(Tabla267[[#This Row],[VALOR RESTANTE]],0)</f>
        <v>0</v>
      </c>
    </row>
    <row r="6539" spans="2:13" hidden="1" x14ac:dyDescent="0.2">
      <c r="B6539" s="31">
        <v>6530</v>
      </c>
      <c r="J6539">
        <f t="shared" si="101"/>
        <v>105000</v>
      </c>
      <c r="K6539" t="e">
        <f>VLOOKUP(B6539,'REGISTRO ABONOS'!$B$8:$BC$10039,54,0)</f>
        <v>#N/A</v>
      </c>
      <c r="L6539" t="e">
        <f>IF(Tabla267[[#This Row],[VALOR RESTANTE]]&lt;Tabla267[[#This Row],[VALOR]],"NO DISPONIBLE","DISPONIBLE")</f>
        <v>#N/A</v>
      </c>
      <c r="M6539" s="9">
        <f>COUNTIF(Tabla267[[#This Row],[VALOR RESTANTE]],0)</f>
        <v>0</v>
      </c>
    </row>
    <row r="6540" spans="2:13" hidden="1" x14ac:dyDescent="0.2">
      <c r="B6540" s="31">
        <v>6531</v>
      </c>
      <c r="J6540">
        <f t="shared" ref="J6540:J6603" si="102">IF(C6540&gt;43607,130000,105000)</f>
        <v>105000</v>
      </c>
      <c r="K6540" t="e">
        <f>VLOOKUP(B6540,'REGISTRO ABONOS'!$B$8:$BC$10039,54,0)</f>
        <v>#N/A</v>
      </c>
      <c r="L6540" t="e">
        <f>IF(Tabla267[[#This Row],[VALOR RESTANTE]]&lt;Tabla267[[#This Row],[VALOR]],"NO DISPONIBLE","DISPONIBLE")</f>
        <v>#N/A</v>
      </c>
      <c r="M6540" s="9">
        <f>COUNTIF(Tabla267[[#This Row],[VALOR RESTANTE]],0)</f>
        <v>0</v>
      </c>
    </row>
    <row r="6541" spans="2:13" hidden="1" x14ac:dyDescent="0.2">
      <c r="B6541" s="31">
        <v>6532</v>
      </c>
      <c r="J6541">
        <f t="shared" si="102"/>
        <v>105000</v>
      </c>
      <c r="K6541" t="e">
        <f>VLOOKUP(B6541,'REGISTRO ABONOS'!$B$8:$BC$10039,54,0)</f>
        <v>#N/A</v>
      </c>
      <c r="L6541" t="e">
        <f>IF(Tabla267[[#This Row],[VALOR RESTANTE]]&lt;Tabla267[[#This Row],[VALOR]],"NO DISPONIBLE","DISPONIBLE")</f>
        <v>#N/A</v>
      </c>
      <c r="M6541" s="9">
        <f>COUNTIF(Tabla267[[#This Row],[VALOR RESTANTE]],0)</f>
        <v>0</v>
      </c>
    </row>
    <row r="6542" spans="2:13" hidden="1" x14ac:dyDescent="0.2">
      <c r="B6542" s="31">
        <v>6533</v>
      </c>
      <c r="J6542">
        <f t="shared" si="102"/>
        <v>105000</v>
      </c>
      <c r="K6542" t="e">
        <f>VLOOKUP(B6542,'REGISTRO ABONOS'!$B$8:$BC$10039,54,0)</f>
        <v>#N/A</v>
      </c>
      <c r="L6542" t="e">
        <f>IF(Tabla267[[#This Row],[VALOR RESTANTE]]&lt;Tabla267[[#This Row],[VALOR]],"NO DISPONIBLE","DISPONIBLE")</f>
        <v>#N/A</v>
      </c>
      <c r="M6542" s="9">
        <f>COUNTIF(Tabla267[[#This Row],[VALOR RESTANTE]],0)</f>
        <v>0</v>
      </c>
    </row>
    <row r="6543" spans="2:13" hidden="1" x14ac:dyDescent="0.2">
      <c r="B6543" s="31">
        <v>6534</v>
      </c>
      <c r="J6543">
        <f t="shared" si="102"/>
        <v>105000</v>
      </c>
      <c r="K6543" t="e">
        <f>VLOOKUP(B6543,'REGISTRO ABONOS'!$B$8:$BC$10039,54,0)</f>
        <v>#N/A</v>
      </c>
      <c r="L6543" t="e">
        <f>IF(Tabla267[[#This Row],[VALOR RESTANTE]]&lt;Tabla267[[#This Row],[VALOR]],"NO DISPONIBLE","DISPONIBLE")</f>
        <v>#N/A</v>
      </c>
      <c r="M6543" s="9">
        <f>COUNTIF(Tabla267[[#This Row],[VALOR RESTANTE]],0)</f>
        <v>0</v>
      </c>
    </row>
    <row r="6544" spans="2:13" hidden="1" x14ac:dyDescent="0.2">
      <c r="B6544" s="31">
        <v>6535</v>
      </c>
      <c r="J6544">
        <f t="shared" si="102"/>
        <v>105000</v>
      </c>
      <c r="K6544" t="e">
        <f>VLOOKUP(B6544,'REGISTRO ABONOS'!$B$8:$BC$10039,54,0)</f>
        <v>#N/A</v>
      </c>
      <c r="L6544" t="e">
        <f>IF(Tabla267[[#This Row],[VALOR RESTANTE]]&lt;Tabla267[[#This Row],[VALOR]],"NO DISPONIBLE","DISPONIBLE")</f>
        <v>#N/A</v>
      </c>
      <c r="M6544" s="9">
        <f>COUNTIF(Tabla267[[#This Row],[VALOR RESTANTE]],0)</f>
        <v>0</v>
      </c>
    </row>
    <row r="6545" spans="2:13" hidden="1" x14ac:dyDescent="0.2">
      <c r="B6545" s="31">
        <v>6536</v>
      </c>
      <c r="J6545">
        <f t="shared" si="102"/>
        <v>105000</v>
      </c>
      <c r="K6545" t="e">
        <f>VLOOKUP(B6545,'REGISTRO ABONOS'!$B$8:$BC$10039,54,0)</f>
        <v>#N/A</v>
      </c>
      <c r="L6545" t="e">
        <f>IF(Tabla267[[#This Row],[VALOR RESTANTE]]&lt;Tabla267[[#This Row],[VALOR]],"NO DISPONIBLE","DISPONIBLE")</f>
        <v>#N/A</v>
      </c>
      <c r="M6545" s="9">
        <f>COUNTIF(Tabla267[[#This Row],[VALOR RESTANTE]],0)</f>
        <v>0</v>
      </c>
    </row>
    <row r="6546" spans="2:13" hidden="1" x14ac:dyDescent="0.2">
      <c r="B6546" s="31">
        <v>6537</v>
      </c>
      <c r="J6546">
        <f t="shared" si="102"/>
        <v>105000</v>
      </c>
      <c r="K6546" t="e">
        <f>VLOOKUP(B6546,'REGISTRO ABONOS'!$B$8:$BC$10039,54,0)</f>
        <v>#N/A</v>
      </c>
      <c r="L6546" t="e">
        <f>IF(Tabla267[[#This Row],[VALOR RESTANTE]]&lt;Tabla267[[#This Row],[VALOR]],"NO DISPONIBLE","DISPONIBLE")</f>
        <v>#N/A</v>
      </c>
      <c r="M6546" s="9">
        <f>COUNTIF(Tabla267[[#This Row],[VALOR RESTANTE]],0)</f>
        <v>0</v>
      </c>
    </row>
    <row r="6547" spans="2:13" hidden="1" x14ac:dyDescent="0.2">
      <c r="B6547" s="31">
        <v>6538</v>
      </c>
      <c r="J6547">
        <f t="shared" si="102"/>
        <v>105000</v>
      </c>
      <c r="K6547" t="e">
        <f>VLOOKUP(B6547,'REGISTRO ABONOS'!$B$8:$BC$10039,54,0)</f>
        <v>#N/A</v>
      </c>
      <c r="L6547" t="e">
        <f>IF(Tabla267[[#This Row],[VALOR RESTANTE]]&lt;Tabla267[[#This Row],[VALOR]],"NO DISPONIBLE","DISPONIBLE")</f>
        <v>#N/A</v>
      </c>
      <c r="M6547" s="9">
        <f>COUNTIF(Tabla267[[#This Row],[VALOR RESTANTE]],0)</f>
        <v>0</v>
      </c>
    </row>
    <row r="6548" spans="2:13" hidden="1" x14ac:dyDescent="0.2">
      <c r="B6548" s="31">
        <v>6539</v>
      </c>
      <c r="J6548">
        <f t="shared" si="102"/>
        <v>105000</v>
      </c>
      <c r="K6548" t="e">
        <f>VLOOKUP(B6548,'REGISTRO ABONOS'!$B$8:$BC$10039,54,0)</f>
        <v>#N/A</v>
      </c>
      <c r="L6548" t="e">
        <f>IF(Tabla267[[#This Row],[VALOR RESTANTE]]&lt;Tabla267[[#This Row],[VALOR]],"NO DISPONIBLE","DISPONIBLE")</f>
        <v>#N/A</v>
      </c>
      <c r="M6548" s="9">
        <f>COUNTIF(Tabla267[[#This Row],[VALOR RESTANTE]],0)</f>
        <v>0</v>
      </c>
    </row>
    <row r="6549" spans="2:13" hidden="1" x14ac:dyDescent="0.2">
      <c r="B6549" s="31">
        <v>6540</v>
      </c>
      <c r="J6549">
        <f t="shared" si="102"/>
        <v>105000</v>
      </c>
      <c r="K6549" t="e">
        <f>VLOOKUP(B6549,'REGISTRO ABONOS'!$B$8:$BC$10039,54,0)</f>
        <v>#N/A</v>
      </c>
      <c r="L6549" t="e">
        <f>IF(Tabla267[[#This Row],[VALOR RESTANTE]]&lt;Tabla267[[#This Row],[VALOR]],"NO DISPONIBLE","DISPONIBLE")</f>
        <v>#N/A</v>
      </c>
      <c r="M6549" s="9">
        <f>COUNTIF(Tabla267[[#This Row],[VALOR RESTANTE]],0)</f>
        <v>0</v>
      </c>
    </row>
    <row r="6550" spans="2:13" hidden="1" x14ac:dyDescent="0.2">
      <c r="B6550" s="31">
        <v>6541</v>
      </c>
      <c r="J6550">
        <f t="shared" si="102"/>
        <v>105000</v>
      </c>
      <c r="K6550" t="e">
        <f>VLOOKUP(B6550,'REGISTRO ABONOS'!$B$8:$BC$10039,54,0)</f>
        <v>#N/A</v>
      </c>
      <c r="L6550" t="e">
        <f>IF(Tabla267[[#This Row],[VALOR RESTANTE]]&lt;Tabla267[[#This Row],[VALOR]],"NO DISPONIBLE","DISPONIBLE")</f>
        <v>#N/A</v>
      </c>
      <c r="M6550" s="9">
        <f>COUNTIF(Tabla267[[#This Row],[VALOR RESTANTE]],0)</f>
        <v>0</v>
      </c>
    </row>
    <row r="6551" spans="2:13" hidden="1" x14ac:dyDescent="0.2">
      <c r="B6551" s="31">
        <v>6542</v>
      </c>
      <c r="J6551">
        <f t="shared" si="102"/>
        <v>105000</v>
      </c>
      <c r="K6551" t="e">
        <f>VLOOKUP(B6551,'REGISTRO ABONOS'!$B$8:$BC$10039,54,0)</f>
        <v>#N/A</v>
      </c>
      <c r="L6551" t="e">
        <f>IF(Tabla267[[#This Row],[VALOR RESTANTE]]&lt;Tabla267[[#This Row],[VALOR]],"NO DISPONIBLE","DISPONIBLE")</f>
        <v>#N/A</v>
      </c>
      <c r="M6551" s="9">
        <f>COUNTIF(Tabla267[[#This Row],[VALOR RESTANTE]],0)</f>
        <v>0</v>
      </c>
    </row>
    <row r="6552" spans="2:13" hidden="1" x14ac:dyDescent="0.2">
      <c r="B6552" s="31">
        <v>6543</v>
      </c>
      <c r="J6552">
        <f t="shared" si="102"/>
        <v>105000</v>
      </c>
      <c r="K6552" t="e">
        <f>VLOOKUP(B6552,'REGISTRO ABONOS'!$B$8:$BC$10039,54,0)</f>
        <v>#N/A</v>
      </c>
      <c r="L6552" t="e">
        <f>IF(Tabla267[[#This Row],[VALOR RESTANTE]]&lt;Tabla267[[#This Row],[VALOR]],"NO DISPONIBLE","DISPONIBLE")</f>
        <v>#N/A</v>
      </c>
      <c r="M6552" s="9">
        <f>COUNTIF(Tabla267[[#This Row],[VALOR RESTANTE]],0)</f>
        <v>0</v>
      </c>
    </row>
    <row r="6553" spans="2:13" hidden="1" x14ac:dyDescent="0.2">
      <c r="B6553" s="31">
        <v>6544</v>
      </c>
      <c r="J6553">
        <f t="shared" si="102"/>
        <v>105000</v>
      </c>
      <c r="K6553" t="e">
        <f>VLOOKUP(B6553,'REGISTRO ABONOS'!$B$8:$BC$10039,54,0)</f>
        <v>#N/A</v>
      </c>
      <c r="L6553" t="e">
        <f>IF(Tabla267[[#This Row],[VALOR RESTANTE]]&lt;Tabla267[[#This Row],[VALOR]],"NO DISPONIBLE","DISPONIBLE")</f>
        <v>#N/A</v>
      </c>
      <c r="M6553" s="9">
        <f>COUNTIF(Tabla267[[#This Row],[VALOR RESTANTE]],0)</f>
        <v>0</v>
      </c>
    </row>
    <row r="6554" spans="2:13" hidden="1" x14ac:dyDescent="0.2">
      <c r="B6554" s="31">
        <v>6545</v>
      </c>
      <c r="J6554">
        <f t="shared" si="102"/>
        <v>105000</v>
      </c>
      <c r="K6554" t="e">
        <f>VLOOKUP(B6554,'REGISTRO ABONOS'!$B$8:$BC$10039,54,0)</f>
        <v>#N/A</v>
      </c>
      <c r="L6554" t="e">
        <f>IF(Tabla267[[#This Row],[VALOR RESTANTE]]&lt;Tabla267[[#This Row],[VALOR]],"NO DISPONIBLE","DISPONIBLE")</f>
        <v>#N/A</v>
      </c>
      <c r="M6554" s="9">
        <f>COUNTIF(Tabla267[[#This Row],[VALOR RESTANTE]],0)</f>
        <v>0</v>
      </c>
    </row>
    <row r="6555" spans="2:13" hidden="1" x14ac:dyDescent="0.2">
      <c r="B6555" s="31">
        <v>6546</v>
      </c>
      <c r="J6555">
        <f t="shared" si="102"/>
        <v>105000</v>
      </c>
      <c r="K6555" t="e">
        <f>VLOOKUP(B6555,'REGISTRO ABONOS'!$B$8:$BC$10039,54,0)</f>
        <v>#N/A</v>
      </c>
      <c r="L6555" t="e">
        <f>IF(Tabla267[[#This Row],[VALOR RESTANTE]]&lt;Tabla267[[#This Row],[VALOR]],"NO DISPONIBLE","DISPONIBLE")</f>
        <v>#N/A</v>
      </c>
      <c r="M6555" s="9">
        <f>COUNTIF(Tabla267[[#This Row],[VALOR RESTANTE]],0)</f>
        <v>0</v>
      </c>
    </row>
    <row r="6556" spans="2:13" hidden="1" x14ac:dyDescent="0.2">
      <c r="B6556" s="31">
        <v>6547</v>
      </c>
      <c r="J6556">
        <f t="shared" si="102"/>
        <v>105000</v>
      </c>
      <c r="K6556" t="e">
        <f>VLOOKUP(B6556,'REGISTRO ABONOS'!$B$8:$BC$10039,54,0)</f>
        <v>#N/A</v>
      </c>
      <c r="L6556" t="e">
        <f>IF(Tabla267[[#This Row],[VALOR RESTANTE]]&lt;Tabla267[[#This Row],[VALOR]],"NO DISPONIBLE","DISPONIBLE")</f>
        <v>#N/A</v>
      </c>
      <c r="M6556" s="9">
        <f>COUNTIF(Tabla267[[#This Row],[VALOR RESTANTE]],0)</f>
        <v>0</v>
      </c>
    </row>
    <row r="6557" spans="2:13" hidden="1" x14ac:dyDescent="0.2">
      <c r="B6557" s="31">
        <v>6548</v>
      </c>
      <c r="J6557">
        <f t="shared" si="102"/>
        <v>105000</v>
      </c>
      <c r="K6557" t="e">
        <f>VLOOKUP(B6557,'REGISTRO ABONOS'!$B$8:$BC$10039,54,0)</f>
        <v>#N/A</v>
      </c>
      <c r="L6557" t="e">
        <f>IF(Tabla267[[#This Row],[VALOR RESTANTE]]&lt;Tabla267[[#This Row],[VALOR]],"NO DISPONIBLE","DISPONIBLE")</f>
        <v>#N/A</v>
      </c>
      <c r="M6557" s="9">
        <f>COUNTIF(Tabla267[[#This Row],[VALOR RESTANTE]],0)</f>
        <v>0</v>
      </c>
    </row>
    <row r="6558" spans="2:13" hidden="1" x14ac:dyDescent="0.2">
      <c r="B6558" s="31">
        <v>6549</v>
      </c>
      <c r="J6558">
        <f t="shared" si="102"/>
        <v>105000</v>
      </c>
      <c r="K6558" t="e">
        <f>VLOOKUP(B6558,'REGISTRO ABONOS'!$B$8:$BC$10039,54,0)</f>
        <v>#N/A</v>
      </c>
      <c r="L6558" t="e">
        <f>IF(Tabla267[[#This Row],[VALOR RESTANTE]]&lt;Tabla267[[#This Row],[VALOR]],"NO DISPONIBLE","DISPONIBLE")</f>
        <v>#N/A</v>
      </c>
      <c r="M6558" s="9">
        <f>COUNTIF(Tabla267[[#This Row],[VALOR RESTANTE]],0)</f>
        <v>0</v>
      </c>
    </row>
    <row r="6559" spans="2:13" hidden="1" x14ac:dyDescent="0.2">
      <c r="B6559" s="31">
        <v>6550</v>
      </c>
      <c r="J6559">
        <f t="shared" si="102"/>
        <v>105000</v>
      </c>
      <c r="K6559" t="e">
        <f>VLOOKUP(B6559,'REGISTRO ABONOS'!$B$8:$BC$10039,54,0)</f>
        <v>#N/A</v>
      </c>
      <c r="L6559" t="e">
        <f>IF(Tabla267[[#This Row],[VALOR RESTANTE]]&lt;Tabla267[[#This Row],[VALOR]],"NO DISPONIBLE","DISPONIBLE")</f>
        <v>#N/A</v>
      </c>
      <c r="M6559" s="9">
        <f>COUNTIF(Tabla267[[#This Row],[VALOR RESTANTE]],0)</f>
        <v>0</v>
      </c>
    </row>
    <row r="6560" spans="2:13" hidden="1" x14ac:dyDescent="0.2">
      <c r="B6560" s="31">
        <v>6551</v>
      </c>
      <c r="J6560">
        <f t="shared" si="102"/>
        <v>105000</v>
      </c>
      <c r="K6560" t="e">
        <f>VLOOKUP(B6560,'REGISTRO ABONOS'!$B$8:$BC$10039,54,0)</f>
        <v>#N/A</v>
      </c>
      <c r="L6560" t="e">
        <f>IF(Tabla267[[#This Row],[VALOR RESTANTE]]&lt;Tabla267[[#This Row],[VALOR]],"NO DISPONIBLE","DISPONIBLE")</f>
        <v>#N/A</v>
      </c>
      <c r="M6560" s="9">
        <f>COUNTIF(Tabla267[[#This Row],[VALOR RESTANTE]],0)</f>
        <v>0</v>
      </c>
    </row>
    <row r="6561" spans="2:13" hidden="1" x14ac:dyDescent="0.2">
      <c r="B6561" s="31">
        <v>6552</v>
      </c>
      <c r="J6561">
        <f t="shared" si="102"/>
        <v>105000</v>
      </c>
      <c r="K6561" t="e">
        <f>VLOOKUP(B6561,'REGISTRO ABONOS'!$B$8:$BC$10039,54,0)</f>
        <v>#N/A</v>
      </c>
      <c r="L6561" t="e">
        <f>IF(Tabla267[[#This Row],[VALOR RESTANTE]]&lt;Tabla267[[#This Row],[VALOR]],"NO DISPONIBLE","DISPONIBLE")</f>
        <v>#N/A</v>
      </c>
      <c r="M6561" s="9">
        <f>COUNTIF(Tabla267[[#This Row],[VALOR RESTANTE]],0)</f>
        <v>0</v>
      </c>
    </row>
    <row r="6562" spans="2:13" hidden="1" x14ac:dyDescent="0.2">
      <c r="B6562" s="31">
        <v>6553</v>
      </c>
      <c r="J6562">
        <f t="shared" si="102"/>
        <v>105000</v>
      </c>
      <c r="K6562" t="e">
        <f>VLOOKUP(B6562,'REGISTRO ABONOS'!$B$8:$BC$10039,54,0)</f>
        <v>#N/A</v>
      </c>
      <c r="L6562" t="e">
        <f>IF(Tabla267[[#This Row],[VALOR RESTANTE]]&lt;Tabla267[[#This Row],[VALOR]],"NO DISPONIBLE","DISPONIBLE")</f>
        <v>#N/A</v>
      </c>
      <c r="M6562" s="9">
        <f>COUNTIF(Tabla267[[#This Row],[VALOR RESTANTE]],0)</f>
        <v>0</v>
      </c>
    </row>
    <row r="6563" spans="2:13" hidden="1" x14ac:dyDescent="0.2">
      <c r="B6563" s="31">
        <v>6554</v>
      </c>
      <c r="J6563">
        <f t="shared" si="102"/>
        <v>105000</v>
      </c>
      <c r="K6563" t="e">
        <f>VLOOKUP(B6563,'REGISTRO ABONOS'!$B$8:$BC$10039,54,0)</f>
        <v>#N/A</v>
      </c>
      <c r="L6563" t="e">
        <f>IF(Tabla267[[#This Row],[VALOR RESTANTE]]&lt;Tabla267[[#This Row],[VALOR]],"NO DISPONIBLE","DISPONIBLE")</f>
        <v>#N/A</v>
      </c>
      <c r="M6563" s="9">
        <f>COUNTIF(Tabla267[[#This Row],[VALOR RESTANTE]],0)</f>
        <v>0</v>
      </c>
    </row>
    <row r="6564" spans="2:13" hidden="1" x14ac:dyDescent="0.2">
      <c r="B6564" s="31">
        <v>6555</v>
      </c>
      <c r="J6564">
        <f t="shared" si="102"/>
        <v>105000</v>
      </c>
      <c r="K6564" t="e">
        <f>VLOOKUP(B6564,'REGISTRO ABONOS'!$B$8:$BC$10039,54,0)</f>
        <v>#N/A</v>
      </c>
      <c r="L6564" t="e">
        <f>IF(Tabla267[[#This Row],[VALOR RESTANTE]]&lt;Tabla267[[#This Row],[VALOR]],"NO DISPONIBLE","DISPONIBLE")</f>
        <v>#N/A</v>
      </c>
      <c r="M6564" s="9">
        <f>COUNTIF(Tabla267[[#This Row],[VALOR RESTANTE]],0)</f>
        <v>0</v>
      </c>
    </row>
    <row r="6565" spans="2:13" hidden="1" x14ac:dyDescent="0.2">
      <c r="B6565" s="31">
        <v>6556</v>
      </c>
      <c r="J6565">
        <f t="shared" si="102"/>
        <v>105000</v>
      </c>
      <c r="K6565" t="e">
        <f>VLOOKUP(B6565,'REGISTRO ABONOS'!$B$8:$BC$10039,54,0)</f>
        <v>#N/A</v>
      </c>
      <c r="L6565" t="e">
        <f>IF(Tabla267[[#This Row],[VALOR RESTANTE]]&lt;Tabla267[[#This Row],[VALOR]],"NO DISPONIBLE","DISPONIBLE")</f>
        <v>#N/A</v>
      </c>
      <c r="M6565" s="9">
        <f>COUNTIF(Tabla267[[#This Row],[VALOR RESTANTE]],0)</f>
        <v>0</v>
      </c>
    </row>
    <row r="6566" spans="2:13" hidden="1" x14ac:dyDescent="0.2">
      <c r="B6566" s="31">
        <v>6557</v>
      </c>
      <c r="J6566">
        <f t="shared" si="102"/>
        <v>105000</v>
      </c>
      <c r="K6566" t="e">
        <f>VLOOKUP(B6566,'REGISTRO ABONOS'!$B$8:$BC$10039,54,0)</f>
        <v>#N/A</v>
      </c>
      <c r="L6566" t="e">
        <f>IF(Tabla267[[#This Row],[VALOR RESTANTE]]&lt;Tabla267[[#This Row],[VALOR]],"NO DISPONIBLE","DISPONIBLE")</f>
        <v>#N/A</v>
      </c>
      <c r="M6566" s="9">
        <f>COUNTIF(Tabla267[[#This Row],[VALOR RESTANTE]],0)</f>
        <v>0</v>
      </c>
    </row>
    <row r="6567" spans="2:13" hidden="1" x14ac:dyDescent="0.2">
      <c r="B6567" s="31">
        <v>6558</v>
      </c>
      <c r="J6567">
        <f t="shared" si="102"/>
        <v>105000</v>
      </c>
      <c r="K6567" t="e">
        <f>VLOOKUP(B6567,'REGISTRO ABONOS'!$B$8:$BC$10039,54,0)</f>
        <v>#N/A</v>
      </c>
      <c r="L6567" t="e">
        <f>IF(Tabla267[[#This Row],[VALOR RESTANTE]]&lt;Tabla267[[#This Row],[VALOR]],"NO DISPONIBLE","DISPONIBLE")</f>
        <v>#N/A</v>
      </c>
      <c r="M6567" s="9">
        <f>COUNTIF(Tabla267[[#This Row],[VALOR RESTANTE]],0)</f>
        <v>0</v>
      </c>
    </row>
    <row r="6568" spans="2:13" hidden="1" x14ac:dyDescent="0.2">
      <c r="B6568" s="31">
        <v>6559</v>
      </c>
      <c r="J6568">
        <f t="shared" si="102"/>
        <v>105000</v>
      </c>
      <c r="K6568" t="e">
        <f>VLOOKUP(B6568,'REGISTRO ABONOS'!$B$8:$BC$10039,54,0)</f>
        <v>#N/A</v>
      </c>
      <c r="L6568" t="e">
        <f>IF(Tabla267[[#This Row],[VALOR RESTANTE]]&lt;Tabla267[[#This Row],[VALOR]],"NO DISPONIBLE","DISPONIBLE")</f>
        <v>#N/A</v>
      </c>
      <c r="M6568" s="9">
        <f>COUNTIF(Tabla267[[#This Row],[VALOR RESTANTE]],0)</f>
        <v>0</v>
      </c>
    </row>
    <row r="6569" spans="2:13" hidden="1" x14ac:dyDescent="0.2">
      <c r="B6569" s="31">
        <v>6560</v>
      </c>
      <c r="J6569">
        <f t="shared" si="102"/>
        <v>105000</v>
      </c>
      <c r="K6569" t="e">
        <f>VLOOKUP(B6569,'REGISTRO ABONOS'!$B$8:$BC$10039,54,0)</f>
        <v>#N/A</v>
      </c>
      <c r="L6569" t="e">
        <f>IF(Tabla267[[#This Row],[VALOR RESTANTE]]&lt;Tabla267[[#This Row],[VALOR]],"NO DISPONIBLE","DISPONIBLE")</f>
        <v>#N/A</v>
      </c>
      <c r="M6569" s="9">
        <f>COUNTIF(Tabla267[[#This Row],[VALOR RESTANTE]],0)</f>
        <v>0</v>
      </c>
    </row>
    <row r="6570" spans="2:13" hidden="1" x14ac:dyDescent="0.2">
      <c r="B6570" s="31">
        <v>6561</v>
      </c>
      <c r="J6570">
        <f t="shared" si="102"/>
        <v>105000</v>
      </c>
      <c r="K6570" t="e">
        <f>VLOOKUP(B6570,'REGISTRO ABONOS'!$B$8:$BC$10039,54,0)</f>
        <v>#N/A</v>
      </c>
      <c r="L6570" t="e">
        <f>IF(Tabla267[[#This Row],[VALOR RESTANTE]]&lt;Tabla267[[#This Row],[VALOR]],"NO DISPONIBLE","DISPONIBLE")</f>
        <v>#N/A</v>
      </c>
      <c r="M6570" s="9">
        <f>COUNTIF(Tabla267[[#This Row],[VALOR RESTANTE]],0)</f>
        <v>0</v>
      </c>
    </row>
    <row r="6571" spans="2:13" hidden="1" x14ac:dyDescent="0.2">
      <c r="B6571" s="31">
        <v>6562</v>
      </c>
      <c r="J6571">
        <f t="shared" si="102"/>
        <v>105000</v>
      </c>
      <c r="K6571" t="e">
        <f>VLOOKUP(B6571,'REGISTRO ABONOS'!$B$8:$BC$10039,54,0)</f>
        <v>#N/A</v>
      </c>
      <c r="L6571" t="e">
        <f>IF(Tabla267[[#This Row],[VALOR RESTANTE]]&lt;Tabla267[[#This Row],[VALOR]],"NO DISPONIBLE","DISPONIBLE")</f>
        <v>#N/A</v>
      </c>
      <c r="M6571" s="9">
        <f>COUNTIF(Tabla267[[#This Row],[VALOR RESTANTE]],0)</f>
        <v>0</v>
      </c>
    </row>
    <row r="6572" spans="2:13" hidden="1" x14ac:dyDescent="0.2">
      <c r="B6572" s="31">
        <v>6563</v>
      </c>
      <c r="J6572">
        <f t="shared" si="102"/>
        <v>105000</v>
      </c>
      <c r="K6572" t="e">
        <f>VLOOKUP(B6572,'REGISTRO ABONOS'!$B$8:$BC$10039,54,0)</f>
        <v>#N/A</v>
      </c>
      <c r="L6572" t="e">
        <f>IF(Tabla267[[#This Row],[VALOR RESTANTE]]&lt;Tabla267[[#This Row],[VALOR]],"NO DISPONIBLE","DISPONIBLE")</f>
        <v>#N/A</v>
      </c>
      <c r="M6572" s="9">
        <f>COUNTIF(Tabla267[[#This Row],[VALOR RESTANTE]],0)</f>
        <v>0</v>
      </c>
    </row>
    <row r="6573" spans="2:13" hidden="1" x14ac:dyDescent="0.2">
      <c r="B6573" s="31">
        <v>6564</v>
      </c>
      <c r="J6573">
        <f t="shared" si="102"/>
        <v>105000</v>
      </c>
      <c r="K6573" t="e">
        <f>VLOOKUP(B6573,'REGISTRO ABONOS'!$B$8:$BC$10039,54,0)</f>
        <v>#N/A</v>
      </c>
      <c r="L6573" t="e">
        <f>IF(Tabla267[[#This Row],[VALOR RESTANTE]]&lt;Tabla267[[#This Row],[VALOR]],"NO DISPONIBLE","DISPONIBLE")</f>
        <v>#N/A</v>
      </c>
      <c r="M6573" s="9">
        <f>COUNTIF(Tabla267[[#This Row],[VALOR RESTANTE]],0)</f>
        <v>0</v>
      </c>
    </row>
    <row r="6574" spans="2:13" hidden="1" x14ac:dyDescent="0.2">
      <c r="B6574" s="31">
        <v>6565</v>
      </c>
      <c r="J6574">
        <f t="shared" si="102"/>
        <v>105000</v>
      </c>
      <c r="K6574" t="e">
        <f>VLOOKUP(B6574,'REGISTRO ABONOS'!$B$8:$BC$10039,54,0)</f>
        <v>#N/A</v>
      </c>
      <c r="L6574" t="e">
        <f>IF(Tabla267[[#This Row],[VALOR RESTANTE]]&lt;Tabla267[[#This Row],[VALOR]],"NO DISPONIBLE","DISPONIBLE")</f>
        <v>#N/A</v>
      </c>
      <c r="M6574" s="9">
        <f>COUNTIF(Tabla267[[#This Row],[VALOR RESTANTE]],0)</f>
        <v>0</v>
      </c>
    </row>
    <row r="6575" spans="2:13" hidden="1" x14ac:dyDescent="0.2">
      <c r="B6575" s="31">
        <v>6566</v>
      </c>
      <c r="J6575">
        <f t="shared" si="102"/>
        <v>105000</v>
      </c>
      <c r="K6575" t="e">
        <f>VLOOKUP(B6575,'REGISTRO ABONOS'!$B$8:$BC$10039,54,0)</f>
        <v>#N/A</v>
      </c>
      <c r="L6575" t="e">
        <f>IF(Tabla267[[#This Row],[VALOR RESTANTE]]&lt;Tabla267[[#This Row],[VALOR]],"NO DISPONIBLE","DISPONIBLE")</f>
        <v>#N/A</v>
      </c>
      <c r="M6575" s="9">
        <f>COUNTIF(Tabla267[[#This Row],[VALOR RESTANTE]],0)</f>
        <v>0</v>
      </c>
    </row>
    <row r="6576" spans="2:13" hidden="1" x14ac:dyDescent="0.2">
      <c r="B6576" s="31">
        <v>6567</v>
      </c>
      <c r="J6576">
        <f t="shared" si="102"/>
        <v>105000</v>
      </c>
      <c r="K6576" t="e">
        <f>VLOOKUP(B6576,'REGISTRO ABONOS'!$B$8:$BC$10039,54,0)</f>
        <v>#N/A</v>
      </c>
      <c r="L6576" t="e">
        <f>IF(Tabla267[[#This Row],[VALOR RESTANTE]]&lt;Tabla267[[#This Row],[VALOR]],"NO DISPONIBLE","DISPONIBLE")</f>
        <v>#N/A</v>
      </c>
      <c r="M6576" s="9">
        <f>COUNTIF(Tabla267[[#This Row],[VALOR RESTANTE]],0)</f>
        <v>0</v>
      </c>
    </row>
    <row r="6577" spans="2:13" hidden="1" x14ac:dyDescent="0.2">
      <c r="B6577" s="31">
        <v>6568</v>
      </c>
      <c r="J6577">
        <f t="shared" si="102"/>
        <v>105000</v>
      </c>
      <c r="K6577" t="e">
        <f>VLOOKUP(B6577,'REGISTRO ABONOS'!$B$8:$BC$10039,54,0)</f>
        <v>#N/A</v>
      </c>
      <c r="L6577" t="e">
        <f>IF(Tabla267[[#This Row],[VALOR RESTANTE]]&lt;Tabla267[[#This Row],[VALOR]],"NO DISPONIBLE","DISPONIBLE")</f>
        <v>#N/A</v>
      </c>
      <c r="M6577" s="9">
        <f>COUNTIF(Tabla267[[#This Row],[VALOR RESTANTE]],0)</f>
        <v>0</v>
      </c>
    </row>
    <row r="6578" spans="2:13" hidden="1" x14ac:dyDescent="0.2">
      <c r="B6578" s="31">
        <v>6569</v>
      </c>
      <c r="J6578">
        <f t="shared" si="102"/>
        <v>105000</v>
      </c>
      <c r="K6578" t="e">
        <f>VLOOKUP(B6578,'REGISTRO ABONOS'!$B$8:$BC$10039,54,0)</f>
        <v>#N/A</v>
      </c>
      <c r="L6578" t="e">
        <f>IF(Tabla267[[#This Row],[VALOR RESTANTE]]&lt;Tabla267[[#This Row],[VALOR]],"NO DISPONIBLE","DISPONIBLE")</f>
        <v>#N/A</v>
      </c>
      <c r="M6578" s="9">
        <f>COUNTIF(Tabla267[[#This Row],[VALOR RESTANTE]],0)</f>
        <v>0</v>
      </c>
    </row>
    <row r="6579" spans="2:13" hidden="1" x14ac:dyDescent="0.2">
      <c r="B6579" s="31">
        <v>6570</v>
      </c>
      <c r="J6579">
        <f t="shared" si="102"/>
        <v>105000</v>
      </c>
      <c r="K6579" t="e">
        <f>VLOOKUP(B6579,'REGISTRO ABONOS'!$B$8:$BC$10039,54,0)</f>
        <v>#N/A</v>
      </c>
      <c r="L6579" t="e">
        <f>IF(Tabla267[[#This Row],[VALOR RESTANTE]]&lt;Tabla267[[#This Row],[VALOR]],"NO DISPONIBLE","DISPONIBLE")</f>
        <v>#N/A</v>
      </c>
      <c r="M6579" s="9">
        <f>COUNTIF(Tabla267[[#This Row],[VALOR RESTANTE]],0)</f>
        <v>0</v>
      </c>
    </row>
    <row r="6580" spans="2:13" hidden="1" x14ac:dyDescent="0.2">
      <c r="B6580" s="31">
        <v>6571</v>
      </c>
      <c r="J6580">
        <f t="shared" si="102"/>
        <v>105000</v>
      </c>
      <c r="K6580" t="e">
        <f>VLOOKUP(B6580,'REGISTRO ABONOS'!$B$8:$BC$10039,54,0)</f>
        <v>#N/A</v>
      </c>
      <c r="L6580" t="e">
        <f>IF(Tabla267[[#This Row],[VALOR RESTANTE]]&lt;Tabla267[[#This Row],[VALOR]],"NO DISPONIBLE","DISPONIBLE")</f>
        <v>#N/A</v>
      </c>
      <c r="M6580" s="9">
        <f>COUNTIF(Tabla267[[#This Row],[VALOR RESTANTE]],0)</f>
        <v>0</v>
      </c>
    </row>
    <row r="6581" spans="2:13" hidden="1" x14ac:dyDescent="0.2">
      <c r="B6581" s="31">
        <v>6572</v>
      </c>
      <c r="J6581">
        <f t="shared" si="102"/>
        <v>105000</v>
      </c>
      <c r="K6581" t="e">
        <f>VLOOKUP(B6581,'REGISTRO ABONOS'!$B$8:$BC$10039,54,0)</f>
        <v>#N/A</v>
      </c>
      <c r="L6581" t="e">
        <f>IF(Tabla267[[#This Row],[VALOR RESTANTE]]&lt;Tabla267[[#This Row],[VALOR]],"NO DISPONIBLE","DISPONIBLE")</f>
        <v>#N/A</v>
      </c>
      <c r="M6581" s="9">
        <f>COUNTIF(Tabla267[[#This Row],[VALOR RESTANTE]],0)</f>
        <v>0</v>
      </c>
    </row>
    <row r="6582" spans="2:13" hidden="1" x14ac:dyDescent="0.2">
      <c r="B6582" s="31">
        <v>6573</v>
      </c>
      <c r="J6582">
        <f t="shared" si="102"/>
        <v>105000</v>
      </c>
      <c r="K6582" t="e">
        <f>VLOOKUP(B6582,'REGISTRO ABONOS'!$B$8:$BC$10039,54,0)</f>
        <v>#N/A</v>
      </c>
      <c r="L6582" t="e">
        <f>IF(Tabla267[[#This Row],[VALOR RESTANTE]]&lt;Tabla267[[#This Row],[VALOR]],"NO DISPONIBLE","DISPONIBLE")</f>
        <v>#N/A</v>
      </c>
      <c r="M6582" s="9">
        <f>COUNTIF(Tabla267[[#This Row],[VALOR RESTANTE]],0)</f>
        <v>0</v>
      </c>
    </row>
    <row r="6583" spans="2:13" hidden="1" x14ac:dyDescent="0.2">
      <c r="B6583" s="31">
        <v>6574</v>
      </c>
      <c r="J6583">
        <f t="shared" si="102"/>
        <v>105000</v>
      </c>
      <c r="K6583" t="e">
        <f>VLOOKUP(B6583,'REGISTRO ABONOS'!$B$8:$BC$10039,54,0)</f>
        <v>#N/A</v>
      </c>
      <c r="L6583" t="e">
        <f>IF(Tabla267[[#This Row],[VALOR RESTANTE]]&lt;Tabla267[[#This Row],[VALOR]],"NO DISPONIBLE","DISPONIBLE")</f>
        <v>#N/A</v>
      </c>
      <c r="M6583" s="9">
        <f>COUNTIF(Tabla267[[#This Row],[VALOR RESTANTE]],0)</f>
        <v>0</v>
      </c>
    </row>
    <row r="6584" spans="2:13" hidden="1" x14ac:dyDescent="0.2">
      <c r="B6584" s="31">
        <v>6575</v>
      </c>
      <c r="J6584">
        <f t="shared" si="102"/>
        <v>105000</v>
      </c>
      <c r="K6584" t="e">
        <f>VLOOKUP(B6584,'REGISTRO ABONOS'!$B$8:$BC$10039,54,0)</f>
        <v>#N/A</v>
      </c>
      <c r="L6584" t="e">
        <f>IF(Tabla267[[#This Row],[VALOR RESTANTE]]&lt;Tabla267[[#This Row],[VALOR]],"NO DISPONIBLE","DISPONIBLE")</f>
        <v>#N/A</v>
      </c>
      <c r="M6584" s="9">
        <f>COUNTIF(Tabla267[[#This Row],[VALOR RESTANTE]],0)</f>
        <v>0</v>
      </c>
    </row>
    <row r="6585" spans="2:13" hidden="1" x14ac:dyDescent="0.2">
      <c r="B6585" s="31">
        <v>6576</v>
      </c>
      <c r="J6585">
        <f t="shared" si="102"/>
        <v>105000</v>
      </c>
      <c r="K6585" t="e">
        <f>VLOOKUP(B6585,'REGISTRO ABONOS'!$B$8:$BC$10039,54,0)</f>
        <v>#N/A</v>
      </c>
      <c r="L6585" t="e">
        <f>IF(Tabla267[[#This Row],[VALOR RESTANTE]]&lt;Tabla267[[#This Row],[VALOR]],"NO DISPONIBLE","DISPONIBLE")</f>
        <v>#N/A</v>
      </c>
      <c r="M6585" s="9">
        <f>COUNTIF(Tabla267[[#This Row],[VALOR RESTANTE]],0)</f>
        <v>0</v>
      </c>
    </row>
    <row r="6586" spans="2:13" hidden="1" x14ac:dyDescent="0.2">
      <c r="B6586" s="31">
        <v>6577</v>
      </c>
      <c r="J6586">
        <f t="shared" si="102"/>
        <v>105000</v>
      </c>
      <c r="K6586" t="e">
        <f>VLOOKUP(B6586,'REGISTRO ABONOS'!$B$8:$BC$10039,54,0)</f>
        <v>#N/A</v>
      </c>
      <c r="L6586" t="e">
        <f>IF(Tabla267[[#This Row],[VALOR RESTANTE]]&lt;Tabla267[[#This Row],[VALOR]],"NO DISPONIBLE","DISPONIBLE")</f>
        <v>#N/A</v>
      </c>
      <c r="M6586" s="9">
        <f>COUNTIF(Tabla267[[#This Row],[VALOR RESTANTE]],0)</f>
        <v>0</v>
      </c>
    </row>
    <row r="6587" spans="2:13" hidden="1" x14ac:dyDescent="0.2">
      <c r="B6587" s="31">
        <v>6578</v>
      </c>
      <c r="J6587">
        <f t="shared" si="102"/>
        <v>105000</v>
      </c>
      <c r="K6587" t="e">
        <f>VLOOKUP(B6587,'REGISTRO ABONOS'!$B$8:$BC$10039,54,0)</f>
        <v>#N/A</v>
      </c>
      <c r="L6587" t="e">
        <f>IF(Tabla267[[#This Row],[VALOR RESTANTE]]&lt;Tabla267[[#This Row],[VALOR]],"NO DISPONIBLE","DISPONIBLE")</f>
        <v>#N/A</v>
      </c>
      <c r="M6587" s="9">
        <f>COUNTIF(Tabla267[[#This Row],[VALOR RESTANTE]],0)</f>
        <v>0</v>
      </c>
    </row>
    <row r="6588" spans="2:13" hidden="1" x14ac:dyDescent="0.2">
      <c r="B6588" s="31">
        <v>6579</v>
      </c>
      <c r="J6588">
        <f t="shared" si="102"/>
        <v>105000</v>
      </c>
      <c r="K6588" t="e">
        <f>VLOOKUP(B6588,'REGISTRO ABONOS'!$B$8:$BC$10039,54,0)</f>
        <v>#N/A</v>
      </c>
      <c r="L6588" t="e">
        <f>IF(Tabla267[[#This Row],[VALOR RESTANTE]]&lt;Tabla267[[#This Row],[VALOR]],"NO DISPONIBLE","DISPONIBLE")</f>
        <v>#N/A</v>
      </c>
      <c r="M6588" s="9">
        <f>COUNTIF(Tabla267[[#This Row],[VALOR RESTANTE]],0)</f>
        <v>0</v>
      </c>
    </row>
    <row r="6589" spans="2:13" hidden="1" x14ac:dyDescent="0.2">
      <c r="B6589" s="31">
        <v>6580</v>
      </c>
      <c r="J6589">
        <f t="shared" si="102"/>
        <v>105000</v>
      </c>
      <c r="K6589" t="e">
        <f>VLOOKUP(B6589,'REGISTRO ABONOS'!$B$8:$BC$10039,54,0)</f>
        <v>#N/A</v>
      </c>
      <c r="L6589" t="e">
        <f>IF(Tabla267[[#This Row],[VALOR RESTANTE]]&lt;Tabla267[[#This Row],[VALOR]],"NO DISPONIBLE","DISPONIBLE")</f>
        <v>#N/A</v>
      </c>
      <c r="M6589" s="9">
        <f>COUNTIF(Tabla267[[#This Row],[VALOR RESTANTE]],0)</f>
        <v>0</v>
      </c>
    </row>
    <row r="6590" spans="2:13" hidden="1" x14ac:dyDescent="0.2">
      <c r="B6590" s="31">
        <v>6581</v>
      </c>
      <c r="J6590">
        <f t="shared" si="102"/>
        <v>105000</v>
      </c>
      <c r="K6590" t="e">
        <f>VLOOKUP(B6590,'REGISTRO ABONOS'!$B$8:$BC$10039,54,0)</f>
        <v>#N/A</v>
      </c>
      <c r="L6590" t="e">
        <f>IF(Tabla267[[#This Row],[VALOR RESTANTE]]&lt;Tabla267[[#This Row],[VALOR]],"NO DISPONIBLE","DISPONIBLE")</f>
        <v>#N/A</v>
      </c>
      <c r="M6590" s="9">
        <f>COUNTIF(Tabla267[[#This Row],[VALOR RESTANTE]],0)</f>
        <v>0</v>
      </c>
    </row>
    <row r="6591" spans="2:13" hidden="1" x14ac:dyDescent="0.2">
      <c r="B6591" s="31">
        <v>6582</v>
      </c>
      <c r="J6591">
        <f t="shared" si="102"/>
        <v>105000</v>
      </c>
      <c r="K6591" t="e">
        <f>VLOOKUP(B6591,'REGISTRO ABONOS'!$B$8:$BC$10039,54,0)</f>
        <v>#N/A</v>
      </c>
      <c r="L6591" t="e">
        <f>IF(Tabla267[[#This Row],[VALOR RESTANTE]]&lt;Tabla267[[#This Row],[VALOR]],"NO DISPONIBLE","DISPONIBLE")</f>
        <v>#N/A</v>
      </c>
      <c r="M6591" s="9">
        <f>COUNTIF(Tabla267[[#This Row],[VALOR RESTANTE]],0)</f>
        <v>0</v>
      </c>
    </row>
    <row r="6592" spans="2:13" hidden="1" x14ac:dyDescent="0.2">
      <c r="B6592" s="31">
        <v>6583</v>
      </c>
      <c r="J6592">
        <f t="shared" si="102"/>
        <v>105000</v>
      </c>
      <c r="K6592" t="e">
        <f>VLOOKUP(B6592,'REGISTRO ABONOS'!$B$8:$BC$10039,54,0)</f>
        <v>#N/A</v>
      </c>
      <c r="L6592" t="e">
        <f>IF(Tabla267[[#This Row],[VALOR RESTANTE]]&lt;Tabla267[[#This Row],[VALOR]],"NO DISPONIBLE","DISPONIBLE")</f>
        <v>#N/A</v>
      </c>
      <c r="M6592" s="9">
        <f>COUNTIF(Tabla267[[#This Row],[VALOR RESTANTE]],0)</f>
        <v>0</v>
      </c>
    </row>
    <row r="6593" spans="2:13" hidden="1" x14ac:dyDescent="0.2">
      <c r="B6593" s="31">
        <v>6584</v>
      </c>
      <c r="J6593">
        <f t="shared" si="102"/>
        <v>105000</v>
      </c>
      <c r="K6593" t="e">
        <f>VLOOKUP(B6593,'REGISTRO ABONOS'!$B$8:$BC$10039,54,0)</f>
        <v>#N/A</v>
      </c>
      <c r="L6593" t="e">
        <f>IF(Tabla267[[#This Row],[VALOR RESTANTE]]&lt;Tabla267[[#This Row],[VALOR]],"NO DISPONIBLE","DISPONIBLE")</f>
        <v>#N/A</v>
      </c>
      <c r="M6593" s="9">
        <f>COUNTIF(Tabla267[[#This Row],[VALOR RESTANTE]],0)</f>
        <v>0</v>
      </c>
    </row>
    <row r="6594" spans="2:13" hidden="1" x14ac:dyDescent="0.2">
      <c r="B6594" s="31">
        <v>6585</v>
      </c>
      <c r="J6594">
        <f t="shared" si="102"/>
        <v>105000</v>
      </c>
      <c r="K6594" t="e">
        <f>VLOOKUP(B6594,'REGISTRO ABONOS'!$B$8:$BC$10039,54,0)</f>
        <v>#N/A</v>
      </c>
      <c r="L6594" t="e">
        <f>IF(Tabla267[[#This Row],[VALOR RESTANTE]]&lt;Tabla267[[#This Row],[VALOR]],"NO DISPONIBLE","DISPONIBLE")</f>
        <v>#N/A</v>
      </c>
      <c r="M6594" s="9">
        <f>COUNTIF(Tabla267[[#This Row],[VALOR RESTANTE]],0)</f>
        <v>0</v>
      </c>
    </row>
    <row r="6595" spans="2:13" hidden="1" x14ac:dyDescent="0.2">
      <c r="B6595" s="31">
        <v>6586</v>
      </c>
      <c r="J6595">
        <f t="shared" si="102"/>
        <v>105000</v>
      </c>
      <c r="K6595" t="e">
        <f>VLOOKUP(B6595,'REGISTRO ABONOS'!$B$8:$BC$10039,54,0)</f>
        <v>#N/A</v>
      </c>
      <c r="L6595" t="e">
        <f>IF(Tabla267[[#This Row],[VALOR RESTANTE]]&lt;Tabla267[[#This Row],[VALOR]],"NO DISPONIBLE","DISPONIBLE")</f>
        <v>#N/A</v>
      </c>
      <c r="M6595" s="9">
        <f>COUNTIF(Tabla267[[#This Row],[VALOR RESTANTE]],0)</f>
        <v>0</v>
      </c>
    </row>
    <row r="6596" spans="2:13" hidden="1" x14ac:dyDescent="0.2">
      <c r="B6596" s="31">
        <v>6587</v>
      </c>
      <c r="J6596">
        <f t="shared" si="102"/>
        <v>105000</v>
      </c>
      <c r="K6596" t="e">
        <f>VLOOKUP(B6596,'REGISTRO ABONOS'!$B$8:$BC$10039,54,0)</f>
        <v>#N/A</v>
      </c>
      <c r="L6596" t="e">
        <f>IF(Tabla267[[#This Row],[VALOR RESTANTE]]&lt;Tabla267[[#This Row],[VALOR]],"NO DISPONIBLE","DISPONIBLE")</f>
        <v>#N/A</v>
      </c>
      <c r="M6596" s="9">
        <f>COUNTIF(Tabla267[[#This Row],[VALOR RESTANTE]],0)</f>
        <v>0</v>
      </c>
    </row>
    <row r="6597" spans="2:13" hidden="1" x14ac:dyDescent="0.2">
      <c r="B6597" s="31">
        <v>6588</v>
      </c>
      <c r="J6597">
        <f t="shared" si="102"/>
        <v>105000</v>
      </c>
      <c r="K6597" t="e">
        <f>VLOOKUP(B6597,'REGISTRO ABONOS'!$B$8:$BC$10039,54,0)</f>
        <v>#N/A</v>
      </c>
      <c r="L6597" t="e">
        <f>IF(Tabla267[[#This Row],[VALOR RESTANTE]]&lt;Tabla267[[#This Row],[VALOR]],"NO DISPONIBLE","DISPONIBLE")</f>
        <v>#N/A</v>
      </c>
      <c r="M6597" s="9">
        <f>COUNTIF(Tabla267[[#This Row],[VALOR RESTANTE]],0)</f>
        <v>0</v>
      </c>
    </row>
    <row r="6598" spans="2:13" hidden="1" x14ac:dyDescent="0.2">
      <c r="B6598" s="31">
        <v>6589</v>
      </c>
      <c r="J6598">
        <f t="shared" si="102"/>
        <v>105000</v>
      </c>
      <c r="K6598" t="e">
        <f>VLOOKUP(B6598,'REGISTRO ABONOS'!$B$8:$BC$10039,54,0)</f>
        <v>#N/A</v>
      </c>
      <c r="L6598" t="e">
        <f>IF(Tabla267[[#This Row],[VALOR RESTANTE]]&lt;Tabla267[[#This Row],[VALOR]],"NO DISPONIBLE","DISPONIBLE")</f>
        <v>#N/A</v>
      </c>
      <c r="M6598" s="9">
        <f>COUNTIF(Tabla267[[#This Row],[VALOR RESTANTE]],0)</f>
        <v>0</v>
      </c>
    </row>
    <row r="6599" spans="2:13" hidden="1" x14ac:dyDescent="0.2">
      <c r="B6599" s="31">
        <v>6590</v>
      </c>
      <c r="J6599">
        <f t="shared" si="102"/>
        <v>105000</v>
      </c>
      <c r="K6599" t="e">
        <f>VLOOKUP(B6599,'REGISTRO ABONOS'!$B$8:$BC$10039,54,0)</f>
        <v>#N/A</v>
      </c>
      <c r="L6599" t="e">
        <f>IF(Tabla267[[#This Row],[VALOR RESTANTE]]&lt;Tabla267[[#This Row],[VALOR]],"NO DISPONIBLE","DISPONIBLE")</f>
        <v>#N/A</v>
      </c>
      <c r="M6599" s="9">
        <f>COUNTIF(Tabla267[[#This Row],[VALOR RESTANTE]],0)</f>
        <v>0</v>
      </c>
    </row>
    <row r="6600" spans="2:13" hidden="1" x14ac:dyDescent="0.2">
      <c r="B6600" s="31">
        <v>6591</v>
      </c>
      <c r="J6600">
        <f t="shared" si="102"/>
        <v>105000</v>
      </c>
      <c r="K6600" t="e">
        <f>VLOOKUP(B6600,'REGISTRO ABONOS'!$B$8:$BC$10039,54,0)</f>
        <v>#N/A</v>
      </c>
      <c r="L6600" t="e">
        <f>IF(Tabla267[[#This Row],[VALOR RESTANTE]]&lt;Tabla267[[#This Row],[VALOR]],"NO DISPONIBLE","DISPONIBLE")</f>
        <v>#N/A</v>
      </c>
      <c r="M6600" s="9">
        <f>COUNTIF(Tabla267[[#This Row],[VALOR RESTANTE]],0)</f>
        <v>0</v>
      </c>
    </row>
    <row r="6601" spans="2:13" hidden="1" x14ac:dyDescent="0.2">
      <c r="B6601" s="31">
        <v>6592</v>
      </c>
      <c r="J6601">
        <f t="shared" si="102"/>
        <v>105000</v>
      </c>
      <c r="K6601" t="e">
        <f>VLOOKUP(B6601,'REGISTRO ABONOS'!$B$8:$BC$10039,54,0)</f>
        <v>#N/A</v>
      </c>
      <c r="L6601" t="e">
        <f>IF(Tabla267[[#This Row],[VALOR RESTANTE]]&lt;Tabla267[[#This Row],[VALOR]],"NO DISPONIBLE","DISPONIBLE")</f>
        <v>#N/A</v>
      </c>
      <c r="M6601" s="9">
        <f>COUNTIF(Tabla267[[#This Row],[VALOR RESTANTE]],0)</f>
        <v>0</v>
      </c>
    </row>
    <row r="6602" spans="2:13" hidden="1" x14ac:dyDescent="0.2">
      <c r="B6602" s="31">
        <v>6593</v>
      </c>
      <c r="J6602">
        <f t="shared" si="102"/>
        <v>105000</v>
      </c>
      <c r="K6602" t="e">
        <f>VLOOKUP(B6602,'REGISTRO ABONOS'!$B$8:$BC$10039,54,0)</f>
        <v>#N/A</v>
      </c>
      <c r="L6602" t="e">
        <f>IF(Tabla267[[#This Row],[VALOR RESTANTE]]&lt;Tabla267[[#This Row],[VALOR]],"NO DISPONIBLE","DISPONIBLE")</f>
        <v>#N/A</v>
      </c>
      <c r="M6602" s="9">
        <f>COUNTIF(Tabla267[[#This Row],[VALOR RESTANTE]],0)</f>
        <v>0</v>
      </c>
    </row>
    <row r="6603" spans="2:13" hidden="1" x14ac:dyDescent="0.2">
      <c r="B6603" s="31">
        <v>6594</v>
      </c>
      <c r="J6603">
        <f t="shared" si="102"/>
        <v>105000</v>
      </c>
      <c r="K6603" t="e">
        <f>VLOOKUP(B6603,'REGISTRO ABONOS'!$B$8:$BC$10039,54,0)</f>
        <v>#N/A</v>
      </c>
      <c r="L6603" t="e">
        <f>IF(Tabla267[[#This Row],[VALOR RESTANTE]]&lt;Tabla267[[#This Row],[VALOR]],"NO DISPONIBLE","DISPONIBLE")</f>
        <v>#N/A</v>
      </c>
      <c r="M6603" s="9">
        <f>COUNTIF(Tabla267[[#This Row],[VALOR RESTANTE]],0)</f>
        <v>0</v>
      </c>
    </row>
    <row r="6604" spans="2:13" hidden="1" x14ac:dyDescent="0.2">
      <c r="B6604" s="31">
        <v>6595</v>
      </c>
      <c r="J6604">
        <f t="shared" ref="J6604:J6667" si="103">IF(C6604&gt;43607,130000,105000)</f>
        <v>105000</v>
      </c>
      <c r="K6604" t="e">
        <f>VLOOKUP(B6604,'REGISTRO ABONOS'!$B$8:$BC$10039,54,0)</f>
        <v>#N/A</v>
      </c>
      <c r="L6604" t="e">
        <f>IF(Tabla267[[#This Row],[VALOR RESTANTE]]&lt;Tabla267[[#This Row],[VALOR]],"NO DISPONIBLE","DISPONIBLE")</f>
        <v>#N/A</v>
      </c>
      <c r="M6604" s="9">
        <f>COUNTIF(Tabla267[[#This Row],[VALOR RESTANTE]],0)</f>
        <v>0</v>
      </c>
    </row>
    <row r="6605" spans="2:13" hidden="1" x14ac:dyDescent="0.2">
      <c r="B6605" s="31">
        <v>6596</v>
      </c>
      <c r="J6605">
        <f t="shared" si="103"/>
        <v>105000</v>
      </c>
      <c r="K6605" t="e">
        <f>VLOOKUP(B6605,'REGISTRO ABONOS'!$B$8:$BC$10039,54,0)</f>
        <v>#N/A</v>
      </c>
      <c r="L6605" t="e">
        <f>IF(Tabla267[[#This Row],[VALOR RESTANTE]]&lt;Tabla267[[#This Row],[VALOR]],"NO DISPONIBLE","DISPONIBLE")</f>
        <v>#N/A</v>
      </c>
      <c r="M6605" s="9">
        <f>COUNTIF(Tabla267[[#This Row],[VALOR RESTANTE]],0)</f>
        <v>0</v>
      </c>
    </row>
    <row r="6606" spans="2:13" hidden="1" x14ac:dyDescent="0.2">
      <c r="B6606" s="31">
        <v>6597</v>
      </c>
      <c r="J6606">
        <f t="shared" si="103"/>
        <v>105000</v>
      </c>
      <c r="K6606" t="e">
        <f>VLOOKUP(B6606,'REGISTRO ABONOS'!$B$8:$BC$10039,54,0)</f>
        <v>#N/A</v>
      </c>
      <c r="L6606" t="e">
        <f>IF(Tabla267[[#This Row],[VALOR RESTANTE]]&lt;Tabla267[[#This Row],[VALOR]],"NO DISPONIBLE","DISPONIBLE")</f>
        <v>#N/A</v>
      </c>
      <c r="M6606" s="9">
        <f>COUNTIF(Tabla267[[#This Row],[VALOR RESTANTE]],0)</f>
        <v>0</v>
      </c>
    </row>
    <row r="6607" spans="2:13" hidden="1" x14ac:dyDescent="0.2">
      <c r="B6607" s="31">
        <v>6598</v>
      </c>
      <c r="J6607">
        <f t="shared" si="103"/>
        <v>105000</v>
      </c>
      <c r="K6607" t="e">
        <f>VLOOKUP(B6607,'REGISTRO ABONOS'!$B$8:$BC$10039,54,0)</f>
        <v>#N/A</v>
      </c>
      <c r="L6607" t="e">
        <f>IF(Tabla267[[#This Row],[VALOR RESTANTE]]&lt;Tabla267[[#This Row],[VALOR]],"NO DISPONIBLE","DISPONIBLE")</f>
        <v>#N/A</v>
      </c>
      <c r="M6607" s="9">
        <f>COUNTIF(Tabla267[[#This Row],[VALOR RESTANTE]],0)</f>
        <v>0</v>
      </c>
    </row>
    <row r="6608" spans="2:13" hidden="1" x14ac:dyDescent="0.2">
      <c r="B6608" s="31">
        <v>6599</v>
      </c>
      <c r="J6608">
        <f t="shared" si="103"/>
        <v>105000</v>
      </c>
      <c r="K6608" t="e">
        <f>VLOOKUP(B6608,'REGISTRO ABONOS'!$B$8:$BC$10039,54,0)</f>
        <v>#N/A</v>
      </c>
      <c r="L6608" t="e">
        <f>IF(Tabla267[[#This Row],[VALOR RESTANTE]]&lt;Tabla267[[#This Row],[VALOR]],"NO DISPONIBLE","DISPONIBLE")</f>
        <v>#N/A</v>
      </c>
      <c r="M6608" s="9">
        <f>COUNTIF(Tabla267[[#This Row],[VALOR RESTANTE]],0)</f>
        <v>0</v>
      </c>
    </row>
    <row r="6609" spans="2:13" hidden="1" x14ac:dyDescent="0.2">
      <c r="B6609" s="31">
        <v>6600</v>
      </c>
      <c r="J6609">
        <f t="shared" si="103"/>
        <v>105000</v>
      </c>
      <c r="K6609" t="e">
        <f>VLOOKUP(B6609,'REGISTRO ABONOS'!$B$8:$BC$10039,54,0)</f>
        <v>#N/A</v>
      </c>
      <c r="L6609" t="e">
        <f>IF(Tabla267[[#This Row],[VALOR RESTANTE]]&lt;Tabla267[[#This Row],[VALOR]],"NO DISPONIBLE","DISPONIBLE")</f>
        <v>#N/A</v>
      </c>
      <c r="M6609" s="9">
        <f>COUNTIF(Tabla267[[#This Row],[VALOR RESTANTE]],0)</f>
        <v>0</v>
      </c>
    </row>
    <row r="6610" spans="2:13" hidden="1" x14ac:dyDescent="0.2">
      <c r="B6610" s="31">
        <v>6601</v>
      </c>
      <c r="J6610">
        <f t="shared" si="103"/>
        <v>105000</v>
      </c>
      <c r="K6610" t="e">
        <f>VLOOKUP(B6610,'REGISTRO ABONOS'!$B$8:$BC$10039,54,0)</f>
        <v>#N/A</v>
      </c>
      <c r="L6610" t="e">
        <f>IF(Tabla267[[#This Row],[VALOR RESTANTE]]&lt;Tabla267[[#This Row],[VALOR]],"NO DISPONIBLE","DISPONIBLE")</f>
        <v>#N/A</v>
      </c>
      <c r="M6610" s="9">
        <f>COUNTIF(Tabla267[[#This Row],[VALOR RESTANTE]],0)</f>
        <v>0</v>
      </c>
    </row>
    <row r="6611" spans="2:13" hidden="1" x14ac:dyDescent="0.2">
      <c r="B6611" s="31">
        <v>6602</v>
      </c>
      <c r="J6611">
        <f t="shared" si="103"/>
        <v>105000</v>
      </c>
      <c r="K6611" t="e">
        <f>VLOOKUP(B6611,'REGISTRO ABONOS'!$B$8:$BC$10039,54,0)</f>
        <v>#N/A</v>
      </c>
      <c r="L6611" t="e">
        <f>IF(Tabla267[[#This Row],[VALOR RESTANTE]]&lt;Tabla267[[#This Row],[VALOR]],"NO DISPONIBLE","DISPONIBLE")</f>
        <v>#N/A</v>
      </c>
      <c r="M6611" s="9">
        <f>COUNTIF(Tabla267[[#This Row],[VALOR RESTANTE]],0)</f>
        <v>0</v>
      </c>
    </row>
    <row r="6612" spans="2:13" hidden="1" x14ac:dyDescent="0.2">
      <c r="B6612" s="31">
        <v>6603</v>
      </c>
      <c r="J6612">
        <f t="shared" si="103"/>
        <v>105000</v>
      </c>
      <c r="K6612" t="e">
        <f>VLOOKUP(B6612,'REGISTRO ABONOS'!$B$8:$BC$10039,54,0)</f>
        <v>#N/A</v>
      </c>
      <c r="L6612" t="e">
        <f>IF(Tabla267[[#This Row],[VALOR RESTANTE]]&lt;Tabla267[[#This Row],[VALOR]],"NO DISPONIBLE","DISPONIBLE")</f>
        <v>#N/A</v>
      </c>
      <c r="M6612" s="9">
        <f>COUNTIF(Tabla267[[#This Row],[VALOR RESTANTE]],0)</f>
        <v>0</v>
      </c>
    </row>
    <row r="6613" spans="2:13" hidden="1" x14ac:dyDescent="0.2">
      <c r="B6613" s="31">
        <v>6604</v>
      </c>
      <c r="J6613">
        <f t="shared" si="103"/>
        <v>105000</v>
      </c>
      <c r="K6613" t="e">
        <f>VLOOKUP(B6613,'REGISTRO ABONOS'!$B$8:$BC$10039,54,0)</f>
        <v>#N/A</v>
      </c>
      <c r="L6613" t="e">
        <f>IF(Tabla267[[#This Row],[VALOR RESTANTE]]&lt;Tabla267[[#This Row],[VALOR]],"NO DISPONIBLE","DISPONIBLE")</f>
        <v>#N/A</v>
      </c>
      <c r="M6613" s="9">
        <f>COUNTIF(Tabla267[[#This Row],[VALOR RESTANTE]],0)</f>
        <v>0</v>
      </c>
    </row>
    <row r="6614" spans="2:13" hidden="1" x14ac:dyDescent="0.2">
      <c r="B6614" s="31">
        <v>6605</v>
      </c>
      <c r="J6614">
        <f t="shared" si="103"/>
        <v>105000</v>
      </c>
      <c r="K6614" t="e">
        <f>VLOOKUP(B6614,'REGISTRO ABONOS'!$B$8:$BC$10039,54,0)</f>
        <v>#N/A</v>
      </c>
      <c r="L6614" t="e">
        <f>IF(Tabla267[[#This Row],[VALOR RESTANTE]]&lt;Tabla267[[#This Row],[VALOR]],"NO DISPONIBLE","DISPONIBLE")</f>
        <v>#N/A</v>
      </c>
      <c r="M6614" s="9">
        <f>COUNTIF(Tabla267[[#This Row],[VALOR RESTANTE]],0)</f>
        <v>0</v>
      </c>
    </row>
    <row r="6615" spans="2:13" hidden="1" x14ac:dyDescent="0.2">
      <c r="B6615" s="31">
        <v>6606</v>
      </c>
      <c r="J6615">
        <f t="shared" si="103"/>
        <v>105000</v>
      </c>
      <c r="K6615" t="e">
        <f>VLOOKUP(B6615,'REGISTRO ABONOS'!$B$8:$BC$10039,54,0)</f>
        <v>#N/A</v>
      </c>
      <c r="L6615" t="e">
        <f>IF(Tabla267[[#This Row],[VALOR RESTANTE]]&lt;Tabla267[[#This Row],[VALOR]],"NO DISPONIBLE","DISPONIBLE")</f>
        <v>#N/A</v>
      </c>
      <c r="M6615" s="9">
        <f>COUNTIF(Tabla267[[#This Row],[VALOR RESTANTE]],0)</f>
        <v>0</v>
      </c>
    </row>
    <row r="6616" spans="2:13" hidden="1" x14ac:dyDescent="0.2">
      <c r="B6616" s="31">
        <v>6607</v>
      </c>
      <c r="J6616">
        <f t="shared" si="103"/>
        <v>105000</v>
      </c>
      <c r="K6616" t="e">
        <f>VLOOKUP(B6616,'REGISTRO ABONOS'!$B$8:$BC$10039,54,0)</f>
        <v>#N/A</v>
      </c>
      <c r="L6616" t="e">
        <f>IF(Tabla267[[#This Row],[VALOR RESTANTE]]&lt;Tabla267[[#This Row],[VALOR]],"NO DISPONIBLE","DISPONIBLE")</f>
        <v>#N/A</v>
      </c>
      <c r="M6616" s="9">
        <f>COUNTIF(Tabla267[[#This Row],[VALOR RESTANTE]],0)</f>
        <v>0</v>
      </c>
    </row>
    <row r="6617" spans="2:13" hidden="1" x14ac:dyDescent="0.2">
      <c r="B6617" s="31">
        <v>6608</v>
      </c>
      <c r="J6617">
        <f t="shared" si="103"/>
        <v>105000</v>
      </c>
      <c r="K6617" t="e">
        <f>VLOOKUP(B6617,'REGISTRO ABONOS'!$B$8:$BC$10039,54,0)</f>
        <v>#N/A</v>
      </c>
      <c r="L6617" t="e">
        <f>IF(Tabla267[[#This Row],[VALOR RESTANTE]]&lt;Tabla267[[#This Row],[VALOR]],"NO DISPONIBLE","DISPONIBLE")</f>
        <v>#N/A</v>
      </c>
      <c r="M6617" s="9">
        <f>COUNTIF(Tabla267[[#This Row],[VALOR RESTANTE]],0)</f>
        <v>0</v>
      </c>
    </row>
    <row r="6618" spans="2:13" hidden="1" x14ac:dyDescent="0.2">
      <c r="B6618" s="31">
        <v>6609</v>
      </c>
      <c r="J6618">
        <f t="shared" si="103"/>
        <v>105000</v>
      </c>
      <c r="K6618" t="e">
        <f>VLOOKUP(B6618,'REGISTRO ABONOS'!$B$8:$BC$10039,54,0)</f>
        <v>#N/A</v>
      </c>
      <c r="L6618" t="e">
        <f>IF(Tabla267[[#This Row],[VALOR RESTANTE]]&lt;Tabla267[[#This Row],[VALOR]],"NO DISPONIBLE","DISPONIBLE")</f>
        <v>#N/A</v>
      </c>
      <c r="M6618" s="9">
        <f>COUNTIF(Tabla267[[#This Row],[VALOR RESTANTE]],0)</f>
        <v>0</v>
      </c>
    </row>
    <row r="6619" spans="2:13" hidden="1" x14ac:dyDescent="0.2">
      <c r="B6619" s="31">
        <v>6610</v>
      </c>
      <c r="J6619">
        <f t="shared" si="103"/>
        <v>105000</v>
      </c>
      <c r="K6619" t="e">
        <f>VLOOKUP(B6619,'REGISTRO ABONOS'!$B$8:$BC$10039,54,0)</f>
        <v>#N/A</v>
      </c>
      <c r="L6619" t="e">
        <f>IF(Tabla267[[#This Row],[VALOR RESTANTE]]&lt;Tabla267[[#This Row],[VALOR]],"NO DISPONIBLE","DISPONIBLE")</f>
        <v>#N/A</v>
      </c>
      <c r="M6619" s="9">
        <f>COUNTIF(Tabla267[[#This Row],[VALOR RESTANTE]],0)</f>
        <v>0</v>
      </c>
    </row>
    <row r="6620" spans="2:13" hidden="1" x14ac:dyDescent="0.2">
      <c r="B6620" s="31">
        <v>6611</v>
      </c>
      <c r="J6620">
        <f t="shared" si="103"/>
        <v>105000</v>
      </c>
      <c r="K6620" t="e">
        <f>VLOOKUP(B6620,'REGISTRO ABONOS'!$B$8:$BC$10039,54,0)</f>
        <v>#N/A</v>
      </c>
      <c r="L6620" t="e">
        <f>IF(Tabla267[[#This Row],[VALOR RESTANTE]]&lt;Tabla267[[#This Row],[VALOR]],"NO DISPONIBLE","DISPONIBLE")</f>
        <v>#N/A</v>
      </c>
      <c r="M6620" s="9">
        <f>COUNTIF(Tabla267[[#This Row],[VALOR RESTANTE]],0)</f>
        <v>0</v>
      </c>
    </row>
    <row r="6621" spans="2:13" hidden="1" x14ac:dyDescent="0.2">
      <c r="B6621" s="31">
        <v>6612</v>
      </c>
      <c r="J6621">
        <f t="shared" si="103"/>
        <v>105000</v>
      </c>
      <c r="K6621" t="e">
        <f>VLOOKUP(B6621,'REGISTRO ABONOS'!$B$8:$BC$10039,54,0)</f>
        <v>#N/A</v>
      </c>
      <c r="L6621" t="e">
        <f>IF(Tabla267[[#This Row],[VALOR RESTANTE]]&lt;Tabla267[[#This Row],[VALOR]],"NO DISPONIBLE","DISPONIBLE")</f>
        <v>#N/A</v>
      </c>
      <c r="M6621" s="9">
        <f>COUNTIF(Tabla267[[#This Row],[VALOR RESTANTE]],0)</f>
        <v>0</v>
      </c>
    </row>
    <row r="6622" spans="2:13" hidden="1" x14ac:dyDescent="0.2">
      <c r="B6622" s="31">
        <v>6613</v>
      </c>
      <c r="J6622">
        <f t="shared" si="103"/>
        <v>105000</v>
      </c>
      <c r="K6622" t="e">
        <f>VLOOKUP(B6622,'REGISTRO ABONOS'!$B$8:$BC$10039,54,0)</f>
        <v>#N/A</v>
      </c>
      <c r="L6622" t="e">
        <f>IF(Tabla267[[#This Row],[VALOR RESTANTE]]&lt;Tabla267[[#This Row],[VALOR]],"NO DISPONIBLE","DISPONIBLE")</f>
        <v>#N/A</v>
      </c>
      <c r="M6622" s="9">
        <f>COUNTIF(Tabla267[[#This Row],[VALOR RESTANTE]],0)</f>
        <v>0</v>
      </c>
    </row>
    <row r="6623" spans="2:13" hidden="1" x14ac:dyDescent="0.2">
      <c r="B6623" s="31">
        <v>6614</v>
      </c>
      <c r="J6623">
        <f t="shared" si="103"/>
        <v>105000</v>
      </c>
      <c r="K6623" t="e">
        <f>VLOOKUP(B6623,'REGISTRO ABONOS'!$B$8:$BC$10039,54,0)</f>
        <v>#N/A</v>
      </c>
      <c r="L6623" t="e">
        <f>IF(Tabla267[[#This Row],[VALOR RESTANTE]]&lt;Tabla267[[#This Row],[VALOR]],"NO DISPONIBLE","DISPONIBLE")</f>
        <v>#N/A</v>
      </c>
      <c r="M6623" s="9">
        <f>COUNTIF(Tabla267[[#This Row],[VALOR RESTANTE]],0)</f>
        <v>0</v>
      </c>
    </row>
    <row r="6624" spans="2:13" hidden="1" x14ac:dyDescent="0.2">
      <c r="B6624" s="31">
        <v>6615</v>
      </c>
      <c r="J6624">
        <f t="shared" si="103"/>
        <v>105000</v>
      </c>
      <c r="K6624" t="e">
        <f>VLOOKUP(B6624,'REGISTRO ABONOS'!$B$8:$BC$10039,54,0)</f>
        <v>#N/A</v>
      </c>
      <c r="L6624" t="e">
        <f>IF(Tabla267[[#This Row],[VALOR RESTANTE]]&lt;Tabla267[[#This Row],[VALOR]],"NO DISPONIBLE","DISPONIBLE")</f>
        <v>#N/A</v>
      </c>
      <c r="M6624" s="9">
        <f>COUNTIF(Tabla267[[#This Row],[VALOR RESTANTE]],0)</f>
        <v>0</v>
      </c>
    </row>
    <row r="6625" spans="2:13" hidden="1" x14ac:dyDescent="0.2">
      <c r="B6625" s="31">
        <v>6616</v>
      </c>
      <c r="J6625">
        <f t="shared" si="103"/>
        <v>105000</v>
      </c>
      <c r="K6625" t="e">
        <f>VLOOKUP(B6625,'REGISTRO ABONOS'!$B$8:$BC$10039,54,0)</f>
        <v>#N/A</v>
      </c>
      <c r="L6625" t="e">
        <f>IF(Tabla267[[#This Row],[VALOR RESTANTE]]&lt;Tabla267[[#This Row],[VALOR]],"NO DISPONIBLE","DISPONIBLE")</f>
        <v>#N/A</v>
      </c>
      <c r="M6625" s="9">
        <f>COUNTIF(Tabla267[[#This Row],[VALOR RESTANTE]],0)</f>
        <v>0</v>
      </c>
    </row>
    <row r="6626" spans="2:13" hidden="1" x14ac:dyDescent="0.2">
      <c r="B6626" s="31">
        <v>6617</v>
      </c>
      <c r="J6626">
        <f t="shared" si="103"/>
        <v>105000</v>
      </c>
      <c r="K6626" t="e">
        <f>VLOOKUP(B6626,'REGISTRO ABONOS'!$B$8:$BC$10039,54,0)</f>
        <v>#N/A</v>
      </c>
      <c r="L6626" t="e">
        <f>IF(Tabla267[[#This Row],[VALOR RESTANTE]]&lt;Tabla267[[#This Row],[VALOR]],"NO DISPONIBLE","DISPONIBLE")</f>
        <v>#N/A</v>
      </c>
      <c r="M6626" s="9">
        <f>COUNTIF(Tabla267[[#This Row],[VALOR RESTANTE]],0)</f>
        <v>0</v>
      </c>
    </row>
    <row r="6627" spans="2:13" hidden="1" x14ac:dyDescent="0.2">
      <c r="B6627" s="31">
        <v>6618</v>
      </c>
      <c r="J6627">
        <f t="shared" si="103"/>
        <v>105000</v>
      </c>
      <c r="K6627" t="e">
        <f>VLOOKUP(B6627,'REGISTRO ABONOS'!$B$8:$BC$10039,54,0)</f>
        <v>#N/A</v>
      </c>
      <c r="L6627" t="e">
        <f>IF(Tabla267[[#This Row],[VALOR RESTANTE]]&lt;Tabla267[[#This Row],[VALOR]],"NO DISPONIBLE","DISPONIBLE")</f>
        <v>#N/A</v>
      </c>
      <c r="M6627" s="9">
        <f>COUNTIF(Tabla267[[#This Row],[VALOR RESTANTE]],0)</f>
        <v>0</v>
      </c>
    </row>
    <row r="6628" spans="2:13" hidden="1" x14ac:dyDescent="0.2">
      <c r="B6628" s="31">
        <v>6619</v>
      </c>
      <c r="J6628">
        <f t="shared" si="103"/>
        <v>105000</v>
      </c>
      <c r="K6628" t="e">
        <f>VLOOKUP(B6628,'REGISTRO ABONOS'!$B$8:$BC$10039,54,0)</f>
        <v>#N/A</v>
      </c>
      <c r="L6628" t="e">
        <f>IF(Tabla267[[#This Row],[VALOR RESTANTE]]&lt;Tabla267[[#This Row],[VALOR]],"NO DISPONIBLE","DISPONIBLE")</f>
        <v>#N/A</v>
      </c>
      <c r="M6628" s="9">
        <f>COUNTIF(Tabla267[[#This Row],[VALOR RESTANTE]],0)</f>
        <v>0</v>
      </c>
    </row>
    <row r="6629" spans="2:13" hidden="1" x14ac:dyDescent="0.2">
      <c r="B6629" s="31">
        <v>6620</v>
      </c>
      <c r="J6629">
        <f t="shared" si="103"/>
        <v>105000</v>
      </c>
      <c r="K6629" t="e">
        <f>VLOOKUP(B6629,'REGISTRO ABONOS'!$B$8:$BC$10039,54,0)</f>
        <v>#N/A</v>
      </c>
      <c r="L6629" t="e">
        <f>IF(Tabla267[[#This Row],[VALOR RESTANTE]]&lt;Tabla267[[#This Row],[VALOR]],"NO DISPONIBLE","DISPONIBLE")</f>
        <v>#N/A</v>
      </c>
      <c r="M6629" s="9">
        <f>COUNTIF(Tabla267[[#This Row],[VALOR RESTANTE]],0)</f>
        <v>0</v>
      </c>
    </row>
    <row r="6630" spans="2:13" hidden="1" x14ac:dyDescent="0.2">
      <c r="B6630" s="31">
        <v>6621</v>
      </c>
      <c r="J6630">
        <f t="shared" si="103"/>
        <v>105000</v>
      </c>
      <c r="K6630" t="e">
        <f>VLOOKUP(B6630,'REGISTRO ABONOS'!$B$8:$BC$10039,54,0)</f>
        <v>#N/A</v>
      </c>
      <c r="L6630" t="e">
        <f>IF(Tabla267[[#This Row],[VALOR RESTANTE]]&lt;Tabla267[[#This Row],[VALOR]],"NO DISPONIBLE","DISPONIBLE")</f>
        <v>#N/A</v>
      </c>
      <c r="M6630" s="9">
        <f>COUNTIF(Tabla267[[#This Row],[VALOR RESTANTE]],0)</f>
        <v>0</v>
      </c>
    </row>
    <row r="6631" spans="2:13" hidden="1" x14ac:dyDescent="0.2">
      <c r="B6631" s="31">
        <v>6622</v>
      </c>
      <c r="J6631">
        <f t="shared" si="103"/>
        <v>105000</v>
      </c>
      <c r="K6631" t="e">
        <f>VLOOKUP(B6631,'REGISTRO ABONOS'!$B$8:$BC$10039,54,0)</f>
        <v>#N/A</v>
      </c>
      <c r="L6631" t="e">
        <f>IF(Tabla267[[#This Row],[VALOR RESTANTE]]&lt;Tabla267[[#This Row],[VALOR]],"NO DISPONIBLE","DISPONIBLE")</f>
        <v>#N/A</v>
      </c>
      <c r="M6631" s="9">
        <f>COUNTIF(Tabla267[[#This Row],[VALOR RESTANTE]],0)</f>
        <v>0</v>
      </c>
    </row>
    <row r="6632" spans="2:13" hidden="1" x14ac:dyDescent="0.2">
      <c r="B6632" s="31">
        <v>6623</v>
      </c>
      <c r="J6632">
        <f t="shared" si="103"/>
        <v>105000</v>
      </c>
      <c r="K6632" t="e">
        <f>VLOOKUP(B6632,'REGISTRO ABONOS'!$B$8:$BC$10039,54,0)</f>
        <v>#N/A</v>
      </c>
      <c r="L6632" t="e">
        <f>IF(Tabla267[[#This Row],[VALOR RESTANTE]]&lt;Tabla267[[#This Row],[VALOR]],"NO DISPONIBLE","DISPONIBLE")</f>
        <v>#N/A</v>
      </c>
      <c r="M6632" s="9">
        <f>COUNTIF(Tabla267[[#This Row],[VALOR RESTANTE]],0)</f>
        <v>0</v>
      </c>
    </row>
    <row r="6633" spans="2:13" hidden="1" x14ac:dyDescent="0.2">
      <c r="B6633" s="31">
        <v>6624</v>
      </c>
      <c r="J6633">
        <f t="shared" si="103"/>
        <v>105000</v>
      </c>
      <c r="K6633" t="e">
        <f>VLOOKUP(B6633,'REGISTRO ABONOS'!$B$8:$BC$10039,54,0)</f>
        <v>#N/A</v>
      </c>
      <c r="L6633" t="e">
        <f>IF(Tabla267[[#This Row],[VALOR RESTANTE]]&lt;Tabla267[[#This Row],[VALOR]],"NO DISPONIBLE","DISPONIBLE")</f>
        <v>#N/A</v>
      </c>
      <c r="M6633" s="9">
        <f>COUNTIF(Tabla267[[#This Row],[VALOR RESTANTE]],0)</f>
        <v>0</v>
      </c>
    </row>
    <row r="6634" spans="2:13" hidden="1" x14ac:dyDescent="0.2">
      <c r="B6634" s="31">
        <v>6625</v>
      </c>
      <c r="J6634">
        <f t="shared" si="103"/>
        <v>105000</v>
      </c>
      <c r="K6634" t="e">
        <f>VLOOKUP(B6634,'REGISTRO ABONOS'!$B$8:$BC$10039,54,0)</f>
        <v>#N/A</v>
      </c>
      <c r="L6634" t="e">
        <f>IF(Tabla267[[#This Row],[VALOR RESTANTE]]&lt;Tabla267[[#This Row],[VALOR]],"NO DISPONIBLE","DISPONIBLE")</f>
        <v>#N/A</v>
      </c>
      <c r="M6634" s="9">
        <f>COUNTIF(Tabla267[[#This Row],[VALOR RESTANTE]],0)</f>
        <v>0</v>
      </c>
    </row>
    <row r="6635" spans="2:13" hidden="1" x14ac:dyDescent="0.2">
      <c r="B6635" s="31">
        <v>6626</v>
      </c>
      <c r="J6635">
        <f t="shared" si="103"/>
        <v>105000</v>
      </c>
      <c r="K6635" t="e">
        <f>VLOOKUP(B6635,'REGISTRO ABONOS'!$B$8:$BC$10039,54,0)</f>
        <v>#N/A</v>
      </c>
      <c r="L6635" t="e">
        <f>IF(Tabla267[[#This Row],[VALOR RESTANTE]]&lt;Tabla267[[#This Row],[VALOR]],"NO DISPONIBLE","DISPONIBLE")</f>
        <v>#N/A</v>
      </c>
      <c r="M6635" s="9">
        <f>COUNTIF(Tabla267[[#This Row],[VALOR RESTANTE]],0)</f>
        <v>0</v>
      </c>
    </row>
    <row r="6636" spans="2:13" hidden="1" x14ac:dyDescent="0.2">
      <c r="B6636" s="31">
        <v>6627</v>
      </c>
      <c r="J6636">
        <f t="shared" si="103"/>
        <v>105000</v>
      </c>
      <c r="K6636" t="e">
        <f>VLOOKUP(B6636,'REGISTRO ABONOS'!$B$8:$BC$10039,54,0)</f>
        <v>#N/A</v>
      </c>
      <c r="L6636" t="e">
        <f>IF(Tabla267[[#This Row],[VALOR RESTANTE]]&lt;Tabla267[[#This Row],[VALOR]],"NO DISPONIBLE","DISPONIBLE")</f>
        <v>#N/A</v>
      </c>
      <c r="M6636" s="9">
        <f>COUNTIF(Tabla267[[#This Row],[VALOR RESTANTE]],0)</f>
        <v>0</v>
      </c>
    </row>
    <row r="6637" spans="2:13" hidden="1" x14ac:dyDescent="0.2">
      <c r="B6637" s="31">
        <v>6628</v>
      </c>
      <c r="J6637">
        <f t="shared" si="103"/>
        <v>105000</v>
      </c>
      <c r="K6637" t="e">
        <f>VLOOKUP(B6637,'REGISTRO ABONOS'!$B$8:$BC$10039,54,0)</f>
        <v>#N/A</v>
      </c>
      <c r="L6637" t="e">
        <f>IF(Tabla267[[#This Row],[VALOR RESTANTE]]&lt;Tabla267[[#This Row],[VALOR]],"NO DISPONIBLE","DISPONIBLE")</f>
        <v>#N/A</v>
      </c>
      <c r="M6637" s="9">
        <f>COUNTIF(Tabla267[[#This Row],[VALOR RESTANTE]],0)</f>
        <v>0</v>
      </c>
    </row>
    <row r="6638" spans="2:13" hidden="1" x14ac:dyDescent="0.2">
      <c r="B6638" s="31">
        <v>6629</v>
      </c>
      <c r="J6638">
        <f t="shared" si="103"/>
        <v>105000</v>
      </c>
      <c r="K6638" t="e">
        <f>VLOOKUP(B6638,'REGISTRO ABONOS'!$B$8:$BC$10039,54,0)</f>
        <v>#N/A</v>
      </c>
      <c r="L6638" t="e">
        <f>IF(Tabla267[[#This Row],[VALOR RESTANTE]]&lt;Tabla267[[#This Row],[VALOR]],"NO DISPONIBLE","DISPONIBLE")</f>
        <v>#N/A</v>
      </c>
      <c r="M6638" s="9">
        <f>COUNTIF(Tabla267[[#This Row],[VALOR RESTANTE]],0)</f>
        <v>0</v>
      </c>
    </row>
    <row r="6639" spans="2:13" hidden="1" x14ac:dyDescent="0.2">
      <c r="B6639" s="31">
        <v>6630</v>
      </c>
      <c r="J6639">
        <f t="shared" si="103"/>
        <v>105000</v>
      </c>
      <c r="K6639" t="e">
        <f>VLOOKUP(B6639,'REGISTRO ABONOS'!$B$8:$BC$10039,54,0)</f>
        <v>#N/A</v>
      </c>
      <c r="L6639" t="e">
        <f>IF(Tabla267[[#This Row],[VALOR RESTANTE]]&lt;Tabla267[[#This Row],[VALOR]],"NO DISPONIBLE","DISPONIBLE")</f>
        <v>#N/A</v>
      </c>
      <c r="M6639" s="9">
        <f>COUNTIF(Tabla267[[#This Row],[VALOR RESTANTE]],0)</f>
        <v>0</v>
      </c>
    </row>
    <row r="6640" spans="2:13" hidden="1" x14ac:dyDescent="0.2">
      <c r="B6640" s="31">
        <v>6631</v>
      </c>
      <c r="J6640">
        <f t="shared" si="103"/>
        <v>105000</v>
      </c>
      <c r="K6640" t="e">
        <f>VLOOKUP(B6640,'REGISTRO ABONOS'!$B$8:$BC$10039,54,0)</f>
        <v>#N/A</v>
      </c>
      <c r="L6640" t="e">
        <f>IF(Tabla267[[#This Row],[VALOR RESTANTE]]&lt;Tabla267[[#This Row],[VALOR]],"NO DISPONIBLE","DISPONIBLE")</f>
        <v>#N/A</v>
      </c>
      <c r="M6640" s="9">
        <f>COUNTIF(Tabla267[[#This Row],[VALOR RESTANTE]],0)</f>
        <v>0</v>
      </c>
    </row>
    <row r="6641" spans="2:13" hidden="1" x14ac:dyDescent="0.2">
      <c r="B6641" s="31">
        <v>6632</v>
      </c>
      <c r="J6641">
        <f t="shared" si="103"/>
        <v>105000</v>
      </c>
      <c r="K6641" t="e">
        <f>VLOOKUP(B6641,'REGISTRO ABONOS'!$B$8:$BC$10039,54,0)</f>
        <v>#N/A</v>
      </c>
      <c r="L6641" t="e">
        <f>IF(Tabla267[[#This Row],[VALOR RESTANTE]]&lt;Tabla267[[#This Row],[VALOR]],"NO DISPONIBLE","DISPONIBLE")</f>
        <v>#N/A</v>
      </c>
      <c r="M6641" s="9">
        <f>COUNTIF(Tabla267[[#This Row],[VALOR RESTANTE]],0)</f>
        <v>0</v>
      </c>
    </row>
    <row r="6642" spans="2:13" hidden="1" x14ac:dyDescent="0.2">
      <c r="B6642" s="31">
        <v>6633</v>
      </c>
      <c r="J6642">
        <f t="shared" si="103"/>
        <v>105000</v>
      </c>
      <c r="K6642" t="e">
        <f>VLOOKUP(B6642,'REGISTRO ABONOS'!$B$8:$BC$10039,54,0)</f>
        <v>#N/A</v>
      </c>
      <c r="L6642" t="e">
        <f>IF(Tabla267[[#This Row],[VALOR RESTANTE]]&lt;Tabla267[[#This Row],[VALOR]],"NO DISPONIBLE","DISPONIBLE")</f>
        <v>#N/A</v>
      </c>
      <c r="M6642" s="9">
        <f>COUNTIF(Tabla267[[#This Row],[VALOR RESTANTE]],0)</f>
        <v>0</v>
      </c>
    </row>
    <row r="6643" spans="2:13" hidden="1" x14ac:dyDescent="0.2">
      <c r="B6643" s="31">
        <v>6634</v>
      </c>
      <c r="J6643">
        <f t="shared" si="103"/>
        <v>105000</v>
      </c>
      <c r="K6643" t="e">
        <f>VLOOKUP(B6643,'REGISTRO ABONOS'!$B$8:$BC$10039,54,0)</f>
        <v>#N/A</v>
      </c>
      <c r="L6643" t="e">
        <f>IF(Tabla267[[#This Row],[VALOR RESTANTE]]&lt;Tabla267[[#This Row],[VALOR]],"NO DISPONIBLE","DISPONIBLE")</f>
        <v>#N/A</v>
      </c>
      <c r="M6643" s="9">
        <f>COUNTIF(Tabla267[[#This Row],[VALOR RESTANTE]],0)</f>
        <v>0</v>
      </c>
    </row>
    <row r="6644" spans="2:13" hidden="1" x14ac:dyDescent="0.2">
      <c r="B6644" s="31">
        <v>6635</v>
      </c>
      <c r="J6644">
        <f t="shared" si="103"/>
        <v>105000</v>
      </c>
      <c r="K6644" t="e">
        <f>VLOOKUP(B6644,'REGISTRO ABONOS'!$B$8:$BC$10039,54,0)</f>
        <v>#N/A</v>
      </c>
      <c r="L6644" t="e">
        <f>IF(Tabla267[[#This Row],[VALOR RESTANTE]]&lt;Tabla267[[#This Row],[VALOR]],"NO DISPONIBLE","DISPONIBLE")</f>
        <v>#N/A</v>
      </c>
      <c r="M6644" s="9">
        <f>COUNTIF(Tabla267[[#This Row],[VALOR RESTANTE]],0)</f>
        <v>0</v>
      </c>
    </row>
    <row r="6645" spans="2:13" hidden="1" x14ac:dyDescent="0.2">
      <c r="B6645" s="31">
        <v>6636</v>
      </c>
      <c r="J6645">
        <f t="shared" si="103"/>
        <v>105000</v>
      </c>
      <c r="K6645" t="e">
        <f>VLOOKUP(B6645,'REGISTRO ABONOS'!$B$8:$BC$10039,54,0)</f>
        <v>#N/A</v>
      </c>
      <c r="L6645" t="e">
        <f>IF(Tabla267[[#This Row],[VALOR RESTANTE]]&lt;Tabla267[[#This Row],[VALOR]],"NO DISPONIBLE","DISPONIBLE")</f>
        <v>#N/A</v>
      </c>
      <c r="M6645" s="9">
        <f>COUNTIF(Tabla267[[#This Row],[VALOR RESTANTE]],0)</f>
        <v>0</v>
      </c>
    </row>
    <row r="6646" spans="2:13" hidden="1" x14ac:dyDescent="0.2">
      <c r="B6646" s="31">
        <v>6637</v>
      </c>
      <c r="J6646">
        <f t="shared" si="103"/>
        <v>105000</v>
      </c>
      <c r="K6646" t="e">
        <f>VLOOKUP(B6646,'REGISTRO ABONOS'!$B$8:$BC$10039,54,0)</f>
        <v>#N/A</v>
      </c>
      <c r="L6646" t="e">
        <f>IF(Tabla267[[#This Row],[VALOR RESTANTE]]&lt;Tabla267[[#This Row],[VALOR]],"NO DISPONIBLE","DISPONIBLE")</f>
        <v>#N/A</v>
      </c>
      <c r="M6646" s="9">
        <f>COUNTIF(Tabla267[[#This Row],[VALOR RESTANTE]],0)</f>
        <v>0</v>
      </c>
    </row>
    <row r="6647" spans="2:13" hidden="1" x14ac:dyDescent="0.2">
      <c r="B6647" s="31">
        <v>6638</v>
      </c>
      <c r="J6647">
        <f t="shared" si="103"/>
        <v>105000</v>
      </c>
      <c r="K6647" t="e">
        <f>VLOOKUP(B6647,'REGISTRO ABONOS'!$B$8:$BC$10039,54,0)</f>
        <v>#N/A</v>
      </c>
      <c r="L6647" t="e">
        <f>IF(Tabla267[[#This Row],[VALOR RESTANTE]]&lt;Tabla267[[#This Row],[VALOR]],"NO DISPONIBLE","DISPONIBLE")</f>
        <v>#N/A</v>
      </c>
      <c r="M6647" s="9">
        <f>COUNTIF(Tabla267[[#This Row],[VALOR RESTANTE]],0)</f>
        <v>0</v>
      </c>
    </row>
    <row r="6648" spans="2:13" hidden="1" x14ac:dyDescent="0.2">
      <c r="B6648" s="31">
        <v>6639</v>
      </c>
      <c r="J6648">
        <f t="shared" si="103"/>
        <v>105000</v>
      </c>
      <c r="K6648" t="e">
        <f>VLOOKUP(B6648,'REGISTRO ABONOS'!$B$8:$BC$10039,54,0)</f>
        <v>#N/A</v>
      </c>
      <c r="L6648" t="e">
        <f>IF(Tabla267[[#This Row],[VALOR RESTANTE]]&lt;Tabla267[[#This Row],[VALOR]],"NO DISPONIBLE","DISPONIBLE")</f>
        <v>#N/A</v>
      </c>
      <c r="M6648" s="9">
        <f>COUNTIF(Tabla267[[#This Row],[VALOR RESTANTE]],0)</f>
        <v>0</v>
      </c>
    </row>
    <row r="6649" spans="2:13" hidden="1" x14ac:dyDescent="0.2">
      <c r="B6649" s="31">
        <v>6640</v>
      </c>
      <c r="J6649">
        <f t="shared" si="103"/>
        <v>105000</v>
      </c>
      <c r="K6649" t="e">
        <f>VLOOKUP(B6649,'REGISTRO ABONOS'!$B$8:$BC$10039,54,0)</f>
        <v>#N/A</v>
      </c>
      <c r="L6649" t="e">
        <f>IF(Tabla267[[#This Row],[VALOR RESTANTE]]&lt;Tabla267[[#This Row],[VALOR]],"NO DISPONIBLE","DISPONIBLE")</f>
        <v>#N/A</v>
      </c>
      <c r="M6649" s="9">
        <f>COUNTIF(Tabla267[[#This Row],[VALOR RESTANTE]],0)</f>
        <v>0</v>
      </c>
    </row>
    <row r="6650" spans="2:13" hidden="1" x14ac:dyDescent="0.2">
      <c r="B6650" s="31">
        <v>6641</v>
      </c>
      <c r="J6650">
        <f t="shared" si="103"/>
        <v>105000</v>
      </c>
      <c r="K6650" t="e">
        <f>VLOOKUP(B6650,'REGISTRO ABONOS'!$B$8:$BC$10039,54,0)</f>
        <v>#N/A</v>
      </c>
      <c r="L6650" t="e">
        <f>IF(Tabla267[[#This Row],[VALOR RESTANTE]]&lt;Tabla267[[#This Row],[VALOR]],"NO DISPONIBLE","DISPONIBLE")</f>
        <v>#N/A</v>
      </c>
      <c r="M6650" s="9">
        <f>COUNTIF(Tabla267[[#This Row],[VALOR RESTANTE]],0)</f>
        <v>0</v>
      </c>
    </row>
    <row r="6651" spans="2:13" hidden="1" x14ac:dyDescent="0.2">
      <c r="B6651" s="31">
        <v>6642</v>
      </c>
      <c r="J6651">
        <f t="shared" si="103"/>
        <v>105000</v>
      </c>
      <c r="K6651" t="e">
        <f>VLOOKUP(B6651,'REGISTRO ABONOS'!$B$8:$BC$10039,54,0)</f>
        <v>#N/A</v>
      </c>
      <c r="L6651" t="e">
        <f>IF(Tabla267[[#This Row],[VALOR RESTANTE]]&lt;Tabla267[[#This Row],[VALOR]],"NO DISPONIBLE","DISPONIBLE")</f>
        <v>#N/A</v>
      </c>
      <c r="M6651" s="9">
        <f>COUNTIF(Tabla267[[#This Row],[VALOR RESTANTE]],0)</f>
        <v>0</v>
      </c>
    </row>
    <row r="6652" spans="2:13" hidden="1" x14ac:dyDescent="0.2">
      <c r="B6652" s="31">
        <v>6643</v>
      </c>
      <c r="J6652">
        <f t="shared" si="103"/>
        <v>105000</v>
      </c>
      <c r="K6652" t="e">
        <f>VLOOKUP(B6652,'REGISTRO ABONOS'!$B$8:$BC$10039,54,0)</f>
        <v>#N/A</v>
      </c>
      <c r="L6652" t="e">
        <f>IF(Tabla267[[#This Row],[VALOR RESTANTE]]&lt;Tabla267[[#This Row],[VALOR]],"NO DISPONIBLE","DISPONIBLE")</f>
        <v>#N/A</v>
      </c>
      <c r="M6652" s="9">
        <f>COUNTIF(Tabla267[[#This Row],[VALOR RESTANTE]],0)</f>
        <v>0</v>
      </c>
    </row>
    <row r="6653" spans="2:13" hidden="1" x14ac:dyDescent="0.2">
      <c r="B6653" s="31">
        <v>6644</v>
      </c>
      <c r="J6653">
        <f t="shared" si="103"/>
        <v>105000</v>
      </c>
      <c r="K6653" t="e">
        <f>VLOOKUP(B6653,'REGISTRO ABONOS'!$B$8:$BC$10039,54,0)</f>
        <v>#N/A</v>
      </c>
      <c r="L6653" t="e">
        <f>IF(Tabla267[[#This Row],[VALOR RESTANTE]]&lt;Tabla267[[#This Row],[VALOR]],"NO DISPONIBLE","DISPONIBLE")</f>
        <v>#N/A</v>
      </c>
      <c r="M6653" s="9">
        <f>COUNTIF(Tabla267[[#This Row],[VALOR RESTANTE]],0)</f>
        <v>0</v>
      </c>
    </row>
    <row r="6654" spans="2:13" hidden="1" x14ac:dyDescent="0.2">
      <c r="B6654" s="31">
        <v>6645</v>
      </c>
      <c r="J6654">
        <f t="shared" si="103"/>
        <v>105000</v>
      </c>
      <c r="K6654" t="e">
        <f>VLOOKUP(B6654,'REGISTRO ABONOS'!$B$8:$BC$10039,54,0)</f>
        <v>#N/A</v>
      </c>
      <c r="L6654" t="e">
        <f>IF(Tabla267[[#This Row],[VALOR RESTANTE]]&lt;Tabla267[[#This Row],[VALOR]],"NO DISPONIBLE","DISPONIBLE")</f>
        <v>#N/A</v>
      </c>
      <c r="M6654" s="9">
        <f>COUNTIF(Tabla267[[#This Row],[VALOR RESTANTE]],0)</f>
        <v>0</v>
      </c>
    </row>
    <row r="6655" spans="2:13" hidden="1" x14ac:dyDescent="0.2">
      <c r="B6655" s="31">
        <v>6646</v>
      </c>
      <c r="J6655">
        <f t="shared" si="103"/>
        <v>105000</v>
      </c>
      <c r="K6655" t="e">
        <f>VLOOKUP(B6655,'REGISTRO ABONOS'!$B$8:$BC$10039,54,0)</f>
        <v>#N/A</v>
      </c>
      <c r="L6655" t="e">
        <f>IF(Tabla267[[#This Row],[VALOR RESTANTE]]&lt;Tabla267[[#This Row],[VALOR]],"NO DISPONIBLE","DISPONIBLE")</f>
        <v>#N/A</v>
      </c>
      <c r="M6655" s="9">
        <f>COUNTIF(Tabla267[[#This Row],[VALOR RESTANTE]],0)</f>
        <v>0</v>
      </c>
    </row>
    <row r="6656" spans="2:13" hidden="1" x14ac:dyDescent="0.2">
      <c r="B6656" s="31">
        <v>6647</v>
      </c>
      <c r="J6656">
        <f t="shared" si="103"/>
        <v>105000</v>
      </c>
      <c r="K6656" t="e">
        <f>VLOOKUP(B6656,'REGISTRO ABONOS'!$B$8:$BC$10039,54,0)</f>
        <v>#N/A</v>
      </c>
      <c r="L6656" t="e">
        <f>IF(Tabla267[[#This Row],[VALOR RESTANTE]]&lt;Tabla267[[#This Row],[VALOR]],"NO DISPONIBLE","DISPONIBLE")</f>
        <v>#N/A</v>
      </c>
      <c r="M6656" s="9">
        <f>COUNTIF(Tabla267[[#This Row],[VALOR RESTANTE]],0)</f>
        <v>0</v>
      </c>
    </row>
    <row r="6657" spans="2:13" hidden="1" x14ac:dyDescent="0.2">
      <c r="B6657" s="31">
        <v>6648</v>
      </c>
      <c r="J6657">
        <f t="shared" si="103"/>
        <v>105000</v>
      </c>
      <c r="K6657" t="e">
        <f>VLOOKUP(B6657,'REGISTRO ABONOS'!$B$8:$BC$10039,54,0)</f>
        <v>#N/A</v>
      </c>
      <c r="L6657" t="e">
        <f>IF(Tabla267[[#This Row],[VALOR RESTANTE]]&lt;Tabla267[[#This Row],[VALOR]],"NO DISPONIBLE","DISPONIBLE")</f>
        <v>#N/A</v>
      </c>
      <c r="M6657" s="9">
        <f>COUNTIF(Tabla267[[#This Row],[VALOR RESTANTE]],0)</f>
        <v>0</v>
      </c>
    </row>
    <row r="6658" spans="2:13" hidden="1" x14ac:dyDescent="0.2">
      <c r="B6658" s="31">
        <v>6649</v>
      </c>
      <c r="J6658">
        <f t="shared" si="103"/>
        <v>105000</v>
      </c>
      <c r="K6658" t="e">
        <f>VLOOKUP(B6658,'REGISTRO ABONOS'!$B$8:$BC$10039,54,0)</f>
        <v>#N/A</v>
      </c>
      <c r="L6658" t="e">
        <f>IF(Tabla267[[#This Row],[VALOR RESTANTE]]&lt;Tabla267[[#This Row],[VALOR]],"NO DISPONIBLE","DISPONIBLE")</f>
        <v>#N/A</v>
      </c>
      <c r="M6658" s="9">
        <f>COUNTIF(Tabla267[[#This Row],[VALOR RESTANTE]],0)</f>
        <v>0</v>
      </c>
    </row>
    <row r="6659" spans="2:13" hidden="1" x14ac:dyDescent="0.2">
      <c r="B6659" s="31">
        <v>6650</v>
      </c>
      <c r="J6659">
        <f t="shared" si="103"/>
        <v>105000</v>
      </c>
      <c r="K6659" t="e">
        <f>VLOOKUP(B6659,'REGISTRO ABONOS'!$B$8:$BC$10039,54,0)</f>
        <v>#N/A</v>
      </c>
      <c r="L6659" t="e">
        <f>IF(Tabla267[[#This Row],[VALOR RESTANTE]]&lt;Tabla267[[#This Row],[VALOR]],"NO DISPONIBLE","DISPONIBLE")</f>
        <v>#N/A</v>
      </c>
      <c r="M6659" s="9">
        <f>COUNTIF(Tabla267[[#This Row],[VALOR RESTANTE]],0)</f>
        <v>0</v>
      </c>
    </row>
    <row r="6660" spans="2:13" hidden="1" x14ac:dyDescent="0.2">
      <c r="B6660" s="31">
        <v>6651</v>
      </c>
      <c r="J6660">
        <f t="shared" si="103"/>
        <v>105000</v>
      </c>
      <c r="K6660" t="e">
        <f>VLOOKUP(B6660,'REGISTRO ABONOS'!$B$8:$BC$10039,54,0)</f>
        <v>#N/A</v>
      </c>
      <c r="L6660" t="e">
        <f>IF(Tabla267[[#This Row],[VALOR RESTANTE]]&lt;Tabla267[[#This Row],[VALOR]],"NO DISPONIBLE","DISPONIBLE")</f>
        <v>#N/A</v>
      </c>
      <c r="M6660" s="9">
        <f>COUNTIF(Tabla267[[#This Row],[VALOR RESTANTE]],0)</f>
        <v>0</v>
      </c>
    </row>
    <row r="6661" spans="2:13" hidden="1" x14ac:dyDescent="0.2">
      <c r="B6661" s="31">
        <v>6652</v>
      </c>
      <c r="J6661">
        <f t="shared" si="103"/>
        <v>105000</v>
      </c>
      <c r="K6661" t="e">
        <f>VLOOKUP(B6661,'REGISTRO ABONOS'!$B$8:$BC$10039,54,0)</f>
        <v>#N/A</v>
      </c>
      <c r="L6661" t="e">
        <f>IF(Tabla267[[#This Row],[VALOR RESTANTE]]&lt;Tabla267[[#This Row],[VALOR]],"NO DISPONIBLE","DISPONIBLE")</f>
        <v>#N/A</v>
      </c>
      <c r="M6661" s="9">
        <f>COUNTIF(Tabla267[[#This Row],[VALOR RESTANTE]],0)</f>
        <v>0</v>
      </c>
    </row>
    <row r="6662" spans="2:13" hidden="1" x14ac:dyDescent="0.2">
      <c r="B6662" s="31">
        <v>6653</v>
      </c>
      <c r="J6662">
        <f t="shared" si="103"/>
        <v>105000</v>
      </c>
      <c r="K6662" t="e">
        <f>VLOOKUP(B6662,'REGISTRO ABONOS'!$B$8:$BC$10039,54,0)</f>
        <v>#N/A</v>
      </c>
      <c r="L6662" t="e">
        <f>IF(Tabla267[[#This Row],[VALOR RESTANTE]]&lt;Tabla267[[#This Row],[VALOR]],"NO DISPONIBLE","DISPONIBLE")</f>
        <v>#N/A</v>
      </c>
      <c r="M6662" s="9">
        <f>COUNTIF(Tabla267[[#This Row],[VALOR RESTANTE]],0)</f>
        <v>0</v>
      </c>
    </row>
    <row r="6663" spans="2:13" hidden="1" x14ac:dyDescent="0.2">
      <c r="B6663" s="31">
        <v>6654</v>
      </c>
      <c r="J6663">
        <f t="shared" si="103"/>
        <v>105000</v>
      </c>
      <c r="K6663" t="e">
        <f>VLOOKUP(B6663,'REGISTRO ABONOS'!$B$8:$BC$10039,54,0)</f>
        <v>#N/A</v>
      </c>
      <c r="L6663" t="e">
        <f>IF(Tabla267[[#This Row],[VALOR RESTANTE]]&lt;Tabla267[[#This Row],[VALOR]],"NO DISPONIBLE","DISPONIBLE")</f>
        <v>#N/A</v>
      </c>
      <c r="M6663" s="9">
        <f>COUNTIF(Tabla267[[#This Row],[VALOR RESTANTE]],0)</f>
        <v>0</v>
      </c>
    </row>
    <row r="6664" spans="2:13" hidden="1" x14ac:dyDescent="0.2">
      <c r="B6664" s="31">
        <v>6655</v>
      </c>
      <c r="J6664">
        <f t="shared" si="103"/>
        <v>105000</v>
      </c>
      <c r="K6664" t="e">
        <f>VLOOKUP(B6664,'REGISTRO ABONOS'!$B$8:$BC$10039,54,0)</f>
        <v>#N/A</v>
      </c>
      <c r="L6664" t="e">
        <f>IF(Tabla267[[#This Row],[VALOR RESTANTE]]&lt;Tabla267[[#This Row],[VALOR]],"NO DISPONIBLE","DISPONIBLE")</f>
        <v>#N/A</v>
      </c>
      <c r="M6664" s="9">
        <f>COUNTIF(Tabla267[[#This Row],[VALOR RESTANTE]],0)</f>
        <v>0</v>
      </c>
    </row>
    <row r="6665" spans="2:13" hidden="1" x14ac:dyDescent="0.2">
      <c r="B6665" s="31">
        <v>6656</v>
      </c>
      <c r="J6665">
        <f t="shared" si="103"/>
        <v>105000</v>
      </c>
      <c r="K6665" t="e">
        <f>VLOOKUP(B6665,'REGISTRO ABONOS'!$B$8:$BC$10039,54,0)</f>
        <v>#N/A</v>
      </c>
      <c r="L6665" t="e">
        <f>IF(Tabla267[[#This Row],[VALOR RESTANTE]]&lt;Tabla267[[#This Row],[VALOR]],"NO DISPONIBLE","DISPONIBLE")</f>
        <v>#N/A</v>
      </c>
      <c r="M6665" s="9">
        <f>COUNTIF(Tabla267[[#This Row],[VALOR RESTANTE]],0)</f>
        <v>0</v>
      </c>
    </row>
    <row r="6666" spans="2:13" hidden="1" x14ac:dyDescent="0.2">
      <c r="B6666" s="31">
        <v>6657</v>
      </c>
      <c r="J6666">
        <f t="shared" si="103"/>
        <v>105000</v>
      </c>
      <c r="K6666" t="e">
        <f>VLOOKUP(B6666,'REGISTRO ABONOS'!$B$8:$BC$10039,54,0)</f>
        <v>#N/A</v>
      </c>
      <c r="L6666" t="e">
        <f>IF(Tabla267[[#This Row],[VALOR RESTANTE]]&lt;Tabla267[[#This Row],[VALOR]],"NO DISPONIBLE","DISPONIBLE")</f>
        <v>#N/A</v>
      </c>
      <c r="M6666" s="9">
        <f>COUNTIF(Tabla267[[#This Row],[VALOR RESTANTE]],0)</f>
        <v>0</v>
      </c>
    </row>
    <row r="6667" spans="2:13" hidden="1" x14ac:dyDescent="0.2">
      <c r="B6667" s="31">
        <v>6658</v>
      </c>
      <c r="J6667">
        <f t="shared" si="103"/>
        <v>105000</v>
      </c>
      <c r="K6667" t="e">
        <f>VLOOKUP(B6667,'REGISTRO ABONOS'!$B$8:$BC$10039,54,0)</f>
        <v>#N/A</v>
      </c>
      <c r="L6667" t="e">
        <f>IF(Tabla267[[#This Row],[VALOR RESTANTE]]&lt;Tabla267[[#This Row],[VALOR]],"NO DISPONIBLE","DISPONIBLE")</f>
        <v>#N/A</v>
      </c>
      <c r="M6667" s="9">
        <f>COUNTIF(Tabla267[[#This Row],[VALOR RESTANTE]],0)</f>
        <v>0</v>
      </c>
    </row>
    <row r="6668" spans="2:13" hidden="1" x14ac:dyDescent="0.2">
      <c r="B6668" s="31">
        <v>6659</v>
      </c>
      <c r="J6668">
        <f t="shared" ref="J6668:J6731" si="104">IF(C6668&gt;43607,130000,105000)</f>
        <v>105000</v>
      </c>
      <c r="K6668" t="e">
        <f>VLOOKUP(B6668,'REGISTRO ABONOS'!$B$8:$BC$10039,54,0)</f>
        <v>#N/A</v>
      </c>
      <c r="L6668" t="e">
        <f>IF(Tabla267[[#This Row],[VALOR RESTANTE]]&lt;Tabla267[[#This Row],[VALOR]],"NO DISPONIBLE","DISPONIBLE")</f>
        <v>#N/A</v>
      </c>
      <c r="M6668" s="9">
        <f>COUNTIF(Tabla267[[#This Row],[VALOR RESTANTE]],0)</f>
        <v>0</v>
      </c>
    </row>
    <row r="6669" spans="2:13" hidden="1" x14ac:dyDescent="0.2">
      <c r="B6669" s="31">
        <v>6660</v>
      </c>
      <c r="J6669">
        <f t="shared" si="104"/>
        <v>105000</v>
      </c>
      <c r="K6669" t="e">
        <f>VLOOKUP(B6669,'REGISTRO ABONOS'!$B$8:$BC$10039,54,0)</f>
        <v>#N/A</v>
      </c>
      <c r="L6669" t="e">
        <f>IF(Tabla267[[#This Row],[VALOR RESTANTE]]&lt;Tabla267[[#This Row],[VALOR]],"NO DISPONIBLE","DISPONIBLE")</f>
        <v>#N/A</v>
      </c>
      <c r="M6669" s="9">
        <f>COUNTIF(Tabla267[[#This Row],[VALOR RESTANTE]],0)</f>
        <v>0</v>
      </c>
    </row>
    <row r="6670" spans="2:13" hidden="1" x14ac:dyDescent="0.2">
      <c r="B6670" s="31">
        <v>6661</v>
      </c>
      <c r="J6670">
        <f t="shared" si="104"/>
        <v>105000</v>
      </c>
      <c r="K6670" t="e">
        <f>VLOOKUP(B6670,'REGISTRO ABONOS'!$B$8:$BC$10039,54,0)</f>
        <v>#N/A</v>
      </c>
      <c r="L6670" t="e">
        <f>IF(Tabla267[[#This Row],[VALOR RESTANTE]]&lt;Tabla267[[#This Row],[VALOR]],"NO DISPONIBLE","DISPONIBLE")</f>
        <v>#N/A</v>
      </c>
      <c r="M6670" s="9">
        <f>COUNTIF(Tabla267[[#This Row],[VALOR RESTANTE]],0)</f>
        <v>0</v>
      </c>
    </row>
    <row r="6671" spans="2:13" hidden="1" x14ac:dyDescent="0.2">
      <c r="B6671" s="31">
        <v>6662</v>
      </c>
      <c r="J6671">
        <f t="shared" si="104"/>
        <v>105000</v>
      </c>
      <c r="K6671" t="e">
        <f>VLOOKUP(B6671,'REGISTRO ABONOS'!$B$8:$BC$10039,54,0)</f>
        <v>#N/A</v>
      </c>
      <c r="L6671" t="e">
        <f>IF(Tabla267[[#This Row],[VALOR RESTANTE]]&lt;Tabla267[[#This Row],[VALOR]],"NO DISPONIBLE","DISPONIBLE")</f>
        <v>#N/A</v>
      </c>
      <c r="M6671" s="9">
        <f>COUNTIF(Tabla267[[#This Row],[VALOR RESTANTE]],0)</f>
        <v>0</v>
      </c>
    </row>
    <row r="6672" spans="2:13" hidden="1" x14ac:dyDescent="0.2">
      <c r="B6672" s="31">
        <v>6663</v>
      </c>
      <c r="J6672">
        <f t="shared" si="104"/>
        <v>105000</v>
      </c>
      <c r="K6672" t="e">
        <f>VLOOKUP(B6672,'REGISTRO ABONOS'!$B$8:$BC$10039,54,0)</f>
        <v>#N/A</v>
      </c>
      <c r="L6672" t="e">
        <f>IF(Tabla267[[#This Row],[VALOR RESTANTE]]&lt;Tabla267[[#This Row],[VALOR]],"NO DISPONIBLE","DISPONIBLE")</f>
        <v>#N/A</v>
      </c>
      <c r="M6672" s="9">
        <f>COUNTIF(Tabla267[[#This Row],[VALOR RESTANTE]],0)</f>
        <v>0</v>
      </c>
    </row>
    <row r="6673" spans="2:13" hidden="1" x14ac:dyDescent="0.2">
      <c r="B6673" s="31">
        <v>6664</v>
      </c>
      <c r="J6673">
        <f t="shared" si="104"/>
        <v>105000</v>
      </c>
      <c r="K6673" t="e">
        <f>VLOOKUP(B6673,'REGISTRO ABONOS'!$B$8:$BC$10039,54,0)</f>
        <v>#N/A</v>
      </c>
      <c r="L6673" t="e">
        <f>IF(Tabla267[[#This Row],[VALOR RESTANTE]]&lt;Tabla267[[#This Row],[VALOR]],"NO DISPONIBLE","DISPONIBLE")</f>
        <v>#N/A</v>
      </c>
      <c r="M6673" s="9">
        <f>COUNTIF(Tabla267[[#This Row],[VALOR RESTANTE]],0)</f>
        <v>0</v>
      </c>
    </row>
    <row r="6674" spans="2:13" hidden="1" x14ac:dyDescent="0.2">
      <c r="B6674" s="31">
        <v>6665</v>
      </c>
      <c r="J6674">
        <f t="shared" si="104"/>
        <v>105000</v>
      </c>
      <c r="K6674" t="e">
        <f>VLOOKUP(B6674,'REGISTRO ABONOS'!$B$8:$BC$10039,54,0)</f>
        <v>#N/A</v>
      </c>
      <c r="L6674" t="e">
        <f>IF(Tabla267[[#This Row],[VALOR RESTANTE]]&lt;Tabla267[[#This Row],[VALOR]],"NO DISPONIBLE","DISPONIBLE")</f>
        <v>#N/A</v>
      </c>
      <c r="M6674" s="9">
        <f>COUNTIF(Tabla267[[#This Row],[VALOR RESTANTE]],0)</f>
        <v>0</v>
      </c>
    </row>
    <row r="6675" spans="2:13" hidden="1" x14ac:dyDescent="0.2">
      <c r="B6675" s="31">
        <v>6666</v>
      </c>
      <c r="J6675">
        <f t="shared" si="104"/>
        <v>105000</v>
      </c>
      <c r="K6675" t="e">
        <f>VLOOKUP(B6675,'REGISTRO ABONOS'!$B$8:$BC$10039,54,0)</f>
        <v>#N/A</v>
      </c>
      <c r="L6675" t="e">
        <f>IF(Tabla267[[#This Row],[VALOR RESTANTE]]&lt;Tabla267[[#This Row],[VALOR]],"NO DISPONIBLE","DISPONIBLE")</f>
        <v>#N/A</v>
      </c>
      <c r="M6675" s="9">
        <f>COUNTIF(Tabla267[[#This Row],[VALOR RESTANTE]],0)</f>
        <v>0</v>
      </c>
    </row>
    <row r="6676" spans="2:13" hidden="1" x14ac:dyDescent="0.2">
      <c r="B6676" s="31">
        <v>6667</v>
      </c>
      <c r="J6676">
        <f t="shared" si="104"/>
        <v>105000</v>
      </c>
      <c r="K6676" t="e">
        <f>VLOOKUP(B6676,'REGISTRO ABONOS'!$B$8:$BC$10039,54,0)</f>
        <v>#N/A</v>
      </c>
      <c r="L6676" t="e">
        <f>IF(Tabla267[[#This Row],[VALOR RESTANTE]]&lt;Tabla267[[#This Row],[VALOR]],"NO DISPONIBLE","DISPONIBLE")</f>
        <v>#N/A</v>
      </c>
      <c r="M6676" s="9">
        <f>COUNTIF(Tabla267[[#This Row],[VALOR RESTANTE]],0)</f>
        <v>0</v>
      </c>
    </row>
    <row r="6677" spans="2:13" hidden="1" x14ac:dyDescent="0.2">
      <c r="B6677" s="31">
        <v>6668</v>
      </c>
      <c r="J6677">
        <f t="shared" si="104"/>
        <v>105000</v>
      </c>
      <c r="K6677" t="e">
        <f>VLOOKUP(B6677,'REGISTRO ABONOS'!$B$8:$BC$10039,54,0)</f>
        <v>#N/A</v>
      </c>
      <c r="L6677" t="e">
        <f>IF(Tabla267[[#This Row],[VALOR RESTANTE]]&lt;Tabla267[[#This Row],[VALOR]],"NO DISPONIBLE","DISPONIBLE")</f>
        <v>#N/A</v>
      </c>
      <c r="M6677" s="9">
        <f>COUNTIF(Tabla267[[#This Row],[VALOR RESTANTE]],0)</f>
        <v>0</v>
      </c>
    </row>
    <row r="6678" spans="2:13" hidden="1" x14ac:dyDescent="0.2">
      <c r="B6678" s="31">
        <v>6669</v>
      </c>
      <c r="J6678">
        <f t="shared" si="104"/>
        <v>105000</v>
      </c>
      <c r="K6678" t="e">
        <f>VLOOKUP(B6678,'REGISTRO ABONOS'!$B$8:$BC$10039,54,0)</f>
        <v>#N/A</v>
      </c>
      <c r="L6678" t="e">
        <f>IF(Tabla267[[#This Row],[VALOR RESTANTE]]&lt;Tabla267[[#This Row],[VALOR]],"NO DISPONIBLE","DISPONIBLE")</f>
        <v>#N/A</v>
      </c>
      <c r="M6678" s="9">
        <f>COUNTIF(Tabla267[[#This Row],[VALOR RESTANTE]],0)</f>
        <v>0</v>
      </c>
    </row>
    <row r="6679" spans="2:13" hidden="1" x14ac:dyDescent="0.2">
      <c r="B6679" s="31">
        <v>6670</v>
      </c>
      <c r="J6679">
        <f t="shared" si="104"/>
        <v>105000</v>
      </c>
      <c r="K6679" t="e">
        <f>VLOOKUP(B6679,'REGISTRO ABONOS'!$B$8:$BC$10039,54,0)</f>
        <v>#N/A</v>
      </c>
      <c r="L6679" t="e">
        <f>IF(Tabla267[[#This Row],[VALOR RESTANTE]]&lt;Tabla267[[#This Row],[VALOR]],"NO DISPONIBLE","DISPONIBLE")</f>
        <v>#N/A</v>
      </c>
      <c r="M6679" s="9">
        <f>COUNTIF(Tabla267[[#This Row],[VALOR RESTANTE]],0)</f>
        <v>0</v>
      </c>
    </row>
    <row r="6680" spans="2:13" hidden="1" x14ac:dyDescent="0.2">
      <c r="B6680" s="31">
        <v>6671</v>
      </c>
      <c r="J6680">
        <f t="shared" si="104"/>
        <v>105000</v>
      </c>
      <c r="K6680" t="e">
        <f>VLOOKUP(B6680,'REGISTRO ABONOS'!$B$8:$BC$10039,54,0)</f>
        <v>#N/A</v>
      </c>
      <c r="L6680" t="e">
        <f>IF(Tabla267[[#This Row],[VALOR RESTANTE]]&lt;Tabla267[[#This Row],[VALOR]],"NO DISPONIBLE","DISPONIBLE")</f>
        <v>#N/A</v>
      </c>
      <c r="M6680" s="9">
        <f>COUNTIF(Tabla267[[#This Row],[VALOR RESTANTE]],0)</f>
        <v>0</v>
      </c>
    </row>
    <row r="6681" spans="2:13" hidden="1" x14ac:dyDescent="0.2">
      <c r="B6681" s="31">
        <v>6672</v>
      </c>
      <c r="J6681">
        <f t="shared" si="104"/>
        <v>105000</v>
      </c>
      <c r="K6681" t="e">
        <f>VLOOKUP(B6681,'REGISTRO ABONOS'!$B$8:$BC$10039,54,0)</f>
        <v>#N/A</v>
      </c>
      <c r="L6681" t="e">
        <f>IF(Tabla267[[#This Row],[VALOR RESTANTE]]&lt;Tabla267[[#This Row],[VALOR]],"NO DISPONIBLE","DISPONIBLE")</f>
        <v>#N/A</v>
      </c>
      <c r="M6681" s="9">
        <f>COUNTIF(Tabla267[[#This Row],[VALOR RESTANTE]],0)</f>
        <v>0</v>
      </c>
    </row>
    <row r="6682" spans="2:13" hidden="1" x14ac:dyDescent="0.2">
      <c r="B6682" s="31">
        <v>6673</v>
      </c>
      <c r="J6682">
        <f t="shared" si="104"/>
        <v>105000</v>
      </c>
      <c r="K6682" t="e">
        <f>VLOOKUP(B6682,'REGISTRO ABONOS'!$B$8:$BC$10039,54,0)</f>
        <v>#N/A</v>
      </c>
      <c r="L6682" t="e">
        <f>IF(Tabla267[[#This Row],[VALOR RESTANTE]]&lt;Tabla267[[#This Row],[VALOR]],"NO DISPONIBLE","DISPONIBLE")</f>
        <v>#N/A</v>
      </c>
      <c r="M6682" s="9">
        <f>COUNTIF(Tabla267[[#This Row],[VALOR RESTANTE]],0)</f>
        <v>0</v>
      </c>
    </row>
    <row r="6683" spans="2:13" hidden="1" x14ac:dyDescent="0.2">
      <c r="B6683" s="31">
        <v>6674</v>
      </c>
      <c r="J6683">
        <f t="shared" si="104"/>
        <v>105000</v>
      </c>
      <c r="K6683" t="e">
        <f>VLOOKUP(B6683,'REGISTRO ABONOS'!$B$8:$BC$10039,54,0)</f>
        <v>#N/A</v>
      </c>
      <c r="L6683" t="e">
        <f>IF(Tabla267[[#This Row],[VALOR RESTANTE]]&lt;Tabla267[[#This Row],[VALOR]],"NO DISPONIBLE","DISPONIBLE")</f>
        <v>#N/A</v>
      </c>
      <c r="M6683" s="9">
        <f>COUNTIF(Tabla267[[#This Row],[VALOR RESTANTE]],0)</f>
        <v>0</v>
      </c>
    </row>
    <row r="6684" spans="2:13" hidden="1" x14ac:dyDescent="0.2">
      <c r="B6684" s="31">
        <v>6675</v>
      </c>
      <c r="J6684">
        <f t="shared" si="104"/>
        <v>105000</v>
      </c>
      <c r="K6684" t="e">
        <f>VLOOKUP(B6684,'REGISTRO ABONOS'!$B$8:$BC$10039,54,0)</f>
        <v>#N/A</v>
      </c>
      <c r="L6684" t="e">
        <f>IF(Tabla267[[#This Row],[VALOR RESTANTE]]&lt;Tabla267[[#This Row],[VALOR]],"NO DISPONIBLE","DISPONIBLE")</f>
        <v>#N/A</v>
      </c>
      <c r="M6684" s="9">
        <f>COUNTIF(Tabla267[[#This Row],[VALOR RESTANTE]],0)</f>
        <v>0</v>
      </c>
    </row>
    <row r="6685" spans="2:13" hidden="1" x14ac:dyDescent="0.2">
      <c r="B6685" s="31">
        <v>6676</v>
      </c>
      <c r="J6685">
        <f t="shared" si="104"/>
        <v>105000</v>
      </c>
      <c r="K6685" t="e">
        <f>VLOOKUP(B6685,'REGISTRO ABONOS'!$B$8:$BC$10039,54,0)</f>
        <v>#N/A</v>
      </c>
      <c r="L6685" t="e">
        <f>IF(Tabla267[[#This Row],[VALOR RESTANTE]]&lt;Tabla267[[#This Row],[VALOR]],"NO DISPONIBLE","DISPONIBLE")</f>
        <v>#N/A</v>
      </c>
      <c r="M6685" s="9">
        <f>COUNTIF(Tabla267[[#This Row],[VALOR RESTANTE]],0)</f>
        <v>0</v>
      </c>
    </row>
    <row r="6686" spans="2:13" hidden="1" x14ac:dyDescent="0.2">
      <c r="B6686" s="31">
        <v>6677</v>
      </c>
      <c r="J6686">
        <f t="shared" si="104"/>
        <v>105000</v>
      </c>
      <c r="K6686" t="e">
        <f>VLOOKUP(B6686,'REGISTRO ABONOS'!$B$8:$BC$10039,54,0)</f>
        <v>#N/A</v>
      </c>
      <c r="L6686" t="e">
        <f>IF(Tabla267[[#This Row],[VALOR RESTANTE]]&lt;Tabla267[[#This Row],[VALOR]],"NO DISPONIBLE","DISPONIBLE")</f>
        <v>#N/A</v>
      </c>
      <c r="M6686" s="9">
        <f>COUNTIF(Tabla267[[#This Row],[VALOR RESTANTE]],0)</f>
        <v>0</v>
      </c>
    </row>
    <row r="6687" spans="2:13" hidden="1" x14ac:dyDescent="0.2">
      <c r="B6687" s="31">
        <v>6678</v>
      </c>
      <c r="J6687">
        <f t="shared" si="104"/>
        <v>105000</v>
      </c>
      <c r="K6687" t="e">
        <f>VLOOKUP(B6687,'REGISTRO ABONOS'!$B$8:$BC$10039,54,0)</f>
        <v>#N/A</v>
      </c>
      <c r="L6687" t="e">
        <f>IF(Tabla267[[#This Row],[VALOR RESTANTE]]&lt;Tabla267[[#This Row],[VALOR]],"NO DISPONIBLE","DISPONIBLE")</f>
        <v>#N/A</v>
      </c>
      <c r="M6687" s="9">
        <f>COUNTIF(Tabla267[[#This Row],[VALOR RESTANTE]],0)</f>
        <v>0</v>
      </c>
    </row>
    <row r="6688" spans="2:13" hidden="1" x14ac:dyDescent="0.2">
      <c r="B6688" s="31">
        <v>6679</v>
      </c>
      <c r="J6688">
        <f t="shared" si="104"/>
        <v>105000</v>
      </c>
      <c r="K6688" t="e">
        <f>VLOOKUP(B6688,'REGISTRO ABONOS'!$B$8:$BC$10039,54,0)</f>
        <v>#N/A</v>
      </c>
      <c r="L6688" t="e">
        <f>IF(Tabla267[[#This Row],[VALOR RESTANTE]]&lt;Tabla267[[#This Row],[VALOR]],"NO DISPONIBLE","DISPONIBLE")</f>
        <v>#N/A</v>
      </c>
      <c r="M6688" s="9">
        <f>COUNTIF(Tabla267[[#This Row],[VALOR RESTANTE]],0)</f>
        <v>0</v>
      </c>
    </row>
    <row r="6689" spans="2:13" hidden="1" x14ac:dyDescent="0.2">
      <c r="B6689" s="31">
        <v>6680</v>
      </c>
      <c r="J6689">
        <f t="shared" si="104"/>
        <v>105000</v>
      </c>
      <c r="K6689" t="e">
        <f>VLOOKUP(B6689,'REGISTRO ABONOS'!$B$8:$BC$10039,54,0)</f>
        <v>#N/A</v>
      </c>
      <c r="L6689" t="e">
        <f>IF(Tabla267[[#This Row],[VALOR RESTANTE]]&lt;Tabla267[[#This Row],[VALOR]],"NO DISPONIBLE","DISPONIBLE")</f>
        <v>#N/A</v>
      </c>
      <c r="M6689" s="9">
        <f>COUNTIF(Tabla267[[#This Row],[VALOR RESTANTE]],0)</f>
        <v>0</v>
      </c>
    </row>
    <row r="6690" spans="2:13" hidden="1" x14ac:dyDescent="0.2">
      <c r="B6690" s="31">
        <v>6681</v>
      </c>
      <c r="J6690">
        <f t="shared" si="104"/>
        <v>105000</v>
      </c>
      <c r="K6690" t="e">
        <f>VLOOKUP(B6690,'REGISTRO ABONOS'!$B$8:$BC$10039,54,0)</f>
        <v>#N/A</v>
      </c>
      <c r="L6690" t="e">
        <f>IF(Tabla267[[#This Row],[VALOR RESTANTE]]&lt;Tabla267[[#This Row],[VALOR]],"NO DISPONIBLE","DISPONIBLE")</f>
        <v>#N/A</v>
      </c>
      <c r="M6690" s="9">
        <f>COUNTIF(Tabla267[[#This Row],[VALOR RESTANTE]],0)</f>
        <v>0</v>
      </c>
    </row>
    <row r="6691" spans="2:13" hidden="1" x14ac:dyDescent="0.2">
      <c r="B6691" s="31">
        <v>6682</v>
      </c>
      <c r="J6691">
        <f t="shared" si="104"/>
        <v>105000</v>
      </c>
      <c r="K6691" t="e">
        <f>VLOOKUP(B6691,'REGISTRO ABONOS'!$B$8:$BC$10039,54,0)</f>
        <v>#N/A</v>
      </c>
      <c r="L6691" t="e">
        <f>IF(Tabla267[[#This Row],[VALOR RESTANTE]]&lt;Tabla267[[#This Row],[VALOR]],"NO DISPONIBLE","DISPONIBLE")</f>
        <v>#N/A</v>
      </c>
      <c r="M6691" s="9">
        <f>COUNTIF(Tabla267[[#This Row],[VALOR RESTANTE]],0)</f>
        <v>0</v>
      </c>
    </row>
    <row r="6692" spans="2:13" hidden="1" x14ac:dyDescent="0.2">
      <c r="B6692" s="31">
        <v>6683</v>
      </c>
      <c r="J6692">
        <f t="shared" si="104"/>
        <v>105000</v>
      </c>
      <c r="K6692" t="e">
        <f>VLOOKUP(B6692,'REGISTRO ABONOS'!$B$8:$BC$10039,54,0)</f>
        <v>#N/A</v>
      </c>
      <c r="L6692" t="e">
        <f>IF(Tabla267[[#This Row],[VALOR RESTANTE]]&lt;Tabla267[[#This Row],[VALOR]],"NO DISPONIBLE","DISPONIBLE")</f>
        <v>#N/A</v>
      </c>
      <c r="M6692" s="9">
        <f>COUNTIF(Tabla267[[#This Row],[VALOR RESTANTE]],0)</f>
        <v>0</v>
      </c>
    </row>
    <row r="6693" spans="2:13" hidden="1" x14ac:dyDescent="0.2">
      <c r="B6693" s="31">
        <v>6684</v>
      </c>
      <c r="J6693">
        <f t="shared" si="104"/>
        <v>105000</v>
      </c>
      <c r="K6693" t="e">
        <f>VLOOKUP(B6693,'REGISTRO ABONOS'!$B$8:$BC$10039,54,0)</f>
        <v>#N/A</v>
      </c>
      <c r="L6693" t="e">
        <f>IF(Tabla267[[#This Row],[VALOR RESTANTE]]&lt;Tabla267[[#This Row],[VALOR]],"NO DISPONIBLE","DISPONIBLE")</f>
        <v>#N/A</v>
      </c>
      <c r="M6693" s="9">
        <f>COUNTIF(Tabla267[[#This Row],[VALOR RESTANTE]],0)</f>
        <v>0</v>
      </c>
    </row>
    <row r="6694" spans="2:13" hidden="1" x14ac:dyDescent="0.2">
      <c r="B6694" s="31">
        <v>6685</v>
      </c>
      <c r="J6694">
        <f t="shared" si="104"/>
        <v>105000</v>
      </c>
      <c r="K6694" t="e">
        <f>VLOOKUP(B6694,'REGISTRO ABONOS'!$B$8:$BC$10039,54,0)</f>
        <v>#N/A</v>
      </c>
      <c r="L6694" t="e">
        <f>IF(Tabla267[[#This Row],[VALOR RESTANTE]]&lt;Tabla267[[#This Row],[VALOR]],"NO DISPONIBLE","DISPONIBLE")</f>
        <v>#N/A</v>
      </c>
      <c r="M6694" s="9">
        <f>COUNTIF(Tabla267[[#This Row],[VALOR RESTANTE]],0)</f>
        <v>0</v>
      </c>
    </row>
    <row r="6695" spans="2:13" hidden="1" x14ac:dyDescent="0.2">
      <c r="B6695" s="31">
        <v>6686</v>
      </c>
      <c r="J6695">
        <f t="shared" si="104"/>
        <v>105000</v>
      </c>
      <c r="K6695" t="e">
        <f>VLOOKUP(B6695,'REGISTRO ABONOS'!$B$8:$BC$10039,54,0)</f>
        <v>#N/A</v>
      </c>
      <c r="L6695" t="e">
        <f>IF(Tabla267[[#This Row],[VALOR RESTANTE]]&lt;Tabla267[[#This Row],[VALOR]],"NO DISPONIBLE","DISPONIBLE")</f>
        <v>#N/A</v>
      </c>
      <c r="M6695" s="9">
        <f>COUNTIF(Tabla267[[#This Row],[VALOR RESTANTE]],0)</f>
        <v>0</v>
      </c>
    </row>
    <row r="6696" spans="2:13" hidden="1" x14ac:dyDescent="0.2">
      <c r="B6696" s="31">
        <v>6687</v>
      </c>
      <c r="J6696">
        <f t="shared" si="104"/>
        <v>105000</v>
      </c>
      <c r="K6696" t="e">
        <f>VLOOKUP(B6696,'REGISTRO ABONOS'!$B$8:$BC$10039,54,0)</f>
        <v>#N/A</v>
      </c>
      <c r="L6696" t="e">
        <f>IF(Tabla267[[#This Row],[VALOR RESTANTE]]&lt;Tabla267[[#This Row],[VALOR]],"NO DISPONIBLE","DISPONIBLE")</f>
        <v>#N/A</v>
      </c>
      <c r="M6696" s="9">
        <f>COUNTIF(Tabla267[[#This Row],[VALOR RESTANTE]],0)</f>
        <v>0</v>
      </c>
    </row>
    <row r="6697" spans="2:13" hidden="1" x14ac:dyDescent="0.2">
      <c r="B6697" s="31">
        <v>6688</v>
      </c>
      <c r="J6697">
        <f t="shared" si="104"/>
        <v>105000</v>
      </c>
      <c r="K6697" t="e">
        <f>VLOOKUP(B6697,'REGISTRO ABONOS'!$B$8:$BC$10039,54,0)</f>
        <v>#N/A</v>
      </c>
      <c r="L6697" t="e">
        <f>IF(Tabla267[[#This Row],[VALOR RESTANTE]]&lt;Tabla267[[#This Row],[VALOR]],"NO DISPONIBLE","DISPONIBLE")</f>
        <v>#N/A</v>
      </c>
      <c r="M6697" s="9">
        <f>COUNTIF(Tabla267[[#This Row],[VALOR RESTANTE]],0)</f>
        <v>0</v>
      </c>
    </row>
    <row r="6698" spans="2:13" hidden="1" x14ac:dyDescent="0.2">
      <c r="B6698" s="31">
        <v>6689</v>
      </c>
      <c r="J6698">
        <f t="shared" si="104"/>
        <v>105000</v>
      </c>
      <c r="K6698" t="e">
        <f>VLOOKUP(B6698,'REGISTRO ABONOS'!$B$8:$BC$10039,54,0)</f>
        <v>#N/A</v>
      </c>
      <c r="L6698" t="e">
        <f>IF(Tabla267[[#This Row],[VALOR RESTANTE]]&lt;Tabla267[[#This Row],[VALOR]],"NO DISPONIBLE","DISPONIBLE")</f>
        <v>#N/A</v>
      </c>
      <c r="M6698" s="9">
        <f>COUNTIF(Tabla267[[#This Row],[VALOR RESTANTE]],0)</f>
        <v>0</v>
      </c>
    </row>
    <row r="6699" spans="2:13" hidden="1" x14ac:dyDescent="0.2">
      <c r="B6699" s="31">
        <v>6690</v>
      </c>
      <c r="J6699">
        <f t="shared" si="104"/>
        <v>105000</v>
      </c>
      <c r="K6699" t="e">
        <f>VLOOKUP(B6699,'REGISTRO ABONOS'!$B$8:$BC$10039,54,0)</f>
        <v>#N/A</v>
      </c>
      <c r="L6699" t="e">
        <f>IF(Tabla267[[#This Row],[VALOR RESTANTE]]&lt;Tabla267[[#This Row],[VALOR]],"NO DISPONIBLE","DISPONIBLE")</f>
        <v>#N/A</v>
      </c>
      <c r="M6699" s="9">
        <f>COUNTIF(Tabla267[[#This Row],[VALOR RESTANTE]],0)</f>
        <v>0</v>
      </c>
    </row>
    <row r="6700" spans="2:13" hidden="1" x14ac:dyDescent="0.2">
      <c r="B6700" s="31">
        <v>6691</v>
      </c>
      <c r="J6700">
        <f t="shared" si="104"/>
        <v>105000</v>
      </c>
      <c r="K6700" t="e">
        <f>VLOOKUP(B6700,'REGISTRO ABONOS'!$B$8:$BC$10039,54,0)</f>
        <v>#N/A</v>
      </c>
      <c r="L6700" t="e">
        <f>IF(Tabla267[[#This Row],[VALOR RESTANTE]]&lt;Tabla267[[#This Row],[VALOR]],"NO DISPONIBLE","DISPONIBLE")</f>
        <v>#N/A</v>
      </c>
      <c r="M6700" s="9">
        <f>COUNTIF(Tabla267[[#This Row],[VALOR RESTANTE]],0)</f>
        <v>0</v>
      </c>
    </row>
    <row r="6701" spans="2:13" hidden="1" x14ac:dyDescent="0.2">
      <c r="B6701" s="31">
        <v>6692</v>
      </c>
      <c r="J6701">
        <f t="shared" si="104"/>
        <v>105000</v>
      </c>
      <c r="K6701" t="e">
        <f>VLOOKUP(B6701,'REGISTRO ABONOS'!$B$8:$BC$10039,54,0)</f>
        <v>#N/A</v>
      </c>
      <c r="L6701" t="e">
        <f>IF(Tabla267[[#This Row],[VALOR RESTANTE]]&lt;Tabla267[[#This Row],[VALOR]],"NO DISPONIBLE","DISPONIBLE")</f>
        <v>#N/A</v>
      </c>
      <c r="M6701" s="9">
        <f>COUNTIF(Tabla267[[#This Row],[VALOR RESTANTE]],0)</f>
        <v>0</v>
      </c>
    </row>
    <row r="6702" spans="2:13" hidden="1" x14ac:dyDescent="0.2">
      <c r="B6702" s="31">
        <v>6693</v>
      </c>
      <c r="J6702">
        <f t="shared" si="104"/>
        <v>105000</v>
      </c>
      <c r="K6702" t="e">
        <f>VLOOKUP(B6702,'REGISTRO ABONOS'!$B$8:$BC$10039,54,0)</f>
        <v>#N/A</v>
      </c>
      <c r="L6702" t="e">
        <f>IF(Tabla267[[#This Row],[VALOR RESTANTE]]&lt;Tabla267[[#This Row],[VALOR]],"NO DISPONIBLE","DISPONIBLE")</f>
        <v>#N/A</v>
      </c>
      <c r="M6702" s="9">
        <f>COUNTIF(Tabla267[[#This Row],[VALOR RESTANTE]],0)</f>
        <v>0</v>
      </c>
    </row>
    <row r="6703" spans="2:13" hidden="1" x14ac:dyDescent="0.2">
      <c r="B6703" s="31">
        <v>6694</v>
      </c>
      <c r="J6703">
        <f t="shared" si="104"/>
        <v>105000</v>
      </c>
      <c r="K6703" t="e">
        <f>VLOOKUP(B6703,'REGISTRO ABONOS'!$B$8:$BC$10039,54,0)</f>
        <v>#N/A</v>
      </c>
      <c r="L6703" t="e">
        <f>IF(Tabla267[[#This Row],[VALOR RESTANTE]]&lt;Tabla267[[#This Row],[VALOR]],"NO DISPONIBLE","DISPONIBLE")</f>
        <v>#N/A</v>
      </c>
      <c r="M6703" s="9">
        <f>COUNTIF(Tabla267[[#This Row],[VALOR RESTANTE]],0)</f>
        <v>0</v>
      </c>
    </row>
    <row r="6704" spans="2:13" hidden="1" x14ac:dyDescent="0.2">
      <c r="B6704" s="31">
        <v>6695</v>
      </c>
      <c r="J6704">
        <f t="shared" si="104"/>
        <v>105000</v>
      </c>
      <c r="K6704" t="e">
        <f>VLOOKUP(B6704,'REGISTRO ABONOS'!$B$8:$BC$10039,54,0)</f>
        <v>#N/A</v>
      </c>
      <c r="L6704" t="e">
        <f>IF(Tabla267[[#This Row],[VALOR RESTANTE]]&lt;Tabla267[[#This Row],[VALOR]],"NO DISPONIBLE","DISPONIBLE")</f>
        <v>#N/A</v>
      </c>
      <c r="M6704" s="9">
        <f>COUNTIF(Tabla267[[#This Row],[VALOR RESTANTE]],0)</f>
        <v>0</v>
      </c>
    </row>
    <row r="6705" spans="2:13" hidden="1" x14ac:dyDescent="0.2">
      <c r="B6705" s="31">
        <v>6696</v>
      </c>
      <c r="J6705">
        <f t="shared" si="104"/>
        <v>105000</v>
      </c>
      <c r="K6705" t="e">
        <f>VLOOKUP(B6705,'REGISTRO ABONOS'!$B$8:$BC$10039,54,0)</f>
        <v>#N/A</v>
      </c>
      <c r="L6705" t="e">
        <f>IF(Tabla267[[#This Row],[VALOR RESTANTE]]&lt;Tabla267[[#This Row],[VALOR]],"NO DISPONIBLE","DISPONIBLE")</f>
        <v>#N/A</v>
      </c>
      <c r="M6705" s="9">
        <f>COUNTIF(Tabla267[[#This Row],[VALOR RESTANTE]],0)</f>
        <v>0</v>
      </c>
    </row>
    <row r="6706" spans="2:13" hidden="1" x14ac:dyDescent="0.2">
      <c r="B6706" s="31">
        <v>6697</v>
      </c>
      <c r="J6706">
        <f t="shared" si="104"/>
        <v>105000</v>
      </c>
      <c r="K6706" t="e">
        <f>VLOOKUP(B6706,'REGISTRO ABONOS'!$B$8:$BC$10039,54,0)</f>
        <v>#N/A</v>
      </c>
      <c r="L6706" t="e">
        <f>IF(Tabla267[[#This Row],[VALOR RESTANTE]]&lt;Tabla267[[#This Row],[VALOR]],"NO DISPONIBLE","DISPONIBLE")</f>
        <v>#N/A</v>
      </c>
      <c r="M6706" s="9">
        <f>COUNTIF(Tabla267[[#This Row],[VALOR RESTANTE]],0)</f>
        <v>0</v>
      </c>
    </row>
    <row r="6707" spans="2:13" hidden="1" x14ac:dyDescent="0.2">
      <c r="B6707" s="31">
        <v>6698</v>
      </c>
      <c r="J6707">
        <f t="shared" si="104"/>
        <v>105000</v>
      </c>
      <c r="K6707" t="e">
        <f>VLOOKUP(B6707,'REGISTRO ABONOS'!$B$8:$BC$10039,54,0)</f>
        <v>#N/A</v>
      </c>
      <c r="L6707" t="e">
        <f>IF(Tabla267[[#This Row],[VALOR RESTANTE]]&lt;Tabla267[[#This Row],[VALOR]],"NO DISPONIBLE","DISPONIBLE")</f>
        <v>#N/A</v>
      </c>
      <c r="M6707" s="9">
        <f>COUNTIF(Tabla267[[#This Row],[VALOR RESTANTE]],0)</f>
        <v>0</v>
      </c>
    </row>
    <row r="6708" spans="2:13" hidden="1" x14ac:dyDescent="0.2">
      <c r="B6708" s="31">
        <v>6699</v>
      </c>
      <c r="J6708">
        <f t="shared" si="104"/>
        <v>105000</v>
      </c>
      <c r="K6708" t="e">
        <f>VLOOKUP(B6708,'REGISTRO ABONOS'!$B$8:$BC$10039,54,0)</f>
        <v>#N/A</v>
      </c>
      <c r="L6708" t="e">
        <f>IF(Tabla267[[#This Row],[VALOR RESTANTE]]&lt;Tabla267[[#This Row],[VALOR]],"NO DISPONIBLE","DISPONIBLE")</f>
        <v>#N/A</v>
      </c>
      <c r="M6708" s="9">
        <f>COUNTIF(Tabla267[[#This Row],[VALOR RESTANTE]],0)</f>
        <v>0</v>
      </c>
    </row>
    <row r="6709" spans="2:13" hidden="1" x14ac:dyDescent="0.2">
      <c r="B6709" s="31">
        <v>6700</v>
      </c>
      <c r="J6709">
        <f t="shared" si="104"/>
        <v>105000</v>
      </c>
      <c r="K6709" t="e">
        <f>VLOOKUP(B6709,'REGISTRO ABONOS'!$B$8:$BC$10039,54,0)</f>
        <v>#N/A</v>
      </c>
      <c r="L6709" t="e">
        <f>IF(Tabla267[[#This Row],[VALOR RESTANTE]]&lt;Tabla267[[#This Row],[VALOR]],"NO DISPONIBLE","DISPONIBLE")</f>
        <v>#N/A</v>
      </c>
      <c r="M6709" s="9">
        <f>COUNTIF(Tabla267[[#This Row],[VALOR RESTANTE]],0)</f>
        <v>0</v>
      </c>
    </row>
    <row r="6710" spans="2:13" hidden="1" x14ac:dyDescent="0.2">
      <c r="B6710" s="31">
        <v>6701</v>
      </c>
      <c r="J6710">
        <f t="shared" si="104"/>
        <v>105000</v>
      </c>
      <c r="K6710" t="e">
        <f>VLOOKUP(B6710,'REGISTRO ABONOS'!$B$8:$BC$10039,54,0)</f>
        <v>#N/A</v>
      </c>
      <c r="L6710" t="e">
        <f>IF(Tabla267[[#This Row],[VALOR RESTANTE]]&lt;Tabla267[[#This Row],[VALOR]],"NO DISPONIBLE","DISPONIBLE")</f>
        <v>#N/A</v>
      </c>
      <c r="M6710" s="9">
        <f>COUNTIF(Tabla267[[#This Row],[VALOR RESTANTE]],0)</f>
        <v>0</v>
      </c>
    </row>
    <row r="6711" spans="2:13" hidden="1" x14ac:dyDescent="0.2">
      <c r="B6711" s="31">
        <v>6702</v>
      </c>
      <c r="J6711">
        <f t="shared" si="104"/>
        <v>105000</v>
      </c>
      <c r="K6711" t="e">
        <f>VLOOKUP(B6711,'REGISTRO ABONOS'!$B$8:$BC$10039,54,0)</f>
        <v>#N/A</v>
      </c>
      <c r="L6711" t="e">
        <f>IF(Tabla267[[#This Row],[VALOR RESTANTE]]&lt;Tabla267[[#This Row],[VALOR]],"NO DISPONIBLE","DISPONIBLE")</f>
        <v>#N/A</v>
      </c>
      <c r="M6711" s="9">
        <f>COUNTIF(Tabla267[[#This Row],[VALOR RESTANTE]],0)</f>
        <v>0</v>
      </c>
    </row>
    <row r="6712" spans="2:13" hidden="1" x14ac:dyDescent="0.2">
      <c r="B6712" s="31">
        <v>6703</v>
      </c>
      <c r="J6712">
        <f t="shared" si="104"/>
        <v>105000</v>
      </c>
      <c r="K6712" t="e">
        <f>VLOOKUP(B6712,'REGISTRO ABONOS'!$B$8:$BC$10039,54,0)</f>
        <v>#N/A</v>
      </c>
      <c r="L6712" t="e">
        <f>IF(Tabla267[[#This Row],[VALOR RESTANTE]]&lt;Tabla267[[#This Row],[VALOR]],"NO DISPONIBLE","DISPONIBLE")</f>
        <v>#N/A</v>
      </c>
      <c r="M6712" s="9">
        <f>COUNTIF(Tabla267[[#This Row],[VALOR RESTANTE]],0)</f>
        <v>0</v>
      </c>
    </row>
    <row r="6713" spans="2:13" hidden="1" x14ac:dyDescent="0.2">
      <c r="B6713" s="31">
        <v>6704</v>
      </c>
      <c r="J6713">
        <f t="shared" si="104"/>
        <v>105000</v>
      </c>
      <c r="K6713" t="e">
        <f>VLOOKUP(B6713,'REGISTRO ABONOS'!$B$8:$BC$10039,54,0)</f>
        <v>#N/A</v>
      </c>
      <c r="L6713" t="e">
        <f>IF(Tabla267[[#This Row],[VALOR RESTANTE]]&lt;Tabla267[[#This Row],[VALOR]],"NO DISPONIBLE","DISPONIBLE")</f>
        <v>#N/A</v>
      </c>
      <c r="M6713" s="9">
        <f>COUNTIF(Tabla267[[#This Row],[VALOR RESTANTE]],0)</f>
        <v>0</v>
      </c>
    </row>
    <row r="6714" spans="2:13" hidden="1" x14ac:dyDescent="0.2">
      <c r="B6714" s="31">
        <v>6705</v>
      </c>
      <c r="J6714">
        <f t="shared" si="104"/>
        <v>105000</v>
      </c>
      <c r="K6714" t="e">
        <f>VLOOKUP(B6714,'REGISTRO ABONOS'!$B$8:$BC$10039,54,0)</f>
        <v>#N/A</v>
      </c>
      <c r="L6714" t="e">
        <f>IF(Tabla267[[#This Row],[VALOR RESTANTE]]&lt;Tabla267[[#This Row],[VALOR]],"NO DISPONIBLE","DISPONIBLE")</f>
        <v>#N/A</v>
      </c>
      <c r="M6714" s="9">
        <f>COUNTIF(Tabla267[[#This Row],[VALOR RESTANTE]],0)</f>
        <v>0</v>
      </c>
    </row>
    <row r="6715" spans="2:13" hidden="1" x14ac:dyDescent="0.2">
      <c r="B6715" s="31">
        <v>6706</v>
      </c>
      <c r="J6715">
        <f t="shared" si="104"/>
        <v>105000</v>
      </c>
      <c r="K6715" t="e">
        <f>VLOOKUP(B6715,'REGISTRO ABONOS'!$B$8:$BC$10039,54,0)</f>
        <v>#N/A</v>
      </c>
      <c r="L6715" t="e">
        <f>IF(Tabla267[[#This Row],[VALOR RESTANTE]]&lt;Tabla267[[#This Row],[VALOR]],"NO DISPONIBLE","DISPONIBLE")</f>
        <v>#N/A</v>
      </c>
      <c r="M6715" s="9">
        <f>COUNTIF(Tabla267[[#This Row],[VALOR RESTANTE]],0)</f>
        <v>0</v>
      </c>
    </row>
    <row r="6716" spans="2:13" hidden="1" x14ac:dyDescent="0.2">
      <c r="B6716" s="31">
        <v>6707</v>
      </c>
      <c r="J6716">
        <f t="shared" si="104"/>
        <v>105000</v>
      </c>
      <c r="K6716" t="e">
        <f>VLOOKUP(B6716,'REGISTRO ABONOS'!$B$8:$BC$10039,54,0)</f>
        <v>#N/A</v>
      </c>
      <c r="L6716" t="e">
        <f>IF(Tabla267[[#This Row],[VALOR RESTANTE]]&lt;Tabla267[[#This Row],[VALOR]],"NO DISPONIBLE","DISPONIBLE")</f>
        <v>#N/A</v>
      </c>
      <c r="M6716" s="9">
        <f>COUNTIF(Tabla267[[#This Row],[VALOR RESTANTE]],0)</f>
        <v>0</v>
      </c>
    </row>
    <row r="6717" spans="2:13" hidden="1" x14ac:dyDescent="0.2">
      <c r="B6717" s="31">
        <v>6708</v>
      </c>
      <c r="J6717">
        <f t="shared" si="104"/>
        <v>105000</v>
      </c>
      <c r="K6717" t="e">
        <f>VLOOKUP(B6717,'REGISTRO ABONOS'!$B$8:$BC$10039,54,0)</f>
        <v>#N/A</v>
      </c>
      <c r="L6717" t="e">
        <f>IF(Tabla267[[#This Row],[VALOR RESTANTE]]&lt;Tabla267[[#This Row],[VALOR]],"NO DISPONIBLE","DISPONIBLE")</f>
        <v>#N/A</v>
      </c>
      <c r="M6717" s="9">
        <f>COUNTIF(Tabla267[[#This Row],[VALOR RESTANTE]],0)</f>
        <v>0</v>
      </c>
    </row>
    <row r="6718" spans="2:13" hidden="1" x14ac:dyDescent="0.2">
      <c r="B6718" s="31">
        <v>6709</v>
      </c>
      <c r="J6718">
        <f t="shared" si="104"/>
        <v>105000</v>
      </c>
      <c r="K6718" t="e">
        <f>VLOOKUP(B6718,'REGISTRO ABONOS'!$B$8:$BC$10039,54,0)</f>
        <v>#N/A</v>
      </c>
      <c r="L6718" t="e">
        <f>IF(Tabla267[[#This Row],[VALOR RESTANTE]]&lt;Tabla267[[#This Row],[VALOR]],"NO DISPONIBLE","DISPONIBLE")</f>
        <v>#N/A</v>
      </c>
      <c r="M6718" s="9">
        <f>COUNTIF(Tabla267[[#This Row],[VALOR RESTANTE]],0)</f>
        <v>0</v>
      </c>
    </row>
    <row r="6719" spans="2:13" hidden="1" x14ac:dyDescent="0.2">
      <c r="B6719" s="31">
        <v>6710</v>
      </c>
      <c r="J6719">
        <f t="shared" si="104"/>
        <v>105000</v>
      </c>
      <c r="K6719" t="e">
        <f>VLOOKUP(B6719,'REGISTRO ABONOS'!$B$8:$BC$10039,54,0)</f>
        <v>#N/A</v>
      </c>
      <c r="L6719" t="e">
        <f>IF(Tabla267[[#This Row],[VALOR RESTANTE]]&lt;Tabla267[[#This Row],[VALOR]],"NO DISPONIBLE","DISPONIBLE")</f>
        <v>#N/A</v>
      </c>
      <c r="M6719" s="9">
        <f>COUNTIF(Tabla267[[#This Row],[VALOR RESTANTE]],0)</f>
        <v>0</v>
      </c>
    </row>
    <row r="6720" spans="2:13" hidden="1" x14ac:dyDescent="0.2">
      <c r="B6720" s="31">
        <v>6711</v>
      </c>
      <c r="J6720">
        <f t="shared" si="104"/>
        <v>105000</v>
      </c>
      <c r="K6720" t="e">
        <f>VLOOKUP(B6720,'REGISTRO ABONOS'!$B$8:$BC$10039,54,0)</f>
        <v>#N/A</v>
      </c>
      <c r="L6720" t="e">
        <f>IF(Tabla267[[#This Row],[VALOR RESTANTE]]&lt;Tabla267[[#This Row],[VALOR]],"NO DISPONIBLE","DISPONIBLE")</f>
        <v>#N/A</v>
      </c>
      <c r="M6720" s="9">
        <f>COUNTIF(Tabla267[[#This Row],[VALOR RESTANTE]],0)</f>
        <v>0</v>
      </c>
    </row>
    <row r="6721" spans="2:13" hidden="1" x14ac:dyDescent="0.2">
      <c r="B6721" s="31">
        <v>6712</v>
      </c>
      <c r="J6721">
        <f t="shared" si="104"/>
        <v>105000</v>
      </c>
      <c r="K6721" t="e">
        <f>VLOOKUP(B6721,'REGISTRO ABONOS'!$B$8:$BC$10039,54,0)</f>
        <v>#N/A</v>
      </c>
      <c r="L6721" t="e">
        <f>IF(Tabla267[[#This Row],[VALOR RESTANTE]]&lt;Tabla267[[#This Row],[VALOR]],"NO DISPONIBLE","DISPONIBLE")</f>
        <v>#N/A</v>
      </c>
      <c r="M6721" s="9">
        <f>COUNTIF(Tabla267[[#This Row],[VALOR RESTANTE]],0)</f>
        <v>0</v>
      </c>
    </row>
    <row r="6722" spans="2:13" hidden="1" x14ac:dyDescent="0.2">
      <c r="B6722" s="31">
        <v>6713</v>
      </c>
      <c r="J6722">
        <f t="shared" si="104"/>
        <v>105000</v>
      </c>
      <c r="K6722" t="e">
        <f>VLOOKUP(B6722,'REGISTRO ABONOS'!$B$8:$BC$10039,54,0)</f>
        <v>#N/A</v>
      </c>
      <c r="L6722" t="e">
        <f>IF(Tabla267[[#This Row],[VALOR RESTANTE]]&lt;Tabla267[[#This Row],[VALOR]],"NO DISPONIBLE","DISPONIBLE")</f>
        <v>#N/A</v>
      </c>
      <c r="M6722" s="9">
        <f>COUNTIF(Tabla267[[#This Row],[VALOR RESTANTE]],0)</f>
        <v>0</v>
      </c>
    </row>
    <row r="6723" spans="2:13" hidden="1" x14ac:dyDescent="0.2">
      <c r="B6723" s="31">
        <v>6714</v>
      </c>
      <c r="J6723">
        <f t="shared" si="104"/>
        <v>105000</v>
      </c>
      <c r="K6723" t="e">
        <f>VLOOKUP(B6723,'REGISTRO ABONOS'!$B$8:$BC$10039,54,0)</f>
        <v>#N/A</v>
      </c>
      <c r="L6723" t="e">
        <f>IF(Tabla267[[#This Row],[VALOR RESTANTE]]&lt;Tabla267[[#This Row],[VALOR]],"NO DISPONIBLE","DISPONIBLE")</f>
        <v>#N/A</v>
      </c>
      <c r="M6723" s="9">
        <f>COUNTIF(Tabla267[[#This Row],[VALOR RESTANTE]],0)</f>
        <v>0</v>
      </c>
    </row>
    <row r="6724" spans="2:13" hidden="1" x14ac:dyDescent="0.2">
      <c r="B6724" s="31">
        <v>6715</v>
      </c>
      <c r="J6724">
        <f t="shared" si="104"/>
        <v>105000</v>
      </c>
      <c r="K6724" t="e">
        <f>VLOOKUP(B6724,'REGISTRO ABONOS'!$B$8:$BC$10039,54,0)</f>
        <v>#N/A</v>
      </c>
      <c r="L6724" t="e">
        <f>IF(Tabla267[[#This Row],[VALOR RESTANTE]]&lt;Tabla267[[#This Row],[VALOR]],"NO DISPONIBLE","DISPONIBLE")</f>
        <v>#N/A</v>
      </c>
      <c r="M6724" s="9">
        <f>COUNTIF(Tabla267[[#This Row],[VALOR RESTANTE]],0)</f>
        <v>0</v>
      </c>
    </row>
    <row r="6725" spans="2:13" hidden="1" x14ac:dyDescent="0.2">
      <c r="B6725" s="31">
        <v>6716</v>
      </c>
      <c r="J6725">
        <f t="shared" si="104"/>
        <v>105000</v>
      </c>
      <c r="K6725" t="e">
        <f>VLOOKUP(B6725,'REGISTRO ABONOS'!$B$8:$BC$10039,54,0)</f>
        <v>#N/A</v>
      </c>
      <c r="L6725" t="e">
        <f>IF(Tabla267[[#This Row],[VALOR RESTANTE]]&lt;Tabla267[[#This Row],[VALOR]],"NO DISPONIBLE","DISPONIBLE")</f>
        <v>#N/A</v>
      </c>
      <c r="M6725" s="9">
        <f>COUNTIF(Tabla267[[#This Row],[VALOR RESTANTE]],0)</f>
        <v>0</v>
      </c>
    </row>
    <row r="6726" spans="2:13" hidden="1" x14ac:dyDescent="0.2">
      <c r="B6726" s="31">
        <v>6717</v>
      </c>
      <c r="J6726">
        <f t="shared" si="104"/>
        <v>105000</v>
      </c>
      <c r="K6726" t="e">
        <f>VLOOKUP(B6726,'REGISTRO ABONOS'!$B$8:$BC$10039,54,0)</f>
        <v>#N/A</v>
      </c>
      <c r="L6726" t="e">
        <f>IF(Tabla267[[#This Row],[VALOR RESTANTE]]&lt;Tabla267[[#This Row],[VALOR]],"NO DISPONIBLE","DISPONIBLE")</f>
        <v>#N/A</v>
      </c>
      <c r="M6726" s="9">
        <f>COUNTIF(Tabla267[[#This Row],[VALOR RESTANTE]],0)</f>
        <v>0</v>
      </c>
    </row>
    <row r="6727" spans="2:13" hidden="1" x14ac:dyDescent="0.2">
      <c r="B6727" s="31">
        <v>6718</v>
      </c>
      <c r="J6727">
        <f t="shared" si="104"/>
        <v>105000</v>
      </c>
      <c r="K6727" t="e">
        <f>VLOOKUP(B6727,'REGISTRO ABONOS'!$B$8:$BC$10039,54,0)</f>
        <v>#N/A</v>
      </c>
      <c r="L6727" t="e">
        <f>IF(Tabla267[[#This Row],[VALOR RESTANTE]]&lt;Tabla267[[#This Row],[VALOR]],"NO DISPONIBLE","DISPONIBLE")</f>
        <v>#N/A</v>
      </c>
      <c r="M6727" s="9">
        <f>COUNTIF(Tabla267[[#This Row],[VALOR RESTANTE]],0)</f>
        <v>0</v>
      </c>
    </row>
    <row r="6728" spans="2:13" hidden="1" x14ac:dyDescent="0.2">
      <c r="B6728" s="31">
        <v>6719</v>
      </c>
      <c r="J6728">
        <f t="shared" si="104"/>
        <v>105000</v>
      </c>
      <c r="K6728" t="e">
        <f>VLOOKUP(B6728,'REGISTRO ABONOS'!$B$8:$BC$10039,54,0)</f>
        <v>#N/A</v>
      </c>
      <c r="L6728" t="e">
        <f>IF(Tabla267[[#This Row],[VALOR RESTANTE]]&lt;Tabla267[[#This Row],[VALOR]],"NO DISPONIBLE","DISPONIBLE")</f>
        <v>#N/A</v>
      </c>
      <c r="M6728" s="9">
        <f>COUNTIF(Tabla267[[#This Row],[VALOR RESTANTE]],0)</f>
        <v>0</v>
      </c>
    </row>
    <row r="6729" spans="2:13" hidden="1" x14ac:dyDescent="0.2">
      <c r="B6729" s="31">
        <v>6720</v>
      </c>
      <c r="J6729">
        <f t="shared" si="104"/>
        <v>105000</v>
      </c>
      <c r="K6729" t="e">
        <f>VLOOKUP(B6729,'REGISTRO ABONOS'!$B$8:$BC$10039,54,0)</f>
        <v>#N/A</v>
      </c>
      <c r="L6729" t="e">
        <f>IF(Tabla267[[#This Row],[VALOR RESTANTE]]&lt;Tabla267[[#This Row],[VALOR]],"NO DISPONIBLE","DISPONIBLE")</f>
        <v>#N/A</v>
      </c>
      <c r="M6729" s="9">
        <f>COUNTIF(Tabla267[[#This Row],[VALOR RESTANTE]],0)</f>
        <v>0</v>
      </c>
    </row>
    <row r="6730" spans="2:13" hidden="1" x14ac:dyDescent="0.2">
      <c r="B6730" s="31">
        <v>6721</v>
      </c>
      <c r="J6730">
        <f t="shared" si="104"/>
        <v>105000</v>
      </c>
      <c r="K6730" t="e">
        <f>VLOOKUP(B6730,'REGISTRO ABONOS'!$B$8:$BC$10039,54,0)</f>
        <v>#N/A</v>
      </c>
      <c r="L6730" t="e">
        <f>IF(Tabla267[[#This Row],[VALOR RESTANTE]]&lt;Tabla267[[#This Row],[VALOR]],"NO DISPONIBLE","DISPONIBLE")</f>
        <v>#N/A</v>
      </c>
      <c r="M6730" s="9">
        <f>COUNTIF(Tabla267[[#This Row],[VALOR RESTANTE]],0)</f>
        <v>0</v>
      </c>
    </row>
    <row r="6731" spans="2:13" hidden="1" x14ac:dyDescent="0.2">
      <c r="B6731" s="31">
        <v>6722</v>
      </c>
      <c r="J6731">
        <f t="shared" si="104"/>
        <v>105000</v>
      </c>
      <c r="K6731" t="e">
        <f>VLOOKUP(B6731,'REGISTRO ABONOS'!$B$8:$BC$10039,54,0)</f>
        <v>#N/A</v>
      </c>
      <c r="L6731" t="e">
        <f>IF(Tabla267[[#This Row],[VALOR RESTANTE]]&lt;Tabla267[[#This Row],[VALOR]],"NO DISPONIBLE","DISPONIBLE")</f>
        <v>#N/A</v>
      </c>
      <c r="M6731" s="9">
        <f>COUNTIF(Tabla267[[#This Row],[VALOR RESTANTE]],0)</f>
        <v>0</v>
      </c>
    </row>
    <row r="6732" spans="2:13" hidden="1" x14ac:dyDescent="0.2">
      <c r="B6732" s="31">
        <v>6723</v>
      </c>
      <c r="J6732">
        <f t="shared" ref="J6732:J6795" si="105">IF(C6732&gt;43607,130000,105000)</f>
        <v>105000</v>
      </c>
      <c r="K6732" t="e">
        <f>VLOOKUP(B6732,'REGISTRO ABONOS'!$B$8:$BC$10039,54,0)</f>
        <v>#N/A</v>
      </c>
      <c r="L6732" t="e">
        <f>IF(Tabla267[[#This Row],[VALOR RESTANTE]]&lt;Tabla267[[#This Row],[VALOR]],"NO DISPONIBLE","DISPONIBLE")</f>
        <v>#N/A</v>
      </c>
      <c r="M6732" s="9">
        <f>COUNTIF(Tabla267[[#This Row],[VALOR RESTANTE]],0)</f>
        <v>0</v>
      </c>
    </row>
    <row r="6733" spans="2:13" hidden="1" x14ac:dyDescent="0.2">
      <c r="B6733" s="31">
        <v>6724</v>
      </c>
      <c r="J6733">
        <f t="shared" si="105"/>
        <v>105000</v>
      </c>
      <c r="K6733" t="e">
        <f>VLOOKUP(B6733,'REGISTRO ABONOS'!$B$8:$BC$10039,54,0)</f>
        <v>#N/A</v>
      </c>
      <c r="L6733" t="e">
        <f>IF(Tabla267[[#This Row],[VALOR RESTANTE]]&lt;Tabla267[[#This Row],[VALOR]],"NO DISPONIBLE","DISPONIBLE")</f>
        <v>#N/A</v>
      </c>
      <c r="M6733" s="9">
        <f>COUNTIF(Tabla267[[#This Row],[VALOR RESTANTE]],0)</f>
        <v>0</v>
      </c>
    </row>
    <row r="6734" spans="2:13" hidden="1" x14ac:dyDescent="0.2">
      <c r="B6734" s="31">
        <v>6725</v>
      </c>
      <c r="J6734">
        <f t="shared" si="105"/>
        <v>105000</v>
      </c>
      <c r="K6734" t="e">
        <f>VLOOKUP(B6734,'REGISTRO ABONOS'!$B$8:$BC$10039,54,0)</f>
        <v>#N/A</v>
      </c>
      <c r="L6734" t="e">
        <f>IF(Tabla267[[#This Row],[VALOR RESTANTE]]&lt;Tabla267[[#This Row],[VALOR]],"NO DISPONIBLE","DISPONIBLE")</f>
        <v>#N/A</v>
      </c>
      <c r="M6734" s="9">
        <f>COUNTIF(Tabla267[[#This Row],[VALOR RESTANTE]],0)</f>
        <v>0</v>
      </c>
    </row>
    <row r="6735" spans="2:13" hidden="1" x14ac:dyDescent="0.2">
      <c r="B6735" s="31">
        <v>6726</v>
      </c>
      <c r="J6735">
        <f t="shared" si="105"/>
        <v>105000</v>
      </c>
      <c r="K6735" t="e">
        <f>VLOOKUP(B6735,'REGISTRO ABONOS'!$B$8:$BC$10039,54,0)</f>
        <v>#N/A</v>
      </c>
      <c r="L6735" t="e">
        <f>IF(Tabla267[[#This Row],[VALOR RESTANTE]]&lt;Tabla267[[#This Row],[VALOR]],"NO DISPONIBLE","DISPONIBLE")</f>
        <v>#N/A</v>
      </c>
      <c r="M6735" s="9">
        <f>COUNTIF(Tabla267[[#This Row],[VALOR RESTANTE]],0)</f>
        <v>0</v>
      </c>
    </row>
    <row r="6736" spans="2:13" hidden="1" x14ac:dyDescent="0.2">
      <c r="B6736" s="31">
        <v>6727</v>
      </c>
      <c r="J6736">
        <f t="shared" si="105"/>
        <v>105000</v>
      </c>
      <c r="K6736" t="e">
        <f>VLOOKUP(B6736,'REGISTRO ABONOS'!$B$8:$BC$10039,54,0)</f>
        <v>#N/A</v>
      </c>
      <c r="L6736" t="e">
        <f>IF(Tabla267[[#This Row],[VALOR RESTANTE]]&lt;Tabla267[[#This Row],[VALOR]],"NO DISPONIBLE","DISPONIBLE")</f>
        <v>#N/A</v>
      </c>
      <c r="M6736" s="9">
        <f>COUNTIF(Tabla267[[#This Row],[VALOR RESTANTE]],0)</f>
        <v>0</v>
      </c>
    </row>
    <row r="6737" spans="2:13" hidden="1" x14ac:dyDescent="0.2">
      <c r="B6737" s="31">
        <v>6728</v>
      </c>
      <c r="J6737">
        <f t="shared" si="105"/>
        <v>105000</v>
      </c>
      <c r="K6737" t="e">
        <f>VLOOKUP(B6737,'REGISTRO ABONOS'!$B$8:$BC$10039,54,0)</f>
        <v>#N/A</v>
      </c>
      <c r="L6737" t="e">
        <f>IF(Tabla267[[#This Row],[VALOR RESTANTE]]&lt;Tabla267[[#This Row],[VALOR]],"NO DISPONIBLE","DISPONIBLE")</f>
        <v>#N/A</v>
      </c>
      <c r="M6737" s="9">
        <f>COUNTIF(Tabla267[[#This Row],[VALOR RESTANTE]],0)</f>
        <v>0</v>
      </c>
    </row>
    <row r="6738" spans="2:13" hidden="1" x14ac:dyDescent="0.2">
      <c r="B6738" s="31">
        <v>6729</v>
      </c>
      <c r="C6738" s="10">
        <v>43562</v>
      </c>
      <c r="D6738" t="s">
        <v>443</v>
      </c>
      <c r="H6738" t="s">
        <v>443</v>
      </c>
      <c r="I6738" t="s">
        <v>411</v>
      </c>
      <c r="J6738">
        <f t="shared" si="105"/>
        <v>105000</v>
      </c>
      <c r="K6738" t="e">
        <f>VLOOKUP(B6738,'REGISTRO ABONOS'!$B$8:$BC$10039,54,0)</f>
        <v>#N/A</v>
      </c>
      <c r="L6738" t="e">
        <f>IF(Tabla267[[#This Row],[VALOR RESTANTE]]&lt;Tabla267[[#This Row],[VALOR]],"NO DISPONIBLE","DISPONIBLE")</f>
        <v>#N/A</v>
      </c>
      <c r="M6738" s="9">
        <f>COUNTIF(Tabla267[[#This Row],[VALOR RESTANTE]],0)</f>
        <v>0</v>
      </c>
    </row>
    <row r="6739" spans="2:13" hidden="1" x14ac:dyDescent="0.2">
      <c r="B6739" s="31">
        <v>6730</v>
      </c>
      <c r="J6739">
        <f t="shared" si="105"/>
        <v>105000</v>
      </c>
      <c r="K6739" t="e">
        <f>VLOOKUP(B6739,'REGISTRO ABONOS'!$B$8:$BC$10039,54,0)</f>
        <v>#N/A</v>
      </c>
      <c r="L6739" t="e">
        <f>IF(Tabla267[[#This Row],[VALOR RESTANTE]]&lt;Tabla267[[#This Row],[VALOR]],"NO DISPONIBLE","DISPONIBLE")</f>
        <v>#N/A</v>
      </c>
      <c r="M6739" s="9">
        <f>COUNTIF(Tabla267[[#This Row],[VALOR RESTANTE]],0)</f>
        <v>0</v>
      </c>
    </row>
    <row r="6740" spans="2:13" hidden="1" x14ac:dyDescent="0.2">
      <c r="B6740" s="31">
        <v>6731</v>
      </c>
      <c r="J6740">
        <f t="shared" si="105"/>
        <v>105000</v>
      </c>
      <c r="K6740" t="e">
        <f>VLOOKUP(B6740,'REGISTRO ABONOS'!$B$8:$BC$10039,54,0)</f>
        <v>#N/A</v>
      </c>
      <c r="L6740" t="e">
        <f>IF(Tabla267[[#This Row],[VALOR RESTANTE]]&lt;Tabla267[[#This Row],[VALOR]],"NO DISPONIBLE","DISPONIBLE")</f>
        <v>#N/A</v>
      </c>
      <c r="M6740" s="9">
        <f>COUNTIF(Tabla267[[#This Row],[VALOR RESTANTE]],0)</f>
        <v>0</v>
      </c>
    </row>
    <row r="6741" spans="2:13" hidden="1" x14ac:dyDescent="0.2">
      <c r="B6741" s="31">
        <v>6732</v>
      </c>
      <c r="J6741">
        <f t="shared" si="105"/>
        <v>105000</v>
      </c>
      <c r="K6741" t="e">
        <f>VLOOKUP(B6741,'REGISTRO ABONOS'!$B$8:$BC$10039,54,0)</f>
        <v>#N/A</v>
      </c>
      <c r="L6741" t="e">
        <f>IF(Tabla267[[#This Row],[VALOR RESTANTE]]&lt;Tabla267[[#This Row],[VALOR]],"NO DISPONIBLE","DISPONIBLE")</f>
        <v>#N/A</v>
      </c>
      <c r="M6741" s="9">
        <f>COUNTIF(Tabla267[[#This Row],[VALOR RESTANTE]],0)</f>
        <v>0</v>
      </c>
    </row>
    <row r="6742" spans="2:13" hidden="1" x14ac:dyDescent="0.2">
      <c r="B6742" s="31">
        <v>6733</v>
      </c>
      <c r="J6742">
        <f t="shared" si="105"/>
        <v>105000</v>
      </c>
      <c r="K6742" t="e">
        <f>VLOOKUP(B6742,'REGISTRO ABONOS'!$B$8:$BC$10039,54,0)</f>
        <v>#N/A</v>
      </c>
      <c r="L6742" t="e">
        <f>IF(Tabla267[[#This Row],[VALOR RESTANTE]]&lt;Tabla267[[#This Row],[VALOR]],"NO DISPONIBLE","DISPONIBLE")</f>
        <v>#N/A</v>
      </c>
      <c r="M6742" s="9">
        <f>COUNTIF(Tabla267[[#This Row],[VALOR RESTANTE]],0)</f>
        <v>0</v>
      </c>
    </row>
    <row r="6743" spans="2:13" hidden="1" x14ac:dyDescent="0.2">
      <c r="B6743" s="31">
        <v>6734</v>
      </c>
      <c r="J6743">
        <f t="shared" si="105"/>
        <v>105000</v>
      </c>
      <c r="K6743" t="e">
        <f>VLOOKUP(B6743,'REGISTRO ABONOS'!$B$8:$BC$10039,54,0)</f>
        <v>#N/A</v>
      </c>
      <c r="L6743" t="e">
        <f>IF(Tabla267[[#This Row],[VALOR RESTANTE]]&lt;Tabla267[[#This Row],[VALOR]],"NO DISPONIBLE","DISPONIBLE")</f>
        <v>#N/A</v>
      </c>
      <c r="M6743" s="9">
        <f>COUNTIF(Tabla267[[#This Row],[VALOR RESTANTE]],0)</f>
        <v>0</v>
      </c>
    </row>
    <row r="6744" spans="2:13" hidden="1" x14ac:dyDescent="0.2">
      <c r="B6744" s="31">
        <v>6735</v>
      </c>
      <c r="J6744">
        <f t="shared" si="105"/>
        <v>105000</v>
      </c>
      <c r="K6744" t="e">
        <f>VLOOKUP(B6744,'REGISTRO ABONOS'!$B$8:$BC$10039,54,0)</f>
        <v>#N/A</v>
      </c>
      <c r="L6744" t="e">
        <f>IF(Tabla267[[#This Row],[VALOR RESTANTE]]&lt;Tabla267[[#This Row],[VALOR]],"NO DISPONIBLE","DISPONIBLE")</f>
        <v>#N/A</v>
      </c>
      <c r="M6744" s="9">
        <f>COUNTIF(Tabla267[[#This Row],[VALOR RESTANTE]],0)</f>
        <v>0</v>
      </c>
    </row>
    <row r="6745" spans="2:13" hidden="1" x14ac:dyDescent="0.2">
      <c r="B6745" s="31">
        <v>6736</v>
      </c>
      <c r="J6745">
        <f t="shared" si="105"/>
        <v>105000</v>
      </c>
      <c r="K6745" t="e">
        <f>VLOOKUP(B6745,'REGISTRO ABONOS'!$B$8:$BC$10039,54,0)</f>
        <v>#N/A</v>
      </c>
      <c r="L6745" t="e">
        <f>IF(Tabla267[[#This Row],[VALOR RESTANTE]]&lt;Tabla267[[#This Row],[VALOR]],"NO DISPONIBLE","DISPONIBLE")</f>
        <v>#N/A</v>
      </c>
      <c r="M6745" s="9">
        <f>COUNTIF(Tabla267[[#This Row],[VALOR RESTANTE]],0)</f>
        <v>0</v>
      </c>
    </row>
    <row r="6746" spans="2:13" hidden="1" x14ac:dyDescent="0.2">
      <c r="B6746" s="31">
        <v>6737</v>
      </c>
      <c r="J6746">
        <f t="shared" si="105"/>
        <v>105000</v>
      </c>
      <c r="K6746" t="e">
        <f>VLOOKUP(B6746,'REGISTRO ABONOS'!$B$8:$BC$10039,54,0)</f>
        <v>#N/A</v>
      </c>
      <c r="L6746" t="e">
        <f>IF(Tabla267[[#This Row],[VALOR RESTANTE]]&lt;Tabla267[[#This Row],[VALOR]],"NO DISPONIBLE","DISPONIBLE")</f>
        <v>#N/A</v>
      </c>
      <c r="M6746" s="9">
        <f>COUNTIF(Tabla267[[#This Row],[VALOR RESTANTE]],0)</f>
        <v>0</v>
      </c>
    </row>
    <row r="6747" spans="2:13" hidden="1" x14ac:dyDescent="0.2">
      <c r="B6747" s="31">
        <v>6738</v>
      </c>
      <c r="J6747">
        <f t="shared" si="105"/>
        <v>105000</v>
      </c>
      <c r="K6747" t="e">
        <f>VLOOKUP(B6747,'REGISTRO ABONOS'!$B$8:$BC$10039,54,0)</f>
        <v>#N/A</v>
      </c>
      <c r="L6747" t="e">
        <f>IF(Tabla267[[#This Row],[VALOR RESTANTE]]&lt;Tabla267[[#This Row],[VALOR]],"NO DISPONIBLE","DISPONIBLE")</f>
        <v>#N/A</v>
      </c>
      <c r="M6747" s="9">
        <f>COUNTIF(Tabla267[[#This Row],[VALOR RESTANTE]],0)</f>
        <v>0</v>
      </c>
    </row>
    <row r="6748" spans="2:13" hidden="1" x14ac:dyDescent="0.2">
      <c r="B6748" s="31">
        <v>6739</v>
      </c>
      <c r="J6748">
        <f t="shared" si="105"/>
        <v>105000</v>
      </c>
      <c r="K6748" t="e">
        <f>VLOOKUP(B6748,'REGISTRO ABONOS'!$B$8:$BC$10039,54,0)</f>
        <v>#N/A</v>
      </c>
      <c r="L6748" t="e">
        <f>IF(Tabla267[[#This Row],[VALOR RESTANTE]]&lt;Tabla267[[#This Row],[VALOR]],"NO DISPONIBLE","DISPONIBLE")</f>
        <v>#N/A</v>
      </c>
      <c r="M6748" s="9">
        <f>COUNTIF(Tabla267[[#This Row],[VALOR RESTANTE]],0)</f>
        <v>0</v>
      </c>
    </row>
    <row r="6749" spans="2:13" hidden="1" x14ac:dyDescent="0.2">
      <c r="B6749" s="31">
        <v>6740</v>
      </c>
      <c r="J6749">
        <f t="shared" si="105"/>
        <v>105000</v>
      </c>
      <c r="K6749" t="e">
        <f>VLOOKUP(B6749,'REGISTRO ABONOS'!$B$8:$BC$10039,54,0)</f>
        <v>#N/A</v>
      </c>
      <c r="L6749" t="e">
        <f>IF(Tabla267[[#This Row],[VALOR RESTANTE]]&lt;Tabla267[[#This Row],[VALOR]],"NO DISPONIBLE","DISPONIBLE")</f>
        <v>#N/A</v>
      </c>
      <c r="M6749" s="9">
        <f>COUNTIF(Tabla267[[#This Row],[VALOR RESTANTE]],0)</f>
        <v>0</v>
      </c>
    </row>
    <row r="6750" spans="2:13" hidden="1" x14ac:dyDescent="0.2">
      <c r="B6750" s="31">
        <v>6741</v>
      </c>
      <c r="J6750">
        <f t="shared" si="105"/>
        <v>105000</v>
      </c>
      <c r="K6750" t="e">
        <f>VLOOKUP(B6750,'REGISTRO ABONOS'!$B$8:$BC$10039,54,0)</f>
        <v>#N/A</v>
      </c>
      <c r="L6750" t="e">
        <f>IF(Tabla267[[#This Row],[VALOR RESTANTE]]&lt;Tabla267[[#This Row],[VALOR]],"NO DISPONIBLE","DISPONIBLE")</f>
        <v>#N/A</v>
      </c>
      <c r="M6750" s="9">
        <f>COUNTIF(Tabla267[[#This Row],[VALOR RESTANTE]],0)</f>
        <v>0</v>
      </c>
    </row>
    <row r="6751" spans="2:13" hidden="1" x14ac:dyDescent="0.2">
      <c r="B6751" s="31">
        <v>6742</v>
      </c>
      <c r="J6751">
        <f t="shared" si="105"/>
        <v>105000</v>
      </c>
      <c r="K6751" t="e">
        <f>VLOOKUP(B6751,'REGISTRO ABONOS'!$B$8:$BC$10039,54,0)</f>
        <v>#N/A</v>
      </c>
      <c r="L6751" t="e">
        <f>IF(Tabla267[[#This Row],[VALOR RESTANTE]]&lt;Tabla267[[#This Row],[VALOR]],"NO DISPONIBLE","DISPONIBLE")</f>
        <v>#N/A</v>
      </c>
      <c r="M6751" s="9">
        <f>COUNTIF(Tabla267[[#This Row],[VALOR RESTANTE]],0)</f>
        <v>0</v>
      </c>
    </row>
    <row r="6752" spans="2:13" hidden="1" x14ac:dyDescent="0.2">
      <c r="B6752" s="31">
        <v>6743</v>
      </c>
      <c r="J6752">
        <f t="shared" si="105"/>
        <v>105000</v>
      </c>
      <c r="K6752" t="e">
        <f>VLOOKUP(B6752,'REGISTRO ABONOS'!$B$8:$BC$10039,54,0)</f>
        <v>#N/A</v>
      </c>
      <c r="L6752" t="e">
        <f>IF(Tabla267[[#This Row],[VALOR RESTANTE]]&lt;Tabla267[[#This Row],[VALOR]],"NO DISPONIBLE","DISPONIBLE")</f>
        <v>#N/A</v>
      </c>
      <c r="M6752" s="9">
        <f>COUNTIF(Tabla267[[#This Row],[VALOR RESTANTE]],0)</f>
        <v>0</v>
      </c>
    </row>
    <row r="6753" spans="2:13" hidden="1" x14ac:dyDescent="0.2">
      <c r="B6753" s="31">
        <v>6744</v>
      </c>
      <c r="J6753">
        <f t="shared" si="105"/>
        <v>105000</v>
      </c>
      <c r="K6753" t="e">
        <f>VLOOKUP(B6753,'REGISTRO ABONOS'!$B$8:$BC$10039,54,0)</f>
        <v>#N/A</v>
      </c>
      <c r="L6753" t="e">
        <f>IF(Tabla267[[#This Row],[VALOR RESTANTE]]&lt;Tabla267[[#This Row],[VALOR]],"NO DISPONIBLE","DISPONIBLE")</f>
        <v>#N/A</v>
      </c>
      <c r="M6753" s="9">
        <f>COUNTIF(Tabla267[[#This Row],[VALOR RESTANTE]],0)</f>
        <v>0</v>
      </c>
    </row>
    <row r="6754" spans="2:13" hidden="1" x14ac:dyDescent="0.2">
      <c r="B6754" s="31">
        <v>6745</v>
      </c>
      <c r="J6754">
        <f t="shared" si="105"/>
        <v>105000</v>
      </c>
      <c r="K6754" t="e">
        <f>VLOOKUP(B6754,'REGISTRO ABONOS'!$B$8:$BC$10039,54,0)</f>
        <v>#N/A</v>
      </c>
      <c r="L6754" t="e">
        <f>IF(Tabla267[[#This Row],[VALOR RESTANTE]]&lt;Tabla267[[#This Row],[VALOR]],"NO DISPONIBLE","DISPONIBLE")</f>
        <v>#N/A</v>
      </c>
      <c r="M6754" s="9">
        <f>COUNTIF(Tabla267[[#This Row],[VALOR RESTANTE]],0)</f>
        <v>0</v>
      </c>
    </row>
    <row r="6755" spans="2:13" hidden="1" x14ac:dyDescent="0.2">
      <c r="B6755" s="31">
        <v>6746</v>
      </c>
      <c r="J6755">
        <f t="shared" si="105"/>
        <v>105000</v>
      </c>
      <c r="K6755" t="e">
        <f>VLOOKUP(B6755,'REGISTRO ABONOS'!$B$8:$BC$10039,54,0)</f>
        <v>#N/A</v>
      </c>
      <c r="L6755" t="e">
        <f>IF(Tabla267[[#This Row],[VALOR RESTANTE]]&lt;Tabla267[[#This Row],[VALOR]],"NO DISPONIBLE","DISPONIBLE")</f>
        <v>#N/A</v>
      </c>
      <c r="M6755" s="9">
        <f>COUNTIF(Tabla267[[#This Row],[VALOR RESTANTE]],0)</f>
        <v>0</v>
      </c>
    </row>
    <row r="6756" spans="2:13" hidden="1" x14ac:dyDescent="0.2">
      <c r="B6756" s="31">
        <v>6747</v>
      </c>
      <c r="J6756">
        <f t="shared" si="105"/>
        <v>105000</v>
      </c>
      <c r="K6756" t="e">
        <f>VLOOKUP(B6756,'REGISTRO ABONOS'!$B$8:$BC$10039,54,0)</f>
        <v>#N/A</v>
      </c>
      <c r="L6756" t="e">
        <f>IF(Tabla267[[#This Row],[VALOR RESTANTE]]&lt;Tabla267[[#This Row],[VALOR]],"NO DISPONIBLE","DISPONIBLE")</f>
        <v>#N/A</v>
      </c>
      <c r="M6756" s="9">
        <f>COUNTIF(Tabla267[[#This Row],[VALOR RESTANTE]],0)</f>
        <v>0</v>
      </c>
    </row>
    <row r="6757" spans="2:13" hidden="1" x14ac:dyDescent="0.2">
      <c r="B6757" s="31">
        <v>6748</v>
      </c>
      <c r="J6757">
        <f t="shared" si="105"/>
        <v>105000</v>
      </c>
      <c r="K6757" t="e">
        <f>VLOOKUP(B6757,'REGISTRO ABONOS'!$B$8:$BC$10039,54,0)</f>
        <v>#N/A</v>
      </c>
      <c r="L6757" t="e">
        <f>IF(Tabla267[[#This Row],[VALOR RESTANTE]]&lt;Tabla267[[#This Row],[VALOR]],"NO DISPONIBLE","DISPONIBLE")</f>
        <v>#N/A</v>
      </c>
      <c r="M6757" s="9">
        <f>COUNTIF(Tabla267[[#This Row],[VALOR RESTANTE]],0)</f>
        <v>0</v>
      </c>
    </row>
    <row r="6758" spans="2:13" hidden="1" x14ac:dyDescent="0.2">
      <c r="B6758" s="31">
        <v>6749</v>
      </c>
      <c r="J6758">
        <f t="shared" si="105"/>
        <v>105000</v>
      </c>
      <c r="K6758" t="e">
        <f>VLOOKUP(B6758,'REGISTRO ABONOS'!$B$8:$BC$10039,54,0)</f>
        <v>#N/A</v>
      </c>
      <c r="L6758" t="e">
        <f>IF(Tabla267[[#This Row],[VALOR RESTANTE]]&lt;Tabla267[[#This Row],[VALOR]],"NO DISPONIBLE","DISPONIBLE")</f>
        <v>#N/A</v>
      </c>
      <c r="M6758" s="9">
        <f>COUNTIF(Tabla267[[#This Row],[VALOR RESTANTE]],0)</f>
        <v>0</v>
      </c>
    </row>
    <row r="6759" spans="2:13" hidden="1" x14ac:dyDescent="0.2">
      <c r="B6759" s="31">
        <v>6750</v>
      </c>
      <c r="J6759">
        <f t="shared" si="105"/>
        <v>105000</v>
      </c>
      <c r="K6759" t="e">
        <f>VLOOKUP(B6759,'REGISTRO ABONOS'!$B$8:$BC$10039,54,0)</f>
        <v>#N/A</v>
      </c>
      <c r="L6759" t="e">
        <f>IF(Tabla267[[#This Row],[VALOR RESTANTE]]&lt;Tabla267[[#This Row],[VALOR]],"NO DISPONIBLE","DISPONIBLE")</f>
        <v>#N/A</v>
      </c>
      <c r="M6759" s="9">
        <f>COUNTIF(Tabla267[[#This Row],[VALOR RESTANTE]],0)</f>
        <v>0</v>
      </c>
    </row>
    <row r="6760" spans="2:13" hidden="1" x14ac:dyDescent="0.2">
      <c r="B6760" s="31">
        <v>6751</v>
      </c>
      <c r="J6760">
        <f t="shared" si="105"/>
        <v>105000</v>
      </c>
      <c r="K6760" t="e">
        <f>VLOOKUP(B6760,'REGISTRO ABONOS'!$B$8:$BC$10039,54,0)</f>
        <v>#N/A</v>
      </c>
      <c r="L6760" t="e">
        <f>IF(Tabla267[[#This Row],[VALOR RESTANTE]]&lt;Tabla267[[#This Row],[VALOR]],"NO DISPONIBLE","DISPONIBLE")</f>
        <v>#N/A</v>
      </c>
      <c r="M6760" s="9">
        <f>COUNTIF(Tabla267[[#This Row],[VALOR RESTANTE]],0)</f>
        <v>0</v>
      </c>
    </row>
    <row r="6761" spans="2:13" hidden="1" x14ac:dyDescent="0.2">
      <c r="B6761" s="31">
        <v>6752</v>
      </c>
      <c r="J6761">
        <f t="shared" si="105"/>
        <v>105000</v>
      </c>
      <c r="K6761" t="e">
        <f>VLOOKUP(B6761,'REGISTRO ABONOS'!$B$8:$BC$10039,54,0)</f>
        <v>#N/A</v>
      </c>
      <c r="L6761" t="e">
        <f>IF(Tabla267[[#This Row],[VALOR RESTANTE]]&lt;Tabla267[[#This Row],[VALOR]],"NO DISPONIBLE","DISPONIBLE")</f>
        <v>#N/A</v>
      </c>
      <c r="M6761" s="9">
        <f>COUNTIF(Tabla267[[#This Row],[VALOR RESTANTE]],0)</f>
        <v>0</v>
      </c>
    </row>
    <row r="6762" spans="2:13" hidden="1" x14ac:dyDescent="0.2">
      <c r="B6762" s="31">
        <v>6753</v>
      </c>
      <c r="J6762">
        <f t="shared" si="105"/>
        <v>105000</v>
      </c>
      <c r="K6762" t="e">
        <f>VLOOKUP(B6762,'REGISTRO ABONOS'!$B$8:$BC$10039,54,0)</f>
        <v>#N/A</v>
      </c>
      <c r="L6762" t="e">
        <f>IF(Tabla267[[#This Row],[VALOR RESTANTE]]&lt;Tabla267[[#This Row],[VALOR]],"NO DISPONIBLE","DISPONIBLE")</f>
        <v>#N/A</v>
      </c>
      <c r="M6762" s="9">
        <f>COUNTIF(Tabla267[[#This Row],[VALOR RESTANTE]],0)</f>
        <v>0</v>
      </c>
    </row>
    <row r="6763" spans="2:13" hidden="1" x14ac:dyDescent="0.2">
      <c r="B6763" s="31">
        <v>6754</v>
      </c>
      <c r="J6763">
        <f t="shared" si="105"/>
        <v>105000</v>
      </c>
      <c r="K6763" t="e">
        <f>VLOOKUP(B6763,'REGISTRO ABONOS'!$B$8:$BC$10039,54,0)</f>
        <v>#N/A</v>
      </c>
      <c r="L6763" t="e">
        <f>IF(Tabla267[[#This Row],[VALOR RESTANTE]]&lt;Tabla267[[#This Row],[VALOR]],"NO DISPONIBLE","DISPONIBLE")</f>
        <v>#N/A</v>
      </c>
      <c r="M6763" s="9">
        <f>COUNTIF(Tabla267[[#This Row],[VALOR RESTANTE]],0)</f>
        <v>0</v>
      </c>
    </row>
    <row r="6764" spans="2:13" hidden="1" x14ac:dyDescent="0.2">
      <c r="B6764" s="31">
        <v>6755</v>
      </c>
      <c r="J6764">
        <f t="shared" si="105"/>
        <v>105000</v>
      </c>
      <c r="K6764" t="e">
        <f>VLOOKUP(B6764,'REGISTRO ABONOS'!$B$8:$BC$10039,54,0)</f>
        <v>#N/A</v>
      </c>
      <c r="L6764" t="e">
        <f>IF(Tabla267[[#This Row],[VALOR RESTANTE]]&lt;Tabla267[[#This Row],[VALOR]],"NO DISPONIBLE","DISPONIBLE")</f>
        <v>#N/A</v>
      </c>
      <c r="M6764" s="9">
        <f>COUNTIF(Tabla267[[#This Row],[VALOR RESTANTE]],0)</f>
        <v>0</v>
      </c>
    </row>
    <row r="6765" spans="2:13" hidden="1" x14ac:dyDescent="0.2">
      <c r="B6765" s="31">
        <v>6756</v>
      </c>
      <c r="J6765">
        <f t="shared" si="105"/>
        <v>105000</v>
      </c>
      <c r="K6765" t="e">
        <f>VLOOKUP(B6765,'REGISTRO ABONOS'!$B$8:$BC$10039,54,0)</f>
        <v>#N/A</v>
      </c>
      <c r="L6765" t="e">
        <f>IF(Tabla267[[#This Row],[VALOR RESTANTE]]&lt;Tabla267[[#This Row],[VALOR]],"NO DISPONIBLE","DISPONIBLE")</f>
        <v>#N/A</v>
      </c>
      <c r="M6765" s="9">
        <f>COUNTIF(Tabla267[[#This Row],[VALOR RESTANTE]],0)</f>
        <v>0</v>
      </c>
    </row>
    <row r="6766" spans="2:13" hidden="1" x14ac:dyDescent="0.2">
      <c r="B6766" s="31">
        <v>6757</v>
      </c>
      <c r="J6766">
        <f t="shared" si="105"/>
        <v>105000</v>
      </c>
      <c r="K6766" t="e">
        <f>VLOOKUP(B6766,'REGISTRO ABONOS'!$B$8:$BC$10039,54,0)</f>
        <v>#N/A</v>
      </c>
      <c r="L6766" t="e">
        <f>IF(Tabla267[[#This Row],[VALOR RESTANTE]]&lt;Tabla267[[#This Row],[VALOR]],"NO DISPONIBLE","DISPONIBLE")</f>
        <v>#N/A</v>
      </c>
      <c r="M6766" s="9">
        <f>COUNTIF(Tabla267[[#This Row],[VALOR RESTANTE]],0)</f>
        <v>0</v>
      </c>
    </row>
    <row r="6767" spans="2:13" hidden="1" x14ac:dyDescent="0.2">
      <c r="B6767" s="31">
        <v>6758</v>
      </c>
      <c r="J6767">
        <f t="shared" si="105"/>
        <v>105000</v>
      </c>
      <c r="K6767" t="e">
        <f>VLOOKUP(B6767,'REGISTRO ABONOS'!$B$8:$BC$10039,54,0)</f>
        <v>#N/A</v>
      </c>
      <c r="L6767" t="e">
        <f>IF(Tabla267[[#This Row],[VALOR RESTANTE]]&lt;Tabla267[[#This Row],[VALOR]],"NO DISPONIBLE","DISPONIBLE")</f>
        <v>#N/A</v>
      </c>
      <c r="M6767" s="9">
        <f>COUNTIF(Tabla267[[#This Row],[VALOR RESTANTE]],0)</f>
        <v>0</v>
      </c>
    </row>
    <row r="6768" spans="2:13" hidden="1" x14ac:dyDescent="0.2">
      <c r="B6768" s="31">
        <v>6759</v>
      </c>
      <c r="J6768">
        <f t="shared" si="105"/>
        <v>105000</v>
      </c>
      <c r="K6768" t="e">
        <f>VLOOKUP(B6768,'REGISTRO ABONOS'!$B$8:$BC$10039,54,0)</f>
        <v>#N/A</v>
      </c>
      <c r="L6768" t="e">
        <f>IF(Tabla267[[#This Row],[VALOR RESTANTE]]&lt;Tabla267[[#This Row],[VALOR]],"NO DISPONIBLE","DISPONIBLE")</f>
        <v>#N/A</v>
      </c>
      <c r="M6768" s="9">
        <f>COUNTIF(Tabla267[[#This Row],[VALOR RESTANTE]],0)</f>
        <v>0</v>
      </c>
    </row>
    <row r="6769" spans="2:13" hidden="1" x14ac:dyDescent="0.2">
      <c r="B6769" s="31">
        <v>6760</v>
      </c>
      <c r="J6769">
        <f t="shared" si="105"/>
        <v>105000</v>
      </c>
      <c r="K6769" t="e">
        <f>VLOOKUP(B6769,'REGISTRO ABONOS'!$B$8:$BC$10039,54,0)</f>
        <v>#N/A</v>
      </c>
      <c r="L6769" t="e">
        <f>IF(Tabla267[[#This Row],[VALOR RESTANTE]]&lt;Tabla267[[#This Row],[VALOR]],"NO DISPONIBLE","DISPONIBLE")</f>
        <v>#N/A</v>
      </c>
      <c r="M6769" s="9">
        <f>COUNTIF(Tabla267[[#This Row],[VALOR RESTANTE]],0)</f>
        <v>0</v>
      </c>
    </row>
    <row r="6770" spans="2:13" hidden="1" x14ac:dyDescent="0.2">
      <c r="B6770" s="31">
        <v>6761</v>
      </c>
      <c r="J6770">
        <f t="shared" si="105"/>
        <v>105000</v>
      </c>
      <c r="K6770" t="e">
        <f>VLOOKUP(B6770,'REGISTRO ABONOS'!$B$8:$BC$10039,54,0)</f>
        <v>#N/A</v>
      </c>
      <c r="L6770" t="e">
        <f>IF(Tabla267[[#This Row],[VALOR RESTANTE]]&lt;Tabla267[[#This Row],[VALOR]],"NO DISPONIBLE","DISPONIBLE")</f>
        <v>#N/A</v>
      </c>
      <c r="M6770" s="9">
        <f>COUNTIF(Tabla267[[#This Row],[VALOR RESTANTE]],0)</f>
        <v>0</v>
      </c>
    </row>
    <row r="6771" spans="2:13" hidden="1" x14ac:dyDescent="0.2">
      <c r="B6771" s="31">
        <v>6762</v>
      </c>
      <c r="J6771">
        <f t="shared" si="105"/>
        <v>105000</v>
      </c>
      <c r="K6771" t="e">
        <f>VLOOKUP(B6771,'REGISTRO ABONOS'!$B$8:$BC$10039,54,0)</f>
        <v>#N/A</v>
      </c>
      <c r="L6771" t="e">
        <f>IF(Tabla267[[#This Row],[VALOR RESTANTE]]&lt;Tabla267[[#This Row],[VALOR]],"NO DISPONIBLE","DISPONIBLE")</f>
        <v>#N/A</v>
      </c>
      <c r="M6771" s="9">
        <f>COUNTIF(Tabla267[[#This Row],[VALOR RESTANTE]],0)</f>
        <v>0</v>
      </c>
    </row>
    <row r="6772" spans="2:13" hidden="1" x14ac:dyDescent="0.2">
      <c r="B6772" s="31">
        <v>6763</v>
      </c>
      <c r="J6772">
        <f t="shared" si="105"/>
        <v>105000</v>
      </c>
      <c r="K6772" t="e">
        <f>VLOOKUP(B6772,'REGISTRO ABONOS'!$B$8:$BC$10039,54,0)</f>
        <v>#N/A</v>
      </c>
      <c r="L6772" t="e">
        <f>IF(Tabla267[[#This Row],[VALOR RESTANTE]]&lt;Tabla267[[#This Row],[VALOR]],"NO DISPONIBLE","DISPONIBLE")</f>
        <v>#N/A</v>
      </c>
      <c r="M6772" s="9">
        <f>COUNTIF(Tabla267[[#This Row],[VALOR RESTANTE]],0)</f>
        <v>0</v>
      </c>
    </row>
    <row r="6773" spans="2:13" hidden="1" x14ac:dyDescent="0.2">
      <c r="B6773" s="31">
        <v>6764</v>
      </c>
      <c r="J6773">
        <f t="shared" si="105"/>
        <v>105000</v>
      </c>
      <c r="K6773" t="e">
        <f>VLOOKUP(B6773,'REGISTRO ABONOS'!$B$8:$BC$10039,54,0)</f>
        <v>#N/A</v>
      </c>
      <c r="L6773" t="e">
        <f>IF(Tabla267[[#This Row],[VALOR RESTANTE]]&lt;Tabla267[[#This Row],[VALOR]],"NO DISPONIBLE","DISPONIBLE")</f>
        <v>#N/A</v>
      </c>
      <c r="M6773" s="9">
        <f>COUNTIF(Tabla267[[#This Row],[VALOR RESTANTE]],0)</f>
        <v>0</v>
      </c>
    </row>
    <row r="6774" spans="2:13" hidden="1" x14ac:dyDescent="0.2">
      <c r="B6774" s="31">
        <v>6765</v>
      </c>
      <c r="J6774">
        <f t="shared" si="105"/>
        <v>105000</v>
      </c>
      <c r="K6774" t="e">
        <f>VLOOKUP(B6774,'REGISTRO ABONOS'!$B$8:$BC$10039,54,0)</f>
        <v>#N/A</v>
      </c>
      <c r="L6774" t="e">
        <f>IF(Tabla267[[#This Row],[VALOR RESTANTE]]&lt;Tabla267[[#This Row],[VALOR]],"NO DISPONIBLE","DISPONIBLE")</f>
        <v>#N/A</v>
      </c>
      <c r="M6774" s="9">
        <f>COUNTIF(Tabla267[[#This Row],[VALOR RESTANTE]],0)</f>
        <v>0</v>
      </c>
    </row>
    <row r="6775" spans="2:13" hidden="1" x14ac:dyDescent="0.2">
      <c r="B6775" s="31">
        <v>6766</v>
      </c>
      <c r="J6775">
        <f t="shared" si="105"/>
        <v>105000</v>
      </c>
      <c r="K6775" t="e">
        <f>VLOOKUP(B6775,'REGISTRO ABONOS'!$B$8:$BC$10039,54,0)</f>
        <v>#N/A</v>
      </c>
      <c r="L6775" t="e">
        <f>IF(Tabla267[[#This Row],[VALOR RESTANTE]]&lt;Tabla267[[#This Row],[VALOR]],"NO DISPONIBLE","DISPONIBLE")</f>
        <v>#N/A</v>
      </c>
      <c r="M6775" s="9">
        <f>COUNTIF(Tabla267[[#This Row],[VALOR RESTANTE]],0)</f>
        <v>0</v>
      </c>
    </row>
    <row r="6776" spans="2:13" hidden="1" x14ac:dyDescent="0.2">
      <c r="B6776" s="31">
        <v>6767</v>
      </c>
      <c r="J6776">
        <f t="shared" si="105"/>
        <v>105000</v>
      </c>
      <c r="K6776" t="e">
        <f>VLOOKUP(B6776,'REGISTRO ABONOS'!$B$8:$BC$10039,54,0)</f>
        <v>#N/A</v>
      </c>
      <c r="L6776" t="e">
        <f>IF(Tabla267[[#This Row],[VALOR RESTANTE]]&lt;Tabla267[[#This Row],[VALOR]],"NO DISPONIBLE","DISPONIBLE")</f>
        <v>#N/A</v>
      </c>
      <c r="M6776" s="9">
        <f>COUNTIF(Tabla267[[#This Row],[VALOR RESTANTE]],0)</f>
        <v>0</v>
      </c>
    </row>
    <row r="6777" spans="2:13" hidden="1" x14ac:dyDescent="0.2">
      <c r="B6777" s="31">
        <v>6768</v>
      </c>
      <c r="J6777">
        <f t="shared" si="105"/>
        <v>105000</v>
      </c>
      <c r="K6777" t="e">
        <f>VLOOKUP(B6777,'REGISTRO ABONOS'!$B$8:$BC$10039,54,0)</f>
        <v>#N/A</v>
      </c>
      <c r="L6777" t="e">
        <f>IF(Tabla267[[#This Row],[VALOR RESTANTE]]&lt;Tabla267[[#This Row],[VALOR]],"NO DISPONIBLE","DISPONIBLE")</f>
        <v>#N/A</v>
      </c>
      <c r="M6777" s="9">
        <f>COUNTIF(Tabla267[[#This Row],[VALOR RESTANTE]],0)</f>
        <v>0</v>
      </c>
    </row>
    <row r="6778" spans="2:13" hidden="1" x14ac:dyDescent="0.2">
      <c r="B6778" s="31">
        <v>6769</v>
      </c>
      <c r="J6778">
        <f t="shared" si="105"/>
        <v>105000</v>
      </c>
      <c r="K6778" t="e">
        <f>VLOOKUP(B6778,'REGISTRO ABONOS'!$B$8:$BC$10039,54,0)</f>
        <v>#N/A</v>
      </c>
      <c r="L6778" t="e">
        <f>IF(Tabla267[[#This Row],[VALOR RESTANTE]]&lt;Tabla267[[#This Row],[VALOR]],"NO DISPONIBLE","DISPONIBLE")</f>
        <v>#N/A</v>
      </c>
      <c r="M6778" s="9">
        <f>COUNTIF(Tabla267[[#This Row],[VALOR RESTANTE]],0)</f>
        <v>0</v>
      </c>
    </row>
    <row r="6779" spans="2:13" hidden="1" x14ac:dyDescent="0.2">
      <c r="B6779" s="31">
        <v>6770</v>
      </c>
      <c r="J6779">
        <f t="shared" si="105"/>
        <v>105000</v>
      </c>
      <c r="K6779" t="e">
        <f>VLOOKUP(B6779,'REGISTRO ABONOS'!$B$8:$BC$10039,54,0)</f>
        <v>#N/A</v>
      </c>
      <c r="L6779" t="e">
        <f>IF(Tabla267[[#This Row],[VALOR RESTANTE]]&lt;Tabla267[[#This Row],[VALOR]],"NO DISPONIBLE","DISPONIBLE")</f>
        <v>#N/A</v>
      </c>
      <c r="M6779" s="9">
        <f>COUNTIF(Tabla267[[#This Row],[VALOR RESTANTE]],0)</f>
        <v>0</v>
      </c>
    </row>
    <row r="6780" spans="2:13" hidden="1" x14ac:dyDescent="0.2">
      <c r="B6780" s="31">
        <v>6771</v>
      </c>
      <c r="J6780">
        <f t="shared" si="105"/>
        <v>105000</v>
      </c>
      <c r="K6780" t="e">
        <f>VLOOKUP(B6780,'REGISTRO ABONOS'!$B$8:$BC$10039,54,0)</f>
        <v>#N/A</v>
      </c>
      <c r="L6780" t="e">
        <f>IF(Tabla267[[#This Row],[VALOR RESTANTE]]&lt;Tabla267[[#This Row],[VALOR]],"NO DISPONIBLE","DISPONIBLE")</f>
        <v>#N/A</v>
      </c>
      <c r="M6780" s="9">
        <f>COUNTIF(Tabla267[[#This Row],[VALOR RESTANTE]],0)</f>
        <v>0</v>
      </c>
    </row>
    <row r="6781" spans="2:13" hidden="1" x14ac:dyDescent="0.2">
      <c r="B6781" s="31">
        <v>6772</v>
      </c>
      <c r="J6781">
        <f t="shared" si="105"/>
        <v>105000</v>
      </c>
      <c r="K6781" t="e">
        <f>VLOOKUP(B6781,'REGISTRO ABONOS'!$B$8:$BC$10039,54,0)</f>
        <v>#N/A</v>
      </c>
      <c r="L6781" t="e">
        <f>IF(Tabla267[[#This Row],[VALOR RESTANTE]]&lt;Tabla267[[#This Row],[VALOR]],"NO DISPONIBLE","DISPONIBLE")</f>
        <v>#N/A</v>
      </c>
      <c r="M6781" s="9">
        <f>COUNTIF(Tabla267[[#This Row],[VALOR RESTANTE]],0)</f>
        <v>0</v>
      </c>
    </row>
    <row r="6782" spans="2:13" hidden="1" x14ac:dyDescent="0.2">
      <c r="B6782" s="31">
        <v>6773</v>
      </c>
      <c r="J6782">
        <f t="shared" si="105"/>
        <v>105000</v>
      </c>
      <c r="K6782" t="e">
        <f>VLOOKUP(B6782,'REGISTRO ABONOS'!$B$8:$BC$10039,54,0)</f>
        <v>#N/A</v>
      </c>
      <c r="L6782" t="e">
        <f>IF(Tabla267[[#This Row],[VALOR RESTANTE]]&lt;Tabla267[[#This Row],[VALOR]],"NO DISPONIBLE","DISPONIBLE")</f>
        <v>#N/A</v>
      </c>
      <c r="M6782" s="9">
        <f>COUNTIF(Tabla267[[#This Row],[VALOR RESTANTE]],0)</f>
        <v>0</v>
      </c>
    </row>
    <row r="6783" spans="2:13" hidden="1" x14ac:dyDescent="0.2">
      <c r="B6783" s="31">
        <v>6774</v>
      </c>
      <c r="J6783">
        <f t="shared" si="105"/>
        <v>105000</v>
      </c>
      <c r="K6783" t="e">
        <f>VLOOKUP(B6783,'REGISTRO ABONOS'!$B$8:$BC$10039,54,0)</f>
        <v>#N/A</v>
      </c>
      <c r="L6783" t="e">
        <f>IF(Tabla267[[#This Row],[VALOR RESTANTE]]&lt;Tabla267[[#This Row],[VALOR]],"NO DISPONIBLE","DISPONIBLE")</f>
        <v>#N/A</v>
      </c>
      <c r="M6783" s="9">
        <f>COUNTIF(Tabla267[[#This Row],[VALOR RESTANTE]],0)</f>
        <v>0</v>
      </c>
    </row>
    <row r="6784" spans="2:13" hidden="1" x14ac:dyDescent="0.2">
      <c r="B6784" s="31">
        <v>6775</v>
      </c>
      <c r="J6784">
        <f t="shared" si="105"/>
        <v>105000</v>
      </c>
      <c r="K6784" t="e">
        <f>VLOOKUP(B6784,'REGISTRO ABONOS'!$B$8:$BC$10039,54,0)</f>
        <v>#N/A</v>
      </c>
      <c r="L6784" t="e">
        <f>IF(Tabla267[[#This Row],[VALOR RESTANTE]]&lt;Tabla267[[#This Row],[VALOR]],"NO DISPONIBLE","DISPONIBLE")</f>
        <v>#N/A</v>
      </c>
      <c r="M6784" s="9">
        <f>COUNTIF(Tabla267[[#This Row],[VALOR RESTANTE]],0)</f>
        <v>0</v>
      </c>
    </row>
    <row r="6785" spans="2:13" hidden="1" x14ac:dyDescent="0.2">
      <c r="B6785" s="31">
        <v>6776</v>
      </c>
      <c r="J6785">
        <f t="shared" si="105"/>
        <v>105000</v>
      </c>
      <c r="K6785" t="e">
        <f>VLOOKUP(B6785,'REGISTRO ABONOS'!$B$8:$BC$10039,54,0)</f>
        <v>#N/A</v>
      </c>
      <c r="L6785" t="e">
        <f>IF(Tabla267[[#This Row],[VALOR RESTANTE]]&lt;Tabla267[[#This Row],[VALOR]],"NO DISPONIBLE","DISPONIBLE")</f>
        <v>#N/A</v>
      </c>
      <c r="M6785" s="9">
        <f>COUNTIF(Tabla267[[#This Row],[VALOR RESTANTE]],0)</f>
        <v>0</v>
      </c>
    </row>
    <row r="6786" spans="2:13" hidden="1" x14ac:dyDescent="0.2">
      <c r="B6786" s="31">
        <v>6777</v>
      </c>
      <c r="J6786">
        <f t="shared" si="105"/>
        <v>105000</v>
      </c>
      <c r="K6786" t="e">
        <f>VLOOKUP(B6786,'REGISTRO ABONOS'!$B$8:$BC$10039,54,0)</f>
        <v>#N/A</v>
      </c>
      <c r="L6786" t="e">
        <f>IF(Tabla267[[#This Row],[VALOR RESTANTE]]&lt;Tabla267[[#This Row],[VALOR]],"NO DISPONIBLE","DISPONIBLE")</f>
        <v>#N/A</v>
      </c>
      <c r="M6786" s="9">
        <f>COUNTIF(Tabla267[[#This Row],[VALOR RESTANTE]],0)</f>
        <v>0</v>
      </c>
    </row>
    <row r="6787" spans="2:13" hidden="1" x14ac:dyDescent="0.2">
      <c r="B6787" s="31">
        <v>6778</v>
      </c>
      <c r="J6787">
        <f t="shared" si="105"/>
        <v>105000</v>
      </c>
      <c r="K6787" t="e">
        <f>VLOOKUP(B6787,'REGISTRO ABONOS'!$B$8:$BC$10039,54,0)</f>
        <v>#N/A</v>
      </c>
      <c r="L6787" t="e">
        <f>IF(Tabla267[[#This Row],[VALOR RESTANTE]]&lt;Tabla267[[#This Row],[VALOR]],"NO DISPONIBLE","DISPONIBLE")</f>
        <v>#N/A</v>
      </c>
      <c r="M6787" s="9">
        <f>COUNTIF(Tabla267[[#This Row],[VALOR RESTANTE]],0)</f>
        <v>0</v>
      </c>
    </row>
    <row r="6788" spans="2:13" hidden="1" x14ac:dyDescent="0.2">
      <c r="B6788" s="31">
        <v>6779</v>
      </c>
      <c r="J6788">
        <f t="shared" si="105"/>
        <v>105000</v>
      </c>
      <c r="K6788" t="e">
        <f>VLOOKUP(B6788,'REGISTRO ABONOS'!$B$8:$BC$10039,54,0)</f>
        <v>#N/A</v>
      </c>
      <c r="L6788" t="e">
        <f>IF(Tabla267[[#This Row],[VALOR RESTANTE]]&lt;Tabla267[[#This Row],[VALOR]],"NO DISPONIBLE","DISPONIBLE")</f>
        <v>#N/A</v>
      </c>
      <c r="M6788" s="9">
        <f>COUNTIF(Tabla267[[#This Row],[VALOR RESTANTE]],0)</f>
        <v>0</v>
      </c>
    </row>
    <row r="6789" spans="2:13" hidden="1" x14ac:dyDescent="0.2">
      <c r="B6789" s="31">
        <v>6780</v>
      </c>
      <c r="J6789">
        <f t="shared" si="105"/>
        <v>105000</v>
      </c>
      <c r="K6789" t="e">
        <f>VLOOKUP(B6789,'REGISTRO ABONOS'!$B$8:$BC$10039,54,0)</f>
        <v>#N/A</v>
      </c>
      <c r="L6789" t="e">
        <f>IF(Tabla267[[#This Row],[VALOR RESTANTE]]&lt;Tabla267[[#This Row],[VALOR]],"NO DISPONIBLE","DISPONIBLE")</f>
        <v>#N/A</v>
      </c>
      <c r="M6789" s="9">
        <f>COUNTIF(Tabla267[[#This Row],[VALOR RESTANTE]],0)</f>
        <v>0</v>
      </c>
    </row>
    <row r="6790" spans="2:13" hidden="1" x14ac:dyDescent="0.2">
      <c r="B6790" s="31">
        <v>6781</v>
      </c>
      <c r="J6790">
        <f t="shared" si="105"/>
        <v>105000</v>
      </c>
      <c r="K6790" t="e">
        <f>VLOOKUP(B6790,'REGISTRO ABONOS'!$B$8:$BC$10039,54,0)</f>
        <v>#N/A</v>
      </c>
      <c r="L6790" t="e">
        <f>IF(Tabla267[[#This Row],[VALOR RESTANTE]]&lt;Tabla267[[#This Row],[VALOR]],"NO DISPONIBLE","DISPONIBLE")</f>
        <v>#N/A</v>
      </c>
      <c r="M6790" s="9">
        <f>COUNTIF(Tabla267[[#This Row],[VALOR RESTANTE]],0)</f>
        <v>0</v>
      </c>
    </row>
    <row r="6791" spans="2:13" hidden="1" x14ac:dyDescent="0.2">
      <c r="B6791" s="31">
        <v>6782</v>
      </c>
      <c r="J6791">
        <f t="shared" si="105"/>
        <v>105000</v>
      </c>
      <c r="K6791" t="e">
        <f>VLOOKUP(B6791,'REGISTRO ABONOS'!$B$8:$BC$10039,54,0)</f>
        <v>#N/A</v>
      </c>
      <c r="L6791" t="e">
        <f>IF(Tabla267[[#This Row],[VALOR RESTANTE]]&lt;Tabla267[[#This Row],[VALOR]],"NO DISPONIBLE","DISPONIBLE")</f>
        <v>#N/A</v>
      </c>
      <c r="M6791" s="9">
        <f>COUNTIF(Tabla267[[#This Row],[VALOR RESTANTE]],0)</f>
        <v>0</v>
      </c>
    </row>
    <row r="6792" spans="2:13" hidden="1" x14ac:dyDescent="0.2">
      <c r="B6792" s="31">
        <v>6783</v>
      </c>
      <c r="J6792">
        <f t="shared" si="105"/>
        <v>105000</v>
      </c>
      <c r="K6792" t="e">
        <f>VLOOKUP(B6792,'REGISTRO ABONOS'!$B$8:$BC$10039,54,0)</f>
        <v>#N/A</v>
      </c>
      <c r="L6792" t="e">
        <f>IF(Tabla267[[#This Row],[VALOR RESTANTE]]&lt;Tabla267[[#This Row],[VALOR]],"NO DISPONIBLE","DISPONIBLE")</f>
        <v>#N/A</v>
      </c>
      <c r="M6792" s="9">
        <f>COUNTIF(Tabla267[[#This Row],[VALOR RESTANTE]],0)</f>
        <v>0</v>
      </c>
    </row>
    <row r="6793" spans="2:13" hidden="1" x14ac:dyDescent="0.2">
      <c r="B6793" s="31">
        <v>6784</v>
      </c>
      <c r="J6793">
        <f t="shared" si="105"/>
        <v>105000</v>
      </c>
      <c r="K6793" t="e">
        <f>VLOOKUP(B6793,'REGISTRO ABONOS'!$B$8:$BC$10039,54,0)</f>
        <v>#N/A</v>
      </c>
      <c r="L6793" t="e">
        <f>IF(Tabla267[[#This Row],[VALOR RESTANTE]]&lt;Tabla267[[#This Row],[VALOR]],"NO DISPONIBLE","DISPONIBLE")</f>
        <v>#N/A</v>
      </c>
      <c r="M6793" s="9">
        <f>COUNTIF(Tabla267[[#This Row],[VALOR RESTANTE]],0)</f>
        <v>0</v>
      </c>
    </row>
    <row r="6794" spans="2:13" hidden="1" x14ac:dyDescent="0.2">
      <c r="B6794" s="31">
        <v>6785</v>
      </c>
      <c r="J6794">
        <f t="shared" si="105"/>
        <v>105000</v>
      </c>
      <c r="K6794" t="e">
        <f>VLOOKUP(B6794,'REGISTRO ABONOS'!$B$8:$BC$10039,54,0)</f>
        <v>#N/A</v>
      </c>
      <c r="L6794" t="e">
        <f>IF(Tabla267[[#This Row],[VALOR RESTANTE]]&lt;Tabla267[[#This Row],[VALOR]],"NO DISPONIBLE","DISPONIBLE")</f>
        <v>#N/A</v>
      </c>
      <c r="M6794" s="9">
        <f>COUNTIF(Tabla267[[#This Row],[VALOR RESTANTE]],0)</f>
        <v>0</v>
      </c>
    </row>
    <row r="6795" spans="2:13" hidden="1" x14ac:dyDescent="0.2">
      <c r="B6795" s="31">
        <v>6786</v>
      </c>
      <c r="J6795">
        <f t="shared" si="105"/>
        <v>105000</v>
      </c>
      <c r="K6795" t="e">
        <f>VLOOKUP(B6795,'REGISTRO ABONOS'!$B$8:$BC$10039,54,0)</f>
        <v>#N/A</v>
      </c>
      <c r="L6795" t="e">
        <f>IF(Tabla267[[#This Row],[VALOR RESTANTE]]&lt;Tabla267[[#This Row],[VALOR]],"NO DISPONIBLE","DISPONIBLE")</f>
        <v>#N/A</v>
      </c>
      <c r="M6795" s="9">
        <f>COUNTIF(Tabla267[[#This Row],[VALOR RESTANTE]],0)</f>
        <v>0</v>
      </c>
    </row>
    <row r="6796" spans="2:13" hidden="1" x14ac:dyDescent="0.2">
      <c r="B6796" s="31">
        <v>6787</v>
      </c>
      <c r="J6796">
        <f t="shared" ref="J6796:J6859" si="106">IF(C6796&gt;43607,130000,105000)</f>
        <v>105000</v>
      </c>
      <c r="K6796" t="e">
        <f>VLOOKUP(B6796,'REGISTRO ABONOS'!$B$8:$BC$10039,54,0)</f>
        <v>#N/A</v>
      </c>
      <c r="L6796" t="e">
        <f>IF(Tabla267[[#This Row],[VALOR RESTANTE]]&lt;Tabla267[[#This Row],[VALOR]],"NO DISPONIBLE","DISPONIBLE")</f>
        <v>#N/A</v>
      </c>
      <c r="M6796" s="9">
        <f>COUNTIF(Tabla267[[#This Row],[VALOR RESTANTE]],0)</f>
        <v>0</v>
      </c>
    </row>
    <row r="6797" spans="2:13" hidden="1" x14ac:dyDescent="0.2">
      <c r="B6797" s="31">
        <v>6788</v>
      </c>
      <c r="J6797">
        <f t="shared" si="106"/>
        <v>105000</v>
      </c>
      <c r="K6797" t="e">
        <f>VLOOKUP(B6797,'REGISTRO ABONOS'!$B$8:$BC$10039,54,0)</f>
        <v>#N/A</v>
      </c>
      <c r="L6797" t="e">
        <f>IF(Tabla267[[#This Row],[VALOR RESTANTE]]&lt;Tabla267[[#This Row],[VALOR]],"NO DISPONIBLE","DISPONIBLE")</f>
        <v>#N/A</v>
      </c>
      <c r="M6797" s="9">
        <f>COUNTIF(Tabla267[[#This Row],[VALOR RESTANTE]],0)</f>
        <v>0</v>
      </c>
    </row>
    <row r="6798" spans="2:13" hidden="1" x14ac:dyDescent="0.2">
      <c r="B6798" s="31">
        <v>6789</v>
      </c>
      <c r="J6798">
        <f t="shared" si="106"/>
        <v>105000</v>
      </c>
      <c r="K6798" t="e">
        <f>VLOOKUP(B6798,'REGISTRO ABONOS'!$B$8:$BC$10039,54,0)</f>
        <v>#N/A</v>
      </c>
      <c r="L6798" t="e">
        <f>IF(Tabla267[[#This Row],[VALOR RESTANTE]]&lt;Tabla267[[#This Row],[VALOR]],"NO DISPONIBLE","DISPONIBLE")</f>
        <v>#N/A</v>
      </c>
      <c r="M6798" s="9">
        <f>COUNTIF(Tabla267[[#This Row],[VALOR RESTANTE]],0)</f>
        <v>0</v>
      </c>
    </row>
    <row r="6799" spans="2:13" hidden="1" x14ac:dyDescent="0.2">
      <c r="B6799" s="31">
        <v>6790</v>
      </c>
      <c r="J6799">
        <f t="shared" si="106"/>
        <v>105000</v>
      </c>
      <c r="K6799" t="e">
        <f>VLOOKUP(B6799,'REGISTRO ABONOS'!$B$8:$BC$10039,54,0)</f>
        <v>#N/A</v>
      </c>
      <c r="L6799" t="e">
        <f>IF(Tabla267[[#This Row],[VALOR RESTANTE]]&lt;Tabla267[[#This Row],[VALOR]],"NO DISPONIBLE","DISPONIBLE")</f>
        <v>#N/A</v>
      </c>
      <c r="M6799" s="9">
        <f>COUNTIF(Tabla267[[#This Row],[VALOR RESTANTE]],0)</f>
        <v>0</v>
      </c>
    </row>
    <row r="6800" spans="2:13" hidden="1" x14ac:dyDescent="0.2">
      <c r="B6800" s="31">
        <v>6791</v>
      </c>
      <c r="J6800">
        <f t="shared" si="106"/>
        <v>105000</v>
      </c>
      <c r="K6800" t="e">
        <f>VLOOKUP(B6800,'REGISTRO ABONOS'!$B$8:$BC$10039,54,0)</f>
        <v>#N/A</v>
      </c>
      <c r="L6800" t="e">
        <f>IF(Tabla267[[#This Row],[VALOR RESTANTE]]&lt;Tabla267[[#This Row],[VALOR]],"NO DISPONIBLE","DISPONIBLE")</f>
        <v>#N/A</v>
      </c>
      <c r="M6800" s="9">
        <f>COUNTIF(Tabla267[[#This Row],[VALOR RESTANTE]],0)</f>
        <v>0</v>
      </c>
    </row>
    <row r="6801" spans="2:13" hidden="1" x14ac:dyDescent="0.2">
      <c r="B6801" s="31">
        <v>6792</v>
      </c>
      <c r="J6801">
        <f t="shared" si="106"/>
        <v>105000</v>
      </c>
      <c r="K6801" t="e">
        <f>VLOOKUP(B6801,'REGISTRO ABONOS'!$B$8:$BC$10039,54,0)</f>
        <v>#N/A</v>
      </c>
      <c r="L6801" t="e">
        <f>IF(Tabla267[[#This Row],[VALOR RESTANTE]]&lt;Tabla267[[#This Row],[VALOR]],"NO DISPONIBLE","DISPONIBLE")</f>
        <v>#N/A</v>
      </c>
      <c r="M6801" s="9">
        <f>COUNTIF(Tabla267[[#This Row],[VALOR RESTANTE]],0)</f>
        <v>0</v>
      </c>
    </row>
    <row r="6802" spans="2:13" hidden="1" x14ac:dyDescent="0.2">
      <c r="B6802" s="31">
        <v>6793</v>
      </c>
      <c r="J6802">
        <f t="shared" si="106"/>
        <v>105000</v>
      </c>
      <c r="K6802" t="e">
        <f>VLOOKUP(B6802,'REGISTRO ABONOS'!$B$8:$BC$10039,54,0)</f>
        <v>#N/A</v>
      </c>
      <c r="L6802" t="e">
        <f>IF(Tabla267[[#This Row],[VALOR RESTANTE]]&lt;Tabla267[[#This Row],[VALOR]],"NO DISPONIBLE","DISPONIBLE")</f>
        <v>#N/A</v>
      </c>
      <c r="M6802" s="9">
        <f>COUNTIF(Tabla267[[#This Row],[VALOR RESTANTE]],0)</f>
        <v>0</v>
      </c>
    </row>
    <row r="6803" spans="2:13" hidden="1" x14ac:dyDescent="0.2">
      <c r="B6803" s="31">
        <v>6794</v>
      </c>
      <c r="J6803">
        <f t="shared" si="106"/>
        <v>105000</v>
      </c>
      <c r="K6803" t="e">
        <f>VLOOKUP(B6803,'REGISTRO ABONOS'!$B$8:$BC$10039,54,0)</f>
        <v>#N/A</v>
      </c>
      <c r="L6803" t="e">
        <f>IF(Tabla267[[#This Row],[VALOR RESTANTE]]&lt;Tabla267[[#This Row],[VALOR]],"NO DISPONIBLE","DISPONIBLE")</f>
        <v>#N/A</v>
      </c>
      <c r="M6803" s="9">
        <f>COUNTIF(Tabla267[[#This Row],[VALOR RESTANTE]],0)</f>
        <v>0</v>
      </c>
    </row>
    <row r="6804" spans="2:13" hidden="1" x14ac:dyDescent="0.2">
      <c r="B6804" s="31">
        <v>6795</v>
      </c>
      <c r="J6804">
        <f t="shared" si="106"/>
        <v>105000</v>
      </c>
      <c r="K6804" t="e">
        <f>VLOOKUP(B6804,'REGISTRO ABONOS'!$B$8:$BC$10039,54,0)</f>
        <v>#N/A</v>
      </c>
      <c r="L6804" t="e">
        <f>IF(Tabla267[[#This Row],[VALOR RESTANTE]]&lt;Tabla267[[#This Row],[VALOR]],"NO DISPONIBLE","DISPONIBLE")</f>
        <v>#N/A</v>
      </c>
      <c r="M6804" s="9">
        <f>COUNTIF(Tabla267[[#This Row],[VALOR RESTANTE]],0)</f>
        <v>0</v>
      </c>
    </row>
    <row r="6805" spans="2:13" hidden="1" x14ac:dyDescent="0.2">
      <c r="B6805" s="31">
        <v>6796</v>
      </c>
      <c r="J6805">
        <f t="shared" si="106"/>
        <v>105000</v>
      </c>
      <c r="K6805" t="e">
        <f>VLOOKUP(B6805,'REGISTRO ABONOS'!$B$8:$BC$10039,54,0)</f>
        <v>#N/A</v>
      </c>
      <c r="L6805" t="e">
        <f>IF(Tabla267[[#This Row],[VALOR RESTANTE]]&lt;Tabla267[[#This Row],[VALOR]],"NO DISPONIBLE","DISPONIBLE")</f>
        <v>#N/A</v>
      </c>
      <c r="M6805" s="9">
        <f>COUNTIF(Tabla267[[#This Row],[VALOR RESTANTE]],0)</f>
        <v>0</v>
      </c>
    </row>
    <row r="6806" spans="2:13" hidden="1" x14ac:dyDescent="0.2">
      <c r="B6806" s="31">
        <v>6797</v>
      </c>
      <c r="J6806">
        <f t="shared" si="106"/>
        <v>105000</v>
      </c>
      <c r="K6806" t="e">
        <f>VLOOKUP(B6806,'REGISTRO ABONOS'!$B$8:$BC$10039,54,0)</f>
        <v>#N/A</v>
      </c>
      <c r="L6806" t="e">
        <f>IF(Tabla267[[#This Row],[VALOR RESTANTE]]&lt;Tabla267[[#This Row],[VALOR]],"NO DISPONIBLE","DISPONIBLE")</f>
        <v>#N/A</v>
      </c>
      <c r="M6806" s="9">
        <f>COUNTIF(Tabla267[[#This Row],[VALOR RESTANTE]],0)</f>
        <v>0</v>
      </c>
    </row>
    <row r="6807" spans="2:13" hidden="1" x14ac:dyDescent="0.2">
      <c r="B6807" s="31">
        <v>6798</v>
      </c>
      <c r="J6807">
        <f t="shared" si="106"/>
        <v>105000</v>
      </c>
      <c r="K6807" t="e">
        <f>VLOOKUP(B6807,'REGISTRO ABONOS'!$B$8:$BC$10039,54,0)</f>
        <v>#N/A</v>
      </c>
      <c r="L6807" t="e">
        <f>IF(Tabla267[[#This Row],[VALOR RESTANTE]]&lt;Tabla267[[#This Row],[VALOR]],"NO DISPONIBLE","DISPONIBLE")</f>
        <v>#N/A</v>
      </c>
      <c r="M6807" s="9">
        <f>COUNTIF(Tabla267[[#This Row],[VALOR RESTANTE]],0)</f>
        <v>0</v>
      </c>
    </row>
    <row r="6808" spans="2:13" hidden="1" x14ac:dyDescent="0.2">
      <c r="B6808" s="31">
        <v>6799</v>
      </c>
      <c r="J6808">
        <f t="shared" si="106"/>
        <v>105000</v>
      </c>
      <c r="K6808" t="e">
        <f>VLOOKUP(B6808,'REGISTRO ABONOS'!$B$8:$BC$10039,54,0)</f>
        <v>#N/A</v>
      </c>
      <c r="L6808" t="e">
        <f>IF(Tabla267[[#This Row],[VALOR RESTANTE]]&lt;Tabla267[[#This Row],[VALOR]],"NO DISPONIBLE","DISPONIBLE")</f>
        <v>#N/A</v>
      </c>
      <c r="M6808" s="9">
        <f>COUNTIF(Tabla267[[#This Row],[VALOR RESTANTE]],0)</f>
        <v>0</v>
      </c>
    </row>
    <row r="6809" spans="2:13" hidden="1" x14ac:dyDescent="0.2">
      <c r="B6809" s="31">
        <v>6800</v>
      </c>
      <c r="J6809">
        <f t="shared" si="106"/>
        <v>105000</v>
      </c>
      <c r="K6809" t="e">
        <f>VLOOKUP(B6809,'REGISTRO ABONOS'!$B$8:$BC$10039,54,0)</f>
        <v>#N/A</v>
      </c>
      <c r="L6809" t="e">
        <f>IF(Tabla267[[#This Row],[VALOR RESTANTE]]&lt;Tabla267[[#This Row],[VALOR]],"NO DISPONIBLE","DISPONIBLE")</f>
        <v>#N/A</v>
      </c>
      <c r="M6809" s="9">
        <f>COUNTIF(Tabla267[[#This Row],[VALOR RESTANTE]],0)</f>
        <v>0</v>
      </c>
    </row>
    <row r="6810" spans="2:13" hidden="1" x14ac:dyDescent="0.2">
      <c r="B6810" s="31">
        <v>6801</v>
      </c>
      <c r="J6810">
        <f t="shared" si="106"/>
        <v>105000</v>
      </c>
      <c r="K6810" t="e">
        <f>VLOOKUP(B6810,'REGISTRO ABONOS'!$B$8:$BC$10039,54,0)</f>
        <v>#N/A</v>
      </c>
      <c r="L6810" t="e">
        <f>IF(Tabla267[[#This Row],[VALOR RESTANTE]]&lt;Tabla267[[#This Row],[VALOR]],"NO DISPONIBLE","DISPONIBLE")</f>
        <v>#N/A</v>
      </c>
      <c r="M6810" s="9">
        <f>COUNTIF(Tabla267[[#This Row],[VALOR RESTANTE]],0)</f>
        <v>0</v>
      </c>
    </row>
    <row r="6811" spans="2:13" hidden="1" x14ac:dyDescent="0.2">
      <c r="B6811" s="31">
        <v>6802</v>
      </c>
      <c r="J6811">
        <f t="shared" si="106"/>
        <v>105000</v>
      </c>
      <c r="K6811" t="e">
        <f>VLOOKUP(B6811,'REGISTRO ABONOS'!$B$8:$BC$10039,54,0)</f>
        <v>#N/A</v>
      </c>
      <c r="L6811" t="e">
        <f>IF(Tabla267[[#This Row],[VALOR RESTANTE]]&lt;Tabla267[[#This Row],[VALOR]],"NO DISPONIBLE","DISPONIBLE")</f>
        <v>#N/A</v>
      </c>
      <c r="M6811" s="9">
        <f>COUNTIF(Tabla267[[#This Row],[VALOR RESTANTE]],0)</f>
        <v>0</v>
      </c>
    </row>
    <row r="6812" spans="2:13" hidden="1" x14ac:dyDescent="0.2">
      <c r="B6812" s="31">
        <v>6803</v>
      </c>
      <c r="J6812">
        <f t="shared" si="106"/>
        <v>105000</v>
      </c>
      <c r="K6812" t="e">
        <f>VLOOKUP(B6812,'REGISTRO ABONOS'!$B$8:$BC$10039,54,0)</f>
        <v>#N/A</v>
      </c>
      <c r="L6812" t="e">
        <f>IF(Tabla267[[#This Row],[VALOR RESTANTE]]&lt;Tabla267[[#This Row],[VALOR]],"NO DISPONIBLE","DISPONIBLE")</f>
        <v>#N/A</v>
      </c>
      <c r="M6812" s="9">
        <f>COUNTIF(Tabla267[[#This Row],[VALOR RESTANTE]],0)</f>
        <v>0</v>
      </c>
    </row>
    <row r="6813" spans="2:13" hidden="1" x14ac:dyDescent="0.2">
      <c r="B6813" s="31">
        <v>6804</v>
      </c>
      <c r="J6813">
        <f t="shared" si="106"/>
        <v>105000</v>
      </c>
      <c r="K6813" t="e">
        <f>VLOOKUP(B6813,'REGISTRO ABONOS'!$B$8:$BC$10039,54,0)</f>
        <v>#N/A</v>
      </c>
      <c r="L6813" t="e">
        <f>IF(Tabla267[[#This Row],[VALOR RESTANTE]]&lt;Tabla267[[#This Row],[VALOR]],"NO DISPONIBLE","DISPONIBLE")</f>
        <v>#N/A</v>
      </c>
      <c r="M6813" s="9">
        <f>COUNTIF(Tabla267[[#This Row],[VALOR RESTANTE]],0)</f>
        <v>0</v>
      </c>
    </row>
    <row r="6814" spans="2:13" hidden="1" x14ac:dyDescent="0.2">
      <c r="B6814" s="31">
        <v>6805</v>
      </c>
      <c r="J6814">
        <f t="shared" si="106"/>
        <v>105000</v>
      </c>
      <c r="K6814" t="e">
        <f>VLOOKUP(B6814,'REGISTRO ABONOS'!$B$8:$BC$10039,54,0)</f>
        <v>#N/A</v>
      </c>
      <c r="L6814" t="e">
        <f>IF(Tabla267[[#This Row],[VALOR RESTANTE]]&lt;Tabla267[[#This Row],[VALOR]],"NO DISPONIBLE","DISPONIBLE")</f>
        <v>#N/A</v>
      </c>
      <c r="M6814" s="9">
        <f>COUNTIF(Tabla267[[#This Row],[VALOR RESTANTE]],0)</f>
        <v>0</v>
      </c>
    </row>
    <row r="6815" spans="2:13" hidden="1" x14ac:dyDescent="0.2">
      <c r="B6815" s="31">
        <v>6806</v>
      </c>
      <c r="J6815">
        <f t="shared" si="106"/>
        <v>105000</v>
      </c>
      <c r="K6815" t="e">
        <f>VLOOKUP(B6815,'REGISTRO ABONOS'!$B$8:$BC$10039,54,0)</f>
        <v>#N/A</v>
      </c>
      <c r="L6815" t="e">
        <f>IF(Tabla267[[#This Row],[VALOR RESTANTE]]&lt;Tabla267[[#This Row],[VALOR]],"NO DISPONIBLE","DISPONIBLE")</f>
        <v>#N/A</v>
      </c>
      <c r="M6815" s="9">
        <f>COUNTIF(Tabla267[[#This Row],[VALOR RESTANTE]],0)</f>
        <v>0</v>
      </c>
    </row>
    <row r="6816" spans="2:13" hidden="1" x14ac:dyDescent="0.2">
      <c r="B6816" s="31">
        <v>6807</v>
      </c>
      <c r="J6816">
        <f t="shared" si="106"/>
        <v>105000</v>
      </c>
      <c r="K6816" t="e">
        <f>VLOOKUP(B6816,'REGISTRO ABONOS'!$B$8:$BC$10039,54,0)</f>
        <v>#N/A</v>
      </c>
      <c r="L6816" t="e">
        <f>IF(Tabla267[[#This Row],[VALOR RESTANTE]]&lt;Tabla267[[#This Row],[VALOR]],"NO DISPONIBLE","DISPONIBLE")</f>
        <v>#N/A</v>
      </c>
      <c r="M6816" s="9">
        <f>COUNTIF(Tabla267[[#This Row],[VALOR RESTANTE]],0)</f>
        <v>0</v>
      </c>
    </row>
    <row r="6817" spans="2:13" hidden="1" x14ac:dyDescent="0.2">
      <c r="B6817" s="31">
        <v>6808</v>
      </c>
      <c r="J6817">
        <f t="shared" si="106"/>
        <v>105000</v>
      </c>
      <c r="K6817" t="e">
        <f>VLOOKUP(B6817,'REGISTRO ABONOS'!$B$8:$BC$10039,54,0)</f>
        <v>#N/A</v>
      </c>
      <c r="L6817" t="e">
        <f>IF(Tabla267[[#This Row],[VALOR RESTANTE]]&lt;Tabla267[[#This Row],[VALOR]],"NO DISPONIBLE","DISPONIBLE")</f>
        <v>#N/A</v>
      </c>
      <c r="M6817" s="9">
        <f>COUNTIF(Tabla267[[#This Row],[VALOR RESTANTE]],0)</f>
        <v>0</v>
      </c>
    </row>
    <row r="6818" spans="2:13" hidden="1" x14ac:dyDescent="0.2">
      <c r="B6818" s="31">
        <v>6809</v>
      </c>
      <c r="J6818">
        <f t="shared" si="106"/>
        <v>105000</v>
      </c>
      <c r="K6818" t="e">
        <f>VLOOKUP(B6818,'REGISTRO ABONOS'!$B$8:$BC$10039,54,0)</f>
        <v>#N/A</v>
      </c>
      <c r="L6818" t="e">
        <f>IF(Tabla267[[#This Row],[VALOR RESTANTE]]&lt;Tabla267[[#This Row],[VALOR]],"NO DISPONIBLE","DISPONIBLE")</f>
        <v>#N/A</v>
      </c>
      <c r="M6818" s="9">
        <f>COUNTIF(Tabla267[[#This Row],[VALOR RESTANTE]],0)</f>
        <v>0</v>
      </c>
    </row>
    <row r="6819" spans="2:13" hidden="1" x14ac:dyDescent="0.2">
      <c r="B6819" s="31">
        <v>6810</v>
      </c>
      <c r="J6819">
        <f t="shared" si="106"/>
        <v>105000</v>
      </c>
      <c r="K6819" t="e">
        <f>VLOOKUP(B6819,'REGISTRO ABONOS'!$B$8:$BC$10039,54,0)</f>
        <v>#N/A</v>
      </c>
      <c r="L6819" t="e">
        <f>IF(Tabla267[[#This Row],[VALOR RESTANTE]]&lt;Tabla267[[#This Row],[VALOR]],"NO DISPONIBLE","DISPONIBLE")</f>
        <v>#N/A</v>
      </c>
      <c r="M6819" s="9">
        <f>COUNTIF(Tabla267[[#This Row],[VALOR RESTANTE]],0)</f>
        <v>0</v>
      </c>
    </row>
    <row r="6820" spans="2:13" hidden="1" x14ac:dyDescent="0.2">
      <c r="B6820" s="31">
        <v>6811</v>
      </c>
      <c r="J6820">
        <f t="shared" si="106"/>
        <v>105000</v>
      </c>
      <c r="K6820" t="e">
        <f>VLOOKUP(B6820,'REGISTRO ABONOS'!$B$8:$BC$10039,54,0)</f>
        <v>#N/A</v>
      </c>
      <c r="L6820" t="e">
        <f>IF(Tabla267[[#This Row],[VALOR RESTANTE]]&lt;Tabla267[[#This Row],[VALOR]],"NO DISPONIBLE","DISPONIBLE")</f>
        <v>#N/A</v>
      </c>
      <c r="M6820" s="9">
        <f>COUNTIF(Tabla267[[#This Row],[VALOR RESTANTE]],0)</f>
        <v>0</v>
      </c>
    </row>
    <row r="6821" spans="2:13" hidden="1" x14ac:dyDescent="0.2">
      <c r="B6821" s="31">
        <v>6812</v>
      </c>
      <c r="J6821">
        <f t="shared" si="106"/>
        <v>105000</v>
      </c>
      <c r="K6821" t="e">
        <f>VLOOKUP(B6821,'REGISTRO ABONOS'!$B$8:$BC$10039,54,0)</f>
        <v>#N/A</v>
      </c>
      <c r="L6821" t="e">
        <f>IF(Tabla267[[#This Row],[VALOR RESTANTE]]&lt;Tabla267[[#This Row],[VALOR]],"NO DISPONIBLE","DISPONIBLE")</f>
        <v>#N/A</v>
      </c>
      <c r="M6821" s="9">
        <f>COUNTIF(Tabla267[[#This Row],[VALOR RESTANTE]],0)</f>
        <v>0</v>
      </c>
    </row>
    <row r="6822" spans="2:13" hidden="1" x14ac:dyDescent="0.2">
      <c r="B6822" s="31">
        <v>6813</v>
      </c>
      <c r="J6822">
        <f t="shared" si="106"/>
        <v>105000</v>
      </c>
      <c r="K6822" t="e">
        <f>VLOOKUP(B6822,'REGISTRO ABONOS'!$B$8:$BC$10039,54,0)</f>
        <v>#N/A</v>
      </c>
      <c r="L6822" t="e">
        <f>IF(Tabla267[[#This Row],[VALOR RESTANTE]]&lt;Tabla267[[#This Row],[VALOR]],"NO DISPONIBLE","DISPONIBLE")</f>
        <v>#N/A</v>
      </c>
      <c r="M6822" s="9">
        <f>COUNTIF(Tabla267[[#This Row],[VALOR RESTANTE]],0)</f>
        <v>0</v>
      </c>
    </row>
    <row r="6823" spans="2:13" hidden="1" x14ac:dyDescent="0.2">
      <c r="B6823" s="31">
        <v>6814</v>
      </c>
      <c r="C6823" s="10">
        <v>43564</v>
      </c>
      <c r="D6823" t="s">
        <v>229</v>
      </c>
      <c r="I6823" t="s">
        <v>229</v>
      </c>
      <c r="J6823">
        <f t="shared" si="106"/>
        <v>105000</v>
      </c>
      <c r="K6823" t="e">
        <f>VLOOKUP(B6823,'REGISTRO ABONOS'!$B$8:$BC$10039,54,0)</f>
        <v>#N/A</v>
      </c>
      <c r="L6823" t="e">
        <f>IF(Tabla267[[#This Row],[VALOR RESTANTE]]&lt;Tabla267[[#This Row],[VALOR]],"NO DISPONIBLE","DISPONIBLE")</f>
        <v>#N/A</v>
      </c>
      <c r="M6823" s="9">
        <f>COUNTIF(Tabla267[[#This Row],[VALOR RESTANTE]],0)</f>
        <v>0</v>
      </c>
    </row>
    <row r="6824" spans="2:13" hidden="1" x14ac:dyDescent="0.2">
      <c r="B6824" s="31">
        <v>6815</v>
      </c>
      <c r="J6824">
        <f t="shared" si="106"/>
        <v>105000</v>
      </c>
      <c r="K6824" t="e">
        <f>VLOOKUP(B6824,'REGISTRO ABONOS'!$B$8:$BC$10039,54,0)</f>
        <v>#N/A</v>
      </c>
      <c r="L6824" t="e">
        <f>IF(Tabla267[[#This Row],[VALOR RESTANTE]]&lt;Tabla267[[#This Row],[VALOR]],"NO DISPONIBLE","DISPONIBLE")</f>
        <v>#N/A</v>
      </c>
      <c r="M6824" s="9">
        <f>COUNTIF(Tabla267[[#This Row],[VALOR RESTANTE]],0)</f>
        <v>0</v>
      </c>
    </row>
    <row r="6825" spans="2:13" hidden="1" x14ac:dyDescent="0.2">
      <c r="B6825" s="31">
        <v>6816</v>
      </c>
      <c r="J6825">
        <f t="shared" si="106"/>
        <v>105000</v>
      </c>
      <c r="K6825" t="e">
        <f>VLOOKUP(B6825,'REGISTRO ABONOS'!$B$8:$BC$10039,54,0)</f>
        <v>#N/A</v>
      </c>
      <c r="L6825" t="e">
        <f>IF(Tabla267[[#This Row],[VALOR RESTANTE]]&lt;Tabla267[[#This Row],[VALOR]],"NO DISPONIBLE","DISPONIBLE")</f>
        <v>#N/A</v>
      </c>
      <c r="M6825" s="9">
        <f>COUNTIF(Tabla267[[#This Row],[VALOR RESTANTE]],0)</f>
        <v>0</v>
      </c>
    </row>
    <row r="6826" spans="2:13" hidden="1" x14ac:dyDescent="0.2">
      <c r="B6826" s="31">
        <v>6817</v>
      </c>
      <c r="J6826">
        <f t="shared" si="106"/>
        <v>105000</v>
      </c>
      <c r="K6826" t="e">
        <f>VLOOKUP(B6826,'REGISTRO ABONOS'!$B$8:$BC$10039,54,0)</f>
        <v>#N/A</v>
      </c>
      <c r="L6826" t="e">
        <f>IF(Tabla267[[#This Row],[VALOR RESTANTE]]&lt;Tabla267[[#This Row],[VALOR]],"NO DISPONIBLE","DISPONIBLE")</f>
        <v>#N/A</v>
      </c>
      <c r="M6826" s="9">
        <f>COUNTIF(Tabla267[[#This Row],[VALOR RESTANTE]],0)</f>
        <v>0</v>
      </c>
    </row>
    <row r="6827" spans="2:13" hidden="1" x14ac:dyDescent="0.2">
      <c r="B6827" s="31">
        <v>6818</v>
      </c>
      <c r="J6827">
        <f t="shared" si="106"/>
        <v>105000</v>
      </c>
      <c r="K6827" t="e">
        <f>VLOOKUP(B6827,'REGISTRO ABONOS'!$B$8:$BC$10039,54,0)</f>
        <v>#N/A</v>
      </c>
      <c r="L6827" t="e">
        <f>IF(Tabla267[[#This Row],[VALOR RESTANTE]]&lt;Tabla267[[#This Row],[VALOR]],"NO DISPONIBLE","DISPONIBLE")</f>
        <v>#N/A</v>
      </c>
      <c r="M6827" s="9">
        <f>COUNTIF(Tabla267[[#This Row],[VALOR RESTANTE]],0)</f>
        <v>0</v>
      </c>
    </row>
    <row r="6828" spans="2:13" hidden="1" x14ac:dyDescent="0.2">
      <c r="B6828" s="31">
        <v>6819</v>
      </c>
      <c r="J6828">
        <f t="shared" si="106"/>
        <v>105000</v>
      </c>
      <c r="K6828" t="e">
        <f>VLOOKUP(B6828,'REGISTRO ABONOS'!$B$8:$BC$10039,54,0)</f>
        <v>#N/A</v>
      </c>
      <c r="L6828" t="e">
        <f>IF(Tabla267[[#This Row],[VALOR RESTANTE]]&lt;Tabla267[[#This Row],[VALOR]],"NO DISPONIBLE","DISPONIBLE")</f>
        <v>#N/A</v>
      </c>
      <c r="M6828" s="9">
        <f>COUNTIF(Tabla267[[#This Row],[VALOR RESTANTE]],0)</f>
        <v>0</v>
      </c>
    </row>
    <row r="6829" spans="2:13" hidden="1" x14ac:dyDescent="0.2">
      <c r="B6829" s="31">
        <v>6820</v>
      </c>
      <c r="J6829">
        <f t="shared" si="106"/>
        <v>105000</v>
      </c>
      <c r="K6829" t="e">
        <f>VLOOKUP(B6829,'REGISTRO ABONOS'!$B$8:$BC$10039,54,0)</f>
        <v>#N/A</v>
      </c>
      <c r="L6829" t="e">
        <f>IF(Tabla267[[#This Row],[VALOR RESTANTE]]&lt;Tabla267[[#This Row],[VALOR]],"NO DISPONIBLE","DISPONIBLE")</f>
        <v>#N/A</v>
      </c>
      <c r="M6829" s="9">
        <f>COUNTIF(Tabla267[[#This Row],[VALOR RESTANTE]],0)</f>
        <v>0</v>
      </c>
    </row>
    <row r="6830" spans="2:13" hidden="1" x14ac:dyDescent="0.2">
      <c r="B6830" s="31">
        <v>6821</v>
      </c>
      <c r="J6830">
        <f t="shared" si="106"/>
        <v>105000</v>
      </c>
      <c r="K6830" t="e">
        <f>VLOOKUP(B6830,'REGISTRO ABONOS'!$B$8:$BC$10039,54,0)</f>
        <v>#N/A</v>
      </c>
      <c r="L6830" t="e">
        <f>IF(Tabla267[[#This Row],[VALOR RESTANTE]]&lt;Tabla267[[#This Row],[VALOR]],"NO DISPONIBLE","DISPONIBLE")</f>
        <v>#N/A</v>
      </c>
      <c r="M6830" s="9">
        <f>COUNTIF(Tabla267[[#This Row],[VALOR RESTANTE]],0)</f>
        <v>0</v>
      </c>
    </row>
    <row r="6831" spans="2:13" hidden="1" x14ac:dyDescent="0.2">
      <c r="B6831" s="31">
        <v>6822</v>
      </c>
      <c r="J6831">
        <f t="shared" si="106"/>
        <v>105000</v>
      </c>
      <c r="K6831" t="e">
        <f>VLOOKUP(B6831,'REGISTRO ABONOS'!$B$8:$BC$10039,54,0)</f>
        <v>#N/A</v>
      </c>
      <c r="L6831" t="e">
        <f>IF(Tabla267[[#This Row],[VALOR RESTANTE]]&lt;Tabla267[[#This Row],[VALOR]],"NO DISPONIBLE","DISPONIBLE")</f>
        <v>#N/A</v>
      </c>
      <c r="M6831" s="9">
        <f>COUNTIF(Tabla267[[#This Row],[VALOR RESTANTE]],0)</f>
        <v>0</v>
      </c>
    </row>
    <row r="6832" spans="2:13" hidden="1" x14ac:dyDescent="0.2">
      <c r="B6832" s="31">
        <v>6823</v>
      </c>
      <c r="J6832">
        <f t="shared" si="106"/>
        <v>105000</v>
      </c>
      <c r="K6832" t="e">
        <f>VLOOKUP(B6832,'REGISTRO ABONOS'!$B$8:$BC$10039,54,0)</f>
        <v>#N/A</v>
      </c>
      <c r="L6832" t="e">
        <f>IF(Tabla267[[#This Row],[VALOR RESTANTE]]&lt;Tabla267[[#This Row],[VALOR]],"NO DISPONIBLE","DISPONIBLE")</f>
        <v>#N/A</v>
      </c>
      <c r="M6832" s="9">
        <f>COUNTIF(Tabla267[[#This Row],[VALOR RESTANTE]],0)</f>
        <v>0</v>
      </c>
    </row>
    <row r="6833" spans="2:13" hidden="1" x14ac:dyDescent="0.2">
      <c r="B6833" s="31">
        <v>6824</v>
      </c>
      <c r="J6833">
        <f t="shared" si="106"/>
        <v>105000</v>
      </c>
      <c r="K6833" t="e">
        <f>VLOOKUP(B6833,'REGISTRO ABONOS'!$B$8:$BC$10039,54,0)</f>
        <v>#N/A</v>
      </c>
      <c r="L6833" t="e">
        <f>IF(Tabla267[[#This Row],[VALOR RESTANTE]]&lt;Tabla267[[#This Row],[VALOR]],"NO DISPONIBLE","DISPONIBLE")</f>
        <v>#N/A</v>
      </c>
      <c r="M6833" s="9">
        <f>COUNTIF(Tabla267[[#This Row],[VALOR RESTANTE]],0)</f>
        <v>0</v>
      </c>
    </row>
    <row r="6834" spans="2:13" hidden="1" x14ac:dyDescent="0.2">
      <c r="B6834" s="31">
        <v>6825</v>
      </c>
      <c r="J6834">
        <f t="shared" si="106"/>
        <v>105000</v>
      </c>
      <c r="K6834" t="e">
        <f>VLOOKUP(B6834,'REGISTRO ABONOS'!$B$8:$BC$10039,54,0)</f>
        <v>#N/A</v>
      </c>
      <c r="L6834" t="e">
        <f>IF(Tabla267[[#This Row],[VALOR RESTANTE]]&lt;Tabla267[[#This Row],[VALOR]],"NO DISPONIBLE","DISPONIBLE")</f>
        <v>#N/A</v>
      </c>
      <c r="M6834" s="9">
        <f>COUNTIF(Tabla267[[#This Row],[VALOR RESTANTE]],0)</f>
        <v>0</v>
      </c>
    </row>
    <row r="6835" spans="2:13" hidden="1" x14ac:dyDescent="0.2">
      <c r="B6835" s="31">
        <v>6826</v>
      </c>
      <c r="J6835">
        <f t="shared" si="106"/>
        <v>105000</v>
      </c>
      <c r="K6835" t="e">
        <f>VLOOKUP(B6835,'REGISTRO ABONOS'!$B$8:$BC$10039,54,0)</f>
        <v>#N/A</v>
      </c>
      <c r="L6835" t="e">
        <f>IF(Tabla267[[#This Row],[VALOR RESTANTE]]&lt;Tabla267[[#This Row],[VALOR]],"NO DISPONIBLE","DISPONIBLE")</f>
        <v>#N/A</v>
      </c>
      <c r="M6835" s="9">
        <f>COUNTIF(Tabla267[[#This Row],[VALOR RESTANTE]],0)</f>
        <v>0</v>
      </c>
    </row>
    <row r="6836" spans="2:13" hidden="1" x14ac:dyDescent="0.2">
      <c r="B6836" s="31">
        <v>6827</v>
      </c>
      <c r="C6836" s="10">
        <v>43564</v>
      </c>
      <c r="D6836" t="s">
        <v>254</v>
      </c>
      <c r="I6836" t="s">
        <v>229</v>
      </c>
      <c r="J6836">
        <f t="shared" si="106"/>
        <v>105000</v>
      </c>
      <c r="K6836" t="e">
        <f>VLOOKUP(B6836,'REGISTRO ABONOS'!$B$8:$BC$10039,54,0)</f>
        <v>#N/A</v>
      </c>
      <c r="L6836" t="e">
        <f>IF(Tabla267[[#This Row],[VALOR RESTANTE]]&lt;Tabla267[[#This Row],[VALOR]],"NO DISPONIBLE","DISPONIBLE")</f>
        <v>#N/A</v>
      </c>
      <c r="M6836" s="9">
        <f>COUNTIF(Tabla267[[#This Row],[VALOR RESTANTE]],0)</f>
        <v>0</v>
      </c>
    </row>
    <row r="6837" spans="2:13" hidden="1" x14ac:dyDescent="0.2">
      <c r="B6837" s="31">
        <v>6828</v>
      </c>
      <c r="J6837">
        <f t="shared" si="106"/>
        <v>105000</v>
      </c>
      <c r="K6837" t="e">
        <f>VLOOKUP(B6837,'REGISTRO ABONOS'!$B$8:$BC$10039,54,0)</f>
        <v>#N/A</v>
      </c>
      <c r="L6837" t="e">
        <f>IF(Tabla267[[#This Row],[VALOR RESTANTE]]&lt;Tabla267[[#This Row],[VALOR]],"NO DISPONIBLE","DISPONIBLE")</f>
        <v>#N/A</v>
      </c>
      <c r="M6837" s="9">
        <f>COUNTIF(Tabla267[[#This Row],[VALOR RESTANTE]],0)</f>
        <v>0</v>
      </c>
    </row>
    <row r="6838" spans="2:13" hidden="1" x14ac:dyDescent="0.2">
      <c r="B6838" s="31">
        <v>6829</v>
      </c>
      <c r="J6838">
        <f t="shared" si="106"/>
        <v>105000</v>
      </c>
      <c r="K6838" t="e">
        <f>VLOOKUP(B6838,'REGISTRO ABONOS'!$B$8:$BC$10039,54,0)</f>
        <v>#N/A</v>
      </c>
      <c r="L6838" t="e">
        <f>IF(Tabla267[[#This Row],[VALOR RESTANTE]]&lt;Tabla267[[#This Row],[VALOR]],"NO DISPONIBLE","DISPONIBLE")</f>
        <v>#N/A</v>
      </c>
      <c r="M6838" s="9">
        <f>COUNTIF(Tabla267[[#This Row],[VALOR RESTANTE]],0)</f>
        <v>0</v>
      </c>
    </row>
    <row r="6839" spans="2:13" hidden="1" x14ac:dyDescent="0.2">
      <c r="B6839" s="31">
        <v>6830</v>
      </c>
      <c r="J6839">
        <f t="shared" si="106"/>
        <v>105000</v>
      </c>
      <c r="K6839" t="e">
        <f>VLOOKUP(B6839,'REGISTRO ABONOS'!$B$8:$BC$10039,54,0)</f>
        <v>#N/A</v>
      </c>
      <c r="L6839" t="e">
        <f>IF(Tabla267[[#This Row],[VALOR RESTANTE]]&lt;Tabla267[[#This Row],[VALOR]],"NO DISPONIBLE","DISPONIBLE")</f>
        <v>#N/A</v>
      </c>
      <c r="M6839" s="9">
        <f>COUNTIF(Tabla267[[#This Row],[VALOR RESTANTE]],0)</f>
        <v>0</v>
      </c>
    </row>
    <row r="6840" spans="2:13" hidden="1" x14ac:dyDescent="0.2">
      <c r="B6840" s="31">
        <v>6831</v>
      </c>
      <c r="J6840">
        <f t="shared" si="106"/>
        <v>105000</v>
      </c>
      <c r="K6840" t="e">
        <f>VLOOKUP(B6840,'REGISTRO ABONOS'!$B$8:$BC$10039,54,0)</f>
        <v>#N/A</v>
      </c>
      <c r="L6840" t="e">
        <f>IF(Tabla267[[#This Row],[VALOR RESTANTE]]&lt;Tabla267[[#This Row],[VALOR]],"NO DISPONIBLE","DISPONIBLE")</f>
        <v>#N/A</v>
      </c>
      <c r="M6840" s="9">
        <f>COUNTIF(Tabla267[[#This Row],[VALOR RESTANTE]],0)</f>
        <v>0</v>
      </c>
    </row>
    <row r="6841" spans="2:13" hidden="1" x14ac:dyDescent="0.2">
      <c r="B6841" s="31">
        <v>6832</v>
      </c>
      <c r="J6841">
        <f t="shared" si="106"/>
        <v>105000</v>
      </c>
      <c r="K6841" t="e">
        <f>VLOOKUP(B6841,'REGISTRO ABONOS'!$B$8:$BC$10039,54,0)</f>
        <v>#N/A</v>
      </c>
      <c r="L6841" t="e">
        <f>IF(Tabla267[[#This Row],[VALOR RESTANTE]]&lt;Tabla267[[#This Row],[VALOR]],"NO DISPONIBLE","DISPONIBLE")</f>
        <v>#N/A</v>
      </c>
      <c r="M6841" s="9">
        <f>COUNTIF(Tabla267[[#This Row],[VALOR RESTANTE]],0)</f>
        <v>0</v>
      </c>
    </row>
    <row r="6842" spans="2:13" hidden="1" x14ac:dyDescent="0.2">
      <c r="B6842" s="31">
        <v>6833</v>
      </c>
      <c r="J6842">
        <f t="shared" si="106"/>
        <v>105000</v>
      </c>
      <c r="K6842" t="e">
        <f>VLOOKUP(B6842,'REGISTRO ABONOS'!$B$8:$BC$10039,54,0)</f>
        <v>#N/A</v>
      </c>
      <c r="L6842" t="e">
        <f>IF(Tabla267[[#This Row],[VALOR RESTANTE]]&lt;Tabla267[[#This Row],[VALOR]],"NO DISPONIBLE","DISPONIBLE")</f>
        <v>#N/A</v>
      </c>
      <c r="M6842" s="9">
        <f>COUNTIF(Tabla267[[#This Row],[VALOR RESTANTE]],0)</f>
        <v>0</v>
      </c>
    </row>
    <row r="6843" spans="2:13" hidden="1" x14ac:dyDescent="0.2">
      <c r="B6843" s="31">
        <v>6834</v>
      </c>
      <c r="J6843">
        <f t="shared" si="106"/>
        <v>105000</v>
      </c>
      <c r="K6843" t="e">
        <f>VLOOKUP(B6843,'REGISTRO ABONOS'!$B$8:$BC$10039,54,0)</f>
        <v>#N/A</v>
      </c>
      <c r="L6843" t="e">
        <f>IF(Tabla267[[#This Row],[VALOR RESTANTE]]&lt;Tabla267[[#This Row],[VALOR]],"NO DISPONIBLE","DISPONIBLE")</f>
        <v>#N/A</v>
      </c>
      <c r="M6843" s="9">
        <f>COUNTIF(Tabla267[[#This Row],[VALOR RESTANTE]],0)</f>
        <v>0</v>
      </c>
    </row>
    <row r="6844" spans="2:13" hidden="1" x14ac:dyDescent="0.2">
      <c r="B6844" s="31">
        <v>6835</v>
      </c>
      <c r="J6844">
        <f t="shared" si="106"/>
        <v>105000</v>
      </c>
      <c r="K6844" t="e">
        <f>VLOOKUP(B6844,'REGISTRO ABONOS'!$B$8:$BC$10039,54,0)</f>
        <v>#N/A</v>
      </c>
      <c r="L6844" t="e">
        <f>IF(Tabla267[[#This Row],[VALOR RESTANTE]]&lt;Tabla267[[#This Row],[VALOR]],"NO DISPONIBLE","DISPONIBLE")</f>
        <v>#N/A</v>
      </c>
      <c r="M6844" s="9">
        <f>COUNTIF(Tabla267[[#This Row],[VALOR RESTANTE]],0)</f>
        <v>0</v>
      </c>
    </row>
    <row r="6845" spans="2:13" hidden="1" x14ac:dyDescent="0.2">
      <c r="B6845" s="31">
        <v>6836</v>
      </c>
      <c r="J6845">
        <f t="shared" si="106"/>
        <v>105000</v>
      </c>
      <c r="K6845" t="e">
        <f>VLOOKUP(B6845,'REGISTRO ABONOS'!$B$8:$BC$10039,54,0)</f>
        <v>#N/A</v>
      </c>
      <c r="L6845" t="e">
        <f>IF(Tabla267[[#This Row],[VALOR RESTANTE]]&lt;Tabla267[[#This Row],[VALOR]],"NO DISPONIBLE","DISPONIBLE")</f>
        <v>#N/A</v>
      </c>
      <c r="M6845" s="9">
        <f>COUNTIF(Tabla267[[#This Row],[VALOR RESTANTE]],0)</f>
        <v>0</v>
      </c>
    </row>
    <row r="6846" spans="2:13" hidden="1" x14ac:dyDescent="0.2">
      <c r="B6846" s="31">
        <v>6837</v>
      </c>
      <c r="J6846">
        <f t="shared" si="106"/>
        <v>105000</v>
      </c>
      <c r="K6846" t="e">
        <f>VLOOKUP(B6846,'REGISTRO ABONOS'!$B$8:$BC$10039,54,0)</f>
        <v>#N/A</v>
      </c>
      <c r="L6846" t="e">
        <f>IF(Tabla267[[#This Row],[VALOR RESTANTE]]&lt;Tabla267[[#This Row],[VALOR]],"NO DISPONIBLE","DISPONIBLE")</f>
        <v>#N/A</v>
      </c>
      <c r="M6846" s="9">
        <f>COUNTIF(Tabla267[[#This Row],[VALOR RESTANTE]],0)</f>
        <v>0</v>
      </c>
    </row>
    <row r="6847" spans="2:13" hidden="1" x14ac:dyDescent="0.2">
      <c r="B6847" s="31">
        <v>6838</v>
      </c>
      <c r="J6847">
        <f t="shared" si="106"/>
        <v>105000</v>
      </c>
      <c r="K6847" t="e">
        <f>VLOOKUP(B6847,'REGISTRO ABONOS'!$B$8:$BC$10039,54,0)</f>
        <v>#N/A</v>
      </c>
      <c r="L6847" t="e">
        <f>IF(Tabla267[[#This Row],[VALOR RESTANTE]]&lt;Tabla267[[#This Row],[VALOR]],"NO DISPONIBLE","DISPONIBLE")</f>
        <v>#N/A</v>
      </c>
      <c r="M6847" s="9">
        <f>COUNTIF(Tabla267[[#This Row],[VALOR RESTANTE]],0)</f>
        <v>0</v>
      </c>
    </row>
    <row r="6848" spans="2:13" hidden="1" x14ac:dyDescent="0.2">
      <c r="B6848" s="31">
        <v>6839</v>
      </c>
      <c r="J6848">
        <f t="shared" si="106"/>
        <v>105000</v>
      </c>
      <c r="K6848" t="e">
        <f>VLOOKUP(B6848,'REGISTRO ABONOS'!$B$8:$BC$10039,54,0)</f>
        <v>#N/A</v>
      </c>
      <c r="L6848" t="e">
        <f>IF(Tabla267[[#This Row],[VALOR RESTANTE]]&lt;Tabla267[[#This Row],[VALOR]],"NO DISPONIBLE","DISPONIBLE")</f>
        <v>#N/A</v>
      </c>
      <c r="M6848" s="9">
        <f>COUNTIF(Tabla267[[#This Row],[VALOR RESTANTE]],0)</f>
        <v>0</v>
      </c>
    </row>
    <row r="6849" spans="2:13" hidden="1" x14ac:dyDescent="0.2">
      <c r="B6849" s="31">
        <v>6840</v>
      </c>
      <c r="J6849">
        <f t="shared" si="106"/>
        <v>105000</v>
      </c>
      <c r="K6849" t="e">
        <f>VLOOKUP(B6849,'REGISTRO ABONOS'!$B$8:$BC$10039,54,0)</f>
        <v>#N/A</v>
      </c>
      <c r="L6849" t="e">
        <f>IF(Tabla267[[#This Row],[VALOR RESTANTE]]&lt;Tabla267[[#This Row],[VALOR]],"NO DISPONIBLE","DISPONIBLE")</f>
        <v>#N/A</v>
      </c>
      <c r="M6849" s="9">
        <f>COUNTIF(Tabla267[[#This Row],[VALOR RESTANTE]],0)</f>
        <v>0</v>
      </c>
    </row>
    <row r="6850" spans="2:13" hidden="1" x14ac:dyDescent="0.2">
      <c r="B6850" s="31">
        <v>6841</v>
      </c>
      <c r="J6850">
        <f t="shared" si="106"/>
        <v>105000</v>
      </c>
      <c r="K6850" t="e">
        <f>VLOOKUP(B6850,'REGISTRO ABONOS'!$B$8:$BC$10039,54,0)</f>
        <v>#N/A</v>
      </c>
      <c r="L6850" t="e">
        <f>IF(Tabla267[[#This Row],[VALOR RESTANTE]]&lt;Tabla267[[#This Row],[VALOR]],"NO DISPONIBLE","DISPONIBLE")</f>
        <v>#N/A</v>
      </c>
      <c r="M6850" s="9">
        <f>COUNTIF(Tabla267[[#This Row],[VALOR RESTANTE]],0)</f>
        <v>0</v>
      </c>
    </row>
    <row r="6851" spans="2:13" hidden="1" x14ac:dyDescent="0.2">
      <c r="B6851" s="31">
        <v>6842</v>
      </c>
      <c r="J6851">
        <f t="shared" si="106"/>
        <v>105000</v>
      </c>
      <c r="K6851" t="e">
        <f>VLOOKUP(B6851,'REGISTRO ABONOS'!$B$8:$BC$10039,54,0)</f>
        <v>#N/A</v>
      </c>
      <c r="L6851" t="e">
        <f>IF(Tabla267[[#This Row],[VALOR RESTANTE]]&lt;Tabla267[[#This Row],[VALOR]],"NO DISPONIBLE","DISPONIBLE")</f>
        <v>#N/A</v>
      </c>
      <c r="M6851" s="9">
        <f>COUNTIF(Tabla267[[#This Row],[VALOR RESTANTE]],0)</f>
        <v>0</v>
      </c>
    </row>
    <row r="6852" spans="2:13" hidden="1" x14ac:dyDescent="0.2">
      <c r="B6852" s="31">
        <v>6843</v>
      </c>
      <c r="J6852">
        <f t="shared" si="106"/>
        <v>105000</v>
      </c>
      <c r="K6852" t="e">
        <f>VLOOKUP(B6852,'REGISTRO ABONOS'!$B$8:$BC$10039,54,0)</f>
        <v>#N/A</v>
      </c>
      <c r="L6852" t="e">
        <f>IF(Tabla267[[#This Row],[VALOR RESTANTE]]&lt;Tabla267[[#This Row],[VALOR]],"NO DISPONIBLE","DISPONIBLE")</f>
        <v>#N/A</v>
      </c>
      <c r="M6852" s="9">
        <f>COUNTIF(Tabla267[[#This Row],[VALOR RESTANTE]],0)</f>
        <v>0</v>
      </c>
    </row>
    <row r="6853" spans="2:13" hidden="1" x14ac:dyDescent="0.2">
      <c r="B6853" s="31">
        <v>6844</v>
      </c>
      <c r="J6853">
        <f t="shared" si="106"/>
        <v>105000</v>
      </c>
      <c r="K6853" t="e">
        <f>VLOOKUP(B6853,'REGISTRO ABONOS'!$B$8:$BC$10039,54,0)</f>
        <v>#N/A</v>
      </c>
      <c r="L6853" t="e">
        <f>IF(Tabla267[[#This Row],[VALOR RESTANTE]]&lt;Tabla267[[#This Row],[VALOR]],"NO DISPONIBLE","DISPONIBLE")</f>
        <v>#N/A</v>
      </c>
      <c r="M6853" s="9">
        <f>COUNTIF(Tabla267[[#This Row],[VALOR RESTANTE]],0)</f>
        <v>0</v>
      </c>
    </row>
    <row r="6854" spans="2:13" hidden="1" x14ac:dyDescent="0.2">
      <c r="B6854" s="31">
        <v>6845</v>
      </c>
      <c r="J6854">
        <f t="shared" si="106"/>
        <v>105000</v>
      </c>
      <c r="K6854" t="e">
        <f>VLOOKUP(B6854,'REGISTRO ABONOS'!$B$8:$BC$10039,54,0)</f>
        <v>#N/A</v>
      </c>
      <c r="L6854" t="e">
        <f>IF(Tabla267[[#This Row],[VALOR RESTANTE]]&lt;Tabla267[[#This Row],[VALOR]],"NO DISPONIBLE","DISPONIBLE")</f>
        <v>#N/A</v>
      </c>
      <c r="M6854" s="9">
        <f>COUNTIF(Tabla267[[#This Row],[VALOR RESTANTE]],0)</f>
        <v>0</v>
      </c>
    </row>
    <row r="6855" spans="2:13" hidden="1" x14ac:dyDescent="0.2">
      <c r="B6855" s="31">
        <v>6846</v>
      </c>
      <c r="J6855">
        <f t="shared" si="106"/>
        <v>105000</v>
      </c>
      <c r="K6855" t="e">
        <f>VLOOKUP(B6855,'REGISTRO ABONOS'!$B$8:$BC$10039,54,0)</f>
        <v>#N/A</v>
      </c>
      <c r="L6855" t="e">
        <f>IF(Tabla267[[#This Row],[VALOR RESTANTE]]&lt;Tabla267[[#This Row],[VALOR]],"NO DISPONIBLE","DISPONIBLE")</f>
        <v>#N/A</v>
      </c>
      <c r="M6855" s="9">
        <f>COUNTIF(Tabla267[[#This Row],[VALOR RESTANTE]],0)</f>
        <v>0</v>
      </c>
    </row>
    <row r="6856" spans="2:13" hidden="1" x14ac:dyDescent="0.2">
      <c r="B6856" s="31">
        <v>6847</v>
      </c>
      <c r="J6856">
        <f t="shared" si="106"/>
        <v>105000</v>
      </c>
      <c r="K6856" t="e">
        <f>VLOOKUP(B6856,'REGISTRO ABONOS'!$B$8:$BC$10039,54,0)</f>
        <v>#N/A</v>
      </c>
      <c r="L6856" t="e">
        <f>IF(Tabla267[[#This Row],[VALOR RESTANTE]]&lt;Tabla267[[#This Row],[VALOR]],"NO DISPONIBLE","DISPONIBLE")</f>
        <v>#N/A</v>
      </c>
      <c r="M6856" s="9">
        <f>COUNTIF(Tabla267[[#This Row],[VALOR RESTANTE]],0)</f>
        <v>0</v>
      </c>
    </row>
    <row r="6857" spans="2:13" hidden="1" x14ac:dyDescent="0.2">
      <c r="B6857" s="31">
        <v>6848</v>
      </c>
      <c r="J6857">
        <f t="shared" si="106"/>
        <v>105000</v>
      </c>
      <c r="K6857" t="e">
        <f>VLOOKUP(B6857,'REGISTRO ABONOS'!$B$8:$BC$10039,54,0)</f>
        <v>#N/A</v>
      </c>
      <c r="L6857" t="e">
        <f>IF(Tabla267[[#This Row],[VALOR RESTANTE]]&lt;Tabla267[[#This Row],[VALOR]],"NO DISPONIBLE","DISPONIBLE")</f>
        <v>#N/A</v>
      </c>
      <c r="M6857" s="9">
        <f>COUNTIF(Tabla267[[#This Row],[VALOR RESTANTE]],0)</f>
        <v>0</v>
      </c>
    </row>
    <row r="6858" spans="2:13" hidden="1" x14ac:dyDescent="0.2">
      <c r="B6858" s="31">
        <v>6849</v>
      </c>
      <c r="J6858">
        <f t="shared" si="106"/>
        <v>105000</v>
      </c>
      <c r="K6858" t="e">
        <f>VLOOKUP(B6858,'REGISTRO ABONOS'!$B$8:$BC$10039,54,0)</f>
        <v>#N/A</v>
      </c>
      <c r="L6858" t="e">
        <f>IF(Tabla267[[#This Row],[VALOR RESTANTE]]&lt;Tabla267[[#This Row],[VALOR]],"NO DISPONIBLE","DISPONIBLE")</f>
        <v>#N/A</v>
      </c>
      <c r="M6858" s="9">
        <f>COUNTIF(Tabla267[[#This Row],[VALOR RESTANTE]],0)</f>
        <v>0</v>
      </c>
    </row>
    <row r="6859" spans="2:13" hidden="1" x14ac:dyDescent="0.2">
      <c r="B6859" s="31">
        <v>6850</v>
      </c>
      <c r="J6859">
        <f t="shared" si="106"/>
        <v>105000</v>
      </c>
      <c r="K6859" t="e">
        <f>VLOOKUP(B6859,'REGISTRO ABONOS'!$B$8:$BC$10039,54,0)</f>
        <v>#N/A</v>
      </c>
      <c r="L6859" t="e">
        <f>IF(Tabla267[[#This Row],[VALOR RESTANTE]]&lt;Tabla267[[#This Row],[VALOR]],"NO DISPONIBLE","DISPONIBLE")</f>
        <v>#N/A</v>
      </c>
      <c r="M6859" s="9">
        <f>COUNTIF(Tabla267[[#This Row],[VALOR RESTANTE]],0)</f>
        <v>0</v>
      </c>
    </row>
    <row r="6860" spans="2:13" hidden="1" x14ac:dyDescent="0.2">
      <c r="B6860" s="31">
        <v>6851</v>
      </c>
      <c r="J6860">
        <f t="shared" ref="J6860:J6923" si="107">IF(C6860&gt;43607,130000,105000)</f>
        <v>105000</v>
      </c>
      <c r="K6860" t="e">
        <f>VLOOKUP(B6860,'REGISTRO ABONOS'!$B$8:$BC$10039,54,0)</f>
        <v>#N/A</v>
      </c>
      <c r="L6860" t="e">
        <f>IF(Tabla267[[#This Row],[VALOR RESTANTE]]&lt;Tabla267[[#This Row],[VALOR]],"NO DISPONIBLE","DISPONIBLE")</f>
        <v>#N/A</v>
      </c>
      <c r="M6860" s="9">
        <f>COUNTIF(Tabla267[[#This Row],[VALOR RESTANTE]],0)</f>
        <v>0</v>
      </c>
    </row>
    <row r="6861" spans="2:13" hidden="1" x14ac:dyDescent="0.2">
      <c r="B6861" s="31">
        <v>6852</v>
      </c>
      <c r="J6861">
        <f t="shared" si="107"/>
        <v>105000</v>
      </c>
      <c r="K6861" t="e">
        <f>VLOOKUP(B6861,'REGISTRO ABONOS'!$B$8:$BC$10039,54,0)</f>
        <v>#N/A</v>
      </c>
      <c r="L6861" t="e">
        <f>IF(Tabla267[[#This Row],[VALOR RESTANTE]]&lt;Tabla267[[#This Row],[VALOR]],"NO DISPONIBLE","DISPONIBLE")</f>
        <v>#N/A</v>
      </c>
      <c r="M6861" s="9">
        <f>COUNTIF(Tabla267[[#This Row],[VALOR RESTANTE]],0)</f>
        <v>0</v>
      </c>
    </row>
    <row r="6862" spans="2:13" hidden="1" x14ac:dyDescent="0.2">
      <c r="B6862" s="31">
        <v>6853</v>
      </c>
      <c r="J6862">
        <f t="shared" si="107"/>
        <v>105000</v>
      </c>
      <c r="K6862" t="e">
        <f>VLOOKUP(B6862,'REGISTRO ABONOS'!$B$8:$BC$10039,54,0)</f>
        <v>#N/A</v>
      </c>
      <c r="L6862" t="e">
        <f>IF(Tabla267[[#This Row],[VALOR RESTANTE]]&lt;Tabla267[[#This Row],[VALOR]],"NO DISPONIBLE","DISPONIBLE")</f>
        <v>#N/A</v>
      </c>
      <c r="M6862" s="9">
        <f>COUNTIF(Tabla267[[#This Row],[VALOR RESTANTE]],0)</f>
        <v>0</v>
      </c>
    </row>
    <row r="6863" spans="2:13" hidden="1" x14ac:dyDescent="0.2">
      <c r="B6863" s="31">
        <v>6854</v>
      </c>
      <c r="J6863">
        <f t="shared" si="107"/>
        <v>105000</v>
      </c>
      <c r="K6863" t="e">
        <f>VLOOKUP(B6863,'REGISTRO ABONOS'!$B$8:$BC$10039,54,0)</f>
        <v>#N/A</v>
      </c>
      <c r="L6863" t="e">
        <f>IF(Tabla267[[#This Row],[VALOR RESTANTE]]&lt;Tabla267[[#This Row],[VALOR]],"NO DISPONIBLE","DISPONIBLE")</f>
        <v>#N/A</v>
      </c>
      <c r="M6863" s="9">
        <f>COUNTIF(Tabla267[[#This Row],[VALOR RESTANTE]],0)</f>
        <v>0</v>
      </c>
    </row>
    <row r="6864" spans="2:13" hidden="1" x14ac:dyDescent="0.2">
      <c r="B6864" s="31">
        <v>6855</v>
      </c>
      <c r="J6864">
        <f t="shared" si="107"/>
        <v>105000</v>
      </c>
      <c r="K6864" t="e">
        <f>VLOOKUP(B6864,'REGISTRO ABONOS'!$B$8:$BC$10039,54,0)</f>
        <v>#N/A</v>
      </c>
      <c r="L6864" t="e">
        <f>IF(Tabla267[[#This Row],[VALOR RESTANTE]]&lt;Tabla267[[#This Row],[VALOR]],"NO DISPONIBLE","DISPONIBLE")</f>
        <v>#N/A</v>
      </c>
      <c r="M6864" s="9">
        <f>COUNTIF(Tabla267[[#This Row],[VALOR RESTANTE]],0)</f>
        <v>0</v>
      </c>
    </row>
    <row r="6865" spans="2:13" hidden="1" x14ac:dyDescent="0.2">
      <c r="B6865" s="31">
        <v>6856</v>
      </c>
      <c r="J6865">
        <f t="shared" si="107"/>
        <v>105000</v>
      </c>
      <c r="K6865" t="e">
        <f>VLOOKUP(B6865,'REGISTRO ABONOS'!$B$8:$BC$10039,54,0)</f>
        <v>#N/A</v>
      </c>
      <c r="L6865" t="e">
        <f>IF(Tabla267[[#This Row],[VALOR RESTANTE]]&lt;Tabla267[[#This Row],[VALOR]],"NO DISPONIBLE","DISPONIBLE")</f>
        <v>#N/A</v>
      </c>
      <c r="M6865" s="9">
        <f>COUNTIF(Tabla267[[#This Row],[VALOR RESTANTE]],0)</f>
        <v>0</v>
      </c>
    </row>
    <row r="6866" spans="2:13" hidden="1" x14ac:dyDescent="0.2">
      <c r="B6866" s="31">
        <v>6857</v>
      </c>
      <c r="J6866">
        <f t="shared" si="107"/>
        <v>105000</v>
      </c>
      <c r="K6866" t="e">
        <f>VLOOKUP(B6866,'REGISTRO ABONOS'!$B$8:$BC$10039,54,0)</f>
        <v>#N/A</v>
      </c>
      <c r="L6866" t="e">
        <f>IF(Tabla267[[#This Row],[VALOR RESTANTE]]&lt;Tabla267[[#This Row],[VALOR]],"NO DISPONIBLE","DISPONIBLE")</f>
        <v>#N/A</v>
      </c>
      <c r="M6866" s="9">
        <f>COUNTIF(Tabla267[[#This Row],[VALOR RESTANTE]],0)</f>
        <v>0</v>
      </c>
    </row>
    <row r="6867" spans="2:13" hidden="1" x14ac:dyDescent="0.2">
      <c r="B6867" s="31">
        <v>6858</v>
      </c>
      <c r="J6867">
        <f t="shared" si="107"/>
        <v>105000</v>
      </c>
      <c r="K6867" t="e">
        <f>VLOOKUP(B6867,'REGISTRO ABONOS'!$B$8:$BC$10039,54,0)</f>
        <v>#N/A</v>
      </c>
      <c r="L6867" t="e">
        <f>IF(Tabla267[[#This Row],[VALOR RESTANTE]]&lt;Tabla267[[#This Row],[VALOR]],"NO DISPONIBLE","DISPONIBLE")</f>
        <v>#N/A</v>
      </c>
      <c r="M6867" s="9">
        <f>COUNTIF(Tabla267[[#This Row],[VALOR RESTANTE]],0)</f>
        <v>0</v>
      </c>
    </row>
    <row r="6868" spans="2:13" hidden="1" x14ac:dyDescent="0.2">
      <c r="B6868" s="31">
        <v>6859</v>
      </c>
      <c r="J6868">
        <f t="shared" si="107"/>
        <v>105000</v>
      </c>
      <c r="K6868" t="e">
        <f>VLOOKUP(B6868,'REGISTRO ABONOS'!$B$8:$BC$10039,54,0)</f>
        <v>#N/A</v>
      </c>
      <c r="L6868" t="e">
        <f>IF(Tabla267[[#This Row],[VALOR RESTANTE]]&lt;Tabla267[[#This Row],[VALOR]],"NO DISPONIBLE","DISPONIBLE")</f>
        <v>#N/A</v>
      </c>
      <c r="M6868" s="9">
        <f>COUNTIF(Tabla267[[#This Row],[VALOR RESTANTE]],0)</f>
        <v>0</v>
      </c>
    </row>
    <row r="6869" spans="2:13" hidden="1" x14ac:dyDescent="0.2">
      <c r="B6869" s="31">
        <v>6860</v>
      </c>
      <c r="J6869">
        <f t="shared" si="107"/>
        <v>105000</v>
      </c>
      <c r="K6869" t="e">
        <f>VLOOKUP(B6869,'REGISTRO ABONOS'!$B$8:$BC$10039,54,0)</f>
        <v>#N/A</v>
      </c>
      <c r="L6869" t="e">
        <f>IF(Tabla267[[#This Row],[VALOR RESTANTE]]&lt;Tabla267[[#This Row],[VALOR]],"NO DISPONIBLE","DISPONIBLE")</f>
        <v>#N/A</v>
      </c>
      <c r="M6869" s="9">
        <f>COUNTIF(Tabla267[[#This Row],[VALOR RESTANTE]],0)</f>
        <v>0</v>
      </c>
    </row>
    <row r="6870" spans="2:13" hidden="1" x14ac:dyDescent="0.2">
      <c r="B6870" s="31">
        <v>6861</v>
      </c>
      <c r="J6870">
        <f t="shared" si="107"/>
        <v>105000</v>
      </c>
      <c r="K6870" t="e">
        <f>VLOOKUP(B6870,'REGISTRO ABONOS'!$B$8:$BC$10039,54,0)</f>
        <v>#N/A</v>
      </c>
      <c r="L6870" t="e">
        <f>IF(Tabla267[[#This Row],[VALOR RESTANTE]]&lt;Tabla267[[#This Row],[VALOR]],"NO DISPONIBLE","DISPONIBLE")</f>
        <v>#N/A</v>
      </c>
      <c r="M6870" s="9">
        <f>COUNTIF(Tabla267[[#This Row],[VALOR RESTANTE]],0)</f>
        <v>0</v>
      </c>
    </row>
    <row r="6871" spans="2:13" hidden="1" x14ac:dyDescent="0.2">
      <c r="B6871" s="31">
        <v>6862</v>
      </c>
      <c r="J6871">
        <f t="shared" si="107"/>
        <v>105000</v>
      </c>
      <c r="K6871" t="e">
        <f>VLOOKUP(B6871,'REGISTRO ABONOS'!$B$8:$BC$10039,54,0)</f>
        <v>#N/A</v>
      </c>
      <c r="L6871" t="e">
        <f>IF(Tabla267[[#This Row],[VALOR RESTANTE]]&lt;Tabla267[[#This Row],[VALOR]],"NO DISPONIBLE","DISPONIBLE")</f>
        <v>#N/A</v>
      </c>
      <c r="M6871" s="9">
        <f>COUNTIF(Tabla267[[#This Row],[VALOR RESTANTE]],0)</f>
        <v>0</v>
      </c>
    </row>
    <row r="6872" spans="2:13" hidden="1" x14ac:dyDescent="0.2">
      <c r="B6872" s="31">
        <v>6863</v>
      </c>
      <c r="J6872">
        <f t="shared" si="107"/>
        <v>105000</v>
      </c>
      <c r="K6872" t="e">
        <f>VLOOKUP(B6872,'REGISTRO ABONOS'!$B$8:$BC$10039,54,0)</f>
        <v>#N/A</v>
      </c>
      <c r="L6872" t="e">
        <f>IF(Tabla267[[#This Row],[VALOR RESTANTE]]&lt;Tabla267[[#This Row],[VALOR]],"NO DISPONIBLE","DISPONIBLE")</f>
        <v>#N/A</v>
      </c>
      <c r="M6872" s="9">
        <f>COUNTIF(Tabla267[[#This Row],[VALOR RESTANTE]],0)</f>
        <v>0</v>
      </c>
    </row>
    <row r="6873" spans="2:13" hidden="1" x14ac:dyDescent="0.2">
      <c r="B6873" s="31">
        <v>6864</v>
      </c>
      <c r="J6873">
        <f t="shared" si="107"/>
        <v>105000</v>
      </c>
      <c r="K6873" t="e">
        <f>VLOOKUP(B6873,'REGISTRO ABONOS'!$B$8:$BC$10039,54,0)</f>
        <v>#N/A</v>
      </c>
      <c r="L6873" t="e">
        <f>IF(Tabla267[[#This Row],[VALOR RESTANTE]]&lt;Tabla267[[#This Row],[VALOR]],"NO DISPONIBLE","DISPONIBLE")</f>
        <v>#N/A</v>
      </c>
      <c r="M6873" s="9">
        <f>COUNTIF(Tabla267[[#This Row],[VALOR RESTANTE]],0)</f>
        <v>0</v>
      </c>
    </row>
    <row r="6874" spans="2:13" hidden="1" x14ac:dyDescent="0.2">
      <c r="B6874" s="31">
        <v>6865</v>
      </c>
      <c r="J6874">
        <f t="shared" si="107"/>
        <v>105000</v>
      </c>
      <c r="K6874" t="e">
        <f>VLOOKUP(B6874,'REGISTRO ABONOS'!$B$8:$BC$10039,54,0)</f>
        <v>#N/A</v>
      </c>
      <c r="L6874" t="e">
        <f>IF(Tabla267[[#This Row],[VALOR RESTANTE]]&lt;Tabla267[[#This Row],[VALOR]],"NO DISPONIBLE","DISPONIBLE")</f>
        <v>#N/A</v>
      </c>
      <c r="M6874" s="9">
        <f>COUNTIF(Tabla267[[#This Row],[VALOR RESTANTE]],0)</f>
        <v>0</v>
      </c>
    </row>
    <row r="6875" spans="2:13" hidden="1" x14ac:dyDescent="0.2">
      <c r="B6875" s="31">
        <v>6866</v>
      </c>
      <c r="J6875">
        <f t="shared" si="107"/>
        <v>105000</v>
      </c>
      <c r="K6875" t="e">
        <f>VLOOKUP(B6875,'REGISTRO ABONOS'!$B$8:$BC$10039,54,0)</f>
        <v>#N/A</v>
      </c>
      <c r="L6875" t="e">
        <f>IF(Tabla267[[#This Row],[VALOR RESTANTE]]&lt;Tabla267[[#This Row],[VALOR]],"NO DISPONIBLE","DISPONIBLE")</f>
        <v>#N/A</v>
      </c>
      <c r="M6875" s="9">
        <f>COUNTIF(Tabla267[[#This Row],[VALOR RESTANTE]],0)</f>
        <v>0</v>
      </c>
    </row>
    <row r="6876" spans="2:13" hidden="1" x14ac:dyDescent="0.2">
      <c r="B6876" s="31">
        <v>6867</v>
      </c>
      <c r="J6876">
        <f t="shared" si="107"/>
        <v>105000</v>
      </c>
      <c r="K6876" t="e">
        <f>VLOOKUP(B6876,'REGISTRO ABONOS'!$B$8:$BC$10039,54,0)</f>
        <v>#N/A</v>
      </c>
      <c r="L6876" t="e">
        <f>IF(Tabla267[[#This Row],[VALOR RESTANTE]]&lt;Tabla267[[#This Row],[VALOR]],"NO DISPONIBLE","DISPONIBLE")</f>
        <v>#N/A</v>
      </c>
      <c r="M6876" s="9">
        <f>COUNTIF(Tabla267[[#This Row],[VALOR RESTANTE]],0)</f>
        <v>0</v>
      </c>
    </row>
    <row r="6877" spans="2:13" hidden="1" x14ac:dyDescent="0.2">
      <c r="B6877" s="31">
        <v>6868</v>
      </c>
      <c r="J6877">
        <f t="shared" si="107"/>
        <v>105000</v>
      </c>
      <c r="K6877" t="e">
        <f>VLOOKUP(B6877,'REGISTRO ABONOS'!$B$8:$BC$10039,54,0)</f>
        <v>#N/A</v>
      </c>
      <c r="L6877" t="e">
        <f>IF(Tabla267[[#This Row],[VALOR RESTANTE]]&lt;Tabla267[[#This Row],[VALOR]],"NO DISPONIBLE","DISPONIBLE")</f>
        <v>#N/A</v>
      </c>
      <c r="M6877" s="9">
        <f>COUNTIF(Tabla267[[#This Row],[VALOR RESTANTE]],0)</f>
        <v>0</v>
      </c>
    </row>
    <row r="6878" spans="2:13" hidden="1" x14ac:dyDescent="0.2">
      <c r="B6878" s="31">
        <v>6869</v>
      </c>
      <c r="J6878">
        <f t="shared" si="107"/>
        <v>105000</v>
      </c>
      <c r="K6878" t="e">
        <f>VLOOKUP(B6878,'REGISTRO ABONOS'!$B$8:$BC$10039,54,0)</f>
        <v>#N/A</v>
      </c>
      <c r="L6878" t="e">
        <f>IF(Tabla267[[#This Row],[VALOR RESTANTE]]&lt;Tabla267[[#This Row],[VALOR]],"NO DISPONIBLE","DISPONIBLE")</f>
        <v>#N/A</v>
      </c>
      <c r="M6878" s="9">
        <f>COUNTIF(Tabla267[[#This Row],[VALOR RESTANTE]],0)</f>
        <v>0</v>
      </c>
    </row>
    <row r="6879" spans="2:13" hidden="1" x14ac:dyDescent="0.2">
      <c r="B6879" s="31">
        <v>6870</v>
      </c>
      <c r="J6879">
        <f t="shared" si="107"/>
        <v>105000</v>
      </c>
      <c r="K6879" t="e">
        <f>VLOOKUP(B6879,'REGISTRO ABONOS'!$B$8:$BC$10039,54,0)</f>
        <v>#N/A</v>
      </c>
      <c r="L6879" t="e">
        <f>IF(Tabla267[[#This Row],[VALOR RESTANTE]]&lt;Tabla267[[#This Row],[VALOR]],"NO DISPONIBLE","DISPONIBLE")</f>
        <v>#N/A</v>
      </c>
      <c r="M6879" s="9">
        <f>COUNTIF(Tabla267[[#This Row],[VALOR RESTANTE]],0)</f>
        <v>0</v>
      </c>
    </row>
    <row r="6880" spans="2:13" hidden="1" x14ac:dyDescent="0.2">
      <c r="B6880" s="31">
        <v>6871</v>
      </c>
      <c r="J6880">
        <f t="shared" si="107"/>
        <v>105000</v>
      </c>
      <c r="K6880" t="e">
        <f>VLOOKUP(B6880,'REGISTRO ABONOS'!$B$8:$BC$10039,54,0)</f>
        <v>#N/A</v>
      </c>
      <c r="L6880" t="e">
        <f>IF(Tabla267[[#This Row],[VALOR RESTANTE]]&lt;Tabla267[[#This Row],[VALOR]],"NO DISPONIBLE","DISPONIBLE")</f>
        <v>#N/A</v>
      </c>
      <c r="M6880" s="9">
        <f>COUNTIF(Tabla267[[#This Row],[VALOR RESTANTE]],0)</f>
        <v>0</v>
      </c>
    </row>
    <row r="6881" spans="2:13" hidden="1" x14ac:dyDescent="0.2">
      <c r="B6881" s="31">
        <v>6872</v>
      </c>
      <c r="J6881">
        <f t="shared" si="107"/>
        <v>105000</v>
      </c>
      <c r="K6881" t="e">
        <f>VLOOKUP(B6881,'REGISTRO ABONOS'!$B$8:$BC$10039,54,0)</f>
        <v>#N/A</v>
      </c>
      <c r="L6881" t="e">
        <f>IF(Tabla267[[#This Row],[VALOR RESTANTE]]&lt;Tabla267[[#This Row],[VALOR]],"NO DISPONIBLE","DISPONIBLE")</f>
        <v>#N/A</v>
      </c>
      <c r="M6881" s="9">
        <f>COUNTIF(Tabla267[[#This Row],[VALOR RESTANTE]],0)</f>
        <v>0</v>
      </c>
    </row>
    <row r="6882" spans="2:13" hidden="1" x14ac:dyDescent="0.2">
      <c r="B6882" s="31">
        <v>6873</v>
      </c>
      <c r="J6882">
        <f t="shared" si="107"/>
        <v>105000</v>
      </c>
      <c r="K6882" t="e">
        <f>VLOOKUP(B6882,'REGISTRO ABONOS'!$B$8:$BC$10039,54,0)</f>
        <v>#N/A</v>
      </c>
      <c r="L6882" t="e">
        <f>IF(Tabla267[[#This Row],[VALOR RESTANTE]]&lt;Tabla267[[#This Row],[VALOR]],"NO DISPONIBLE","DISPONIBLE")</f>
        <v>#N/A</v>
      </c>
      <c r="M6882" s="9">
        <f>COUNTIF(Tabla267[[#This Row],[VALOR RESTANTE]],0)</f>
        <v>0</v>
      </c>
    </row>
    <row r="6883" spans="2:13" hidden="1" x14ac:dyDescent="0.2">
      <c r="B6883" s="31">
        <v>6874</v>
      </c>
      <c r="J6883">
        <f t="shared" si="107"/>
        <v>105000</v>
      </c>
      <c r="K6883" t="e">
        <f>VLOOKUP(B6883,'REGISTRO ABONOS'!$B$8:$BC$10039,54,0)</f>
        <v>#N/A</v>
      </c>
      <c r="L6883" t="e">
        <f>IF(Tabla267[[#This Row],[VALOR RESTANTE]]&lt;Tabla267[[#This Row],[VALOR]],"NO DISPONIBLE","DISPONIBLE")</f>
        <v>#N/A</v>
      </c>
      <c r="M6883" s="9">
        <f>COUNTIF(Tabla267[[#This Row],[VALOR RESTANTE]],0)</f>
        <v>0</v>
      </c>
    </row>
    <row r="6884" spans="2:13" hidden="1" x14ac:dyDescent="0.2">
      <c r="B6884" s="31">
        <v>6875</v>
      </c>
      <c r="J6884">
        <f t="shared" si="107"/>
        <v>105000</v>
      </c>
      <c r="K6884" t="e">
        <f>VLOOKUP(B6884,'REGISTRO ABONOS'!$B$8:$BC$10039,54,0)</f>
        <v>#N/A</v>
      </c>
      <c r="L6884" t="e">
        <f>IF(Tabla267[[#This Row],[VALOR RESTANTE]]&lt;Tabla267[[#This Row],[VALOR]],"NO DISPONIBLE","DISPONIBLE")</f>
        <v>#N/A</v>
      </c>
      <c r="M6884" s="9">
        <f>COUNTIF(Tabla267[[#This Row],[VALOR RESTANTE]],0)</f>
        <v>0</v>
      </c>
    </row>
    <row r="6885" spans="2:13" hidden="1" x14ac:dyDescent="0.2">
      <c r="B6885" s="31">
        <v>6876</v>
      </c>
      <c r="J6885">
        <f t="shared" si="107"/>
        <v>105000</v>
      </c>
      <c r="K6885" t="e">
        <f>VLOOKUP(B6885,'REGISTRO ABONOS'!$B$8:$BC$10039,54,0)</f>
        <v>#N/A</v>
      </c>
      <c r="L6885" t="e">
        <f>IF(Tabla267[[#This Row],[VALOR RESTANTE]]&lt;Tabla267[[#This Row],[VALOR]],"NO DISPONIBLE","DISPONIBLE")</f>
        <v>#N/A</v>
      </c>
      <c r="M6885" s="9">
        <f>COUNTIF(Tabla267[[#This Row],[VALOR RESTANTE]],0)</f>
        <v>0</v>
      </c>
    </row>
    <row r="6886" spans="2:13" hidden="1" x14ac:dyDescent="0.2">
      <c r="B6886" s="31">
        <v>6877</v>
      </c>
      <c r="J6886">
        <f t="shared" si="107"/>
        <v>105000</v>
      </c>
      <c r="K6886" t="e">
        <f>VLOOKUP(B6886,'REGISTRO ABONOS'!$B$8:$BC$10039,54,0)</f>
        <v>#N/A</v>
      </c>
      <c r="L6886" t="e">
        <f>IF(Tabla267[[#This Row],[VALOR RESTANTE]]&lt;Tabla267[[#This Row],[VALOR]],"NO DISPONIBLE","DISPONIBLE")</f>
        <v>#N/A</v>
      </c>
      <c r="M6886" s="9">
        <f>COUNTIF(Tabla267[[#This Row],[VALOR RESTANTE]],0)</f>
        <v>0</v>
      </c>
    </row>
    <row r="6887" spans="2:13" hidden="1" x14ac:dyDescent="0.2">
      <c r="B6887" s="31">
        <v>6878</v>
      </c>
      <c r="J6887">
        <f t="shared" si="107"/>
        <v>105000</v>
      </c>
      <c r="K6887" t="e">
        <f>VLOOKUP(B6887,'REGISTRO ABONOS'!$B$8:$BC$10039,54,0)</f>
        <v>#N/A</v>
      </c>
      <c r="L6887" t="e">
        <f>IF(Tabla267[[#This Row],[VALOR RESTANTE]]&lt;Tabla267[[#This Row],[VALOR]],"NO DISPONIBLE","DISPONIBLE")</f>
        <v>#N/A</v>
      </c>
      <c r="M6887" s="9">
        <f>COUNTIF(Tabla267[[#This Row],[VALOR RESTANTE]],0)</f>
        <v>0</v>
      </c>
    </row>
    <row r="6888" spans="2:13" hidden="1" x14ac:dyDescent="0.2">
      <c r="B6888" s="31">
        <v>6879</v>
      </c>
      <c r="J6888">
        <f t="shared" si="107"/>
        <v>105000</v>
      </c>
      <c r="K6888" t="e">
        <f>VLOOKUP(B6888,'REGISTRO ABONOS'!$B$8:$BC$10039,54,0)</f>
        <v>#N/A</v>
      </c>
      <c r="L6888" t="e">
        <f>IF(Tabla267[[#This Row],[VALOR RESTANTE]]&lt;Tabla267[[#This Row],[VALOR]],"NO DISPONIBLE","DISPONIBLE")</f>
        <v>#N/A</v>
      </c>
      <c r="M6888" s="9">
        <f>COUNTIF(Tabla267[[#This Row],[VALOR RESTANTE]],0)</f>
        <v>0</v>
      </c>
    </row>
    <row r="6889" spans="2:13" hidden="1" x14ac:dyDescent="0.2">
      <c r="B6889" s="31">
        <v>6880</v>
      </c>
      <c r="J6889">
        <f t="shared" si="107"/>
        <v>105000</v>
      </c>
      <c r="K6889" t="e">
        <f>VLOOKUP(B6889,'REGISTRO ABONOS'!$B$8:$BC$10039,54,0)</f>
        <v>#N/A</v>
      </c>
      <c r="L6889" t="e">
        <f>IF(Tabla267[[#This Row],[VALOR RESTANTE]]&lt;Tabla267[[#This Row],[VALOR]],"NO DISPONIBLE","DISPONIBLE")</f>
        <v>#N/A</v>
      </c>
      <c r="M6889" s="9">
        <f>COUNTIF(Tabla267[[#This Row],[VALOR RESTANTE]],0)</f>
        <v>0</v>
      </c>
    </row>
    <row r="6890" spans="2:13" hidden="1" x14ac:dyDescent="0.2">
      <c r="B6890" s="31">
        <v>6881</v>
      </c>
      <c r="J6890">
        <f t="shared" si="107"/>
        <v>105000</v>
      </c>
      <c r="K6890" t="e">
        <f>VLOOKUP(B6890,'REGISTRO ABONOS'!$B$8:$BC$10039,54,0)</f>
        <v>#N/A</v>
      </c>
      <c r="L6890" t="e">
        <f>IF(Tabla267[[#This Row],[VALOR RESTANTE]]&lt;Tabla267[[#This Row],[VALOR]],"NO DISPONIBLE","DISPONIBLE")</f>
        <v>#N/A</v>
      </c>
      <c r="M6890" s="9">
        <f>COUNTIF(Tabla267[[#This Row],[VALOR RESTANTE]],0)</f>
        <v>0</v>
      </c>
    </row>
    <row r="6891" spans="2:13" hidden="1" x14ac:dyDescent="0.2">
      <c r="B6891" s="31">
        <v>6882</v>
      </c>
      <c r="J6891">
        <f t="shared" si="107"/>
        <v>105000</v>
      </c>
      <c r="K6891" t="e">
        <f>VLOOKUP(B6891,'REGISTRO ABONOS'!$B$8:$BC$10039,54,0)</f>
        <v>#N/A</v>
      </c>
      <c r="L6891" t="e">
        <f>IF(Tabla267[[#This Row],[VALOR RESTANTE]]&lt;Tabla267[[#This Row],[VALOR]],"NO DISPONIBLE","DISPONIBLE")</f>
        <v>#N/A</v>
      </c>
      <c r="M6891" s="9">
        <f>COUNTIF(Tabla267[[#This Row],[VALOR RESTANTE]],0)</f>
        <v>0</v>
      </c>
    </row>
    <row r="6892" spans="2:13" hidden="1" x14ac:dyDescent="0.2">
      <c r="B6892" s="31">
        <v>6883</v>
      </c>
      <c r="J6892">
        <f t="shared" si="107"/>
        <v>105000</v>
      </c>
      <c r="K6892" t="e">
        <f>VLOOKUP(B6892,'REGISTRO ABONOS'!$B$8:$BC$10039,54,0)</f>
        <v>#N/A</v>
      </c>
      <c r="L6892" t="e">
        <f>IF(Tabla267[[#This Row],[VALOR RESTANTE]]&lt;Tabla267[[#This Row],[VALOR]],"NO DISPONIBLE","DISPONIBLE")</f>
        <v>#N/A</v>
      </c>
      <c r="M6892" s="9">
        <f>COUNTIF(Tabla267[[#This Row],[VALOR RESTANTE]],0)</f>
        <v>0</v>
      </c>
    </row>
    <row r="6893" spans="2:13" hidden="1" x14ac:dyDescent="0.2">
      <c r="B6893" s="31">
        <v>6884</v>
      </c>
      <c r="J6893">
        <f t="shared" si="107"/>
        <v>105000</v>
      </c>
      <c r="K6893" t="e">
        <f>VLOOKUP(B6893,'REGISTRO ABONOS'!$B$8:$BC$10039,54,0)</f>
        <v>#N/A</v>
      </c>
      <c r="L6893" t="e">
        <f>IF(Tabla267[[#This Row],[VALOR RESTANTE]]&lt;Tabla267[[#This Row],[VALOR]],"NO DISPONIBLE","DISPONIBLE")</f>
        <v>#N/A</v>
      </c>
      <c r="M6893" s="9">
        <f>COUNTIF(Tabla267[[#This Row],[VALOR RESTANTE]],0)</f>
        <v>0</v>
      </c>
    </row>
    <row r="6894" spans="2:13" hidden="1" x14ac:dyDescent="0.2">
      <c r="B6894" s="31">
        <v>6885</v>
      </c>
      <c r="J6894">
        <f t="shared" si="107"/>
        <v>105000</v>
      </c>
      <c r="K6894" t="e">
        <f>VLOOKUP(B6894,'REGISTRO ABONOS'!$B$8:$BC$10039,54,0)</f>
        <v>#N/A</v>
      </c>
      <c r="L6894" t="e">
        <f>IF(Tabla267[[#This Row],[VALOR RESTANTE]]&lt;Tabla267[[#This Row],[VALOR]],"NO DISPONIBLE","DISPONIBLE")</f>
        <v>#N/A</v>
      </c>
      <c r="M6894" s="9">
        <f>COUNTIF(Tabla267[[#This Row],[VALOR RESTANTE]],0)</f>
        <v>0</v>
      </c>
    </row>
    <row r="6895" spans="2:13" hidden="1" x14ac:dyDescent="0.2">
      <c r="B6895" s="31">
        <v>6886</v>
      </c>
      <c r="J6895">
        <f t="shared" si="107"/>
        <v>105000</v>
      </c>
      <c r="K6895" t="e">
        <f>VLOOKUP(B6895,'REGISTRO ABONOS'!$B$8:$BC$10039,54,0)</f>
        <v>#N/A</v>
      </c>
      <c r="L6895" t="e">
        <f>IF(Tabla267[[#This Row],[VALOR RESTANTE]]&lt;Tabla267[[#This Row],[VALOR]],"NO DISPONIBLE","DISPONIBLE")</f>
        <v>#N/A</v>
      </c>
      <c r="M6895" s="9">
        <f>COUNTIF(Tabla267[[#This Row],[VALOR RESTANTE]],0)</f>
        <v>0</v>
      </c>
    </row>
    <row r="6896" spans="2:13" hidden="1" x14ac:dyDescent="0.2">
      <c r="B6896" s="31">
        <v>6887</v>
      </c>
      <c r="J6896">
        <f t="shared" si="107"/>
        <v>105000</v>
      </c>
      <c r="K6896" t="e">
        <f>VLOOKUP(B6896,'REGISTRO ABONOS'!$B$8:$BC$10039,54,0)</f>
        <v>#N/A</v>
      </c>
      <c r="L6896" t="e">
        <f>IF(Tabla267[[#This Row],[VALOR RESTANTE]]&lt;Tabla267[[#This Row],[VALOR]],"NO DISPONIBLE","DISPONIBLE")</f>
        <v>#N/A</v>
      </c>
      <c r="M6896" s="9">
        <f>COUNTIF(Tabla267[[#This Row],[VALOR RESTANTE]],0)</f>
        <v>0</v>
      </c>
    </row>
    <row r="6897" spans="2:13" hidden="1" x14ac:dyDescent="0.2">
      <c r="B6897" s="31">
        <v>6888</v>
      </c>
      <c r="J6897">
        <f t="shared" si="107"/>
        <v>105000</v>
      </c>
      <c r="K6897" t="e">
        <f>VLOOKUP(B6897,'REGISTRO ABONOS'!$B$8:$BC$10039,54,0)</f>
        <v>#N/A</v>
      </c>
      <c r="L6897" t="e">
        <f>IF(Tabla267[[#This Row],[VALOR RESTANTE]]&lt;Tabla267[[#This Row],[VALOR]],"NO DISPONIBLE","DISPONIBLE")</f>
        <v>#N/A</v>
      </c>
      <c r="M6897" s="9">
        <f>COUNTIF(Tabla267[[#This Row],[VALOR RESTANTE]],0)</f>
        <v>0</v>
      </c>
    </row>
    <row r="6898" spans="2:13" hidden="1" x14ac:dyDescent="0.2">
      <c r="B6898" s="31">
        <v>6889</v>
      </c>
      <c r="J6898">
        <f t="shared" si="107"/>
        <v>105000</v>
      </c>
      <c r="K6898" t="e">
        <f>VLOOKUP(B6898,'REGISTRO ABONOS'!$B$8:$BC$10039,54,0)</f>
        <v>#N/A</v>
      </c>
      <c r="L6898" t="e">
        <f>IF(Tabla267[[#This Row],[VALOR RESTANTE]]&lt;Tabla267[[#This Row],[VALOR]],"NO DISPONIBLE","DISPONIBLE")</f>
        <v>#N/A</v>
      </c>
      <c r="M6898" s="9">
        <f>COUNTIF(Tabla267[[#This Row],[VALOR RESTANTE]],0)</f>
        <v>0</v>
      </c>
    </row>
    <row r="6899" spans="2:13" hidden="1" x14ac:dyDescent="0.2">
      <c r="B6899" s="31">
        <v>6890</v>
      </c>
      <c r="J6899">
        <f t="shared" si="107"/>
        <v>105000</v>
      </c>
      <c r="K6899" t="e">
        <f>VLOOKUP(B6899,'REGISTRO ABONOS'!$B$8:$BC$10039,54,0)</f>
        <v>#N/A</v>
      </c>
      <c r="L6899" t="e">
        <f>IF(Tabla267[[#This Row],[VALOR RESTANTE]]&lt;Tabla267[[#This Row],[VALOR]],"NO DISPONIBLE","DISPONIBLE")</f>
        <v>#N/A</v>
      </c>
      <c r="M6899" s="9">
        <f>COUNTIF(Tabla267[[#This Row],[VALOR RESTANTE]],0)</f>
        <v>0</v>
      </c>
    </row>
    <row r="6900" spans="2:13" hidden="1" x14ac:dyDescent="0.2">
      <c r="B6900" s="31">
        <v>6891</v>
      </c>
      <c r="J6900">
        <f t="shared" si="107"/>
        <v>105000</v>
      </c>
      <c r="K6900" t="e">
        <f>VLOOKUP(B6900,'REGISTRO ABONOS'!$B$8:$BC$10039,54,0)</f>
        <v>#N/A</v>
      </c>
      <c r="L6900" t="e">
        <f>IF(Tabla267[[#This Row],[VALOR RESTANTE]]&lt;Tabla267[[#This Row],[VALOR]],"NO DISPONIBLE","DISPONIBLE")</f>
        <v>#N/A</v>
      </c>
      <c r="M6900" s="9">
        <f>COUNTIF(Tabla267[[#This Row],[VALOR RESTANTE]],0)</f>
        <v>0</v>
      </c>
    </row>
    <row r="6901" spans="2:13" hidden="1" x14ac:dyDescent="0.2">
      <c r="B6901" s="31">
        <v>6892</v>
      </c>
      <c r="J6901">
        <f t="shared" si="107"/>
        <v>105000</v>
      </c>
      <c r="K6901" t="e">
        <f>VLOOKUP(B6901,'REGISTRO ABONOS'!$B$8:$BC$10039,54,0)</f>
        <v>#N/A</v>
      </c>
      <c r="L6901" t="e">
        <f>IF(Tabla267[[#This Row],[VALOR RESTANTE]]&lt;Tabla267[[#This Row],[VALOR]],"NO DISPONIBLE","DISPONIBLE")</f>
        <v>#N/A</v>
      </c>
      <c r="M6901" s="9">
        <f>COUNTIF(Tabla267[[#This Row],[VALOR RESTANTE]],0)</f>
        <v>0</v>
      </c>
    </row>
    <row r="6902" spans="2:13" hidden="1" x14ac:dyDescent="0.2">
      <c r="B6902" s="31">
        <v>6893</v>
      </c>
      <c r="J6902">
        <f t="shared" si="107"/>
        <v>105000</v>
      </c>
      <c r="K6902" t="e">
        <f>VLOOKUP(B6902,'REGISTRO ABONOS'!$B$8:$BC$10039,54,0)</f>
        <v>#N/A</v>
      </c>
      <c r="L6902" t="e">
        <f>IF(Tabla267[[#This Row],[VALOR RESTANTE]]&lt;Tabla267[[#This Row],[VALOR]],"NO DISPONIBLE","DISPONIBLE")</f>
        <v>#N/A</v>
      </c>
      <c r="M6902" s="9">
        <f>COUNTIF(Tabla267[[#This Row],[VALOR RESTANTE]],0)</f>
        <v>0</v>
      </c>
    </row>
    <row r="6903" spans="2:13" hidden="1" x14ac:dyDescent="0.2">
      <c r="B6903" s="31">
        <v>6894</v>
      </c>
      <c r="J6903">
        <f t="shared" si="107"/>
        <v>105000</v>
      </c>
      <c r="K6903" t="e">
        <f>VLOOKUP(B6903,'REGISTRO ABONOS'!$B$8:$BC$10039,54,0)</f>
        <v>#N/A</v>
      </c>
      <c r="L6903" t="e">
        <f>IF(Tabla267[[#This Row],[VALOR RESTANTE]]&lt;Tabla267[[#This Row],[VALOR]],"NO DISPONIBLE","DISPONIBLE")</f>
        <v>#N/A</v>
      </c>
      <c r="M6903" s="9">
        <f>COUNTIF(Tabla267[[#This Row],[VALOR RESTANTE]],0)</f>
        <v>0</v>
      </c>
    </row>
    <row r="6904" spans="2:13" hidden="1" x14ac:dyDescent="0.2">
      <c r="B6904" s="31">
        <v>6895</v>
      </c>
      <c r="J6904">
        <f t="shared" si="107"/>
        <v>105000</v>
      </c>
      <c r="K6904" t="e">
        <f>VLOOKUP(B6904,'REGISTRO ABONOS'!$B$8:$BC$10039,54,0)</f>
        <v>#N/A</v>
      </c>
      <c r="L6904" t="e">
        <f>IF(Tabla267[[#This Row],[VALOR RESTANTE]]&lt;Tabla267[[#This Row],[VALOR]],"NO DISPONIBLE","DISPONIBLE")</f>
        <v>#N/A</v>
      </c>
      <c r="M6904" s="9">
        <f>COUNTIF(Tabla267[[#This Row],[VALOR RESTANTE]],0)</f>
        <v>0</v>
      </c>
    </row>
    <row r="6905" spans="2:13" hidden="1" x14ac:dyDescent="0.2">
      <c r="B6905" s="31">
        <v>6896</v>
      </c>
      <c r="J6905">
        <f t="shared" si="107"/>
        <v>105000</v>
      </c>
      <c r="K6905" t="e">
        <f>VLOOKUP(B6905,'REGISTRO ABONOS'!$B$8:$BC$10039,54,0)</f>
        <v>#N/A</v>
      </c>
      <c r="L6905" t="e">
        <f>IF(Tabla267[[#This Row],[VALOR RESTANTE]]&lt;Tabla267[[#This Row],[VALOR]],"NO DISPONIBLE","DISPONIBLE")</f>
        <v>#N/A</v>
      </c>
      <c r="M6905" s="9">
        <f>COUNTIF(Tabla267[[#This Row],[VALOR RESTANTE]],0)</f>
        <v>0</v>
      </c>
    </row>
    <row r="6906" spans="2:13" hidden="1" x14ac:dyDescent="0.2">
      <c r="B6906" s="31">
        <v>6897</v>
      </c>
      <c r="J6906">
        <f t="shared" si="107"/>
        <v>105000</v>
      </c>
      <c r="K6906" t="e">
        <f>VLOOKUP(B6906,'REGISTRO ABONOS'!$B$8:$BC$10039,54,0)</f>
        <v>#N/A</v>
      </c>
      <c r="L6906" t="e">
        <f>IF(Tabla267[[#This Row],[VALOR RESTANTE]]&lt;Tabla267[[#This Row],[VALOR]],"NO DISPONIBLE","DISPONIBLE")</f>
        <v>#N/A</v>
      </c>
      <c r="M6906" s="9">
        <f>COUNTIF(Tabla267[[#This Row],[VALOR RESTANTE]],0)</f>
        <v>0</v>
      </c>
    </row>
    <row r="6907" spans="2:13" hidden="1" x14ac:dyDescent="0.2">
      <c r="B6907" s="31">
        <v>6898</v>
      </c>
      <c r="J6907">
        <f t="shared" si="107"/>
        <v>105000</v>
      </c>
      <c r="K6907" t="e">
        <f>VLOOKUP(B6907,'REGISTRO ABONOS'!$B$8:$BC$10039,54,0)</f>
        <v>#N/A</v>
      </c>
      <c r="L6907" t="e">
        <f>IF(Tabla267[[#This Row],[VALOR RESTANTE]]&lt;Tabla267[[#This Row],[VALOR]],"NO DISPONIBLE","DISPONIBLE")</f>
        <v>#N/A</v>
      </c>
      <c r="M6907" s="9">
        <f>COUNTIF(Tabla267[[#This Row],[VALOR RESTANTE]],0)</f>
        <v>0</v>
      </c>
    </row>
    <row r="6908" spans="2:13" hidden="1" x14ac:dyDescent="0.2">
      <c r="B6908" s="31">
        <v>6899</v>
      </c>
      <c r="J6908">
        <f t="shared" si="107"/>
        <v>105000</v>
      </c>
      <c r="K6908" t="e">
        <f>VLOOKUP(B6908,'REGISTRO ABONOS'!$B$8:$BC$10039,54,0)</f>
        <v>#N/A</v>
      </c>
      <c r="L6908" t="e">
        <f>IF(Tabla267[[#This Row],[VALOR RESTANTE]]&lt;Tabla267[[#This Row],[VALOR]],"NO DISPONIBLE","DISPONIBLE")</f>
        <v>#N/A</v>
      </c>
      <c r="M6908" s="9">
        <f>COUNTIF(Tabla267[[#This Row],[VALOR RESTANTE]],0)</f>
        <v>0</v>
      </c>
    </row>
    <row r="6909" spans="2:13" hidden="1" x14ac:dyDescent="0.2">
      <c r="B6909" s="31">
        <v>6900</v>
      </c>
      <c r="J6909">
        <f t="shared" si="107"/>
        <v>105000</v>
      </c>
      <c r="K6909" t="e">
        <f>VLOOKUP(B6909,'REGISTRO ABONOS'!$B$8:$BC$10039,54,0)</f>
        <v>#N/A</v>
      </c>
      <c r="L6909" t="e">
        <f>IF(Tabla267[[#This Row],[VALOR RESTANTE]]&lt;Tabla267[[#This Row],[VALOR]],"NO DISPONIBLE","DISPONIBLE")</f>
        <v>#N/A</v>
      </c>
      <c r="M6909" s="9">
        <f>COUNTIF(Tabla267[[#This Row],[VALOR RESTANTE]],0)</f>
        <v>0</v>
      </c>
    </row>
    <row r="6910" spans="2:13" hidden="1" x14ac:dyDescent="0.2">
      <c r="B6910" s="31">
        <v>6901</v>
      </c>
      <c r="C6910" s="10">
        <v>43562</v>
      </c>
      <c r="D6910" t="s">
        <v>435</v>
      </c>
      <c r="H6910" t="s">
        <v>435</v>
      </c>
      <c r="I6910" t="s">
        <v>411</v>
      </c>
      <c r="J6910">
        <f t="shared" si="107"/>
        <v>105000</v>
      </c>
      <c r="K6910" t="e">
        <f>VLOOKUP(B6910,'REGISTRO ABONOS'!$B$8:$BC$10039,54,0)</f>
        <v>#N/A</v>
      </c>
      <c r="L6910" t="e">
        <f>IF(Tabla267[[#This Row],[VALOR RESTANTE]]&lt;Tabla267[[#This Row],[VALOR]],"NO DISPONIBLE","DISPONIBLE")</f>
        <v>#N/A</v>
      </c>
      <c r="M6910" s="9">
        <f>COUNTIF(Tabla267[[#This Row],[VALOR RESTANTE]],0)</f>
        <v>0</v>
      </c>
    </row>
    <row r="6911" spans="2:13" hidden="1" x14ac:dyDescent="0.2">
      <c r="B6911" s="31">
        <v>6902</v>
      </c>
      <c r="C6911" s="10">
        <v>43559</v>
      </c>
      <c r="D6911" t="s">
        <v>126</v>
      </c>
      <c r="H6911" t="s">
        <v>126</v>
      </c>
      <c r="I6911" t="s">
        <v>65</v>
      </c>
      <c r="J6911">
        <f t="shared" si="107"/>
        <v>105000</v>
      </c>
      <c r="K6911" t="e">
        <f>VLOOKUP(B6911,'REGISTRO ABONOS'!$B$8:$BC$10039,54,0)</f>
        <v>#N/A</v>
      </c>
      <c r="L6911" t="e">
        <f>IF(Tabla267[[#This Row],[VALOR RESTANTE]]&lt;Tabla267[[#This Row],[VALOR]],"NO DISPONIBLE","DISPONIBLE")</f>
        <v>#N/A</v>
      </c>
      <c r="M6911" s="9">
        <f>COUNTIF(Tabla267[[#This Row],[VALOR RESTANTE]],0)</f>
        <v>0</v>
      </c>
    </row>
    <row r="6912" spans="2:13" hidden="1" x14ac:dyDescent="0.2">
      <c r="B6912" s="31">
        <v>6903</v>
      </c>
      <c r="J6912">
        <f t="shared" si="107"/>
        <v>105000</v>
      </c>
      <c r="K6912" t="e">
        <f>VLOOKUP(B6912,'REGISTRO ABONOS'!$B$8:$BC$10039,54,0)</f>
        <v>#N/A</v>
      </c>
      <c r="L6912" t="e">
        <f>IF(Tabla267[[#This Row],[VALOR RESTANTE]]&lt;Tabla267[[#This Row],[VALOR]],"NO DISPONIBLE","DISPONIBLE")</f>
        <v>#N/A</v>
      </c>
      <c r="M6912" s="9">
        <f>COUNTIF(Tabla267[[#This Row],[VALOR RESTANTE]],0)</f>
        <v>0</v>
      </c>
    </row>
    <row r="6913" spans="2:13" hidden="1" x14ac:dyDescent="0.2">
      <c r="B6913" s="31">
        <v>6904</v>
      </c>
      <c r="J6913">
        <f t="shared" si="107"/>
        <v>105000</v>
      </c>
      <c r="K6913" t="e">
        <f>VLOOKUP(B6913,'REGISTRO ABONOS'!$B$8:$BC$10039,54,0)</f>
        <v>#N/A</v>
      </c>
      <c r="L6913" t="e">
        <f>IF(Tabla267[[#This Row],[VALOR RESTANTE]]&lt;Tabla267[[#This Row],[VALOR]],"NO DISPONIBLE","DISPONIBLE")</f>
        <v>#N/A</v>
      </c>
      <c r="M6913" s="9">
        <f>COUNTIF(Tabla267[[#This Row],[VALOR RESTANTE]],0)</f>
        <v>0</v>
      </c>
    </row>
    <row r="6914" spans="2:13" hidden="1" x14ac:dyDescent="0.2">
      <c r="B6914" s="31">
        <v>6905</v>
      </c>
      <c r="J6914">
        <f t="shared" si="107"/>
        <v>105000</v>
      </c>
      <c r="K6914" t="e">
        <f>VLOOKUP(B6914,'REGISTRO ABONOS'!$B$8:$BC$10039,54,0)</f>
        <v>#N/A</v>
      </c>
      <c r="L6914" t="e">
        <f>IF(Tabla267[[#This Row],[VALOR RESTANTE]]&lt;Tabla267[[#This Row],[VALOR]],"NO DISPONIBLE","DISPONIBLE")</f>
        <v>#N/A</v>
      </c>
      <c r="M6914" s="9">
        <f>COUNTIF(Tabla267[[#This Row],[VALOR RESTANTE]],0)</f>
        <v>0</v>
      </c>
    </row>
    <row r="6915" spans="2:13" hidden="1" x14ac:dyDescent="0.2">
      <c r="B6915" s="31">
        <v>6906</v>
      </c>
      <c r="J6915">
        <f t="shared" si="107"/>
        <v>105000</v>
      </c>
      <c r="K6915" t="e">
        <f>VLOOKUP(B6915,'REGISTRO ABONOS'!$B$8:$BC$10039,54,0)</f>
        <v>#N/A</v>
      </c>
      <c r="L6915" t="e">
        <f>IF(Tabla267[[#This Row],[VALOR RESTANTE]]&lt;Tabla267[[#This Row],[VALOR]],"NO DISPONIBLE","DISPONIBLE")</f>
        <v>#N/A</v>
      </c>
      <c r="M6915" s="9">
        <f>COUNTIF(Tabla267[[#This Row],[VALOR RESTANTE]],0)</f>
        <v>0</v>
      </c>
    </row>
    <row r="6916" spans="2:13" hidden="1" x14ac:dyDescent="0.2">
      <c r="B6916" s="31">
        <v>6907</v>
      </c>
      <c r="J6916">
        <f t="shared" si="107"/>
        <v>105000</v>
      </c>
      <c r="K6916" t="e">
        <f>VLOOKUP(B6916,'REGISTRO ABONOS'!$B$8:$BC$10039,54,0)</f>
        <v>#N/A</v>
      </c>
      <c r="L6916" t="e">
        <f>IF(Tabla267[[#This Row],[VALOR RESTANTE]]&lt;Tabla267[[#This Row],[VALOR]],"NO DISPONIBLE","DISPONIBLE")</f>
        <v>#N/A</v>
      </c>
      <c r="M6916" s="9">
        <f>COUNTIF(Tabla267[[#This Row],[VALOR RESTANTE]],0)</f>
        <v>0</v>
      </c>
    </row>
    <row r="6917" spans="2:13" hidden="1" x14ac:dyDescent="0.2">
      <c r="B6917" s="31">
        <v>6908</v>
      </c>
      <c r="J6917">
        <f t="shared" si="107"/>
        <v>105000</v>
      </c>
      <c r="K6917" t="e">
        <f>VLOOKUP(B6917,'REGISTRO ABONOS'!$B$8:$BC$10039,54,0)</f>
        <v>#N/A</v>
      </c>
      <c r="L6917" t="e">
        <f>IF(Tabla267[[#This Row],[VALOR RESTANTE]]&lt;Tabla267[[#This Row],[VALOR]],"NO DISPONIBLE","DISPONIBLE")</f>
        <v>#N/A</v>
      </c>
      <c r="M6917" s="9">
        <f>COUNTIF(Tabla267[[#This Row],[VALOR RESTANTE]],0)</f>
        <v>0</v>
      </c>
    </row>
    <row r="6918" spans="2:13" hidden="1" x14ac:dyDescent="0.2">
      <c r="B6918" s="31">
        <v>6909</v>
      </c>
      <c r="J6918">
        <f t="shared" si="107"/>
        <v>105000</v>
      </c>
      <c r="K6918" t="e">
        <f>VLOOKUP(B6918,'REGISTRO ABONOS'!$B$8:$BC$10039,54,0)</f>
        <v>#N/A</v>
      </c>
      <c r="L6918" t="e">
        <f>IF(Tabla267[[#This Row],[VALOR RESTANTE]]&lt;Tabla267[[#This Row],[VALOR]],"NO DISPONIBLE","DISPONIBLE")</f>
        <v>#N/A</v>
      </c>
      <c r="M6918" s="9">
        <f>COUNTIF(Tabla267[[#This Row],[VALOR RESTANTE]],0)</f>
        <v>0</v>
      </c>
    </row>
    <row r="6919" spans="2:13" hidden="1" x14ac:dyDescent="0.2">
      <c r="B6919" s="31">
        <v>6910</v>
      </c>
      <c r="J6919">
        <f t="shared" si="107"/>
        <v>105000</v>
      </c>
      <c r="K6919" t="e">
        <f>VLOOKUP(B6919,'REGISTRO ABONOS'!$B$8:$BC$10039,54,0)</f>
        <v>#N/A</v>
      </c>
      <c r="L6919" t="e">
        <f>IF(Tabla267[[#This Row],[VALOR RESTANTE]]&lt;Tabla267[[#This Row],[VALOR]],"NO DISPONIBLE","DISPONIBLE")</f>
        <v>#N/A</v>
      </c>
      <c r="M6919" s="9">
        <f>COUNTIF(Tabla267[[#This Row],[VALOR RESTANTE]],0)</f>
        <v>0</v>
      </c>
    </row>
    <row r="6920" spans="2:13" hidden="1" x14ac:dyDescent="0.2">
      <c r="B6920" s="31">
        <v>6911</v>
      </c>
      <c r="J6920">
        <f t="shared" si="107"/>
        <v>105000</v>
      </c>
      <c r="K6920" t="e">
        <f>VLOOKUP(B6920,'REGISTRO ABONOS'!$B$8:$BC$10039,54,0)</f>
        <v>#N/A</v>
      </c>
      <c r="L6920" t="e">
        <f>IF(Tabla267[[#This Row],[VALOR RESTANTE]]&lt;Tabla267[[#This Row],[VALOR]],"NO DISPONIBLE","DISPONIBLE")</f>
        <v>#N/A</v>
      </c>
      <c r="M6920" s="9">
        <f>COUNTIF(Tabla267[[#This Row],[VALOR RESTANTE]],0)</f>
        <v>0</v>
      </c>
    </row>
    <row r="6921" spans="2:13" hidden="1" x14ac:dyDescent="0.2">
      <c r="B6921" s="31">
        <v>6912</v>
      </c>
      <c r="J6921">
        <f t="shared" si="107"/>
        <v>105000</v>
      </c>
      <c r="K6921" t="e">
        <f>VLOOKUP(B6921,'REGISTRO ABONOS'!$B$8:$BC$10039,54,0)</f>
        <v>#N/A</v>
      </c>
      <c r="L6921" t="e">
        <f>IF(Tabla267[[#This Row],[VALOR RESTANTE]]&lt;Tabla267[[#This Row],[VALOR]],"NO DISPONIBLE","DISPONIBLE")</f>
        <v>#N/A</v>
      </c>
      <c r="M6921" s="9">
        <f>COUNTIF(Tabla267[[#This Row],[VALOR RESTANTE]],0)</f>
        <v>0</v>
      </c>
    </row>
    <row r="6922" spans="2:13" hidden="1" x14ac:dyDescent="0.2">
      <c r="B6922" s="31">
        <v>6913</v>
      </c>
      <c r="J6922">
        <f t="shared" si="107"/>
        <v>105000</v>
      </c>
      <c r="K6922" t="e">
        <f>VLOOKUP(B6922,'REGISTRO ABONOS'!$B$8:$BC$10039,54,0)</f>
        <v>#N/A</v>
      </c>
      <c r="L6922" t="e">
        <f>IF(Tabla267[[#This Row],[VALOR RESTANTE]]&lt;Tabla267[[#This Row],[VALOR]],"NO DISPONIBLE","DISPONIBLE")</f>
        <v>#N/A</v>
      </c>
      <c r="M6922" s="9">
        <f>COUNTIF(Tabla267[[#This Row],[VALOR RESTANTE]],0)</f>
        <v>0</v>
      </c>
    </row>
    <row r="6923" spans="2:13" hidden="1" x14ac:dyDescent="0.2">
      <c r="B6923" s="31">
        <v>6914</v>
      </c>
      <c r="J6923">
        <f t="shared" si="107"/>
        <v>105000</v>
      </c>
      <c r="K6923" t="e">
        <f>VLOOKUP(B6923,'REGISTRO ABONOS'!$B$8:$BC$10039,54,0)</f>
        <v>#N/A</v>
      </c>
      <c r="L6923" t="e">
        <f>IF(Tabla267[[#This Row],[VALOR RESTANTE]]&lt;Tabla267[[#This Row],[VALOR]],"NO DISPONIBLE","DISPONIBLE")</f>
        <v>#N/A</v>
      </c>
      <c r="M6923" s="9">
        <f>COUNTIF(Tabla267[[#This Row],[VALOR RESTANTE]],0)</f>
        <v>0</v>
      </c>
    </row>
    <row r="6924" spans="2:13" hidden="1" x14ac:dyDescent="0.2">
      <c r="B6924" s="31">
        <v>6915</v>
      </c>
      <c r="J6924">
        <f t="shared" ref="J6924:J6987" si="108">IF(C6924&gt;43607,130000,105000)</f>
        <v>105000</v>
      </c>
      <c r="K6924" t="e">
        <f>VLOOKUP(B6924,'REGISTRO ABONOS'!$B$8:$BC$10039,54,0)</f>
        <v>#N/A</v>
      </c>
      <c r="L6924" t="e">
        <f>IF(Tabla267[[#This Row],[VALOR RESTANTE]]&lt;Tabla267[[#This Row],[VALOR]],"NO DISPONIBLE","DISPONIBLE")</f>
        <v>#N/A</v>
      </c>
      <c r="M6924" s="9">
        <f>COUNTIF(Tabla267[[#This Row],[VALOR RESTANTE]],0)</f>
        <v>0</v>
      </c>
    </row>
    <row r="6925" spans="2:13" hidden="1" x14ac:dyDescent="0.2">
      <c r="B6925" s="31">
        <v>6916</v>
      </c>
      <c r="J6925">
        <f t="shared" si="108"/>
        <v>105000</v>
      </c>
      <c r="K6925" t="e">
        <f>VLOOKUP(B6925,'REGISTRO ABONOS'!$B$8:$BC$10039,54,0)</f>
        <v>#N/A</v>
      </c>
      <c r="L6925" t="e">
        <f>IF(Tabla267[[#This Row],[VALOR RESTANTE]]&lt;Tabla267[[#This Row],[VALOR]],"NO DISPONIBLE","DISPONIBLE")</f>
        <v>#N/A</v>
      </c>
      <c r="M6925" s="9">
        <f>COUNTIF(Tabla267[[#This Row],[VALOR RESTANTE]],0)</f>
        <v>0</v>
      </c>
    </row>
    <row r="6926" spans="2:13" hidden="1" x14ac:dyDescent="0.2">
      <c r="B6926" s="31">
        <v>6917</v>
      </c>
      <c r="J6926">
        <f t="shared" si="108"/>
        <v>105000</v>
      </c>
      <c r="K6926" t="e">
        <f>VLOOKUP(B6926,'REGISTRO ABONOS'!$B$8:$BC$10039,54,0)</f>
        <v>#N/A</v>
      </c>
      <c r="L6926" t="e">
        <f>IF(Tabla267[[#This Row],[VALOR RESTANTE]]&lt;Tabla267[[#This Row],[VALOR]],"NO DISPONIBLE","DISPONIBLE")</f>
        <v>#N/A</v>
      </c>
      <c r="M6926" s="9">
        <f>COUNTIF(Tabla267[[#This Row],[VALOR RESTANTE]],0)</f>
        <v>0</v>
      </c>
    </row>
    <row r="6927" spans="2:13" hidden="1" x14ac:dyDescent="0.2">
      <c r="B6927" s="31">
        <v>6918</v>
      </c>
      <c r="J6927">
        <f t="shared" si="108"/>
        <v>105000</v>
      </c>
      <c r="K6927" t="e">
        <f>VLOOKUP(B6927,'REGISTRO ABONOS'!$B$8:$BC$10039,54,0)</f>
        <v>#N/A</v>
      </c>
      <c r="L6927" t="e">
        <f>IF(Tabla267[[#This Row],[VALOR RESTANTE]]&lt;Tabla267[[#This Row],[VALOR]],"NO DISPONIBLE","DISPONIBLE")</f>
        <v>#N/A</v>
      </c>
      <c r="M6927" s="9">
        <f>COUNTIF(Tabla267[[#This Row],[VALOR RESTANTE]],0)</f>
        <v>0</v>
      </c>
    </row>
    <row r="6928" spans="2:13" hidden="1" x14ac:dyDescent="0.2">
      <c r="B6928" s="31">
        <v>6919</v>
      </c>
      <c r="J6928">
        <f t="shared" si="108"/>
        <v>105000</v>
      </c>
      <c r="K6928" t="e">
        <f>VLOOKUP(B6928,'REGISTRO ABONOS'!$B$8:$BC$10039,54,0)</f>
        <v>#N/A</v>
      </c>
      <c r="L6928" t="e">
        <f>IF(Tabla267[[#This Row],[VALOR RESTANTE]]&lt;Tabla267[[#This Row],[VALOR]],"NO DISPONIBLE","DISPONIBLE")</f>
        <v>#N/A</v>
      </c>
      <c r="M6928" s="9">
        <f>COUNTIF(Tabla267[[#This Row],[VALOR RESTANTE]],0)</f>
        <v>0</v>
      </c>
    </row>
    <row r="6929" spans="2:13" hidden="1" x14ac:dyDescent="0.2">
      <c r="B6929" s="31">
        <v>6920</v>
      </c>
      <c r="J6929">
        <f t="shared" si="108"/>
        <v>105000</v>
      </c>
      <c r="K6929" t="e">
        <f>VLOOKUP(B6929,'REGISTRO ABONOS'!$B$8:$BC$10039,54,0)</f>
        <v>#N/A</v>
      </c>
      <c r="L6929" t="e">
        <f>IF(Tabla267[[#This Row],[VALOR RESTANTE]]&lt;Tabla267[[#This Row],[VALOR]],"NO DISPONIBLE","DISPONIBLE")</f>
        <v>#N/A</v>
      </c>
      <c r="M6929" s="9">
        <f>COUNTIF(Tabla267[[#This Row],[VALOR RESTANTE]],0)</f>
        <v>0</v>
      </c>
    </row>
    <row r="6930" spans="2:13" hidden="1" x14ac:dyDescent="0.2">
      <c r="B6930" s="31">
        <v>6921</v>
      </c>
      <c r="J6930">
        <f t="shared" si="108"/>
        <v>105000</v>
      </c>
      <c r="K6930" t="e">
        <f>VLOOKUP(B6930,'REGISTRO ABONOS'!$B$8:$BC$10039,54,0)</f>
        <v>#N/A</v>
      </c>
      <c r="L6930" t="e">
        <f>IF(Tabla267[[#This Row],[VALOR RESTANTE]]&lt;Tabla267[[#This Row],[VALOR]],"NO DISPONIBLE","DISPONIBLE")</f>
        <v>#N/A</v>
      </c>
      <c r="M6930" s="9">
        <f>COUNTIF(Tabla267[[#This Row],[VALOR RESTANTE]],0)</f>
        <v>0</v>
      </c>
    </row>
    <row r="6931" spans="2:13" hidden="1" x14ac:dyDescent="0.2">
      <c r="B6931" s="31">
        <v>6922</v>
      </c>
      <c r="J6931">
        <f t="shared" si="108"/>
        <v>105000</v>
      </c>
      <c r="K6931" t="e">
        <f>VLOOKUP(B6931,'REGISTRO ABONOS'!$B$8:$BC$10039,54,0)</f>
        <v>#N/A</v>
      </c>
      <c r="L6931" t="e">
        <f>IF(Tabla267[[#This Row],[VALOR RESTANTE]]&lt;Tabla267[[#This Row],[VALOR]],"NO DISPONIBLE","DISPONIBLE")</f>
        <v>#N/A</v>
      </c>
      <c r="M6931" s="9">
        <f>COUNTIF(Tabla267[[#This Row],[VALOR RESTANTE]],0)</f>
        <v>0</v>
      </c>
    </row>
    <row r="6932" spans="2:13" hidden="1" x14ac:dyDescent="0.2">
      <c r="B6932" s="31">
        <v>6923</v>
      </c>
      <c r="J6932">
        <f t="shared" si="108"/>
        <v>105000</v>
      </c>
      <c r="K6932" t="e">
        <f>VLOOKUP(B6932,'REGISTRO ABONOS'!$B$8:$BC$10039,54,0)</f>
        <v>#N/A</v>
      </c>
      <c r="L6932" t="e">
        <f>IF(Tabla267[[#This Row],[VALOR RESTANTE]]&lt;Tabla267[[#This Row],[VALOR]],"NO DISPONIBLE","DISPONIBLE")</f>
        <v>#N/A</v>
      </c>
      <c r="M6932" s="9">
        <f>COUNTIF(Tabla267[[#This Row],[VALOR RESTANTE]],0)</f>
        <v>0</v>
      </c>
    </row>
    <row r="6933" spans="2:13" hidden="1" x14ac:dyDescent="0.2">
      <c r="B6933" s="31">
        <v>6924</v>
      </c>
      <c r="J6933">
        <f t="shared" si="108"/>
        <v>105000</v>
      </c>
      <c r="K6933" t="e">
        <f>VLOOKUP(B6933,'REGISTRO ABONOS'!$B$8:$BC$10039,54,0)</f>
        <v>#N/A</v>
      </c>
      <c r="L6933" t="e">
        <f>IF(Tabla267[[#This Row],[VALOR RESTANTE]]&lt;Tabla267[[#This Row],[VALOR]],"NO DISPONIBLE","DISPONIBLE")</f>
        <v>#N/A</v>
      </c>
      <c r="M6933" s="9">
        <f>COUNTIF(Tabla267[[#This Row],[VALOR RESTANTE]],0)</f>
        <v>0</v>
      </c>
    </row>
    <row r="6934" spans="2:13" hidden="1" x14ac:dyDescent="0.2">
      <c r="B6934" s="31">
        <v>6925</v>
      </c>
      <c r="J6934">
        <f t="shared" si="108"/>
        <v>105000</v>
      </c>
      <c r="K6934" t="e">
        <f>VLOOKUP(B6934,'REGISTRO ABONOS'!$B$8:$BC$10039,54,0)</f>
        <v>#N/A</v>
      </c>
      <c r="L6934" t="e">
        <f>IF(Tabla267[[#This Row],[VALOR RESTANTE]]&lt;Tabla267[[#This Row],[VALOR]],"NO DISPONIBLE","DISPONIBLE")</f>
        <v>#N/A</v>
      </c>
      <c r="M6934" s="9">
        <f>COUNTIF(Tabla267[[#This Row],[VALOR RESTANTE]],0)</f>
        <v>0</v>
      </c>
    </row>
    <row r="6935" spans="2:13" hidden="1" x14ac:dyDescent="0.2">
      <c r="B6935" s="31">
        <v>6926</v>
      </c>
      <c r="J6935">
        <f t="shared" si="108"/>
        <v>105000</v>
      </c>
      <c r="K6935" t="e">
        <f>VLOOKUP(B6935,'REGISTRO ABONOS'!$B$8:$BC$10039,54,0)</f>
        <v>#N/A</v>
      </c>
      <c r="L6935" t="e">
        <f>IF(Tabla267[[#This Row],[VALOR RESTANTE]]&lt;Tabla267[[#This Row],[VALOR]],"NO DISPONIBLE","DISPONIBLE")</f>
        <v>#N/A</v>
      </c>
      <c r="M6935" s="9">
        <f>COUNTIF(Tabla267[[#This Row],[VALOR RESTANTE]],0)</f>
        <v>0</v>
      </c>
    </row>
    <row r="6936" spans="2:13" hidden="1" x14ac:dyDescent="0.2">
      <c r="B6936" s="31">
        <v>6927</v>
      </c>
      <c r="J6936">
        <f t="shared" si="108"/>
        <v>105000</v>
      </c>
      <c r="K6936" t="e">
        <f>VLOOKUP(B6936,'REGISTRO ABONOS'!$B$8:$BC$10039,54,0)</f>
        <v>#N/A</v>
      </c>
      <c r="L6936" t="e">
        <f>IF(Tabla267[[#This Row],[VALOR RESTANTE]]&lt;Tabla267[[#This Row],[VALOR]],"NO DISPONIBLE","DISPONIBLE")</f>
        <v>#N/A</v>
      </c>
      <c r="M6936" s="9">
        <f>COUNTIF(Tabla267[[#This Row],[VALOR RESTANTE]],0)</f>
        <v>0</v>
      </c>
    </row>
    <row r="6937" spans="2:13" hidden="1" x14ac:dyDescent="0.2">
      <c r="B6937" s="31">
        <v>6928</v>
      </c>
      <c r="J6937">
        <f t="shared" si="108"/>
        <v>105000</v>
      </c>
      <c r="K6937" t="e">
        <f>VLOOKUP(B6937,'REGISTRO ABONOS'!$B$8:$BC$10039,54,0)</f>
        <v>#N/A</v>
      </c>
      <c r="L6937" t="e">
        <f>IF(Tabla267[[#This Row],[VALOR RESTANTE]]&lt;Tabla267[[#This Row],[VALOR]],"NO DISPONIBLE","DISPONIBLE")</f>
        <v>#N/A</v>
      </c>
      <c r="M6937" s="9">
        <f>COUNTIF(Tabla267[[#This Row],[VALOR RESTANTE]],0)</f>
        <v>0</v>
      </c>
    </row>
    <row r="6938" spans="2:13" hidden="1" x14ac:dyDescent="0.2">
      <c r="B6938" s="31">
        <v>6929</v>
      </c>
      <c r="J6938">
        <f t="shared" si="108"/>
        <v>105000</v>
      </c>
      <c r="K6938" t="e">
        <f>VLOOKUP(B6938,'REGISTRO ABONOS'!$B$8:$BC$10039,54,0)</f>
        <v>#N/A</v>
      </c>
      <c r="L6938" t="e">
        <f>IF(Tabla267[[#This Row],[VALOR RESTANTE]]&lt;Tabla267[[#This Row],[VALOR]],"NO DISPONIBLE","DISPONIBLE")</f>
        <v>#N/A</v>
      </c>
      <c r="M6938" s="9">
        <f>COUNTIF(Tabla267[[#This Row],[VALOR RESTANTE]],0)</f>
        <v>0</v>
      </c>
    </row>
    <row r="6939" spans="2:13" hidden="1" x14ac:dyDescent="0.2">
      <c r="B6939" s="31">
        <v>6930</v>
      </c>
      <c r="J6939">
        <f t="shared" si="108"/>
        <v>105000</v>
      </c>
      <c r="K6939" t="e">
        <f>VLOOKUP(B6939,'REGISTRO ABONOS'!$B$8:$BC$10039,54,0)</f>
        <v>#N/A</v>
      </c>
      <c r="L6939" t="e">
        <f>IF(Tabla267[[#This Row],[VALOR RESTANTE]]&lt;Tabla267[[#This Row],[VALOR]],"NO DISPONIBLE","DISPONIBLE")</f>
        <v>#N/A</v>
      </c>
      <c r="M6939" s="9">
        <f>COUNTIF(Tabla267[[#This Row],[VALOR RESTANTE]],0)</f>
        <v>0</v>
      </c>
    </row>
    <row r="6940" spans="2:13" hidden="1" x14ac:dyDescent="0.2">
      <c r="B6940" s="31">
        <v>6931</v>
      </c>
      <c r="J6940">
        <f t="shared" si="108"/>
        <v>105000</v>
      </c>
      <c r="K6940" t="e">
        <f>VLOOKUP(B6940,'REGISTRO ABONOS'!$B$8:$BC$10039,54,0)</f>
        <v>#N/A</v>
      </c>
      <c r="L6940" t="e">
        <f>IF(Tabla267[[#This Row],[VALOR RESTANTE]]&lt;Tabla267[[#This Row],[VALOR]],"NO DISPONIBLE","DISPONIBLE")</f>
        <v>#N/A</v>
      </c>
      <c r="M6940" s="9">
        <f>COUNTIF(Tabla267[[#This Row],[VALOR RESTANTE]],0)</f>
        <v>0</v>
      </c>
    </row>
    <row r="6941" spans="2:13" hidden="1" x14ac:dyDescent="0.2">
      <c r="B6941" s="31">
        <v>6932</v>
      </c>
      <c r="J6941">
        <f t="shared" si="108"/>
        <v>105000</v>
      </c>
      <c r="K6941" t="e">
        <f>VLOOKUP(B6941,'REGISTRO ABONOS'!$B$8:$BC$10039,54,0)</f>
        <v>#N/A</v>
      </c>
      <c r="L6941" t="e">
        <f>IF(Tabla267[[#This Row],[VALOR RESTANTE]]&lt;Tabla267[[#This Row],[VALOR]],"NO DISPONIBLE","DISPONIBLE")</f>
        <v>#N/A</v>
      </c>
      <c r="M6941" s="9">
        <f>COUNTIF(Tabla267[[#This Row],[VALOR RESTANTE]],0)</f>
        <v>0</v>
      </c>
    </row>
    <row r="6942" spans="2:13" hidden="1" x14ac:dyDescent="0.2">
      <c r="B6942" s="31">
        <v>6933</v>
      </c>
      <c r="J6942">
        <f t="shared" si="108"/>
        <v>105000</v>
      </c>
      <c r="K6942" t="e">
        <f>VLOOKUP(B6942,'REGISTRO ABONOS'!$B$8:$BC$10039,54,0)</f>
        <v>#N/A</v>
      </c>
      <c r="L6942" t="e">
        <f>IF(Tabla267[[#This Row],[VALOR RESTANTE]]&lt;Tabla267[[#This Row],[VALOR]],"NO DISPONIBLE","DISPONIBLE")</f>
        <v>#N/A</v>
      </c>
      <c r="M6942" s="9">
        <f>COUNTIF(Tabla267[[#This Row],[VALOR RESTANTE]],0)</f>
        <v>0</v>
      </c>
    </row>
    <row r="6943" spans="2:13" hidden="1" x14ac:dyDescent="0.2">
      <c r="B6943" s="31">
        <v>6934</v>
      </c>
      <c r="J6943">
        <f t="shared" si="108"/>
        <v>105000</v>
      </c>
      <c r="K6943" t="e">
        <f>VLOOKUP(B6943,'REGISTRO ABONOS'!$B$8:$BC$10039,54,0)</f>
        <v>#N/A</v>
      </c>
      <c r="L6943" t="e">
        <f>IF(Tabla267[[#This Row],[VALOR RESTANTE]]&lt;Tabla267[[#This Row],[VALOR]],"NO DISPONIBLE","DISPONIBLE")</f>
        <v>#N/A</v>
      </c>
      <c r="M6943" s="9">
        <f>COUNTIF(Tabla267[[#This Row],[VALOR RESTANTE]],0)</f>
        <v>0</v>
      </c>
    </row>
    <row r="6944" spans="2:13" hidden="1" x14ac:dyDescent="0.2">
      <c r="B6944" s="31">
        <v>6935</v>
      </c>
      <c r="J6944">
        <f t="shared" si="108"/>
        <v>105000</v>
      </c>
      <c r="K6944" t="e">
        <f>VLOOKUP(B6944,'REGISTRO ABONOS'!$B$8:$BC$10039,54,0)</f>
        <v>#N/A</v>
      </c>
      <c r="L6944" t="e">
        <f>IF(Tabla267[[#This Row],[VALOR RESTANTE]]&lt;Tabla267[[#This Row],[VALOR]],"NO DISPONIBLE","DISPONIBLE")</f>
        <v>#N/A</v>
      </c>
      <c r="M6944" s="9">
        <f>COUNTIF(Tabla267[[#This Row],[VALOR RESTANTE]],0)</f>
        <v>0</v>
      </c>
    </row>
    <row r="6945" spans="2:13" hidden="1" x14ac:dyDescent="0.2">
      <c r="B6945" s="31">
        <v>6936</v>
      </c>
      <c r="C6945" s="10">
        <v>43571</v>
      </c>
      <c r="D6945" t="s">
        <v>465</v>
      </c>
      <c r="H6945" t="s">
        <v>465</v>
      </c>
      <c r="I6945" t="s">
        <v>322</v>
      </c>
      <c r="J6945">
        <f t="shared" si="108"/>
        <v>105000</v>
      </c>
      <c r="K6945" t="e">
        <f>VLOOKUP(B6945,'REGISTRO ABONOS'!$B$8:$BC$10039,54,0)</f>
        <v>#N/A</v>
      </c>
      <c r="L6945" t="e">
        <f>IF(Tabla267[[#This Row],[VALOR RESTANTE]]&lt;Tabla267[[#This Row],[VALOR]],"NO DISPONIBLE","DISPONIBLE")</f>
        <v>#N/A</v>
      </c>
      <c r="M6945" s="9">
        <f>COUNTIF(Tabla267[[#This Row],[VALOR RESTANTE]],0)</f>
        <v>0</v>
      </c>
    </row>
    <row r="6946" spans="2:13" hidden="1" x14ac:dyDescent="0.2">
      <c r="B6946" s="31">
        <v>6937</v>
      </c>
      <c r="J6946">
        <f t="shared" si="108"/>
        <v>105000</v>
      </c>
      <c r="K6946" t="e">
        <f>VLOOKUP(B6946,'REGISTRO ABONOS'!$B$8:$BC$10039,54,0)</f>
        <v>#N/A</v>
      </c>
      <c r="L6946" t="e">
        <f>IF(Tabla267[[#This Row],[VALOR RESTANTE]]&lt;Tabla267[[#This Row],[VALOR]],"NO DISPONIBLE","DISPONIBLE")</f>
        <v>#N/A</v>
      </c>
      <c r="M6946" s="9">
        <f>COUNTIF(Tabla267[[#This Row],[VALOR RESTANTE]],0)</f>
        <v>0</v>
      </c>
    </row>
    <row r="6947" spans="2:13" hidden="1" x14ac:dyDescent="0.2">
      <c r="B6947" s="31">
        <v>6938</v>
      </c>
      <c r="J6947">
        <f t="shared" si="108"/>
        <v>105000</v>
      </c>
      <c r="K6947" t="e">
        <f>VLOOKUP(B6947,'REGISTRO ABONOS'!$B$8:$BC$10039,54,0)</f>
        <v>#N/A</v>
      </c>
      <c r="L6947" t="e">
        <f>IF(Tabla267[[#This Row],[VALOR RESTANTE]]&lt;Tabla267[[#This Row],[VALOR]],"NO DISPONIBLE","DISPONIBLE")</f>
        <v>#N/A</v>
      </c>
      <c r="M6947" s="9">
        <f>COUNTIF(Tabla267[[#This Row],[VALOR RESTANTE]],0)</f>
        <v>0</v>
      </c>
    </row>
    <row r="6948" spans="2:13" hidden="1" x14ac:dyDescent="0.2">
      <c r="B6948" s="31">
        <v>6939</v>
      </c>
      <c r="J6948">
        <f t="shared" si="108"/>
        <v>105000</v>
      </c>
      <c r="K6948" t="e">
        <f>VLOOKUP(B6948,'REGISTRO ABONOS'!$B$8:$BC$10039,54,0)</f>
        <v>#N/A</v>
      </c>
      <c r="L6948" t="e">
        <f>IF(Tabla267[[#This Row],[VALOR RESTANTE]]&lt;Tabla267[[#This Row],[VALOR]],"NO DISPONIBLE","DISPONIBLE")</f>
        <v>#N/A</v>
      </c>
      <c r="M6948" s="9">
        <f>COUNTIF(Tabla267[[#This Row],[VALOR RESTANTE]],0)</f>
        <v>0</v>
      </c>
    </row>
    <row r="6949" spans="2:13" hidden="1" x14ac:dyDescent="0.2">
      <c r="B6949" s="31">
        <v>6940</v>
      </c>
      <c r="J6949">
        <f t="shared" si="108"/>
        <v>105000</v>
      </c>
      <c r="K6949" t="e">
        <f>VLOOKUP(B6949,'REGISTRO ABONOS'!$B$8:$BC$10039,54,0)</f>
        <v>#N/A</v>
      </c>
      <c r="L6949" t="e">
        <f>IF(Tabla267[[#This Row],[VALOR RESTANTE]]&lt;Tabla267[[#This Row],[VALOR]],"NO DISPONIBLE","DISPONIBLE")</f>
        <v>#N/A</v>
      </c>
      <c r="M6949" s="9">
        <f>COUNTIF(Tabla267[[#This Row],[VALOR RESTANTE]],0)</f>
        <v>0</v>
      </c>
    </row>
    <row r="6950" spans="2:13" hidden="1" x14ac:dyDescent="0.2">
      <c r="B6950" s="31">
        <v>6941</v>
      </c>
      <c r="J6950">
        <f t="shared" si="108"/>
        <v>105000</v>
      </c>
      <c r="K6950" t="e">
        <f>VLOOKUP(B6950,'REGISTRO ABONOS'!$B$8:$BC$10039,54,0)</f>
        <v>#N/A</v>
      </c>
      <c r="L6950" t="e">
        <f>IF(Tabla267[[#This Row],[VALOR RESTANTE]]&lt;Tabla267[[#This Row],[VALOR]],"NO DISPONIBLE","DISPONIBLE")</f>
        <v>#N/A</v>
      </c>
      <c r="M6950" s="9">
        <f>COUNTIF(Tabla267[[#This Row],[VALOR RESTANTE]],0)</f>
        <v>0</v>
      </c>
    </row>
    <row r="6951" spans="2:13" hidden="1" x14ac:dyDescent="0.2">
      <c r="B6951" s="31">
        <v>6942</v>
      </c>
      <c r="C6951" s="10">
        <v>43571</v>
      </c>
      <c r="D6951" t="s">
        <v>342</v>
      </c>
      <c r="I6951" t="s">
        <v>345</v>
      </c>
      <c r="J6951">
        <f t="shared" si="108"/>
        <v>105000</v>
      </c>
      <c r="K6951">
        <f>VLOOKUP(B6951,'REGISTRO ABONOS'!$B$8:$BC$10039,54,0)</f>
        <v>0</v>
      </c>
      <c r="L6951" t="str">
        <f>IF(Tabla267[[#This Row],[VALOR RESTANTE]]&lt;Tabla267[[#This Row],[VALOR]],"NO DISPONIBLE","DISPONIBLE")</f>
        <v>NO DISPONIBLE</v>
      </c>
      <c r="M6951" s="9">
        <f>COUNTIF(Tabla267[[#This Row],[VALOR RESTANTE]],0)</f>
        <v>1</v>
      </c>
    </row>
    <row r="6952" spans="2:13" hidden="1" x14ac:dyDescent="0.2">
      <c r="B6952" s="31">
        <v>6943</v>
      </c>
      <c r="J6952">
        <f t="shared" si="108"/>
        <v>105000</v>
      </c>
      <c r="K6952" t="e">
        <f>VLOOKUP(B6952,'REGISTRO ABONOS'!$B$8:$BC$10039,54,0)</f>
        <v>#N/A</v>
      </c>
      <c r="L6952" t="e">
        <f>IF(Tabla267[[#This Row],[VALOR RESTANTE]]&lt;Tabla267[[#This Row],[VALOR]],"NO DISPONIBLE","DISPONIBLE")</f>
        <v>#N/A</v>
      </c>
      <c r="M6952" s="9">
        <f>COUNTIF(Tabla267[[#This Row],[VALOR RESTANTE]],0)</f>
        <v>0</v>
      </c>
    </row>
    <row r="6953" spans="2:13" hidden="1" x14ac:dyDescent="0.2">
      <c r="B6953" s="31">
        <v>6944</v>
      </c>
      <c r="J6953">
        <f t="shared" si="108"/>
        <v>105000</v>
      </c>
      <c r="K6953" t="e">
        <f>VLOOKUP(B6953,'REGISTRO ABONOS'!$B$8:$BC$10039,54,0)</f>
        <v>#N/A</v>
      </c>
      <c r="L6953" t="e">
        <f>IF(Tabla267[[#This Row],[VALOR RESTANTE]]&lt;Tabla267[[#This Row],[VALOR]],"NO DISPONIBLE","DISPONIBLE")</f>
        <v>#N/A</v>
      </c>
      <c r="M6953" s="9">
        <f>COUNTIF(Tabla267[[#This Row],[VALOR RESTANTE]],0)</f>
        <v>0</v>
      </c>
    </row>
    <row r="6954" spans="2:13" hidden="1" x14ac:dyDescent="0.2">
      <c r="B6954" s="31">
        <v>6945</v>
      </c>
      <c r="J6954">
        <f t="shared" si="108"/>
        <v>105000</v>
      </c>
      <c r="K6954" t="e">
        <f>VLOOKUP(B6954,'REGISTRO ABONOS'!$B$8:$BC$10039,54,0)</f>
        <v>#N/A</v>
      </c>
      <c r="L6954" t="e">
        <f>IF(Tabla267[[#This Row],[VALOR RESTANTE]]&lt;Tabla267[[#This Row],[VALOR]],"NO DISPONIBLE","DISPONIBLE")</f>
        <v>#N/A</v>
      </c>
      <c r="M6954" s="9">
        <f>COUNTIF(Tabla267[[#This Row],[VALOR RESTANTE]],0)</f>
        <v>0</v>
      </c>
    </row>
    <row r="6955" spans="2:13" hidden="1" x14ac:dyDescent="0.2">
      <c r="B6955" s="31">
        <v>6946</v>
      </c>
      <c r="J6955">
        <f t="shared" si="108"/>
        <v>105000</v>
      </c>
      <c r="K6955" t="e">
        <f>VLOOKUP(B6955,'REGISTRO ABONOS'!$B$8:$BC$10039,54,0)</f>
        <v>#N/A</v>
      </c>
      <c r="L6955" t="e">
        <f>IF(Tabla267[[#This Row],[VALOR RESTANTE]]&lt;Tabla267[[#This Row],[VALOR]],"NO DISPONIBLE","DISPONIBLE")</f>
        <v>#N/A</v>
      </c>
      <c r="M6955" s="9">
        <f>COUNTIF(Tabla267[[#This Row],[VALOR RESTANTE]],0)</f>
        <v>0</v>
      </c>
    </row>
    <row r="6956" spans="2:13" hidden="1" x14ac:dyDescent="0.2">
      <c r="B6956" s="31">
        <v>6947</v>
      </c>
      <c r="J6956">
        <f t="shared" si="108"/>
        <v>105000</v>
      </c>
      <c r="K6956" t="e">
        <f>VLOOKUP(B6956,'REGISTRO ABONOS'!$B$8:$BC$10039,54,0)</f>
        <v>#N/A</v>
      </c>
      <c r="L6956" t="e">
        <f>IF(Tabla267[[#This Row],[VALOR RESTANTE]]&lt;Tabla267[[#This Row],[VALOR]],"NO DISPONIBLE","DISPONIBLE")</f>
        <v>#N/A</v>
      </c>
      <c r="M6956" s="9">
        <f>COUNTIF(Tabla267[[#This Row],[VALOR RESTANTE]],0)</f>
        <v>0</v>
      </c>
    </row>
    <row r="6957" spans="2:13" hidden="1" x14ac:dyDescent="0.2">
      <c r="B6957" s="31">
        <v>6948</v>
      </c>
      <c r="C6957" s="10" t="s">
        <v>412</v>
      </c>
      <c r="D6957" t="s">
        <v>413</v>
      </c>
      <c r="I6957" t="s">
        <v>411</v>
      </c>
      <c r="J6957">
        <f t="shared" si="108"/>
        <v>130000</v>
      </c>
      <c r="K6957" t="e">
        <f>VLOOKUP(B6957,'REGISTRO ABONOS'!$B$8:$BC$10039,54,0)</f>
        <v>#N/A</v>
      </c>
      <c r="L6957" t="e">
        <f>IF(Tabla267[[#This Row],[VALOR RESTANTE]]&lt;Tabla267[[#This Row],[VALOR]],"NO DISPONIBLE","DISPONIBLE")</f>
        <v>#N/A</v>
      </c>
      <c r="M6957" s="9">
        <f>COUNTIF(Tabla267[[#This Row],[VALOR RESTANTE]],0)</f>
        <v>0</v>
      </c>
    </row>
    <row r="6958" spans="2:13" hidden="1" x14ac:dyDescent="0.2">
      <c r="B6958" s="31">
        <v>6949</v>
      </c>
      <c r="J6958">
        <f t="shared" si="108"/>
        <v>105000</v>
      </c>
      <c r="K6958" t="e">
        <f>VLOOKUP(B6958,'REGISTRO ABONOS'!$B$8:$BC$10039,54,0)</f>
        <v>#N/A</v>
      </c>
      <c r="L6958" t="e">
        <f>IF(Tabla267[[#This Row],[VALOR RESTANTE]]&lt;Tabla267[[#This Row],[VALOR]],"NO DISPONIBLE","DISPONIBLE")</f>
        <v>#N/A</v>
      </c>
      <c r="M6958" s="9">
        <f>COUNTIF(Tabla267[[#This Row],[VALOR RESTANTE]],0)</f>
        <v>0</v>
      </c>
    </row>
    <row r="6959" spans="2:13" hidden="1" x14ac:dyDescent="0.2">
      <c r="B6959" s="31">
        <v>6950</v>
      </c>
      <c r="J6959">
        <f t="shared" si="108"/>
        <v>105000</v>
      </c>
      <c r="K6959" t="e">
        <f>VLOOKUP(B6959,'REGISTRO ABONOS'!$B$8:$BC$10039,54,0)</f>
        <v>#N/A</v>
      </c>
      <c r="L6959" t="e">
        <f>IF(Tabla267[[#This Row],[VALOR RESTANTE]]&lt;Tabla267[[#This Row],[VALOR]],"NO DISPONIBLE","DISPONIBLE")</f>
        <v>#N/A</v>
      </c>
      <c r="M6959" s="9">
        <f>COUNTIF(Tabla267[[#This Row],[VALOR RESTANTE]],0)</f>
        <v>0</v>
      </c>
    </row>
    <row r="6960" spans="2:13" hidden="1" x14ac:dyDescent="0.2">
      <c r="B6960" s="31">
        <v>6951</v>
      </c>
      <c r="J6960">
        <f t="shared" si="108"/>
        <v>105000</v>
      </c>
      <c r="K6960" t="e">
        <f>VLOOKUP(B6960,'REGISTRO ABONOS'!$B$8:$BC$10039,54,0)</f>
        <v>#N/A</v>
      </c>
      <c r="L6960" t="e">
        <f>IF(Tabla267[[#This Row],[VALOR RESTANTE]]&lt;Tabla267[[#This Row],[VALOR]],"NO DISPONIBLE","DISPONIBLE")</f>
        <v>#N/A</v>
      </c>
      <c r="M6960" s="9">
        <f>COUNTIF(Tabla267[[#This Row],[VALOR RESTANTE]],0)</f>
        <v>0</v>
      </c>
    </row>
    <row r="6961" spans="2:13" hidden="1" x14ac:dyDescent="0.2">
      <c r="B6961" s="31">
        <v>6952</v>
      </c>
      <c r="J6961">
        <f t="shared" si="108"/>
        <v>105000</v>
      </c>
      <c r="K6961" t="e">
        <f>VLOOKUP(B6961,'REGISTRO ABONOS'!$B$8:$BC$10039,54,0)</f>
        <v>#N/A</v>
      </c>
      <c r="L6961" t="e">
        <f>IF(Tabla267[[#This Row],[VALOR RESTANTE]]&lt;Tabla267[[#This Row],[VALOR]],"NO DISPONIBLE","DISPONIBLE")</f>
        <v>#N/A</v>
      </c>
      <c r="M6961" s="9">
        <f>COUNTIF(Tabla267[[#This Row],[VALOR RESTANTE]],0)</f>
        <v>0</v>
      </c>
    </row>
    <row r="6962" spans="2:13" hidden="1" x14ac:dyDescent="0.2">
      <c r="B6962" s="31">
        <v>6953</v>
      </c>
      <c r="J6962">
        <f t="shared" si="108"/>
        <v>105000</v>
      </c>
      <c r="K6962" t="e">
        <f>VLOOKUP(B6962,'REGISTRO ABONOS'!$B$8:$BC$10039,54,0)</f>
        <v>#N/A</v>
      </c>
      <c r="L6962" t="e">
        <f>IF(Tabla267[[#This Row],[VALOR RESTANTE]]&lt;Tabla267[[#This Row],[VALOR]],"NO DISPONIBLE","DISPONIBLE")</f>
        <v>#N/A</v>
      </c>
      <c r="M6962" s="9">
        <f>COUNTIF(Tabla267[[#This Row],[VALOR RESTANTE]],0)</f>
        <v>0</v>
      </c>
    </row>
    <row r="6963" spans="2:13" hidden="1" x14ac:dyDescent="0.2">
      <c r="B6963" s="31">
        <v>6954</v>
      </c>
      <c r="J6963">
        <f t="shared" si="108"/>
        <v>105000</v>
      </c>
      <c r="K6963" t="e">
        <f>VLOOKUP(B6963,'REGISTRO ABONOS'!$B$8:$BC$10039,54,0)</f>
        <v>#N/A</v>
      </c>
      <c r="L6963" t="e">
        <f>IF(Tabla267[[#This Row],[VALOR RESTANTE]]&lt;Tabla267[[#This Row],[VALOR]],"NO DISPONIBLE","DISPONIBLE")</f>
        <v>#N/A</v>
      </c>
      <c r="M6963" s="9">
        <f>COUNTIF(Tabla267[[#This Row],[VALOR RESTANTE]],0)</f>
        <v>0</v>
      </c>
    </row>
    <row r="6964" spans="2:13" hidden="1" x14ac:dyDescent="0.2">
      <c r="B6964" s="31">
        <v>6955</v>
      </c>
      <c r="J6964">
        <f t="shared" si="108"/>
        <v>105000</v>
      </c>
      <c r="K6964" t="e">
        <f>VLOOKUP(B6964,'REGISTRO ABONOS'!$B$8:$BC$10039,54,0)</f>
        <v>#N/A</v>
      </c>
      <c r="L6964" t="e">
        <f>IF(Tabla267[[#This Row],[VALOR RESTANTE]]&lt;Tabla267[[#This Row],[VALOR]],"NO DISPONIBLE","DISPONIBLE")</f>
        <v>#N/A</v>
      </c>
      <c r="M6964" s="9">
        <f>COUNTIF(Tabla267[[#This Row],[VALOR RESTANTE]],0)</f>
        <v>0</v>
      </c>
    </row>
    <row r="6965" spans="2:13" hidden="1" x14ac:dyDescent="0.2">
      <c r="B6965" s="31">
        <v>6956</v>
      </c>
      <c r="J6965">
        <f t="shared" si="108"/>
        <v>105000</v>
      </c>
      <c r="K6965" t="e">
        <f>VLOOKUP(B6965,'REGISTRO ABONOS'!$B$8:$BC$10039,54,0)</f>
        <v>#N/A</v>
      </c>
      <c r="L6965" t="e">
        <f>IF(Tabla267[[#This Row],[VALOR RESTANTE]]&lt;Tabla267[[#This Row],[VALOR]],"NO DISPONIBLE","DISPONIBLE")</f>
        <v>#N/A</v>
      </c>
      <c r="M6965" s="9">
        <f>COUNTIF(Tabla267[[#This Row],[VALOR RESTANTE]],0)</f>
        <v>0</v>
      </c>
    </row>
    <row r="6966" spans="2:13" hidden="1" x14ac:dyDescent="0.2">
      <c r="B6966" s="31">
        <v>6957</v>
      </c>
      <c r="J6966">
        <f t="shared" si="108"/>
        <v>105000</v>
      </c>
      <c r="K6966" t="e">
        <f>VLOOKUP(B6966,'REGISTRO ABONOS'!$B$8:$BC$10039,54,0)</f>
        <v>#N/A</v>
      </c>
      <c r="L6966" t="e">
        <f>IF(Tabla267[[#This Row],[VALOR RESTANTE]]&lt;Tabla267[[#This Row],[VALOR]],"NO DISPONIBLE","DISPONIBLE")</f>
        <v>#N/A</v>
      </c>
      <c r="M6966" s="9">
        <f>COUNTIF(Tabla267[[#This Row],[VALOR RESTANTE]],0)</f>
        <v>0</v>
      </c>
    </row>
    <row r="6967" spans="2:13" hidden="1" x14ac:dyDescent="0.2">
      <c r="B6967" s="31">
        <v>6958</v>
      </c>
      <c r="J6967">
        <f t="shared" si="108"/>
        <v>105000</v>
      </c>
      <c r="K6967" t="e">
        <f>VLOOKUP(B6967,'REGISTRO ABONOS'!$B$8:$BC$10039,54,0)</f>
        <v>#N/A</v>
      </c>
      <c r="L6967" t="e">
        <f>IF(Tabla267[[#This Row],[VALOR RESTANTE]]&lt;Tabla267[[#This Row],[VALOR]],"NO DISPONIBLE","DISPONIBLE")</f>
        <v>#N/A</v>
      </c>
      <c r="M6967" s="9">
        <f>COUNTIF(Tabla267[[#This Row],[VALOR RESTANTE]],0)</f>
        <v>0</v>
      </c>
    </row>
    <row r="6968" spans="2:13" hidden="1" x14ac:dyDescent="0.2">
      <c r="B6968" s="31">
        <v>6959</v>
      </c>
      <c r="J6968">
        <f t="shared" si="108"/>
        <v>105000</v>
      </c>
      <c r="K6968" t="e">
        <f>VLOOKUP(B6968,'REGISTRO ABONOS'!$B$8:$BC$10039,54,0)</f>
        <v>#N/A</v>
      </c>
      <c r="L6968" t="e">
        <f>IF(Tabla267[[#This Row],[VALOR RESTANTE]]&lt;Tabla267[[#This Row],[VALOR]],"NO DISPONIBLE","DISPONIBLE")</f>
        <v>#N/A</v>
      </c>
      <c r="M6968" s="9">
        <f>COUNTIF(Tabla267[[#This Row],[VALOR RESTANTE]],0)</f>
        <v>0</v>
      </c>
    </row>
    <row r="6969" spans="2:13" hidden="1" x14ac:dyDescent="0.2">
      <c r="B6969" s="31">
        <v>6960</v>
      </c>
      <c r="J6969">
        <f t="shared" si="108"/>
        <v>105000</v>
      </c>
      <c r="K6969" t="e">
        <f>VLOOKUP(B6969,'REGISTRO ABONOS'!$B$8:$BC$10039,54,0)</f>
        <v>#N/A</v>
      </c>
      <c r="L6969" t="e">
        <f>IF(Tabla267[[#This Row],[VALOR RESTANTE]]&lt;Tabla267[[#This Row],[VALOR]],"NO DISPONIBLE","DISPONIBLE")</f>
        <v>#N/A</v>
      </c>
      <c r="M6969" s="9">
        <f>COUNTIF(Tabla267[[#This Row],[VALOR RESTANTE]],0)</f>
        <v>0</v>
      </c>
    </row>
    <row r="6970" spans="2:13" hidden="1" x14ac:dyDescent="0.2">
      <c r="B6970" s="31">
        <v>6961</v>
      </c>
      <c r="J6970">
        <f t="shared" si="108"/>
        <v>105000</v>
      </c>
      <c r="K6970" t="e">
        <f>VLOOKUP(B6970,'REGISTRO ABONOS'!$B$8:$BC$10039,54,0)</f>
        <v>#N/A</v>
      </c>
      <c r="L6970" t="e">
        <f>IF(Tabla267[[#This Row],[VALOR RESTANTE]]&lt;Tabla267[[#This Row],[VALOR]],"NO DISPONIBLE","DISPONIBLE")</f>
        <v>#N/A</v>
      </c>
      <c r="M6970" s="9">
        <f>COUNTIF(Tabla267[[#This Row],[VALOR RESTANTE]],0)</f>
        <v>0</v>
      </c>
    </row>
    <row r="6971" spans="2:13" hidden="1" x14ac:dyDescent="0.2">
      <c r="B6971" s="31">
        <v>6962</v>
      </c>
      <c r="J6971">
        <f t="shared" si="108"/>
        <v>105000</v>
      </c>
      <c r="K6971" t="e">
        <f>VLOOKUP(B6971,'REGISTRO ABONOS'!$B$8:$BC$10039,54,0)</f>
        <v>#N/A</v>
      </c>
      <c r="L6971" t="e">
        <f>IF(Tabla267[[#This Row],[VALOR RESTANTE]]&lt;Tabla267[[#This Row],[VALOR]],"NO DISPONIBLE","DISPONIBLE")</f>
        <v>#N/A</v>
      </c>
      <c r="M6971" s="9">
        <f>COUNTIF(Tabla267[[#This Row],[VALOR RESTANTE]],0)</f>
        <v>0</v>
      </c>
    </row>
    <row r="6972" spans="2:13" hidden="1" x14ac:dyDescent="0.2">
      <c r="B6972" s="31">
        <v>6963</v>
      </c>
      <c r="J6972">
        <f t="shared" si="108"/>
        <v>105000</v>
      </c>
      <c r="K6972" t="e">
        <f>VLOOKUP(B6972,'REGISTRO ABONOS'!$B$8:$BC$10039,54,0)</f>
        <v>#N/A</v>
      </c>
      <c r="L6972" t="e">
        <f>IF(Tabla267[[#This Row],[VALOR RESTANTE]]&lt;Tabla267[[#This Row],[VALOR]],"NO DISPONIBLE","DISPONIBLE")</f>
        <v>#N/A</v>
      </c>
      <c r="M6972" s="9">
        <f>COUNTIF(Tabla267[[#This Row],[VALOR RESTANTE]],0)</f>
        <v>0</v>
      </c>
    </row>
    <row r="6973" spans="2:13" hidden="1" x14ac:dyDescent="0.2">
      <c r="B6973" s="31">
        <v>6964</v>
      </c>
      <c r="J6973">
        <f t="shared" si="108"/>
        <v>105000</v>
      </c>
      <c r="K6973" t="e">
        <f>VLOOKUP(B6973,'REGISTRO ABONOS'!$B$8:$BC$10039,54,0)</f>
        <v>#N/A</v>
      </c>
      <c r="L6973" t="e">
        <f>IF(Tabla267[[#This Row],[VALOR RESTANTE]]&lt;Tabla267[[#This Row],[VALOR]],"NO DISPONIBLE","DISPONIBLE")</f>
        <v>#N/A</v>
      </c>
      <c r="M6973" s="9">
        <f>COUNTIF(Tabla267[[#This Row],[VALOR RESTANTE]],0)</f>
        <v>0</v>
      </c>
    </row>
    <row r="6974" spans="2:13" hidden="1" x14ac:dyDescent="0.2">
      <c r="B6974" s="31">
        <v>6965</v>
      </c>
      <c r="J6974">
        <f t="shared" si="108"/>
        <v>105000</v>
      </c>
      <c r="K6974" t="e">
        <f>VLOOKUP(B6974,'REGISTRO ABONOS'!$B$8:$BC$10039,54,0)</f>
        <v>#N/A</v>
      </c>
      <c r="L6974" t="e">
        <f>IF(Tabla267[[#This Row],[VALOR RESTANTE]]&lt;Tabla267[[#This Row],[VALOR]],"NO DISPONIBLE","DISPONIBLE")</f>
        <v>#N/A</v>
      </c>
      <c r="M6974" s="9">
        <f>COUNTIF(Tabla267[[#This Row],[VALOR RESTANTE]],0)</f>
        <v>0</v>
      </c>
    </row>
    <row r="6975" spans="2:13" hidden="1" x14ac:dyDescent="0.2">
      <c r="B6975" s="31">
        <v>6966</v>
      </c>
      <c r="J6975">
        <f t="shared" si="108"/>
        <v>105000</v>
      </c>
      <c r="K6975" t="e">
        <f>VLOOKUP(B6975,'REGISTRO ABONOS'!$B$8:$BC$10039,54,0)</f>
        <v>#N/A</v>
      </c>
      <c r="L6975" t="e">
        <f>IF(Tabla267[[#This Row],[VALOR RESTANTE]]&lt;Tabla267[[#This Row],[VALOR]],"NO DISPONIBLE","DISPONIBLE")</f>
        <v>#N/A</v>
      </c>
      <c r="M6975" s="9">
        <f>COUNTIF(Tabla267[[#This Row],[VALOR RESTANTE]],0)</f>
        <v>0</v>
      </c>
    </row>
    <row r="6976" spans="2:13" hidden="1" x14ac:dyDescent="0.2">
      <c r="B6976" s="31">
        <v>6967</v>
      </c>
      <c r="J6976">
        <f t="shared" si="108"/>
        <v>105000</v>
      </c>
      <c r="K6976" t="e">
        <f>VLOOKUP(B6976,'REGISTRO ABONOS'!$B$8:$BC$10039,54,0)</f>
        <v>#N/A</v>
      </c>
      <c r="L6976" t="e">
        <f>IF(Tabla267[[#This Row],[VALOR RESTANTE]]&lt;Tabla267[[#This Row],[VALOR]],"NO DISPONIBLE","DISPONIBLE")</f>
        <v>#N/A</v>
      </c>
      <c r="M6976" s="9">
        <f>COUNTIF(Tabla267[[#This Row],[VALOR RESTANTE]],0)</f>
        <v>0</v>
      </c>
    </row>
    <row r="6977" spans="2:13" hidden="1" x14ac:dyDescent="0.2">
      <c r="B6977" s="31">
        <v>6968</v>
      </c>
      <c r="J6977">
        <f t="shared" si="108"/>
        <v>105000</v>
      </c>
      <c r="K6977" t="e">
        <f>VLOOKUP(B6977,'REGISTRO ABONOS'!$B$8:$BC$10039,54,0)</f>
        <v>#N/A</v>
      </c>
      <c r="L6977" t="e">
        <f>IF(Tabla267[[#This Row],[VALOR RESTANTE]]&lt;Tabla267[[#This Row],[VALOR]],"NO DISPONIBLE","DISPONIBLE")</f>
        <v>#N/A</v>
      </c>
      <c r="M6977" s="9">
        <f>COUNTIF(Tabla267[[#This Row],[VALOR RESTANTE]],0)</f>
        <v>0</v>
      </c>
    </row>
    <row r="6978" spans="2:13" hidden="1" x14ac:dyDescent="0.2">
      <c r="B6978" s="31">
        <v>6969</v>
      </c>
      <c r="J6978">
        <f t="shared" si="108"/>
        <v>105000</v>
      </c>
      <c r="K6978" t="e">
        <f>VLOOKUP(B6978,'REGISTRO ABONOS'!$B$8:$BC$10039,54,0)</f>
        <v>#N/A</v>
      </c>
      <c r="L6978" t="e">
        <f>IF(Tabla267[[#This Row],[VALOR RESTANTE]]&lt;Tabla267[[#This Row],[VALOR]],"NO DISPONIBLE","DISPONIBLE")</f>
        <v>#N/A</v>
      </c>
      <c r="M6978" s="9">
        <f>COUNTIF(Tabla267[[#This Row],[VALOR RESTANTE]],0)</f>
        <v>0</v>
      </c>
    </row>
    <row r="6979" spans="2:13" hidden="1" x14ac:dyDescent="0.2">
      <c r="B6979" s="31">
        <v>6970</v>
      </c>
      <c r="J6979">
        <f t="shared" si="108"/>
        <v>105000</v>
      </c>
      <c r="K6979" t="e">
        <f>VLOOKUP(B6979,'REGISTRO ABONOS'!$B$8:$BC$10039,54,0)</f>
        <v>#N/A</v>
      </c>
      <c r="L6979" t="e">
        <f>IF(Tabla267[[#This Row],[VALOR RESTANTE]]&lt;Tabla267[[#This Row],[VALOR]],"NO DISPONIBLE","DISPONIBLE")</f>
        <v>#N/A</v>
      </c>
      <c r="M6979" s="9">
        <f>COUNTIF(Tabla267[[#This Row],[VALOR RESTANTE]],0)</f>
        <v>0</v>
      </c>
    </row>
    <row r="6980" spans="2:13" hidden="1" x14ac:dyDescent="0.2">
      <c r="B6980" s="31">
        <v>6971</v>
      </c>
      <c r="J6980">
        <f t="shared" si="108"/>
        <v>105000</v>
      </c>
      <c r="K6980" t="e">
        <f>VLOOKUP(B6980,'REGISTRO ABONOS'!$B$8:$BC$10039,54,0)</f>
        <v>#N/A</v>
      </c>
      <c r="L6980" t="e">
        <f>IF(Tabla267[[#This Row],[VALOR RESTANTE]]&lt;Tabla267[[#This Row],[VALOR]],"NO DISPONIBLE","DISPONIBLE")</f>
        <v>#N/A</v>
      </c>
      <c r="M6980" s="9">
        <f>COUNTIF(Tabla267[[#This Row],[VALOR RESTANTE]],0)</f>
        <v>0</v>
      </c>
    </row>
    <row r="6981" spans="2:13" hidden="1" x14ac:dyDescent="0.2">
      <c r="B6981" s="31">
        <v>6972</v>
      </c>
      <c r="J6981">
        <f t="shared" si="108"/>
        <v>105000</v>
      </c>
      <c r="K6981" t="e">
        <f>VLOOKUP(B6981,'REGISTRO ABONOS'!$B$8:$BC$10039,54,0)</f>
        <v>#N/A</v>
      </c>
      <c r="L6981" t="e">
        <f>IF(Tabla267[[#This Row],[VALOR RESTANTE]]&lt;Tabla267[[#This Row],[VALOR]],"NO DISPONIBLE","DISPONIBLE")</f>
        <v>#N/A</v>
      </c>
      <c r="M6981" s="9">
        <f>COUNTIF(Tabla267[[#This Row],[VALOR RESTANTE]],0)</f>
        <v>0</v>
      </c>
    </row>
    <row r="6982" spans="2:13" hidden="1" x14ac:dyDescent="0.2">
      <c r="B6982" s="31">
        <v>6973</v>
      </c>
      <c r="J6982">
        <f t="shared" si="108"/>
        <v>105000</v>
      </c>
      <c r="K6982" t="e">
        <f>VLOOKUP(B6982,'REGISTRO ABONOS'!$B$8:$BC$10039,54,0)</f>
        <v>#N/A</v>
      </c>
      <c r="L6982" t="e">
        <f>IF(Tabla267[[#This Row],[VALOR RESTANTE]]&lt;Tabla267[[#This Row],[VALOR]],"NO DISPONIBLE","DISPONIBLE")</f>
        <v>#N/A</v>
      </c>
      <c r="M6982" s="9">
        <f>COUNTIF(Tabla267[[#This Row],[VALOR RESTANTE]],0)</f>
        <v>0</v>
      </c>
    </row>
    <row r="6983" spans="2:13" hidden="1" x14ac:dyDescent="0.2">
      <c r="B6983" s="31">
        <v>6974</v>
      </c>
      <c r="J6983">
        <f t="shared" si="108"/>
        <v>105000</v>
      </c>
      <c r="K6983" t="e">
        <f>VLOOKUP(B6983,'REGISTRO ABONOS'!$B$8:$BC$10039,54,0)</f>
        <v>#N/A</v>
      </c>
      <c r="L6983" t="e">
        <f>IF(Tabla267[[#This Row],[VALOR RESTANTE]]&lt;Tabla267[[#This Row],[VALOR]],"NO DISPONIBLE","DISPONIBLE")</f>
        <v>#N/A</v>
      </c>
      <c r="M6983" s="9">
        <f>COUNTIF(Tabla267[[#This Row],[VALOR RESTANTE]],0)</f>
        <v>0</v>
      </c>
    </row>
    <row r="6984" spans="2:13" hidden="1" x14ac:dyDescent="0.2">
      <c r="B6984" s="31">
        <v>6975</v>
      </c>
      <c r="J6984">
        <f t="shared" si="108"/>
        <v>105000</v>
      </c>
      <c r="K6984" t="e">
        <f>VLOOKUP(B6984,'REGISTRO ABONOS'!$B$8:$BC$10039,54,0)</f>
        <v>#N/A</v>
      </c>
      <c r="L6984" t="e">
        <f>IF(Tabla267[[#This Row],[VALOR RESTANTE]]&lt;Tabla267[[#This Row],[VALOR]],"NO DISPONIBLE","DISPONIBLE")</f>
        <v>#N/A</v>
      </c>
      <c r="M6984" s="9">
        <f>COUNTIF(Tabla267[[#This Row],[VALOR RESTANTE]],0)</f>
        <v>0</v>
      </c>
    </row>
    <row r="6985" spans="2:13" hidden="1" x14ac:dyDescent="0.2">
      <c r="B6985" s="31">
        <v>6976</v>
      </c>
      <c r="J6985">
        <f t="shared" si="108"/>
        <v>105000</v>
      </c>
      <c r="K6985" t="e">
        <f>VLOOKUP(B6985,'REGISTRO ABONOS'!$B$8:$BC$10039,54,0)</f>
        <v>#N/A</v>
      </c>
      <c r="L6985" t="e">
        <f>IF(Tabla267[[#This Row],[VALOR RESTANTE]]&lt;Tabla267[[#This Row],[VALOR]],"NO DISPONIBLE","DISPONIBLE")</f>
        <v>#N/A</v>
      </c>
      <c r="M6985" s="9">
        <f>COUNTIF(Tabla267[[#This Row],[VALOR RESTANTE]],0)</f>
        <v>0</v>
      </c>
    </row>
    <row r="6986" spans="2:13" hidden="1" x14ac:dyDescent="0.2">
      <c r="B6986" s="31">
        <v>6977</v>
      </c>
      <c r="J6986">
        <f t="shared" si="108"/>
        <v>105000</v>
      </c>
      <c r="K6986" t="e">
        <f>VLOOKUP(B6986,'REGISTRO ABONOS'!$B$8:$BC$10039,54,0)</f>
        <v>#N/A</v>
      </c>
      <c r="L6986" t="e">
        <f>IF(Tabla267[[#This Row],[VALOR RESTANTE]]&lt;Tabla267[[#This Row],[VALOR]],"NO DISPONIBLE","DISPONIBLE")</f>
        <v>#N/A</v>
      </c>
      <c r="M6986" s="9">
        <f>COUNTIF(Tabla267[[#This Row],[VALOR RESTANTE]],0)</f>
        <v>0</v>
      </c>
    </row>
    <row r="6987" spans="2:13" hidden="1" x14ac:dyDescent="0.2">
      <c r="B6987" s="31">
        <v>6978</v>
      </c>
      <c r="J6987">
        <f t="shared" si="108"/>
        <v>105000</v>
      </c>
      <c r="K6987" t="e">
        <f>VLOOKUP(B6987,'REGISTRO ABONOS'!$B$8:$BC$10039,54,0)</f>
        <v>#N/A</v>
      </c>
      <c r="L6987" t="e">
        <f>IF(Tabla267[[#This Row],[VALOR RESTANTE]]&lt;Tabla267[[#This Row],[VALOR]],"NO DISPONIBLE","DISPONIBLE")</f>
        <v>#N/A</v>
      </c>
      <c r="M6987" s="9">
        <f>COUNTIF(Tabla267[[#This Row],[VALOR RESTANTE]],0)</f>
        <v>0</v>
      </c>
    </row>
    <row r="6988" spans="2:13" hidden="1" x14ac:dyDescent="0.2">
      <c r="B6988" s="31">
        <v>6979</v>
      </c>
      <c r="J6988">
        <f t="shared" ref="J6988:J7051" si="109">IF(C6988&gt;43607,130000,105000)</f>
        <v>105000</v>
      </c>
      <c r="K6988" t="e">
        <f>VLOOKUP(B6988,'REGISTRO ABONOS'!$B$8:$BC$10039,54,0)</f>
        <v>#N/A</v>
      </c>
      <c r="L6988" t="e">
        <f>IF(Tabla267[[#This Row],[VALOR RESTANTE]]&lt;Tabla267[[#This Row],[VALOR]],"NO DISPONIBLE","DISPONIBLE")</f>
        <v>#N/A</v>
      </c>
      <c r="M6988" s="9">
        <f>COUNTIF(Tabla267[[#This Row],[VALOR RESTANTE]],0)</f>
        <v>0</v>
      </c>
    </row>
    <row r="6989" spans="2:13" hidden="1" x14ac:dyDescent="0.2">
      <c r="B6989" s="31">
        <v>6980</v>
      </c>
      <c r="J6989">
        <f t="shared" si="109"/>
        <v>105000</v>
      </c>
      <c r="K6989" t="e">
        <f>VLOOKUP(B6989,'REGISTRO ABONOS'!$B$8:$BC$10039,54,0)</f>
        <v>#N/A</v>
      </c>
      <c r="L6989" t="e">
        <f>IF(Tabla267[[#This Row],[VALOR RESTANTE]]&lt;Tabla267[[#This Row],[VALOR]],"NO DISPONIBLE","DISPONIBLE")</f>
        <v>#N/A</v>
      </c>
      <c r="M6989" s="9">
        <f>COUNTIF(Tabla267[[#This Row],[VALOR RESTANTE]],0)</f>
        <v>0</v>
      </c>
    </row>
    <row r="6990" spans="2:13" hidden="1" x14ac:dyDescent="0.2">
      <c r="B6990" s="31">
        <v>6981</v>
      </c>
      <c r="J6990">
        <f t="shared" si="109"/>
        <v>105000</v>
      </c>
      <c r="K6990" t="e">
        <f>VLOOKUP(B6990,'REGISTRO ABONOS'!$B$8:$BC$10039,54,0)</f>
        <v>#N/A</v>
      </c>
      <c r="L6990" t="e">
        <f>IF(Tabla267[[#This Row],[VALOR RESTANTE]]&lt;Tabla267[[#This Row],[VALOR]],"NO DISPONIBLE","DISPONIBLE")</f>
        <v>#N/A</v>
      </c>
      <c r="M6990" s="9">
        <f>COUNTIF(Tabla267[[#This Row],[VALOR RESTANTE]],0)</f>
        <v>0</v>
      </c>
    </row>
    <row r="6991" spans="2:13" hidden="1" x14ac:dyDescent="0.2">
      <c r="B6991" s="31">
        <v>6982</v>
      </c>
      <c r="J6991">
        <f t="shared" si="109"/>
        <v>105000</v>
      </c>
      <c r="K6991" t="e">
        <f>VLOOKUP(B6991,'REGISTRO ABONOS'!$B$8:$BC$10039,54,0)</f>
        <v>#N/A</v>
      </c>
      <c r="L6991" t="e">
        <f>IF(Tabla267[[#This Row],[VALOR RESTANTE]]&lt;Tabla267[[#This Row],[VALOR]],"NO DISPONIBLE","DISPONIBLE")</f>
        <v>#N/A</v>
      </c>
      <c r="M6991" s="9">
        <f>COUNTIF(Tabla267[[#This Row],[VALOR RESTANTE]],0)</f>
        <v>0</v>
      </c>
    </row>
    <row r="6992" spans="2:13" hidden="1" x14ac:dyDescent="0.2">
      <c r="B6992" s="31">
        <v>6983</v>
      </c>
      <c r="J6992">
        <f t="shared" si="109"/>
        <v>105000</v>
      </c>
      <c r="K6992" t="e">
        <f>VLOOKUP(B6992,'REGISTRO ABONOS'!$B$8:$BC$10039,54,0)</f>
        <v>#N/A</v>
      </c>
      <c r="L6992" t="e">
        <f>IF(Tabla267[[#This Row],[VALOR RESTANTE]]&lt;Tabla267[[#This Row],[VALOR]],"NO DISPONIBLE","DISPONIBLE")</f>
        <v>#N/A</v>
      </c>
      <c r="M6992" s="9">
        <f>COUNTIF(Tabla267[[#This Row],[VALOR RESTANTE]],0)</f>
        <v>0</v>
      </c>
    </row>
    <row r="6993" spans="2:13" hidden="1" x14ac:dyDescent="0.2">
      <c r="B6993" s="31">
        <v>6984</v>
      </c>
      <c r="J6993">
        <f t="shared" si="109"/>
        <v>105000</v>
      </c>
      <c r="K6993" t="e">
        <f>VLOOKUP(B6993,'REGISTRO ABONOS'!$B$8:$BC$10039,54,0)</f>
        <v>#N/A</v>
      </c>
      <c r="L6993" t="e">
        <f>IF(Tabla267[[#This Row],[VALOR RESTANTE]]&lt;Tabla267[[#This Row],[VALOR]],"NO DISPONIBLE","DISPONIBLE")</f>
        <v>#N/A</v>
      </c>
      <c r="M6993" s="9">
        <f>COUNTIF(Tabla267[[#This Row],[VALOR RESTANTE]],0)</f>
        <v>0</v>
      </c>
    </row>
    <row r="6994" spans="2:13" hidden="1" x14ac:dyDescent="0.2">
      <c r="B6994" s="31">
        <v>6985</v>
      </c>
      <c r="J6994">
        <f t="shared" si="109"/>
        <v>105000</v>
      </c>
      <c r="K6994" t="e">
        <f>VLOOKUP(B6994,'REGISTRO ABONOS'!$B$8:$BC$10039,54,0)</f>
        <v>#N/A</v>
      </c>
      <c r="L6994" t="e">
        <f>IF(Tabla267[[#This Row],[VALOR RESTANTE]]&lt;Tabla267[[#This Row],[VALOR]],"NO DISPONIBLE","DISPONIBLE")</f>
        <v>#N/A</v>
      </c>
      <c r="M6994" s="9">
        <f>COUNTIF(Tabla267[[#This Row],[VALOR RESTANTE]],0)</f>
        <v>0</v>
      </c>
    </row>
    <row r="6995" spans="2:13" hidden="1" x14ac:dyDescent="0.2">
      <c r="B6995" s="31">
        <v>6986</v>
      </c>
      <c r="J6995">
        <f t="shared" si="109"/>
        <v>105000</v>
      </c>
      <c r="K6995" t="e">
        <f>VLOOKUP(B6995,'REGISTRO ABONOS'!$B$8:$BC$10039,54,0)</f>
        <v>#N/A</v>
      </c>
      <c r="L6995" t="e">
        <f>IF(Tabla267[[#This Row],[VALOR RESTANTE]]&lt;Tabla267[[#This Row],[VALOR]],"NO DISPONIBLE","DISPONIBLE")</f>
        <v>#N/A</v>
      </c>
      <c r="M6995" s="9">
        <f>COUNTIF(Tabla267[[#This Row],[VALOR RESTANTE]],0)</f>
        <v>0</v>
      </c>
    </row>
    <row r="6996" spans="2:13" hidden="1" x14ac:dyDescent="0.2">
      <c r="B6996" s="31">
        <v>6987</v>
      </c>
      <c r="J6996">
        <f t="shared" si="109"/>
        <v>105000</v>
      </c>
      <c r="K6996" t="e">
        <f>VLOOKUP(B6996,'REGISTRO ABONOS'!$B$8:$BC$10039,54,0)</f>
        <v>#N/A</v>
      </c>
      <c r="L6996" t="e">
        <f>IF(Tabla267[[#This Row],[VALOR RESTANTE]]&lt;Tabla267[[#This Row],[VALOR]],"NO DISPONIBLE","DISPONIBLE")</f>
        <v>#N/A</v>
      </c>
      <c r="M6996" s="9">
        <f>COUNTIF(Tabla267[[#This Row],[VALOR RESTANTE]],0)</f>
        <v>0</v>
      </c>
    </row>
    <row r="6997" spans="2:13" hidden="1" x14ac:dyDescent="0.2">
      <c r="B6997" s="31">
        <v>6988</v>
      </c>
      <c r="J6997">
        <f t="shared" si="109"/>
        <v>105000</v>
      </c>
      <c r="K6997" t="e">
        <f>VLOOKUP(B6997,'REGISTRO ABONOS'!$B$8:$BC$10039,54,0)</f>
        <v>#N/A</v>
      </c>
      <c r="L6997" t="e">
        <f>IF(Tabla267[[#This Row],[VALOR RESTANTE]]&lt;Tabla267[[#This Row],[VALOR]],"NO DISPONIBLE","DISPONIBLE")</f>
        <v>#N/A</v>
      </c>
      <c r="M6997" s="9">
        <f>COUNTIF(Tabla267[[#This Row],[VALOR RESTANTE]],0)</f>
        <v>0</v>
      </c>
    </row>
    <row r="6998" spans="2:13" hidden="1" x14ac:dyDescent="0.2">
      <c r="B6998" s="31">
        <v>6989</v>
      </c>
      <c r="J6998">
        <f t="shared" si="109"/>
        <v>105000</v>
      </c>
      <c r="K6998" t="e">
        <f>VLOOKUP(B6998,'REGISTRO ABONOS'!$B$8:$BC$10039,54,0)</f>
        <v>#N/A</v>
      </c>
      <c r="L6998" t="e">
        <f>IF(Tabla267[[#This Row],[VALOR RESTANTE]]&lt;Tabla267[[#This Row],[VALOR]],"NO DISPONIBLE","DISPONIBLE")</f>
        <v>#N/A</v>
      </c>
      <c r="M6998" s="9">
        <f>COUNTIF(Tabla267[[#This Row],[VALOR RESTANTE]],0)</f>
        <v>0</v>
      </c>
    </row>
    <row r="6999" spans="2:13" hidden="1" x14ac:dyDescent="0.2">
      <c r="B6999" s="31">
        <v>6990</v>
      </c>
      <c r="J6999">
        <f t="shared" si="109"/>
        <v>105000</v>
      </c>
      <c r="K6999" t="e">
        <f>VLOOKUP(B6999,'REGISTRO ABONOS'!$B$8:$BC$10039,54,0)</f>
        <v>#N/A</v>
      </c>
      <c r="L6999" t="e">
        <f>IF(Tabla267[[#This Row],[VALOR RESTANTE]]&lt;Tabla267[[#This Row],[VALOR]],"NO DISPONIBLE","DISPONIBLE")</f>
        <v>#N/A</v>
      </c>
      <c r="M6999" s="9">
        <f>COUNTIF(Tabla267[[#This Row],[VALOR RESTANTE]],0)</f>
        <v>0</v>
      </c>
    </row>
    <row r="7000" spans="2:13" hidden="1" x14ac:dyDescent="0.2">
      <c r="B7000" s="31">
        <v>6991</v>
      </c>
      <c r="J7000">
        <f t="shared" si="109"/>
        <v>105000</v>
      </c>
      <c r="K7000" t="e">
        <f>VLOOKUP(B7000,'REGISTRO ABONOS'!$B$8:$BC$10039,54,0)</f>
        <v>#N/A</v>
      </c>
      <c r="L7000" t="e">
        <f>IF(Tabla267[[#This Row],[VALOR RESTANTE]]&lt;Tabla267[[#This Row],[VALOR]],"NO DISPONIBLE","DISPONIBLE")</f>
        <v>#N/A</v>
      </c>
      <c r="M7000" s="9">
        <f>COUNTIF(Tabla267[[#This Row],[VALOR RESTANTE]],0)</f>
        <v>0</v>
      </c>
    </row>
    <row r="7001" spans="2:13" hidden="1" x14ac:dyDescent="0.2">
      <c r="B7001" s="31">
        <v>6992</v>
      </c>
      <c r="J7001">
        <f t="shared" si="109"/>
        <v>105000</v>
      </c>
      <c r="K7001" t="e">
        <f>VLOOKUP(B7001,'REGISTRO ABONOS'!$B$8:$BC$10039,54,0)</f>
        <v>#N/A</v>
      </c>
      <c r="L7001" t="e">
        <f>IF(Tabla267[[#This Row],[VALOR RESTANTE]]&lt;Tabla267[[#This Row],[VALOR]],"NO DISPONIBLE","DISPONIBLE")</f>
        <v>#N/A</v>
      </c>
      <c r="M7001" s="9">
        <f>COUNTIF(Tabla267[[#This Row],[VALOR RESTANTE]],0)</f>
        <v>0</v>
      </c>
    </row>
    <row r="7002" spans="2:13" hidden="1" x14ac:dyDescent="0.2">
      <c r="B7002" s="31">
        <v>6993</v>
      </c>
      <c r="J7002">
        <f t="shared" si="109"/>
        <v>105000</v>
      </c>
      <c r="K7002" t="e">
        <f>VLOOKUP(B7002,'REGISTRO ABONOS'!$B$8:$BC$10039,54,0)</f>
        <v>#N/A</v>
      </c>
      <c r="L7002" t="e">
        <f>IF(Tabla267[[#This Row],[VALOR RESTANTE]]&lt;Tabla267[[#This Row],[VALOR]],"NO DISPONIBLE","DISPONIBLE")</f>
        <v>#N/A</v>
      </c>
      <c r="M7002" s="9">
        <f>COUNTIF(Tabla267[[#This Row],[VALOR RESTANTE]],0)</f>
        <v>0</v>
      </c>
    </row>
    <row r="7003" spans="2:13" hidden="1" x14ac:dyDescent="0.2">
      <c r="B7003" s="31">
        <v>6994</v>
      </c>
      <c r="C7003" s="10">
        <v>43572</v>
      </c>
      <c r="D7003" t="s">
        <v>399</v>
      </c>
      <c r="I7003" t="s">
        <v>82</v>
      </c>
      <c r="J7003">
        <f t="shared" si="109"/>
        <v>105000</v>
      </c>
      <c r="K7003">
        <f>VLOOKUP(B7003,'REGISTRO ABONOS'!$B$8:$BC$10039,54,0)</f>
        <v>70000</v>
      </c>
      <c r="L7003" t="str">
        <f>IF(Tabla267[[#This Row],[VALOR RESTANTE]]&lt;Tabla267[[#This Row],[VALOR]],"NO DISPONIBLE","DISPONIBLE")</f>
        <v>NO DISPONIBLE</v>
      </c>
      <c r="M7003" s="9">
        <f>COUNTIF(Tabla267[[#This Row],[VALOR RESTANTE]],0)</f>
        <v>0</v>
      </c>
    </row>
    <row r="7004" spans="2:13" hidden="1" x14ac:dyDescent="0.2">
      <c r="B7004" s="31">
        <v>6995</v>
      </c>
      <c r="J7004">
        <f t="shared" si="109"/>
        <v>105000</v>
      </c>
      <c r="K7004" t="e">
        <f>VLOOKUP(B7004,'REGISTRO ABONOS'!$B$8:$BC$10039,54,0)</f>
        <v>#N/A</v>
      </c>
      <c r="L7004" t="e">
        <f>IF(Tabla267[[#This Row],[VALOR RESTANTE]]&lt;Tabla267[[#This Row],[VALOR]],"NO DISPONIBLE","DISPONIBLE")</f>
        <v>#N/A</v>
      </c>
      <c r="M7004" s="9">
        <f>COUNTIF(Tabla267[[#This Row],[VALOR RESTANTE]],0)</f>
        <v>0</v>
      </c>
    </row>
    <row r="7005" spans="2:13" hidden="1" x14ac:dyDescent="0.2">
      <c r="B7005" s="31">
        <v>6996</v>
      </c>
      <c r="J7005">
        <f t="shared" si="109"/>
        <v>105000</v>
      </c>
      <c r="K7005" t="e">
        <f>VLOOKUP(B7005,'REGISTRO ABONOS'!$B$8:$BC$10039,54,0)</f>
        <v>#N/A</v>
      </c>
      <c r="L7005" t="e">
        <f>IF(Tabla267[[#This Row],[VALOR RESTANTE]]&lt;Tabla267[[#This Row],[VALOR]],"NO DISPONIBLE","DISPONIBLE")</f>
        <v>#N/A</v>
      </c>
      <c r="M7005" s="9">
        <f>COUNTIF(Tabla267[[#This Row],[VALOR RESTANTE]],0)</f>
        <v>0</v>
      </c>
    </row>
    <row r="7006" spans="2:13" hidden="1" x14ac:dyDescent="0.2">
      <c r="B7006" s="31">
        <v>6997</v>
      </c>
      <c r="J7006">
        <f t="shared" si="109"/>
        <v>105000</v>
      </c>
      <c r="K7006" t="e">
        <f>VLOOKUP(B7006,'REGISTRO ABONOS'!$B$8:$BC$10039,54,0)</f>
        <v>#N/A</v>
      </c>
      <c r="L7006" t="e">
        <f>IF(Tabla267[[#This Row],[VALOR RESTANTE]]&lt;Tabla267[[#This Row],[VALOR]],"NO DISPONIBLE","DISPONIBLE")</f>
        <v>#N/A</v>
      </c>
      <c r="M7006" s="9">
        <f>COUNTIF(Tabla267[[#This Row],[VALOR RESTANTE]],0)</f>
        <v>0</v>
      </c>
    </row>
    <row r="7007" spans="2:13" hidden="1" x14ac:dyDescent="0.2">
      <c r="B7007" s="31">
        <v>6998</v>
      </c>
      <c r="J7007">
        <f t="shared" si="109"/>
        <v>105000</v>
      </c>
      <c r="K7007" t="e">
        <f>VLOOKUP(B7007,'REGISTRO ABONOS'!$B$8:$BC$10039,54,0)</f>
        <v>#N/A</v>
      </c>
      <c r="L7007" t="e">
        <f>IF(Tabla267[[#This Row],[VALOR RESTANTE]]&lt;Tabla267[[#This Row],[VALOR]],"NO DISPONIBLE","DISPONIBLE")</f>
        <v>#N/A</v>
      </c>
      <c r="M7007" s="9">
        <f>COUNTIF(Tabla267[[#This Row],[VALOR RESTANTE]],0)</f>
        <v>0</v>
      </c>
    </row>
    <row r="7008" spans="2:13" hidden="1" x14ac:dyDescent="0.2">
      <c r="B7008" s="31">
        <v>6999</v>
      </c>
      <c r="J7008">
        <f t="shared" si="109"/>
        <v>105000</v>
      </c>
      <c r="K7008" t="e">
        <f>VLOOKUP(B7008,'REGISTRO ABONOS'!$B$8:$BC$10039,54,0)</f>
        <v>#N/A</v>
      </c>
      <c r="L7008" t="e">
        <f>IF(Tabla267[[#This Row],[VALOR RESTANTE]]&lt;Tabla267[[#This Row],[VALOR]],"NO DISPONIBLE","DISPONIBLE")</f>
        <v>#N/A</v>
      </c>
      <c r="M7008" s="9">
        <f>COUNTIF(Tabla267[[#This Row],[VALOR RESTANTE]],0)</f>
        <v>0</v>
      </c>
    </row>
    <row r="7009" spans="2:13" hidden="1" x14ac:dyDescent="0.2">
      <c r="B7009" s="31">
        <v>7000</v>
      </c>
      <c r="J7009">
        <f t="shared" si="109"/>
        <v>105000</v>
      </c>
      <c r="K7009" t="e">
        <f>VLOOKUP(B7009,'REGISTRO ABONOS'!$B$8:$BC$10039,54,0)</f>
        <v>#N/A</v>
      </c>
      <c r="L7009" t="e">
        <f>IF(Tabla267[[#This Row],[VALOR RESTANTE]]&lt;Tabla267[[#This Row],[VALOR]],"NO DISPONIBLE","DISPONIBLE")</f>
        <v>#N/A</v>
      </c>
      <c r="M7009" s="9">
        <f>COUNTIF(Tabla267[[#This Row],[VALOR RESTANTE]],0)</f>
        <v>0</v>
      </c>
    </row>
    <row r="7010" spans="2:13" hidden="1" x14ac:dyDescent="0.2">
      <c r="B7010" s="31">
        <v>7001</v>
      </c>
      <c r="J7010">
        <f t="shared" si="109"/>
        <v>105000</v>
      </c>
      <c r="K7010" t="e">
        <f>VLOOKUP(B7010,'REGISTRO ABONOS'!$B$8:$BC$10039,54,0)</f>
        <v>#N/A</v>
      </c>
      <c r="L7010" t="e">
        <f>IF(Tabla267[[#This Row],[VALOR RESTANTE]]&lt;Tabla267[[#This Row],[VALOR]],"NO DISPONIBLE","DISPONIBLE")</f>
        <v>#N/A</v>
      </c>
      <c r="M7010" s="9">
        <f>COUNTIF(Tabla267[[#This Row],[VALOR RESTANTE]],0)</f>
        <v>0</v>
      </c>
    </row>
    <row r="7011" spans="2:13" hidden="1" x14ac:dyDescent="0.2">
      <c r="B7011" s="31">
        <v>7002</v>
      </c>
      <c r="J7011">
        <f t="shared" si="109"/>
        <v>105000</v>
      </c>
      <c r="K7011" t="e">
        <f>VLOOKUP(B7011,'REGISTRO ABONOS'!$B$8:$BC$10039,54,0)</f>
        <v>#N/A</v>
      </c>
      <c r="L7011" t="e">
        <f>IF(Tabla267[[#This Row],[VALOR RESTANTE]]&lt;Tabla267[[#This Row],[VALOR]],"NO DISPONIBLE","DISPONIBLE")</f>
        <v>#N/A</v>
      </c>
      <c r="M7011" s="9">
        <f>COUNTIF(Tabla267[[#This Row],[VALOR RESTANTE]],0)</f>
        <v>0</v>
      </c>
    </row>
    <row r="7012" spans="2:13" hidden="1" x14ac:dyDescent="0.2">
      <c r="B7012" s="31">
        <v>7003</v>
      </c>
      <c r="J7012">
        <f t="shared" si="109"/>
        <v>105000</v>
      </c>
      <c r="K7012" t="e">
        <f>VLOOKUP(B7012,'REGISTRO ABONOS'!$B$8:$BC$10039,54,0)</f>
        <v>#N/A</v>
      </c>
      <c r="L7012" t="e">
        <f>IF(Tabla267[[#This Row],[VALOR RESTANTE]]&lt;Tabla267[[#This Row],[VALOR]],"NO DISPONIBLE","DISPONIBLE")</f>
        <v>#N/A</v>
      </c>
      <c r="M7012" s="9">
        <f>COUNTIF(Tabla267[[#This Row],[VALOR RESTANTE]],0)</f>
        <v>0</v>
      </c>
    </row>
    <row r="7013" spans="2:13" hidden="1" x14ac:dyDescent="0.2">
      <c r="B7013" s="31">
        <v>7004</v>
      </c>
      <c r="J7013">
        <f t="shared" si="109"/>
        <v>105000</v>
      </c>
      <c r="K7013" t="e">
        <f>VLOOKUP(B7013,'REGISTRO ABONOS'!$B$8:$BC$10039,54,0)</f>
        <v>#N/A</v>
      </c>
      <c r="L7013" t="e">
        <f>IF(Tabla267[[#This Row],[VALOR RESTANTE]]&lt;Tabla267[[#This Row],[VALOR]],"NO DISPONIBLE","DISPONIBLE")</f>
        <v>#N/A</v>
      </c>
      <c r="M7013" s="9">
        <f>COUNTIF(Tabla267[[#This Row],[VALOR RESTANTE]],0)</f>
        <v>0</v>
      </c>
    </row>
    <row r="7014" spans="2:13" hidden="1" x14ac:dyDescent="0.2">
      <c r="B7014" s="31">
        <v>7005</v>
      </c>
      <c r="J7014">
        <f t="shared" si="109"/>
        <v>105000</v>
      </c>
      <c r="K7014" t="e">
        <f>VLOOKUP(B7014,'REGISTRO ABONOS'!$B$8:$BC$10039,54,0)</f>
        <v>#N/A</v>
      </c>
      <c r="L7014" t="e">
        <f>IF(Tabla267[[#This Row],[VALOR RESTANTE]]&lt;Tabla267[[#This Row],[VALOR]],"NO DISPONIBLE","DISPONIBLE")</f>
        <v>#N/A</v>
      </c>
      <c r="M7014" s="9">
        <f>COUNTIF(Tabla267[[#This Row],[VALOR RESTANTE]],0)</f>
        <v>0</v>
      </c>
    </row>
    <row r="7015" spans="2:13" hidden="1" x14ac:dyDescent="0.2">
      <c r="B7015" s="31">
        <v>7006</v>
      </c>
      <c r="J7015">
        <f t="shared" si="109"/>
        <v>105000</v>
      </c>
      <c r="K7015" t="e">
        <f>VLOOKUP(B7015,'REGISTRO ABONOS'!$B$8:$BC$10039,54,0)</f>
        <v>#N/A</v>
      </c>
      <c r="L7015" t="e">
        <f>IF(Tabla267[[#This Row],[VALOR RESTANTE]]&lt;Tabla267[[#This Row],[VALOR]],"NO DISPONIBLE","DISPONIBLE")</f>
        <v>#N/A</v>
      </c>
      <c r="M7015" s="9">
        <f>COUNTIF(Tabla267[[#This Row],[VALOR RESTANTE]],0)</f>
        <v>0</v>
      </c>
    </row>
    <row r="7016" spans="2:13" hidden="1" x14ac:dyDescent="0.2">
      <c r="B7016" s="31">
        <v>7007</v>
      </c>
      <c r="J7016">
        <f t="shared" si="109"/>
        <v>105000</v>
      </c>
      <c r="K7016" t="e">
        <f>VLOOKUP(B7016,'REGISTRO ABONOS'!$B$8:$BC$10039,54,0)</f>
        <v>#N/A</v>
      </c>
      <c r="L7016" t="e">
        <f>IF(Tabla267[[#This Row],[VALOR RESTANTE]]&lt;Tabla267[[#This Row],[VALOR]],"NO DISPONIBLE","DISPONIBLE")</f>
        <v>#N/A</v>
      </c>
      <c r="M7016" s="9">
        <f>COUNTIF(Tabla267[[#This Row],[VALOR RESTANTE]],0)</f>
        <v>0</v>
      </c>
    </row>
    <row r="7017" spans="2:13" hidden="1" x14ac:dyDescent="0.2">
      <c r="B7017" s="31">
        <v>7008</v>
      </c>
      <c r="J7017">
        <f t="shared" si="109"/>
        <v>105000</v>
      </c>
      <c r="K7017" t="e">
        <f>VLOOKUP(B7017,'REGISTRO ABONOS'!$B$8:$BC$10039,54,0)</f>
        <v>#N/A</v>
      </c>
      <c r="L7017" t="e">
        <f>IF(Tabla267[[#This Row],[VALOR RESTANTE]]&lt;Tabla267[[#This Row],[VALOR]],"NO DISPONIBLE","DISPONIBLE")</f>
        <v>#N/A</v>
      </c>
      <c r="M7017" s="9">
        <f>COUNTIF(Tabla267[[#This Row],[VALOR RESTANTE]],0)</f>
        <v>0</v>
      </c>
    </row>
    <row r="7018" spans="2:13" hidden="1" x14ac:dyDescent="0.2">
      <c r="B7018" s="31">
        <v>7009</v>
      </c>
      <c r="J7018">
        <f t="shared" si="109"/>
        <v>105000</v>
      </c>
      <c r="K7018" t="e">
        <f>VLOOKUP(B7018,'REGISTRO ABONOS'!$B$8:$BC$10039,54,0)</f>
        <v>#N/A</v>
      </c>
      <c r="L7018" t="e">
        <f>IF(Tabla267[[#This Row],[VALOR RESTANTE]]&lt;Tabla267[[#This Row],[VALOR]],"NO DISPONIBLE","DISPONIBLE")</f>
        <v>#N/A</v>
      </c>
      <c r="M7018" s="9">
        <f>COUNTIF(Tabla267[[#This Row],[VALOR RESTANTE]],0)</f>
        <v>0</v>
      </c>
    </row>
    <row r="7019" spans="2:13" hidden="1" x14ac:dyDescent="0.2">
      <c r="B7019" s="31">
        <v>7010</v>
      </c>
      <c r="J7019">
        <f t="shared" si="109"/>
        <v>105000</v>
      </c>
      <c r="K7019" t="e">
        <f>VLOOKUP(B7019,'REGISTRO ABONOS'!$B$8:$BC$10039,54,0)</f>
        <v>#N/A</v>
      </c>
      <c r="L7019" t="e">
        <f>IF(Tabla267[[#This Row],[VALOR RESTANTE]]&lt;Tabla267[[#This Row],[VALOR]],"NO DISPONIBLE","DISPONIBLE")</f>
        <v>#N/A</v>
      </c>
      <c r="M7019" s="9">
        <f>COUNTIF(Tabla267[[#This Row],[VALOR RESTANTE]],0)</f>
        <v>0</v>
      </c>
    </row>
    <row r="7020" spans="2:13" hidden="1" x14ac:dyDescent="0.2">
      <c r="B7020" s="31">
        <v>7011</v>
      </c>
      <c r="J7020">
        <f t="shared" si="109"/>
        <v>105000</v>
      </c>
      <c r="K7020" t="e">
        <f>VLOOKUP(B7020,'REGISTRO ABONOS'!$B$8:$BC$10039,54,0)</f>
        <v>#N/A</v>
      </c>
      <c r="L7020" t="e">
        <f>IF(Tabla267[[#This Row],[VALOR RESTANTE]]&lt;Tabla267[[#This Row],[VALOR]],"NO DISPONIBLE","DISPONIBLE")</f>
        <v>#N/A</v>
      </c>
      <c r="M7020" s="9">
        <f>COUNTIF(Tabla267[[#This Row],[VALOR RESTANTE]],0)</f>
        <v>0</v>
      </c>
    </row>
    <row r="7021" spans="2:13" hidden="1" x14ac:dyDescent="0.2">
      <c r="B7021" s="31">
        <v>7012</v>
      </c>
      <c r="J7021">
        <f t="shared" si="109"/>
        <v>105000</v>
      </c>
      <c r="K7021" t="e">
        <f>VLOOKUP(B7021,'REGISTRO ABONOS'!$B$8:$BC$10039,54,0)</f>
        <v>#N/A</v>
      </c>
      <c r="L7021" t="e">
        <f>IF(Tabla267[[#This Row],[VALOR RESTANTE]]&lt;Tabla267[[#This Row],[VALOR]],"NO DISPONIBLE","DISPONIBLE")</f>
        <v>#N/A</v>
      </c>
      <c r="M7021" s="9">
        <f>COUNTIF(Tabla267[[#This Row],[VALOR RESTANTE]],0)</f>
        <v>0</v>
      </c>
    </row>
    <row r="7022" spans="2:13" hidden="1" x14ac:dyDescent="0.2">
      <c r="B7022" s="31">
        <v>7013</v>
      </c>
      <c r="J7022">
        <f t="shared" si="109"/>
        <v>105000</v>
      </c>
      <c r="K7022" t="e">
        <f>VLOOKUP(B7022,'REGISTRO ABONOS'!$B$8:$BC$10039,54,0)</f>
        <v>#N/A</v>
      </c>
      <c r="L7022" t="e">
        <f>IF(Tabla267[[#This Row],[VALOR RESTANTE]]&lt;Tabla267[[#This Row],[VALOR]],"NO DISPONIBLE","DISPONIBLE")</f>
        <v>#N/A</v>
      </c>
      <c r="M7022" s="9">
        <f>COUNTIF(Tabla267[[#This Row],[VALOR RESTANTE]],0)</f>
        <v>0</v>
      </c>
    </row>
    <row r="7023" spans="2:13" hidden="1" x14ac:dyDescent="0.2">
      <c r="B7023" s="31">
        <v>7014</v>
      </c>
      <c r="J7023">
        <f t="shared" si="109"/>
        <v>105000</v>
      </c>
      <c r="K7023" t="e">
        <f>VLOOKUP(B7023,'REGISTRO ABONOS'!$B$8:$BC$10039,54,0)</f>
        <v>#N/A</v>
      </c>
      <c r="L7023" t="e">
        <f>IF(Tabla267[[#This Row],[VALOR RESTANTE]]&lt;Tabla267[[#This Row],[VALOR]],"NO DISPONIBLE","DISPONIBLE")</f>
        <v>#N/A</v>
      </c>
      <c r="M7023" s="9">
        <f>COUNTIF(Tabla267[[#This Row],[VALOR RESTANTE]],0)</f>
        <v>0</v>
      </c>
    </row>
    <row r="7024" spans="2:13" hidden="1" x14ac:dyDescent="0.2">
      <c r="B7024" s="31">
        <v>7015</v>
      </c>
      <c r="J7024">
        <f t="shared" si="109"/>
        <v>105000</v>
      </c>
      <c r="K7024" t="e">
        <f>VLOOKUP(B7024,'REGISTRO ABONOS'!$B$8:$BC$10039,54,0)</f>
        <v>#N/A</v>
      </c>
      <c r="L7024" t="e">
        <f>IF(Tabla267[[#This Row],[VALOR RESTANTE]]&lt;Tabla267[[#This Row],[VALOR]],"NO DISPONIBLE","DISPONIBLE")</f>
        <v>#N/A</v>
      </c>
      <c r="M7024" s="9">
        <f>COUNTIF(Tabla267[[#This Row],[VALOR RESTANTE]],0)</f>
        <v>0</v>
      </c>
    </row>
    <row r="7025" spans="2:13" hidden="1" x14ac:dyDescent="0.2">
      <c r="B7025" s="31">
        <v>7016</v>
      </c>
      <c r="J7025">
        <f t="shared" si="109"/>
        <v>105000</v>
      </c>
      <c r="K7025" t="e">
        <f>VLOOKUP(B7025,'REGISTRO ABONOS'!$B$8:$BC$10039,54,0)</f>
        <v>#N/A</v>
      </c>
      <c r="L7025" t="e">
        <f>IF(Tabla267[[#This Row],[VALOR RESTANTE]]&lt;Tabla267[[#This Row],[VALOR]],"NO DISPONIBLE","DISPONIBLE")</f>
        <v>#N/A</v>
      </c>
      <c r="M7025" s="9">
        <f>COUNTIF(Tabla267[[#This Row],[VALOR RESTANTE]],0)</f>
        <v>0</v>
      </c>
    </row>
    <row r="7026" spans="2:13" hidden="1" x14ac:dyDescent="0.2">
      <c r="B7026" s="31">
        <v>7017</v>
      </c>
      <c r="J7026">
        <f t="shared" si="109"/>
        <v>105000</v>
      </c>
      <c r="K7026" t="e">
        <f>VLOOKUP(B7026,'REGISTRO ABONOS'!$B$8:$BC$10039,54,0)</f>
        <v>#N/A</v>
      </c>
      <c r="L7026" t="e">
        <f>IF(Tabla267[[#This Row],[VALOR RESTANTE]]&lt;Tabla267[[#This Row],[VALOR]],"NO DISPONIBLE","DISPONIBLE")</f>
        <v>#N/A</v>
      </c>
      <c r="M7026" s="9">
        <f>COUNTIF(Tabla267[[#This Row],[VALOR RESTANTE]],0)</f>
        <v>0</v>
      </c>
    </row>
    <row r="7027" spans="2:13" hidden="1" x14ac:dyDescent="0.2">
      <c r="B7027" s="31">
        <v>7018</v>
      </c>
      <c r="J7027">
        <f t="shared" si="109"/>
        <v>105000</v>
      </c>
      <c r="K7027" t="e">
        <f>VLOOKUP(B7027,'REGISTRO ABONOS'!$B$8:$BC$10039,54,0)</f>
        <v>#N/A</v>
      </c>
      <c r="L7027" t="e">
        <f>IF(Tabla267[[#This Row],[VALOR RESTANTE]]&lt;Tabla267[[#This Row],[VALOR]],"NO DISPONIBLE","DISPONIBLE")</f>
        <v>#N/A</v>
      </c>
      <c r="M7027" s="9">
        <f>COUNTIF(Tabla267[[#This Row],[VALOR RESTANTE]],0)</f>
        <v>0</v>
      </c>
    </row>
    <row r="7028" spans="2:13" hidden="1" x14ac:dyDescent="0.2">
      <c r="B7028" s="31">
        <v>7019</v>
      </c>
      <c r="J7028">
        <f t="shared" si="109"/>
        <v>105000</v>
      </c>
      <c r="K7028" t="e">
        <f>VLOOKUP(B7028,'REGISTRO ABONOS'!$B$8:$BC$10039,54,0)</f>
        <v>#N/A</v>
      </c>
      <c r="L7028" t="e">
        <f>IF(Tabla267[[#This Row],[VALOR RESTANTE]]&lt;Tabla267[[#This Row],[VALOR]],"NO DISPONIBLE","DISPONIBLE")</f>
        <v>#N/A</v>
      </c>
      <c r="M7028" s="9">
        <f>COUNTIF(Tabla267[[#This Row],[VALOR RESTANTE]],0)</f>
        <v>0</v>
      </c>
    </row>
    <row r="7029" spans="2:13" hidden="1" x14ac:dyDescent="0.2">
      <c r="B7029" s="31">
        <v>7020</v>
      </c>
      <c r="J7029">
        <f t="shared" si="109"/>
        <v>105000</v>
      </c>
      <c r="K7029" t="e">
        <f>VLOOKUP(B7029,'REGISTRO ABONOS'!$B$8:$BC$10039,54,0)</f>
        <v>#N/A</v>
      </c>
      <c r="L7029" t="e">
        <f>IF(Tabla267[[#This Row],[VALOR RESTANTE]]&lt;Tabla267[[#This Row],[VALOR]],"NO DISPONIBLE","DISPONIBLE")</f>
        <v>#N/A</v>
      </c>
      <c r="M7029" s="9">
        <f>COUNTIF(Tabla267[[#This Row],[VALOR RESTANTE]],0)</f>
        <v>0</v>
      </c>
    </row>
    <row r="7030" spans="2:13" hidden="1" x14ac:dyDescent="0.2">
      <c r="B7030" s="31">
        <v>7021</v>
      </c>
      <c r="J7030">
        <f t="shared" si="109"/>
        <v>105000</v>
      </c>
      <c r="K7030" t="e">
        <f>VLOOKUP(B7030,'REGISTRO ABONOS'!$B$8:$BC$10039,54,0)</f>
        <v>#N/A</v>
      </c>
      <c r="L7030" t="e">
        <f>IF(Tabla267[[#This Row],[VALOR RESTANTE]]&lt;Tabla267[[#This Row],[VALOR]],"NO DISPONIBLE","DISPONIBLE")</f>
        <v>#N/A</v>
      </c>
      <c r="M7030" s="9">
        <f>COUNTIF(Tabla267[[#This Row],[VALOR RESTANTE]],0)</f>
        <v>0</v>
      </c>
    </row>
    <row r="7031" spans="2:13" hidden="1" x14ac:dyDescent="0.2">
      <c r="B7031" s="31">
        <v>7022</v>
      </c>
      <c r="J7031">
        <f t="shared" si="109"/>
        <v>105000</v>
      </c>
      <c r="K7031" t="e">
        <f>VLOOKUP(B7031,'REGISTRO ABONOS'!$B$8:$BC$10039,54,0)</f>
        <v>#N/A</v>
      </c>
      <c r="L7031" t="e">
        <f>IF(Tabla267[[#This Row],[VALOR RESTANTE]]&lt;Tabla267[[#This Row],[VALOR]],"NO DISPONIBLE","DISPONIBLE")</f>
        <v>#N/A</v>
      </c>
      <c r="M7031" s="9">
        <f>COUNTIF(Tabla267[[#This Row],[VALOR RESTANTE]],0)</f>
        <v>0</v>
      </c>
    </row>
    <row r="7032" spans="2:13" hidden="1" x14ac:dyDescent="0.2">
      <c r="B7032" s="31">
        <v>7023</v>
      </c>
      <c r="J7032">
        <f t="shared" si="109"/>
        <v>105000</v>
      </c>
      <c r="K7032" t="e">
        <f>VLOOKUP(B7032,'REGISTRO ABONOS'!$B$8:$BC$10039,54,0)</f>
        <v>#N/A</v>
      </c>
      <c r="L7032" t="e">
        <f>IF(Tabla267[[#This Row],[VALOR RESTANTE]]&lt;Tabla267[[#This Row],[VALOR]],"NO DISPONIBLE","DISPONIBLE")</f>
        <v>#N/A</v>
      </c>
      <c r="M7032" s="9">
        <f>COUNTIF(Tabla267[[#This Row],[VALOR RESTANTE]],0)</f>
        <v>0</v>
      </c>
    </row>
    <row r="7033" spans="2:13" hidden="1" x14ac:dyDescent="0.2">
      <c r="B7033" s="31">
        <v>7024</v>
      </c>
      <c r="J7033">
        <f t="shared" si="109"/>
        <v>105000</v>
      </c>
      <c r="K7033" t="e">
        <f>VLOOKUP(B7033,'REGISTRO ABONOS'!$B$8:$BC$10039,54,0)</f>
        <v>#N/A</v>
      </c>
      <c r="L7033" t="e">
        <f>IF(Tabla267[[#This Row],[VALOR RESTANTE]]&lt;Tabla267[[#This Row],[VALOR]],"NO DISPONIBLE","DISPONIBLE")</f>
        <v>#N/A</v>
      </c>
      <c r="M7033" s="9">
        <f>COUNTIF(Tabla267[[#This Row],[VALOR RESTANTE]],0)</f>
        <v>0</v>
      </c>
    </row>
    <row r="7034" spans="2:13" hidden="1" x14ac:dyDescent="0.2">
      <c r="B7034" s="31">
        <v>7025</v>
      </c>
      <c r="J7034">
        <f t="shared" si="109"/>
        <v>105000</v>
      </c>
      <c r="K7034" t="e">
        <f>VLOOKUP(B7034,'REGISTRO ABONOS'!$B$8:$BC$10039,54,0)</f>
        <v>#N/A</v>
      </c>
      <c r="L7034" t="e">
        <f>IF(Tabla267[[#This Row],[VALOR RESTANTE]]&lt;Tabla267[[#This Row],[VALOR]],"NO DISPONIBLE","DISPONIBLE")</f>
        <v>#N/A</v>
      </c>
      <c r="M7034" s="9">
        <f>COUNTIF(Tabla267[[#This Row],[VALOR RESTANTE]],0)</f>
        <v>0</v>
      </c>
    </row>
    <row r="7035" spans="2:13" hidden="1" x14ac:dyDescent="0.2">
      <c r="B7035" s="31">
        <v>7026</v>
      </c>
      <c r="J7035">
        <f t="shared" si="109"/>
        <v>105000</v>
      </c>
      <c r="K7035" t="e">
        <f>VLOOKUP(B7035,'REGISTRO ABONOS'!$B$8:$BC$10039,54,0)</f>
        <v>#N/A</v>
      </c>
      <c r="L7035" t="e">
        <f>IF(Tabla267[[#This Row],[VALOR RESTANTE]]&lt;Tabla267[[#This Row],[VALOR]],"NO DISPONIBLE","DISPONIBLE")</f>
        <v>#N/A</v>
      </c>
      <c r="M7035" s="9">
        <f>COUNTIF(Tabla267[[#This Row],[VALOR RESTANTE]],0)</f>
        <v>0</v>
      </c>
    </row>
    <row r="7036" spans="2:13" hidden="1" x14ac:dyDescent="0.2">
      <c r="B7036" s="31">
        <v>7027</v>
      </c>
      <c r="J7036">
        <f t="shared" si="109"/>
        <v>105000</v>
      </c>
      <c r="K7036" t="e">
        <f>VLOOKUP(B7036,'REGISTRO ABONOS'!$B$8:$BC$10039,54,0)</f>
        <v>#N/A</v>
      </c>
      <c r="L7036" t="e">
        <f>IF(Tabla267[[#This Row],[VALOR RESTANTE]]&lt;Tabla267[[#This Row],[VALOR]],"NO DISPONIBLE","DISPONIBLE")</f>
        <v>#N/A</v>
      </c>
      <c r="M7036" s="9">
        <f>COUNTIF(Tabla267[[#This Row],[VALOR RESTANTE]],0)</f>
        <v>0</v>
      </c>
    </row>
    <row r="7037" spans="2:13" hidden="1" x14ac:dyDescent="0.2">
      <c r="B7037" s="31">
        <v>7028</v>
      </c>
      <c r="J7037">
        <f t="shared" si="109"/>
        <v>105000</v>
      </c>
      <c r="K7037" t="e">
        <f>VLOOKUP(B7037,'REGISTRO ABONOS'!$B$8:$BC$10039,54,0)</f>
        <v>#N/A</v>
      </c>
      <c r="L7037" t="e">
        <f>IF(Tabla267[[#This Row],[VALOR RESTANTE]]&lt;Tabla267[[#This Row],[VALOR]],"NO DISPONIBLE","DISPONIBLE")</f>
        <v>#N/A</v>
      </c>
      <c r="M7037" s="9">
        <f>COUNTIF(Tabla267[[#This Row],[VALOR RESTANTE]],0)</f>
        <v>0</v>
      </c>
    </row>
    <row r="7038" spans="2:13" hidden="1" x14ac:dyDescent="0.2">
      <c r="B7038" s="31">
        <v>7029</v>
      </c>
      <c r="J7038">
        <f t="shared" si="109"/>
        <v>105000</v>
      </c>
      <c r="K7038" t="e">
        <f>VLOOKUP(B7038,'REGISTRO ABONOS'!$B$8:$BC$10039,54,0)</f>
        <v>#N/A</v>
      </c>
      <c r="L7038" t="e">
        <f>IF(Tabla267[[#This Row],[VALOR RESTANTE]]&lt;Tabla267[[#This Row],[VALOR]],"NO DISPONIBLE","DISPONIBLE")</f>
        <v>#N/A</v>
      </c>
      <c r="M7038" s="9">
        <f>COUNTIF(Tabla267[[#This Row],[VALOR RESTANTE]],0)</f>
        <v>0</v>
      </c>
    </row>
    <row r="7039" spans="2:13" hidden="1" x14ac:dyDescent="0.2">
      <c r="B7039" s="31">
        <v>7030</v>
      </c>
      <c r="J7039">
        <f t="shared" si="109"/>
        <v>105000</v>
      </c>
      <c r="K7039" t="e">
        <f>VLOOKUP(B7039,'REGISTRO ABONOS'!$B$8:$BC$10039,54,0)</f>
        <v>#N/A</v>
      </c>
      <c r="L7039" t="e">
        <f>IF(Tabla267[[#This Row],[VALOR RESTANTE]]&lt;Tabla267[[#This Row],[VALOR]],"NO DISPONIBLE","DISPONIBLE")</f>
        <v>#N/A</v>
      </c>
      <c r="M7039" s="9">
        <f>COUNTIF(Tabla267[[#This Row],[VALOR RESTANTE]],0)</f>
        <v>0</v>
      </c>
    </row>
    <row r="7040" spans="2:13" hidden="1" x14ac:dyDescent="0.2">
      <c r="B7040" s="31">
        <v>7031</v>
      </c>
      <c r="J7040">
        <f t="shared" si="109"/>
        <v>105000</v>
      </c>
      <c r="K7040" t="e">
        <f>VLOOKUP(B7040,'REGISTRO ABONOS'!$B$8:$BC$10039,54,0)</f>
        <v>#N/A</v>
      </c>
      <c r="L7040" t="e">
        <f>IF(Tabla267[[#This Row],[VALOR RESTANTE]]&lt;Tabla267[[#This Row],[VALOR]],"NO DISPONIBLE","DISPONIBLE")</f>
        <v>#N/A</v>
      </c>
      <c r="M7040" s="9">
        <f>COUNTIF(Tabla267[[#This Row],[VALOR RESTANTE]],0)</f>
        <v>0</v>
      </c>
    </row>
    <row r="7041" spans="2:13" hidden="1" x14ac:dyDescent="0.2">
      <c r="B7041" s="31">
        <v>7032</v>
      </c>
      <c r="J7041">
        <f t="shared" si="109"/>
        <v>105000</v>
      </c>
      <c r="K7041" t="e">
        <f>VLOOKUP(B7041,'REGISTRO ABONOS'!$B$8:$BC$10039,54,0)</f>
        <v>#N/A</v>
      </c>
      <c r="L7041" t="e">
        <f>IF(Tabla267[[#This Row],[VALOR RESTANTE]]&lt;Tabla267[[#This Row],[VALOR]],"NO DISPONIBLE","DISPONIBLE")</f>
        <v>#N/A</v>
      </c>
      <c r="M7041" s="9">
        <f>COUNTIF(Tabla267[[#This Row],[VALOR RESTANTE]],0)</f>
        <v>0</v>
      </c>
    </row>
    <row r="7042" spans="2:13" hidden="1" x14ac:dyDescent="0.2">
      <c r="B7042" s="31">
        <v>7033</v>
      </c>
      <c r="J7042">
        <f t="shared" si="109"/>
        <v>105000</v>
      </c>
      <c r="K7042" t="e">
        <f>VLOOKUP(B7042,'REGISTRO ABONOS'!$B$8:$BC$10039,54,0)</f>
        <v>#N/A</v>
      </c>
      <c r="L7042" t="e">
        <f>IF(Tabla267[[#This Row],[VALOR RESTANTE]]&lt;Tabla267[[#This Row],[VALOR]],"NO DISPONIBLE","DISPONIBLE")</f>
        <v>#N/A</v>
      </c>
      <c r="M7042" s="9">
        <f>COUNTIF(Tabla267[[#This Row],[VALOR RESTANTE]],0)</f>
        <v>0</v>
      </c>
    </row>
    <row r="7043" spans="2:13" hidden="1" x14ac:dyDescent="0.2">
      <c r="B7043" s="31">
        <v>7034</v>
      </c>
      <c r="J7043">
        <f t="shared" si="109"/>
        <v>105000</v>
      </c>
      <c r="K7043" t="e">
        <f>VLOOKUP(B7043,'REGISTRO ABONOS'!$B$8:$BC$10039,54,0)</f>
        <v>#N/A</v>
      </c>
      <c r="L7043" t="e">
        <f>IF(Tabla267[[#This Row],[VALOR RESTANTE]]&lt;Tabla267[[#This Row],[VALOR]],"NO DISPONIBLE","DISPONIBLE")</f>
        <v>#N/A</v>
      </c>
      <c r="M7043" s="9">
        <f>COUNTIF(Tabla267[[#This Row],[VALOR RESTANTE]],0)</f>
        <v>0</v>
      </c>
    </row>
    <row r="7044" spans="2:13" hidden="1" x14ac:dyDescent="0.2">
      <c r="B7044" s="31">
        <v>7035</v>
      </c>
      <c r="J7044">
        <f t="shared" si="109"/>
        <v>105000</v>
      </c>
      <c r="K7044" t="e">
        <f>VLOOKUP(B7044,'REGISTRO ABONOS'!$B$8:$BC$10039,54,0)</f>
        <v>#N/A</v>
      </c>
      <c r="L7044" t="e">
        <f>IF(Tabla267[[#This Row],[VALOR RESTANTE]]&lt;Tabla267[[#This Row],[VALOR]],"NO DISPONIBLE","DISPONIBLE")</f>
        <v>#N/A</v>
      </c>
      <c r="M7044" s="9">
        <f>COUNTIF(Tabla267[[#This Row],[VALOR RESTANTE]],0)</f>
        <v>0</v>
      </c>
    </row>
    <row r="7045" spans="2:13" hidden="1" x14ac:dyDescent="0.2">
      <c r="B7045" s="31">
        <v>7036</v>
      </c>
      <c r="J7045">
        <f t="shared" si="109"/>
        <v>105000</v>
      </c>
      <c r="K7045" t="e">
        <f>VLOOKUP(B7045,'REGISTRO ABONOS'!$B$8:$BC$10039,54,0)</f>
        <v>#N/A</v>
      </c>
      <c r="L7045" t="e">
        <f>IF(Tabla267[[#This Row],[VALOR RESTANTE]]&lt;Tabla267[[#This Row],[VALOR]],"NO DISPONIBLE","DISPONIBLE")</f>
        <v>#N/A</v>
      </c>
      <c r="M7045" s="9">
        <f>COUNTIF(Tabla267[[#This Row],[VALOR RESTANTE]],0)</f>
        <v>0</v>
      </c>
    </row>
    <row r="7046" spans="2:13" hidden="1" x14ac:dyDescent="0.2">
      <c r="B7046" s="31">
        <v>7037</v>
      </c>
      <c r="J7046">
        <f t="shared" si="109"/>
        <v>105000</v>
      </c>
      <c r="K7046" t="e">
        <f>VLOOKUP(B7046,'REGISTRO ABONOS'!$B$8:$BC$10039,54,0)</f>
        <v>#N/A</v>
      </c>
      <c r="L7046" t="e">
        <f>IF(Tabla267[[#This Row],[VALOR RESTANTE]]&lt;Tabla267[[#This Row],[VALOR]],"NO DISPONIBLE","DISPONIBLE")</f>
        <v>#N/A</v>
      </c>
      <c r="M7046" s="9">
        <f>COUNTIF(Tabla267[[#This Row],[VALOR RESTANTE]],0)</f>
        <v>0</v>
      </c>
    </row>
    <row r="7047" spans="2:13" hidden="1" x14ac:dyDescent="0.2">
      <c r="B7047" s="31">
        <v>7038</v>
      </c>
      <c r="J7047">
        <f t="shared" si="109"/>
        <v>105000</v>
      </c>
      <c r="K7047" t="e">
        <f>VLOOKUP(B7047,'REGISTRO ABONOS'!$B$8:$BC$10039,54,0)</f>
        <v>#N/A</v>
      </c>
      <c r="L7047" t="e">
        <f>IF(Tabla267[[#This Row],[VALOR RESTANTE]]&lt;Tabla267[[#This Row],[VALOR]],"NO DISPONIBLE","DISPONIBLE")</f>
        <v>#N/A</v>
      </c>
      <c r="M7047" s="9">
        <f>COUNTIF(Tabla267[[#This Row],[VALOR RESTANTE]],0)</f>
        <v>0</v>
      </c>
    </row>
    <row r="7048" spans="2:13" hidden="1" x14ac:dyDescent="0.2">
      <c r="B7048" s="31">
        <v>7039</v>
      </c>
      <c r="J7048">
        <f t="shared" si="109"/>
        <v>105000</v>
      </c>
      <c r="K7048" t="e">
        <f>VLOOKUP(B7048,'REGISTRO ABONOS'!$B$8:$BC$10039,54,0)</f>
        <v>#N/A</v>
      </c>
      <c r="L7048" t="e">
        <f>IF(Tabla267[[#This Row],[VALOR RESTANTE]]&lt;Tabla267[[#This Row],[VALOR]],"NO DISPONIBLE","DISPONIBLE")</f>
        <v>#N/A</v>
      </c>
      <c r="M7048" s="9">
        <f>COUNTIF(Tabla267[[#This Row],[VALOR RESTANTE]],0)</f>
        <v>0</v>
      </c>
    </row>
    <row r="7049" spans="2:13" hidden="1" x14ac:dyDescent="0.2">
      <c r="B7049" s="31">
        <v>7040</v>
      </c>
      <c r="J7049">
        <f t="shared" si="109"/>
        <v>105000</v>
      </c>
      <c r="K7049" t="e">
        <f>VLOOKUP(B7049,'REGISTRO ABONOS'!$B$8:$BC$10039,54,0)</f>
        <v>#N/A</v>
      </c>
      <c r="L7049" t="e">
        <f>IF(Tabla267[[#This Row],[VALOR RESTANTE]]&lt;Tabla267[[#This Row],[VALOR]],"NO DISPONIBLE","DISPONIBLE")</f>
        <v>#N/A</v>
      </c>
      <c r="M7049" s="9">
        <f>COUNTIF(Tabla267[[#This Row],[VALOR RESTANTE]],0)</f>
        <v>0</v>
      </c>
    </row>
    <row r="7050" spans="2:13" hidden="1" x14ac:dyDescent="0.2">
      <c r="B7050" s="31">
        <v>7041</v>
      </c>
      <c r="J7050">
        <f t="shared" si="109"/>
        <v>105000</v>
      </c>
      <c r="K7050" t="e">
        <f>VLOOKUP(B7050,'REGISTRO ABONOS'!$B$8:$BC$10039,54,0)</f>
        <v>#N/A</v>
      </c>
      <c r="L7050" t="e">
        <f>IF(Tabla267[[#This Row],[VALOR RESTANTE]]&lt;Tabla267[[#This Row],[VALOR]],"NO DISPONIBLE","DISPONIBLE")</f>
        <v>#N/A</v>
      </c>
      <c r="M7050" s="9">
        <f>COUNTIF(Tabla267[[#This Row],[VALOR RESTANTE]],0)</f>
        <v>0</v>
      </c>
    </row>
    <row r="7051" spans="2:13" hidden="1" x14ac:dyDescent="0.2">
      <c r="B7051" s="31">
        <v>7042</v>
      </c>
      <c r="J7051">
        <f t="shared" si="109"/>
        <v>105000</v>
      </c>
      <c r="K7051" t="e">
        <f>VLOOKUP(B7051,'REGISTRO ABONOS'!$B$8:$BC$10039,54,0)</f>
        <v>#N/A</v>
      </c>
      <c r="L7051" t="e">
        <f>IF(Tabla267[[#This Row],[VALOR RESTANTE]]&lt;Tabla267[[#This Row],[VALOR]],"NO DISPONIBLE","DISPONIBLE")</f>
        <v>#N/A</v>
      </c>
      <c r="M7051" s="9">
        <f>COUNTIF(Tabla267[[#This Row],[VALOR RESTANTE]],0)</f>
        <v>0</v>
      </c>
    </row>
    <row r="7052" spans="2:13" hidden="1" x14ac:dyDescent="0.2">
      <c r="B7052" s="31">
        <v>7043</v>
      </c>
      <c r="J7052">
        <f t="shared" ref="J7052:J7115" si="110">IF(C7052&gt;43607,130000,105000)</f>
        <v>105000</v>
      </c>
      <c r="K7052" t="e">
        <f>VLOOKUP(B7052,'REGISTRO ABONOS'!$B$8:$BC$10039,54,0)</f>
        <v>#N/A</v>
      </c>
      <c r="L7052" t="e">
        <f>IF(Tabla267[[#This Row],[VALOR RESTANTE]]&lt;Tabla267[[#This Row],[VALOR]],"NO DISPONIBLE","DISPONIBLE")</f>
        <v>#N/A</v>
      </c>
      <c r="M7052" s="9">
        <f>COUNTIF(Tabla267[[#This Row],[VALOR RESTANTE]],0)</f>
        <v>0</v>
      </c>
    </row>
    <row r="7053" spans="2:13" hidden="1" x14ac:dyDescent="0.2">
      <c r="B7053" s="31">
        <v>7044</v>
      </c>
      <c r="J7053">
        <f t="shared" si="110"/>
        <v>105000</v>
      </c>
      <c r="K7053" t="e">
        <f>VLOOKUP(B7053,'REGISTRO ABONOS'!$B$8:$BC$10039,54,0)</f>
        <v>#N/A</v>
      </c>
      <c r="L7053" t="e">
        <f>IF(Tabla267[[#This Row],[VALOR RESTANTE]]&lt;Tabla267[[#This Row],[VALOR]],"NO DISPONIBLE","DISPONIBLE")</f>
        <v>#N/A</v>
      </c>
      <c r="M7053" s="9">
        <f>COUNTIF(Tabla267[[#This Row],[VALOR RESTANTE]],0)</f>
        <v>0</v>
      </c>
    </row>
    <row r="7054" spans="2:13" hidden="1" x14ac:dyDescent="0.2">
      <c r="B7054" s="31">
        <v>7045</v>
      </c>
      <c r="J7054">
        <f t="shared" si="110"/>
        <v>105000</v>
      </c>
      <c r="K7054" t="e">
        <f>VLOOKUP(B7054,'REGISTRO ABONOS'!$B$8:$BC$10039,54,0)</f>
        <v>#N/A</v>
      </c>
      <c r="L7054" t="e">
        <f>IF(Tabla267[[#This Row],[VALOR RESTANTE]]&lt;Tabla267[[#This Row],[VALOR]],"NO DISPONIBLE","DISPONIBLE")</f>
        <v>#N/A</v>
      </c>
      <c r="M7054" s="9">
        <f>COUNTIF(Tabla267[[#This Row],[VALOR RESTANTE]],0)</f>
        <v>0</v>
      </c>
    </row>
    <row r="7055" spans="2:13" hidden="1" x14ac:dyDescent="0.2">
      <c r="B7055" s="31">
        <v>7046</v>
      </c>
      <c r="J7055">
        <f t="shared" si="110"/>
        <v>105000</v>
      </c>
      <c r="K7055" t="e">
        <f>VLOOKUP(B7055,'REGISTRO ABONOS'!$B$8:$BC$10039,54,0)</f>
        <v>#N/A</v>
      </c>
      <c r="L7055" t="e">
        <f>IF(Tabla267[[#This Row],[VALOR RESTANTE]]&lt;Tabla267[[#This Row],[VALOR]],"NO DISPONIBLE","DISPONIBLE")</f>
        <v>#N/A</v>
      </c>
      <c r="M7055" s="9">
        <f>COUNTIF(Tabla267[[#This Row],[VALOR RESTANTE]],0)</f>
        <v>0</v>
      </c>
    </row>
    <row r="7056" spans="2:13" hidden="1" x14ac:dyDescent="0.2">
      <c r="B7056" s="31">
        <v>7047</v>
      </c>
      <c r="J7056">
        <f t="shared" si="110"/>
        <v>105000</v>
      </c>
      <c r="K7056" t="e">
        <f>VLOOKUP(B7056,'REGISTRO ABONOS'!$B$8:$BC$10039,54,0)</f>
        <v>#N/A</v>
      </c>
      <c r="L7056" t="e">
        <f>IF(Tabla267[[#This Row],[VALOR RESTANTE]]&lt;Tabla267[[#This Row],[VALOR]],"NO DISPONIBLE","DISPONIBLE")</f>
        <v>#N/A</v>
      </c>
      <c r="M7056" s="9">
        <f>COUNTIF(Tabla267[[#This Row],[VALOR RESTANTE]],0)</f>
        <v>0</v>
      </c>
    </row>
    <row r="7057" spans="2:13" hidden="1" x14ac:dyDescent="0.2">
      <c r="B7057" s="31">
        <v>7048</v>
      </c>
      <c r="C7057" s="10">
        <v>43567</v>
      </c>
      <c r="D7057" t="s">
        <v>417</v>
      </c>
      <c r="I7057" t="s">
        <v>411</v>
      </c>
      <c r="J7057">
        <f t="shared" si="110"/>
        <v>105000</v>
      </c>
      <c r="K7057" t="e">
        <f>VLOOKUP(B7057,'REGISTRO ABONOS'!$B$8:$BC$10039,54,0)</f>
        <v>#N/A</v>
      </c>
      <c r="L7057" t="e">
        <f>IF(Tabla267[[#This Row],[VALOR RESTANTE]]&lt;Tabla267[[#This Row],[VALOR]],"NO DISPONIBLE","DISPONIBLE")</f>
        <v>#N/A</v>
      </c>
      <c r="M7057" s="9">
        <f>COUNTIF(Tabla267[[#This Row],[VALOR RESTANTE]],0)</f>
        <v>0</v>
      </c>
    </row>
    <row r="7058" spans="2:13" hidden="1" x14ac:dyDescent="0.2">
      <c r="B7058" s="31">
        <v>7049</v>
      </c>
      <c r="J7058">
        <f t="shared" si="110"/>
        <v>105000</v>
      </c>
      <c r="K7058" t="e">
        <f>VLOOKUP(B7058,'REGISTRO ABONOS'!$B$8:$BC$10039,54,0)</f>
        <v>#N/A</v>
      </c>
      <c r="L7058" t="e">
        <f>IF(Tabla267[[#This Row],[VALOR RESTANTE]]&lt;Tabla267[[#This Row],[VALOR]],"NO DISPONIBLE","DISPONIBLE")</f>
        <v>#N/A</v>
      </c>
      <c r="M7058" s="9">
        <f>COUNTIF(Tabla267[[#This Row],[VALOR RESTANTE]],0)</f>
        <v>0</v>
      </c>
    </row>
    <row r="7059" spans="2:13" hidden="1" x14ac:dyDescent="0.2">
      <c r="B7059" s="31">
        <v>7050</v>
      </c>
      <c r="J7059">
        <f t="shared" si="110"/>
        <v>105000</v>
      </c>
      <c r="K7059" t="e">
        <f>VLOOKUP(B7059,'REGISTRO ABONOS'!$B$8:$BC$10039,54,0)</f>
        <v>#N/A</v>
      </c>
      <c r="L7059" t="e">
        <f>IF(Tabla267[[#This Row],[VALOR RESTANTE]]&lt;Tabla267[[#This Row],[VALOR]],"NO DISPONIBLE","DISPONIBLE")</f>
        <v>#N/A</v>
      </c>
      <c r="M7059" s="9">
        <f>COUNTIF(Tabla267[[#This Row],[VALOR RESTANTE]],0)</f>
        <v>0</v>
      </c>
    </row>
    <row r="7060" spans="2:13" hidden="1" x14ac:dyDescent="0.2">
      <c r="B7060" s="31">
        <v>7051</v>
      </c>
      <c r="J7060">
        <f t="shared" si="110"/>
        <v>105000</v>
      </c>
      <c r="K7060" t="e">
        <f>VLOOKUP(B7060,'REGISTRO ABONOS'!$B$8:$BC$10039,54,0)</f>
        <v>#N/A</v>
      </c>
      <c r="L7060" t="e">
        <f>IF(Tabla267[[#This Row],[VALOR RESTANTE]]&lt;Tabla267[[#This Row],[VALOR]],"NO DISPONIBLE","DISPONIBLE")</f>
        <v>#N/A</v>
      </c>
      <c r="M7060" s="9">
        <f>COUNTIF(Tabla267[[#This Row],[VALOR RESTANTE]],0)</f>
        <v>0</v>
      </c>
    </row>
    <row r="7061" spans="2:13" hidden="1" x14ac:dyDescent="0.2">
      <c r="B7061" s="31">
        <v>7052</v>
      </c>
      <c r="J7061">
        <f t="shared" si="110"/>
        <v>105000</v>
      </c>
      <c r="K7061" t="e">
        <f>VLOOKUP(B7061,'REGISTRO ABONOS'!$B$8:$BC$10039,54,0)</f>
        <v>#N/A</v>
      </c>
      <c r="L7061" t="e">
        <f>IF(Tabla267[[#This Row],[VALOR RESTANTE]]&lt;Tabla267[[#This Row],[VALOR]],"NO DISPONIBLE","DISPONIBLE")</f>
        <v>#N/A</v>
      </c>
      <c r="M7061" s="9">
        <f>COUNTIF(Tabla267[[#This Row],[VALOR RESTANTE]],0)</f>
        <v>0</v>
      </c>
    </row>
    <row r="7062" spans="2:13" hidden="1" x14ac:dyDescent="0.2">
      <c r="B7062" s="31">
        <v>7053</v>
      </c>
      <c r="J7062">
        <f t="shared" si="110"/>
        <v>105000</v>
      </c>
      <c r="K7062" t="e">
        <f>VLOOKUP(B7062,'REGISTRO ABONOS'!$B$8:$BC$10039,54,0)</f>
        <v>#N/A</v>
      </c>
      <c r="L7062" t="e">
        <f>IF(Tabla267[[#This Row],[VALOR RESTANTE]]&lt;Tabla267[[#This Row],[VALOR]],"NO DISPONIBLE","DISPONIBLE")</f>
        <v>#N/A</v>
      </c>
      <c r="M7062" s="9">
        <f>COUNTIF(Tabla267[[#This Row],[VALOR RESTANTE]],0)</f>
        <v>0</v>
      </c>
    </row>
    <row r="7063" spans="2:13" hidden="1" x14ac:dyDescent="0.2">
      <c r="B7063" s="31">
        <v>7054</v>
      </c>
      <c r="J7063">
        <f t="shared" si="110"/>
        <v>105000</v>
      </c>
      <c r="K7063" t="e">
        <f>VLOOKUP(B7063,'REGISTRO ABONOS'!$B$8:$BC$10039,54,0)</f>
        <v>#N/A</v>
      </c>
      <c r="L7063" t="e">
        <f>IF(Tabla267[[#This Row],[VALOR RESTANTE]]&lt;Tabla267[[#This Row],[VALOR]],"NO DISPONIBLE","DISPONIBLE")</f>
        <v>#N/A</v>
      </c>
      <c r="M7063" s="9">
        <f>COUNTIF(Tabla267[[#This Row],[VALOR RESTANTE]],0)</f>
        <v>0</v>
      </c>
    </row>
    <row r="7064" spans="2:13" hidden="1" x14ac:dyDescent="0.2">
      <c r="B7064" s="31">
        <v>7055</v>
      </c>
      <c r="J7064">
        <f t="shared" si="110"/>
        <v>105000</v>
      </c>
      <c r="K7064" t="e">
        <f>VLOOKUP(B7064,'REGISTRO ABONOS'!$B$8:$BC$10039,54,0)</f>
        <v>#N/A</v>
      </c>
      <c r="L7064" t="e">
        <f>IF(Tabla267[[#This Row],[VALOR RESTANTE]]&lt;Tabla267[[#This Row],[VALOR]],"NO DISPONIBLE","DISPONIBLE")</f>
        <v>#N/A</v>
      </c>
      <c r="M7064" s="9">
        <f>COUNTIF(Tabla267[[#This Row],[VALOR RESTANTE]],0)</f>
        <v>0</v>
      </c>
    </row>
    <row r="7065" spans="2:13" hidden="1" x14ac:dyDescent="0.2">
      <c r="B7065" s="31">
        <v>7056</v>
      </c>
      <c r="J7065">
        <f t="shared" si="110"/>
        <v>105000</v>
      </c>
      <c r="K7065" t="e">
        <f>VLOOKUP(B7065,'REGISTRO ABONOS'!$B$8:$BC$10039,54,0)</f>
        <v>#N/A</v>
      </c>
      <c r="L7065" t="e">
        <f>IF(Tabla267[[#This Row],[VALOR RESTANTE]]&lt;Tabla267[[#This Row],[VALOR]],"NO DISPONIBLE","DISPONIBLE")</f>
        <v>#N/A</v>
      </c>
      <c r="M7065" s="9">
        <f>COUNTIF(Tabla267[[#This Row],[VALOR RESTANTE]],0)</f>
        <v>0</v>
      </c>
    </row>
    <row r="7066" spans="2:13" hidden="1" x14ac:dyDescent="0.2">
      <c r="B7066" s="31">
        <v>7057</v>
      </c>
      <c r="J7066">
        <f t="shared" si="110"/>
        <v>105000</v>
      </c>
      <c r="K7066" t="e">
        <f>VLOOKUP(B7066,'REGISTRO ABONOS'!$B$8:$BC$10039,54,0)</f>
        <v>#N/A</v>
      </c>
      <c r="L7066" t="e">
        <f>IF(Tabla267[[#This Row],[VALOR RESTANTE]]&lt;Tabla267[[#This Row],[VALOR]],"NO DISPONIBLE","DISPONIBLE")</f>
        <v>#N/A</v>
      </c>
      <c r="M7066" s="9">
        <f>COUNTIF(Tabla267[[#This Row],[VALOR RESTANTE]],0)</f>
        <v>0</v>
      </c>
    </row>
    <row r="7067" spans="2:13" hidden="1" x14ac:dyDescent="0.2">
      <c r="B7067" s="31">
        <v>7058</v>
      </c>
      <c r="J7067">
        <f t="shared" si="110"/>
        <v>105000</v>
      </c>
      <c r="K7067" t="e">
        <f>VLOOKUP(B7067,'REGISTRO ABONOS'!$B$8:$BC$10039,54,0)</f>
        <v>#N/A</v>
      </c>
      <c r="L7067" t="e">
        <f>IF(Tabla267[[#This Row],[VALOR RESTANTE]]&lt;Tabla267[[#This Row],[VALOR]],"NO DISPONIBLE","DISPONIBLE")</f>
        <v>#N/A</v>
      </c>
      <c r="M7067" s="9">
        <f>COUNTIF(Tabla267[[#This Row],[VALOR RESTANTE]],0)</f>
        <v>0</v>
      </c>
    </row>
    <row r="7068" spans="2:13" hidden="1" x14ac:dyDescent="0.2">
      <c r="B7068" s="31">
        <v>7059</v>
      </c>
      <c r="J7068">
        <f t="shared" si="110"/>
        <v>105000</v>
      </c>
      <c r="K7068" t="e">
        <f>VLOOKUP(B7068,'REGISTRO ABONOS'!$B$8:$BC$10039,54,0)</f>
        <v>#N/A</v>
      </c>
      <c r="L7068" t="e">
        <f>IF(Tabla267[[#This Row],[VALOR RESTANTE]]&lt;Tabla267[[#This Row],[VALOR]],"NO DISPONIBLE","DISPONIBLE")</f>
        <v>#N/A</v>
      </c>
      <c r="M7068" s="9">
        <f>COUNTIF(Tabla267[[#This Row],[VALOR RESTANTE]],0)</f>
        <v>0</v>
      </c>
    </row>
    <row r="7069" spans="2:13" hidden="1" x14ac:dyDescent="0.2">
      <c r="B7069" s="31">
        <v>7060</v>
      </c>
      <c r="J7069">
        <f t="shared" si="110"/>
        <v>105000</v>
      </c>
      <c r="K7069" t="e">
        <f>VLOOKUP(B7069,'REGISTRO ABONOS'!$B$8:$BC$10039,54,0)</f>
        <v>#N/A</v>
      </c>
      <c r="L7069" t="e">
        <f>IF(Tabla267[[#This Row],[VALOR RESTANTE]]&lt;Tabla267[[#This Row],[VALOR]],"NO DISPONIBLE","DISPONIBLE")</f>
        <v>#N/A</v>
      </c>
      <c r="M7069" s="9">
        <f>COUNTIF(Tabla267[[#This Row],[VALOR RESTANTE]],0)</f>
        <v>0</v>
      </c>
    </row>
    <row r="7070" spans="2:13" hidden="1" x14ac:dyDescent="0.2">
      <c r="B7070" s="31">
        <v>7061</v>
      </c>
      <c r="J7070">
        <f t="shared" si="110"/>
        <v>105000</v>
      </c>
      <c r="K7070" t="e">
        <f>VLOOKUP(B7070,'REGISTRO ABONOS'!$B$8:$BC$10039,54,0)</f>
        <v>#N/A</v>
      </c>
      <c r="L7070" t="e">
        <f>IF(Tabla267[[#This Row],[VALOR RESTANTE]]&lt;Tabla267[[#This Row],[VALOR]],"NO DISPONIBLE","DISPONIBLE")</f>
        <v>#N/A</v>
      </c>
      <c r="M7070" s="9">
        <f>COUNTIF(Tabla267[[#This Row],[VALOR RESTANTE]],0)</f>
        <v>0</v>
      </c>
    </row>
    <row r="7071" spans="2:13" hidden="1" x14ac:dyDescent="0.2">
      <c r="B7071" s="31">
        <v>7062</v>
      </c>
      <c r="J7071">
        <f t="shared" si="110"/>
        <v>105000</v>
      </c>
      <c r="K7071" t="e">
        <f>VLOOKUP(B7071,'REGISTRO ABONOS'!$B$8:$BC$10039,54,0)</f>
        <v>#N/A</v>
      </c>
      <c r="L7071" t="e">
        <f>IF(Tabla267[[#This Row],[VALOR RESTANTE]]&lt;Tabla267[[#This Row],[VALOR]],"NO DISPONIBLE","DISPONIBLE")</f>
        <v>#N/A</v>
      </c>
      <c r="M7071" s="9">
        <f>COUNTIF(Tabla267[[#This Row],[VALOR RESTANTE]],0)</f>
        <v>0</v>
      </c>
    </row>
    <row r="7072" spans="2:13" hidden="1" x14ac:dyDescent="0.2">
      <c r="B7072" s="31">
        <v>7063</v>
      </c>
      <c r="J7072">
        <f t="shared" si="110"/>
        <v>105000</v>
      </c>
      <c r="K7072" t="e">
        <f>VLOOKUP(B7072,'REGISTRO ABONOS'!$B$8:$BC$10039,54,0)</f>
        <v>#N/A</v>
      </c>
      <c r="L7072" t="e">
        <f>IF(Tabla267[[#This Row],[VALOR RESTANTE]]&lt;Tabla267[[#This Row],[VALOR]],"NO DISPONIBLE","DISPONIBLE")</f>
        <v>#N/A</v>
      </c>
      <c r="M7072" s="9">
        <f>COUNTIF(Tabla267[[#This Row],[VALOR RESTANTE]],0)</f>
        <v>0</v>
      </c>
    </row>
    <row r="7073" spans="2:13" hidden="1" x14ac:dyDescent="0.2">
      <c r="B7073" s="31">
        <v>7064</v>
      </c>
      <c r="J7073">
        <f t="shared" si="110"/>
        <v>105000</v>
      </c>
      <c r="K7073" t="e">
        <f>VLOOKUP(B7073,'REGISTRO ABONOS'!$B$8:$BC$10039,54,0)</f>
        <v>#N/A</v>
      </c>
      <c r="L7073" t="e">
        <f>IF(Tabla267[[#This Row],[VALOR RESTANTE]]&lt;Tabla267[[#This Row],[VALOR]],"NO DISPONIBLE","DISPONIBLE")</f>
        <v>#N/A</v>
      </c>
      <c r="M7073" s="9">
        <f>COUNTIF(Tabla267[[#This Row],[VALOR RESTANTE]],0)</f>
        <v>0</v>
      </c>
    </row>
    <row r="7074" spans="2:13" hidden="1" x14ac:dyDescent="0.2">
      <c r="B7074" s="31">
        <v>7065</v>
      </c>
      <c r="J7074">
        <f t="shared" si="110"/>
        <v>105000</v>
      </c>
      <c r="K7074" t="e">
        <f>VLOOKUP(B7074,'REGISTRO ABONOS'!$B$8:$BC$10039,54,0)</f>
        <v>#N/A</v>
      </c>
      <c r="L7074" t="e">
        <f>IF(Tabla267[[#This Row],[VALOR RESTANTE]]&lt;Tabla267[[#This Row],[VALOR]],"NO DISPONIBLE","DISPONIBLE")</f>
        <v>#N/A</v>
      </c>
      <c r="M7074" s="9">
        <f>COUNTIF(Tabla267[[#This Row],[VALOR RESTANTE]],0)</f>
        <v>0</v>
      </c>
    </row>
    <row r="7075" spans="2:13" hidden="1" x14ac:dyDescent="0.2">
      <c r="B7075" s="31">
        <v>7066</v>
      </c>
      <c r="J7075">
        <f t="shared" si="110"/>
        <v>105000</v>
      </c>
      <c r="K7075" t="e">
        <f>VLOOKUP(B7075,'REGISTRO ABONOS'!$B$8:$BC$10039,54,0)</f>
        <v>#N/A</v>
      </c>
      <c r="L7075" t="e">
        <f>IF(Tabla267[[#This Row],[VALOR RESTANTE]]&lt;Tabla267[[#This Row],[VALOR]],"NO DISPONIBLE","DISPONIBLE")</f>
        <v>#N/A</v>
      </c>
      <c r="M7075" s="9">
        <f>COUNTIF(Tabla267[[#This Row],[VALOR RESTANTE]],0)</f>
        <v>0</v>
      </c>
    </row>
    <row r="7076" spans="2:13" hidden="1" x14ac:dyDescent="0.2">
      <c r="B7076" s="31">
        <v>7067</v>
      </c>
      <c r="J7076">
        <f t="shared" si="110"/>
        <v>105000</v>
      </c>
      <c r="K7076" t="e">
        <f>VLOOKUP(B7076,'REGISTRO ABONOS'!$B$8:$BC$10039,54,0)</f>
        <v>#N/A</v>
      </c>
      <c r="L7076" t="e">
        <f>IF(Tabla267[[#This Row],[VALOR RESTANTE]]&lt;Tabla267[[#This Row],[VALOR]],"NO DISPONIBLE","DISPONIBLE")</f>
        <v>#N/A</v>
      </c>
      <c r="M7076" s="9">
        <f>COUNTIF(Tabla267[[#This Row],[VALOR RESTANTE]],0)</f>
        <v>0</v>
      </c>
    </row>
    <row r="7077" spans="2:13" hidden="1" x14ac:dyDescent="0.2">
      <c r="B7077" s="31">
        <v>7068</v>
      </c>
      <c r="J7077">
        <f t="shared" si="110"/>
        <v>105000</v>
      </c>
      <c r="K7077" t="e">
        <f>VLOOKUP(B7077,'REGISTRO ABONOS'!$B$8:$BC$10039,54,0)</f>
        <v>#N/A</v>
      </c>
      <c r="L7077" t="e">
        <f>IF(Tabla267[[#This Row],[VALOR RESTANTE]]&lt;Tabla267[[#This Row],[VALOR]],"NO DISPONIBLE","DISPONIBLE")</f>
        <v>#N/A</v>
      </c>
      <c r="M7077" s="9">
        <f>COUNTIF(Tabla267[[#This Row],[VALOR RESTANTE]],0)</f>
        <v>0</v>
      </c>
    </row>
    <row r="7078" spans="2:13" hidden="1" x14ac:dyDescent="0.2">
      <c r="B7078" s="31">
        <v>7069</v>
      </c>
      <c r="J7078">
        <f t="shared" si="110"/>
        <v>105000</v>
      </c>
      <c r="K7078" t="e">
        <f>VLOOKUP(B7078,'REGISTRO ABONOS'!$B$8:$BC$10039,54,0)</f>
        <v>#N/A</v>
      </c>
      <c r="L7078" t="e">
        <f>IF(Tabla267[[#This Row],[VALOR RESTANTE]]&lt;Tabla267[[#This Row],[VALOR]],"NO DISPONIBLE","DISPONIBLE")</f>
        <v>#N/A</v>
      </c>
      <c r="M7078" s="9">
        <f>COUNTIF(Tabla267[[#This Row],[VALOR RESTANTE]],0)</f>
        <v>0</v>
      </c>
    </row>
    <row r="7079" spans="2:13" hidden="1" x14ac:dyDescent="0.2">
      <c r="B7079" s="31">
        <v>7070</v>
      </c>
      <c r="J7079">
        <f t="shared" si="110"/>
        <v>105000</v>
      </c>
      <c r="K7079" t="e">
        <f>VLOOKUP(B7079,'REGISTRO ABONOS'!$B$8:$BC$10039,54,0)</f>
        <v>#N/A</v>
      </c>
      <c r="L7079" t="e">
        <f>IF(Tabla267[[#This Row],[VALOR RESTANTE]]&lt;Tabla267[[#This Row],[VALOR]],"NO DISPONIBLE","DISPONIBLE")</f>
        <v>#N/A</v>
      </c>
      <c r="M7079" s="9">
        <f>COUNTIF(Tabla267[[#This Row],[VALOR RESTANTE]],0)</f>
        <v>0</v>
      </c>
    </row>
    <row r="7080" spans="2:13" hidden="1" x14ac:dyDescent="0.2">
      <c r="B7080" s="31">
        <v>7071</v>
      </c>
      <c r="J7080">
        <f t="shared" si="110"/>
        <v>105000</v>
      </c>
      <c r="K7080" t="e">
        <f>VLOOKUP(B7080,'REGISTRO ABONOS'!$B$8:$BC$10039,54,0)</f>
        <v>#N/A</v>
      </c>
      <c r="L7080" t="e">
        <f>IF(Tabla267[[#This Row],[VALOR RESTANTE]]&lt;Tabla267[[#This Row],[VALOR]],"NO DISPONIBLE","DISPONIBLE")</f>
        <v>#N/A</v>
      </c>
      <c r="M7080" s="9">
        <f>COUNTIF(Tabla267[[#This Row],[VALOR RESTANTE]],0)</f>
        <v>0</v>
      </c>
    </row>
    <row r="7081" spans="2:13" hidden="1" x14ac:dyDescent="0.2">
      <c r="B7081" s="31">
        <v>7072</v>
      </c>
      <c r="J7081">
        <f t="shared" si="110"/>
        <v>105000</v>
      </c>
      <c r="K7081" t="e">
        <f>VLOOKUP(B7081,'REGISTRO ABONOS'!$B$8:$BC$10039,54,0)</f>
        <v>#N/A</v>
      </c>
      <c r="L7081" t="e">
        <f>IF(Tabla267[[#This Row],[VALOR RESTANTE]]&lt;Tabla267[[#This Row],[VALOR]],"NO DISPONIBLE","DISPONIBLE")</f>
        <v>#N/A</v>
      </c>
      <c r="M7081" s="9">
        <f>COUNTIF(Tabla267[[#This Row],[VALOR RESTANTE]],0)</f>
        <v>0</v>
      </c>
    </row>
    <row r="7082" spans="2:13" hidden="1" x14ac:dyDescent="0.2">
      <c r="B7082" s="31">
        <v>7073</v>
      </c>
      <c r="J7082">
        <f t="shared" si="110"/>
        <v>105000</v>
      </c>
      <c r="K7082" t="e">
        <f>VLOOKUP(B7082,'REGISTRO ABONOS'!$B$8:$BC$10039,54,0)</f>
        <v>#N/A</v>
      </c>
      <c r="L7082" t="e">
        <f>IF(Tabla267[[#This Row],[VALOR RESTANTE]]&lt;Tabla267[[#This Row],[VALOR]],"NO DISPONIBLE","DISPONIBLE")</f>
        <v>#N/A</v>
      </c>
      <c r="M7082" s="9">
        <f>COUNTIF(Tabla267[[#This Row],[VALOR RESTANTE]],0)</f>
        <v>0</v>
      </c>
    </row>
    <row r="7083" spans="2:13" hidden="1" x14ac:dyDescent="0.2">
      <c r="B7083" s="31">
        <v>7074</v>
      </c>
      <c r="J7083">
        <f t="shared" si="110"/>
        <v>105000</v>
      </c>
      <c r="K7083" t="e">
        <f>VLOOKUP(B7083,'REGISTRO ABONOS'!$B$8:$BC$10039,54,0)</f>
        <v>#N/A</v>
      </c>
      <c r="L7083" t="e">
        <f>IF(Tabla267[[#This Row],[VALOR RESTANTE]]&lt;Tabla267[[#This Row],[VALOR]],"NO DISPONIBLE","DISPONIBLE")</f>
        <v>#N/A</v>
      </c>
      <c r="M7083" s="9">
        <f>COUNTIF(Tabla267[[#This Row],[VALOR RESTANTE]],0)</f>
        <v>0</v>
      </c>
    </row>
    <row r="7084" spans="2:13" hidden="1" x14ac:dyDescent="0.2">
      <c r="B7084" s="31">
        <v>7075</v>
      </c>
      <c r="J7084">
        <f t="shared" si="110"/>
        <v>105000</v>
      </c>
      <c r="K7084" t="e">
        <f>VLOOKUP(B7084,'REGISTRO ABONOS'!$B$8:$BC$10039,54,0)</f>
        <v>#N/A</v>
      </c>
      <c r="L7084" t="e">
        <f>IF(Tabla267[[#This Row],[VALOR RESTANTE]]&lt;Tabla267[[#This Row],[VALOR]],"NO DISPONIBLE","DISPONIBLE")</f>
        <v>#N/A</v>
      </c>
      <c r="M7084" s="9">
        <f>COUNTIF(Tabla267[[#This Row],[VALOR RESTANTE]],0)</f>
        <v>0</v>
      </c>
    </row>
    <row r="7085" spans="2:13" hidden="1" x14ac:dyDescent="0.2">
      <c r="B7085" s="31">
        <v>7076</v>
      </c>
      <c r="J7085">
        <f t="shared" si="110"/>
        <v>105000</v>
      </c>
      <c r="K7085" t="e">
        <f>VLOOKUP(B7085,'REGISTRO ABONOS'!$B$8:$BC$10039,54,0)</f>
        <v>#N/A</v>
      </c>
      <c r="L7085" t="e">
        <f>IF(Tabla267[[#This Row],[VALOR RESTANTE]]&lt;Tabla267[[#This Row],[VALOR]],"NO DISPONIBLE","DISPONIBLE")</f>
        <v>#N/A</v>
      </c>
      <c r="M7085" s="9">
        <f>COUNTIF(Tabla267[[#This Row],[VALOR RESTANTE]],0)</f>
        <v>0</v>
      </c>
    </row>
    <row r="7086" spans="2:13" hidden="1" x14ac:dyDescent="0.2">
      <c r="B7086" s="31">
        <v>7077</v>
      </c>
      <c r="J7086">
        <f t="shared" si="110"/>
        <v>105000</v>
      </c>
      <c r="K7086" t="e">
        <f>VLOOKUP(B7086,'REGISTRO ABONOS'!$B$8:$BC$10039,54,0)</f>
        <v>#N/A</v>
      </c>
      <c r="L7086" t="e">
        <f>IF(Tabla267[[#This Row],[VALOR RESTANTE]]&lt;Tabla267[[#This Row],[VALOR]],"NO DISPONIBLE","DISPONIBLE")</f>
        <v>#N/A</v>
      </c>
      <c r="M7086" s="9">
        <f>COUNTIF(Tabla267[[#This Row],[VALOR RESTANTE]],0)</f>
        <v>0</v>
      </c>
    </row>
    <row r="7087" spans="2:13" hidden="1" x14ac:dyDescent="0.2">
      <c r="B7087" s="31">
        <v>7078</v>
      </c>
      <c r="J7087">
        <f t="shared" si="110"/>
        <v>105000</v>
      </c>
      <c r="K7087" t="e">
        <f>VLOOKUP(B7087,'REGISTRO ABONOS'!$B$8:$BC$10039,54,0)</f>
        <v>#N/A</v>
      </c>
      <c r="L7087" t="e">
        <f>IF(Tabla267[[#This Row],[VALOR RESTANTE]]&lt;Tabla267[[#This Row],[VALOR]],"NO DISPONIBLE","DISPONIBLE")</f>
        <v>#N/A</v>
      </c>
      <c r="M7087" s="9">
        <f>COUNTIF(Tabla267[[#This Row],[VALOR RESTANTE]],0)</f>
        <v>0</v>
      </c>
    </row>
    <row r="7088" spans="2:13" hidden="1" x14ac:dyDescent="0.2">
      <c r="B7088" s="31">
        <v>7079</v>
      </c>
      <c r="J7088">
        <f t="shared" si="110"/>
        <v>105000</v>
      </c>
      <c r="K7088" t="e">
        <f>VLOOKUP(B7088,'REGISTRO ABONOS'!$B$8:$BC$10039,54,0)</f>
        <v>#N/A</v>
      </c>
      <c r="L7088" t="e">
        <f>IF(Tabla267[[#This Row],[VALOR RESTANTE]]&lt;Tabla267[[#This Row],[VALOR]],"NO DISPONIBLE","DISPONIBLE")</f>
        <v>#N/A</v>
      </c>
      <c r="M7088" s="9">
        <f>COUNTIF(Tabla267[[#This Row],[VALOR RESTANTE]],0)</f>
        <v>0</v>
      </c>
    </row>
    <row r="7089" spans="2:13" hidden="1" x14ac:dyDescent="0.2">
      <c r="B7089" s="31">
        <v>7080</v>
      </c>
      <c r="J7089">
        <f t="shared" si="110"/>
        <v>105000</v>
      </c>
      <c r="K7089" t="e">
        <f>VLOOKUP(B7089,'REGISTRO ABONOS'!$B$8:$BC$10039,54,0)</f>
        <v>#N/A</v>
      </c>
      <c r="L7089" t="e">
        <f>IF(Tabla267[[#This Row],[VALOR RESTANTE]]&lt;Tabla267[[#This Row],[VALOR]],"NO DISPONIBLE","DISPONIBLE")</f>
        <v>#N/A</v>
      </c>
      <c r="M7089" s="9">
        <f>COUNTIF(Tabla267[[#This Row],[VALOR RESTANTE]],0)</f>
        <v>0</v>
      </c>
    </row>
    <row r="7090" spans="2:13" hidden="1" x14ac:dyDescent="0.2">
      <c r="B7090" s="31">
        <v>7081</v>
      </c>
      <c r="J7090">
        <f t="shared" si="110"/>
        <v>105000</v>
      </c>
      <c r="K7090" t="e">
        <f>VLOOKUP(B7090,'REGISTRO ABONOS'!$B$8:$BC$10039,54,0)</f>
        <v>#N/A</v>
      </c>
      <c r="L7090" t="e">
        <f>IF(Tabla267[[#This Row],[VALOR RESTANTE]]&lt;Tabla267[[#This Row],[VALOR]],"NO DISPONIBLE","DISPONIBLE")</f>
        <v>#N/A</v>
      </c>
      <c r="M7090" s="9">
        <f>COUNTIF(Tabla267[[#This Row],[VALOR RESTANTE]],0)</f>
        <v>0</v>
      </c>
    </row>
    <row r="7091" spans="2:13" hidden="1" x14ac:dyDescent="0.2">
      <c r="B7091" s="31">
        <v>7082</v>
      </c>
      <c r="J7091">
        <f t="shared" si="110"/>
        <v>105000</v>
      </c>
      <c r="K7091" t="e">
        <f>VLOOKUP(B7091,'REGISTRO ABONOS'!$B$8:$BC$10039,54,0)</f>
        <v>#N/A</v>
      </c>
      <c r="L7091" t="e">
        <f>IF(Tabla267[[#This Row],[VALOR RESTANTE]]&lt;Tabla267[[#This Row],[VALOR]],"NO DISPONIBLE","DISPONIBLE")</f>
        <v>#N/A</v>
      </c>
      <c r="M7091" s="9">
        <f>COUNTIF(Tabla267[[#This Row],[VALOR RESTANTE]],0)</f>
        <v>0</v>
      </c>
    </row>
    <row r="7092" spans="2:13" hidden="1" x14ac:dyDescent="0.2">
      <c r="B7092" s="31">
        <v>7083</v>
      </c>
      <c r="J7092">
        <f t="shared" si="110"/>
        <v>105000</v>
      </c>
      <c r="K7092" t="e">
        <f>VLOOKUP(B7092,'REGISTRO ABONOS'!$B$8:$BC$10039,54,0)</f>
        <v>#N/A</v>
      </c>
      <c r="L7092" t="e">
        <f>IF(Tabla267[[#This Row],[VALOR RESTANTE]]&lt;Tabla267[[#This Row],[VALOR]],"NO DISPONIBLE","DISPONIBLE")</f>
        <v>#N/A</v>
      </c>
      <c r="M7092" s="9">
        <f>COUNTIF(Tabla267[[#This Row],[VALOR RESTANTE]],0)</f>
        <v>0</v>
      </c>
    </row>
    <row r="7093" spans="2:13" hidden="1" x14ac:dyDescent="0.2">
      <c r="B7093" s="31">
        <v>7084</v>
      </c>
      <c r="J7093">
        <f t="shared" si="110"/>
        <v>105000</v>
      </c>
      <c r="K7093" t="e">
        <f>VLOOKUP(B7093,'REGISTRO ABONOS'!$B$8:$BC$10039,54,0)</f>
        <v>#N/A</v>
      </c>
      <c r="L7093" t="e">
        <f>IF(Tabla267[[#This Row],[VALOR RESTANTE]]&lt;Tabla267[[#This Row],[VALOR]],"NO DISPONIBLE","DISPONIBLE")</f>
        <v>#N/A</v>
      </c>
      <c r="M7093" s="9">
        <f>COUNTIF(Tabla267[[#This Row],[VALOR RESTANTE]],0)</f>
        <v>0</v>
      </c>
    </row>
    <row r="7094" spans="2:13" hidden="1" x14ac:dyDescent="0.2">
      <c r="B7094" s="31">
        <v>7085</v>
      </c>
      <c r="J7094">
        <f t="shared" si="110"/>
        <v>105000</v>
      </c>
      <c r="K7094" t="e">
        <f>VLOOKUP(B7094,'REGISTRO ABONOS'!$B$8:$BC$10039,54,0)</f>
        <v>#N/A</v>
      </c>
      <c r="L7094" t="e">
        <f>IF(Tabla267[[#This Row],[VALOR RESTANTE]]&lt;Tabla267[[#This Row],[VALOR]],"NO DISPONIBLE","DISPONIBLE")</f>
        <v>#N/A</v>
      </c>
      <c r="M7094" s="9">
        <f>COUNTIF(Tabla267[[#This Row],[VALOR RESTANTE]],0)</f>
        <v>0</v>
      </c>
    </row>
    <row r="7095" spans="2:13" hidden="1" x14ac:dyDescent="0.2">
      <c r="B7095" s="31">
        <v>7086</v>
      </c>
      <c r="J7095">
        <f t="shared" si="110"/>
        <v>105000</v>
      </c>
      <c r="K7095" t="e">
        <f>VLOOKUP(B7095,'REGISTRO ABONOS'!$B$8:$BC$10039,54,0)</f>
        <v>#N/A</v>
      </c>
      <c r="L7095" t="e">
        <f>IF(Tabla267[[#This Row],[VALOR RESTANTE]]&lt;Tabla267[[#This Row],[VALOR]],"NO DISPONIBLE","DISPONIBLE")</f>
        <v>#N/A</v>
      </c>
      <c r="M7095" s="9">
        <f>COUNTIF(Tabla267[[#This Row],[VALOR RESTANTE]],0)</f>
        <v>0</v>
      </c>
    </row>
    <row r="7096" spans="2:13" hidden="1" x14ac:dyDescent="0.2">
      <c r="B7096" s="31">
        <v>7087</v>
      </c>
      <c r="J7096">
        <f t="shared" si="110"/>
        <v>105000</v>
      </c>
      <c r="K7096" t="e">
        <f>VLOOKUP(B7096,'REGISTRO ABONOS'!$B$8:$BC$10039,54,0)</f>
        <v>#N/A</v>
      </c>
      <c r="L7096" t="e">
        <f>IF(Tabla267[[#This Row],[VALOR RESTANTE]]&lt;Tabla267[[#This Row],[VALOR]],"NO DISPONIBLE","DISPONIBLE")</f>
        <v>#N/A</v>
      </c>
      <c r="M7096" s="9">
        <f>COUNTIF(Tabla267[[#This Row],[VALOR RESTANTE]],0)</f>
        <v>0</v>
      </c>
    </row>
    <row r="7097" spans="2:13" hidden="1" x14ac:dyDescent="0.2">
      <c r="B7097" s="31">
        <v>7088</v>
      </c>
      <c r="J7097">
        <f t="shared" si="110"/>
        <v>105000</v>
      </c>
      <c r="K7097" t="e">
        <f>VLOOKUP(B7097,'REGISTRO ABONOS'!$B$8:$BC$10039,54,0)</f>
        <v>#N/A</v>
      </c>
      <c r="L7097" t="e">
        <f>IF(Tabla267[[#This Row],[VALOR RESTANTE]]&lt;Tabla267[[#This Row],[VALOR]],"NO DISPONIBLE","DISPONIBLE")</f>
        <v>#N/A</v>
      </c>
      <c r="M7097" s="9">
        <f>COUNTIF(Tabla267[[#This Row],[VALOR RESTANTE]],0)</f>
        <v>0</v>
      </c>
    </row>
    <row r="7098" spans="2:13" hidden="1" x14ac:dyDescent="0.2">
      <c r="B7098" s="31">
        <v>7089</v>
      </c>
      <c r="J7098">
        <f t="shared" si="110"/>
        <v>105000</v>
      </c>
      <c r="K7098" t="e">
        <f>VLOOKUP(B7098,'REGISTRO ABONOS'!$B$8:$BC$10039,54,0)</f>
        <v>#N/A</v>
      </c>
      <c r="L7098" t="e">
        <f>IF(Tabla267[[#This Row],[VALOR RESTANTE]]&lt;Tabla267[[#This Row],[VALOR]],"NO DISPONIBLE","DISPONIBLE")</f>
        <v>#N/A</v>
      </c>
      <c r="M7098" s="9">
        <f>COUNTIF(Tabla267[[#This Row],[VALOR RESTANTE]],0)</f>
        <v>0</v>
      </c>
    </row>
    <row r="7099" spans="2:13" hidden="1" x14ac:dyDescent="0.2">
      <c r="B7099" s="31">
        <v>7090</v>
      </c>
      <c r="J7099">
        <f t="shared" si="110"/>
        <v>105000</v>
      </c>
      <c r="K7099" t="e">
        <f>VLOOKUP(B7099,'REGISTRO ABONOS'!$B$8:$BC$10039,54,0)</f>
        <v>#N/A</v>
      </c>
      <c r="L7099" t="e">
        <f>IF(Tabla267[[#This Row],[VALOR RESTANTE]]&lt;Tabla267[[#This Row],[VALOR]],"NO DISPONIBLE","DISPONIBLE")</f>
        <v>#N/A</v>
      </c>
      <c r="M7099" s="9">
        <f>COUNTIF(Tabla267[[#This Row],[VALOR RESTANTE]],0)</f>
        <v>0</v>
      </c>
    </row>
    <row r="7100" spans="2:13" hidden="1" x14ac:dyDescent="0.2">
      <c r="B7100" s="31">
        <v>7091</v>
      </c>
      <c r="J7100">
        <f t="shared" si="110"/>
        <v>105000</v>
      </c>
      <c r="K7100" t="e">
        <f>VLOOKUP(B7100,'REGISTRO ABONOS'!$B$8:$BC$10039,54,0)</f>
        <v>#N/A</v>
      </c>
      <c r="L7100" t="e">
        <f>IF(Tabla267[[#This Row],[VALOR RESTANTE]]&lt;Tabla267[[#This Row],[VALOR]],"NO DISPONIBLE","DISPONIBLE")</f>
        <v>#N/A</v>
      </c>
      <c r="M7100" s="9">
        <f>COUNTIF(Tabla267[[#This Row],[VALOR RESTANTE]],0)</f>
        <v>0</v>
      </c>
    </row>
    <row r="7101" spans="2:13" hidden="1" x14ac:dyDescent="0.2">
      <c r="B7101" s="31">
        <v>7092</v>
      </c>
      <c r="J7101">
        <f t="shared" si="110"/>
        <v>105000</v>
      </c>
      <c r="K7101" t="e">
        <f>VLOOKUP(B7101,'REGISTRO ABONOS'!$B$8:$BC$10039,54,0)</f>
        <v>#N/A</v>
      </c>
      <c r="L7101" t="e">
        <f>IF(Tabla267[[#This Row],[VALOR RESTANTE]]&lt;Tabla267[[#This Row],[VALOR]],"NO DISPONIBLE","DISPONIBLE")</f>
        <v>#N/A</v>
      </c>
      <c r="M7101" s="9">
        <f>COUNTIF(Tabla267[[#This Row],[VALOR RESTANTE]],0)</f>
        <v>0</v>
      </c>
    </row>
    <row r="7102" spans="2:13" hidden="1" x14ac:dyDescent="0.2">
      <c r="B7102" s="31">
        <v>7093</v>
      </c>
      <c r="J7102">
        <f t="shared" si="110"/>
        <v>105000</v>
      </c>
      <c r="K7102" t="e">
        <f>VLOOKUP(B7102,'REGISTRO ABONOS'!$B$8:$BC$10039,54,0)</f>
        <v>#N/A</v>
      </c>
      <c r="L7102" t="e">
        <f>IF(Tabla267[[#This Row],[VALOR RESTANTE]]&lt;Tabla267[[#This Row],[VALOR]],"NO DISPONIBLE","DISPONIBLE")</f>
        <v>#N/A</v>
      </c>
      <c r="M7102" s="9">
        <f>COUNTIF(Tabla267[[#This Row],[VALOR RESTANTE]],0)</f>
        <v>0</v>
      </c>
    </row>
    <row r="7103" spans="2:13" hidden="1" x14ac:dyDescent="0.2">
      <c r="B7103" s="31">
        <v>7094</v>
      </c>
      <c r="J7103">
        <f t="shared" si="110"/>
        <v>105000</v>
      </c>
      <c r="K7103" t="e">
        <f>VLOOKUP(B7103,'REGISTRO ABONOS'!$B$8:$BC$10039,54,0)</f>
        <v>#N/A</v>
      </c>
      <c r="L7103" t="e">
        <f>IF(Tabla267[[#This Row],[VALOR RESTANTE]]&lt;Tabla267[[#This Row],[VALOR]],"NO DISPONIBLE","DISPONIBLE")</f>
        <v>#N/A</v>
      </c>
      <c r="M7103" s="9">
        <f>COUNTIF(Tabla267[[#This Row],[VALOR RESTANTE]],0)</f>
        <v>0</v>
      </c>
    </row>
    <row r="7104" spans="2:13" hidden="1" x14ac:dyDescent="0.2">
      <c r="B7104" s="31">
        <v>7095</v>
      </c>
      <c r="J7104">
        <f t="shared" si="110"/>
        <v>105000</v>
      </c>
      <c r="K7104" t="e">
        <f>VLOOKUP(B7104,'REGISTRO ABONOS'!$B$8:$BC$10039,54,0)</f>
        <v>#N/A</v>
      </c>
      <c r="L7104" t="e">
        <f>IF(Tabla267[[#This Row],[VALOR RESTANTE]]&lt;Tabla267[[#This Row],[VALOR]],"NO DISPONIBLE","DISPONIBLE")</f>
        <v>#N/A</v>
      </c>
      <c r="M7104" s="9">
        <f>COUNTIF(Tabla267[[#This Row],[VALOR RESTANTE]],0)</f>
        <v>0</v>
      </c>
    </row>
    <row r="7105" spans="2:13" hidden="1" x14ac:dyDescent="0.2">
      <c r="B7105" s="31">
        <v>7096</v>
      </c>
      <c r="J7105">
        <f t="shared" si="110"/>
        <v>105000</v>
      </c>
      <c r="K7105" t="e">
        <f>VLOOKUP(B7105,'REGISTRO ABONOS'!$B$8:$BC$10039,54,0)</f>
        <v>#N/A</v>
      </c>
      <c r="L7105" t="e">
        <f>IF(Tabla267[[#This Row],[VALOR RESTANTE]]&lt;Tabla267[[#This Row],[VALOR]],"NO DISPONIBLE","DISPONIBLE")</f>
        <v>#N/A</v>
      </c>
      <c r="M7105" s="9">
        <f>COUNTIF(Tabla267[[#This Row],[VALOR RESTANTE]],0)</f>
        <v>0</v>
      </c>
    </row>
    <row r="7106" spans="2:13" hidden="1" x14ac:dyDescent="0.2">
      <c r="B7106" s="31">
        <v>7097</v>
      </c>
      <c r="J7106">
        <f t="shared" si="110"/>
        <v>105000</v>
      </c>
      <c r="K7106" t="e">
        <f>VLOOKUP(B7106,'REGISTRO ABONOS'!$B$8:$BC$10039,54,0)</f>
        <v>#N/A</v>
      </c>
      <c r="L7106" t="e">
        <f>IF(Tabla267[[#This Row],[VALOR RESTANTE]]&lt;Tabla267[[#This Row],[VALOR]],"NO DISPONIBLE","DISPONIBLE")</f>
        <v>#N/A</v>
      </c>
      <c r="M7106" s="9">
        <f>COUNTIF(Tabla267[[#This Row],[VALOR RESTANTE]],0)</f>
        <v>0</v>
      </c>
    </row>
    <row r="7107" spans="2:13" hidden="1" x14ac:dyDescent="0.2">
      <c r="B7107" s="31">
        <v>7098</v>
      </c>
      <c r="J7107">
        <f t="shared" si="110"/>
        <v>105000</v>
      </c>
      <c r="K7107" t="e">
        <f>VLOOKUP(B7107,'REGISTRO ABONOS'!$B$8:$BC$10039,54,0)</f>
        <v>#N/A</v>
      </c>
      <c r="L7107" t="e">
        <f>IF(Tabla267[[#This Row],[VALOR RESTANTE]]&lt;Tabla267[[#This Row],[VALOR]],"NO DISPONIBLE","DISPONIBLE")</f>
        <v>#N/A</v>
      </c>
      <c r="M7107" s="9">
        <f>COUNTIF(Tabla267[[#This Row],[VALOR RESTANTE]],0)</f>
        <v>0</v>
      </c>
    </row>
    <row r="7108" spans="2:13" hidden="1" x14ac:dyDescent="0.2">
      <c r="B7108" s="31">
        <v>7099</v>
      </c>
      <c r="J7108">
        <f t="shared" si="110"/>
        <v>105000</v>
      </c>
      <c r="K7108" t="e">
        <f>VLOOKUP(B7108,'REGISTRO ABONOS'!$B$8:$BC$10039,54,0)</f>
        <v>#N/A</v>
      </c>
      <c r="L7108" t="e">
        <f>IF(Tabla267[[#This Row],[VALOR RESTANTE]]&lt;Tabla267[[#This Row],[VALOR]],"NO DISPONIBLE","DISPONIBLE")</f>
        <v>#N/A</v>
      </c>
      <c r="M7108" s="9">
        <f>COUNTIF(Tabla267[[#This Row],[VALOR RESTANTE]],0)</f>
        <v>0</v>
      </c>
    </row>
    <row r="7109" spans="2:13" hidden="1" x14ac:dyDescent="0.2">
      <c r="B7109" s="31">
        <v>7100</v>
      </c>
      <c r="C7109" s="10">
        <v>43565</v>
      </c>
      <c r="D7109" t="s">
        <v>312</v>
      </c>
      <c r="I7109" t="s">
        <v>281</v>
      </c>
      <c r="J7109">
        <f t="shared" si="110"/>
        <v>105000</v>
      </c>
      <c r="K7109" t="e">
        <f>VLOOKUP(B7109,'REGISTRO ABONOS'!$B$8:$BC$10039,54,0)</f>
        <v>#N/A</v>
      </c>
      <c r="L7109" t="e">
        <f>IF(Tabla267[[#This Row],[VALOR RESTANTE]]&lt;Tabla267[[#This Row],[VALOR]],"NO DISPONIBLE","DISPONIBLE")</f>
        <v>#N/A</v>
      </c>
      <c r="M7109" s="9">
        <f>COUNTIF(Tabla267[[#This Row],[VALOR RESTANTE]],0)</f>
        <v>0</v>
      </c>
    </row>
    <row r="7110" spans="2:13" hidden="1" x14ac:dyDescent="0.2">
      <c r="B7110" s="31">
        <v>7101</v>
      </c>
      <c r="J7110">
        <f t="shared" si="110"/>
        <v>105000</v>
      </c>
      <c r="K7110" t="e">
        <f>VLOOKUP(B7110,'REGISTRO ABONOS'!$B$8:$BC$10039,54,0)</f>
        <v>#N/A</v>
      </c>
      <c r="L7110" t="e">
        <f>IF(Tabla267[[#This Row],[VALOR RESTANTE]]&lt;Tabla267[[#This Row],[VALOR]],"NO DISPONIBLE","DISPONIBLE")</f>
        <v>#N/A</v>
      </c>
      <c r="M7110" s="9">
        <f>COUNTIF(Tabla267[[#This Row],[VALOR RESTANTE]],0)</f>
        <v>0</v>
      </c>
    </row>
    <row r="7111" spans="2:13" hidden="1" x14ac:dyDescent="0.2">
      <c r="B7111" s="31">
        <v>7102</v>
      </c>
      <c r="J7111">
        <f t="shared" si="110"/>
        <v>105000</v>
      </c>
      <c r="K7111" t="e">
        <f>VLOOKUP(B7111,'REGISTRO ABONOS'!$B$8:$BC$10039,54,0)</f>
        <v>#N/A</v>
      </c>
      <c r="L7111" t="e">
        <f>IF(Tabla267[[#This Row],[VALOR RESTANTE]]&lt;Tabla267[[#This Row],[VALOR]],"NO DISPONIBLE","DISPONIBLE")</f>
        <v>#N/A</v>
      </c>
      <c r="M7111" s="9">
        <f>COUNTIF(Tabla267[[#This Row],[VALOR RESTANTE]],0)</f>
        <v>0</v>
      </c>
    </row>
    <row r="7112" spans="2:13" hidden="1" x14ac:dyDescent="0.2">
      <c r="B7112" s="31">
        <v>7103</v>
      </c>
      <c r="J7112">
        <f t="shared" si="110"/>
        <v>105000</v>
      </c>
      <c r="K7112" t="e">
        <f>VLOOKUP(B7112,'REGISTRO ABONOS'!$B$8:$BC$10039,54,0)</f>
        <v>#N/A</v>
      </c>
      <c r="L7112" t="e">
        <f>IF(Tabla267[[#This Row],[VALOR RESTANTE]]&lt;Tabla267[[#This Row],[VALOR]],"NO DISPONIBLE","DISPONIBLE")</f>
        <v>#N/A</v>
      </c>
      <c r="M7112" s="9">
        <f>COUNTIF(Tabla267[[#This Row],[VALOR RESTANTE]],0)</f>
        <v>0</v>
      </c>
    </row>
    <row r="7113" spans="2:13" hidden="1" x14ac:dyDescent="0.2">
      <c r="B7113" s="31">
        <v>7104</v>
      </c>
      <c r="J7113">
        <f t="shared" si="110"/>
        <v>105000</v>
      </c>
      <c r="K7113" t="e">
        <f>VLOOKUP(B7113,'REGISTRO ABONOS'!$B$8:$BC$10039,54,0)</f>
        <v>#N/A</v>
      </c>
      <c r="L7113" t="e">
        <f>IF(Tabla267[[#This Row],[VALOR RESTANTE]]&lt;Tabla267[[#This Row],[VALOR]],"NO DISPONIBLE","DISPONIBLE")</f>
        <v>#N/A</v>
      </c>
      <c r="M7113" s="9">
        <f>COUNTIF(Tabla267[[#This Row],[VALOR RESTANTE]],0)</f>
        <v>0</v>
      </c>
    </row>
    <row r="7114" spans="2:13" hidden="1" x14ac:dyDescent="0.2">
      <c r="B7114" s="31">
        <v>7105</v>
      </c>
      <c r="J7114">
        <f t="shared" si="110"/>
        <v>105000</v>
      </c>
      <c r="K7114" t="e">
        <f>VLOOKUP(B7114,'REGISTRO ABONOS'!$B$8:$BC$10039,54,0)</f>
        <v>#N/A</v>
      </c>
      <c r="L7114" t="e">
        <f>IF(Tabla267[[#This Row],[VALOR RESTANTE]]&lt;Tabla267[[#This Row],[VALOR]],"NO DISPONIBLE","DISPONIBLE")</f>
        <v>#N/A</v>
      </c>
      <c r="M7114" s="9">
        <f>COUNTIF(Tabla267[[#This Row],[VALOR RESTANTE]],0)</f>
        <v>0</v>
      </c>
    </row>
    <row r="7115" spans="2:13" hidden="1" x14ac:dyDescent="0.2">
      <c r="B7115" s="31">
        <v>7106</v>
      </c>
      <c r="J7115">
        <f t="shared" si="110"/>
        <v>105000</v>
      </c>
      <c r="K7115" t="e">
        <f>VLOOKUP(B7115,'REGISTRO ABONOS'!$B$8:$BC$10039,54,0)</f>
        <v>#N/A</v>
      </c>
      <c r="L7115" t="e">
        <f>IF(Tabla267[[#This Row],[VALOR RESTANTE]]&lt;Tabla267[[#This Row],[VALOR]],"NO DISPONIBLE","DISPONIBLE")</f>
        <v>#N/A</v>
      </c>
      <c r="M7115" s="9">
        <f>COUNTIF(Tabla267[[#This Row],[VALOR RESTANTE]],0)</f>
        <v>0</v>
      </c>
    </row>
    <row r="7116" spans="2:13" hidden="1" x14ac:dyDescent="0.2">
      <c r="B7116" s="31">
        <v>7107</v>
      </c>
      <c r="J7116">
        <f t="shared" ref="J7116:J7179" si="111">IF(C7116&gt;43607,130000,105000)</f>
        <v>105000</v>
      </c>
      <c r="K7116" t="e">
        <f>VLOOKUP(B7116,'REGISTRO ABONOS'!$B$8:$BC$10039,54,0)</f>
        <v>#N/A</v>
      </c>
      <c r="L7116" t="e">
        <f>IF(Tabla267[[#This Row],[VALOR RESTANTE]]&lt;Tabla267[[#This Row],[VALOR]],"NO DISPONIBLE","DISPONIBLE")</f>
        <v>#N/A</v>
      </c>
      <c r="M7116" s="9">
        <f>COUNTIF(Tabla267[[#This Row],[VALOR RESTANTE]],0)</f>
        <v>0</v>
      </c>
    </row>
    <row r="7117" spans="2:13" hidden="1" x14ac:dyDescent="0.2">
      <c r="B7117" s="31">
        <v>7108</v>
      </c>
      <c r="J7117">
        <f t="shared" si="111"/>
        <v>105000</v>
      </c>
      <c r="K7117" t="e">
        <f>VLOOKUP(B7117,'REGISTRO ABONOS'!$B$8:$BC$10039,54,0)</f>
        <v>#N/A</v>
      </c>
      <c r="L7117" t="e">
        <f>IF(Tabla267[[#This Row],[VALOR RESTANTE]]&lt;Tabla267[[#This Row],[VALOR]],"NO DISPONIBLE","DISPONIBLE")</f>
        <v>#N/A</v>
      </c>
      <c r="M7117" s="9">
        <f>COUNTIF(Tabla267[[#This Row],[VALOR RESTANTE]],0)</f>
        <v>0</v>
      </c>
    </row>
    <row r="7118" spans="2:13" hidden="1" x14ac:dyDescent="0.2">
      <c r="B7118" s="31">
        <v>7109</v>
      </c>
      <c r="J7118">
        <f t="shared" si="111"/>
        <v>105000</v>
      </c>
      <c r="K7118" t="e">
        <f>VLOOKUP(B7118,'REGISTRO ABONOS'!$B$8:$BC$10039,54,0)</f>
        <v>#N/A</v>
      </c>
      <c r="L7118" t="e">
        <f>IF(Tabla267[[#This Row],[VALOR RESTANTE]]&lt;Tabla267[[#This Row],[VALOR]],"NO DISPONIBLE","DISPONIBLE")</f>
        <v>#N/A</v>
      </c>
      <c r="M7118" s="9">
        <f>COUNTIF(Tabla267[[#This Row],[VALOR RESTANTE]],0)</f>
        <v>0</v>
      </c>
    </row>
    <row r="7119" spans="2:13" hidden="1" x14ac:dyDescent="0.2">
      <c r="B7119" s="31">
        <v>7110</v>
      </c>
      <c r="J7119">
        <f t="shared" si="111"/>
        <v>105000</v>
      </c>
      <c r="K7119" t="e">
        <f>VLOOKUP(B7119,'REGISTRO ABONOS'!$B$8:$BC$10039,54,0)</f>
        <v>#N/A</v>
      </c>
      <c r="L7119" t="e">
        <f>IF(Tabla267[[#This Row],[VALOR RESTANTE]]&lt;Tabla267[[#This Row],[VALOR]],"NO DISPONIBLE","DISPONIBLE")</f>
        <v>#N/A</v>
      </c>
      <c r="M7119" s="9">
        <f>COUNTIF(Tabla267[[#This Row],[VALOR RESTANTE]],0)</f>
        <v>0</v>
      </c>
    </row>
    <row r="7120" spans="2:13" hidden="1" x14ac:dyDescent="0.2">
      <c r="B7120" s="31">
        <v>7111</v>
      </c>
      <c r="J7120">
        <f t="shared" si="111"/>
        <v>105000</v>
      </c>
      <c r="K7120" t="e">
        <f>VLOOKUP(B7120,'REGISTRO ABONOS'!$B$8:$BC$10039,54,0)</f>
        <v>#N/A</v>
      </c>
      <c r="L7120" t="e">
        <f>IF(Tabla267[[#This Row],[VALOR RESTANTE]]&lt;Tabla267[[#This Row],[VALOR]],"NO DISPONIBLE","DISPONIBLE")</f>
        <v>#N/A</v>
      </c>
      <c r="M7120" s="9">
        <f>COUNTIF(Tabla267[[#This Row],[VALOR RESTANTE]],0)</f>
        <v>0</v>
      </c>
    </row>
    <row r="7121" spans="2:13" hidden="1" x14ac:dyDescent="0.2">
      <c r="B7121" s="31">
        <v>7112</v>
      </c>
      <c r="J7121">
        <f t="shared" si="111"/>
        <v>105000</v>
      </c>
      <c r="K7121" t="e">
        <f>VLOOKUP(B7121,'REGISTRO ABONOS'!$B$8:$BC$10039,54,0)</f>
        <v>#N/A</v>
      </c>
      <c r="L7121" t="e">
        <f>IF(Tabla267[[#This Row],[VALOR RESTANTE]]&lt;Tabla267[[#This Row],[VALOR]],"NO DISPONIBLE","DISPONIBLE")</f>
        <v>#N/A</v>
      </c>
      <c r="M7121" s="9">
        <f>COUNTIF(Tabla267[[#This Row],[VALOR RESTANTE]],0)</f>
        <v>0</v>
      </c>
    </row>
    <row r="7122" spans="2:13" hidden="1" x14ac:dyDescent="0.2">
      <c r="B7122" s="31">
        <v>7113</v>
      </c>
      <c r="J7122">
        <f t="shared" si="111"/>
        <v>105000</v>
      </c>
      <c r="K7122" t="e">
        <f>VLOOKUP(B7122,'REGISTRO ABONOS'!$B$8:$BC$10039,54,0)</f>
        <v>#N/A</v>
      </c>
      <c r="L7122" t="e">
        <f>IF(Tabla267[[#This Row],[VALOR RESTANTE]]&lt;Tabla267[[#This Row],[VALOR]],"NO DISPONIBLE","DISPONIBLE")</f>
        <v>#N/A</v>
      </c>
      <c r="M7122" s="9">
        <f>COUNTIF(Tabla267[[#This Row],[VALOR RESTANTE]],0)</f>
        <v>0</v>
      </c>
    </row>
    <row r="7123" spans="2:13" hidden="1" x14ac:dyDescent="0.2">
      <c r="B7123" s="31">
        <v>7114</v>
      </c>
      <c r="J7123">
        <f t="shared" si="111"/>
        <v>105000</v>
      </c>
      <c r="K7123" t="e">
        <f>VLOOKUP(B7123,'REGISTRO ABONOS'!$B$8:$BC$10039,54,0)</f>
        <v>#N/A</v>
      </c>
      <c r="L7123" t="e">
        <f>IF(Tabla267[[#This Row],[VALOR RESTANTE]]&lt;Tabla267[[#This Row],[VALOR]],"NO DISPONIBLE","DISPONIBLE")</f>
        <v>#N/A</v>
      </c>
      <c r="M7123" s="9">
        <f>COUNTIF(Tabla267[[#This Row],[VALOR RESTANTE]],0)</f>
        <v>0</v>
      </c>
    </row>
    <row r="7124" spans="2:13" hidden="1" x14ac:dyDescent="0.2">
      <c r="B7124" s="31">
        <v>7115</v>
      </c>
      <c r="J7124">
        <f t="shared" si="111"/>
        <v>105000</v>
      </c>
      <c r="K7124" t="e">
        <f>VLOOKUP(B7124,'REGISTRO ABONOS'!$B$8:$BC$10039,54,0)</f>
        <v>#N/A</v>
      </c>
      <c r="L7124" t="e">
        <f>IF(Tabla267[[#This Row],[VALOR RESTANTE]]&lt;Tabla267[[#This Row],[VALOR]],"NO DISPONIBLE","DISPONIBLE")</f>
        <v>#N/A</v>
      </c>
      <c r="M7124" s="9">
        <f>COUNTIF(Tabla267[[#This Row],[VALOR RESTANTE]],0)</f>
        <v>0</v>
      </c>
    </row>
    <row r="7125" spans="2:13" hidden="1" x14ac:dyDescent="0.2">
      <c r="B7125" s="31">
        <v>7116</v>
      </c>
      <c r="J7125">
        <f t="shared" si="111"/>
        <v>105000</v>
      </c>
      <c r="K7125" t="e">
        <f>VLOOKUP(B7125,'REGISTRO ABONOS'!$B$8:$BC$10039,54,0)</f>
        <v>#N/A</v>
      </c>
      <c r="L7125" t="e">
        <f>IF(Tabla267[[#This Row],[VALOR RESTANTE]]&lt;Tabla267[[#This Row],[VALOR]],"NO DISPONIBLE","DISPONIBLE")</f>
        <v>#N/A</v>
      </c>
      <c r="M7125" s="9">
        <f>COUNTIF(Tabla267[[#This Row],[VALOR RESTANTE]],0)</f>
        <v>0</v>
      </c>
    </row>
    <row r="7126" spans="2:13" hidden="1" x14ac:dyDescent="0.2">
      <c r="B7126" s="31">
        <v>7117</v>
      </c>
      <c r="J7126">
        <f t="shared" si="111"/>
        <v>105000</v>
      </c>
      <c r="K7126" t="e">
        <f>VLOOKUP(B7126,'REGISTRO ABONOS'!$B$8:$BC$10039,54,0)</f>
        <v>#N/A</v>
      </c>
      <c r="L7126" t="e">
        <f>IF(Tabla267[[#This Row],[VALOR RESTANTE]]&lt;Tabla267[[#This Row],[VALOR]],"NO DISPONIBLE","DISPONIBLE")</f>
        <v>#N/A</v>
      </c>
      <c r="M7126" s="9">
        <f>COUNTIF(Tabla267[[#This Row],[VALOR RESTANTE]],0)</f>
        <v>0</v>
      </c>
    </row>
    <row r="7127" spans="2:13" hidden="1" x14ac:dyDescent="0.2">
      <c r="B7127" s="31">
        <v>7118</v>
      </c>
      <c r="J7127">
        <f t="shared" si="111"/>
        <v>105000</v>
      </c>
      <c r="K7127" t="e">
        <f>VLOOKUP(B7127,'REGISTRO ABONOS'!$B$8:$BC$10039,54,0)</f>
        <v>#N/A</v>
      </c>
      <c r="L7127" t="e">
        <f>IF(Tabla267[[#This Row],[VALOR RESTANTE]]&lt;Tabla267[[#This Row],[VALOR]],"NO DISPONIBLE","DISPONIBLE")</f>
        <v>#N/A</v>
      </c>
      <c r="M7127" s="9">
        <f>COUNTIF(Tabla267[[#This Row],[VALOR RESTANTE]],0)</f>
        <v>0</v>
      </c>
    </row>
    <row r="7128" spans="2:13" hidden="1" x14ac:dyDescent="0.2">
      <c r="B7128" s="31">
        <v>7119</v>
      </c>
      <c r="J7128">
        <f t="shared" si="111"/>
        <v>105000</v>
      </c>
      <c r="K7128" t="e">
        <f>VLOOKUP(B7128,'REGISTRO ABONOS'!$B$8:$BC$10039,54,0)</f>
        <v>#N/A</v>
      </c>
      <c r="L7128" t="e">
        <f>IF(Tabla267[[#This Row],[VALOR RESTANTE]]&lt;Tabla267[[#This Row],[VALOR]],"NO DISPONIBLE","DISPONIBLE")</f>
        <v>#N/A</v>
      </c>
      <c r="M7128" s="9">
        <f>COUNTIF(Tabla267[[#This Row],[VALOR RESTANTE]],0)</f>
        <v>0</v>
      </c>
    </row>
    <row r="7129" spans="2:13" hidden="1" x14ac:dyDescent="0.2">
      <c r="B7129" s="31">
        <v>7120</v>
      </c>
      <c r="J7129">
        <f t="shared" si="111"/>
        <v>105000</v>
      </c>
      <c r="K7129" t="e">
        <f>VLOOKUP(B7129,'REGISTRO ABONOS'!$B$8:$BC$10039,54,0)</f>
        <v>#N/A</v>
      </c>
      <c r="L7129" t="e">
        <f>IF(Tabla267[[#This Row],[VALOR RESTANTE]]&lt;Tabla267[[#This Row],[VALOR]],"NO DISPONIBLE","DISPONIBLE")</f>
        <v>#N/A</v>
      </c>
      <c r="M7129" s="9">
        <f>COUNTIF(Tabla267[[#This Row],[VALOR RESTANTE]],0)</f>
        <v>0</v>
      </c>
    </row>
    <row r="7130" spans="2:13" hidden="1" x14ac:dyDescent="0.2">
      <c r="B7130" s="31">
        <v>7121</v>
      </c>
      <c r="J7130">
        <f t="shared" si="111"/>
        <v>105000</v>
      </c>
      <c r="K7130" t="e">
        <f>VLOOKUP(B7130,'REGISTRO ABONOS'!$B$8:$BC$10039,54,0)</f>
        <v>#N/A</v>
      </c>
      <c r="L7130" t="e">
        <f>IF(Tabla267[[#This Row],[VALOR RESTANTE]]&lt;Tabla267[[#This Row],[VALOR]],"NO DISPONIBLE","DISPONIBLE")</f>
        <v>#N/A</v>
      </c>
      <c r="M7130" s="9">
        <f>COUNTIF(Tabla267[[#This Row],[VALOR RESTANTE]],0)</f>
        <v>0</v>
      </c>
    </row>
    <row r="7131" spans="2:13" hidden="1" x14ac:dyDescent="0.2">
      <c r="B7131" s="31">
        <v>7122</v>
      </c>
      <c r="J7131">
        <f t="shared" si="111"/>
        <v>105000</v>
      </c>
      <c r="K7131" t="e">
        <f>VLOOKUP(B7131,'REGISTRO ABONOS'!$B$8:$BC$10039,54,0)</f>
        <v>#N/A</v>
      </c>
      <c r="L7131" t="e">
        <f>IF(Tabla267[[#This Row],[VALOR RESTANTE]]&lt;Tabla267[[#This Row],[VALOR]],"NO DISPONIBLE","DISPONIBLE")</f>
        <v>#N/A</v>
      </c>
      <c r="M7131" s="9">
        <f>COUNTIF(Tabla267[[#This Row],[VALOR RESTANTE]],0)</f>
        <v>0</v>
      </c>
    </row>
    <row r="7132" spans="2:13" hidden="1" x14ac:dyDescent="0.2">
      <c r="B7132" s="31">
        <v>7123</v>
      </c>
      <c r="C7132" s="10">
        <v>43558</v>
      </c>
      <c r="D7132" t="s">
        <v>322</v>
      </c>
      <c r="I7132" t="s">
        <v>322</v>
      </c>
      <c r="J7132">
        <f t="shared" si="111"/>
        <v>105000</v>
      </c>
      <c r="K7132">
        <f>VLOOKUP(B7132,'REGISTRO ABONOS'!$B$8:$BC$10039,54,0)</f>
        <v>0</v>
      </c>
      <c r="L7132" t="str">
        <f>IF(Tabla267[[#This Row],[VALOR RESTANTE]]&lt;Tabla267[[#This Row],[VALOR]],"NO DISPONIBLE","DISPONIBLE")</f>
        <v>NO DISPONIBLE</v>
      </c>
      <c r="M7132" s="9">
        <f>COUNTIF(Tabla267[[#This Row],[VALOR RESTANTE]],0)</f>
        <v>1</v>
      </c>
    </row>
    <row r="7133" spans="2:13" hidden="1" x14ac:dyDescent="0.2">
      <c r="B7133" s="31">
        <v>7124</v>
      </c>
      <c r="J7133">
        <f t="shared" si="111"/>
        <v>105000</v>
      </c>
      <c r="K7133" t="e">
        <f>VLOOKUP(B7133,'REGISTRO ABONOS'!$B$8:$BC$10039,54,0)</f>
        <v>#N/A</v>
      </c>
      <c r="L7133" t="e">
        <f>IF(Tabla267[[#This Row],[VALOR RESTANTE]]&lt;Tabla267[[#This Row],[VALOR]],"NO DISPONIBLE","DISPONIBLE")</f>
        <v>#N/A</v>
      </c>
      <c r="M7133" s="9">
        <f>COUNTIF(Tabla267[[#This Row],[VALOR RESTANTE]],0)</f>
        <v>0</v>
      </c>
    </row>
    <row r="7134" spans="2:13" hidden="1" x14ac:dyDescent="0.2">
      <c r="B7134" s="31">
        <v>7125</v>
      </c>
      <c r="J7134">
        <f t="shared" si="111"/>
        <v>105000</v>
      </c>
      <c r="K7134" t="e">
        <f>VLOOKUP(B7134,'REGISTRO ABONOS'!$B$8:$BC$10039,54,0)</f>
        <v>#N/A</v>
      </c>
      <c r="L7134" t="e">
        <f>IF(Tabla267[[#This Row],[VALOR RESTANTE]]&lt;Tabla267[[#This Row],[VALOR]],"NO DISPONIBLE","DISPONIBLE")</f>
        <v>#N/A</v>
      </c>
      <c r="M7134" s="9">
        <f>COUNTIF(Tabla267[[#This Row],[VALOR RESTANTE]],0)</f>
        <v>0</v>
      </c>
    </row>
    <row r="7135" spans="2:13" hidden="1" x14ac:dyDescent="0.2">
      <c r="B7135" s="31">
        <v>7126</v>
      </c>
      <c r="J7135">
        <f t="shared" si="111"/>
        <v>105000</v>
      </c>
      <c r="K7135" t="e">
        <f>VLOOKUP(B7135,'REGISTRO ABONOS'!$B$8:$BC$10039,54,0)</f>
        <v>#N/A</v>
      </c>
      <c r="L7135" t="e">
        <f>IF(Tabla267[[#This Row],[VALOR RESTANTE]]&lt;Tabla267[[#This Row],[VALOR]],"NO DISPONIBLE","DISPONIBLE")</f>
        <v>#N/A</v>
      </c>
      <c r="M7135" s="9">
        <f>COUNTIF(Tabla267[[#This Row],[VALOR RESTANTE]],0)</f>
        <v>0</v>
      </c>
    </row>
    <row r="7136" spans="2:13" hidden="1" x14ac:dyDescent="0.2">
      <c r="B7136" s="31">
        <v>7127</v>
      </c>
      <c r="J7136">
        <f t="shared" si="111"/>
        <v>105000</v>
      </c>
      <c r="K7136" t="e">
        <f>VLOOKUP(B7136,'REGISTRO ABONOS'!$B$8:$BC$10039,54,0)</f>
        <v>#N/A</v>
      </c>
      <c r="L7136" t="e">
        <f>IF(Tabla267[[#This Row],[VALOR RESTANTE]]&lt;Tabla267[[#This Row],[VALOR]],"NO DISPONIBLE","DISPONIBLE")</f>
        <v>#N/A</v>
      </c>
      <c r="M7136" s="9">
        <f>COUNTIF(Tabla267[[#This Row],[VALOR RESTANTE]],0)</f>
        <v>0</v>
      </c>
    </row>
    <row r="7137" spans="2:13" hidden="1" x14ac:dyDescent="0.2">
      <c r="B7137" s="31">
        <v>7128</v>
      </c>
      <c r="J7137">
        <f t="shared" si="111"/>
        <v>105000</v>
      </c>
      <c r="K7137" t="e">
        <f>VLOOKUP(B7137,'REGISTRO ABONOS'!$B$8:$BC$10039,54,0)</f>
        <v>#N/A</v>
      </c>
      <c r="L7137" t="e">
        <f>IF(Tabla267[[#This Row],[VALOR RESTANTE]]&lt;Tabla267[[#This Row],[VALOR]],"NO DISPONIBLE","DISPONIBLE")</f>
        <v>#N/A</v>
      </c>
      <c r="M7137" s="9">
        <f>COUNTIF(Tabla267[[#This Row],[VALOR RESTANTE]],0)</f>
        <v>0</v>
      </c>
    </row>
    <row r="7138" spans="2:13" hidden="1" x14ac:dyDescent="0.2">
      <c r="B7138" s="31">
        <v>7129</v>
      </c>
      <c r="J7138">
        <f t="shared" si="111"/>
        <v>105000</v>
      </c>
      <c r="K7138" t="e">
        <f>VLOOKUP(B7138,'REGISTRO ABONOS'!$B$8:$BC$10039,54,0)</f>
        <v>#N/A</v>
      </c>
      <c r="L7138" t="e">
        <f>IF(Tabla267[[#This Row],[VALOR RESTANTE]]&lt;Tabla267[[#This Row],[VALOR]],"NO DISPONIBLE","DISPONIBLE")</f>
        <v>#N/A</v>
      </c>
      <c r="M7138" s="9">
        <f>COUNTIF(Tabla267[[#This Row],[VALOR RESTANTE]],0)</f>
        <v>0</v>
      </c>
    </row>
    <row r="7139" spans="2:13" hidden="1" x14ac:dyDescent="0.2">
      <c r="B7139" s="31">
        <v>7130</v>
      </c>
      <c r="J7139">
        <f t="shared" si="111"/>
        <v>105000</v>
      </c>
      <c r="K7139" t="e">
        <f>VLOOKUP(B7139,'REGISTRO ABONOS'!$B$8:$BC$10039,54,0)</f>
        <v>#N/A</v>
      </c>
      <c r="L7139" t="e">
        <f>IF(Tabla267[[#This Row],[VALOR RESTANTE]]&lt;Tabla267[[#This Row],[VALOR]],"NO DISPONIBLE","DISPONIBLE")</f>
        <v>#N/A</v>
      </c>
      <c r="M7139" s="9">
        <f>COUNTIF(Tabla267[[#This Row],[VALOR RESTANTE]],0)</f>
        <v>0</v>
      </c>
    </row>
    <row r="7140" spans="2:13" hidden="1" x14ac:dyDescent="0.2">
      <c r="B7140" s="31">
        <v>7131</v>
      </c>
      <c r="J7140">
        <f t="shared" si="111"/>
        <v>105000</v>
      </c>
      <c r="K7140" t="e">
        <f>VLOOKUP(B7140,'REGISTRO ABONOS'!$B$8:$BC$10039,54,0)</f>
        <v>#N/A</v>
      </c>
      <c r="L7140" t="e">
        <f>IF(Tabla267[[#This Row],[VALOR RESTANTE]]&lt;Tabla267[[#This Row],[VALOR]],"NO DISPONIBLE","DISPONIBLE")</f>
        <v>#N/A</v>
      </c>
      <c r="M7140" s="9">
        <f>COUNTIF(Tabla267[[#This Row],[VALOR RESTANTE]],0)</f>
        <v>0</v>
      </c>
    </row>
    <row r="7141" spans="2:13" hidden="1" x14ac:dyDescent="0.2">
      <c r="B7141" s="31">
        <v>7132</v>
      </c>
      <c r="J7141">
        <f t="shared" si="111"/>
        <v>105000</v>
      </c>
      <c r="K7141" t="e">
        <f>VLOOKUP(B7141,'REGISTRO ABONOS'!$B$8:$BC$10039,54,0)</f>
        <v>#N/A</v>
      </c>
      <c r="L7141" t="e">
        <f>IF(Tabla267[[#This Row],[VALOR RESTANTE]]&lt;Tabla267[[#This Row],[VALOR]],"NO DISPONIBLE","DISPONIBLE")</f>
        <v>#N/A</v>
      </c>
      <c r="M7141" s="9">
        <f>COUNTIF(Tabla267[[#This Row],[VALOR RESTANTE]],0)</f>
        <v>0</v>
      </c>
    </row>
    <row r="7142" spans="2:13" hidden="1" x14ac:dyDescent="0.2">
      <c r="B7142" s="31">
        <v>7133</v>
      </c>
      <c r="J7142">
        <f t="shared" si="111"/>
        <v>105000</v>
      </c>
      <c r="K7142" t="e">
        <f>VLOOKUP(B7142,'REGISTRO ABONOS'!$B$8:$BC$10039,54,0)</f>
        <v>#N/A</v>
      </c>
      <c r="L7142" t="e">
        <f>IF(Tabla267[[#This Row],[VALOR RESTANTE]]&lt;Tabla267[[#This Row],[VALOR]],"NO DISPONIBLE","DISPONIBLE")</f>
        <v>#N/A</v>
      </c>
      <c r="M7142" s="9">
        <f>COUNTIF(Tabla267[[#This Row],[VALOR RESTANTE]],0)</f>
        <v>0</v>
      </c>
    </row>
    <row r="7143" spans="2:13" hidden="1" x14ac:dyDescent="0.2">
      <c r="B7143" s="31">
        <v>7134</v>
      </c>
      <c r="J7143">
        <f t="shared" si="111"/>
        <v>105000</v>
      </c>
      <c r="K7143" t="e">
        <f>VLOOKUP(B7143,'REGISTRO ABONOS'!$B$8:$BC$10039,54,0)</f>
        <v>#N/A</v>
      </c>
      <c r="L7143" t="e">
        <f>IF(Tabla267[[#This Row],[VALOR RESTANTE]]&lt;Tabla267[[#This Row],[VALOR]],"NO DISPONIBLE","DISPONIBLE")</f>
        <v>#N/A</v>
      </c>
      <c r="M7143" s="9">
        <f>COUNTIF(Tabla267[[#This Row],[VALOR RESTANTE]],0)</f>
        <v>0</v>
      </c>
    </row>
    <row r="7144" spans="2:13" hidden="1" x14ac:dyDescent="0.2">
      <c r="B7144" s="31">
        <v>7135</v>
      </c>
      <c r="J7144">
        <f t="shared" si="111"/>
        <v>105000</v>
      </c>
      <c r="K7144" t="e">
        <f>VLOOKUP(B7144,'REGISTRO ABONOS'!$B$8:$BC$10039,54,0)</f>
        <v>#N/A</v>
      </c>
      <c r="L7144" t="e">
        <f>IF(Tabla267[[#This Row],[VALOR RESTANTE]]&lt;Tabla267[[#This Row],[VALOR]],"NO DISPONIBLE","DISPONIBLE")</f>
        <v>#N/A</v>
      </c>
      <c r="M7144" s="9">
        <f>COUNTIF(Tabla267[[#This Row],[VALOR RESTANTE]],0)</f>
        <v>0</v>
      </c>
    </row>
    <row r="7145" spans="2:13" hidden="1" x14ac:dyDescent="0.2">
      <c r="B7145" s="31">
        <v>7136</v>
      </c>
      <c r="J7145">
        <f t="shared" si="111"/>
        <v>105000</v>
      </c>
      <c r="K7145" t="e">
        <f>VLOOKUP(B7145,'REGISTRO ABONOS'!$B$8:$BC$10039,54,0)</f>
        <v>#N/A</v>
      </c>
      <c r="L7145" t="e">
        <f>IF(Tabla267[[#This Row],[VALOR RESTANTE]]&lt;Tabla267[[#This Row],[VALOR]],"NO DISPONIBLE","DISPONIBLE")</f>
        <v>#N/A</v>
      </c>
      <c r="M7145" s="9">
        <f>COUNTIF(Tabla267[[#This Row],[VALOR RESTANTE]],0)</f>
        <v>0</v>
      </c>
    </row>
    <row r="7146" spans="2:13" hidden="1" x14ac:dyDescent="0.2">
      <c r="B7146" s="31">
        <v>7137</v>
      </c>
      <c r="J7146">
        <f t="shared" si="111"/>
        <v>105000</v>
      </c>
      <c r="K7146" t="e">
        <f>VLOOKUP(B7146,'REGISTRO ABONOS'!$B$8:$BC$10039,54,0)</f>
        <v>#N/A</v>
      </c>
      <c r="L7146" t="e">
        <f>IF(Tabla267[[#This Row],[VALOR RESTANTE]]&lt;Tabla267[[#This Row],[VALOR]],"NO DISPONIBLE","DISPONIBLE")</f>
        <v>#N/A</v>
      </c>
      <c r="M7146" s="9">
        <f>COUNTIF(Tabla267[[#This Row],[VALOR RESTANTE]],0)</f>
        <v>0</v>
      </c>
    </row>
    <row r="7147" spans="2:13" hidden="1" x14ac:dyDescent="0.2">
      <c r="B7147" s="31">
        <v>7138</v>
      </c>
      <c r="J7147">
        <f t="shared" si="111"/>
        <v>105000</v>
      </c>
      <c r="K7147" t="e">
        <f>VLOOKUP(B7147,'REGISTRO ABONOS'!$B$8:$BC$10039,54,0)</f>
        <v>#N/A</v>
      </c>
      <c r="L7147" t="e">
        <f>IF(Tabla267[[#This Row],[VALOR RESTANTE]]&lt;Tabla267[[#This Row],[VALOR]],"NO DISPONIBLE","DISPONIBLE")</f>
        <v>#N/A</v>
      </c>
      <c r="M7147" s="9">
        <f>COUNTIF(Tabla267[[#This Row],[VALOR RESTANTE]],0)</f>
        <v>0</v>
      </c>
    </row>
    <row r="7148" spans="2:13" hidden="1" x14ac:dyDescent="0.2">
      <c r="B7148" s="31">
        <v>7139</v>
      </c>
      <c r="J7148">
        <f t="shared" si="111"/>
        <v>105000</v>
      </c>
      <c r="K7148" t="e">
        <f>VLOOKUP(B7148,'REGISTRO ABONOS'!$B$8:$BC$10039,54,0)</f>
        <v>#N/A</v>
      </c>
      <c r="L7148" t="e">
        <f>IF(Tabla267[[#This Row],[VALOR RESTANTE]]&lt;Tabla267[[#This Row],[VALOR]],"NO DISPONIBLE","DISPONIBLE")</f>
        <v>#N/A</v>
      </c>
      <c r="M7148" s="9">
        <f>COUNTIF(Tabla267[[#This Row],[VALOR RESTANTE]],0)</f>
        <v>0</v>
      </c>
    </row>
    <row r="7149" spans="2:13" hidden="1" x14ac:dyDescent="0.2">
      <c r="B7149" s="31">
        <v>7140</v>
      </c>
      <c r="J7149">
        <f t="shared" si="111"/>
        <v>105000</v>
      </c>
      <c r="K7149" t="e">
        <f>VLOOKUP(B7149,'REGISTRO ABONOS'!$B$8:$BC$10039,54,0)</f>
        <v>#N/A</v>
      </c>
      <c r="L7149" t="e">
        <f>IF(Tabla267[[#This Row],[VALOR RESTANTE]]&lt;Tabla267[[#This Row],[VALOR]],"NO DISPONIBLE","DISPONIBLE")</f>
        <v>#N/A</v>
      </c>
      <c r="M7149" s="9">
        <f>COUNTIF(Tabla267[[#This Row],[VALOR RESTANTE]],0)</f>
        <v>0</v>
      </c>
    </row>
    <row r="7150" spans="2:13" hidden="1" x14ac:dyDescent="0.2">
      <c r="B7150" s="31">
        <v>7141</v>
      </c>
      <c r="J7150">
        <f t="shared" si="111"/>
        <v>105000</v>
      </c>
      <c r="K7150" t="e">
        <f>VLOOKUP(B7150,'REGISTRO ABONOS'!$B$8:$BC$10039,54,0)</f>
        <v>#N/A</v>
      </c>
      <c r="L7150" t="e">
        <f>IF(Tabla267[[#This Row],[VALOR RESTANTE]]&lt;Tabla267[[#This Row],[VALOR]],"NO DISPONIBLE","DISPONIBLE")</f>
        <v>#N/A</v>
      </c>
      <c r="M7150" s="9">
        <f>COUNTIF(Tabla267[[#This Row],[VALOR RESTANTE]],0)</f>
        <v>0</v>
      </c>
    </row>
    <row r="7151" spans="2:13" hidden="1" x14ac:dyDescent="0.2">
      <c r="B7151" s="31">
        <v>7142</v>
      </c>
      <c r="J7151">
        <f t="shared" si="111"/>
        <v>105000</v>
      </c>
      <c r="K7151" t="e">
        <f>VLOOKUP(B7151,'REGISTRO ABONOS'!$B$8:$BC$10039,54,0)</f>
        <v>#N/A</v>
      </c>
      <c r="L7151" t="e">
        <f>IF(Tabla267[[#This Row],[VALOR RESTANTE]]&lt;Tabla267[[#This Row],[VALOR]],"NO DISPONIBLE","DISPONIBLE")</f>
        <v>#N/A</v>
      </c>
      <c r="M7151" s="9">
        <f>COUNTIF(Tabla267[[#This Row],[VALOR RESTANTE]],0)</f>
        <v>0</v>
      </c>
    </row>
    <row r="7152" spans="2:13" hidden="1" x14ac:dyDescent="0.2">
      <c r="B7152" s="31">
        <v>7143</v>
      </c>
      <c r="J7152">
        <f t="shared" si="111"/>
        <v>105000</v>
      </c>
      <c r="K7152" t="e">
        <f>VLOOKUP(B7152,'REGISTRO ABONOS'!$B$8:$BC$10039,54,0)</f>
        <v>#N/A</v>
      </c>
      <c r="L7152" t="e">
        <f>IF(Tabla267[[#This Row],[VALOR RESTANTE]]&lt;Tabla267[[#This Row],[VALOR]],"NO DISPONIBLE","DISPONIBLE")</f>
        <v>#N/A</v>
      </c>
      <c r="M7152" s="9">
        <f>COUNTIF(Tabla267[[#This Row],[VALOR RESTANTE]],0)</f>
        <v>0</v>
      </c>
    </row>
    <row r="7153" spans="2:13" hidden="1" x14ac:dyDescent="0.2">
      <c r="B7153" s="31">
        <v>7144</v>
      </c>
      <c r="J7153">
        <f t="shared" si="111"/>
        <v>105000</v>
      </c>
      <c r="K7153" t="e">
        <f>VLOOKUP(B7153,'REGISTRO ABONOS'!$B$8:$BC$10039,54,0)</f>
        <v>#N/A</v>
      </c>
      <c r="L7153" t="e">
        <f>IF(Tabla267[[#This Row],[VALOR RESTANTE]]&lt;Tabla267[[#This Row],[VALOR]],"NO DISPONIBLE","DISPONIBLE")</f>
        <v>#N/A</v>
      </c>
      <c r="M7153" s="9">
        <f>COUNTIF(Tabla267[[#This Row],[VALOR RESTANTE]],0)</f>
        <v>0</v>
      </c>
    </row>
    <row r="7154" spans="2:13" hidden="1" x14ac:dyDescent="0.2">
      <c r="B7154" s="31">
        <v>7145</v>
      </c>
      <c r="J7154">
        <f t="shared" si="111"/>
        <v>105000</v>
      </c>
      <c r="K7154" t="e">
        <f>VLOOKUP(B7154,'REGISTRO ABONOS'!$B$8:$BC$10039,54,0)</f>
        <v>#N/A</v>
      </c>
      <c r="L7154" t="e">
        <f>IF(Tabla267[[#This Row],[VALOR RESTANTE]]&lt;Tabla267[[#This Row],[VALOR]],"NO DISPONIBLE","DISPONIBLE")</f>
        <v>#N/A</v>
      </c>
      <c r="M7154" s="9">
        <f>COUNTIF(Tabla267[[#This Row],[VALOR RESTANTE]],0)</f>
        <v>0</v>
      </c>
    </row>
    <row r="7155" spans="2:13" hidden="1" x14ac:dyDescent="0.2">
      <c r="B7155" s="31">
        <v>7146</v>
      </c>
      <c r="J7155">
        <f t="shared" si="111"/>
        <v>105000</v>
      </c>
      <c r="K7155" t="e">
        <f>VLOOKUP(B7155,'REGISTRO ABONOS'!$B$8:$BC$10039,54,0)</f>
        <v>#N/A</v>
      </c>
      <c r="L7155" t="e">
        <f>IF(Tabla267[[#This Row],[VALOR RESTANTE]]&lt;Tabla267[[#This Row],[VALOR]],"NO DISPONIBLE","DISPONIBLE")</f>
        <v>#N/A</v>
      </c>
      <c r="M7155" s="9">
        <f>COUNTIF(Tabla267[[#This Row],[VALOR RESTANTE]],0)</f>
        <v>0</v>
      </c>
    </row>
    <row r="7156" spans="2:13" hidden="1" x14ac:dyDescent="0.2">
      <c r="B7156" s="31">
        <v>7147</v>
      </c>
      <c r="J7156">
        <f t="shared" si="111"/>
        <v>105000</v>
      </c>
      <c r="K7156" t="e">
        <f>VLOOKUP(B7156,'REGISTRO ABONOS'!$B$8:$BC$10039,54,0)</f>
        <v>#N/A</v>
      </c>
      <c r="L7156" t="e">
        <f>IF(Tabla267[[#This Row],[VALOR RESTANTE]]&lt;Tabla267[[#This Row],[VALOR]],"NO DISPONIBLE","DISPONIBLE")</f>
        <v>#N/A</v>
      </c>
      <c r="M7156" s="9">
        <f>COUNTIF(Tabla267[[#This Row],[VALOR RESTANTE]],0)</f>
        <v>0</v>
      </c>
    </row>
    <row r="7157" spans="2:13" hidden="1" x14ac:dyDescent="0.2">
      <c r="B7157" s="31">
        <v>7148</v>
      </c>
      <c r="J7157">
        <f t="shared" si="111"/>
        <v>105000</v>
      </c>
      <c r="K7157" t="e">
        <f>VLOOKUP(B7157,'REGISTRO ABONOS'!$B$8:$BC$10039,54,0)</f>
        <v>#N/A</v>
      </c>
      <c r="L7157" t="e">
        <f>IF(Tabla267[[#This Row],[VALOR RESTANTE]]&lt;Tabla267[[#This Row],[VALOR]],"NO DISPONIBLE","DISPONIBLE")</f>
        <v>#N/A</v>
      </c>
      <c r="M7157" s="9">
        <f>COUNTIF(Tabla267[[#This Row],[VALOR RESTANTE]],0)</f>
        <v>0</v>
      </c>
    </row>
    <row r="7158" spans="2:13" hidden="1" x14ac:dyDescent="0.2">
      <c r="B7158" s="31">
        <v>7149</v>
      </c>
      <c r="J7158">
        <f t="shared" si="111"/>
        <v>105000</v>
      </c>
      <c r="K7158" t="e">
        <f>VLOOKUP(B7158,'REGISTRO ABONOS'!$B$8:$BC$10039,54,0)</f>
        <v>#N/A</v>
      </c>
      <c r="L7158" t="e">
        <f>IF(Tabla267[[#This Row],[VALOR RESTANTE]]&lt;Tabla267[[#This Row],[VALOR]],"NO DISPONIBLE","DISPONIBLE")</f>
        <v>#N/A</v>
      </c>
      <c r="M7158" s="9">
        <f>COUNTIF(Tabla267[[#This Row],[VALOR RESTANTE]],0)</f>
        <v>0</v>
      </c>
    </row>
    <row r="7159" spans="2:13" hidden="1" x14ac:dyDescent="0.2">
      <c r="B7159" s="31">
        <v>7150</v>
      </c>
      <c r="J7159">
        <f t="shared" si="111"/>
        <v>105000</v>
      </c>
      <c r="K7159" t="e">
        <f>VLOOKUP(B7159,'REGISTRO ABONOS'!$B$8:$BC$10039,54,0)</f>
        <v>#N/A</v>
      </c>
      <c r="L7159" t="e">
        <f>IF(Tabla267[[#This Row],[VALOR RESTANTE]]&lt;Tabla267[[#This Row],[VALOR]],"NO DISPONIBLE","DISPONIBLE")</f>
        <v>#N/A</v>
      </c>
      <c r="M7159" s="9">
        <f>COUNTIF(Tabla267[[#This Row],[VALOR RESTANTE]],0)</f>
        <v>0</v>
      </c>
    </row>
    <row r="7160" spans="2:13" hidden="1" x14ac:dyDescent="0.2">
      <c r="B7160" s="31">
        <v>7151</v>
      </c>
      <c r="J7160">
        <f t="shared" si="111"/>
        <v>105000</v>
      </c>
      <c r="K7160" t="e">
        <f>VLOOKUP(B7160,'REGISTRO ABONOS'!$B$8:$BC$10039,54,0)</f>
        <v>#N/A</v>
      </c>
      <c r="L7160" t="e">
        <f>IF(Tabla267[[#This Row],[VALOR RESTANTE]]&lt;Tabla267[[#This Row],[VALOR]],"NO DISPONIBLE","DISPONIBLE")</f>
        <v>#N/A</v>
      </c>
      <c r="M7160" s="9">
        <f>COUNTIF(Tabla267[[#This Row],[VALOR RESTANTE]],0)</f>
        <v>0</v>
      </c>
    </row>
    <row r="7161" spans="2:13" hidden="1" x14ac:dyDescent="0.2">
      <c r="B7161" s="31">
        <v>7152</v>
      </c>
      <c r="J7161">
        <f t="shared" si="111"/>
        <v>105000</v>
      </c>
      <c r="K7161" t="e">
        <f>VLOOKUP(B7161,'REGISTRO ABONOS'!$B$8:$BC$10039,54,0)</f>
        <v>#N/A</v>
      </c>
      <c r="L7161" t="e">
        <f>IF(Tabla267[[#This Row],[VALOR RESTANTE]]&lt;Tabla267[[#This Row],[VALOR]],"NO DISPONIBLE","DISPONIBLE")</f>
        <v>#N/A</v>
      </c>
      <c r="M7161" s="9">
        <f>COUNTIF(Tabla267[[#This Row],[VALOR RESTANTE]],0)</f>
        <v>0</v>
      </c>
    </row>
    <row r="7162" spans="2:13" hidden="1" x14ac:dyDescent="0.2">
      <c r="B7162" s="31">
        <v>7153</v>
      </c>
      <c r="J7162">
        <f t="shared" si="111"/>
        <v>105000</v>
      </c>
      <c r="K7162" t="e">
        <f>VLOOKUP(B7162,'REGISTRO ABONOS'!$B$8:$BC$10039,54,0)</f>
        <v>#N/A</v>
      </c>
      <c r="L7162" t="e">
        <f>IF(Tabla267[[#This Row],[VALOR RESTANTE]]&lt;Tabla267[[#This Row],[VALOR]],"NO DISPONIBLE","DISPONIBLE")</f>
        <v>#N/A</v>
      </c>
      <c r="M7162" s="9">
        <f>COUNTIF(Tabla267[[#This Row],[VALOR RESTANTE]],0)</f>
        <v>0</v>
      </c>
    </row>
    <row r="7163" spans="2:13" hidden="1" x14ac:dyDescent="0.2">
      <c r="B7163" s="31">
        <v>7154</v>
      </c>
      <c r="J7163">
        <f t="shared" si="111"/>
        <v>105000</v>
      </c>
      <c r="K7163" t="e">
        <f>VLOOKUP(B7163,'REGISTRO ABONOS'!$B$8:$BC$10039,54,0)</f>
        <v>#N/A</v>
      </c>
      <c r="L7163" t="e">
        <f>IF(Tabla267[[#This Row],[VALOR RESTANTE]]&lt;Tabla267[[#This Row],[VALOR]],"NO DISPONIBLE","DISPONIBLE")</f>
        <v>#N/A</v>
      </c>
      <c r="M7163" s="9">
        <f>COUNTIF(Tabla267[[#This Row],[VALOR RESTANTE]],0)</f>
        <v>0</v>
      </c>
    </row>
    <row r="7164" spans="2:13" hidden="1" x14ac:dyDescent="0.2">
      <c r="B7164" s="31">
        <v>7155</v>
      </c>
      <c r="J7164">
        <f t="shared" si="111"/>
        <v>105000</v>
      </c>
      <c r="K7164" t="e">
        <f>VLOOKUP(B7164,'REGISTRO ABONOS'!$B$8:$BC$10039,54,0)</f>
        <v>#N/A</v>
      </c>
      <c r="L7164" t="e">
        <f>IF(Tabla267[[#This Row],[VALOR RESTANTE]]&lt;Tabla267[[#This Row],[VALOR]],"NO DISPONIBLE","DISPONIBLE")</f>
        <v>#N/A</v>
      </c>
      <c r="M7164" s="9">
        <f>COUNTIF(Tabla267[[#This Row],[VALOR RESTANTE]],0)</f>
        <v>0</v>
      </c>
    </row>
    <row r="7165" spans="2:13" hidden="1" x14ac:dyDescent="0.2">
      <c r="B7165" s="31">
        <v>7156</v>
      </c>
      <c r="J7165">
        <f t="shared" si="111"/>
        <v>105000</v>
      </c>
      <c r="K7165" t="e">
        <f>VLOOKUP(B7165,'REGISTRO ABONOS'!$B$8:$BC$10039,54,0)</f>
        <v>#N/A</v>
      </c>
      <c r="L7165" t="e">
        <f>IF(Tabla267[[#This Row],[VALOR RESTANTE]]&lt;Tabla267[[#This Row],[VALOR]],"NO DISPONIBLE","DISPONIBLE")</f>
        <v>#N/A</v>
      </c>
      <c r="M7165" s="9">
        <f>COUNTIF(Tabla267[[#This Row],[VALOR RESTANTE]],0)</f>
        <v>0</v>
      </c>
    </row>
    <row r="7166" spans="2:13" hidden="1" x14ac:dyDescent="0.2">
      <c r="B7166" s="31">
        <v>7157</v>
      </c>
      <c r="J7166">
        <f t="shared" si="111"/>
        <v>105000</v>
      </c>
      <c r="K7166" t="e">
        <f>VLOOKUP(B7166,'REGISTRO ABONOS'!$B$8:$BC$10039,54,0)</f>
        <v>#N/A</v>
      </c>
      <c r="L7166" t="e">
        <f>IF(Tabla267[[#This Row],[VALOR RESTANTE]]&lt;Tabla267[[#This Row],[VALOR]],"NO DISPONIBLE","DISPONIBLE")</f>
        <v>#N/A</v>
      </c>
      <c r="M7166" s="9">
        <f>COUNTIF(Tabla267[[#This Row],[VALOR RESTANTE]],0)</f>
        <v>0</v>
      </c>
    </row>
    <row r="7167" spans="2:13" hidden="1" x14ac:dyDescent="0.2">
      <c r="B7167" s="31">
        <v>7158</v>
      </c>
      <c r="J7167">
        <f t="shared" si="111"/>
        <v>105000</v>
      </c>
      <c r="K7167" t="e">
        <f>VLOOKUP(B7167,'REGISTRO ABONOS'!$B$8:$BC$10039,54,0)</f>
        <v>#N/A</v>
      </c>
      <c r="L7167" t="e">
        <f>IF(Tabla267[[#This Row],[VALOR RESTANTE]]&lt;Tabla267[[#This Row],[VALOR]],"NO DISPONIBLE","DISPONIBLE")</f>
        <v>#N/A</v>
      </c>
      <c r="M7167" s="9">
        <f>COUNTIF(Tabla267[[#This Row],[VALOR RESTANTE]],0)</f>
        <v>0</v>
      </c>
    </row>
    <row r="7168" spans="2:13" hidden="1" x14ac:dyDescent="0.2">
      <c r="B7168" s="31">
        <v>7159</v>
      </c>
      <c r="J7168">
        <f t="shared" si="111"/>
        <v>105000</v>
      </c>
      <c r="K7168" t="e">
        <f>VLOOKUP(B7168,'REGISTRO ABONOS'!$B$8:$BC$10039,54,0)</f>
        <v>#N/A</v>
      </c>
      <c r="L7168" t="e">
        <f>IF(Tabla267[[#This Row],[VALOR RESTANTE]]&lt;Tabla267[[#This Row],[VALOR]],"NO DISPONIBLE","DISPONIBLE")</f>
        <v>#N/A</v>
      </c>
      <c r="M7168" s="9">
        <f>COUNTIF(Tabla267[[#This Row],[VALOR RESTANTE]],0)</f>
        <v>0</v>
      </c>
    </row>
    <row r="7169" spans="2:13" hidden="1" x14ac:dyDescent="0.2">
      <c r="B7169" s="31">
        <v>7160</v>
      </c>
      <c r="J7169">
        <f t="shared" si="111"/>
        <v>105000</v>
      </c>
      <c r="K7169" t="e">
        <f>VLOOKUP(B7169,'REGISTRO ABONOS'!$B$8:$BC$10039,54,0)</f>
        <v>#N/A</v>
      </c>
      <c r="L7169" t="e">
        <f>IF(Tabla267[[#This Row],[VALOR RESTANTE]]&lt;Tabla267[[#This Row],[VALOR]],"NO DISPONIBLE","DISPONIBLE")</f>
        <v>#N/A</v>
      </c>
      <c r="M7169" s="9">
        <f>COUNTIF(Tabla267[[#This Row],[VALOR RESTANTE]],0)</f>
        <v>0</v>
      </c>
    </row>
    <row r="7170" spans="2:13" hidden="1" x14ac:dyDescent="0.2">
      <c r="B7170" s="31">
        <v>7161</v>
      </c>
      <c r="J7170">
        <f t="shared" si="111"/>
        <v>105000</v>
      </c>
      <c r="K7170" t="e">
        <f>VLOOKUP(B7170,'REGISTRO ABONOS'!$B$8:$BC$10039,54,0)</f>
        <v>#N/A</v>
      </c>
      <c r="L7170" t="e">
        <f>IF(Tabla267[[#This Row],[VALOR RESTANTE]]&lt;Tabla267[[#This Row],[VALOR]],"NO DISPONIBLE","DISPONIBLE")</f>
        <v>#N/A</v>
      </c>
      <c r="M7170" s="9">
        <f>COUNTIF(Tabla267[[#This Row],[VALOR RESTANTE]],0)</f>
        <v>0</v>
      </c>
    </row>
    <row r="7171" spans="2:13" hidden="1" x14ac:dyDescent="0.2">
      <c r="B7171" s="31">
        <v>7162</v>
      </c>
      <c r="J7171">
        <f t="shared" si="111"/>
        <v>105000</v>
      </c>
      <c r="K7171" t="e">
        <f>VLOOKUP(B7171,'REGISTRO ABONOS'!$B$8:$BC$10039,54,0)</f>
        <v>#N/A</v>
      </c>
      <c r="L7171" t="e">
        <f>IF(Tabla267[[#This Row],[VALOR RESTANTE]]&lt;Tabla267[[#This Row],[VALOR]],"NO DISPONIBLE","DISPONIBLE")</f>
        <v>#N/A</v>
      </c>
      <c r="M7171" s="9">
        <f>COUNTIF(Tabla267[[#This Row],[VALOR RESTANTE]],0)</f>
        <v>0</v>
      </c>
    </row>
    <row r="7172" spans="2:13" hidden="1" x14ac:dyDescent="0.2">
      <c r="B7172" s="31">
        <v>7163</v>
      </c>
      <c r="J7172">
        <f t="shared" si="111"/>
        <v>105000</v>
      </c>
      <c r="K7172" t="e">
        <f>VLOOKUP(B7172,'REGISTRO ABONOS'!$B$8:$BC$10039,54,0)</f>
        <v>#N/A</v>
      </c>
      <c r="L7172" t="e">
        <f>IF(Tabla267[[#This Row],[VALOR RESTANTE]]&lt;Tabla267[[#This Row],[VALOR]],"NO DISPONIBLE","DISPONIBLE")</f>
        <v>#N/A</v>
      </c>
      <c r="M7172" s="9">
        <f>COUNTIF(Tabla267[[#This Row],[VALOR RESTANTE]],0)</f>
        <v>0</v>
      </c>
    </row>
    <row r="7173" spans="2:13" hidden="1" x14ac:dyDescent="0.2">
      <c r="B7173" s="31">
        <v>7164</v>
      </c>
      <c r="J7173">
        <f t="shared" si="111"/>
        <v>105000</v>
      </c>
      <c r="K7173" t="e">
        <f>VLOOKUP(B7173,'REGISTRO ABONOS'!$B$8:$BC$10039,54,0)</f>
        <v>#N/A</v>
      </c>
      <c r="L7173" t="e">
        <f>IF(Tabla267[[#This Row],[VALOR RESTANTE]]&lt;Tabla267[[#This Row],[VALOR]],"NO DISPONIBLE","DISPONIBLE")</f>
        <v>#N/A</v>
      </c>
      <c r="M7173" s="9">
        <f>COUNTIF(Tabla267[[#This Row],[VALOR RESTANTE]],0)</f>
        <v>0</v>
      </c>
    </row>
    <row r="7174" spans="2:13" hidden="1" x14ac:dyDescent="0.2">
      <c r="B7174" s="31">
        <v>7165</v>
      </c>
      <c r="J7174">
        <f t="shared" si="111"/>
        <v>105000</v>
      </c>
      <c r="K7174" t="e">
        <f>VLOOKUP(B7174,'REGISTRO ABONOS'!$B$8:$BC$10039,54,0)</f>
        <v>#N/A</v>
      </c>
      <c r="L7174" t="e">
        <f>IF(Tabla267[[#This Row],[VALOR RESTANTE]]&lt;Tabla267[[#This Row],[VALOR]],"NO DISPONIBLE","DISPONIBLE")</f>
        <v>#N/A</v>
      </c>
      <c r="M7174" s="9">
        <f>COUNTIF(Tabla267[[#This Row],[VALOR RESTANTE]],0)</f>
        <v>0</v>
      </c>
    </row>
    <row r="7175" spans="2:13" hidden="1" x14ac:dyDescent="0.2">
      <c r="B7175" s="31">
        <v>7166</v>
      </c>
      <c r="J7175">
        <f t="shared" si="111"/>
        <v>105000</v>
      </c>
      <c r="K7175" t="e">
        <f>VLOOKUP(B7175,'REGISTRO ABONOS'!$B$8:$BC$10039,54,0)</f>
        <v>#N/A</v>
      </c>
      <c r="L7175" t="e">
        <f>IF(Tabla267[[#This Row],[VALOR RESTANTE]]&lt;Tabla267[[#This Row],[VALOR]],"NO DISPONIBLE","DISPONIBLE")</f>
        <v>#N/A</v>
      </c>
      <c r="M7175" s="9">
        <f>COUNTIF(Tabla267[[#This Row],[VALOR RESTANTE]],0)</f>
        <v>0</v>
      </c>
    </row>
    <row r="7176" spans="2:13" hidden="1" x14ac:dyDescent="0.2">
      <c r="B7176" s="31">
        <v>7167</v>
      </c>
      <c r="J7176">
        <f t="shared" si="111"/>
        <v>105000</v>
      </c>
      <c r="K7176" t="e">
        <f>VLOOKUP(B7176,'REGISTRO ABONOS'!$B$8:$BC$10039,54,0)</f>
        <v>#N/A</v>
      </c>
      <c r="L7176" t="e">
        <f>IF(Tabla267[[#This Row],[VALOR RESTANTE]]&lt;Tabla267[[#This Row],[VALOR]],"NO DISPONIBLE","DISPONIBLE")</f>
        <v>#N/A</v>
      </c>
      <c r="M7176" s="9">
        <f>COUNTIF(Tabla267[[#This Row],[VALOR RESTANTE]],0)</f>
        <v>0</v>
      </c>
    </row>
    <row r="7177" spans="2:13" hidden="1" x14ac:dyDescent="0.2">
      <c r="B7177" s="31">
        <v>7168</v>
      </c>
      <c r="J7177">
        <f t="shared" si="111"/>
        <v>105000</v>
      </c>
      <c r="K7177" t="e">
        <f>VLOOKUP(B7177,'REGISTRO ABONOS'!$B$8:$BC$10039,54,0)</f>
        <v>#N/A</v>
      </c>
      <c r="L7177" t="e">
        <f>IF(Tabla267[[#This Row],[VALOR RESTANTE]]&lt;Tabla267[[#This Row],[VALOR]],"NO DISPONIBLE","DISPONIBLE")</f>
        <v>#N/A</v>
      </c>
      <c r="M7177" s="9">
        <f>COUNTIF(Tabla267[[#This Row],[VALOR RESTANTE]],0)</f>
        <v>0</v>
      </c>
    </row>
    <row r="7178" spans="2:13" hidden="1" x14ac:dyDescent="0.2">
      <c r="B7178" s="31">
        <v>7169</v>
      </c>
      <c r="J7178">
        <f t="shared" si="111"/>
        <v>105000</v>
      </c>
      <c r="K7178" t="e">
        <f>VLOOKUP(B7178,'REGISTRO ABONOS'!$B$8:$BC$10039,54,0)</f>
        <v>#N/A</v>
      </c>
      <c r="L7178" t="e">
        <f>IF(Tabla267[[#This Row],[VALOR RESTANTE]]&lt;Tabla267[[#This Row],[VALOR]],"NO DISPONIBLE","DISPONIBLE")</f>
        <v>#N/A</v>
      </c>
      <c r="M7178" s="9">
        <f>COUNTIF(Tabla267[[#This Row],[VALOR RESTANTE]],0)</f>
        <v>0</v>
      </c>
    </row>
    <row r="7179" spans="2:13" hidden="1" x14ac:dyDescent="0.2">
      <c r="B7179" s="31">
        <v>7170</v>
      </c>
      <c r="J7179">
        <f t="shared" si="111"/>
        <v>105000</v>
      </c>
      <c r="K7179" t="e">
        <f>VLOOKUP(B7179,'REGISTRO ABONOS'!$B$8:$BC$10039,54,0)</f>
        <v>#N/A</v>
      </c>
      <c r="L7179" t="e">
        <f>IF(Tabla267[[#This Row],[VALOR RESTANTE]]&lt;Tabla267[[#This Row],[VALOR]],"NO DISPONIBLE","DISPONIBLE")</f>
        <v>#N/A</v>
      </c>
      <c r="M7179" s="9">
        <f>COUNTIF(Tabla267[[#This Row],[VALOR RESTANTE]],0)</f>
        <v>0</v>
      </c>
    </row>
    <row r="7180" spans="2:13" hidden="1" x14ac:dyDescent="0.2">
      <c r="B7180" s="31">
        <v>7171</v>
      </c>
      <c r="J7180">
        <f t="shared" ref="J7180:J7243" si="112">IF(C7180&gt;43607,130000,105000)</f>
        <v>105000</v>
      </c>
      <c r="K7180" t="e">
        <f>VLOOKUP(B7180,'REGISTRO ABONOS'!$B$8:$BC$10039,54,0)</f>
        <v>#N/A</v>
      </c>
      <c r="L7180" t="e">
        <f>IF(Tabla267[[#This Row],[VALOR RESTANTE]]&lt;Tabla267[[#This Row],[VALOR]],"NO DISPONIBLE","DISPONIBLE")</f>
        <v>#N/A</v>
      </c>
      <c r="M7180" s="9">
        <f>COUNTIF(Tabla267[[#This Row],[VALOR RESTANTE]],0)</f>
        <v>0</v>
      </c>
    </row>
    <row r="7181" spans="2:13" hidden="1" x14ac:dyDescent="0.2">
      <c r="B7181" s="31">
        <v>7172</v>
      </c>
      <c r="J7181">
        <f t="shared" si="112"/>
        <v>105000</v>
      </c>
      <c r="K7181" t="e">
        <f>VLOOKUP(B7181,'REGISTRO ABONOS'!$B$8:$BC$10039,54,0)</f>
        <v>#N/A</v>
      </c>
      <c r="L7181" t="e">
        <f>IF(Tabla267[[#This Row],[VALOR RESTANTE]]&lt;Tabla267[[#This Row],[VALOR]],"NO DISPONIBLE","DISPONIBLE")</f>
        <v>#N/A</v>
      </c>
      <c r="M7181" s="9">
        <f>COUNTIF(Tabla267[[#This Row],[VALOR RESTANTE]],0)</f>
        <v>0</v>
      </c>
    </row>
    <row r="7182" spans="2:13" hidden="1" x14ac:dyDescent="0.2">
      <c r="B7182" s="31">
        <v>7173</v>
      </c>
      <c r="J7182">
        <f t="shared" si="112"/>
        <v>105000</v>
      </c>
      <c r="K7182" t="e">
        <f>VLOOKUP(B7182,'REGISTRO ABONOS'!$B$8:$BC$10039,54,0)</f>
        <v>#N/A</v>
      </c>
      <c r="L7182" t="e">
        <f>IF(Tabla267[[#This Row],[VALOR RESTANTE]]&lt;Tabla267[[#This Row],[VALOR]],"NO DISPONIBLE","DISPONIBLE")</f>
        <v>#N/A</v>
      </c>
      <c r="M7182" s="9">
        <f>COUNTIF(Tabla267[[#This Row],[VALOR RESTANTE]],0)</f>
        <v>0</v>
      </c>
    </row>
    <row r="7183" spans="2:13" hidden="1" x14ac:dyDescent="0.2">
      <c r="B7183" s="31">
        <v>7174</v>
      </c>
      <c r="J7183">
        <f t="shared" si="112"/>
        <v>105000</v>
      </c>
      <c r="K7183" t="e">
        <f>VLOOKUP(B7183,'REGISTRO ABONOS'!$B$8:$BC$10039,54,0)</f>
        <v>#N/A</v>
      </c>
      <c r="L7183" t="e">
        <f>IF(Tabla267[[#This Row],[VALOR RESTANTE]]&lt;Tabla267[[#This Row],[VALOR]],"NO DISPONIBLE","DISPONIBLE")</f>
        <v>#N/A</v>
      </c>
      <c r="M7183" s="9">
        <f>COUNTIF(Tabla267[[#This Row],[VALOR RESTANTE]],0)</f>
        <v>0</v>
      </c>
    </row>
    <row r="7184" spans="2:13" hidden="1" x14ac:dyDescent="0.2">
      <c r="B7184" s="31">
        <v>7175</v>
      </c>
      <c r="J7184">
        <f t="shared" si="112"/>
        <v>105000</v>
      </c>
      <c r="K7184" t="e">
        <f>VLOOKUP(B7184,'REGISTRO ABONOS'!$B$8:$BC$10039,54,0)</f>
        <v>#N/A</v>
      </c>
      <c r="L7184" t="e">
        <f>IF(Tabla267[[#This Row],[VALOR RESTANTE]]&lt;Tabla267[[#This Row],[VALOR]],"NO DISPONIBLE","DISPONIBLE")</f>
        <v>#N/A</v>
      </c>
      <c r="M7184" s="9">
        <f>COUNTIF(Tabla267[[#This Row],[VALOR RESTANTE]],0)</f>
        <v>0</v>
      </c>
    </row>
    <row r="7185" spans="2:13" hidden="1" x14ac:dyDescent="0.2">
      <c r="B7185" s="31">
        <v>7176</v>
      </c>
      <c r="J7185">
        <f t="shared" si="112"/>
        <v>105000</v>
      </c>
      <c r="K7185" t="e">
        <f>VLOOKUP(B7185,'REGISTRO ABONOS'!$B$8:$BC$10039,54,0)</f>
        <v>#N/A</v>
      </c>
      <c r="L7185" t="e">
        <f>IF(Tabla267[[#This Row],[VALOR RESTANTE]]&lt;Tabla267[[#This Row],[VALOR]],"NO DISPONIBLE","DISPONIBLE")</f>
        <v>#N/A</v>
      </c>
      <c r="M7185" s="9">
        <f>COUNTIF(Tabla267[[#This Row],[VALOR RESTANTE]],0)</f>
        <v>0</v>
      </c>
    </row>
    <row r="7186" spans="2:13" hidden="1" x14ac:dyDescent="0.2">
      <c r="B7186" s="31">
        <v>7177</v>
      </c>
      <c r="J7186">
        <f t="shared" si="112"/>
        <v>105000</v>
      </c>
      <c r="K7186" t="e">
        <f>VLOOKUP(B7186,'REGISTRO ABONOS'!$B$8:$BC$10039,54,0)</f>
        <v>#N/A</v>
      </c>
      <c r="L7186" t="e">
        <f>IF(Tabla267[[#This Row],[VALOR RESTANTE]]&lt;Tabla267[[#This Row],[VALOR]],"NO DISPONIBLE","DISPONIBLE")</f>
        <v>#N/A</v>
      </c>
      <c r="M7186" s="9">
        <f>COUNTIF(Tabla267[[#This Row],[VALOR RESTANTE]],0)</f>
        <v>0</v>
      </c>
    </row>
    <row r="7187" spans="2:13" hidden="1" x14ac:dyDescent="0.2">
      <c r="B7187" s="31">
        <v>7178</v>
      </c>
      <c r="J7187">
        <f t="shared" si="112"/>
        <v>105000</v>
      </c>
      <c r="K7187" t="e">
        <f>VLOOKUP(B7187,'REGISTRO ABONOS'!$B$8:$BC$10039,54,0)</f>
        <v>#N/A</v>
      </c>
      <c r="L7187" t="e">
        <f>IF(Tabla267[[#This Row],[VALOR RESTANTE]]&lt;Tabla267[[#This Row],[VALOR]],"NO DISPONIBLE","DISPONIBLE")</f>
        <v>#N/A</v>
      </c>
      <c r="M7187" s="9">
        <f>COUNTIF(Tabla267[[#This Row],[VALOR RESTANTE]],0)</f>
        <v>0</v>
      </c>
    </row>
    <row r="7188" spans="2:13" hidden="1" x14ac:dyDescent="0.2">
      <c r="B7188" s="31">
        <v>7179</v>
      </c>
      <c r="J7188">
        <f t="shared" si="112"/>
        <v>105000</v>
      </c>
      <c r="K7188" t="e">
        <f>VLOOKUP(B7188,'REGISTRO ABONOS'!$B$8:$BC$10039,54,0)</f>
        <v>#N/A</v>
      </c>
      <c r="L7188" t="e">
        <f>IF(Tabla267[[#This Row],[VALOR RESTANTE]]&lt;Tabla267[[#This Row],[VALOR]],"NO DISPONIBLE","DISPONIBLE")</f>
        <v>#N/A</v>
      </c>
      <c r="M7188" s="9">
        <f>COUNTIF(Tabla267[[#This Row],[VALOR RESTANTE]],0)</f>
        <v>0</v>
      </c>
    </row>
    <row r="7189" spans="2:13" hidden="1" x14ac:dyDescent="0.2">
      <c r="B7189" s="31">
        <v>7180</v>
      </c>
      <c r="J7189">
        <f t="shared" si="112"/>
        <v>105000</v>
      </c>
      <c r="K7189" t="e">
        <f>VLOOKUP(B7189,'REGISTRO ABONOS'!$B$8:$BC$10039,54,0)</f>
        <v>#N/A</v>
      </c>
      <c r="L7189" t="e">
        <f>IF(Tabla267[[#This Row],[VALOR RESTANTE]]&lt;Tabla267[[#This Row],[VALOR]],"NO DISPONIBLE","DISPONIBLE")</f>
        <v>#N/A</v>
      </c>
      <c r="M7189" s="9">
        <f>COUNTIF(Tabla267[[#This Row],[VALOR RESTANTE]],0)</f>
        <v>0</v>
      </c>
    </row>
    <row r="7190" spans="2:13" hidden="1" x14ac:dyDescent="0.2">
      <c r="B7190" s="31">
        <v>7181</v>
      </c>
      <c r="J7190">
        <f t="shared" si="112"/>
        <v>105000</v>
      </c>
      <c r="K7190" t="e">
        <f>VLOOKUP(B7190,'REGISTRO ABONOS'!$B$8:$BC$10039,54,0)</f>
        <v>#N/A</v>
      </c>
      <c r="L7190" t="e">
        <f>IF(Tabla267[[#This Row],[VALOR RESTANTE]]&lt;Tabla267[[#This Row],[VALOR]],"NO DISPONIBLE","DISPONIBLE")</f>
        <v>#N/A</v>
      </c>
      <c r="M7190" s="9">
        <f>COUNTIF(Tabla267[[#This Row],[VALOR RESTANTE]],0)</f>
        <v>0</v>
      </c>
    </row>
    <row r="7191" spans="2:13" hidden="1" x14ac:dyDescent="0.2">
      <c r="B7191" s="31">
        <v>7182</v>
      </c>
      <c r="J7191">
        <f t="shared" si="112"/>
        <v>105000</v>
      </c>
      <c r="K7191" t="e">
        <f>VLOOKUP(B7191,'REGISTRO ABONOS'!$B$8:$BC$10039,54,0)</f>
        <v>#N/A</v>
      </c>
      <c r="L7191" t="e">
        <f>IF(Tabla267[[#This Row],[VALOR RESTANTE]]&lt;Tabla267[[#This Row],[VALOR]],"NO DISPONIBLE","DISPONIBLE")</f>
        <v>#N/A</v>
      </c>
      <c r="M7191" s="9">
        <f>COUNTIF(Tabla267[[#This Row],[VALOR RESTANTE]],0)</f>
        <v>0</v>
      </c>
    </row>
    <row r="7192" spans="2:13" hidden="1" x14ac:dyDescent="0.2">
      <c r="B7192" s="31">
        <v>7183</v>
      </c>
      <c r="J7192">
        <f t="shared" si="112"/>
        <v>105000</v>
      </c>
      <c r="K7192" t="e">
        <f>VLOOKUP(B7192,'REGISTRO ABONOS'!$B$8:$BC$10039,54,0)</f>
        <v>#N/A</v>
      </c>
      <c r="L7192" t="e">
        <f>IF(Tabla267[[#This Row],[VALOR RESTANTE]]&lt;Tabla267[[#This Row],[VALOR]],"NO DISPONIBLE","DISPONIBLE")</f>
        <v>#N/A</v>
      </c>
      <c r="M7192" s="9">
        <f>COUNTIF(Tabla267[[#This Row],[VALOR RESTANTE]],0)</f>
        <v>0</v>
      </c>
    </row>
    <row r="7193" spans="2:13" hidden="1" x14ac:dyDescent="0.2">
      <c r="B7193" s="31">
        <v>7184</v>
      </c>
      <c r="J7193">
        <f t="shared" si="112"/>
        <v>105000</v>
      </c>
      <c r="K7193" t="e">
        <f>VLOOKUP(B7193,'REGISTRO ABONOS'!$B$8:$BC$10039,54,0)</f>
        <v>#N/A</v>
      </c>
      <c r="L7193" t="e">
        <f>IF(Tabla267[[#This Row],[VALOR RESTANTE]]&lt;Tabla267[[#This Row],[VALOR]],"NO DISPONIBLE","DISPONIBLE")</f>
        <v>#N/A</v>
      </c>
      <c r="M7193" s="9">
        <f>COUNTIF(Tabla267[[#This Row],[VALOR RESTANTE]],0)</f>
        <v>0</v>
      </c>
    </row>
    <row r="7194" spans="2:13" hidden="1" x14ac:dyDescent="0.2">
      <c r="B7194" s="31">
        <v>7185</v>
      </c>
      <c r="J7194">
        <f t="shared" si="112"/>
        <v>105000</v>
      </c>
      <c r="K7194" t="e">
        <f>VLOOKUP(B7194,'REGISTRO ABONOS'!$B$8:$BC$10039,54,0)</f>
        <v>#N/A</v>
      </c>
      <c r="L7194" t="e">
        <f>IF(Tabla267[[#This Row],[VALOR RESTANTE]]&lt;Tabla267[[#This Row],[VALOR]],"NO DISPONIBLE","DISPONIBLE")</f>
        <v>#N/A</v>
      </c>
      <c r="M7194" s="9">
        <f>COUNTIF(Tabla267[[#This Row],[VALOR RESTANTE]],0)</f>
        <v>0</v>
      </c>
    </row>
    <row r="7195" spans="2:13" hidden="1" x14ac:dyDescent="0.2">
      <c r="B7195" s="31">
        <v>7186</v>
      </c>
      <c r="J7195">
        <f t="shared" si="112"/>
        <v>105000</v>
      </c>
      <c r="K7195" t="e">
        <f>VLOOKUP(B7195,'REGISTRO ABONOS'!$B$8:$BC$10039,54,0)</f>
        <v>#N/A</v>
      </c>
      <c r="L7195" t="e">
        <f>IF(Tabla267[[#This Row],[VALOR RESTANTE]]&lt;Tabla267[[#This Row],[VALOR]],"NO DISPONIBLE","DISPONIBLE")</f>
        <v>#N/A</v>
      </c>
      <c r="M7195" s="9">
        <f>COUNTIF(Tabla267[[#This Row],[VALOR RESTANTE]],0)</f>
        <v>0</v>
      </c>
    </row>
    <row r="7196" spans="2:13" hidden="1" x14ac:dyDescent="0.2">
      <c r="B7196" s="31">
        <v>7187</v>
      </c>
      <c r="J7196">
        <f t="shared" si="112"/>
        <v>105000</v>
      </c>
      <c r="K7196" t="e">
        <f>VLOOKUP(B7196,'REGISTRO ABONOS'!$B$8:$BC$10039,54,0)</f>
        <v>#N/A</v>
      </c>
      <c r="L7196" t="e">
        <f>IF(Tabla267[[#This Row],[VALOR RESTANTE]]&lt;Tabla267[[#This Row],[VALOR]],"NO DISPONIBLE","DISPONIBLE")</f>
        <v>#N/A</v>
      </c>
      <c r="M7196" s="9">
        <f>COUNTIF(Tabla267[[#This Row],[VALOR RESTANTE]],0)</f>
        <v>0</v>
      </c>
    </row>
    <row r="7197" spans="2:13" hidden="1" x14ac:dyDescent="0.2">
      <c r="B7197" s="31">
        <v>7188</v>
      </c>
      <c r="J7197">
        <f t="shared" si="112"/>
        <v>105000</v>
      </c>
      <c r="K7197" t="e">
        <f>VLOOKUP(B7197,'REGISTRO ABONOS'!$B$8:$BC$10039,54,0)</f>
        <v>#N/A</v>
      </c>
      <c r="L7197" t="e">
        <f>IF(Tabla267[[#This Row],[VALOR RESTANTE]]&lt;Tabla267[[#This Row],[VALOR]],"NO DISPONIBLE","DISPONIBLE")</f>
        <v>#N/A</v>
      </c>
      <c r="M7197" s="9">
        <f>COUNTIF(Tabla267[[#This Row],[VALOR RESTANTE]],0)</f>
        <v>0</v>
      </c>
    </row>
    <row r="7198" spans="2:13" hidden="1" x14ac:dyDescent="0.2">
      <c r="B7198" s="31">
        <v>7189</v>
      </c>
      <c r="J7198">
        <f t="shared" si="112"/>
        <v>105000</v>
      </c>
      <c r="K7198" t="e">
        <f>VLOOKUP(B7198,'REGISTRO ABONOS'!$B$8:$BC$10039,54,0)</f>
        <v>#N/A</v>
      </c>
      <c r="L7198" t="e">
        <f>IF(Tabla267[[#This Row],[VALOR RESTANTE]]&lt;Tabla267[[#This Row],[VALOR]],"NO DISPONIBLE","DISPONIBLE")</f>
        <v>#N/A</v>
      </c>
      <c r="M7198" s="9">
        <f>COUNTIF(Tabla267[[#This Row],[VALOR RESTANTE]],0)</f>
        <v>0</v>
      </c>
    </row>
    <row r="7199" spans="2:13" hidden="1" x14ac:dyDescent="0.2">
      <c r="B7199" s="31">
        <v>7190</v>
      </c>
      <c r="J7199">
        <f t="shared" si="112"/>
        <v>105000</v>
      </c>
      <c r="K7199" t="e">
        <f>VLOOKUP(B7199,'REGISTRO ABONOS'!$B$8:$BC$10039,54,0)</f>
        <v>#N/A</v>
      </c>
      <c r="L7199" t="e">
        <f>IF(Tabla267[[#This Row],[VALOR RESTANTE]]&lt;Tabla267[[#This Row],[VALOR]],"NO DISPONIBLE","DISPONIBLE")</f>
        <v>#N/A</v>
      </c>
      <c r="M7199" s="9">
        <f>COUNTIF(Tabla267[[#This Row],[VALOR RESTANTE]],0)</f>
        <v>0</v>
      </c>
    </row>
    <row r="7200" spans="2:13" hidden="1" x14ac:dyDescent="0.2">
      <c r="B7200" s="31">
        <v>7191</v>
      </c>
      <c r="J7200">
        <f t="shared" si="112"/>
        <v>105000</v>
      </c>
      <c r="K7200" t="e">
        <f>VLOOKUP(B7200,'REGISTRO ABONOS'!$B$8:$BC$10039,54,0)</f>
        <v>#N/A</v>
      </c>
      <c r="L7200" t="e">
        <f>IF(Tabla267[[#This Row],[VALOR RESTANTE]]&lt;Tabla267[[#This Row],[VALOR]],"NO DISPONIBLE","DISPONIBLE")</f>
        <v>#N/A</v>
      </c>
      <c r="M7200" s="9">
        <f>COUNTIF(Tabla267[[#This Row],[VALOR RESTANTE]],0)</f>
        <v>0</v>
      </c>
    </row>
    <row r="7201" spans="2:13" hidden="1" x14ac:dyDescent="0.2">
      <c r="B7201" s="31">
        <v>7192</v>
      </c>
      <c r="J7201">
        <f t="shared" si="112"/>
        <v>105000</v>
      </c>
      <c r="K7201" t="e">
        <f>VLOOKUP(B7201,'REGISTRO ABONOS'!$B$8:$BC$10039,54,0)</f>
        <v>#N/A</v>
      </c>
      <c r="L7201" t="e">
        <f>IF(Tabla267[[#This Row],[VALOR RESTANTE]]&lt;Tabla267[[#This Row],[VALOR]],"NO DISPONIBLE","DISPONIBLE")</f>
        <v>#N/A</v>
      </c>
      <c r="M7201" s="9">
        <f>COUNTIF(Tabla267[[#This Row],[VALOR RESTANTE]],0)</f>
        <v>0</v>
      </c>
    </row>
    <row r="7202" spans="2:13" hidden="1" x14ac:dyDescent="0.2">
      <c r="B7202" s="31">
        <v>7193</v>
      </c>
      <c r="J7202">
        <f t="shared" si="112"/>
        <v>105000</v>
      </c>
      <c r="K7202" t="e">
        <f>VLOOKUP(B7202,'REGISTRO ABONOS'!$B$8:$BC$10039,54,0)</f>
        <v>#N/A</v>
      </c>
      <c r="L7202" t="e">
        <f>IF(Tabla267[[#This Row],[VALOR RESTANTE]]&lt;Tabla267[[#This Row],[VALOR]],"NO DISPONIBLE","DISPONIBLE")</f>
        <v>#N/A</v>
      </c>
      <c r="M7202" s="9">
        <f>COUNTIF(Tabla267[[#This Row],[VALOR RESTANTE]],0)</f>
        <v>0</v>
      </c>
    </row>
    <row r="7203" spans="2:13" hidden="1" x14ac:dyDescent="0.2">
      <c r="B7203" s="31">
        <v>7194</v>
      </c>
      <c r="J7203">
        <f t="shared" si="112"/>
        <v>105000</v>
      </c>
      <c r="K7203" t="e">
        <f>VLOOKUP(B7203,'REGISTRO ABONOS'!$B$8:$BC$10039,54,0)</f>
        <v>#N/A</v>
      </c>
      <c r="L7203" t="e">
        <f>IF(Tabla267[[#This Row],[VALOR RESTANTE]]&lt;Tabla267[[#This Row],[VALOR]],"NO DISPONIBLE","DISPONIBLE")</f>
        <v>#N/A</v>
      </c>
      <c r="M7203" s="9">
        <f>COUNTIF(Tabla267[[#This Row],[VALOR RESTANTE]],0)</f>
        <v>0</v>
      </c>
    </row>
    <row r="7204" spans="2:13" hidden="1" x14ac:dyDescent="0.2">
      <c r="B7204" s="31">
        <v>7195</v>
      </c>
      <c r="J7204">
        <f t="shared" si="112"/>
        <v>105000</v>
      </c>
      <c r="K7204" t="e">
        <f>VLOOKUP(B7204,'REGISTRO ABONOS'!$B$8:$BC$10039,54,0)</f>
        <v>#N/A</v>
      </c>
      <c r="L7204" t="e">
        <f>IF(Tabla267[[#This Row],[VALOR RESTANTE]]&lt;Tabla267[[#This Row],[VALOR]],"NO DISPONIBLE","DISPONIBLE")</f>
        <v>#N/A</v>
      </c>
      <c r="M7204" s="9">
        <f>COUNTIF(Tabla267[[#This Row],[VALOR RESTANTE]],0)</f>
        <v>0</v>
      </c>
    </row>
    <row r="7205" spans="2:13" hidden="1" x14ac:dyDescent="0.2">
      <c r="B7205" s="31">
        <v>7196</v>
      </c>
      <c r="J7205">
        <f t="shared" si="112"/>
        <v>105000</v>
      </c>
      <c r="K7205" t="e">
        <f>VLOOKUP(B7205,'REGISTRO ABONOS'!$B$8:$BC$10039,54,0)</f>
        <v>#N/A</v>
      </c>
      <c r="L7205" t="e">
        <f>IF(Tabla267[[#This Row],[VALOR RESTANTE]]&lt;Tabla267[[#This Row],[VALOR]],"NO DISPONIBLE","DISPONIBLE")</f>
        <v>#N/A</v>
      </c>
      <c r="M7205" s="9">
        <f>COUNTIF(Tabla267[[#This Row],[VALOR RESTANTE]],0)</f>
        <v>0</v>
      </c>
    </row>
    <row r="7206" spans="2:13" hidden="1" x14ac:dyDescent="0.2">
      <c r="B7206" s="31">
        <v>7197</v>
      </c>
      <c r="J7206">
        <f t="shared" si="112"/>
        <v>105000</v>
      </c>
      <c r="K7206" t="e">
        <f>VLOOKUP(B7206,'REGISTRO ABONOS'!$B$8:$BC$10039,54,0)</f>
        <v>#N/A</v>
      </c>
      <c r="L7206" t="e">
        <f>IF(Tabla267[[#This Row],[VALOR RESTANTE]]&lt;Tabla267[[#This Row],[VALOR]],"NO DISPONIBLE","DISPONIBLE")</f>
        <v>#N/A</v>
      </c>
      <c r="M7206" s="9">
        <f>COUNTIF(Tabla267[[#This Row],[VALOR RESTANTE]],0)</f>
        <v>0</v>
      </c>
    </row>
    <row r="7207" spans="2:13" hidden="1" x14ac:dyDescent="0.2">
      <c r="B7207" s="31">
        <v>7198</v>
      </c>
      <c r="J7207">
        <f t="shared" si="112"/>
        <v>105000</v>
      </c>
      <c r="K7207" t="e">
        <f>VLOOKUP(B7207,'REGISTRO ABONOS'!$B$8:$BC$10039,54,0)</f>
        <v>#N/A</v>
      </c>
      <c r="L7207" t="e">
        <f>IF(Tabla267[[#This Row],[VALOR RESTANTE]]&lt;Tabla267[[#This Row],[VALOR]],"NO DISPONIBLE","DISPONIBLE")</f>
        <v>#N/A</v>
      </c>
      <c r="M7207" s="9">
        <f>COUNTIF(Tabla267[[#This Row],[VALOR RESTANTE]],0)</f>
        <v>0</v>
      </c>
    </row>
    <row r="7208" spans="2:13" hidden="1" x14ac:dyDescent="0.2">
      <c r="B7208" s="31">
        <v>7199</v>
      </c>
      <c r="J7208">
        <f t="shared" si="112"/>
        <v>105000</v>
      </c>
      <c r="K7208" t="e">
        <f>VLOOKUP(B7208,'REGISTRO ABONOS'!$B$8:$BC$10039,54,0)</f>
        <v>#N/A</v>
      </c>
      <c r="L7208" t="e">
        <f>IF(Tabla267[[#This Row],[VALOR RESTANTE]]&lt;Tabla267[[#This Row],[VALOR]],"NO DISPONIBLE","DISPONIBLE")</f>
        <v>#N/A</v>
      </c>
      <c r="M7208" s="9">
        <f>COUNTIF(Tabla267[[#This Row],[VALOR RESTANTE]],0)</f>
        <v>0</v>
      </c>
    </row>
    <row r="7209" spans="2:13" hidden="1" x14ac:dyDescent="0.2">
      <c r="B7209" s="31">
        <v>7200</v>
      </c>
      <c r="J7209">
        <f t="shared" si="112"/>
        <v>105000</v>
      </c>
      <c r="K7209" t="e">
        <f>VLOOKUP(B7209,'REGISTRO ABONOS'!$B$8:$BC$10039,54,0)</f>
        <v>#N/A</v>
      </c>
      <c r="L7209" t="e">
        <f>IF(Tabla267[[#This Row],[VALOR RESTANTE]]&lt;Tabla267[[#This Row],[VALOR]],"NO DISPONIBLE","DISPONIBLE")</f>
        <v>#N/A</v>
      </c>
      <c r="M7209" s="9">
        <f>COUNTIF(Tabla267[[#This Row],[VALOR RESTANTE]],0)</f>
        <v>0</v>
      </c>
    </row>
    <row r="7210" spans="2:13" hidden="1" x14ac:dyDescent="0.2">
      <c r="B7210" s="31">
        <v>7201</v>
      </c>
      <c r="J7210">
        <f t="shared" si="112"/>
        <v>105000</v>
      </c>
      <c r="K7210" t="e">
        <f>VLOOKUP(B7210,'REGISTRO ABONOS'!$B$8:$BC$10039,54,0)</f>
        <v>#N/A</v>
      </c>
      <c r="L7210" t="e">
        <f>IF(Tabla267[[#This Row],[VALOR RESTANTE]]&lt;Tabla267[[#This Row],[VALOR]],"NO DISPONIBLE","DISPONIBLE")</f>
        <v>#N/A</v>
      </c>
      <c r="M7210" s="9">
        <f>COUNTIF(Tabla267[[#This Row],[VALOR RESTANTE]],0)</f>
        <v>0</v>
      </c>
    </row>
    <row r="7211" spans="2:13" hidden="1" x14ac:dyDescent="0.2">
      <c r="B7211" s="31">
        <v>7202</v>
      </c>
      <c r="J7211">
        <f t="shared" si="112"/>
        <v>105000</v>
      </c>
      <c r="K7211" t="e">
        <f>VLOOKUP(B7211,'REGISTRO ABONOS'!$B$8:$BC$10039,54,0)</f>
        <v>#N/A</v>
      </c>
      <c r="L7211" t="e">
        <f>IF(Tabla267[[#This Row],[VALOR RESTANTE]]&lt;Tabla267[[#This Row],[VALOR]],"NO DISPONIBLE","DISPONIBLE")</f>
        <v>#N/A</v>
      </c>
      <c r="M7211" s="9">
        <f>COUNTIF(Tabla267[[#This Row],[VALOR RESTANTE]],0)</f>
        <v>0</v>
      </c>
    </row>
    <row r="7212" spans="2:13" hidden="1" x14ac:dyDescent="0.2">
      <c r="B7212" s="31">
        <v>7203</v>
      </c>
      <c r="J7212">
        <f t="shared" si="112"/>
        <v>105000</v>
      </c>
      <c r="K7212" t="e">
        <f>VLOOKUP(B7212,'REGISTRO ABONOS'!$B$8:$BC$10039,54,0)</f>
        <v>#N/A</v>
      </c>
      <c r="L7212" t="e">
        <f>IF(Tabla267[[#This Row],[VALOR RESTANTE]]&lt;Tabla267[[#This Row],[VALOR]],"NO DISPONIBLE","DISPONIBLE")</f>
        <v>#N/A</v>
      </c>
      <c r="M7212" s="9">
        <f>COUNTIF(Tabla267[[#This Row],[VALOR RESTANTE]],0)</f>
        <v>0</v>
      </c>
    </row>
    <row r="7213" spans="2:13" hidden="1" x14ac:dyDescent="0.2">
      <c r="B7213" s="31">
        <v>7204</v>
      </c>
      <c r="J7213">
        <f t="shared" si="112"/>
        <v>105000</v>
      </c>
      <c r="K7213" t="e">
        <f>VLOOKUP(B7213,'REGISTRO ABONOS'!$B$8:$BC$10039,54,0)</f>
        <v>#N/A</v>
      </c>
      <c r="L7213" t="e">
        <f>IF(Tabla267[[#This Row],[VALOR RESTANTE]]&lt;Tabla267[[#This Row],[VALOR]],"NO DISPONIBLE","DISPONIBLE")</f>
        <v>#N/A</v>
      </c>
      <c r="M7213" s="9">
        <f>COUNTIF(Tabla267[[#This Row],[VALOR RESTANTE]],0)</f>
        <v>0</v>
      </c>
    </row>
    <row r="7214" spans="2:13" hidden="1" x14ac:dyDescent="0.2">
      <c r="B7214" s="31">
        <v>7205</v>
      </c>
      <c r="J7214">
        <f t="shared" si="112"/>
        <v>105000</v>
      </c>
      <c r="K7214" t="e">
        <f>VLOOKUP(B7214,'REGISTRO ABONOS'!$B$8:$BC$10039,54,0)</f>
        <v>#N/A</v>
      </c>
      <c r="L7214" t="e">
        <f>IF(Tabla267[[#This Row],[VALOR RESTANTE]]&lt;Tabla267[[#This Row],[VALOR]],"NO DISPONIBLE","DISPONIBLE")</f>
        <v>#N/A</v>
      </c>
      <c r="M7214" s="9">
        <f>COUNTIF(Tabla267[[#This Row],[VALOR RESTANTE]],0)</f>
        <v>0</v>
      </c>
    </row>
    <row r="7215" spans="2:13" hidden="1" x14ac:dyDescent="0.2">
      <c r="B7215" s="31">
        <v>7206</v>
      </c>
      <c r="J7215">
        <f t="shared" si="112"/>
        <v>105000</v>
      </c>
      <c r="K7215" t="e">
        <f>VLOOKUP(B7215,'REGISTRO ABONOS'!$B$8:$BC$10039,54,0)</f>
        <v>#N/A</v>
      </c>
      <c r="L7215" t="e">
        <f>IF(Tabla267[[#This Row],[VALOR RESTANTE]]&lt;Tabla267[[#This Row],[VALOR]],"NO DISPONIBLE","DISPONIBLE")</f>
        <v>#N/A</v>
      </c>
      <c r="M7215" s="9">
        <f>COUNTIF(Tabla267[[#This Row],[VALOR RESTANTE]],0)</f>
        <v>0</v>
      </c>
    </row>
    <row r="7216" spans="2:13" hidden="1" x14ac:dyDescent="0.2">
      <c r="B7216" s="31">
        <v>7207</v>
      </c>
      <c r="J7216">
        <f t="shared" si="112"/>
        <v>105000</v>
      </c>
      <c r="K7216" t="e">
        <f>VLOOKUP(B7216,'REGISTRO ABONOS'!$B$8:$BC$10039,54,0)</f>
        <v>#N/A</v>
      </c>
      <c r="L7216" t="e">
        <f>IF(Tabla267[[#This Row],[VALOR RESTANTE]]&lt;Tabla267[[#This Row],[VALOR]],"NO DISPONIBLE","DISPONIBLE")</f>
        <v>#N/A</v>
      </c>
      <c r="M7216" s="9">
        <f>COUNTIF(Tabla267[[#This Row],[VALOR RESTANTE]],0)</f>
        <v>0</v>
      </c>
    </row>
    <row r="7217" spans="2:13" hidden="1" x14ac:dyDescent="0.2">
      <c r="B7217" s="31">
        <v>7208</v>
      </c>
      <c r="J7217">
        <f t="shared" si="112"/>
        <v>105000</v>
      </c>
      <c r="K7217" t="e">
        <f>VLOOKUP(B7217,'REGISTRO ABONOS'!$B$8:$BC$10039,54,0)</f>
        <v>#N/A</v>
      </c>
      <c r="L7217" t="e">
        <f>IF(Tabla267[[#This Row],[VALOR RESTANTE]]&lt;Tabla267[[#This Row],[VALOR]],"NO DISPONIBLE","DISPONIBLE")</f>
        <v>#N/A</v>
      </c>
      <c r="M7217" s="9">
        <f>COUNTIF(Tabla267[[#This Row],[VALOR RESTANTE]],0)</f>
        <v>0</v>
      </c>
    </row>
    <row r="7218" spans="2:13" hidden="1" x14ac:dyDescent="0.2">
      <c r="B7218" s="31">
        <v>7209</v>
      </c>
      <c r="J7218">
        <f t="shared" si="112"/>
        <v>105000</v>
      </c>
      <c r="K7218" t="e">
        <f>VLOOKUP(B7218,'REGISTRO ABONOS'!$B$8:$BC$10039,54,0)</f>
        <v>#N/A</v>
      </c>
      <c r="L7218" t="e">
        <f>IF(Tabla267[[#This Row],[VALOR RESTANTE]]&lt;Tabla267[[#This Row],[VALOR]],"NO DISPONIBLE","DISPONIBLE")</f>
        <v>#N/A</v>
      </c>
      <c r="M7218" s="9">
        <f>COUNTIF(Tabla267[[#This Row],[VALOR RESTANTE]],0)</f>
        <v>0</v>
      </c>
    </row>
    <row r="7219" spans="2:13" hidden="1" x14ac:dyDescent="0.2">
      <c r="B7219" s="31">
        <v>7210</v>
      </c>
      <c r="J7219">
        <f t="shared" si="112"/>
        <v>105000</v>
      </c>
      <c r="K7219" t="e">
        <f>VLOOKUP(B7219,'REGISTRO ABONOS'!$B$8:$BC$10039,54,0)</f>
        <v>#N/A</v>
      </c>
      <c r="L7219" t="e">
        <f>IF(Tabla267[[#This Row],[VALOR RESTANTE]]&lt;Tabla267[[#This Row],[VALOR]],"NO DISPONIBLE","DISPONIBLE")</f>
        <v>#N/A</v>
      </c>
      <c r="M7219" s="9">
        <f>COUNTIF(Tabla267[[#This Row],[VALOR RESTANTE]],0)</f>
        <v>0</v>
      </c>
    </row>
    <row r="7220" spans="2:13" hidden="1" x14ac:dyDescent="0.2">
      <c r="B7220" s="31">
        <v>7211</v>
      </c>
      <c r="J7220">
        <f t="shared" si="112"/>
        <v>105000</v>
      </c>
      <c r="K7220" t="e">
        <f>VLOOKUP(B7220,'REGISTRO ABONOS'!$B$8:$BC$10039,54,0)</f>
        <v>#N/A</v>
      </c>
      <c r="L7220" t="e">
        <f>IF(Tabla267[[#This Row],[VALOR RESTANTE]]&lt;Tabla267[[#This Row],[VALOR]],"NO DISPONIBLE","DISPONIBLE")</f>
        <v>#N/A</v>
      </c>
      <c r="M7220" s="9">
        <f>COUNTIF(Tabla267[[#This Row],[VALOR RESTANTE]],0)</f>
        <v>0</v>
      </c>
    </row>
    <row r="7221" spans="2:13" hidden="1" x14ac:dyDescent="0.2">
      <c r="B7221" s="31">
        <v>7212</v>
      </c>
      <c r="J7221">
        <f t="shared" si="112"/>
        <v>105000</v>
      </c>
      <c r="K7221" t="e">
        <f>VLOOKUP(B7221,'REGISTRO ABONOS'!$B$8:$BC$10039,54,0)</f>
        <v>#N/A</v>
      </c>
      <c r="L7221" t="e">
        <f>IF(Tabla267[[#This Row],[VALOR RESTANTE]]&lt;Tabla267[[#This Row],[VALOR]],"NO DISPONIBLE","DISPONIBLE")</f>
        <v>#N/A</v>
      </c>
      <c r="M7221" s="9">
        <f>COUNTIF(Tabla267[[#This Row],[VALOR RESTANTE]],0)</f>
        <v>0</v>
      </c>
    </row>
    <row r="7222" spans="2:13" hidden="1" x14ac:dyDescent="0.2">
      <c r="B7222" s="31">
        <v>7213</v>
      </c>
      <c r="J7222">
        <f t="shared" si="112"/>
        <v>105000</v>
      </c>
      <c r="K7222" t="e">
        <f>VLOOKUP(B7222,'REGISTRO ABONOS'!$B$8:$BC$10039,54,0)</f>
        <v>#N/A</v>
      </c>
      <c r="L7222" t="e">
        <f>IF(Tabla267[[#This Row],[VALOR RESTANTE]]&lt;Tabla267[[#This Row],[VALOR]],"NO DISPONIBLE","DISPONIBLE")</f>
        <v>#N/A</v>
      </c>
      <c r="M7222" s="9">
        <f>COUNTIF(Tabla267[[#This Row],[VALOR RESTANTE]],0)</f>
        <v>0</v>
      </c>
    </row>
    <row r="7223" spans="2:13" hidden="1" x14ac:dyDescent="0.2">
      <c r="B7223" s="31">
        <v>7214</v>
      </c>
      <c r="J7223">
        <f t="shared" si="112"/>
        <v>105000</v>
      </c>
      <c r="K7223" t="e">
        <f>VLOOKUP(B7223,'REGISTRO ABONOS'!$B$8:$BC$10039,54,0)</f>
        <v>#N/A</v>
      </c>
      <c r="L7223" t="e">
        <f>IF(Tabla267[[#This Row],[VALOR RESTANTE]]&lt;Tabla267[[#This Row],[VALOR]],"NO DISPONIBLE","DISPONIBLE")</f>
        <v>#N/A</v>
      </c>
      <c r="M7223" s="9">
        <f>COUNTIF(Tabla267[[#This Row],[VALOR RESTANTE]],0)</f>
        <v>0</v>
      </c>
    </row>
    <row r="7224" spans="2:13" hidden="1" x14ac:dyDescent="0.2">
      <c r="B7224" s="31">
        <v>7215</v>
      </c>
      <c r="J7224">
        <f t="shared" si="112"/>
        <v>105000</v>
      </c>
      <c r="K7224" t="e">
        <f>VLOOKUP(B7224,'REGISTRO ABONOS'!$B$8:$BC$10039,54,0)</f>
        <v>#N/A</v>
      </c>
      <c r="L7224" t="e">
        <f>IF(Tabla267[[#This Row],[VALOR RESTANTE]]&lt;Tabla267[[#This Row],[VALOR]],"NO DISPONIBLE","DISPONIBLE")</f>
        <v>#N/A</v>
      </c>
      <c r="M7224" s="9">
        <f>COUNTIF(Tabla267[[#This Row],[VALOR RESTANTE]],0)</f>
        <v>0</v>
      </c>
    </row>
    <row r="7225" spans="2:13" hidden="1" x14ac:dyDescent="0.2">
      <c r="B7225" s="31">
        <v>7216</v>
      </c>
      <c r="J7225">
        <f t="shared" si="112"/>
        <v>105000</v>
      </c>
      <c r="K7225" t="e">
        <f>VLOOKUP(B7225,'REGISTRO ABONOS'!$B$8:$BC$10039,54,0)</f>
        <v>#N/A</v>
      </c>
      <c r="L7225" t="e">
        <f>IF(Tabla267[[#This Row],[VALOR RESTANTE]]&lt;Tabla267[[#This Row],[VALOR]],"NO DISPONIBLE","DISPONIBLE")</f>
        <v>#N/A</v>
      </c>
      <c r="M7225" s="9">
        <f>COUNTIF(Tabla267[[#This Row],[VALOR RESTANTE]],0)</f>
        <v>0</v>
      </c>
    </row>
    <row r="7226" spans="2:13" hidden="1" x14ac:dyDescent="0.2">
      <c r="B7226" s="31">
        <v>7217</v>
      </c>
      <c r="J7226">
        <f t="shared" si="112"/>
        <v>105000</v>
      </c>
      <c r="K7226" t="e">
        <f>VLOOKUP(B7226,'REGISTRO ABONOS'!$B$8:$BC$10039,54,0)</f>
        <v>#N/A</v>
      </c>
      <c r="L7226" t="e">
        <f>IF(Tabla267[[#This Row],[VALOR RESTANTE]]&lt;Tabla267[[#This Row],[VALOR]],"NO DISPONIBLE","DISPONIBLE")</f>
        <v>#N/A</v>
      </c>
      <c r="M7226" s="9">
        <f>COUNTIF(Tabla267[[#This Row],[VALOR RESTANTE]],0)</f>
        <v>0</v>
      </c>
    </row>
    <row r="7227" spans="2:13" hidden="1" x14ac:dyDescent="0.2">
      <c r="B7227" s="31">
        <v>7218</v>
      </c>
      <c r="J7227">
        <f t="shared" si="112"/>
        <v>105000</v>
      </c>
      <c r="K7227" t="e">
        <f>VLOOKUP(B7227,'REGISTRO ABONOS'!$B$8:$BC$10039,54,0)</f>
        <v>#N/A</v>
      </c>
      <c r="L7227" t="e">
        <f>IF(Tabla267[[#This Row],[VALOR RESTANTE]]&lt;Tabla267[[#This Row],[VALOR]],"NO DISPONIBLE","DISPONIBLE")</f>
        <v>#N/A</v>
      </c>
      <c r="M7227" s="9">
        <f>COUNTIF(Tabla267[[#This Row],[VALOR RESTANTE]],0)</f>
        <v>0</v>
      </c>
    </row>
    <row r="7228" spans="2:13" hidden="1" x14ac:dyDescent="0.2">
      <c r="B7228" s="31">
        <v>7219</v>
      </c>
      <c r="J7228">
        <f t="shared" si="112"/>
        <v>105000</v>
      </c>
      <c r="K7228" t="e">
        <f>VLOOKUP(B7228,'REGISTRO ABONOS'!$B$8:$BC$10039,54,0)</f>
        <v>#N/A</v>
      </c>
      <c r="L7228" t="e">
        <f>IF(Tabla267[[#This Row],[VALOR RESTANTE]]&lt;Tabla267[[#This Row],[VALOR]],"NO DISPONIBLE","DISPONIBLE")</f>
        <v>#N/A</v>
      </c>
      <c r="M7228" s="9">
        <f>COUNTIF(Tabla267[[#This Row],[VALOR RESTANTE]],0)</f>
        <v>0</v>
      </c>
    </row>
    <row r="7229" spans="2:13" hidden="1" x14ac:dyDescent="0.2">
      <c r="B7229" s="31">
        <v>7220</v>
      </c>
      <c r="J7229">
        <f t="shared" si="112"/>
        <v>105000</v>
      </c>
      <c r="K7229" t="e">
        <f>VLOOKUP(B7229,'REGISTRO ABONOS'!$B$8:$BC$10039,54,0)</f>
        <v>#N/A</v>
      </c>
      <c r="L7229" t="e">
        <f>IF(Tabla267[[#This Row],[VALOR RESTANTE]]&lt;Tabla267[[#This Row],[VALOR]],"NO DISPONIBLE","DISPONIBLE")</f>
        <v>#N/A</v>
      </c>
      <c r="M7229" s="9">
        <f>COUNTIF(Tabla267[[#This Row],[VALOR RESTANTE]],0)</f>
        <v>0</v>
      </c>
    </row>
    <row r="7230" spans="2:13" hidden="1" x14ac:dyDescent="0.2">
      <c r="B7230" s="31">
        <v>7221</v>
      </c>
      <c r="J7230">
        <f t="shared" si="112"/>
        <v>105000</v>
      </c>
      <c r="K7230" t="e">
        <f>VLOOKUP(B7230,'REGISTRO ABONOS'!$B$8:$BC$10039,54,0)</f>
        <v>#N/A</v>
      </c>
      <c r="L7230" t="e">
        <f>IF(Tabla267[[#This Row],[VALOR RESTANTE]]&lt;Tabla267[[#This Row],[VALOR]],"NO DISPONIBLE","DISPONIBLE")</f>
        <v>#N/A</v>
      </c>
      <c r="M7230" s="9">
        <f>COUNTIF(Tabla267[[#This Row],[VALOR RESTANTE]],0)</f>
        <v>0</v>
      </c>
    </row>
    <row r="7231" spans="2:13" hidden="1" x14ac:dyDescent="0.2">
      <c r="B7231" s="31">
        <v>7222</v>
      </c>
      <c r="J7231">
        <f t="shared" si="112"/>
        <v>105000</v>
      </c>
      <c r="K7231" t="e">
        <f>VLOOKUP(B7231,'REGISTRO ABONOS'!$B$8:$BC$10039,54,0)</f>
        <v>#N/A</v>
      </c>
      <c r="L7231" t="e">
        <f>IF(Tabla267[[#This Row],[VALOR RESTANTE]]&lt;Tabla267[[#This Row],[VALOR]],"NO DISPONIBLE","DISPONIBLE")</f>
        <v>#N/A</v>
      </c>
      <c r="M7231" s="9">
        <f>COUNTIF(Tabla267[[#This Row],[VALOR RESTANTE]],0)</f>
        <v>0</v>
      </c>
    </row>
    <row r="7232" spans="2:13" hidden="1" x14ac:dyDescent="0.2">
      <c r="B7232" s="31">
        <v>7223</v>
      </c>
      <c r="J7232">
        <f t="shared" si="112"/>
        <v>105000</v>
      </c>
      <c r="K7232" t="e">
        <f>VLOOKUP(B7232,'REGISTRO ABONOS'!$B$8:$BC$10039,54,0)</f>
        <v>#N/A</v>
      </c>
      <c r="L7232" t="e">
        <f>IF(Tabla267[[#This Row],[VALOR RESTANTE]]&lt;Tabla267[[#This Row],[VALOR]],"NO DISPONIBLE","DISPONIBLE")</f>
        <v>#N/A</v>
      </c>
      <c r="M7232" s="9">
        <f>COUNTIF(Tabla267[[#This Row],[VALOR RESTANTE]],0)</f>
        <v>0</v>
      </c>
    </row>
    <row r="7233" spans="2:13" hidden="1" x14ac:dyDescent="0.2">
      <c r="B7233" s="31">
        <v>7224</v>
      </c>
      <c r="J7233">
        <f t="shared" si="112"/>
        <v>105000</v>
      </c>
      <c r="K7233" t="e">
        <f>VLOOKUP(B7233,'REGISTRO ABONOS'!$B$8:$BC$10039,54,0)</f>
        <v>#N/A</v>
      </c>
      <c r="L7233" t="e">
        <f>IF(Tabla267[[#This Row],[VALOR RESTANTE]]&lt;Tabla267[[#This Row],[VALOR]],"NO DISPONIBLE","DISPONIBLE")</f>
        <v>#N/A</v>
      </c>
      <c r="M7233" s="9">
        <f>COUNTIF(Tabla267[[#This Row],[VALOR RESTANTE]],0)</f>
        <v>0</v>
      </c>
    </row>
    <row r="7234" spans="2:13" hidden="1" x14ac:dyDescent="0.2">
      <c r="B7234" s="31">
        <v>7225</v>
      </c>
      <c r="J7234">
        <f t="shared" si="112"/>
        <v>105000</v>
      </c>
      <c r="K7234" t="e">
        <f>VLOOKUP(B7234,'REGISTRO ABONOS'!$B$8:$BC$10039,54,0)</f>
        <v>#N/A</v>
      </c>
      <c r="L7234" t="e">
        <f>IF(Tabla267[[#This Row],[VALOR RESTANTE]]&lt;Tabla267[[#This Row],[VALOR]],"NO DISPONIBLE","DISPONIBLE")</f>
        <v>#N/A</v>
      </c>
      <c r="M7234" s="9">
        <f>COUNTIF(Tabla267[[#This Row],[VALOR RESTANTE]],0)</f>
        <v>0</v>
      </c>
    </row>
    <row r="7235" spans="2:13" hidden="1" x14ac:dyDescent="0.2">
      <c r="B7235" s="31">
        <v>7226</v>
      </c>
      <c r="J7235">
        <f t="shared" si="112"/>
        <v>105000</v>
      </c>
      <c r="K7235" t="e">
        <f>VLOOKUP(B7235,'REGISTRO ABONOS'!$B$8:$BC$10039,54,0)</f>
        <v>#N/A</v>
      </c>
      <c r="L7235" t="e">
        <f>IF(Tabla267[[#This Row],[VALOR RESTANTE]]&lt;Tabla267[[#This Row],[VALOR]],"NO DISPONIBLE","DISPONIBLE")</f>
        <v>#N/A</v>
      </c>
      <c r="M7235" s="9">
        <f>COUNTIF(Tabla267[[#This Row],[VALOR RESTANTE]],0)</f>
        <v>0</v>
      </c>
    </row>
    <row r="7236" spans="2:13" hidden="1" x14ac:dyDescent="0.2">
      <c r="B7236" s="31">
        <v>7227</v>
      </c>
      <c r="J7236">
        <f t="shared" si="112"/>
        <v>105000</v>
      </c>
      <c r="K7236" t="e">
        <f>VLOOKUP(B7236,'REGISTRO ABONOS'!$B$8:$BC$10039,54,0)</f>
        <v>#N/A</v>
      </c>
      <c r="L7236" t="e">
        <f>IF(Tabla267[[#This Row],[VALOR RESTANTE]]&lt;Tabla267[[#This Row],[VALOR]],"NO DISPONIBLE","DISPONIBLE")</f>
        <v>#N/A</v>
      </c>
      <c r="M7236" s="9">
        <f>COUNTIF(Tabla267[[#This Row],[VALOR RESTANTE]],0)</f>
        <v>0</v>
      </c>
    </row>
    <row r="7237" spans="2:13" hidden="1" x14ac:dyDescent="0.2">
      <c r="B7237" s="31">
        <v>7228</v>
      </c>
      <c r="J7237">
        <f t="shared" si="112"/>
        <v>105000</v>
      </c>
      <c r="K7237" t="e">
        <f>VLOOKUP(B7237,'REGISTRO ABONOS'!$B$8:$BC$10039,54,0)</f>
        <v>#N/A</v>
      </c>
      <c r="L7237" t="e">
        <f>IF(Tabla267[[#This Row],[VALOR RESTANTE]]&lt;Tabla267[[#This Row],[VALOR]],"NO DISPONIBLE","DISPONIBLE")</f>
        <v>#N/A</v>
      </c>
      <c r="M7237" s="9">
        <f>COUNTIF(Tabla267[[#This Row],[VALOR RESTANTE]],0)</f>
        <v>0</v>
      </c>
    </row>
    <row r="7238" spans="2:13" hidden="1" x14ac:dyDescent="0.2">
      <c r="B7238" s="31">
        <v>7229</v>
      </c>
      <c r="J7238">
        <f t="shared" si="112"/>
        <v>105000</v>
      </c>
      <c r="K7238" t="e">
        <f>VLOOKUP(B7238,'REGISTRO ABONOS'!$B$8:$BC$10039,54,0)</f>
        <v>#N/A</v>
      </c>
      <c r="L7238" t="e">
        <f>IF(Tabla267[[#This Row],[VALOR RESTANTE]]&lt;Tabla267[[#This Row],[VALOR]],"NO DISPONIBLE","DISPONIBLE")</f>
        <v>#N/A</v>
      </c>
      <c r="M7238" s="9">
        <f>COUNTIF(Tabla267[[#This Row],[VALOR RESTANTE]],0)</f>
        <v>0</v>
      </c>
    </row>
    <row r="7239" spans="2:13" hidden="1" x14ac:dyDescent="0.2">
      <c r="B7239" s="31">
        <v>7230</v>
      </c>
      <c r="J7239">
        <f t="shared" si="112"/>
        <v>105000</v>
      </c>
      <c r="K7239" t="e">
        <f>VLOOKUP(B7239,'REGISTRO ABONOS'!$B$8:$BC$10039,54,0)</f>
        <v>#N/A</v>
      </c>
      <c r="L7239" t="e">
        <f>IF(Tabla267[[#This Row],[VALOR RESTANTE]]&lt;Tabla267[[#This Row],[VALOR]],"NO DISPONIBLE","DISPONIBLE")</f>
        <v>#N/A</v>
      </c>
      <c r="M7239" s="9">
        <f>COUNTIF(Tabla267[[#This Row],[VALOR RESTANTE]],0)</f>
        <v>0</v>
      </c>
    </row>
    <row r="7240" spans="2:13" hidden="1" x14ac:dyDescent="0.2">
      <c r="B7240" s="31">
        <v>7231</v>
      </c>
      <c r="J7240">
        <f t="shared" si="112"/>
        <v>105000</v>
      </c>
      <c r="K7240" t="e">
        <f>VLOOKUP(B7240,'REGISTRO ABONOS'!$B$8:$BC$10039,54,0)</f>
        <v>#N/A</v>
      </c>
      <c r="L7240" t="e">
        <f>IF(Tabla267[[#This Row],[VALOR RESTANTE]]&lt;Tabla267[[#This Row],[VALOR]],"NO DISPONIBLE","DISPONIBLE")</f>
        <v>#N/A</v>
      </c>
      <c r="M7240" s="9">
        <f>COUNTIF(Tabla267[[#This Row],[VALOR RESTANTE]],0)</f>
        <v>0</v>
      </c>
    </row>
    <row r="7241" spans="2:13" hidden="1" x14ac:dyDescent="0.2">
      <c r="B7241" s="31">
        <v>7232</v>
      </c>
      <c r="J7241">
        <f t="shared" si="112"/>
        <v>105000</v>
      </c>
      <c r="K7241" t="e">
        <f>VLOOKUP(B7241,'REGISTRO ABONOS'!$B$8:$BC$10039,54,0)</f>
        <v>#N/A</v>
      </c>
      <c r="L7241" t="e">
        <f>IF(Tabla267[[#This Row],[VALOR RESTANTE]]&lt;Tabla267[[#This Row],[VALOR]],"NO DISPONIBLE","DISPONIBLE")</f>
        <v>#N/A</v>
      </c>
      <c r="M7241" s="9">
        <f>COUNTIF(Tabla267[[#This Row],[VALOR RESTANTE]],0)</f>
        <v>0</v>
      </c>
    </row>
    <row r="7242" spans="2:13" hidden="1" x14ac:dyDescent="0.2">
      <c r="B7242" s="31">
        <v>7233</v>
      </c>
      <c r="J7242">
        <f t="shared" si="112"/>
        <v>105000</v>
      </c>
      <c r="K7242" t="e">
        <f>VLOOKUP(B7242,'REGISTRO ABONOS'!$B$8:$BC$10039,54,0)</f>
        <v>#N/A</v>
      </c>
      <c r="L7242" t="e">
        <f>IF(Tabla267[[#This Row],[VALOR RESTANTE]]&lt;Tabla267[[#This Row],[VALOR]],"NO DISPONIBLE","DISPONIBLE")</f>
        <v>#N/A</v>
      </c>
      <c r="M7242" s="9">
        <f>COUNTIF(Tabla267[[#This Row],[VALOR RESTANTE]],0)</f>
        <v>0</v>
      </c>
    </row>
    <row r="7243" spans="2:13" hidden="1" x14ac:dyDescent="0.2">
      <c r="B7243" s="31">
        <v>7234</v>
      </c>
      <c r="J7243">
        <f t="shared" si="112"/>
        <v>105000</v>
      </c>
      <c r="K7243" t="e">
        <f>VLOOKUP(B7243,'REGISTRO ABONOS'!$B$8:$BC$10039,54,0)</f>
        <v>#N/A</v>
      </c>
      <c r="L7243" t="e">
        <f>IF(Tabla267[[#This Row],[VALOR RESTANTE]]&lt;Tabla267[[#This Row],[VALOR]],"NO DISPONIBLE","DISPONIBLE")</f>
        <v>#N/A</v>
      </c>
      <c r="M7243" s="9">
        <f>COUNTIF(Tabla267[[#This Row],[VALOR RESTANTE]],0)</f>
        <v>0</v>
      </c>
    </row>
    <row r="7244" spans="2:13" hidden="1" x14ac:dyDescent="0.2">
      <c r="B7244" s="31">
        <v>7235</v>
      </c>
      <c r="J7244">
        <f t="shared" ref="J7244:J7307" si="113">IF(C7244&gt;43607,130000,105000)</f>
        <v>105000</v>
      </c>
      <c r="K7244" t="e">
        <f>VLOOKUP(B7244,'REGISTRO ABONOS'!$B$8:$BC$10039,54,0)</f>
        <v>#N/A</v>
      </c>
      <c r="L7244" t="e">
        <f>IF(Tabla267[[#This Row],[VALOR RESTANTE]]&lt;Tabla267[[#This Row],[VALOR]],"NO DISPONIBLE","DISPONIBLE")</f>
        <v>#N/A</v>
      </c>
      <c r="M7244" s="9">
        <f>COUNTIF(Tabla267[[#This Row],[VALOR RESTANTE]],0)</f>
        <v>0</v>
      </c>
    </row>
    <row r="7245" spans="2:13" hidden="1" x14ac:dyDescent="0.2">
      <c r="B7245" s="31">
        <v>7236</v>
      </c>
      <c r="J7245">
        <f t="shared" si="113"/>
        <v>105000</v>
      </c>
      <c r="K7245" t="e">
        <f>VLOOKUP(B7245,'REGISTRO ABONOS'!$B$8:$BC$10039,54,0)</f>
        <v>#N/A</v>
      </c>
      <c r="L7245" t="e">
        <f>IF(Tabla267[[#This Row],[VALOR RESTANTE]]&lt;Tabla267[[#This Row],[VALOR]],"NO DISPONIBLE","DISPONIBLE")</f>
        <v>#N/A</v>
      </c>
      <c r="M7245" s="9">
        <f>COUNTIF(Tabla267[[#This Row],[VALOR RESTANTE]],0)</f>
        <v>0</v>
      </c>
    </row>
    <row r="7246" spans="2:13" hidden="1" x14ac:dyDescent="0.2">
      <c r="B7246" s="31">
        <v>7237</v>
      </c>
      <c r="J7246">
        <f t="shared" si="113"/>
        <v>105000</v>
      </c>
      <c r="K7246" t="e">
        <f>VLOOKUP(B7246,'REGISTRO ABONOS'!$B$8:$BC$10039,54,0)</f>
        <v>#N/A</v>
      </c>
      <c r="L7246" t="e">
        <f>IF(Tabla267[[#This Row],[VALOR RESTANTE]]&lt;Tabla267[[#This Row],[VALOR]],"NO DISPONIBLE","DISPONIBLE")</f>
        <v>#N/A</v>
      </c>
      <c r="M7246" s="9">
        <f>COUNTIF(Tabla267[[#This Row],[VALOR RESTANTE]],0)</f>
        <v>0</v>
      </c>
    </row>
    <row r="7247" spans="2:13" hidden="1" x14ac:dyDescent="0.2">
      <c r="B7247" s="31">
        <v>7238</v>
      </c>
      <c r="J7247">
        <f t="shared" si="113"/>
        <v>105000</v>
      </c>
      <c r="K7247" t="e">
        <f>VLOOKUP(B7247,'REGISTRO ABONOS'!$B$8:$BC$10039,54,0)</f>
        <v>#N/A</v>
      </c>
      <c r="L7247" t="e">
        <f>IF(Tabla267[[#This Row],[VALOR RESTANTE]]&lt;Tabla267[[#This Row],[VALOR]],"NO DISPONIBLE","DISPONIBLE")</f>
        <v>#N/A</v>
      </c>
      <c r="M7247" s="9">
        <f>COUNTIF(Tabla267[[#This Row],[VALOR RESTANTE]],0)</f>
        <v>0</v>
      </c>
    </row>
    <row r="7248" spans="2:13" hidden="1" x14ac:dyDescent="0.2">
      <c r="B7248" s="31">
        <v>7239</v>
      </c>
      <c r="J7248">
        <f t="shared" si="113"/>
        <v>105000</v>
      </c>
      <c r="K7248" t="e">
        <f>VLOOKUP(B7248,'REGISTRO ABONOS'!$B$8:$BC$10039,54,0)</f>
        <v>#N/A</v>
      </c>
      <c r="L7248" t="e">
        <f>IF(Tabla267[[#This Row],[VALOR RESTANTE]]&lt;Tabla267[[#This Row],[VALOR]],"NO DISPONIBLE","DISPONIBLE")</f>
        <v>#N/A</v>
      </c>
      <c r="M7248" s="9">
        <f>COUNTIF(Tabla267[[#This Row],[VALOR RESTANTE]],0)</f>
        <v>0</v>
      </c>
    </row>
    <row r="7249" spans="2:13" hidden="1" x14ac:dyDescent="0.2">
      <c r="B7249" s="31">
        <v>7240</v>
      </c>
      <c r="J7249">
        <f t="shared" si="113"/>
        <v>105000</v>
      </c>
      <c r="K7249" t="e">
        <f>VLOOKUP(B7249,'REGISTRO ABONOS'!$B$8:$BC$10039,54,0)</f>
        <v>#N/A</v>
      </c>
      <c r="L7249" t="e">
        <f>IF(Tabla267[[#This Row],[VALOR RESTANTE]]&lt;Tabla267[[#This Row],[VALOR]],"NO DISPONIBLE","DISPONIBLE")</f>
        <v>#N/A</v>
      </c>
      <c r="M7249" s="9">
        <f>COUNTIF(Tabla267[[#This Row],[VALOR RESTANTE]],0)</f>
        <v>0</v>
      </c>
    </row>
    <row r="7250" spans="2:13" hidden="1" x14ac:dyDescent="0.2">
      <c r="B7250" s="31">
        <v>7241</v>
      </c>
      <c r="J7250">
        <f t="shared" si="113"/>
        <v>105000</v>
      </c>
      <c r="K7250" t="e">
        <f>VLOOKUP(B7250,'REGISTRO ABONOS'!$B$8:$BC$10039,54,0)</f>
        <v>#N/A</v>
      </c>
      <c r="L7250" t="e">
        <f>IF(Tabla267[[#This Row],[VALOR RESTANTE]]&lt;Tabla267[[#This Row],[VALOR]],"NO DISPONIBLE","DISPONIBLE")</f>
        <v>#N/A</v>
      </c>
      <c r="M7250" s="9">
        <f>COUNTIF(Tabla267[[#This Row],[VALOR RESTANTE]],0)</f>
        <v>0</v>
      </c>
    </row>
    <row r="7251" spans="2:13" hidden="1" x14ac:dyDescent="0.2">
      <c r="B7251" s="31">
        <v>7242</v>
      </c>
      <c r="J7251">
        <f t="shared" si="113"/>
        <v>105000</v>
      </c>
      <c r="K7251" t="e">
        <f>VLOOKUP(B7251,'REGISTRO ABONOS'!$B$8:$BC$10039,54,0)</f>
        <v>#N/A</v>
      </c>
      <c r="L7251" t="e">
        <f>IF(Tabla267[[#This Row],[VALOR RESTANTE]]&lt;Tabla267[[#This Row],[VALOR]],"NO DISPONIBLE","DISPONIBLE")</f>
        <v>#N/A</v>
      </c>
      <c r="M7251" s="9">
        <f>COUNTIF(Tabla267[[#This Row],[VALOR RESTANTE]],0)</f>
        <v>0</v>
      </c>
    </row>
    <row r="7252" spans="2:13" hidden="1" x14ac:dyDescent="0.2">
      <c r="B7252" s="31">
        <v>7243</v>
      </c>
      <c r="J7252">
        <f t="shared" si="113"/>
        <v>105000</v>
      </c>
      <c r="K7252" t="e">
        <f>VLOOKUP(B7252,'REGISTRO ABONOS'!$B$8:$BC$10039,54,0)</f>
        <v>#N/A</v>
      </c>
      <c r="L7252" t="e">
        <f>IF(Tabla267[[#This Row],[VALOR RESTANTE]]&lt;Tabla267[[#This Row],[VALOR]],"NO DISPONIBLE","DISPONIBLE")</f>
        <v>#N/A</v>
      </c>
      <c r="M7252" s="9">
        <f>COUNTIF(Tabla267[[#This Row],[VALOR RESTANTE]],0)</f>
        <v>0</v>
      </c>
    </row>
    <row r="7253" spans="2:13" hidden="1" x14ac:dyDescent="0.2">
      <c r="B7253" s="31">
        <v>7244</v>
      </c>
      <c r="J7253">
        <f t="shared" si="113"/>
        <v>105000</v>
      </c>
      <c r="K7253" t="e">
        <f>VLOOKUP(B7253,'REGISTRO ABONOS'!$B$8:$BC$10039,54,0)</f>
        <v>#N/A</v>
      </c>
      <c r="L7253" t="e">
        <f>IF(Tabla267[[#This Row],[VALOR RESTANTE]]&lt;Tabla267[[#This Row],[VALOR]],"NO DISPONIBLE","DISPONIBLE")</f>
        <v>#N/A</v>
      </c>
      <c r="M7253" s="9">
        <f>COUNTIF(Tabla267[[#This Row],[VALOR RESTANTE]],0)</f>
        <v>0</v>
      </c>
    </row>
    <row r="7254" spans="2:13" hidden="1" x14ac:dyDescent="0.2">
      <c r="B7254" s="31">
        <v>7245</v>
      </c>
      <c r="J7254">
        <f t="shared" si="113"/>
        <v>105000</v>
      </c>
      <c r="K7254" t="e">
        <f>VLOOKUP(B7254,'REGISTRO ABONOS'!$B$8:$BC$10039,54,0)</f>
        <v>#N/A</v>
      </c>
      <c r="L7254" t="e">
        <f>IF(Tabla267[[#This Row],[VALOR RESTANTE]]&lt;Tabla267[[#This Row],[VALOR]],"NO DISPONIBLE","DISPONIBLE")</f>
        <v>#N/A</v>
      </c>
      <c r="M7254" s="9">
        <f>COUNTIF(Tabla267[[#This Row],[VALOR RESTANTE]],0)</f>
        <v>0</v>
      </c>
    </row>
    <row r="7255" spans="2:13" hidden="1" x14ac:dyDescent="0.2">
      <c r="B7255" s="31">
        <v>7246</v>
      </c>
      <c r="J7255">
        <f t="shared" si="113"/>
        <v>105000</v>
      </c>
      <c r="K7255" t="e">
        <f>VLOOKUP(B7255,'REGISTRO ABONOS'!$B$8:$BC$10039,54,0)</f>
        <v>#N/A</v>
      </c>
      <c r="L7255" t="e">
        <f>IF(Tabla267[[#This Row],[VALOR RESTANTE]]&lt;Tabla267[[#This Row],[VALOR]],"NO DISPONIBLE","DISPONIBLE")</f>
        <v>#N/A</v>
      </c>
      <c r="M7255" s="9">
        <f>COUNTIF(Tabla267[[#This Row],[VALOR RESTANTE]],0)</f>
        <v>0</v>
      </c>
    </row>
    <row r="7256" spans="2:13" hidden="1" x14ac:dyDescent="0.2">
      <c r="B7256" s="31">
        <v>7247</v>
      </c>
      <c r="J7256">
        <f t="shared" si="113"/>
        <v>105000</v>
      </c>
      <c r="K7256" t="e">
        <f>VLOOKUP(B7256,'REGISTRO ABONOS'!$B$8:$BC$10039,54,0)</f>
        <v>#N/A</v>
      </c>
      <c r="L7256" t="e">
        <f>IF(Tabla267[[#This Row],[VALOR RESTANTE]]&lt;Tabla267[[#This Row],[VALOR]],"NO DISPONIBLE","DISPONIBLE")</f>
        <v>#N/A</v>
      </c>
      <c r="M7256" s="9">
        <f>COUNTIF(Tabla267[[#This Row],[VALOR RESTANTE]],0)</f>
        <v>0</v>
      </c>
    </row>
    <row r="7257" spans="2:13" hidden="1" x14ac:dyDescent="0.2">
      <c r="B7257" s="31">
        <v>7248</v>
      </c>
      <c r="J7257">
        <f t="shared" si="113"/>
        <v>105000</v>
      </c>
      <c r="K7257" t="e">
        <f>VLOOKUP(B7257,'REGISTRO ABONOS'!$B$8:$BC$10039,54,0)</f>
        <v>#N/A</v>
      </c>
      <c r="L7257" t="e">
        <f>IF(Tabla267[[#This Row],[VALOR RESTANTE]]&lt;Tabla267[[#This Row],[VALOR]],"NO DISPONIBLE","DISPONIBLE")</f>
        <v>#N/A</v>
      </c>
      <c r="M7257" s="9">
        <f>COUNTIF(Tabla267[[#This Row],[VALOR RESTANTE]],0)</f>
        <v>0</v>
      </c>
    </row>
    <row r="7258" spans="2:13" hidden="1" x14ac:dyDescent="0.2">
      <c r="B7258" s="31">
        <v>7249</v>
      </c>
      <c r="J7258">
        <f t="shared" si="113"/>
        <v>105000</v>
      </c>
      <c r="K7258" t="e">
        <f>VLOOKUP(B7258,'REGISTRO ABONOS'!$B$8:$BC$10039,54,0)</f>
        <v>#N/A</v>
      </c>
      <c r="L7258" t="e">
        <f>IF(Tabla267[[#This Row],[VALOR RESTANTE]]&lt;Tabla267[[#This Row],[VALOR]],"NO DISPONIBLE","DISPONIBLE")</f>
        <v>#N/A</v>
      </c>
      <c r="M7258" s="9">
        <f>COUNTIF(Tabla267[[#This Row],[VALOR RESTANTE]],0)</f>
        <v>0</v>
      </c>
    </row>
    <row r="7259" spans="2:13" hidden="1" x14ac:dyDescent="0.2">
      <c r="B7259" s="31">
        <v>7250</v>
      </c>
      <c r="J7259">
        <f t="shared" si="113"/>
        <v>105000</v>
      </c>
      <c r="K7259" t="e">
        <f>VLOOKUP(B7259,'REGISTRO ABONOS'!$B$8:$BC$10039,54,0)</f>
        <v>#N/A</v>
      </c>
      <c r="L7259" t="e">
        <f>IF(Tabla267[[#This Row],[VALOR RESTANTE]]&lt;Tabla267[[#This Row],[VALOR]],"NO DISPONIBLE","DISPONIBLE")</f>
        <v>#N/A</v>
      </c>
      <c r="M7259" s="9">
        <f>COUNTIF(Tabla267[[#This Row],[VALOR RESTANTE]],0)</f>
        <v>0</v>
      </c>
    </row>
    <row r="7260" spans="2:13" hidden="1" x14ac:dyDescent="0.2">
      <c r="B7260" s="31">
        <v>7251</v>
      </c>
      <c r="J7260">
        <f t="shared" si="113"/>
        <v>105000</v>
      </c>
      <c r="K7260" t="e">
        <f>VLOOKUP(B7260,'REGISTRO ABONOS'!$B$8:$BC$10039,54,0)</f>
        <v>#N/A</v>
      </c>
      <c r="L7260" t="e">
        <f>IF(Tabla267[[#This Row],[VALOR RESTANTE]]&lt;Tabla267[[#This Row],[VALOR]],"NO DISPONIBLE","DISPONIBLE")</f>
        <v>#N/A</v>
      </c>
      <c r="M7260" s="9">
        <f>COUNTIF(Tabla267[[#This Row],[VALOR RESTANTE]],0)</f>
        <v>0</v>
      </c>
    </row>
    <row r="7261" spans="2:13" hidden="1" x14ac:dyDescent="0.2">
      <c r="B7261" s="31">
        <v>7252</v>
      </c>
      <c r="J7261">
        <f t="shared" si="113"/>
        <v>105000</v>
      </c>
      <c r="K7261" t="e">
        <f>VLOOKUP(B7261,'REGISTRO ABONOS'!$B$8:$BC$10039,54,0)</f>
        <v>#N/A</v>
      </c>
      <c r="L7261" t="e">
        <f>IF(Tabla267[[#This Row],[VALOR RESTANTE]]&lt;Tabla267[[#This Row],[VALOR]],"NO DISPONIBLE","DISPONIBLE")</f>
        <v>#N/A</v>
      </c>
      <c r="M7261" s="9">
        <f>COUNTIF(Tabla267[[#This Row],[VALOR RESTANTE]],0)</f>
        <v>0</v>
      </c>
    </row>
    <row r="7262" spans="2:13" hidden="1" x14ac:dyDescent="0.2">
      <c r="B7262" s="31">
        <v>7253</v>
      </c>
      <c r="J7262">
        <f t="shared" si="113"/>
        <v>105000</v>
      </c>
      <c r="K7262" t="e">
        <f>VLOOKUP(B7262,'REGISTRO ABONOS'!$B$8:$BC$10039,54,0)</f>
        <v>#N/A</v>
      </c>
      <c r="L7262" t="e">
        <f>IF(Tabla267[[#This Row],[VALOR RESTANTE]]&lt;Tabla267[[#This Row],[VALOR]],"NO DISPONIBLE","DISPONIBLE")</f>
        <v>#N/A</v>
      </c>
      <c r="M7262" s="9">
        <f>COUNTIF(Tabla267[[#This Row],[VALOR RESTANTE]],0)</f>
        <v>0</v>
      </c>
    </row>
    <row r="7263" spans="2:13" hidden="1" x14ac:dyDescent="0.2">
      <c r="B7263" s="31">
        <v>7254</v>
      </c>
      <c r="J7263">
        <f t="shared" si="113"/>
        <v>105000</v>
      </c>
      <c r="K7263" t="e">
        <f>VLOOKUP(B7263,'REGISTRO ABONOS'!$B$8:$BC$10039,54,0)</f>
        <v>#N/A</v>
      </c>
      <c r="L7263" t="e">
        <f>IF(Tabla267[[#This Row],[VALOR RESTANTE]]&lt;Tabla267[[#This Row],[VALOR]],"NO DISPONIBLE","DISPONIBLE")</f>
        <v>#N/A</v>
      </c>
      <c r="M7263" s="9">
        <f>COUNTIF(Tabla267[[#This Row],[VALOR RESTANTE]],0)</f>
        <v>0</v>
      </c>
    </row>
    <row r="7264" spans="2:13" hidden="1" x14ac:dyDescent="0.2">
      <c r="B7264" s="31">
        <v>7255</v>
      </c>
      <c r="J7264">
        <f t="shared" si="113"/>
        <v>105000</v>
      </c>
      <c r="K7264" t="e">
        <f>VLOOKUP(B7264,'REGISTRO ABONOS'!$B$8:$BC$10039,54,0)</f>
        <v>#N/A</v>
      </c>
      <c r="L7264" t="e">
        <f>IF(Tabla267[[#This Row],[VALOR RESTANTE]]&lt;Tabla267[[#This Row],[VALOR]],"NO DISPONIBLE","DISPONIBLE")</f>
        <v>#N/A</v>
      </c>
      <c r="M7264" s="9">
        <f>COUNTIF(Tabla267[[#This Row],[VALOR RESTANTE]],0)</f>
        <v>0</v>
      </c>
    </row>
    <row r="7265" spans="2:13" hidden="1" x14ac:dyDescent="0.2">
      <c r="B7265" s="31">
        <v>7256</v>
      </c>
      <c r="J7265">
        <f t="shared" si="113"/>
        <v>105000</v>
      </c>
      <c r="K7265" t="e">
        <f>VLOOKUP(B7265,'REGISTRO ABONOS'!$B$8:$BC$10039,54,0)</f>
        <v>#N/A</v>
      </c>
      <c r="L7265" t="e">
        <f>IF(Tabla267[[#This Row],[VALOR RESTANTE]]&lt;Tabla267[[#This Row],[VALOR]],"NO DISPONIBLE","DISPONIBLE")</f>
        <v>#N/A</v>
      </c>
      <c r="M7265" s="9">
        <f>COUNTIF(Tabla267[[#This Row],[VALOR RESTANTE]],0)</f>
        <v>0</v>
      </c>
    </row>
    <row r="7266" spans="2:13" hidden="1" x14ac:dyDescent="0.2">
      <c r="B7266" s="31">
        <v>7257</v>
      </c>
      <c r="C7266" s="10">
        <v>43566</v>
      </c>
      <c r="D7266" t="s">
        <v>393</v>
      </c>
      <c r="I7266" t="s">
        <v>383</v>
      </c>
      <c r="J7266">
        <f t="shared" si="113"/>
        <v>105000</v>
      </c>
      <c r="K7266" t="e">
        <f>VLOOKUP(B7266,'REGISTRO ABONOS'!$B$8:$BC$10039,54,0)</f>
        <v>#N/A</v>
      </c>
      <c r="L7266" t="e">
        <f>IF(Tabla267[[#This Row],[VALOR RESTANTE]]&lt;Tabla267[[#This Row],[VALOR]],"NO DISPONIBLE","DISPONIBLE")</f>
        <v>#N/A</v>
      </c>
      <c r="M7266" s="9">
        <f>COUNTIF(Tabla267[[#This Row],[VALOR RESTANTE]],0)</f>
        <v>0</v>
      </c>
    </row>
    <row r="7267" spans="2:13" hidden="1" x14ac:dyDescent="0.2">
      <c r="B7267" s="31">
        <v>7258</v>
      </c>
      <c r="J7267">
        <f t="shared" si="113"/>
        <v>105000</v>
      </c>
      <c r="K7267" t="e">
        <f>VLOOKUP(B7267,'REGISTRO ABONOS'!$B$8:$BC$10039,54,0)</f>
        <v>#N/A</v>
      </c>
      <c r="L7267" t="e">
        <f>IF(Tabla267[[#This Row],[VALOR RESTANTE]]&lt;Tabla267[[#This Row],[VALOR]],"NO DISPONIBLE","DISPONIBLE")</f>
        <v>#N/A</v>
      </c>
      <c r="M7267" s="9">
        <f>COUNTIF(Tabla267[[#This Row],[VALOR RESTANTE]],0)</f>
        <v>0</v>
      </c>
    </row>
    <row r="7268" spans="2:13" hidden="1" x14ac:dyDescent="0.2">
      <c r="B7268" s="31">
        <v>7259</v>
      </c>
      <c r="J7268">
        <f t="shared" si="113"/>
        <v>105000</v>
      </c>
      <c r="K7268" t="e">
        <f>VLOOKUP(B7268,'REGISTRO ABONOS'!$B$8:$BC$10039,54,0)</f>
        <v>#N/A</v>
      </c>
      <c r="L7268" t="e">
        <f>IF(Tabla267[[#This Row],[VALOR RESTANTE]]&lt;Tabla267[[#This Row],[VALOR]],"NO DISPONIBLE","DISPONIBLE")</f>
        <v>#N/A</v>
      </c>
      <c r="M7268" s="9">
        <f>COUNTIF(Tabla267[[#This Row],[VALOR RESTANTE]],0)</f>
        <v>0</v>
      </c>
    </row>
    <row r="7269" spans="2:13" hidden="1" x14ac:dyDescent="0.2">
      <c r="B7269" s="31">
        <v>7260</v>
      </c>
      <c r="J7269">
        <f t="shared" si="113"/>
        <v>105000</v>
      </c>
      <c r="K7269" t="e">
        <f>VLOOKUP(B7269,'REGISTRO ABONOS'!$B$8:$BC$10039,54,0)</f>
        <v>#N/A</v>
      </c>
      <c r="L7269" t="e">
        <f>IF(Tabla267[[#This Row],[VALOR RESTANTE]]&lt;Tabla267[[#This Row],[VALOR]],"NO DISPONIBLE","DISPONIBLE")</f>
        <v>#N/A</v>
      </c>
      <c r="M7269" s="9">
        <f>COUNTIF(Tabla267[[#This Row],[VALOR RESTANTE]],0)</f>
        <v>0</v>
      </c>
    </row>
    <row r="7270" spans="2:13" hidden="1" x14ac:dyDescent="0.2">
      <c r="B7270" s="31">
        <v>7261</v>
      </c>
      <c r="J7270">
        <f t="shared" si="113"/>
        <v>105000</v>
      </c>
      <c r="K7270" t="e">
        <f>VLOOKUP(B7270,'REGISTRO ABONOS'!$B$8:$BC$10039,54,0)</f>
        <v>#N/A</v>
      </c>
      <c r="L7270" t="e">
        <f>IF(Tabla267[[#This Row],[VALOR RESTANTE]]&lt;Tabla267[[#This Row],[VALOR]],"NO DISPONIBLE","DISPONIBLE")</f>
        <v>#N/A</v>
      </c>
      <c r="M7270" s="9">
        <f>COUNTIF(Tabla267[[#This Row],[VALOR RESTANTE]],0)</f>
        <v>0</v>
      </c>
    </row>
    <row r="7271" spans="2:13" hidden="1" x14ac:dyDescent="0.2">
      <c r="B7271" s="31">
        <v>7262</v>
      </c>
      <c r="J7271">
        <f t="shared" si="113"/>
        <v>105000</v>
      </c>
      <c r="K7271" t="e">
        <f>VLOOKUP(B7271,'REGISTRO ABONOS'!$B$8:$BC$10039,54,0)</f>
        <v>#N/A</v>
      </c>
      <c r="L7271" t="e">
        <f>IF(Tabla267[[#This Row],[VALOR RESTANTE]]&lt;Tabla267[[#This Row],[VALOR]],"NO DISPONIBLE","DISPONIBLE")</f>
        <v>#N/A</v>
      </c>
      <c r="M7271" s="9">
        <f>COUNTIF(Tabla267[[#This Row],[VALOR RESTANTE]],0)</f>
        <v>0</v>
      </c>
    </row>
    <row r="7272" spans="2:13" hidden="1" x14ac:dyDescent="0.2">
      <c r="B7272" s="31">
        <v>7263</v>
      </c>
      <c r="J7272">
        <f t="shared" si="113"/>
        <v>105000</v>
      </c>
      <c r="K7272" t="e">
        <f>VLOOKUP(B7272,'REGISTRO ABONOS'!$B$8:$BC$10039,54,0)</f>
        <v>#N/A</v>
      </c>
      <c r="L7272" t="e">
        <f>IF(Tabla267[[#This Row],[VALOR RESTANTE]]&lt;Tabla267[[#This Row],[VALOR]],"NO DISPONIBLE","DISPONIBLE")</f>
        <v>#N/A</v>
      </c>
      <c r="M7272" s="9">
        <f>COUNTIF(Tabla267[[#This Row],[VALOR RESTANTE]],0)</f>
        <v>0</v>
      </c>
    </row>
    <row r="7273" spans="2:13" hidden="1" x14ac:dyDescent="0.2">
      <c r="B7273" s="31">
        <v>7264</v>
      </c>
      <c r="J7273">
        <f t="shared" si="113"/>
        <v>105000</v>
      </c>
      <c r="K7273" t="e">
        <f>VLOOKUP(B7273,'REGISTRO ABONOS'!$B$8:$BC$10039,54,0)</f>
        <v>#N/A</v>
      </c>
      <c r="L7273" t="e">
        <f>IF(Tabla267[[#This Row],[VALOR RESTANTE]]&lt;Tabla267[[#This Row],[VALOR]],"NO DISPONIBLE","DISPONIBLE")</f>
        <v>#N/A</v>
      </c>
      <c r="M7273" s="9">
        <f>COUNTIF(Tabla267[[#This Row],[VALOR RESTANTE]],0)</f>
        <v>0</v>
      </c>
    </row>
    <row r="7274" spans="2:13" hidden="1" x14ac:dyDescent="0.2">
      <c r="B7274" s="31">
        <v>7265</v>
      </c>
      <c r="J7274">
        <f t="shared" si="113"/>
        <v>105000</v>
      </c>
      <c r="K7274" t="e">
        <f>VLOOKUP(B7274,'REGISTRO ABONOS'!$B$8:$BC$10039,54,0)</f>
        <v>#N/A</v>
      </c>
      <c r="L7274" t="e">
        <f>IF(Tabla267[[#This Row],[VALOR RESTANTE]]&lt;Tabla267[[#This Row],[VALOR]],"NO DISPONIBLE","DISPONIBLE")</f>
        <v>#N/A</v>
      </c>
      <c r="M7274" s="9">
        <f>COUNTIF(Tabla267[[#This Row],[VALOR RESTANTE]],0)</f>
        <v>0</v>
      </c>
    </row>
    <row r="7275" spans="2:13" hidden="1" x14ac:dyDescent="0.2">
      <c r="B7275" s="31">
        <v>7266</v>
      </c>
      <c r="J7275">
        <f t="shared" si="113"/>
        <v>105000</v>
      </c>
      <c r="K7275" t="e">
        <f>VLOOKUP(B7275,'REGISTRO ABONOS'!$B$8:$BC$10039,54,0)</f>
        <v>#N/A</v>
      </c>
      <c r="L7275" t="e">
        <f>IF(Tabla267[[#This Row],[VALOR RESTANTE]]&lt;Tabla267[[#This Row],[VALOR]],"NO DISPONIBLE","DISPONIBLE")</f>
        <v>#N/A</v>
      </c>
      <c r="M7275" s="9">
        <f>COUNTIF(Tabla267[[#This Row],[VALOR RESTANTE]],0)</f>
        <v>0</v>
      </c>
    </row>
    <row r="7276" spans="2:13" hidden="1" x14ac:dyDescent="0.2">
      <c r="B7276" s="31">
        <v>7267</v>
      </c>
      <c r="J7276">
        <f t="shared" si="113"/>
        <v>105000</v>
      </c>
      <c r="K7276" t="e">
        <f>VLOOKUP(B7276,'REGISTRO ABONOS'!$B$8:$BC$10039,54,0)</f>
        <v>#N/A</v>
      </c>
      <c r="L7276" t="e">
        <f>IF(Tabla267[[#This Row],[VALOR RESTANTE]]&lt;Tabla267[[#This Row],[VALOR]],"NO DISPONIBLE","DISPONIBLE")</f>
        <v>#N/A</v>
      </c>
      <c r="M7276" s="9">
        <f>COUNTIF(Tabla267[[#This Row],[VALOR RESTANTE]],0)</f>
        <v>0</v>
      </c>
    </row>
    <row r="7277" spans="2:13" hidden="1" x14ac:dyDescent="0.2">
      <c r="B7277" s="31">
        <v>7268</v>
      </c>
      <c r="J7277">
        <f t="shared" si="113"/>
        <v>105000</v>
      </c>
      <c r="K7277" t="e">
        <f>VLOOKUP(B7277,'REGISTRO ABONOS'!$B$8:$BC$10039,54,0)</f>
        <v>#N/A</v>
      </c>
      <c r="L7277" t="e">
        <f>IF(Tabla267[[#This Row],[VALOR RESTANTE]]&lt;Tabla267[[#This Row],[VALOR]],"NO DISPONIBLE","DISPONIBLE")</f>
        <v>#N/A</v>
      </c>
      <c r="M7277" s="9">
        <f>COUNTIF(Tabla267[[#This Row],[VALOR RESTANTE]],0)</f>
        <v>0</v>
      </c>
    </row>
    <row r="7278" spans="2:13" hidden="1" x14ac:dyDescent="0.2">
      <c r="B7278" s="31">
        <v>7269</v>
      </c>
      <c r="J7278">
        <f t="shared" si="113"/>
        <v>105000</v>
      </c>
      <c r="K7278" t="e">
        <f>VLOOKUP(B7278,'REGISTRO ABONOS'!$B$8:$BC$10039,54,0)</f>
        <v>#N/A</v>
      </c>
      <c r="L7278" t="e">
        <f>IF(Tabla267[[#This Row],[VALOR RESTANTE]]&lt;Tabla267[[#This Row],[VALOR]],"NO DISPONIBLE","DISPONIBLE")</f>
        <v>#N/A</v>
      </c>
      <c r="M7278" s="9">
        <f>COUNTIF(Tabla267[[#This Row],[VALOR RESTANTE]],0)</f>
        <v>0</v>
      </c>
    </row>
    <row r="7279" spans="2:13" hidden="1" x14ac:dyDescent="0.2">
      <c r="B7279" s="31">
        <v>7270</v>
      </c>
      <c r="J7279">
        <f t="shared" si="113"/>
        <v>105000</v>
      </c>
      <c r="K7279" t="e">
        <f>VLOOKUP(B7279,'REGISTRO ABONOS'!$B$8:$BC$10039,54,0)</f>
        <v>#N/A</v>
      </c>
      <c r="L7279" t="e">
        <f>IF(Tabla267[[#This Row],[VALOR RESTANTE]]&lt;Tabla267[[#This Row],[VALOR]],"NO DISPONIBLE","DISPONIBLE")</f>
        <v>#N/A</v>
      </c>
      <c r="M7279" s="9">
        <f>COUNTIF(Tabla267[[#This Row],[VALOR RESTANTE]],0)</f>
        <v>0</v>
      </c>
    </row>
    <row r="7280" spans="2:13" hidden="1" x14ac:dyDescent="0.2">
      <c r="B7280" s="31">
        <v>7271</v>
      </c>
      <c r="J7280">
        <f t="shared" si="113"/>
        <v>105000</v>
      </c>
      <c r="K7280" t="e">
        <f>VLOOKUP(B7280,'REGISTRO ABONOS'!$B$8:$BC$10039,54,0)</f>
        <v>#N/A</v>
      </c>
      <c r="L7280" t="e">
        <f>IF(Tabla267[[#This Row],[VALOR RESTANTE]]&lt;Tabla267[[#This Row],[VALOR]],"NO DISPONIBLE","DISPONIBLE")</f>
        <v>#N/A</v>
      </c>
      <c r="M7280" s="9">
        <f>COUNTIF(Tabla267[[#This Row],[VALOR RESTANTE]],0)</f>
        <v>0</v>
      </c>
    </row>
    <row r="7281" spans="2:13" hidden="1" x14ac:dyDescent="0.2">
      <c r="B7281" s="31">
        <v>7272</v>
      </c>
      <c r="J7281">
        <f t="shared" si="113"/>
        <v>105000</v>
      </c>
      <c r="K7281" t="e">
        <f>VLOOKUP(B7281,'REGISTRO ABONOS'!$B$8:$BC$10039,54,0)</f>
        <v>#N/A</v>
      </c>
      <c r="L7281" t="e">
        <f>IF(Tabla267[[#This Row],[VALOR RESTANTE]]&lt;Tabla267[[#This Row],[VALOR]],"NO DISPONIBLE","DISPONIBLE")</f>
        <v>#N/A</v>
      </c>
      <c r="M7281" s="9">
        <f>COUNTIF(Tabla267[[#This Row],[VALOR RESTANTE]],0)</f>
        <v>0</v>
      </c>
    </row>
    <row r="7282" spans="2:13" hidden="1" x14ac:dyDescent="0.2">
      <c r="B7282" s="31">
        <v>7273</v>
      </c>
      <c r="J7282">
        <f t="shared" si="113"/>
        <v>105000</v>
      </c>
      <c r="K7282" t="e">
        <f>VLOOKUP(B7282,'REGISTRO ABONOS'!$B$8:$BC$10039,54,0)</f>
        <v>#N/A</v>
      </c>
      <c r="L7282" t="e">
        <f>IF(Tabla267[[#This Row],[VALOR RESTANTE]]&lt;Tabla267[[#This Row],[VALOR]],"NO DISPONIBLE","DISPONIBLE")</f>
        <v>#N/A</v>
      </c>
      <c r="M7282" s="9">
        <f>COUNTIF(Tabla267[[#This Row],[VALOR RESTANTE]],0)</f>
        <v>0</v>
      </c>
    </row>
    <row r="7283" spans="2:13" hidden="1" x14ac:dyDescent="0.2">
      <c r="B7283" s="31">
        <v>7274</v>
      </c>
      <c r="J7283">
        <f t="shared" si="113"/>
        <v>105000</v>
      </c>
      <c r="K7283" t="e">
        <f>VLOOKUP(B7283,'REGISTRO ABONOS'!$B$8:$BC$10039,54,0)</f>
        <v>#N/A</v>
      </c>
      <c r="L7283" t="e">
        <f>IF(Tabla267[[#This Row],[VALOR RESTANTE]]&lt;Tabla267[[#This Row],[VALOR]],"NO DISPONIBLE","DISPONIBLE")</f>
        <v>#N/A</v>
      </c>
      <c r="M7283" s="9">
        <f>COUNTIF(Tabla267[[#This Row],[VALOR RESTANTE]],0)</f>
        <v>0</v>
      </c>
    </row>
    <row r="7284" spans="2:13" hidden="1" x14ac:dyDescent="0.2">
      <c r="B7284" s="31">
        <v>7275</v>
      </c>
      <c r="J7284">
        <f t="shared" si="113"/>
        <v>105000</v>
      </c>
      <c r="K7284" t="e">
        <f>VLOOKUP(B7284,'REGISTRO ABONOS'!$B$8:$BC$10039,54,0)</f>
        <v>#N/A</v>
      </c>
      <c r="L7284" t="e">
        <f>IF(Tabla267[[#This Row],[VALOR RESTANTE]]&lt;Tabla267[[#This Row],[VALOR]],"NO DISPONIBLE","DISPONIBLE")</f>
        <v>#N/A</v>
      </c>
      <c r="M7284" s="9">
        <f>COUNTIF(Tabla267[[#This Row],[VALOR RESTANTE]],0)</f>
        <v>0</v>
      </c>
    </row>
    <row r="7285" spans="2:13" hidden="1" x14ac:dyDescent="0.2">
      <c r="B7285" s="31">
        <v>7276</v>
      </c>
      <c r="J7285">
        <f t="shared" si="113"/>
        <v>105000</v>
      </c>
      <c r="K7285" t="e">
        <f>VLOOKUP(B7285,'REGISTRO ABONOS'!$B$8:$BC$10039,54,0)</f>
        <v>#N/A</v>
      </c>
      <c r="L7285" t="e">
        <f>IF(Tabla267[[#This Row],[VALOR RESTANTE]]&lt;Tabla267[[#This Row],[VALOR]],"NO DISPONIBLE","DISPONIBLE")</f>
        <v>#N/A</v>
      </c>
      <c r="M7285" s="9">
        <f>COUNTIF(Tabla267[[#This Row],[VALOR RESTANTE]],0)</f>
        <v>0</v>
      </c>
    </row>
    <row r="7286" spans="2:13" hidden="1" x14ac:dyDescent="0.2">
      <c r="B7286" s="31">
        <v>7277</v>
      </c>
      <c r="J7286">
        <f t="shared" si="113"/>
        <v>105000</v>
      </c>
      <c r="K7286" t="e">
        <f>VLOOKUP(B7286,'REGISTRO ABONOS'!$B$8:$BC$10039,54,0)</f>
        <v>#N/A</v>
      </c>
      <c r="L7286" t="e">
        <f>IF(Tabla267[[#This Row],[VALOR RESTANTE]]&lt;Tabla267[[#This Row],[VALOR]],"NO DISPONIBLE","DISPONIBLE")</f>
        <v>#N/A</v>
      </c>
      <c r="M7286" s="9">
        <f>COUNTIF(Tabla267[[#This Row],[VALOR RESTANTE]],0)</f>
        <v>0</v>
      </c>
    </row>
    <row r="7287" spans="2:13" hidden="1" x14ac:dyDescent="0.2">
      <c r="B7287" s="31">
        <v>7278</v>
      </c>
      <c r="J7287">
        <f t="shared" si="113"/>
        <v>105000</v>
      </c>
      <c r="K7287" t="e">
        <f>VLOOKUP(B7287,'REGISTRO ABONOS'!$B$8:$BC$10039,54,0)</f>
        <v>#N/A</v>
      </c>
      <c r="L7287" t="e">
        <f>IF(Tabla267[[#This Row],[VALOR RESTANTE]]&lt;Tabla267[[#This Row],[VALOR]],"NO DISPONIBLE","DISPONIBLE")</f>
        <v>#N/A</v>
      </c>
      <c r="M7287" s="9">
        <f>COUNTIF(Tabla267[[#This Row],[VALOR RESTANTE]],0)</f>
        <v>0</v>
      </c>
    </row>
    <row r="7288" spans="2:13" hidden="1" x14ac:dyDescent="0.2">
      <c r="B7288" s="31">
        <v>7279</v>
      </c>
      <c r="J7288">
        <f t="shared" si="113"/>
        <v>105000</v>
      </c>
      <c r="K7288" t="e">
        <f>VLOOKUP(B7288,'REGISTRO ABONOS'!$B$8:$BC$10039,54,0)</f>
        <v>#N/A</v>
      </c>
      <c r="L7288" t="e">
        <f>IF(Tabla267[[#This Row],[VALOR RESTANTE]]&lt;Tabla267[[#This Row],[VALOR]],"NO DISPONIBLE","DISPONIBLE")</f>
        <v>#N/A</v>
      </c>
      <c r="M7288" s="9">
        <f>COUNTIF(Tabla267[[#This Row],[VALOR RESTANTE]],0)</f>
        <v>0</v>
      </c>
    </row>
    <row r="7289" spans="2:13" hidden="1" x14ac:dyDescent="0.2">
      <c r="B7289" s="31">
        <v>7280</v>
      </c>
      <c r="J7289">
        <f t="shared" si="113"/>
        <v>105000</v>
      </c>
      <c r="K7289" t="e">
        <f>VLOOKUP(B7289,'REGISTRO ABONOS'!$B$8:$BC$10039,54,0)</f>
        <v>#N/A</v>
      </c>
      <c r="L7289" t="e">
        <f>IF(Tabla267[[#This Row],[VALOR RESTANTE]]&lt;Tabla267[[#This Row],[VALOR]],"NO DISPONIBLE","DISPONIBLE")</f>
        <v>#N/A</v>
      </c>
      <c r="M7289" s="9">
        <f>COUNTIF(Tabla267[[#This Row],[VALOR RESTANTE]],0)</f>
        <v>0</v>
      </c>
    </row>
    <row r="7290" spans="2:13" hidden="1" x14ac:dyDescent="0.2">
      <c r="B7290" s="31">
        <v>7281</v>
      </c>
      <c r="J7290">
        <f t="shared" si="113"/>
        <v>105000</v>
      </c>
      <c r="K7290" t="e">
        <f>VLOOKUP(B7290,'REGISTRO ABONOS'!$B$8:$BC$10039,54,0)</f>
        <v>#N/A</v>
      </c>
      <c r="L7290" t="e">
        <f>IF(Tabla267[[#This Row],[VALOR RESTANTE]]&lt;Tabla267[[#This Row],[VALOR]],"NO DISPONIBLE","DISPONIBLE")</f>
        <v>#N/A</v>
      </c>
      <c r="M7290" s="9">
        <f>COUNTIF(Tabla267[[#This Row],[VALOR RESTANTE]],0)</f>
        <v>0</v>
      </c>
    </row>
    <row r="7291" spans="2:13" hidden="1" x14ac:dyDescent="0.2">
      <c r="B7291" s="31">
        <v>7282</v>
      </c>
      <c r="J7291">
        <f t="shared" si="113"/>
        <v>105000</v>
      </c>
      <c r="K7291" t="e">
        <f>VLOOKUP(B7291,'REGISTRO ABONOS'!$B$8:$BC$10039,54,0)</f>
        <v>#N/A</v>
      </c>
      <c r="L7291" t="e">
        <f>IF(Tabla267[[#This Row],[VALOR RESTANTE]]&lt;Tabla267[[#This Row],[VALOR]],"NO DISPONIBLE","DISPONIBLE")</f>
        <v>#N/A</v>
      </c>
      <c r="M7291" s="9">
        <f>COUNTIF(Tabla267[[#This Row],[VALOR RESTANTE]],0)</f>
        <v>0</v>
      </c>
    </row>
    <row r="7292" spans="2:13" hidden="1" x14ac:dyDescent="0.2">
      <c r="B7292" s="31">
        <v>7283</v>
      </c>
      <c r="J7292">
        <f t="shared" si="113"/>
        <v>105000</v>
      </c>
      <c r="K7292" t="e">
        <f>VLOOKUP(B7292,'REGISTRO ABONOS'!$B$8:$BC$10039,54,0)</f>
        <v>#N/A</v>
      </c>
      <c r="L7292" t="e">
        <f>IF(Tabla267[[#This Row],[VALOR RESTANTE]]&lt;Tabla267[[#This Row],[VALOR]],"NO DISPONIBLE","DISPONIBLE")</f>
        <v>#N/A</v>
      </c>
      <c r="M7292" s="9">
        <f>COUNTIF(Tabla267[[#This Row],[VALOR RESTANTE]],0)</f>
        <v>0</v>
      </c>
    </row>
    <row r="7293" spans="2:13" hidden="1" x14ac:dyDescent="0.2">
      <c r="B7293" s="31">
        <v>7284</v>
      </c>
      <c r="J7293">
        <f t="shared" si="113"/>
        <v>105000</v>
      </c>
      <c r="K7293" t="e">
        <f>VLOOKUP(B7293,'REGISTRO ABONOS'!$B$8:$BC$10039,54,0)</f>
        <v>#N/A</v>
      </c>
      <c r="L7293" t="e">
        <f>IF(Tabla267[[#This Row],[VALOR RESTANTE]]&lt;Tabla267[[#This Row],[VALOR]],"NO DISPONIBLE","DISPONIBLE")</f>
        <v>#N/A</v>
      </c>
      <c r="M7293" s="9">
        <f>COUNTIF(Tabla267[[#This Row],[VALOR RESTANTE]],0)</f>
        <v>0</v>
      </c>
    </row>
    <row r="7294" spans="2:13" hidden="1" x14ac:dyDescent="0.2">
      <c r="B7294" s="31">
        <v>7285</v>
      </c>
      <c r="J7294">
        <f t="shared" si="113"/>
        <v>105000</v>
      </c>
      <c r="K7294" t="e">
        <f>VLOOKUP(B7294,'REGISTRO ABONOS'!$B$8:$BC$10039,54,0)</f>
        <v>#N/A</v>
      </c>
      <c r="L7294" t="e">
        <f>IF(Tabla267[[#This Row],[VALOR RESTANTE]]&lt;Tabla267[[#This Row],[VALOR]],"NO DISPONIBLE","DISPONIBLE")</f>
        <v>#N/A</v>
      </c>
      <c r="M7294" s="9">
        <f>COUNTIF(Tabla267[[#This Row],[VALOR RESTANTE]],0)</f>
        <v>0</v>
      </c>
    </row>
    <row r="7295" spans="2:13" hidden="1" x14ac:dyDescent="0.2">
      <c r="B7295" s="31">
        <v>7286</v>
      </c>
      <c r="J7295">
        <f t="shared" si="113"/>
        <v>105000</v>
      </c>
      <c r="K7295" t="e">
        <f>VLOOKUP(B7295,'REGISTRO ABONOS'!$B$8:$BC$10039,54,0)</f>
        <v>#N/A</v>
      </c>
      <c r="L7295" t="e">
        <f>IF(Tabla267[[#This Row],[VALOR RESTANTE]]&lt;Tabla267[[#This Row],[VALOR]],"NO DISPONIBLE","DISPONIBLE")</f>
        <v>#N/A</v>
      </c>
      <c r="M7295" s="9">
        <f>COUNTIF(Tabla267[[#This Row],[VALOR RESTANTE]],0)</f>
        <v>0</v>
      </c>
    </row>
    <row r="7296" spans="2:13" hidden="1" x14ac:dyDescent="0.2">
      <c r="B7296" s="31">
        <v>7287</v>
      </c>
      <c r="J7296">
        <f t="shared" si="113"/>
        <v>105000</v>
      </c>
      <c r="K7296" t="e">
        <f>VLOOKUP(B7296,'REGISTRO ABONOS'!$B$8:$BC$10039,54,0)</f>
        <v>#N/A</v>
      </c>
      <c r="L7296" t="e">
        <f>IF(Tabla267[[#This Row],[VALOR RESTANTE]]&lt;Tabla267[[#This Row],[VALOR]],"NO DISPONIBLE","DISPONIBLE")</f>
        <v>#N/A</v>
      </c>
      <c r="M7296" s="9">
        <f>COUNTIF(Tabla267[[#This Row],[VALOR RESTANTE]],0)</f>
        <v>0</v>
      </c>
    </row>
    <row r="7297" spans="2:13" hidden="1" x14ac:dyDescent="0.2">
      <c r="B7297" s="31">
        <v>7288</v>
      </c>
      <c r="J7297">
        <f t="shared" si="113"/>
        <v>105000</v>
      </c>
      <c r="K7297" t="e">
        <f>VLOOKUP(B7297,'REGISTRO ABONOS'!$B$8:$BC$10039,54,0)</f>
        <v>#N/A</v>
      </c>
      <c r="L7297" t="e">
        <f>IF(Tabla267[[#This Row],[VALOR RESTANTE]]&lt;Tabla267[[#This Row],[VALOR]],"NO DISPONIBLE","DISPONIBLE")</f>
        <v>#N/A</v>
      </c>
      <c r="M7297" s="9">
        <f>COUNTIF(Tabla267[[#This Row],[VALOR RESTANTE]],0)</f>
        <v>0</v>
      </c>
    </row>
    <row r="7298" spans="2:13" hidden="1" x14ac:dyDescent="0.2">
      <c r="B7298" s="31">
        <v>7289</v>
      </c>
      <c r="J7298">
        <f t="shared" si="113"/>
        <v>105000</v>
      </c>
      <c r="K7298" t="e">
        <f>VLOOKUP(B7298,'REGISTRO ABONOS'!$B$8:$BC$10039,54,0)</f>
        <v>#N/A</v>
      </c>
      <c r="L7298" t="e">
        <f>IF(Tabla267[[#This Row],[VALOR RESTANTE]]&lt;Tabla267[[#This Row],[VALOR]],"NO DISPONIBLE","DISPONIBLE")</f>
        <v>#N/A</v>
      </c>
      <c r="M7298" s="9">
        <f>COUNTIF(Tabla267[[#This Row],[VALOR RESTANTE]],0)</f>
        <v>0</v>
      </c>
    </row>
    <row r="7299" spans="2:13" hidden="1" x14ac:dyDescent="0.2">
      <c r="B7299" s="31">
        <v>7290</v>
      </c>
      <c r="J7299">
        <f t="shared" si="113"/>
        <v>105000</v>
      </c>
      <c r="K7299" t="e">
        <f>VLOOKUP(B7299,'REGISTRO ABONOS'!$B$8:$BC$10039,54,0)</f>
        <v>#N/A</v>
      </c>
      <c r="L7299" t="e">
        <f>IF(Tabla267[[#This Row],[VALOR RESTANTE]]&lt;Tabla267[[#This Row],[VALOR]],"NO DISPONIBLE","DISPONIBLE")</f>
        <v>#N/A</v>
      </c>
      <c r="M7299" s="9">
        <f>COUNTIF(Tabla267[[#This Row],[VALOR RESTANTE]],0)</f>
        <v>0</v>
      </c>
    </row>
    <row r="7300" spans="2:13" hidden="1" x14ac:dyDescent="0.2">
      <c r="B7300" s="31">
        <v>7291</v>
      </c>
      <c r="J7300">
        <f t="shared" si="113"/>
        <v>105000</v>
      </c>
      <c r="K7300" t="e">
        <f>VLOOKUP(B7300,'REGISTRO ABONOS'!$B$8:$BC$10039,54,0)</f>
        <v>#N/A</v>
      </c>
      <c r="L7300" t="e">
        <f>IF(Tabla267[[#This Row],[VALOR RESTANTE]]&lt;Tabla267[[#This Row],[VALOR]],"NO DISPONIBLE","DISPONIBLE")</f>
        <v>#N/A</v>
      </c>
      <c r="M7300" s="9">
        <f>COUNTIF(Tabla267[[#This Row],[VALOR RESTANTE]],0)</f>
        <v>0</v>
      </c>
    </row>
    <row r="7301" spans="2:13" hidden="1" x14ac:dyDescent="0.2">
      <c r="B7301" s="31">
        <v>7292</v>
      </c>
      <c r="J7301">
        <f t="shared" si="113"/>
        <v>105000</v>
      </c>
      <c r="K7301" t="e">
        <f>VLOOKUP(B7301,'REGISTRO ABONOS'!$B$8:$BC$10039,54,0)</f>
        <v>#N/A</v>
      </c>
      <c r="L7301" t="e">
        <f>IF(Tabla267[[#This Row],[VALOR RESTANTE]]&lt;Tabla267[[#This Row],[VALOR]],"NO DISPONIBLE","DISPONIBLE")</f>
        <v>#N/A</v>
      </c>
      <c r="M7301" s="9">
        <f>COUNTIF(Tabla267[[#This Row],[VALOR RESTANTE]],0)</f>
        <v>0</v>
      </c>
    </row>
    <row r="7302" spans="2:13" hidden="1" x14ac:dyDescent="0.2">
      <c r="B7302" s="31">
        <v>7293</v>
      </c>
      <c r="J7302">
        <f t="shared" si="113"/>
        <v>105000</v>
      </c>
      <c r="K7302" t="e">
        <f>VLOOKUP(B7302,'REGISTRO ABONOS'!$B$8:$BC$10039,54,0)</f>
        <v>#N/A</v>
      </c>
      <c r="L7302" t="e">
        <f>IF(Tabla267[[#This Row],[VALOR RESTANTE]]&lt;Tabla267[[#This Row],[VALOR]],"NO DISPONIBLE","DISPONIBLE")</f>
        <v>#N/A</v>
      </c>
      <c r="M7302" s="9">
        <f>COUNTIF(Tabla267[[#This Row],[VALOR RESTANTE]],0)</f>
        <v>0</v>
      </c>
    </row>
    <row r="7303" spans="2:13" hidden="1" x14ac:dyDescent="0.2">
      <c r="B7303" s="31">
        <v>7294</v>
      </c>
      <c r="J7303">
        <f t="shared" si="113"/>
        <v>105000</v>
      </c>
      <c r="K7303" t="e">
        <f>VLOOKUP(B7303,'REGISTRO ABONOS'!$B$8:$BC$10039,54,0)</f>
        <v>#N/A</v>
      </c>
      <c r="L7303" t="e">
        <f>IF(Tabla267[[#This Row],[VALOR RESTANTE]]&lt;Tabla267[[#This Row],[VALOR]],"NO DISPONIBLE","DISPONIBLE")</f>
        <v>#N/A</v>
      </c>
      <c r="M7303" s="9">
        <f>COUNTIF(Tabla267[[#This Row],[VALOR RESTANTE]],0)</f>
        <v>0</v>
      </c>
    </row>
    <row r="7304" spans="2:13" hidden="1" x14ac:dyDescent="0.2">
      <c r="B7304" s="31">
        <v>7295</v>
      </c>
      <c r="J7304">
        <f t="shared" si="113"/>
        <v>105000</v>
      </c>
      <c r="K7304" t="e">
        <f>VLOOKUP(B7304,'REGISTRO ABONOS'!$B$8:$BC$10039,54,0)</f>
        <v>#N/A</v>
      </c>
      <c r="L7304" t="e">
        <f>IF(Tabla267[[#This Row],[VALOR RESTANTE]]&lt;Tabla267[[#This Row],[VALOR]],"NO DISPONIBLE","DISPONIBLE")</f>
        <v>#N/A</v>
      </c>
      <c r="M7304" s="9">
        <f>COUNTIF(Tabla267[[#This Row],[VALOR RESTANTE]],0)</f>
        <v>0</v>
      </c>
    </row>
    <row r="7305" spans="2:13" hidden="1" x14ac:dyDescent="0.2">
      <c r="B7305" s="31">
        <v>7296</v>
      </c>
      <c r="J7305">
        <f t="shared" si="113"/>
        <v>105000</v>
      </c>
      <c r="K7305" t="e">
        <f>VLOOKUP(B7305,'REGISTRO ABONOS'!$B$8:$BC$10039,54,0)</f>
        <v>#N/A</v>
      </c>
      <c r="L7305" t="e">
        <f>IF(Tabla267[[#This Row],[VALOR RESTANTE]]&lt;Tabla267[[#This Row],[VALOR]],"NO DISPONIBLE","DISPONIBLE")</f>
        <v>#N/A</v>
      </c>
      <c r="M7305" s="9">
        <f>COUNTIF(Tabla267[[#This Row],[VALOR RESTANTE]],0)</f>
        <v>0</v>
      </c>
    </row>
    <row r="7306" spans="2:13" hidden="1" x14ac:dyDescent="0.2">
      <c r="B7306" s="31">
        <v>7297</v>
      </c>
      <c r="J7306">
        <f t="shared" si="113"/>
        <v>105000</v>
      </c>
      <c r="K7306" t="e">
        <f>VLOOKUP(B7306,'REGISTRO ABONOS'!$B$8:$BC$10039,54,0)</f>
        <v>#N/A</v>
      </c>
      <c r="L7306" t="e">
        <f>IF(Tabla267[[#This Row],[VALOR RESTANTE]]&lt;Tabla267[[#This Row],[VALOR]],"NO DISPONIBLE","DISPONIBLE")</f>
        <v>#N/A</v>
      </c>
      <c r="M7306" s="9">
        <f>COUNTIF(Tabla267[[#This Row],[VALOR RESTANTE]],0)</f>
        <v>0</v>
      </c>
    </row>
    <row r="7307" spans="2:13" hidden="1" x14ac:dyDescent="0.2">
      <c r="B7307" s="31">
        <v>7298</v>
      </c>
      <c r="J7307">
        <f t="shared" si="113"/>
        <v>105000</v>
      </c>
      <c r="K7307" t="e">
        <f>VLOOKUP(B7307,'REGISTRO ABONOS'!$B$8:$BC$10039,54,0)</f>
        <v>#N/A</v>
      </c>
      <c r="L7307" t="e">
        <f>IF(Tabla267[[#This Row],[VALOR RESTANTE]]&lt;Tabla267[[#This Row],[VALOR]],"NO DISPONIBLE","DISPONIBLE")</f>
        <v>#N/A</v>
      </c>
      <c r="M7307" s="9">
        <f>COUNTIF(Tabla267[[#This Row],[VALOR RESTANTE]],0)</f>
        <v>0</v>
      </c>
    </row>
    <row r="7308" spans="2:13" hidden="1" x14ac:dyDescent="0.2">
      <c r="B7308" s="31">
        <v>7299</v>
      </c>
      <c r="J7308">
        <f t="shared" ref="J7308:J7371" si="114">IF(C7308&gt;43607,130000,105000)</f>
        <v>105000</v>
      </c>
      <c r="K7308" t="e">
        <f>VLOOKUP(B7308,'REGISTRO ABONOS'!$B$8:$BC$10039,54,0)</f>
        <v>#N/A</v>
      </c>
      <c r="L7308" t="e">
        <f>IF(Tabla267[[#This Row],[VALOR RESTANTE]]&lt;Tabla267[[#This Row],[VALOR]],"NO DISPONIBLE","DISPONIBLE")</f>
        <v>#N/A</v>
      </c>
      <c r="M7308" s="9">
        <f>COUNTIF(Tabla267[[#This Row],[VALOR RESTANTE]],0)</f>
        <v>0</v>
      </c>
    </row>
    <row r="7309" spans="2:13" hidden="1" x14ac:dyDescent="0.2">
      <c r="B7309" s="31">
        <v>7300</v>
      </c>
      <c r="J7309">
        <f t="shared" si="114"/>
        <v>105000</v>
      </c>
      <c r="K7309" t="e">
        <f>VLOOKUP(B7309,'REGISTRO ABONOS'!$B$8:$BC$10039,54,0)</f>
        <v>#N/A</v>
      </c>
      <c r="L7309" t="e">
        <f>IF(Tabla267[[#This Row],[VALOR RESTANTE]]&lt;Tabla267[[#This Row],[VALOR]],"NO DISPONIBLE","DISPONIBLE")</f>
        <v>#N/A</v>
      </c>
      <c r="M7309" s="9">
        <f>COUNTIF(Tabla267[[#This Row],[VALOR RESTANTE]],0)</f>
        <v>0</v>
      </c>
    </row>
    <row r="7310" spans="2:13" hidden="1" x14ac:dyDescent="0.2">
      <c r="B7310" s="31">
        <v>7301</v>
      </c>
      <c r="J7310">
        <f t="shared" si="114"/>
        <v>105000</v>
      </c>
      <c r="K7310" t="e">
        <f>VLOOKUP(B7310,'REGISTRO ABONOS'!$B$8:$BC$10039,54,0)</f>
        <v>#N/A</v>
      </c>
      <c r="L7310" t="e">
        <f>IF(Tabla267[[#This Row],[VALOR RESTANTE]]&lt;Tabla267[[#This Row],[VALOR]],"NO DISPONIBLE","DISPONIBLE")</f>
        <v>#N/A</v>
      </c>
      <c r="M7310" s="9">
        <f>COUNTIF(Tabla267[[#This Row],[VALOR RESTANTE]],0)</f>
        <v>0</v>
      </c>
    </row>
    <row r="7311" spans="2:13" hidden="1" x14ac:dyDescent="0.2">
      <c r="B7311" s="31">
        <v>7302</v>
      </c>
      <c r="J7311">
        <f t="shared" si="114"/>
        <v>105000</v>
      </c>
      <c r="K7311" t="e">
        <f>VLOOKUP(B7311,'REGISTRO ABONOS'!$B$8:$BC$10039,54,0)</f>
        <v>#N/A</v>
      </c>
      <c r="L7311" t="e">
        <f>IF(Tabla267[[#This Row],[VALOR RESTANTE]]&lt;Tabla267[[#This Row],[VALOR]],"NO DISPONIBLE","DISPONIBLE")</f>
        <v>#N/A</v>
      </c>
      <c r="M7311" s="9">
        <f>COUNTIF(Tabla267[[#This Row],[VALOR RESTANTE]],0)</f>
        <v>0</v>
      </c>
    </row>
    <row r="7312" spans="2:13" hidden="1" x14ac:dyDescent="0.2">
      <c r="B7312" s="31">
        <v>7303</v>
      </c>
      <c r="J7312">
        <f t="shared" si="114"/>
        <v>105000</v>
      </c>
      <c r="K7312" t="e">
        <f>VLOOKUP(B7312,'REGISTRO ABONOS'!$B$8:$BC$10039,54,0)</f>
        <v>#N/A</v>
      </c>
      <c r="L7312" t="e">
        <f>IF(Tabla267[[#This Row],[VALOR RESTANTE]]&lt;Tabla267[[#This Row],[VALOR]],"NO DISPONIBLE","DISPONIBLE")</f>
        <v>#N/A</v>
      </c>
      <c r="M7312" s="9">
        <f>COUNTIF(Tabla267[[#This Row],[VALOR RESTANTE]],0)</f>
        <v>0</v>
      </c>
    </row>
    <row r="7313" spans="2:13" hidden="1" x14ac:dyDescent="0.2">
      <c r="B7313" s="31">
        <v>7304</v>
      </c>
      <c r="J7313">
        <f t="shared" si="114"/>
        <v>105000</v>
      </c>
      <c r="K7313" t="e">
        <f>VLOOKUP(B7313,'REGISTRO ABONOS'!$B$8:$BC$10039,54,0)</f>
        <v>#N/A</v>
      </c>
      <c r="L7313" t="e">
        <f>IF(Tabla267[[#This Row],[VALOR RESTANTE]]&lt;Tabla267[[#This Row],[VALOR]],"NO DISPONIBLE","DISPONIBLE")</f>
        <v>#N/A</v>
      </c>
      <c r="M7313" s="9">
        <f>COUNTIF(Tabla267[[#This Row],[VALOR RESTANTE]],0)</f>
        <v>0</v>
      </c>
    </row>
    <row r="7314" spans="2:13" hidden="1" x14ac:dyDescent="0.2">
      <c r="B7314" s="31">
        <v>7305</v>
      </c>
      <c r="J7314">
        <f t="shared" si="114"/>
        <v>105000</v>
      </c>
      <c r="K7314" t="e">
        <f>VLOOKUP(B7314,'REGISTRO ABONOS'!$B$8:$BC$10039,54,0)</f>
        <v>#N/A</v>
      </c>
      <c r="L7314" t="e">
        <f>IF(Tabla267[[#This Row],[VALOR RESTANTE]]&lt;Tabla267[[#This Row],[VALOR]],"NO DISPONIBLE","DISPONIBLE")</f>
        <v>#N/A</v>
      </c>
      <c r="M7314" s="9">
        <f>COUNTIF(Tabla267[[#This Row],[VALOR RESTANTE]],0)</f>
        <v>0</v>
      </c>
    </row>
    <row r="7315" spans="2:13" hidden="1" x14ac:dyDescent="0.2">
      <c r="B7315" s="31">
        <v>7306</v>
      </c>
      <c r="J7315">
        <f t="shared" si="114"/>
        <v>105000</v>
      </c>
      <c r="K7315" t="e">
        <f>VLOOKUP(B7315,'REGISTRO ABONOS'!$B$8:$BC$10039,54,0)</f>
        <v>#N/A</v>
      </c>
      <c r="L7315" t="e">
        <f>IF(Tabla267[[#This Row],[VALOR RESTANTE]]&lt;Tabla267[[#This Row],[VALOR]],"NO DISPONIBLE","DISPONIBLE")</f>
        <v>#N/A</v>
      </c>
      <c r="M7315" s="9">
        <f>COUNTIF(Tabla267[[#This Row],[VALOR RESTANTE]],0)</f>
        <v>0</v>
      </c>
    </row>
    <row r="7316" spans="2:13" hidden="1" x14ac:dyDescent="0.2">
      <c r="B7316" s="31">
        <v>7307</v>
      </c>
      <c r="J7316">
        <f t="shared" si="114"/>
        <v>105000</v>
      </c>
      <c r="K7316" t="e">
        <f>VLOOKUP(B7316,'REGISTRO ABONOS'!$B$8:$BC$10039,54,0)</f>
        <v>#N/A</v>
      </c>
      <c r="L7316" t="e">
        <f>IF(Tabla267[[#This Row],[VALOR RESTANTE]]&lt;Tabla267[[#This Row],[VALOR]],"NO DISPONIBLE","DISPONIBLE")</f>
        <v>#N/A</v>
      </c>
      <c r="M7316" s="9">
        <f>COUNTIF(Tabla267[[#This Row],[VALOR RESTANTE]],0)</f>
        <v>0</v>
      </c>
    </row>
    <row r="7317" spans="2:13" hidden="1" x14ac:dyDescent="0.2">
      <c r="B7317" s="31">
        <v>7308</v>
      </c>
      <c r="J7317">
        <f t="shared" si="114"/>
        <v>105000</v>
      </c>
      <c r="K7317" t="e">
        <f>VLOOKUP(B7317,'REGISTRO ABONOS'!$B$8:$BC$10039,54,0)</f>
        <v>#N/A</v>
      </c>
      <c r="L7317" t="e">
        <f>IF(Tabla267[[#This Row],[VALOR RESTANTE]]&lt;Tabla267[[#This Row],[VALOR]],"NO DISPONIBLE","DISPONIBLE")</f>
        <v>#N/A</v>
      </c>
      <c r="M7317" s="9">
        <f>COUNTIF(Tabla267[[#This Row],[VALOR RESTANTE]],0)</f>
        <v>0</v>
      </c>
    </row>
    <row r="7318" spans="2:13" hidden="1" x14ac:dyDescent="0.2">
      <c r="B7318" s="31">
        <v>7309</v>
      </c>
      <c r="J7318">
        <f t="shared" si="114"/>
        <v>105000</v>
      </c>
      <c r="K7318" t="e">
        <f>VLOOKUP(B7318,'REGISTRO ABONOS'!$B$8:$BC$10039,54,0)</f>
        <v>#N/A</v>
      </c>
      <c r="L7318" t="e">
        <f>IF(Tabla267[[#This Row],[VALOR RESTANTE]]&lt;Tabla267[[#This Row],[VALOR]],"NO DISPONIBLE","DISPONIBLE")</f>
        <v>#N/A</v>
      </c>
      <c r="M7318" s="9">
        <f>COUNTIF(Tabla267[[#This Row],[VALOR RESTANTE]],0)</f>
        <v>0</v>
      </c>
    </row>
    <row r="7319" spans="2:13" hidden="1" x14ac:dyDescent="0.2">
      <c r="B7319" s="31">
        <v>7310</v>
      </c>
      <c r="J7319">
        <f t="shared" si="114"/>
        <v>105000</v>
      </c>
      <c r="K7319" t="e">
        <f>VLOOKUP(B7319,'REGISTRO ABONOS'!$B$8:$BC$10039,54,0)</f>
        <v>#N/A</v>
      </c>
      <c r="L7319" t="e">
        <f>IF(Tabla267[[#This Row],[VALOR RESTANTE]]&lt;Tabla267[[#This Row],[VALOR]],"NO DISPONIBLE","DISPONIBLE")</f>
        <v>#N/A</v>
      </c>
      <c r="M7319" s="9">
        <f>COUNTIF(Tabla267[[#This Row],[VALOR RESTANTE]],0)</f>
        <v>0</v>
      </c>
    </row>
    <row r="7320" spans="2:13" hidden="1" x14ac:dyDescent="0.2">
      <c r="B7320" s="31">
        <v>7311</v>
      </c>
      <c r="J7320">
        <f t="shared" si="114"/>
        <v>105000</v>
      </c>
      <c r="K7320" t="e">
        <f>VLOOKUP(B7320,'REGISTRO ABONOS'!$B$8:$BC$10039,54,0)</f>
        <v>#N/A</v>
      </c>
      <c r="L7320" t="e">
        <f>IF(Tabla267[[#This Row],[VALOR RESTANTE]]&lt;Tabla267[[#This Row],[VALOR]],"NO DISPONIBLE","DISPONIBLE")</f>
        <v>#N/A</v>
      </c>
      <c r="M7320" s="9">
        <f>COUNTIF(Tabla267[[#This Row],[VALOR RESTANTE]],0)</f>
        <v>0</v>
      </c>
    </row>
    <row r="7321" spans="2:13" hidden="1" x14ac:dyDescent="0.2">
      <c r="B7321" s="31">
        <v>7312</v>
      </c>
      <c r="J7321">
        <f t="shared" si="114"/>
        <v>105000</v>
      </c>
      <c r="K7321" t="e">
        <f>VLOOKUP(B7321,'REGISTRO ABONOS'!$B$8:$BC$10039,54,0)</f>
        <v>#N/A</v>
      </c>
      <c r="L7321" t="e">
        <f>IF(Tabla267[[#This Row],[VALOR RESTANTE]]&lt;Tabla267[[#This Row],[VALOR]],"NO DISPONIBLE","DISPONIBLE")</f>
        <v>#N/A</v>
      </c>
      <c r="M7321" s="9">
        <f>COUNTIF(Tabla267[[#This Row],[VALOR RESTANTE]],0)</f>
        <v>0</v>
      </c>
    </row>
    <row r="7322" spans="2:13" hidden="1" x14ac:dyDescent="0.2">
      <c r="B7322" s="31">
        <v>7313</v>
      </c>
      <c r="J7322">
        <f t="shared" si="114"/>
        <v>105000</v>
      </c>
      <c r="K7322" t="e">
        <f>VLOOKUP(B7322,'REGISTRO ABONOS'!$B$8:$BC$10039,54,0)</f>
        <v>#N/A</v>
      </c>
      <c r="L7322" t="e">
        <f>IF(Tabla267[[#This Row],[VALOR RESTANTE]]&lt;Tabla267[[#This Row],[VALOR]],"NO DISPONIBLE","DISPONIBLE")</f>
        <v>#N/A</v>
      </c>
      <c r="M7322" s="9">
        <f>COUNTIF(Tabla267[[#This Row],[VALOR RESTANTE]],0)</f>
        <v>0</v>
      </c>
    </row>
    <row r="7323" spans="2:13" hidden="1" x14ac:dyDescent="0.2">
      <c r="B7323" s="31">
        <v>7314</v>
      </c>
      <c r="J7323">
        <f t="shared" si="114"/>
        <v>105000</v>
      </c>
      <c r="K7323" t="e">
        <f>VLOOKUP(B7323,'REGISTRO ABONOS'!$B$8:$BC$10039,54,0)</f>
        <v>#N/A</v>
      </c>
      <c r="L7323" t="e">
        <f>IF(Tabla267[[#This Row],[VALOR RESTANTE]]&lt;Tabla267[[#This Row],[VALOR]],"NO DISPONIBLE","DISPONIBLE")</f>
        <v>#N/A</v>
      </c>
      <c r="M7323" s="9">
        <f>COUNTIF(Tabla267[[#This Row],[VALOR RESTANTE]],0)</f>
        <v>0</v>
      </c>
    </row>
    <row r="7324" spans="2:13" hidden="1" x14ac:dyDescent="0.2">
      <c r="B7324" s="31">
        <v>7315</v>
      </c>
      <c r="C7324" s="10">
        <v>43562</v>
      </c>
      <c r="D7324" t="s">
        <v>208</v>
      </c>
      <c r="I7324" t="s">
        <v>200</v>
      </c>
      <c r="J7324">
        <f t="shared" si="114"/>
        <v>105000</v>
      </c>
      <c r="K7324" t="e">
        <f>VLOOKUP(B7324,'REGISTRO ABONOS'!$B$8:$BC$10039,54,0)</f>
        <v>#N/A</v>
      </c>
      <c r="L7324" t="e">
        <f>IF(Tabla267[[#This Row],[VALOR RESTANTE]]&lt;Tabla267[[#This Row],[VALOR]],"NO DISPONIBLE","DISPONIBLE")</f>
        <v>#N/A</v>
      </c>
      <c r="M7324" s="9">
        <f>COUNTIF(Tabla267[[#This Row],[VALOR RESTANTE]],0)</f>
        <v>0</v>
      </c>
    </row>
    <row r="7325" spans="2:13" hidden="1" x14ac:dyDescent="0.2">
      <c r="B7325" s="31">
        <v>7316</v>
      </c>
      <c r="J7325">
        <f t="shared" si="114"/>
        <v>105000</v>
      </c>
      <c r="K7325" t="e">
        <f>VLOOKUP(B7325,'REGISTRO ABONOS'!$B$8:$BC$10039,54,0)</f>
        <v>#N/A</v>
      </c>
      <c r="L7325" t="e">
        <f>IF(Tabla267[[#This Row],[VALOR RESTANTE]]&lt;Tabla267[[#This Row],[VALOR]],"NO DISPONIBLE","DISPONIBLE")</f>
        <v>#N/A</v>
      </c>
      <c r="M7325" s="9">
        <f>COUNTIF(Tabla267[[#This Row],[VALOR RESTANTE]],0)</f>
        <v>0</v>
      </c>
    </row>
    <row r="7326" spans="2:13" hidden="1" x14ac:dyDescent="0.2">
      <c r="B7326" s="31">
        <v>7317</v>
      </c>
      <c r="J7326">
        <f t="shared" si="114"/>
        <v>105000</v>
      </c>
      <c r="K7326" t="e">
        <f>VLOOKUP(B7326,'REGISTRO ABONOS'!$B$8:$BC$10039,54,0)</f>
        <v>#N/A</v>
      </c>
      <c r="L7326" t="e">
        <f>IF(Tabla267[[#This Row],[VALOR RESTANTE]]&lt;Tabla267[[#This Row],[VALOR]],"NO DISPONIBLE","DISPONIBLE")</f>
        <v>#N/A</v>
      </c>
      <c r="M7326" s="9">
        <f>COUNTIF(Tabla267[[#This Row],[VALOR RESTANTE]],0)</f>
        <v>0</v>
      </c>
    </row>
    <row r="7327" spans="2:13" hidden="1" x14ac:dyDescent="0.2">
      <c r="B7327" s="31">
        <v>7318</v>
      </c>
      <c r="J7327">
        <f t="shared" si="114"/>
        <v>105000</v>
      </c>
      <c r="K7327" t="e">
        <f>VLOOKUP(B7327,'REGISTRO ABONOS'!$B$8:$BC$10039,54,0)</f>
        <v>#N/A</v>
      </c>
      <c r="L7327" t="e">
        <f>IF(Tabla267[[#This Row],[VALOR RESTANTE]]&lt;Tabla267[[#This Row],[VALOR]],"NO DISPONIBLE","DISPONIBLE")</f>
        <v>#N/A</v>
      </c>
      <c r="M7327" s="9">
        <f>COUNTIF(Tabla267[[#This Row],[VALOR RESTANTE]],0)</f>
        <v>0</v>
      </c>
    </row>
    <row r="7328" spans="2:13" hidden="1" x14ac:dyDescent="0.2">
      <c r="B7328" s="31">
        <v>7319</v>
      </c>
      <c r="J7328">
        <f t="shared" si="114"/>
        <v>105000</v>
      </c>
      <c r="K7328" t="e">
        <f>VLOOKUP(B7328,'REGISTRO ABONOS'!$B$8:$BC$10039,54,0)</f>
        <v>#N/A</v>
      </c>
      <c r="L7328" t="e">
        <f>IF(Tabla267[[#This Row],[VALOR RESTANTE]]&lt;Tabla267[[#This Row],[VALOR]],"NO DISPONIBLE","DISPONIBLE")</f>
        <v>#N/A</v>
      </c>
      <c r="M7328" s="9">
        <f>COUNTIF(Tabla267[[#This Row],[VALOR RESTANTE]],0)</f>
        <v>0</v>
      </c>
    </row>
    <row r="7329" spans="2:13" hidden="1" x14ac:dyDescent="0.2">
      <c r="B7329" s="31">
        <v>7320</v>
      </c>
      <c r="J7329">
        <f t="shared" si="114"/>
        <v>105000</v>
      </c>
      <c r="K7329" t="e">
        <f>VLOOKUP(B7329,'REGISTRO ABONOS'!$B$8:$BC$10039,54,0)</f>
        <v>#N/A</v>
      </c>
      <c r="L7329" t="e">
        <f>IF(Tabla267[[#This Row],[VALOR RESTANTE]]&lt;Tabla267[[#This Row],[VALOR]],"NO DISPONIBLE","DISPONIBLE")</f>
        <v>#N/A</v>
      </c>
      <c r="M7329" s="9">
        <f>COUNTIF(Tabla267[[#This Row],[VALOR RESTANTE]],0)</f>
        <v>0</v>
      </c>
    </row>
    <row r="7330" spans="2:13" hidden="1" x14ac:dyDescent="0.2">
      <c r="B7330" s="31">
        <v>7321</v>
      </c>
      <c r="J7330">
        <f t="shared" si="114"/>
        <v>105000</v>
      </c>
      <c r="K7330" t="e">
        <f>VLOOKUP(B7330,'REGISTRO ABONOS'!$B$8:$BC$10039,54,0)</f>
        <v>#N/A</v>
      </c>
      <c r="L7330" t="e">
        <f>IF(Tabla267[[#This Row],[VALOR RESTANTE]]&lt;Tabla267[[#This Row],[VALOR]],"NO DISPONIBLE","DISPONIBLE")</f>
        <v>#N/A</v>
      </c>
      <c r="M7330" s="9">
        <f>COUNTIF(Tabla267[[#This Row],[VALOR RESTANTE]],0)</f>
        <v>0</v>
      </c>
    </row>
    <row r="7331" spans="2:13" hidden="1" x14ac:dyDescent="0.2">
      <c r="B7331" s="31">
        <v>7322</v>
      </c>
      <c r="J7331">
        <f t="shared" si="114"/>
        <v>105000</v>
      </c>
      <c r="K7331" t="e">
        <f>VLOOKUP(B7331,'REGISTRO ABONOS'!$B$8:$BC$10039,54,0)</f>
        <v>#N/A</v>
      </c>
      <c r="L7331" t="e">
        <f>IF(Tabla267[[#This Row],[VALOR RESTANTE]]&lt;Tabla267[[#This Row],[VALOR]],"NO DISPONIBLE","DISPONIBLE")</f>
        <v>#N/A</v>
      </c>
      <c r="M7331" s="9">
        <f>COUNTIF(Tabla267[[#This Row],[VALOR RESTANTE]],0)</f>
        <v>0</v>
      </c>
    </row>
    <row r="7332" spans="2:13" hidden="1" x14ac:dyDescent="0.2">
      <c r="B7332" s="31">
        <v>7323</v>
      </c>
      <c r="J7332">
        <f t="shared" si="114"/>
        <v>105000</v>
      </c>
      <c r="K7332" t="e">
        <f>VLOOKUP(B7332,'REGISTRO ABONOS'!$B$8:$BC$10039,54,0)</f>
        <v>#N/A</v>
      </c>
      <c r="L7332" t="e">
        <f>IF(Tabla267[[#This Row],[VALOR RESTANTE]]&lt;Tabla267[[#This Row],[VALOR]],"NO DISPONIBLE","DISPONIBLE")</f>
        <v>#N/A</v>
      </c>
      <c r="M7332" s="9">
        <f>COUNTIF(Tabla267[[#This Row],[VALOR RESTANTE]],0)</f>
        <v>0</v>
      </c>
    </row>
    <row r="7333" spans="2:13" hidden="1" x14ac:dyDescent="0.2">
      <c r="B7333" s="31">
        <v>7324</v>
      </c>
      <c r="J7333">
        <f t="shared" si="114"/>
        <v>105000</v>
      </c>
      <c r="K7333" t="e">
        <f>VLOOKUP(B7333,'REGISTRO ABONOS'!$B$8:$BC$10039,54,0)</f>
        <v>#N/A</v>
      </c>
      <c r="L7333" t="e">
        <f>IF(Tabla267[[#This Row],[VALOR RESTANTE]]&lt;Tabla267[[#This Row],[VALOR]],"NO DISPONIBLE","DISPONIBLE")</f>
        <v>#N/A</v>
      </c>
      <c r="M7333" s="9">
        <f>COUNTIF(Tabla267[[#This Row],[VALOR RESTANTE]],0)</f>
        <v>0</v>
      </c>
    </row>
    <row r="7334" spans="2:13" hidden="1" x14ac:dyDescent="0.2">
      <c r="B7334" s="31">
        <v>7325</v>
      </c>
      <c r="J7334">
        <f t="shared" si="114"/>
        <v>105000</v>
      </c>
      <c r="K7334" t="e">
        <f>VLOOKUP(B7334,'REGISTRO ABONOS'!$B$8:$BC$10039,54,0)</f>
        <v>#N/A</v>
      </c>
      <c r="L7334" t="e">
        <f>IF(Tabla267[[#This Row],[VALOR RESTANTE]]&lt;Tabla267[[#This Row],[VALOR]],"NO DISPONIBLE","DISPONIBLE")</f>
        <v>#N/A</v>
      </c>
      <c r="M7334" s="9">
        <f>COUNTIF(Tabla267[[#This Row],[VALOR RESTANTE]],0)</f>
        <v>0</v>
      </c>
    </row>
    <row r="7335" spans="2:13" hidden="1" x14ac:dyDescent="0.2">
      <c r="B7335" s="31">
        <v>7326</v>
      </c>
      <c r="J7335">
        <f t="shared" si="114"/>
        <v>105000</v>
      </c>
      <c r="K7335" t="e">
        <f>VLOOKUP(B7335,'REGISTRO ABONOS'!$B$8:$BC$10039,54,0)</f>
        <v>#N/A</v>
      </c>
      <c r="L7335" t="e">
        <f>IF(Tabla267[[#This Row],[VALOR RESTANTE]]&lt;Tabla267[[#This Row],[VALOR]],"NO DISPONIBLE","DISPONIBLE")</f>
        <v>#N/A</v>
      </c>
      <c r="M7335" s="9">
        <f>COUNTIF(Tabla267[[#This Row],[VALOR RESTANTE]],0)</f>
        <v>0</v>
      </c>
    </row>
    <row r="7336" spans="2:13" hidden="1" x14ac:dyDescent="0.2">
      <c r="B7336" s="31">
        <v>7327</v>
      </c>
      <c r="J7336">
        <f t="shared" si="114"/>
        <v>105000</v>
      </c>
      <c r="K7336" t="e">
        <f>VLOOKUP(B7336,'REGISTRO ABONOS'!$B$8:$BC$10039,54,0)</f>
        <v>#N/A</v>
      </c>
      <c r="L7336" t="e">
        <f>IF(Tabla267[[#This Row],[VALOR RESTANTE]]&lt;Tabla267[[#This Row],[VALOR]],"NO DISPONIBLE","DISPONIBLE")</f>
        <v>#N/A</v>
      </c>
      <c r="M7336" s="9">
        <f>COUNTIF(Tabla267[[#This Row],[VALOR RESTANTE]],0)</f>
        <v>0</v>
      </c>
    </row>
    <row r="7337" spans="2:13" hidden="1" x14ac:dyDescent="0.2">
      <c r="B7337" s="31">
        <v>7328</v>
      </c>
      <c r="J7337">
        <f t="shared" si="114"/>
        <v>105000</v>
      </c>
      <c r="K7337" t="e">
        <f>VLOOKUP(B7337,'REGISTRO ABONOS'!$B$8:$BC$10039,54,0)</f>
        <v>#N/A</v>
      </c>
      <c r="L7337" t="e">
        <f>IF(Tabla267[[#This Row],[VALOR RESTANTE]]&lt;Tabla267[[#This Row],[VALOR]],"NO DISPONIBLE","DISPONIBLE")</f>
        <v>#N/A</v>
      </c>
      <c r="M7337" s="9">
        <f>COUNTIF(Tabla267[[#This Row],[VALOR RESTANTE]],0)</f>
        <v>0</v>
      </c>
    </row>
    <row r="7338" spans="2:13" hidden="1" x14ac:dyDescent="0.2">
      <c r="B7338" s="31">
        <v>7329</v>
      </c>
      <c r="J7338">
        <f t="shared" si="114"/>
        <v>105000</v>
      </c>
      <c r="K7338" t="e">
        <f>VLOOKUP(B7338,'REGISTRO ABONOS'!$B$8:$BC$10039,54,0)</f>
        <v>#N/A</v>
      </c>
      <c r="L7338" t="e">
        <f>IF(Tabla267[[#This Row],[VALOR RESTANTE]]&lt;Tabla267[[#This Row],[VALOR]],"NO DISPONIBLE","DISPONIBLE")</f>
        <v>#N/A</v>
      </c>
      <c r="M7338" s="9">
        <f>COUNTIF(Tabla267[[#This Row],[VALOR RESTANTE]],0)</f>
        <v>0</v>
      </c>
    </row>
    <row r="7339" spans="2:13" hidden="1" x14ac:dyDescent="0.2">
      <c r="B7339" s="31">
        <v>7330</v>
      </c>
      <c r="J7339">
        <f t="shared" si="114"/>
        <v>105000</v>
      </c>
      <c r="K7339" t="e">
        <f>VLOOKUP(B7339,'REGISTRO ABONOS'!$B$8:$BC$10039,54,0)</f>
        <v>#N/A</v>
      </c>
      <c r="L7339" t="e">
        <f>IF(Tabla267[[#This Row],[VALOR RESTANTE]]&lt;Tabla267[[#This Row],[VALOR]],"NO DISPONIBLE","DISPONIBLE")</f>
        <v>#N/A</v>
      </c>
      <c r="M7339" s="9">
        <f>COUNTIF(Tabla267[[#This Row],[VALOR RESTANTE]],0)</f>
        <v>0</v>
      </c>
    </row>
    <row r="7340" spans="2:13" hidden="1" x14ac:dyDescent="0.2">
      <c r="B7340" s="31">
        <v>7331</v>
      </c>
      <c r="J7340">
        <f t="shared" si="114"/>
        <v>105000</v>
      </c>
      <c r="K7340" t="e">
        <f>VLOOKUP(B7340,'REGISTRO ABONOS'!$B$8:$BC$10039,54,0)</f>
        <v>#N/A</v>
      </c>
      <c r="L7340" t="e">
        <f>IF(Tabla267[[#This Row],[VALOR RESTANTE]]&lt;Tabla267[[#This Row],[VALOR]],"NO DISPONIBLE","DISPONIBLE")</f>
        <v>#N/A</v>
      </c>
      <c r="M7340" s="9">
        <f>COUNTIF(Tabla267[[#This Row],[VALOR RESTANTE]],0)</f>
        <v>0</v>
      </c>
    </row>
    <row r="7341" spans="2:13" hidden="1" x14ac:dyDescent="0.2">
      <c r="B7341" s="31">
        <v>7332</v>
      </c>
      <c r="J7341">
        <f t="shared" si="114"/>
        <v>105000</v>
      </c>
      <c r="K7341" t="e">
        <f>VLOOKUP(B7341,'REGISTRO ABONOS'!$B$8:$BC$10039,54,0)</f>
        <v>#N/A</v>
      </c>
      <c r="L7341" t="e">
        <f>IF(Tabla267[[#This Row],[VALOR RESTANTE]]&lt;Tabla267[[#This Row],[VALOR]],"NO DISPONIBLE","DISPONIBLE")</f>
        <v>#N/A</v>
      </c>
      <c r="M7341" s="9">
        <f>COUNTIF(Tabla267[[#This Row],[VALOR RESTANTE]],0)</f>
        <v>0</v>
      </c>
    </row>
    <row r="7342" spans="2:13" hidden="1" x14ac:dyDescent="0.2">
      <c r="B7342" s="31">
        <v>7333</v>
      </c>
      <c r="J7342">
        <f t="shared" si="114"/>
        <v>105000</v>
      </c>
      <c r="K7342" t="e">
        <f>VLOOKUP(B7342,'REGISTRO ABONOS'!$B$8:$BC$10039,54,0)</f>
        <v>#N/A</v>
      </c>
      <c r="L7342" t="e">
        <f>IF(Tabla267[[#This Row],[VALOR RESTANTE]]&lt;Tabla267[[#This Row],[VALOR]],"NO DISPONIBLE","DISPONIBLE")</f>
        <v>#N/A</v>
      </c>
      <c r="M7342" s="9">
        <f>COUNTIF(Tabla267[[#This Row],[VALOR RESTANTE]],0)</f>
        <v>0</v>
      </c>
    </row>
    <row r="7343" spans="2:13" hidden="1" x14ac:dyDescent="0.2">
      <c r="B7343" s="31">
        <v>7334</v>
      </c>
      <c r="J7343">
        <f t="shared" si="114"/>
        <v>105000</v>
      </c>
      <c r="K7343" t="e">
        <f>VLOOKUP(B7343,'REGISTRO ABONOS'!$B$8:$BC$10039,54,0)</f>
        <v>#N/A</v>
      </c>
      <c r="L7343" t="e">
        <f>IF(Tabla267[[#This Row],[VALOR RESTANTE]]&lt;Tabla267[[#This Row],[VALOR]],"NO DISPONIBLE","DISPONIBLE")</f>
        <v>#N/A</v>
      </c>
      <c r="M7343" s="9">
        <f>COUNTIF(Tabla267[[#This Row],[VALOR RESTANTE]],0)</f>
        <v>0</v>
      </c>
    </row>
    <row r="7344" spans="2:13" hidden="1" x14ac:dyDescent="0.2">
      <c r="B7344" s="31">
        <v>7335</v>
      </c>
      <c r="J7344">
        <f t="shared" si="114"/>
        <v>105000</v>
      </c>
      <c r="K7344" t="e">
        <f>VLOOKUP(B7344,'REGISTRO ABONOS'!$B$8:$BC$10039,54,0)</f>
        <v>#N/A</v>
      </c>
      <c r="L7344" t="e">
        <f>IF(Tabla267[[#This Row],[VALOR RESTANTE]]&lt;Tabla267[[#This Row],[VALOR]],"NO DISPONIBLE","DISPONIBLE")</f>
        <v>#N/A</v>
      </c>
      <c r="M7344" s="9">
        <f>COUNTIF(Tabla267[[#This Row],[VALOR RESTANTE]],0)</f>
        <v>0</v>
      </c>
    </row>
    <row r="7345" spans="2:13" hidden="1" x14ac:dyDescent="0.2">
      <c r="B7345" s="31">
        <v>7336</v>
      </c>
      <c r="J7345">
        <f t="shared" si="114"/>
        <v>105000</v>
      </c>
      <c r="K7345" t="e">
        <f>VLOOKUP(B7345,'REGISTRO ABONOS'!$B$8:$BC$10039,54,0)</f>
        <v>#N/A</v>
      </c>
      <c r="L7345" t="e">
        <f>IF(Tabla267[[#This Row],[VALOR RESTANTE]]&lt;Tabla267[[#This Row],[VALOR]],"NO DISPONIBLE","DISPONIBLE")</f>
        <v>#N/A</v>
      </c>
      <c r="M7345" s="9">
        <f>COUNTIF(Tabla267[[#This Row],[VALOR RESTANTE]],0)</f>
        <v>0</v>
      </c>
    </row>
    <row r="7346" spans="2:13" hidden="1" x14ac:dyDescent="0.2">
      <c r="B7346" s="31">
        <v>7337</v>
      </c>
      <c r="J7346">
        <f t="shared" si="114"/>
        <v>105000</v>
      </c>
      <c r="K7346" t="e">
        <f>VLOOKUP(B7346,'REGISTRO ABONOS'!$B$8:$BC$10039,54,0)</f>
        <v>#N/A</v>
      </c>
      <c r="L7346" t="e">
        <f>IF(Tabla267[[#This Row],[VALOR RESTANTE]]&lt;Tabla267[[#This Row],[VALOR]],"NO DISPONIBLE","DISPONIBLE")</f>
        <v>#N/A</v>
      </c>
      <c r="M7346" s="9">
        <f>COUNTIF(Tabla267[[#This Row],[VALOR RESTANTE]],0)</f>
        <v>0</v>
      </c>
    </row>
    <row r="7347" spans="2:13" hidden="1" x14ac:dyDescent="0.2">
      <c r="B7347" s="31">
        <v>7338</v>
      </c>
      <c r="J7347">
        <f t="shared" si="114"/>
        <v>105000</v>
      </c>
      <c r="K7347" t="e">
        <f>VLOOKUP(B7347,'REGISTRO ABONOS'!$B$8:$BC$10039,54,0)</f>
        <v>#N/A</v>
      </c>
      <c r="L7347" t="e">
        <f>IF(Tabla267[[#This Row],[VALOR RESTANTE]]&lt;Tabla267[[#This Row],[VALOR]],"NO DISPONIBLE","DISPONIBLE")</f>
        <v>#N/A</v>
      </c>
      <c r="M7347" s="9">
        <f>COUNTIF(Tabla267[[#This Row],[VALOR RESTANTE]],0)</f>
        <v>0</v>
      </c>
    </row>
    <row r="7348" spans="2:13" hidden="1" x14ac:dyDescent="0.2">
      <c r="B7348" s="31">
        <v>7339</v>
      </c>
      <c r="J7348">
        <f t="shared" si="114"/>
        <v>105000</v>
      </c>
      <c r="K7348" t="e">
        <f>VLOOKUP(B7348,'REGISTRO ABONOS'!$B$8:$BC$10039,54,0)</f>
        <v>#N/A</v>
      </c>
      <c r="L7348" t="e">
        <f>IF(Tabla267[[#This Row],[VALOR RESTANTE]]&lt;Tabla267[[#This Row],[VALOR]],"NO DISPONIBLE","DISPONIBLE")</f>
        <v>#N/A</v>
      </c>
      <c r="M7348" s="9">
        <f>COUNTIF(Tabla267[[#This Row],[VALOR RESTANTE]],0)</f>
        <v>0</v>
      </c>
    </row>
    <row r="7349" spans="2:13" hidden="1" x14ac:dyDescent="0.2">
      <c r="B7349" s="31">
        <v>7340</v>
      </c>
      <c r="J7349">
        <f t="shared" si="114"/>
        <v>105000</v>
      </c>
      <c r="K7349" t="e">
        <f>VLOOKUP(B7349,'REGISTRO ABONOS'!$B$8:$BC$10039,54,0)</f>
        <v>#N/A</v>
      </c>
      <c r="L7349" t="e">
        <f>IF(Tabla267[[#This Row],[VALOR RESTANTE]]&lt;Tabla267[[#This Row],[VALOR]],"NO DISPONIBLE","DISPONIBLE")</f>
        <v>#N/A</v>
      </c>
      <c r="M7349" s="9">
        <f>COUNTIF(Tabla267[[#This Row],[VALOR RESTANTE]],0)</f>
        <v>0</v>
      </c>
    </row>
    <row r="7350" spans="2:13" hidden="1" x14ac:dyDescent="0.2">
      <c r="B7350" s="31">
        <v>7341</v>
      </c>
      <c r="J7350">
        <f t="shared" si="114"/>
        <v>105000</v>
      </c>
      <c r="K7350" t="e">
        <f>VLOOKUP(B7350,'REGISTRO ABONOS'!$B$8:$BC$10039,54,0)</f>
        <v>#N/A</v>
      </c>
      <c r="L7350" t="e">
        <f>IF(Tabla267[[#This Row],[VALOR RESTANTE]]&lt;Tabla267[[#This Row],[VALOR]],"NO DISPONIBLE","DISPONIBLE")</f>
        <v>#N/A</v>
      </c>
      <c r="M7350" s="9">
        <f>COUNTIF(Tabla267[[#This Row],[VALOR RESTANTE]],0)</f>
        <v>0</v>
      </c>
    </row>
    <row r="7351" spans="2:13" hidden="1" x14ac:dyDescent="0.2">
      <c r="B7351" s="31">
        <v>7342</v>
      </c>
      <c r="J7351">
        <f t="shared" si="114"/>
        <v>105000</v>
      </c>
      <c r="K7351" t="e">
        <f>VLOOKUP(B7351,'REGISTRO ABONOS'!$B$8:$BC$10039,54,0)</f>
        <v>#N/A</v>
      </c>
      <c r="L7351" t="e">
        <f>IF(Tabla267[[#This Row],[VALOR RESTANTE]]&lt;Tabla267[[#This Row],[VALOR]],"NO DISPONIBLE","DISPONIBLE")</f>
        <v>#N/A</v>
      </c>
      <c r="M7351" s="9">
        <f>COUNTIF(Tabla267[[#This Row],[VALOR RESTANTE]],0)</f>
        <v>0</v>
      </c>
    </row>
    <row r="7352" spans="2:13" hidden="1" x14ac:dyDescent="0.2">
      <c r="B7352" s="31">
        <v>7343</v>
      </c>
      <c r="J7352">
        <f t="shared" si="114"/>
        <v>105000</v>
      </c>
      <c r="K7352" t="e">
        <f>VLOOKUP(B7352,'REGISTRO ABONOS'!$B$8:$BC$10039,54,0)</f>
        <v>#N/A</v>
      </c>
      <c r="L7352" t="e">
        <f>IF(Tabla267[[#This Row],[VALOR RESTANTE]]&lt;Tabla267[[#This Row],[VALOR]],"NO DISPONIBLE","DISPONIBLE")</f>
        <v>#N/A</v>
      </c>
      <c r="M7352" s="9">
        <f>COUNTIF(Tabla267[[#This Row],[VALOR RESTANTE]],0)</f>
        <v>0</v>
      </c>
    </row>
    <row r="7353" spans="2:13" hidden="1" x14ac:dyDescent="0.2">
      <c r="B7353" s="31">
        <v>7344</v>
      </c>
      <c r="J7353">
        <f t="shared" si="114"/>
        <v>105000</v>
      </c>
      <c r="K7353" t="e">
        <f>VLOOKUP(B7353,'REGISTRO ABONOS'!$B$8:$BC$10039,54,0)</f>
        <v>#N/A</v>
      </c>
      <c r="L7353" t="e">
        <f>IF(Tabla267[[#This Row],[VALOR RESTANTE]]&lt;Tabla267[[#This Row],[VALOR]],"NO DISPONIBLE","DISPONIBLE")</f>
        <v>#N/A</v>
      </c>
      <c r="M7353" s="9">
        <f>COUNTIF(Tabla267[[#This Row],[VALOR RESTANTE]],0)</f>
        <v>0</v>
      </c>
    </row>
    <row r="7354" spans="2:13" hidden="1" x14ac:dyDescent="0.2">
      <c r="B7354" s="31">
        <v>7345</v>
      </c>
      <c r="J7354">
        <f t="shared" si="114"/>
        <v>105000</v>
      </c>
      <c r="K7354" t="e">
        <f>VLOOKUP(B7354,'REGISTRO ABONOS'!$B$8:$BC$10039,54,0)</f>
        <v>#N/A</v>
      </c>
      <c r="L7354" t="e">
        <f>IF(Tabla267[[#This Row],[VALOR RESTANTE]]&lt;Tabla267[[#This Row],[VALOR]],"NO DISPONIBLE","DISPONIBLE")</f>
        <v>#N/A</v>
      </c>
      <c r="M7354" s="9">
        <f>COUNTIF(Tabla267[[#This Row],[VALOR RESTANTE]],0)</f>
        <v>0</v>
      </c>
    </row>
    <row r="7355" spans="2:13" hidden="1" x14ac:dyDescent="0.2">
      <c r="B7355" s="31">
        <v>7346</v>
      </c>
      <c r="J7355">
        <f t="shared" si="114"/>
        <v>105000</v>
      </c>
      <c r="K7355" t="e">
        <f>VLOOKUP(B7355,'REGISTRO ABONOS'!$B$8:$BC$10039,54,0)</f>
        <v>#N/A</v>
      </c>
      <c r="L7355" t="e">
        <f>IF(Tabla267[[#This Row],[VALOR RESTANTE]]&lt;Tabla267[[#This Row],[VALOR]],"NO DISPONIBLE","DISPONIBLE")</f>
        <v>#N/A</v>
      </c>
      <c r="M7355" s="9">
        <f>COUNTIF(Tabla267[[#This Row],[VALOR RESTANTE]],0)</f>
        <v>0</v>
      </c>
    </row>
    <row r="7356" spans="2:13" hidden="1" x14ac:dyDescent="0.2">
      <c r="B7356" s="31">
        <v>7347</v>
      </c>
      <c r="J7356">
        <f t="shared" si="114"/>
        <v>105000</v>
      </c>
      <c r="K7356" t="e">
        <f>VLOOKUP(B7356,'REGISTRO ABONOS'!$B$8:$BC$10039,54,0)</f>
        <v>#N/A</v>
      </c>
      <c r="L7356" t="e">
        <f>IF(Tabla267[[#This Row],[VALOR RESTANTE]]&lt;Tabla267[[#This Row],[VALOR]],"NO DISPONIBLE","DISPONIBLE")</f>
        <v>#N/A</v>
      </c>
      <c r="M7356" s="9">
        <f>COUNTIF(Tabla267[[#This Row],[VALOR RESTANTE]],0)</f>
        <v>0</v>
      </c>
    </row>
    <row r="7357" spans="2:13" hidden="1" x14ac:dyDescent="0.2">
      <c r="B7357" s="31">
        <v>7348</v>
      </c>
      <c r="J7357">
        <f t="shared" si="114"/>
        <v>105000</v>
      </c>
      <c r="K7357" t="e">
        <f>VLOOKUP(B7357,'REGISTRO ABONOS'!$B$8:$BC$10039,54,0)</f>
        <v>#N/A</v>
      </c>
      <c r="L7357" t="e">
        <f>IF(Tabla267[[#This Row],[VALOR RESTANTE]]&lt;Tabla267[[#This Row],[VALOR]],"NO DISPONIBLE","DISPONIBLE")</f>
        <v>#N/A</v>
      </c>
      <c r="M7357" s="9">
        <f>COUNTIF(Tabla267[[#This Row],[VALOR RESTANTE]],0)</f>
        <v>0</v>
      </c>
    </row>
    <row r="7358" spans="2:13" hidden="1" x14ac:dyDescent="0.2">
      <c r="B7358" s="31">
        <v>7349</v>
      </c>
      <c r="J7358">
        <f t="shared" si="114"/>
        <v>105000</v>
      </c>
      <c r="K7358" t="e">
        <f>VLOOKUP(B7358,'REGISTRO ABONOS'!$B$8:$BC$10039,54,0)</f>
        <v>#N/A</v>
      </c>
      <c r="L7358" t="e">
        <f>IF(Tabla267[[#This Row],[VALOR RESTANTE]]&lt;Tabla267[[#This Row],[VALOR]],"NO DISPONIBLE","DISPONIBLE")</f>
        <v>#N/A</v>
      </c>
      <c r="M7358" s="9">
        <f>COUNTIF(Tabla267[[#This Row],[VALOR RESTANTE]],0)</f>
        <v>0</v>
      </c>
    </row>
    <row r="7359" spans="2:13" hidden="1" x14ac:dyDescent="0.2">
      <c r="B7359" s="31">
        <v>7350</v>
      </c>
      <c r="J7359">
        <f t="shared" si="114"/>
        <v>105000</v>
      </c>
      <c r="K7359" t="e">
        <f>VLOOKUP(B7359,'REGISTRO ABONOS'!$B$8:$BC$10039,54,0)</f>
        <v>#N/A</v>
      </c>
      <c r="L7359" t="e">
        <f>IF(Tabla267[[#This Row],[VALOR RESTANTE]]&lt;Tabla267[[#This Row],[VALOR]],"NO DISPONIBLE","DISPONIBLE")</f>
        <v>#N/A</v>
      </c>
      <c r="M7359" s="9">
        <f>COUNTIF(Tabla267[[#This Row],[VALOR RESTANTE]],0)</f>
        <v>0</v>
      </c>
    </row>
    <row r="7360" spans="2:13" hidden="1" x14ac:dyDescent="0.2">
      <c r="B7360" s="31">
        <v>7351</v>
      </c>
      <c r="J7360">
        <f t="shared" si="114"/>
        <v>105000</v>
      </c>
      <c r="K7360" t="e">
        <f>VLOOKUP(B7360,'REGISTRO ABONOS'!$B$8:$BC$10039,54,0)</f>
        <v>#N/A</v>
      </c>
      <c r="L7360" t="e">
        <f>IF(Tabla267[[#This Row],[VALOR RESTANTE]]&lt;Tabla267[[#This Row],[VALOR]],"NO DISPONIBLE","DISPONIBLE")</f>
        <v>#N/A</v>
      </c>
      <c r="M7360" s="9">
        <f>COUNTIF(Tabla267[[#This Row],[VALOR RESTANTE]],0)</f>
        <v>0</v>
      </c>
    </row>
    <row r="7361" spans="2:13" hidden="1" x14ac:dyDescent="0.2">
      <c r="B7361" s="31">
        <v>7352</v>
      </c>
      <c r="J7361">
        <f t="shared" si="114"/>
        <v>105000</v>
      </c>
      <c r="K7361" t="e">
        <f>VLOOKUP(B7361,'REGISTRO ABONOS'!$B$8:$BC$10039,54,0)</f>
        <v>#N/A</v>
      </c>
      <c r="L7361" t="e">
        <f>IF(Tabla267[[#This Row],[VALOR RESTANTE]]&lt;Tabla267[[#This Row],[VALOR]],"NO DISPONIBLE","DISPONIBLE")</f>
        <v>#N/A</v>
      </c>
      <c r="M7361" s="9">
        <f>COUNTIF(Tabla267[[#This Row],[VALOR RESTANTE]],0)</f>
        <v>0</v>
      </c>
    </row>
    <row r="7362" spans="2:13" hidden="1" x14ac:dyDescent="0.2">
      <c r="B7362" s="31">
        <v>7353</v>
      </c>
      <c r="J7362">
        <f t="shared" si="114"/>
        <v>105000</v>
      </c>
      <c r="K7362" t="e">
        <f>VLOOKUP(B7362,'REGISTRO ABONOS'!$B$8:$BC$10039,54,0)</f>
        <v>#N/A</v>
      </c>
      <c r="L7362" t="e">
        <f>IF(Tabla267[[#This Row],[VALOR RESTANTE]]&lt;Tabla267[[#This Row],[VALOR]],"NO DISPONIBLE","DISPONIBLE")</f>
        <v>#N/A</v>
      </c>
      <c r="M7362" s="9">
        <f>COUNTIF(Tabla267[[#This Row],[VALOR RESTANTE]],0)</f>
        <v>0</v>
      </c>
    </row>
    <row r="7363" spans="2:13" hidden="1" x14ac:dyDescent="0.2">
      <c r="B7363" s="31">
        <v>7354</v>
      </c>
      <c r="J7363">
        <f t="shared" si="114"/>
        <v>105000</v>
      </c>
      <c r="K7363" t="e">
        <f>VLOOKUP(B7363,'REGISTRO ABONOS'!$B$8:$BC$10039,54,0)</f>
        <v>#N/A</v>
      </c>
      <c r="L7363" t="e">
        <f>IF(Tabla267[[#This Row],[VALOR RESTANTE]]&lt;Tabla267[[#This Row],[VALOR]],"NO DISPONIBLE","DISPONIBLE")</f>
        <v>#N/A</v>
      </c>
      <c r="M7363" s="9">
        <f>COUNTIF(Tabla267[[#This Row],[VALOR RESTANTE]],0)</f>
        <v>0</v>
      </c>
    </row>
    <row r="7364" spans="2:13" hidden="1" x14ac:dyDescent="0.2">
      <c r="B7364" s="31">
        <v>7355</v>
      </c>
      <c r="J7364">
        <f t="shared" si="114"/>
        <v>105000</v>
      </c>
      <c r="K7364" t="e">
        <f>VLOOKUP(B7364,'REGISTRO ABONOS'!$B$8:$BC$10039,54,0)</f>
        <v>#N/A</v>
      </c>
      <c r="L7364" t="e">
        <f>IF(Tabla267[[#This Row],[VALOR RESTANTE]]&lt;Tabla267[[#This Row],[VALOR]],"NO DISPONIBLE","DISPONIBLE")</f>
        <v>#N/A</v>
      </c>
      <c r="M7364" s="9">
        <f>COUNTIF(Tabla267[[#This Row],[VALOR RESTANTE]],0)</f>
        <v>0</v>
      </c>
    </row>
    <row r="7365" spans="2:13" hidden="1" x14ac:dyDescent="0.2">
      <c r="B7365" s="31">
        <v>7356</v>
      </c>
      <c r="J7365">
        <f t="shared" si="114"/>
        <v>105000</v>
      </c>
      <c r="K7365" t="e">
        <f>VLOOKUP(B7365,'REGISTRO ABONOS'!$B$8:$BC$10039,54,0)</f>
        <v>#N/A</v>
      </c>
      <c r="L7365" t="e">
        <f>IF(Tabla267[[#This Row],[VALOR RESTANTE]]&lt;Tabla267[[#This Row],[VALOR]],"NO DISPONIBLE","DISPONIBLE")</f>
        <v>#N/A</v>
      </c>
      <c r="M7365" s="9">
        <f>COUNTIF(Tabla267[[#This Row],[VALOR RESTANTE]],0)</f>
        <v>0</v>
      </c>
    </row>
    <row r="7366" spans="2:13" hidden="1" x14ac:dyDescent="0.2">
      <c r="B7366" s="31">
        <v>7357</v>
      </c>
      <c r="J7366">
        <f t="shared" si="114"/>
        <v>105000</v>
      </c>
      <c r="K7366" t="e">
        <f>VLOOKUP(B7366,'REGISTRO ABONOS'!$B$8:$BC$10039,54,0)</f>
        <v>#N/A</v>
      </c>
      <c r="L7366" t="e">
        <f>IF(Tabla267[[#This Row],[VALOR RESTANTE]]&lt;Tabla267[[#This Row],[VALOR]],"NO DISPONIBLE","DISPONIBLE")</f>
        <v>#N/A</v>
      </c>
      <c r="M7366" s="9">
        <f>COUNTIF(Tabla267[[#This Row],[VALOR RESTANTE]],0)</f>
        <v>0</v>
      </c>
    </row>
    <row r="7367" spans="2:13" hidden="1" x14ac:dyDescent="0.2">
      <c r="B7367" s="31">
        <v>7358</v>
      </c>
      <c r="J7367">
        <f t="shared" si="114"/>
        <v>105000</v>
      </c>
      <c r="K7367" t="e">
        <f>VLOOKUP(B7367,'REGISTRO ABONOS'!$B$8:$BC$10039,54,0)</f>
        <v>#N/A</v>
      </c>
      <c r="L7367" t="e">
        <f>IF(Tabla267[[#This Row],[VALOR RESTANTE]]&lt;Tabla267[[#This Row],[VALOR]],"NO DISPONIBLE","DISPONIBLE")</f>
        <v>#N/A</v>
      </c>
      <c r="M7367" s="9">
        <f>COUNTIF(Tabla267[[#This Row],[VALOR RESTANTE]],0)</f>
        <v>0</v>
      </c>
    </row>
    <row r="7368" spans="2:13" hidden="1" x14ac:dyDescent="0.2">
      <c r="B7368" s="31">
        <v>7359</v>
      </c>
      <c r="J7368">
        <f t="shared" si="114"/>
        <v>105000</v>
      </c>
      <c r="K7368" t="e">
        <f>VLOOKUP(B7368,'REGISTRO ABONOS'!$B$8:$BC$10039,54,0)</f>
        <v>#N/A</v>
      </c>
      <c r="L7368" t="e">
        <f>IF(Tabla267[[#This Row],[VALOR RESTANTE]]&lt;Tabla267[[#This Row],[VALOR]],"NO DISPONIBLE","DISPONIBLE")</f>
        <v>#N/A</v>
      </c>
      <c r="M7368" s="9">
        <f>COUNTIF(Tabla267[[#This Row],[VALOR RESTANTE]],0)</f>
        <v>0</v>
      </c>
    </row>
    <row r="7369" spans="2:13" hidden="1" x14ac:dyDescent="0.2">
      <c r="B7369" s="31">
        <v>7360</v>
      </c>
      <c r="J7369">
        <f t="shared" si="114"/>
        <v>105000</v>
      </c>
      <c r="K7369" t="e">
        <f>VLOOKUP(B7369,'REGISTRO ABONOS'!$B$8:$BC$10039,54,0)</f>
        <v>#N/A</v>
      </c>
      <c r="L7369" t="e">
        <f>IF(Tabla267[[#This Row],[VALOR RESTANTE]]&lt;Tabla267[[#This Row],[VALOR]],"NO DISPONIBLE","DISPONIBLE")</f>
        <v>#N/A</v>
      </c>
      <c r="M7369" s="9">
        <f>COUNTIF(Tabla267[[#This Row],[VALOR RESTANTE]],0)</f>
        <v>0</v>
      </c>
    </row>
    <row r="7370" spans="2:13" hidden="1" x14ac:dyDescent="0.2">
      <c r="B7370" s="31">
        <v>7361</v>
      </c>
      <c r="J7370">
        <f t="shared" si="114"/>
        <v>105000</v>
      </c>
      <c r="K7370" t="e">
        <f>VLOOKUP(B7370,'REGISTRO ABONOS'!$B$8:$BC$10039,54,0)</f>
        <v>#N/A</v>
      </c>
      <c r="L7370" t="e">
        <f>IF(Tabla267[[#This Row],[VALOR RESTANTE]]&lt;Tabla267[[#This Row],[VALOR]],"NO DISPONIBLE","DISPONIBLE")</f>
        <v>#N/A</v>
      </c>
      <c r="M7370" s="9">
        <f>COUNTIF(Tabla267[[#This Row],[VALOR RESTANTE]],0)</f>
        <v>0</v>
      </c>
    </row>
    <row r="7371" spans="2:13" hidden="1" x14ac:dyDescent="0.2">
      <c r="B7371" s="31">
        <v>7362</v>
      </c>
      <c r="J7371">
        <f t="shared" si="114"/>
        <v>105000</v>
      </c>
      <c r="K7371" t="e">
        <f>VLOOKUP(B7371,'REGISTRO ABONOS'!$B$8:$BC$10039,54,0)</f>
        <v>#N/A</v>
      </c>
      <c r="L7371" t="e">
        <f>IF(Tabla267[[#This Row],[VALOR RESTANTE]]&lt;Tabla267[[#This Row],[VALOR]],"NO DISPONIBLE","DISPONIBLE")</f>
        <v>#N/A</v>
      </c>
      <c r="M7371" s="9">
        <f>COUNTIF(Tabla267[[#This Row],[VALOR RESTANTE]],0)</f>
        <v>0</v>
      </c>
    </row>
    <row r="7372" spans="2:13" hidden="1" x14ac:dyDescent="0.2">
      <c r="B7372" s="31">
        <v>7363</v>
      </c>
      <c r="J7372">
        <f t="shared" ref="J7372:J7435" si="115">IF(C7372&gt;43607,130000,105000)</f>
        <v>105000</v>
      </c>
      <c r="K7372" t="e">
        <f>VLOOKUP(B7372,'REGISTRO ABONOS'!$B$8:$BC$10039,54,0)</f>
        <v>#N/A</v>
      </c>
      <c r="L7372" t="e">
        <f>IF(Tabla267[[#This Row],[VALOR RESTANTE]]&lt;Tabla267[[#This Row],[VALOR]],"NO DISPONIBLE","DISPONIBLE")</f>
        <v>#N/A</v>
      </c>
      <c r="M7372" s="9">
        <f>COUNTIF(Tabla267[[#This Row],[VALOR RESTANTE]],0)</f>
        <v>0</v>
      </c>
    </row>
    <row r="7373" spans="2:13" hidden="1" x14ac:dyDescent="0.2">
      <c r="B7373" s="31">
        <v>7364</v>
      </c>
      <c r="J7373">
        <f t="shared" si="115"/>
        <v>105000</v>
      </c>
      <c r="K7373" t="e">
        <f>VLOOKUP(B7373,'REGISTRO ABONOS'!$B$8:$BC$10039,54,0)</f>
        <v>#N/A</v>
      </c>
      <c r="L7373" t="e">
        <f>IF(Tabla267[[#This Row],[VALOR RESTANTE]]&lt;Tabla267[[#This Row],[VALOR]],"NO DISPONIBLE","DISPONIBLE")</f>
        <v>#N/A</v>
      </c>
      <c r="M7373" s="9">
        <f>COUNTIF(Tabla267[[#This Row],[VALOR RESTANTE]],0)</f>
        <v>0</v>
      </c>
    </row>
    <row r="7374" spans="2:13" hidden="1" x14ac:dyDescent="0.2">
      <c r="B7374" s="31">
        <v>7365</v>
      </c>
      <c r="J7374">
        <f t="shared" si="115"/>
        <v>105000</v>
      </c>
      <c r="K7374" t="e">
        <f>VLOOKUP(B7374,'REGISTRO ABONOS'!$B$8:$BC$10039,54,0)</f>
        <v>#N/A</v>
      </c>
      <c r="L7374" t="e">
        <f>IF(Tabla267[[#This Row],[VALOR RESTANTE]]&lt;Tabla267[[#This Row],[VALOR]],"NO DISPONIBLE","DISPONIBLE")</f>
        <v>#N/A</v>
      </c>
      <c r="M7374" s="9">
        <f>COUNTIF(Tabla267[[#This Row],[VALOR RESTANTE]],0)</f>
        <v>0</v>
      </c>
    </row>
    <row r="7375" spans="2:13" hidden="1" x14ac:dyDescent="0.2">
      <c r="B7375" s="31">
        <v>7366</v>
      </c>
      <c r="J7375">
        <f t="shared" si="115"/>
        <v>105000</v>
      </c>
      <c r="K7375" t="e">
        <f>VLOOKUP(B7375,'REGISTRO ABONOS'!$B$8:$BC$10039,54,0)</f>
        <v>#N/A</v>
      </c>
      <c r="L7375" t="e">
        <f>IF(Tabla267[[#This Row],[VALOR RESTANTE]]&lt;Tabla267[[#This Row],[VALOR]],"NO DISPONIBLE","DISPONIBLE")</f>
        <v>#N/A</v>
      </c>
      <c r="M7375" s="9">
        <f>COUNTIF(Tabla267[[#This Row],[VALOR RESTANTE]],0)</f>
        <v>0</v>
      </c>
    </row>
    <row r="7376" spans="2:13" hidden="1" x14ac:dyDescent="0.2">
      <c r="B7376" s="31">
        <v>7367</v>
      </c>
      <c r="J7376">
        <f t="shared" si="115"/>
        <v>105000</v>
      </c>
      <c r="K7376" t="e">
        <f>VLOOKUP(B7376,'REGISTRO ABONOS'!$B$8:$BC$10039,54,0)</f>
        <v>#N/A</v>
      </c>
      <c r="L7376" t="e">
        <f>IF(Tabla267[[#This Row],[VALOR RESTANTE]]&lt;Tabla267[[#This Row],[VALOR]],"NO DISPONIBLE","DISPONIBLE")</f>
        <v>#N/A</v>
      </c>
      <c r="M7376" s="9">
        <f>COUNTIF(Tabla267[[#This Row],[VALOR RESTANTE]],0)</f>
        <v>0</v>
      </c>
    </row>
    <row r="7377" spans="2:13" hidden="1" x14ac:dyDescent="0.2">
      <c r="B7377" s="31">
        <v>7368</v>
      </c>
      <c r="J7377">
        <f t="shared" si="115"/>
        <v>105000</v>
      </c>
      <c r="K7377" t="e">
        <f>VLOOKUP(B7377,'REGISTRO ABONOS'!$B$8:$BC$10039,54,0)</f>
        <v>#N/A</v>
      </c>
      <c r="L7377" t="e">
        <f>IF(Tabla267[[#This Row],[VALOR RESTANTE]]&lt;Tabla267[[#This Row],[VALOR]],"NO DISPONIBLE","DISPONIBLE")</f>
        <v>#N/A</v>
      </c>
      <c r="M7377" s="9">
        <f>COUNTIF(Tabla267[[#This Row],[VALOR RESTANTE]],0)</f>
        <v>0</v>
      </c>
    </row>
    <row r="7378" spans="2:13" hidden="1" x14ac:dyDescent="0.2">
      <c r="B7378" s="31">
        <v>7369</v>
      </c>
      <c r="J7378">
        <f t="shared" si="115"/>
        <v>105000</v>
      </c>
      <c r="K7378" t="e">
        <f>VLOOKUP(B7378,'REGISTRO ABONOS'!$B$8:$BC$10039,54,0)</f>
        <v>#N/A</v>
      </c>
      <c r="L7378" t="e">
        <f>IF(Tabla267[[#This Row],[VALOR RESTANTE]]&lt;Tabla267[[#This Row],[VALOR]],"NO DISPONIBLE","DISPONIBLE")</f>
        <v>#N/A</v>
      </c>
      <c r="M7378" s="9">
        <f>COUNTIF(Tabla267[[#This Row],[VALOR RESTANTE]],0)</f>
        <v>0</v>
      </c>
    </row>
    <row r="7379" spans="2:13" hidden="1" x14ac:dyDescent="0.2">
      <c r="B7379" s="31">
        <v>7370</v>
      </c>
      <c r="J7379">
        <f t="shared" si="115"/>
        <v>105000</v>
      </c>
      <c r="K7379" t="e">
        <f>VLOOKUP(B7379,'REGISTRO ABONOS'!$B$8:$BC$10039,54,0)</f>
        <v>#N/A</v>
      </c>
      <c r="L7379" t="e">
        <f>IF(Tabla267[[#This Row],[VALOR RESTANTE]]&lt;Tabla267[[#This Row],[VALOR]],"NO DISPONIBLE","DISPONIBLE")</f>
        <v>#N/A</v>
      </c>
      <c r="M7379" s="9">
        <f>COUNTIF(Tabla267[[#This Row],[VALOR RESTANTE]],0)</f>
        <v>0</v>
      </c>
    </row>
    <row r="7380" spans="2:13" hidden="1" x14ac:dyDescent="0.2">
      <c r="B7380" s="31">
        <v>7371</v>
      </c>
      <c r="D7380" t="s">
        <v>409</v>
      </c>
      <c r="I7380" t="s">
        <v>411</v>
      </c>
      <c r="J7380">
        <f t="shared" si="115"/>
        <v>105000</v>
      </c>
      <c r="K7380" t="e">
        <f>VLOOKUP(B7380,'REGISTRO ABONOS'!$B$8:$BC$10039,54,0)</f>
        <v>#N/A</v>
      </c>
      <c r="L7380" t="e">
        <f>IF(Tabla267[[#This Row],[VALOR RESTANTE]]&lt;Tabla267[[#This Row],[VALOR]],"NO DISPONIBLE","DISPONIBLE")</f>
        <v>#N/A</v>
      </c>
      <c r="M7380" s="9">
        <f>COUNTIF(Tabla267[[#This Row],[VALOR RESTANTE]],0)</f>
        <v>0</v>
      </c>
    </row>
    <row r="7381" spans="2:13" hidden="1" x14ac:dyDescent="0.2">
      <c r="B7381" s="31">
        <v>7372</v>
      </c>
      <c r="J7381">
        <f t="shared" si="115"/>
        <v>105000</v>
      </c>
      <c r="K7381" t="e">
        <f>VLOOKUP(B7381,'REGISTRO ABONOS'!$B$8:$BC$10039,54,0)</f>
        <v>#N/A</v>
      </c>
      <c r="L7381" t="e">
        <f>IF(Tabla267[[#This Row],[VALOR RESTANTE]]&lt;Tabla267[[#This Row],[VALOR]],"NO DISPONIBLE","DISPONIBLE")</f>
        <v>#N/A</v>
      </c>
      <c r="M7381" s="9">
        <f>COUNTIF(Tabla267[[#This Row],[VALOR RESTANTE]],0)</f>
        <v>0</v>
      </c>
    </row>
    <row r="7382" spans="2:13" hidden="1" x14ac:dyDescent="0.2">
      <c r="B7382" s="31">
        <v>7373</v>
      </c>
      <c r="J7382">
        <f t="shared" si="115"/>
        <v>105000</v>
      </c>
      <c r="K7382" t="e">
        <f>VLOOKUP(B7382,'REGISTRO ABONOS'!$B$8:$BC$10039,54,0)</f>
        <v>#N/A</v>
      </c>
      <c r="L7382" t="e">
        <f>IF(Tabla267[[#This Row],[VALOR RESTANTE]]&lt;Tabla267[[#This Row],[VALOR]],"NO DISPONIBLE","DISPONIBLE")</f>
        <v>#N/A</v>
      </c>
      <c r="M7382" s="9">
        <f>COUNTIF(Tabla267[[#This Row],[VALOR RESTANTE]],0)</f>
        <v>0</v>
      </c>
    </row>
    <row r="7383" spans="2:13" hidden="1" x14ac:dyDescent="0.2">
      <c r="B7383" s="31">
        <v>7374</v>
      </c>
      <c r="J7383">
        <f t="shared" si="115"/>
        <v>105000</v>
      </c>
      <c r="K7383" t="e">
        <f>VLOOKUP(B7383,'REGISTRO ABONOS'!$B$8:$BC$10039,54,0)</f>
        <v>#N/A</v>
      </c>
      <c r="L7383" t="e">
        <f>IF(Tabla267[[#This Row],[VALOR RESTANTE]]&lt;Tabla267[[#This Row],[VALOR]],"NO DISPONIBLE","DISPONIBLE")</f>
        <v>#N/A</v>
      </c>
      <c r="M7383" s="9">
        <f>COUNTIF(Tabla267[[#This Row],[VALOR RESTANTE]],0)</f>
        <v>0</v>
      </c>
    </row>
    <row r="7384" spans="2:13" hidden="1" x14ac:dyDescent="0.2">
      <c r="B7384" s="31">
        <v>7375</v>
      </c>
      <c r="J7384">
        <f t="shared" si="115"/>
        <v>105000</v>
      </c>
      <c r="K7384" t="e">
        <f>VLOOKUP(B7384,'REGISTRO ABONOS'!$B$8:$BC$10039,54,0)</f>
        <v>#N/A</v>
      </c>
      <c r="L7384" t="e">
        <f>IF(Tabla267[[#This Row],[VALOR RESTANTE]]&lt;Tabla267[[#This Row],[VALOR]],"NO DISPONIBLE","DISPONIBLE")</f>
        <v>#N/A</v>
      </c>
      <c r="M7384" s="9">
        <f>COUNTIF(Tabla267[[#This Row],[VALOR RESTANTE]],0)</f>
        <v>0</v>
      </c>
    </row>
    <row r="7385" spans="2:13" hidden="1" x14ac:dyDescent="0.2">
      <c r="B7385" s="31">
        <v>7376</v>
      </c>
      <c r="J7385">
        <f t="shared" si="115"/>
        <v>105000</v>
      </c>
      <c r="K7385" t="e">
        <f>VLOOKUP(B7385,'REGISTRO ABONOS'!$B$8:$BC$10039,54,0)</f>
        <v>#N/A</v>
      </c>
      <c r="L7385" t="e">
        <f>IF(Tabla267[[#This Row],[VALOR RESTANTE]]&lt;Tabla267[[#This Row],[VALOR]],"NO DISPONIBLE","DISPONIBLE")</f>
        <v>#N/A</v>
      </c>
      <c r="M7385" s="9">
        <f>COUNTIF(Tabla267[[#This Row],[VALOR RESTANTE]],0)</f>
        <v>0</v>
      </c>
    </row>
    <row r="7386" spans="2:13" hidden="1" x14ac:dyDescent="0.2">
      <c r="B7386" s="31">
        <v>7377</v>
      </c>
      <c r="J7386">
        <f t="shared" si="115"/>
        <v>105000</v>
      </c>
      <c r="K7386" t="e">
        <f>VLOOKUP(B7386,'REGISTRO ABONOS'!$B$8:$BC$10039,54,0)</f>
        <v>#N/A</v>
      </c>
      <c r="L7386" t="e">
        <f>IF(Tabla267[[#This Row],[VALOR RESTANTE]]&lt;Tabla267[[#This Row],[VALOR]],"NO DISPONIBLE","DISPONIBLE")</f>
        <v>#N/A</v>
      </c>
      <c r="M7386" s="9">
        <f>COUNTIF(Tabla267[[#This Row],[VALOR RESTANTE]],0)</f>
        <v>0</v>
      </c>
    </row>
    <row r="7387" spans="2:13" hidden="1" x14ac:dyDescent="0.2">
      <c r="B7387" s="31">
        <v>7378</v>
      </c>
      <c r="J7387">
        <f t="shared" si="115"/>
        <v>105000</v>
      </c>
      <c r="K7387" t="e">
        <f>VLOOKUP(B7387,'REGISTRO ABONOS'!$B$8:$BC$10039,54,0)</f>
        <v>#N/A</v>
      </c>
      <c r="L7387" t="e">
        <f>IF(Tabla267[[#This Row],[VALOR RESTANTE]]&lt;Tabla267[[#This Row],[VALOR]],"NO DISPONIBLE","DISPONIBLE")</f>
        <v>#N/A</v>
      </c>
      <c r="M7387" s="9">
        <f>COUNTIF(Tabla267[[#This Row],[VALOR RESTANTE]],0)</f>
        <v>0</v>
      </c>
    </row>
    <row r="7388" spans="2:13" hidden="1" x14ac:dyDescent="0.2">
      <c r="B7388" s="31">
        <v>7379</v>
      </c>
      <c r="J7388">
        <f t="shared" si="115"/>
        <v>105000</v>
      </c>
      <c r="K7388" t="e">
        <f>VLOOKUP(B7388,'REGISTRO ABONOS'!$B$8:$BC$10039,54,0)</f>
        <v>#N/A</v>
      </c>
      <c r="L7388" t="e">
        <f>IF(Tabla267[[#This Row],[VALOR RESTANTE]]&lt;Tabla267[[#This Row],[VALOR]],"NO DISPONIBLE","DISPONIBLE")</f>
        <v>#N/A</v>
      </c>
      <c r="M7388" s="9">
        <f>COUNTIF(Tabla267[[#This Row],[VALOR RESTANTE]],0)</f>
        <v>0</v>
      </c>
    </row>
    <row r="7389" spans="2:13" hidden="1" x14ac:dyDescent="0.2">
      <c r="B7389" s="31">
        <v>7380</v>
      </c>
      <c r="J7389">
        <f t="shared" si="115"/>
        <v>105000</v>
      </c>
      <c r="K7389" t="e">
        <f>VLOOKUP(B7389,'REGISTRO ABONOS'!$B$8:$BC$10039,54,0)</f>
        <v>#N/A</v>
      </c>
      <c r="L7389" t="e">
        <f>IF(Tabla267[[#This Row],[VALOR RESTANTE]]&lt;Tabla267[[#This Row],[VALOR]],"NO DISPONIBLE","DISPONIBLE")</f>
        <v>#N/A</v>
      </c>
      <c r="M7389" s="9">
        <f>COUNTIF(Tabla267[[#This Row],[VALOR RESTANTE]],0)</f>
        <v>0</v>
      </c>
    </row>
    <row r="7390" spans="2:13" hidden="1" x14ac:dyDescent="0.2">
      <c r="B7390" s="31">
        <v>7381</v>
      </c>
      <c r="J7390">
        <f t="shared" si="115"/>
        <v>105000</v>
      </c>
      <c r="K7390" t="e">
        <f>VLOOKUP(B7390,'REGISTRO ABONOS'!$B$8:$BC$10039,54,0)</f>
        <v>#N/A</v>
      </c>
      <c r="L7390" t="e">
        <f>IF(Tabla267[[#This Row],[VALOR RESTANTE]]&lt;Tabla267[[#This Row],[VALOR]],"NO DISPONIBLE","DISPONIBLE")</f>
        <v>#N/A</v>
      </c>
      <c r="M7390" s="9">
        <f>COUNTIF(Tabla267[[#This Row],[VALOR RESTANTE]],0)</f>
        <v>0</v>
      </c>
    </row>
    <row r="7391" spans="2:13" hidden="1" x14ac:dyDescent="0.2">
      <c r="B7391" s="31">
        <v>7382</v>
      </c>
      <c r="J7391">
        <f t="shared" si="115"/>
        <v>105000</v>
      </c>
      <c r="K7391" t="e">
        <f>VLOOKUP(B7391,'REGISTRO ABONOS'!$B$8:$BC$10039,54,0)</f>
        <v>#N/A</v>
      </c>
      <c r="L7391" t="e">
        <f>IF(Tabla267[[#This Row],[VALOR RESTANTE]]&lt;Tabla267[[#This Row],[VALOR]],"NO DISPONIBLE","DISPONIBLE")</f>
        <v>#N/A</v>
      </c>
      <c r="M7391" s="9">
        <f>COUNTIF(Tabla267[[#This Row],[VALOR RESTANTE]],0)</f>
        <v>0</v>
      </c>
    </row>
    <row r="7392" spans="2:13" hidden="1" x14ac:dyDescent="0.2">
      <c r="B7392" s="31">
        <v>7383</v>
      </c>
      <c r="J7392">
        <f t="shared" si="115"/>
        <v>105000</v>
      </c>
      <c r="K7392" t="e">
        <f>VLOOKUP(B7392,'REGISTRO ABONOS'!$B$8:$BC$10039,54,0)</f>
        <v>#N/A</v>
      </c>
      <c r="L7392" t="e">
        <f>IF(Tabla267[[#This Row],[VALOR RESTANTE]]&lt;Tabla267[[#This Row],[VALOR]],"NO DISPONIBLE","DISPONIBLE")</f>
        <v>#N/A</v>
      </c>
      <c r="M7392" s="9">
        <f>COUNTIF(Tabla267[[#This Row],[VALOR RESTANTE]],0)</f>
        <v>0</v>
      </c>
    </row>
    <row r="7393" spans="2:13" hidden="1" x14ac:dyDescent="0.2">
      <c r="B7393" s="31">
        <v>7384</v>
      </c>
      <c r="J7393">
        <f t="shared" si="115"/>
        <v>105000</v>
      </c>
      <c r="K7393" t="e">
        <f>VLOOKUP(B7393,'REGISTRO ABONOS'!$B$8:$BC$10039,54,0)</f>
        <v>#N/A</v>
      </c>
      <c r="L7393" t="e">
        <f>IF(Tabla267[[#This Row],[VALOR RESTANTE]]&lt;Tabla267[[#This Row],[VALOR]],"NO DISPONIBLE","DISPONIBLE")</f>
        <v>#N/A</v>
      </c>
      <c r="M7393" s="9">
        <f>COUNTIF(Tabla267[[#This Row],[VALOR RESTANTE]],0)</f>
        <v>0</v>
      </c>
    </row>
    <row r="7394" spans="2:13" hidden="1" x14ac:dyDescent="0.2">
      <c r="B7394" s="31">
        <v>7385</v>
      </c>
      <c r="J7394">
        <f t="shared" si="115"/>
        <v>105000</v>
      </c>
      <c r="K7394" t="e">
        <f>VLOOKUP(B7394,'REGISTRO ABONOS'!$B$8:$BC$10039,54,0)</f>
        <v>#N/A</v>
      </c>
      <c r="L7394" t="e">
        <f>IF(Tabla267[[#This Row],[VALOR RESTANTE]]&lt;Tabla267[[#This Row],[VALOR]],"NO DISPONIBLE","DISPONIBLE")</f>
        <v>#N/A</v>
      </c>
      <c r="M7394" s="9">
        <f>COUNTIF(Tabla267[[#This Row],[VALOR RESTANTE]],0)</f>
        <v>0</v>
      </c>
    </row>
    <row r="7395" spans="2:13" hidden="1" x14ac:dyDescent="0.2">
      <c r="B7395" s="31">
        <v>7386</v>
      </c>
      <c r="J7395">
        <f t="shared" si="115"/>
        <v>105000</v>
      </c>
      <c r="K7395" t="e">
        <f>VLOOKUP(B7395,'REGISTRO ABONOS'!$B$8:$BC$10039,54,0)</f>
        <v>#N/A</v>
      </c>
      <c r="L7395" t="e">
        <f>IF(Tabla267[[#This Row],[VALOR RESTANTE]]&lt;Tabla267[[#This Row],[VALOR]],"NO DISPONIBLE","DISPONIBLE")</f>
        <v>#N/A</v>
      </c>
      <c r="M7395" s="9">
        <f>COUNTIF(Tabla267[[#This Row],[VALOR RESTANTE]],0)</f>
        <v>0</v>
      </c>
    </row>
    <row r="7396" spans="2:13" hidden="1" x14ac:dyDescent="0.2">
      <c r="B7396" s="31">
        <v>7387</v>
      </c>
      <c r="J7396">
        <f t="shared" si="115"/>
        <v>105000</v>
      </c>
      <c r="K7396" t="e">
        <f>VLOOKUP(B7396,'REGISTRO ABONOS'!$B$8:$BC$10039,54,0)</f>
        <v>#N/A</v>
      </c>
      <c r="L7396" t="e">
        <f>IF(Tabla267[[#This Row],[VALOR RESTANTE]]&lt;Tabla267[[#This Row],[VALOR]],"NO DISPONIBLE","DISPONIBLE")</f>
        <v>#N/A</v>
      </c>
      <c r="M7396" s="9">
        <f>COUNTIF(Tabla267[[#This Row],[VALOR RESTANTE]],0)</f>
        <v>0</v>
      </c>
    </row>
    <row r="7397" spans="2:13" hidden="1" x14ac:dyDescent="0.2">
      <c r="B7397" s="31">
        <v>7388</v>
      </c>
      <c r="C7397" s="10">
        <v>43567</v>
      </c>
      <c r="D7397" t="s">
        <v>317</v>
      </c>
      <c r="I7397" t="s">
        <v>87</v>
      </c>
      <c r="J7397">
        <f t="shared" si="115"/>
        <v>105000</v>
      </c>
      <c r="K7397" t="e">
        <f>VLOOKUP(B7397,'REGISTRO ABONOS'!$B$8:$BC$10039,54,0)</f>
        <v>#N/A</v>
      </c>
      <c r="L7397" t="e">
        <f>IF(Tabla267[[#This Row],[VALOR RESTANTE]]&lt;Tabla267[[#This Row],[VALOR]],"NO DISPONIBLE","DISPONIBLE")</f>
        <v>#N/A</v>
      </c>
      <c r="M7397" s="9">
        <f>COUNTIF(Tabla267[[#This Row],[VALOR RESTANTE]],0)</f>
        <v>0</v>
      </c>
    </row>
    <row r="7398" spans="2:13" hidden="1" x14ac:dyDescent="0.2">
      <c r="B7398" s="31">
        <v>7389</v>
      </c>
      <c r="J7398">
        <f t="shared" si="115"/>
        <v>105000</v>
      </c>
      <c r="K7398" t="e">
        <f>VLOOKUP(B7398,'REGISTRO ABONOS'!$B$8:$BC$10039,54,0)</f>
        <v>#N/A</v>
      </c>
      <c r="L7398" t="e">
        <f>IF(Tabla267[[#This Row],[VALOR RESTANTE]]&lt;Tabla267[[#This Row],[VALOR]],"NO DISPONIBLE","DISPONIBLE")</f>
        <v>#N/A</v>
      </c>
      <c r="M7398" s="9">
        <f>COUNTIF(Tabla267[[#This Row],[VALOR RESTANTE]],0)</f>
        <v>0</v>
      </c>
    </row>
    <row r="7399" spans="2:13" hidden="1" x14ac:dyDescent="0.2">
      <c r="B7399" s="31">
        <v>7390</v>
      </c>
      <c r="J7399">
        <f t="shared" si="115"/>
        <v>105000</v>
      </c>
      <c r="K7399" t="e">
        <f>VLOOKUP(B7399,'REGISTRO ABONOS'!$B$8:$BC$10039,54,0)</f>
        <v>#N/A</v>
      </c>
      <c r="L7399" t="e">
        <f>IF(Tabla267[[#This Row],[VALOR RESTANTE]]&lt;Tabla267[[#This Row],[VALOR]],"NO DISPONIBLE","DISPONIBLE")</f>
        <v>#N/A</v>
      </c>
      <c r="M7399" s="9">
        <f>COUNTIF(Tabla267[[#This Row],[VALOR RESTANTE]],0)</f>
        <v>0</v>
      </c>
    </row>
    <row r="7400" spans="2:13" hidden="1" x14ac:dyDescent="0.2">
      <c r="B7400" s="31">
        <v>7391</v>
      </c>
      <c r="J7400">
        <f t="shared" si="115"/>
        <v>105000</v>
      </c>
      <c r="K7400" t="e">
        <f>VLOOKUP(B7400,'REGISTRO ABONOS'!$B$8:$BC$10039,54,0)</f>
        <v>#N/A</v>
      </c>
      <c r="L7400" t="e">
        <f>IF(Tabla267[[#This Row],[VALOR RESTANTE]]&lt;Tabla267[[#This Row],[VALOR]],"NO DISPONIBLE","DISPONIBLE")</f>
        <v>#N/A</v>
      </c>
      <c r="M7400" s="9">
        <f>COUNTIF(Tabla267[[#This Row],[VALOR RESTANTE]],0)</f>
        <v>0</v>
      </c>
    </row>
    <row r="7401" spans="2:13" hidden="1" x14ac:dyDescent="0.2">
      <c r="B7401" s="31">
        <v>7392</v>
      </c>
      <c r="J7401">
        <f t="shared" si="115"/>
        <v>105000</v>
      </c>
      <c r="K7401" t="e">
        <f>VLOOKUP(B7401,'REGISTRO ABONOS'!$B$8:$BC$10039,54,0)</f>
        <v>#N/A</v>
      </c>
      <c r="L7401" t="e">
        <f>IF(Tabla267[[#This Row],[VALOR RESTANTE]]&lt;Tabla267[[#This Row],[VALOR]],"NO DISPONIBLE","DISPONIBLE")</f>
        <v>#N/A</v>
      </c>
      <c r="M7401" s="9">
        <f>COUNTIF(Tabla267[[#This Row],[VALOR RESTANTE]],0)</f>
        <v>0</v>
      </c>
    </row>
    <row r="7402" spans="2:13" hidden="1" x14ac:dyDescent="0.2">
      <c r="B7402" s="31">
        <v>7393</v>
      </c>
      <c r="J7402">
        <f t="shared" si="115"/>
        <v>105000</v>
      </c>
      <c r="K7402" t="e">
        <f>VLOOKUP(B7402,'REGISTRO ABONOS'!$B$8:$BC$10039,54,0)</f>
        <v>#N/A</v>
      </c>
      <c r="L7402" t="e">
        <f>IF(Tabla267[[#This Row],[VALOR RESTANTE]]&lt;Tabla267[[#This Row],[VALOR]],"NO DISPONIBLE","DISPONIBLE")</f>
        <v>#N/A</v>
      </c>
      <c r="M7402" s="9">
        <f>COUNTIF(Tabla267[[#This Row],[VALOR RESTANTE]],0)</f>
        <v>0</v>
      </c>
    </row>
    <row r="7403" spans="2:13" hidden="1" x14ac:dyDescent="0.2">
      <c r="B7403" s="31">
        <v>7394</v>
      </c>
      <c r="J7403">
        <f t="shared" si="115"/>
        <v>105000</v>
      </c>
      <c r="K7403" t="e">
        <f>VLOOKUP(B7403,'REGISTRO ABONOS'!$B$8:$BC$10039,54,0)</f>
        <v>#N/A</v>
      </c>
      <c r="L7403" t="e">
        <f>IF(Tabla267[[#This Row],[VALOR RESTANTE]]&lt;Tabla267[[#This Row],[VALOR]],"NO DISPONIBLE","DISPONIBLE")</f>
        <v>#N/A</v>
      </c>
      <c r="M7403" s="9">
        <f>COUNTIF(Tabla267[[#This Row],[VALOR RESTANTE]],0)</f>
        <v>0</v>
      </c>
    </row>
    <row r="7404" spans="2:13" hidden="1" x14ac:dyDescent="0.2">
      <c r="B7404" s="31">
        <v>7395</v>
      </c>
      <c r="J7404">
        <f t="shared" si="115"/>
        <v>105000</v>
      </c>
      <c r="K7404" t="e">
        <f>VLOOKUP(B7404,'REGISTRO ABONOS'!$B$8:$BC$10039,54,0)</f>
        <v>#N/A</v>
      </c>
      <c r="L7404" t="e">
        <f>IF(Tabla267[[#This Row],[VALOR RESTANTE]]&lt;Tabla267[[#This Row],[VALOR]],"NO DISPONIBLE","DISPONIBLE")</f>
        <v>#N/A</v>
      </c>
      <c r="M7404" s="9">
        <f>COUNTIF(Tabla267[[#This Row],[VALOR RESTANTE]],0)</f>
        <v>0</v>
      </c>
    </row>
    <row r="7405" spans="2:13" hidden="1" x14ac:dyDescent="0.2">
      <c r="B7405" s="31">
        <v>7396</v>
      </c>
      <c r="J7405">
        <f t="shared" si="115"/>
        <v>105000</v>
      </c>
      <c r="K7405" t="e">
        <f>VLOOKUP(B7405,'REGISTRO ABONOS'!$B$8:$BC$10039,54,0)</f>
        <v>#N/A</v>
      </c>
      <c r="L7405" t="e">
        <f>IF(Tabla267[[#This Row],[VALOR RESTANTE]]&lt;Tabla267[[#This Row],[VALOR]],"NO DISPONIBLE","DISPONIBLE")</f>
        <v>#N/A</v>
      </c>
      <c r="M7405" s="9">
        <f>COUNTIF(Tabla267[[#This Row],[VALOR RESTANTE]],0)</f>
        <v>0</v>
      </c>
    </row>
    <row r="7406" spans="2:13" hidden="1" x14ac:dyDescent="0.2">
      <c r="B7406" s="31">
        <v>7397</v>
      </c>
      <c r="J7406">
        <f t="shared" si="115"/>
        <v>105000</v>
      </c>
      <c r="K7406" t="e">
        <f>VLOOKUP(B7406,'REGISTRO ABONOS'!$B$8:$BC$10039,54,0)</f>
        <v>#N/A</v>
      </c>
      <c r="L7406" t="e">
        <f>IF(Tabla267[[#This Row],[VALOR RESTANTE]]&lt;Tabla267[[#This Row],[VALOR]],"NO DISPONIBLE","DISPONIBLE")</f>
        <v>#N/A</v>
      </c>
      <c r="M7406" s="9">
        <f>COUNTIF(Tabla267[[#This Row],[VALOR RESTANTE]],0)</f>
        <v>0</v>
      </c>
    </row>
    <row r="7407" spans="2:13" hidden="1" x14ac:dyDescent="0.2">
      <c r="B7407" s="31">
        <v>7398</v>
      </c>
      <c r="J7407">
        <f t="shared" si="115"/>
        <v>105000</v>
      </c>
      <c r="K7407" t="e">
        <f>VLOOKUP(B7407,'REGISTRO ABONOS'!$B$8:$BC$10039,54,0)</f>
        <v>#N/A</v>
      </c>
      <c r="L7407" t="e">
        <f>IF(Tabla267[[#This Row],[VALOR RESTANTE]]&lt;Tabla267[[#This Row],[VALOR]],"NO DISPONIBLE","DISPONIBLE")</f>
        <v>#N/A</v>
      </c>
      <c r="M7407" s="9">
        <f>COUNTIF(Tabla267[[#This Row],[VALOR RESTANTE]],0)</f>
        <v>0</v>
      </c>
    </row>
    <row r="7408" spans="2:13" hidden="1" x14ac:dyDescent="0.2">
      <c r="B7408" s="31">
        <v>7399</v>
      </c>
      <c r="J7408">
        <f t="shared" si="115"/>
        <v>105000</v>
      </c>
      <c r="K7408" t="e">
        <f>VLOOKUP(B7408,'REGISTRO ABONOS'!$B$8:$BC$10039,54,0)</f>
        <v>#N/A</v>
      </c>
      <c r="L7408" t="e">
        <f>IF(Tabla267[[#This Row],[VALOR RESTANTE]]&lt;Tabla267[[#This Row],[VALOR]],"NO DISPONIBLE","DISPONIBLE")</f>
        <v>#N/A</v>
      </c>
      <c r="M7408" s="9">
        <f>COUNTIF(Tabla267[[#This Row],[VALOR RESTANTE]],0)</f>
        <v>0</v>
      </c>
    </row>
    <row r="7409" spans="2:13" hidden="1" x14ac:dyDescent="0.2">
      <c r="B7409" s="31">
        <v>7400</v>
      </c>
      <c r="J7409">
        <f t="shared" si="115"/>
        <v>105000</v>
      </c>
      <c r="K7409" t="e">
        <f>VLOOKUP(B7409,'REGISTRO ABONOS'!$B$8:$BC$10039,54,0)</f>
        <v>#N/A</v>
      </c>
      <c r="L7409" t="e">
        <f>IF(Tabla267[[#This Row],[VALOR RESTANTE]]&lt;Tabla267[[#This Row],[VALOR]],"NO DISPONIBLE","DISPONIBLE")</f>
        <v>#N/A</v>
      </c>
      <c r="M7409" s="9">
        <f>COUNTIF(Tabla267[[#This Row],[VALOR RESTANTE]],0)</f>
        <v>0</v>
      </c>
    </row>
    <row r="7410" spans="2:13" hidden="1" x14ac:dyDescent="0.2">
      <c r="B7410" s="31">
        <v>7401</v>
      </c>
      <c r="J7410">
        <f t="shared" si="115"/>
        <v>105000</v>
      </c>
      <c r="K7410" t="e">
        <f>VLOOKUP(B7410,'REGISTRO ABONOS'!$B$8:$BC$10039,54,0)</f>
        <v>#N/A</v>
      </c>
      <c r="L7410" t="e">
        <f>IF(Tabla267[[#This Row],[VALOR RESTANTE]]&lt;Tabla267[[#This Row],[VALOR]],"NO DISPONIBLE","DISPONIBLE")</f>
        <v>#N/A</v>
      </c>
      <c r="M7410" s="9">
        <f>COUNTIF(Tabla267[[#This Row],[VALOR RESTANTE]],0)</f>
        <v>0</v>
      </c>
    </row>
    <row r="7411" spans="2:13" hidden="1" x14ac:dyDescent="0.2">
      <c r="B7411" s="31">
        <v>7402</v>
      </c>
      <c r="J7411">
        <f t="shared" si="115"/>
        <v>105000</v>
      </c>
      <c r="K7411" t="e">
        <f>VLOOKUP(B7411,'REGISTRO ABONOS'!$B$8:$BC$10039,54,0)</f>
        <v>#N/A</v>
      </c>
      <c r="L7411" t="e">
        <f>IF(Tabla267[[#This Row],[VALOR RESTANTE]]&lt;Tabla267[[#This Row],[VALOR]],"NO DISPONIBLE","DISPONIBLE")</f>
        <v>#N/A</v>
      </c>
      <c r="M7411" s="9">
        <f>COUNTIF(Tabla267[[#This Row],[VALOR RESTANTE]],0)</f>
        <v>0</v>
      </c>
    </row>
    <row r="7412" spans="2:13" hidden="1" x14ac:dyDescent="0.2">
      <c r="B7412" s="31">
        <v>7403</v>
      </c>
      <c r="J7412">
        <f t="shared" si="115"/>
        <v>105000</v>
      </c>
      <c r="K7412" t="e">
        <f>VLOOKUP(B7412,'REGISTRO ABONOS'!$B$8:$BC$10039,54,0)</f>
        <v>#N/A</v>
      </c>
      <c r="L7412" t="e">
        <f>IF(Tabla267[[#This Row],[VALOR RESTANTE]]&lt;Tabla267[[#This Row],[VALOR]],"NO DISPONIBLE","DISPONIBLE")</f>
        <v>#N/A</v>
      </c>
      <c r="M7412" s="9">
        <f>COUNTIF(Tabla267[[#This Row],[VALOR RESTANTE]],0)</f>
        <v>0</v>
      </c>
    </row>
    <row r="7413" spans="2:13" hidden="1" x14ac:dyDescent="0.2">
      <c r="B7413" s="31">
        <v>7404</v>
      </c>
      <c r="J7413">
        <f t="shared" si="115"/>
        <v>105000</v>
      </c>
      <c r="K7413" t="e">
        <f>VLOOKUP(B7413,'REGISTRO ABONOS'!$B$8:$BC$10039,54,0)</f>
        <v>#N/A</v>
      </c>
      <c r="L7413" t="e">
        <f>IF(Tabla267[[#This Row],[VALOR RESTANTE]]&lt;Tabla267[[#This Row],[VALOR]],"NO DISPONIBLE","DISPONIBLE")</f>
        <v>#N/A</v>
      </c>
      <c r="M7413" s="9">
        <f>COUNTIF(Tabla267[[#This Row],[VALOR RESTANTE]],0)</f>
        <v>0</v>
      </c>
    </row>
    <row r="7414" spans="2:13" hidden="1" x14ac:dyDescent="0.2">
      <c r="B7414" s="31">
        <v>7405</v>
      </c>
      <c r="J7414">
        <f t="shared" si="115"/>
        <v>105000</v>
      </c>
      <c r="K7414" t="e">
        <f>VLOOKUP(B7414,'REGISTRO ABONOS'!$B$8:$BC$10039,54,0)</f>
        <v>#N/A</v>
      </c>
      <c r="L7414" t="e">
        <f>IF(Tabla267[[#This Row],[VALOR RESTANTE]]&lt;Tabla267[[#This Row],[VALOR]],"NO DISPONIBLE","DISPONIBLE")</f>
        <v>#N/A</v>
      </c>
      <c r="M7414" s="9">
        <f>COUNTIF(Tabla267[[#This Row],[VALOR RESTANTE]],0)</f>
        <v>0</v>
      </c>
    </row>
    <row r="7415" spans="2:13" hidden="1" x14ac:dyDescent="0.2">
      <c r="B7415" s="31">
        <v>7406</v>
      </c>
      <c r="J7415">
        <f t="shared" si="115"/>
        <v>105000</v>
      </c>
      <c r="K7415" t="e">
        <f>VLOOKUP(B7415,'REGISTRO ABONOS'!$B$8:$BC$10039,54,0)</f>
        <v>#N/A</v>
      </c>
      <c r="L7415" t="e">
        <f>IF(Tabla267[[#This Row],[VALOR RESTANTE]]&lt;Tabla267[[#This Row],[VALOR]],"NO DISPONIBLE","DISPONIBLE")</f>
        <v>#N/A</v>
      </c>
      <c r="M7415" s="9">
        <f>COUNTIF(Tabla267[[#This Row],[VALOR RESTANTE]],0)</f>
        <v>0</v>
      </c>
    </row>
    <row r="7416" spans="2:13" hidden="1" x14ac:dyDescent="0.2">
      <c r="B7416" s="31">
        <v>7407</v>
      </c>
      <c r="J7416">
        <f t="shared" si="115"/>
        <v>105000</v>
      </c>
      <c r="K7416" t="e">
        <f>VLOOKUP(B7416,'REGISTRO ABONOS'!$B$8:$BC$10039,54,0)</f>
        <v>#N/A</v>
      </c>
      <c r="L7416" t="e">
        <f>IF(Tabla267[[#This Row],[VALOR RESTANTE]]&lt;Tabla267[[#This Row],[VALOR]],"NO DISPONIBLE","DISPONIBLE")</f>
        <v>#N/A</v>
      </c>
      <c r="M7416" s="9">
        <f>COUNTIF(Tabla267[[#This Row],[VALOR RESTANTE]],0)</f>
        <v>0</v>
      </c>
    </row>
    <row r="7417" spans="2:13" hidden="1" x14ac:dyDescent="0.2">
      <c r="B7417" s="31">
        <v>7408</v>
      </c>
      <c r="J7417">
        <f t="shared" si="115"/>
        <v>105000</v>
      </c>
      <c r="K7417" t="e">
        <f>VLOOKUP(B7417,'REGISTRO ABONOS'!$B$8:$BC$10039,54,0)</f>
        <v>#N/A</v>
      </c>
      <c r="L7417" t="e">
        <f>IF(Tabla267[[#This Row],[VALOR RESTANTE]]&lt;Tabla267[[#This Row],[VALOR]],"NO DISPONIBLE","DISPONIBLE")</f>
        <v>#N/A</v>
      </c>
      <c r="M7417" s="9">
        <f>COUNTIF(Tabla267[[#This Row],[VALOR RESTANTE]],0)</f>
        <v>0</v>
      </c>
    </row>
    <row r="7418" spans="2:13" hidden="1" x14ac:dyDescent="0.2">
      <c r="B7418" s="31">
        <v>7409</v>
      </c>
      <c r="J7418">
        <f t="shared" si="115"/>
        <v>105000</v>
      </c>
      <c r="K7418" t="e">
        <f>VLOOKUP(B7418,'REGISTRO ABONOS'!$B$8:$BC$10039,54,0)</f>
        <v>#N/A</v>
      </c>
      <c r="L7418" t="e">
        <f>IF(Tabla267[[#This Row],[VALOR RESTANTE]]&lt;Tabla267[[#This Row],[VALOR]],"NO DISPONIBLE","DISPONIBLE")</f>
        <v>#N/A</v>
      </c>
      <c r="M7418" s="9">
        <f>COUNTIF(Tabla267[[#This Row],[VALOR RESTANTE]],0)</f>
        <v>0</v>
      </c>
    </row>
    <row r="7419" spans="2:13" hidden="1" x14ac:dyDescent="0.2">
      <c r="B7419" s="31">
        <v>7410</v>
      </c>
      <c r="J7419">
        <f t="shared" si="115"/>
        <v>105000</v>
      </c>
      <c r="K7419" t="e">
        <f>VLOOKUP(B7419,'REGISTRO ABONOS'!$B$8:$BC$10039,54,0)</f>
        <v>#N/A</v>
      </c>
      <c r="L7419" t="e">
        <f>IF(Tabla267[[#This Row],[VALOR RESTANTE]]&lt;Tabla267[[#This Row],[VALOR]],"NO DISPONIBLE","DISPONIBLE")</f>
        <v>#N/A</v>
      </c>
      <c r="M7419" s="9">
        <f>COUNTIF(Tabla267[[#This Row],[VALOR RESTANTE]],0)</f>
        <v>0</v>
      </c>
    </row>
    <row r="7420" spans="2:13" hidden="1" x14ac:dyDescent="0.2">
      <c r="B7420" s="31">
        <v>7411</v>
      </c>
      <c r="J7420">
        <f t="shared" si="115"/>
        <v>105000</v>
      </c>
      <c r="K7420" t="e">
        <f>VLOOKUP(B7420,'REGISTRO ABONOS'!$B$8:$BC$10039,54,0)</f>
        <v>#N/A</v>
      </c>
      <c r="L7420" t="e">
        <f>IF(Tabla267[[#This Row],[VALOR RESTANTE]]&lt;Tabla267[[#This Row],[VALOR]],"NO DISPONIBLE","DISPONIBLE")</f>
        <v>#N/A</v>
      </c>
      <c r="M7420" s="9">
        <f>COUNTIF(Tabla267[[#This Row],[VALOR RESTANTE]],0)</f>
        <v>0</v>
      </c>
    </row>
    <row r="7421" spans="2:13" hidden="1" x14ac:dyDescent="0.2">
      <c r="B7421" s="31">
        <v>7412</v>
      </c>
      <c r="J7421">
        <f t="shared" si="115"/>
        <v>105000</v>
      </c>
      <c r="K7421" t="e">
        <f>VLOOKUP(B7421,'REGISTRO ABONOS'!$B$8:$BC$10039,54,0)</f>
        <v>#N/A</v>
      </c>
      <c r="L7421" t="e">
        <f>IF(Tabla267[[#This Row],[VALOR RESTANTE]]&lt;Tabla267[[#This Row],[VALOR]],"NO DISPONIBLE","DISPONIBLE")</f>
        <v>#N/A</v>
      </c>
      <c r="M7421" s="9">
        <f>COUNTIF(Tabla267[[#This Row],[VALOR RESTANTE]],0)</f>
        <v>0</v>
      </c>
    </row>
    <row r="7422" spans="2:13" hidden="1" x14ac:dyDescent="0.2">
      <c r="B7422" s="31">
        <v>7413</v>
      </c>
      <c r="J7422">
        <f t="shared" si="115"/>
        <v>105000</v>
      </c>
      <c r="K7422" t="e">
        <f>VLOOKUP(B7422,'REGISTRO ABONOS'!$B$8:$BC$10039,54,0)</f>
        <v>#N/A</v>
      </c>
      <c r="L7422" t="e">
        <f>IF(Tabla267[[#This Row],[VALOR RESTANTE]]&lt;Tabla267[[#This Row],[VALOR]],"NO DISPONIBLE","DISPONIBLE")</f>
        <v>#N/A</v>
      </c>
      <c r="M7422" s="9">
        <f>COUNTIF(Tabla267[[#This Row],[VALOR RESTANTE]],0)</f>
        <v>0</v>
      </c>
    </row>
    <row r="7423" spans="2:13" hidden="1" x14ac:dyDescent="0.2">
      <c r="B7423" s="31">
        <v>7414</v>
      </c>
      <c r="J7423">
        <f t="shared" si="115"/>
        <v>105000</v>
      </c>
      <c r="K7423" t="e">
        <f>VLOOKUP(B7423,'REGISTRO ABONOS'!$B$8:$BC$10039,54,0)</f>
        <v>#N/A</v>
      </c>
      <c r="L7423" t="e">
        <f>IF(Tabla267[[#This Row],[VALOR RESTANTE]]&lt;Tabla267[[#This Row],[VALOR]],"NO DISPONIBLE","DISPONIBLE")</f>
        <v>#N/A</v>
      </c>
      <c r="M7423" s="9">
        <f>COUNTIF(Tabla267[[#This Row],[VALOR RESTANTE]],0)</f>
        <v>0</v>
      </c>
    </row>
    <row r="7424" spans="2:13" hidden="1" x14ac:dyDescent="0.2">
      <c r="B7424" s="31">
        <v>7415</v>
      </c>
      <c r="J7424">
        <f t="shared" si="115"/>
        <v>105000</v>
      </c>
      <c r="K7424" t="e">
        <f>VLOOKUP(B7424,'REGISTRO ABONOS'!$B$8:$BC$10039,54,0)</f>
        <v>#N/A</v>
      </c>
      <c r="L7424" t="e">
        <f>IF(Tabla267[[#This Row],[VALOR RESTANTE]]&lt;Tabla267[[#This Row],[VALOR]],"NO DISPONIBLE","DISPONIBLE")</f>
        <v>#N/A</v>
      </c>
      <c r="M7424" s="9">
        <f>COUNTIF(Tabla267[[#This Row],[VALOR RESTANTE]],0)</f>
        <v>0</v>
      </c>
    </row>
    <row r="7425" spans="2:13" hidden="1" x14ac:dyDescent="0.2">
      <c r="B7425" s="31">
        <v>7416</v>
      </c>
      <c r="J7425">
        <f t="shared" si="115"/>
        <v>105000</v>
      </c>
      <c r="K7425" t="e">
        <f>VLOOKUP(B7425,'REGISTRO ABONOS'!$B$8:$BC$10039,54,0)</f>
        <v>#N/A</v>
      </c>
      <c r="L7425" t="e">
        <f>IF(Tabla267[[#This Row],[VALOR RESTANTE]]&lt;Tabla267[[#This Row],[VALOR]],"NO DISPONIBLE","DISPONIBLE")</f>
        <v>#N/A</v>
      </c>
      <c r="M7425" s="9">
        <f>COUNTIF(Tabla267[[#This Row],[VALOR RESTANTE]],0)</f>
        <v>0</v>
      </c>
    </row>
    <row r="7426" spans="2:13" hidden="1" x14ac:dyDescent="0.2">
      <c r="B7426" s="31">
        <v>7417</v>
      </c>
      <c r="J7426">
        <f t="shared" si="115"/>
        <v>105000</v>
      </c>
      <c r="K7426" t="e">
        <f>VLOOKUP(B7426,'REGISTRO ABONOS'!$B$8:$BC$10039,54,0)</f>
        <v>#N/A</v>
      </c>
      <c r="L7426" t="e">
        <f>IF(Tabla267[[#This Row],[VALOR RESTANTE]]&lt;Tabla267[[#This Row],[VALOR]],"NO DISPONIBLE","DISPONIBLE")</f>
        <v>#N/A</v>
      </c>
      <c r="M7426" s="9">
        <f>COUNTIF(Tabla267[[#This Row],[VALOR RESTANTE]],0)</f>
        <v>0</v>
      </c>
    </row>
    <row r="7427" spans="2:13" hidden="1" x14ac:dyDescent="0.2">
      <c r="B7427" s="31">
        <v>7418</v>
      </c>
      <c r="C7427" s="10">
        <v>43563</v>
      </c>
      <c r="D7427" t="s">
        <v>411</v>
      </c>
      <c r="H7427" t="s">
        <v>411</v>
      </c>
      <c r="I7427" t="s">
        <v>411</v>
      </c>
      <c r="J7427">
        <f t="shared" si="115"/>
        <v>105000</v>
      </c>
      <c r="K7427" t="e">
        <f>VLOOKUP(B7427,'REGISTRO ABONOS'!$B$8:$BC$10039,54,0)</f>
        <v>#N/A</v>
      </c>
      <c r="L7427" t="e">
        <f>IF(Tabla267[[#This Row],[VALOR RESTANTE]]&lt;Tabla267[[#This Row],[VALOR]],"NO DISPONIBLE","DISPONIBLE")</f>
        <v>#N/A</v>
      </c>
      <c r="M7427" s="9">
        <f>COUNTIF(Tabla267[[#This Row],[VALOR RESTANTE]],0)</f>
        <v>0</v>
      </c>
    </row>
    <row r="7428" spans="2:13" hidden="1" x14ac:dyDescent="0.2">
      <c r="B7428" s="31">
        <v>7419</v>
      </c>
      <c r="J7428">
        <f t="shared" si="115"/>
        <v>105000</v>
      </c>
      <c r="K7428" t="e">
        <f>VLOOKUP(B7428,'REGISTRO ABONOS'!$B$8:$BC$10039,54,0)</f>
        <v>#N/A</v>
      </c>
      <c r="L7428" t="e">
        <f>IF(Tabla267[[#This Row],[VALOR RESTANTE]]&lt;Tabla267[[#This Row],[VALOR]],"NO DISPONIBLE","DISPONIBLE")</f>
        <v>#N/A</v>
      </c>
      <c r="M7428" s="9">
        <f>COUNTIF(Tabla267[[#This Row],[VALOR RESTANTE]],0)</f>
        <v>0</v>
      </c>
    </row>
    <row r="7429" spans="2:13" hidden="1" x14ac:dyDescent="0.2">
      <c r="B7429" s="31">
        <v>7420</v>
      </c>
      <c r="J7429">
        <f t="shared" si="115"/>
        <v>105000</v>
      </c>
      <c r="K7429" t="e">
        <f>VLOOKUP(B7429,'REGISTRO ABONOS'!$B$8:$BC$10039,54,0)</f>
        <v>#N/A</v>
      </c>
      <c r="L7429" t="e">
        <f>IF(Tabla267[[#This Row],[VALOR RESTANTE]]&lt;Tabla267[[#This Row],[VALOR]],"NO DISPONIBLE","DISPONIBLE")</f>
        <v>#N/A</v>
      </c>
      <c r="M7429" s="9">
        <f>COUNTIF(Tabla267[[#This Row],[VALOR RESTANTE]],0)</f>
        <v>0</v>
      </c>
    </row>
    <row r="7430" spans="2:13" hidden="1" x14ac:dyDescent="0.2">
      <c r="B7430" s="31">
        <v>7421</v>
      </c>
      <c r="J7430">
        <f t="shared" si="115"/>
        <v>105000</v>
      </c>
      <c r="K7430" t="e">
        <f>VLOOKUP(B7430,'REGISTRO ABONOS'!$B$8:$BC$10039,54,0)</f>
        <v>#N/A</v>
      </c>
      <c r="L7430" t="e">
        <f>IF(Tabla267[[#This Row],[VALOR RESTANTE]]&lt;Tabla267[[#This Row],[VALOR]],"NO DISPONIBLE","DISPONIBLE")</f>
        <v>#N/A</v>
      </c>
      <c r="M7430" s="9">
        <f>COUNTIF(Tabla267[[#This Row],[VALOR RESTANTE]],0)</f>
        <v>0</v>
      </c>
    </row>
    <row r="7431" spans="2:13" hidden="1" x14ac:dyDescent="0.2">
      <c r="B7431" s="31">
        <v>7422</v>
      </c>
      <c r="J7431">
        <f t="shared" si="115"/>
        <v>105000</v>
      </c>
      <c r="K7431" t="e">
        <f>VLOOKUP(B7431,'REGISTRO ABONOS'!$B$8:$BC$10039,54,0)</f>
        <v>#N/A</v>
      </c>
      <c r="L7431" t="e">
        <f>IF(Tabla267[[#This Row],[VALOR RESTANTE]]&lt;Tabla267[[#This Row],[VALOR]],"NO DISPONIBLE","DISPONIBLE")</f>
        <v>#N/A</v>
      </c>
      <c r="M7431" s="9">
        <f>COUNTIF(Tabla267[[#This Row],[VALOR RESTANTE]],0)</f>
        <v>0</v>
      </c>
    </row>
    <row r="7432" spans="2:13" hidden="1" x14ac:dyDescent="0.2">
      <c r="B7432" s="31">
        <v>7423</v>
      </c>
      <c r="J7432">
        <f t="shared" si="115"/>
        <v>105000</v>
      </c>
      <c r="K7432" t="e">
        <f>VLOOKUP(B7432,'REGISTRO ABONOS'!$B$8:$BC$10039,54,0)</f>
        <v>#N/A</v>
      </c>
      <c r="L7432" t="e">
        <f>IF(Tabla267[[#This Row],[VALOR RESTANTE]]&lt;Tabla267[[#This Row],[VALOR]],"NO DISPONIBLE","DISPONIBLE")</f>
        <v>#N/A</v>
      </c>
      <c r="M7432" s="9">
        <f>COUNTIF(Tabla267[[#This Row],[VALOR RESTANTE]],0)</f>
        <v>0</v>
      </c>
    </row>
    <row r="7433" spans="2:13" hidden="1" x14ac:dyDescent="0.2">
      <c r="B7433" s="31">
        <v>7424</v>
      </c>
      <c r="J7433">
        <f t="shared" si="115"/>
        <v>105000</v>
      </c>
      <c r="K7433" t="e">
        <f>VLOOKUP(B7433,'REGISTRO ABONOS'!$B$8:$BC$10039,54,0)</f>
        <v>#N/A</v>
      </c>
      <c r="L7433" t="e">
        <f>IF(Tabla267[[#This Row],[VALOR RESTANTE]]&lt;Tabla267[[#This Row],[VALOR]],"NO DISPONIBLE","DISPONIBLE")</f>
        <v>#N/A</v>
      </c>
      <c r="M7433" s="9">
        <f>COUNTIF(Tabla267[[#This Row],[VALOR RESTANTE]],0)</f>
        <v>0</v>
      </c>
    </row>
    <row r="7434" spans="2:13" hidden="1" x14ac:dyDescent="0.2">
      <c r="B7434" s="31">
        <v>7425</v>
      </c>
      <c r="J7434">
        <f t="shared" si="115"/>
        <v>105000</v>
      </c>
      <c r="K7434" t="e">
        <f>VLOOKUP(B7434,'REGISTRO ABONOS'!$B$8:$BC$10039,54,0)</f>
        <v>#N/A</v>
      </c>
      <c r="L7434" t="e">
        <f>IF(Tabla267[[#This Row],[VALOR RESTANTE]]&lt;Tabla267[[#This Row],[VALOR]],"NO DISPONIBLE","DISPONIBLE")</f>
        <v>#N/A</v>
      </c>
      <c r="M7434" s="9">
        <f>COUNTIF(Tabla267[[#This Row],[VALOR RESTANTE]],0)</f>
        <v>0</v>
      </c>
    </row>
    <row r="7435" spans="2:13" hidden="1" x14ac:dyDescent="0.2">
      <c r="B7435" s="31">
        <v>7426</v>
      </c>
      <c r="J7435">
        <f t="shared" si="115"/>
        <v>105000</v>
      </c>
      <c r="K7435" t="e">
        <f>VLOOKUP(B7435,'REGISTRO ABONOS'!$B$8:$BC$10039,54,0)</f>
        <v>#N/A</v>
      </c>
      <c r="L7435" t="e">
        <f>IF(Tabla267[[#This Row],[VALOR RESTANTE]]&lt;Tabla267[[#This Row],[VALOR]],"NO DISPONIBLE","DISPONIBLE")</f>
        <v>#N/A</v>
      </c>
      <c r="M7435" s="9">
        <f>COUNTIF(Tabla267[[#This Row],[VALOR RESTANTE]],0)</f>
        <v>0</v>
      </c>
    </row>
    <row r="7436" spans="2:13" hidden="1" x14ac:dyDescent="0.2">
      <c r="B7436" s="31">
        <v>7427</v>
      </c>
      <c r="J7436">
        <f t="shared" ref="J7436:J7499" si="116">IF(C7436&gt;43607,130000,105000)</f>
        <v>105000</v>
      </c>
      <c r="K7436" t="e">
        <f>VLOOKUP(B7436,'REGISTRO ABONOS'!$B$8:$BC$10039,54,0)</f>
        <v>#N/A</v>
      </c>
      <c r="L7436" t="e">
        <f>IF(Tabla267[[#This Row],[VALOR RESTANTE]]&lt;Tabla267[[#This Row],[VALOR]],"NO DISPONIBLE","DISPONIBLE")</f>
        <v>#N/A</v>
      </c>
      <c r="M7436" s="9">
        <f>COUNTIF(Tabla267[[#This Row],[VALOR RESTANTE]],0)</f>
        <v>0</v>
      </c>
    </row>
    <row r="7437" spans="2:13" hidden="1" x14ac:dyDescent="0.2">
      <c r="B7437" s="31">
        <v>7428</v>
      </c>
      <c r="J7437">
        <f t="shared" si="116"/>
        <v>105000</v>
      </c>
      <c r="K7437" t="e">
        <f>VLOOKUP(B7437,'REGISTRO ABONOS'!$B$8:$BC$10039,54,0)</f>
        <v>#N/A</v>
      </c>
      <c r="L7437" t="e">
        <f>IF(Tabla267[[#This Row],[VALOR RESTANTE]]&lt;Tabla267[[#This Row],[VALOR]],"NO DISPONIBLE","DISPONIBLE")</f>
        <v>#N/A</v>
      </c>
      <c r="M7437" s="9">
        <f>COUNTIF(Tabla267[[#This Row],[VALOR RESTANTE]],0)</f>
        <v>0</v>
      </c>
    </row>
    <row r="7438" spans="2:13" hidden="1" x14ac:dyDescent="0.2">
      <c r="B7438" s="31">
        <v>7429</v>
      </c>
      <c r="J7438">
        <f t="shared" si="116"/>
        <v>105000</v>
      </c>
      <c r="K7438" t="e">
        <f>VLOOKUP(B7438,'REGISTRO ABONOS'!$B$8:$BC$10039,54,0)</f>
        <v>#N/A</v>
      </c>
      <c r="L7438" t="e">
        <f>IF(Tabla267[[#This Row],[VALOR RESTANTE]]&lt;Tabla267[[#This Row],[VALOR]],"NO DISPONIBLE","DISPONIBLE")</f>
        <v>#N/A</v>
      </c>
      <c r="M7438" s="9">
        <f>COUNTIF(Tabla267[[#This Row],[VALOR RESTANTE]],0)</f>
        <v>0</v>
      </c>
    </row>
    <row r="7439" spans="2:13" hidden="1" x14ac:dyDescent="0.2">
      <c r="B7439" s="31">
        <v>7430</v>
      </c>
      <c r="J7439">
        <f t="shared" si="116"/>
        <v>105000</v>
      </c>
      <c r="K7439" t="e">
        <f>VLOOKUP(B7439,'REGISTRO ABONOS'!$B$8:$BC$10039,54,0)</f>
        <v>#N/A</v>
      </c>
      <c r="L7439" t="e">
        <f>IF(Tabla267[[#This Row],[VALOR RESTANTE]]&lt;Tabla267[[#This Row],[VALOR]],"NO DISPONIBLE","DISPONIBLE")</f>
        <v>#N/A</v>
      </c>
      <c r="M7439" s="9">
        <f>COUNTIF(Tabla267[[#This Row],[VALOR RESTANTE]],0)</f>
        <v>0</v>
      </c>
    </row>
    <row r="7440" spans="2:13" hidden="1" x14ac:dyDescent="0.2">
      <c r="B7440" s="31">
        <v>7431</v>
      </c>
      <c r="J7440">
        <f t="shared" si="116"/>
        <v>105000</v>
      </c>
      <c r="K7440" t="e">
        <f>VLOOKUP(B7440,'REGISTRO ABONOS'!$B$8:$BC$10039,54,0)</f>
        <v>#N/A</v>
      </c>
      <c r="L7440" t="e">
        <f>IF(Tabla267[[#This Row],[VALOR RESTANTE]]&lt;Tabla267[[#This Row],[VALOR]],"NO DISPONIBLE","DISPONIBLE")</f>
        <v>#N/A</v>
      </c>
      <c r="M7440" s="9">
        <f>COUNTIF(Tabla267[[#This Row],[VALOR RESTANTE]],0)</f>
        <v>0</v>
      </c>
    </row>
    <row r="7441" spans="2:13" hidden="1" x14ac:dyDescent="0.2">
      <c r="B7441" s="31">
        <v>7432</v>
      </c>
      <c r="J7441">
        <f t="shared" si="116"/>
        <v>105000</v>
      </c>
      <c r="K7441" t="e">
        <f>VLOOKUP(B7441,'REGISTRO ABONOS'!$B$8:$BC$10039,54,0)</f>
        <v>#N/A</v>
      </c>
      <c r="L7441" t="e">
        <f>IF(Tabla267[[#This Row],[VALOR RESTANTE]]&lt;Tabla267[[#This Row],[VALOR]],"NO DISPONIBLE","DISPONIBLE")</f>
        <v>#N/A</v>
      </c>
      <c r="M7441" s="9">
        <f>COUNTIF(Tabla267[[#This Row],[VALOR RESTANTE]],0)</f>
        <v>0</v>
      </c>
    </row>
    <row r="7442" spans="2:13" hidden="1" x14ac:dyDescent="0.2">
      <c r="B7442" s="31">
        <v>7433</v>
      </c>
      <c r="J7442">
        <f t="shared" si="116"/>
        <v>105000</v>
      </c>
      <c r="K7442" t="e">
        <f>VLOOKUP(B7442,'REGISTRO ABONOS'!$B$8:$BC$10039,54,0)</f>
        <v>#N/A</v>
      </c>
      <c r="L7442" t="e">
        <f>IF(Tabla267[[#This Row],[VALOR RESTANTE]]&lt;Tabla267[[#This Row],[VALOR]],"NO DISPONIBLE","DISPONIBLE")</f>
        <v>#N/A</v>
      </c>
      <c r="M7442" s="9">
        <f>COUNTIF(Tabla267[[#This Row],[VALOR RESTANTE]],0)</f>
        <v>0</v>
      </c>
    </row>
    <row r="7443" spans="2:13" hidden="1" x14ac:dyDescent="0.2">
      <c r="B7443" s="31">
        <v>7434</v>
      </c>
      <c r="J7443">
        <f t="shared" si="116"/>
        <v>105000</v>
      </c>
      <c r="K7443" t="e">
        <f>VLOOKUP(B7443,'REGISTRO ABONOS'!$B$8:$BC$10039,54,0)</f>
        <v>#N/A</v>
      </c>
      <c r="L7443" t="e">
        <f>IF(Tabla267[[#This Row],[VALOR RESTANTE]]&lt;Tabla267[[#This Row],[VALOR]],"NO DISPONIBLE","DISPONIBLE")</f>
        <v>#N/A</v>
      </c>
      <c r="M7443" s="9">
        <f>COUNTIF(Tabla267[[#This Row],[VALOR RESTANTE]],0)</f>
        <v>0</v>
      </c>
    </row>
    <row r="7444" spans="2:13" hidden="1" x14ac:dyDescent="0.2">
      <c r="B7444" s="31">
        <v>7435</v>
      </c>
      <c r="J7444">
        <f t="shared" si="116"/>
        <v>105000</v>
      </c>
      <c r="K7444" t="e">
        <f>VLOOKUP(B7444,'REGISTRO ABONOS'!$B$8:$BC$10039,54,0)</f>
        <v>#N/A</v>
      </c>
      <c r="L7444" t="e">
        <f>IF(Tabla267[[#This Row],[VALOR RESTANTE]]&lt;Tabla267[[#This Row],[VALOR]],"NO DISPONIBLE","DISPONIBLE")</f>
        <v>#N/A</v>
      </c>
      <c r="M7444" s="9">
        <f>COUNTIF(Tabla267[[#This Row],[VALOR RESTANTE]],0)</f>
        <v>0</v>
      </c>
    </row>
    <row r="7445" spans="2:13" hidden="1" x14ac:dyDescent="0.2">
      <c r="B7445" s="31">
        <v>7436</v>
      </c>
      <c r="J7445">
        <f t="shared" si="116"/>
        <v>105000</v>
      </c>
      <c r="K7445" t="e">
        <f>VLOOKUP(B7445,'REGISTRO ABONOS'!$B$8:$BC$10039,54,0)</f>
        <v>#N/A</v>
      </c>
      <c r="L7445" t="e">
        <f>IF(Tabla267[[#This Row],[VALOR RESTANTE]]&lt;Tabla267[[#This Row],[VALOR]],"NO DISPONIBLE","DISPONIBLE")</f>
        <v>#N/A</v>
      </c>
      <c r="M7445" s="9">
        <f>COUNTIF(Tabla267[[#This Row],[VALOR RESTANTE]],0)</f>
        <v>0</v>
      </c>
    </row>
    <row r="7446" spans="2:13" hidden="1" x14ac:dyDescent="0.2">
      <c r="B7446" s="31">
        <v>7437</v>
      </c>
      <c r="J7446">
        <f t="shared" si="116"/>
        <v>105000</v>
      </c>
      <c r="K7446" t="e">
        <f>VLOOKUP(B7446,'REGISTRO ABONOS'!$B$8:$BC$10039,54,0)</f>
        <v>#N/A</v>
      </c>
      <c r="L7446" t="e">
        <f>IF(Tabla267[[#This Row],[VALOR RESTANTE]]&lt;Tabla267[[#This Row],[VALOR]],"NO DISPONIBLE","DISPONIBLE")</f>
        <v>#N/A</v>
      </c>
      <c r="M7446" s="9">
        <f>COUNTIF(Tabla267[[#This Row],[VALOR RESTANTE]],0)</f>
        <v>0</v>
      </c>
    </row>
    <row r="7447" spans="2:13" hidden="1" x14ac:dyDescent="0.2">
      <c r="B7447" s="31">
        <v>7438</v>
      </c>
      <c r="J7447">
        <f t="shared" si="116"/>
        <v>105000</v>
      </c>
      <c r="K7447" t="e">
        <f>VLOOKUP(B7447,'REGISTRO ABONOS'!$B$8:$BC$10039,54,0)</f>
        <v>#N/A</v>
      </c>
      <c r="L7447" t="e">
        <f>IF(Tabla267[[#This Row],[VALOR RESTANTE]]&lt;Tabla267[[#This Row],[VALOR]],"NO DISPONIBLE","DISPONIBLE")</f>
        <v>#N/A</v>
      </c>
      <c r="M7447" s="9">
        <f>COUNTIF(Tabla267[[#This Row],[VALOR RESTANTE]],0)</f>
        <v>0</v>
      </c>
    </row>
    <row r="7448" spans="2:13" hidden="1" x14ac:dyDescent="0.2">
      <c r="B7448" s="31">
        <v>7439</v>
      </c>
      <c r="J7448">
        <f t="shared" si="116"/>
        <v>105000</v>
      </c>
      <c r="K7448" t="e">
        <f>VLOOKUP(B7448,'REGISTRO ABONOS'!$B$8:$BC$10039,54,0)</f>
        <v>#N/A</v>
      </c>
      <c r="L7448" t="e">
        <f>IF(Tabla267[[#This Row],[VALOR RESTANTE]]&lt;Tabla267[[#This Row],[VALOR]],"NO DISPONIBLE","DISPONIBLE")</f>
        <v>#N/A</v>
      </c>
      <c r="M7448" s="9">
        <f>COUNTIF(Tabla267[[#This Row],[VALOR RESTANTE]],0)</f>
        <v>0</v>
      </c>
    </row>
    <row r="7449" spans="2:13" hidden="1" x14ac:dyDescent="0.2">
      <c r="B7449" s="31">
        <v>7440</v>
      </c>
      <c r="J7449">
        <f t="shared" si="116"/>
        <v>105000</v>
      </c>
      <c r="K7449" t="e">
        <f>VLOOKUP(B7449,'REGISTRO ABONOS'!$B$8:$BC$10039,54,0)</f>
        <v>#N/A</v>
      </c>
      <c r="L7449" t="e">
        <f>IF(Tabla267[[#This Row],[VALOR RESTANTE]]&lt;Tabla267[[#This Row],[VALOR]],"NO DISPONIBLE","DISPONIBLE")</f>
        <v>#N/A</v>
      </c>
      <c r="M7449" s="9">
        <f>COUNTIF(Tabla267[[#This Row],[VALOR RESTANTE]],0)</f>
        <v>0</v>
      </c>
    </row>
    <row r="7450" spans="2:13" hidden="1" x14ac:dyDescent="0.2">
      <c r="B7450" s="31">
        <v>7441</v>
      </c>
      <c r="J7450">
        <f t="shared" si="116"/>
        <v>105000</v>
      </c>
      <c r="K7450" t="e">
        <f>VLOOKUP(B7450,'REGISTRO ABONOS'!$B$8:$BC$10039,54,0)</f>
        <v>#N/A</v>
      </c>
      <c r="L7450" t="e">
        <f>IF(Tabla267[[#This Row],[VALOR RESTANTE]]&lt;Tabla267[[#This Row],[VALOR]],"NO DISPONIBLE","DISPONIBLE")</f>
        <v>#N/A</v>
      </c>
      <c r="M7450" s="9">
        <f>COUNTIF(Tabla267[[#This Row],[VALOR RESTANTE]],0)</f>
        <v>0</v>
      </c>
    </row>
    <row r="7451" spans="2:13" hidden="1" x14ac:dyDescent="0.2">
      <c r="B7451" s="31">
        <v>7442</v>
      </c>
      <c r="J7451">
        <f t="shared" si="116"/>
        <v>105000</v>
      </c>
      <c r="K7451" t="e">
        <f>VLOOKUP(B7451,'REGISTRO ABONOS'!$B$8:$BC$10039,54,0)</f>
        <v>#N/A</v>
      </c>
      <c r="L7451" t="e">
        <f>IF(Tabla267[[#This Row],[VALOR RESTANTE]]&lt;Tabla267[[#This Row],[VALOR]],"NO DISPONIBLE","DISPONIBLE")</f>
        <v>#N/A</v>
      </c>
      <c r="M7451" s="9">
        <f>COUNTIF(Tabla267[[#This Row],[VALOR RESTANTE]],0)</f>
        <v>0</v>
      </c>
    </row>
    <row r="7452" spans="2:13" hidden="1" x14ac:dyDescent="0.2">
      <c r="B7452" s="31">
        <v>7443</v>
      </c>
      <c r="J7452">
        <f t="shared" si="116"/>
        <v>105000</v>
      </c>
      <c r="K7452" t="e">
        <f>VLOOKUP(B7452,'REGISTRO ABONOS'!$B$8:$BC$10039,54,0)</f>
        <v>#N/A</v>
      </c>
      <c r="L7452" t="e">
        <f>IF(Tabla267[[#This Row],[VALOR RESTANTE]]&lt;Tabla267[[#This Row],[VALOR]],"NO DISPONIBLE","DISPONIBLE")</f>
        <v>#N/A</v>
      </c>
      <c r="M7452" s="9">
        <f>COUNTIF(Tabla267[[#This Row],[VALOR RESTANTE]],0)</f>
        <v>0</v>
      </c>
    </row>
    <row r="7453" spans="2:13" hidden="1" x14ac:dyDescent="0.2">
      <c r="B7453" s="31">
        <v>7444</v>
      </c>
      <c r="J7453">
        <f t="shared" si="116"/>
        <v>105000</v>
      </c>
      <c r="K7453" t="e">
        <f>VLOOKUP(B7453,'REGISTRO ABONOS'!$B$8:$BC$10039,54,0)</f>
        <v>#N/A</v>
      </c>
      <c r="L7453" t="e">
        <f>IF(Tabla267[[#This Row],[VALOR RESTANTE]]&lt;Tabla267[[#This Row],[VALOR]],"NO DISPONIBLE","DISPONIBLE")</f>
        <v>#N/A</v>
      </c>
      <c r="M7453" s="9">
        <f>COUNTIF(Tabla267[[#This Row],[VALOR RESTANTE]],0)</f>
        <v>0</v>
      </c>
    </row>
    <row r="7454" spans="2:13" hidden="1" x14ac:dyDescent="0.2">
      <c r="B7454" s="31">
        <v>7445</v>
      </c>
      <c r="J7454">
        <f t="shared" si="116"/>
        <v>105000</v>
      </c>
      <c r="K7454" t="e">
        <f>VLOOKUP(B7454,'REGISTRO ABONOS'!$B$8:$BC$10039,54,0)</f>
        <v>#N/A</v>
      </c>
      <c r="L7454" t="e">
        <f>IF(Tabla267[[#This Row],[VALOR RESTANTE]]&lt;Tabla267[[#This Row],[VALOR]],"NO DISPONIBLE","DISPONIBLE")</f>
        <v>#N/A</v>
      </c>
      <c r="M7454" s="9">
        <f>COUNTIF(Tabla267[[#This Row],[VALOR RESTANTE]],0)</f>
        <v>0</v>
      </c>
    </row>
    <row r="7455" spans="2:13" hidden="1" x14ac:dyDescent="0.2">
      <c r="B7455" s="31">
        <v>7446</v>
      </c>
      <c r="J7455">
        <f t="shared" si="116"/>
        <v>105000</v>
      </c>
      <c r="K7455" t="e">
        <f>VLOOKUP(B7455,'REGISTRO ABONOS'!$B$8:$BC$10039,54,0)</f>
        <v>#N/A</v>
      </c>
      <c r="L7455" t="e">
        <f>IF(Tabla267[[#This Row],[VALOR RESTANTE]]&lt;Tabla267[[#This Row],[VALOR]],"NO DISPONIBLE","DISPONIBLE")</f>
        <v>#N/A</v>
      </c>
      <c r="M7455" s="9">
        <f>COUNTIF(Tabla267[[#This Row],[VALOR RESTANTE]],0)</f>
        <v>0</v>
      </c>
    </row>
    <row r="7456" spans="2:13" hidden="1" x14ac:dyDescent="0.2">
      <c r="B7456" s="31">
        <v>7447</v>
      </c>
      <c r="J7456">
        <f t="shared" si="116"/>
        <v>105000</v>
      </c>
      <c r="K7456" t="e">
        <f>VLOOKUP(B7456,'REGISTRO ABONOS'!$B$8:$BC$10039,54,0)</f>
        <v>#N/A</v>
      </c>
      <c r="L7456" t="e">
        <f>IF(Tabla267[[#This Row],[VALOR RESTANTE]]&lt;Tabla267[[#This Row],[VALOR]],"NO DISPONIBLE","DISPONIBLE")</f>
        <v>#N/A</v>
      </c>
      <c r="M7456" s="9">
        <f>COUNTIF(Tabla267[[#This Row],[VALOR RESTANTE]],0)</f>
        <v>0</v>
      </c>
    </row>
    <row r="7457" spans="2:13" hidden="1" x14ac:dyDescent="0.2">
      <c r="B7457" s="31">
        <v>7448</v>
      </c>
      <c r="J7457">
        <f t="shared" si="116"/>
        <v>105000</v>
      </c>
      <c r="K7457" t="e">
        <f>VLOOKUP(B7457,'REGISTRO ABONOS'!$B$8:$BC$10039,54,0)</f>
        <v>#N/A</v>
      </c>
      <c r="L7457" t="e">
        <f>IF(Tabla267[[#This Row],[VALOR RESTANTE]]&lt;Tabla267[[#This Row],[VALOR]],"NO DISPONIBLE","DISPONIBLE")</f>
        <v>#N/A</v>
      </c>
      <c r="M7457" s="9">
        <f>COUNTIF(Tabla267[[#This Row],[VALOR RESTANTE]],0)</f>
        <v>0</v>
      </c>
    </row>
    <row r="7458" spans="2:13" hidden="1" x14ac:dyDescent="0.2">
      <c r="B7458" s="31">
        <v>7449</v>
      </c>
      <c r="J7458">
        <f t="shared" si="116"/>
        <v>105000</v>
      </c>
      <c r="K7458" t="e">
        <f>VLOOKUP(B7458,'REGISTRO ABONOS'!$B$8:$BC$10039,54,0)</f>
        <v>#N/A</v>
      </c>
      <c r="L7458" t="e">
        <f>IF(Tabla267[[#This Row],[VALOR RESTANTE]]&lt;Tabla267[[#This Row],[VALOR]],"NO DISPONIBLE","DISPONIBLE")</f>
        <v>#N/A</v>
      </c>
      <c r="M7458" s="9">
        <f>COUNTIF(Tabla267[[#This Row],[VALOR RESTANTE]],0)</f>
        <v>0</v>
      </c>
    </row>
    <row r="7459" spans="2:13" hidden="1" x14ac:dyDescent="0.2">
      <c r="B7459" s="31">
        <v>7450</v>
      </c>
      <c r="J7459">
        <f t="shared" si="116"/>
        <v>105000</v>
      </c>
      <c r="K7459" t="e">
        <f>VLOOKUP(B7459,'REGISTRO ABONOS'!$B$8:$BC$10039,54,0)</f>
        <v>#N/A</v>
      </c>
      <c r="L7459" t="e">
        <f>IF(Tabla267[[#This Row],[VALOR RESTANTE]]&lt;Tabla267[[#This Row],[VALOR]],"NO DISPONIBLE","DISPONIBLE")</f>
        <v>#N/A</v>
      </c>
      <c r="M7459" s="9">
        <f>COUNTIF(Tabla267[[#This Row],[VALOR RESTANTE]],0)</f>
        <v>0</v>
      </c>
    </row>
    <row r="7460" spans="2:13" hidden="1" x14ac:dyDescent="0.2">
      <c r="B7460" s="31">
        <v>7451</v>
      </c>
      <c r="C7460" s="10">
        <v>43562</v>
      </c>
      <c r="D7460" t="s">
        <v>433</v>
      </c>
      <c r="H7460" t="s">
        <v>433</v>
      </c>
      <c r="I7460" t="s">
        <v>411</v>
      </c>
      <c r="J7460">
        <f t="shared" si="116"/>
        <v>105000</v>
      </c>
      <c r="K7460" t="e">
        <f>VLOOKUP(B7460,'REGISTRO ABONOS'!$B$8:$BC$10039,54,0)</f>
        <v>#N/A</v>
      </c>
      <c r="L7460" t="e">
        <f>IF(Tabla267[[#This Row],[VALOR RESTANTE]]&lt;Tabla267[[#This Row],[VALOR]],"NO DISPONIBLE","DISPONIBLE")</f>
        <v>#N/A</v>
      </c>
      <c r="M7460" s="9">
        <f>COUNTIF(Tabla267[[#This Row],[VALOR RESTANTE]],0)</f>
        <v>0</v>
      </c>
    </row>
    <row r="7461" spans="2:13" hidden="1" x14ac:dyDescent="0.2">
      <c r="B7461" s="31">
        <v>7452</v>
      </c>
      <c r="J7461">
        <f t="shared" si="116"/>
        <v>105000</v>
      </c>
      <c r="K7461" t="e">
        <f>VLOOKUP(B7461,'REGISTRO ABONOS'!$B$8:$BC$10039,54,0)</f>
        <v>#N/A</v>
      </c>
      <c r="L7461" t="e">
        <f>IF(Tabla267[[#This Row],[VALOR RESTANTE]]&lt;Tabla267[[#This Row],[VALOR]],"NO DISPONIBLE","DISPONIBLE")</f>
        <v>#N/A</v>
      </c>
      <c r="M7461" s="9">
        <f>COUNTIF(Tabla267[[#This Row],[VALOR RESTANTE]],0)</f>
        <v>0</v>
      </c>
    </row>
    <row r="7462" spans="2:13" hidden="1" x14ac:dyDescent="0.2">
      <c r="B7462" s="31">
        <v>7453</v>
      </c>
      <c r="J7462">
        <f t="shared" si="116"/>
        <v>105000</v>
      </c>
      <c r="K7462" t="e">
        <f>VLOOKUP(B7462,'REGISTRO ABONOS'!$B$8:$BC$10039,54,0)</f>
        <v>#N/A</v>
      </c>
      <c r="L7462" t="e">
        <f>IF(Tabla267[[#This Row],[VALOR RESTANTE]]&lt;Tabla267[[#This Row],[VALOR]],"NO DISPONIBLE","DISPONIBLE")</f>
        <v>#N/A</v>
      </c>
      <c r="M7462" s="9">
        <f>COUNTIF(Tabla267[[#This Row],[VALOR RESTANTE]],0)</f>
        <v>0</v>
      </c>
    </row>
    <row r="7463" spans="2:13" hidden="1" x14ac:dyDescent="0.2">
      <c r="B7463" s="31">
        <v>7454</v>
      </c>
      <c r="J7463">
        <f t="shared" si="116"/>
        <v>105000</v>
      </c>
      <c r="K7463" t="e">
        <f>VLOOKUP(B7463,'REGISTRO ABONOS'!$B$8:$BC$10039,54,0)</f>
        <v>#N/A</v>
      </c>
      <c r="L7463" t="e">
        <f>IF(Tabla267[[#This Row],[VALOR RESTANTE]]&lt;Tabla267[[#This Row],[VALOR]],"NO DISPONIBLE","DISPONIBLE")</f>
        <v>#N/A</v>
      </c>
      <c r="M7463" s="9">
        <f>COUNTIF(Tabla267[[#This Row],[VALOR RESTANTE]],0)</f>
        <v>0</v>
      </c>
    </row>
    <row r="7464" spans="2:13" hidden="1" x14ac:dyDescent="0.2">
      <c r="B7464" s="31">
        <v>7455</v>
      </c>
      <c r="J7464">
        <f t="shared" si="116"/>
        <v>105000</v>
      </c>
      <c r="K7464" t="e">
        <f>VLOOKUP(B7464,'REGISTRO ABONOS'!$B$8:$BC$10039,54,0)</f>
        <v>#N/A</v>
      </c>
      <c r="L7464" t="e">
        <f>IF(Tabla267[[#This Row],[VALOR RESTANTE]]&lt;Tabla267[[#This Row],[VALOR]],"NO DISPONIBLE","DISPONIBLE")</f>
        <v>#N/A</v>
      </c>
      <c r="M7464" s="9">
        <f>COUNTIF(Tabla267[[#This Row],[VALOR RESTANTE]],0)</f>
        <v>0</v>
      </c>
    </row>
    <row r="7465" spans="2:13" hidden="1" x14ac:dyDescent="0.2">
      <c r="B7465" s="31">
        <v>7456</v>
      </c>
      <c r="J7465">
        <f t="shared" si="116"/>
        <v>105000</v>
      </c>
      <c r="K7465" t="e">
        <f>VLOOKUP(B7465,'REGISTRO ABONOS'!$B$8:$BC$10039,54,0)</f>
        <v>#N/A</v>
      </c>
      <c r="L7465" t="e">
        <f>IF(Tabla267[[#This Row],[VALOR RESTANTE]]&lt;Tabla267[[#This Row],[VALOR]],"NO DISPONIBLE","DISPONIBLE")</f>
        <v>#N/A</v>
      </c>
      <c r="M7465" s="9">
        <f>COUNTIF(Tabla267[[#This Row],[VALOR RESTANTE]],0)</f>
        <v>0</v>
      </c>
    </row>
    <row r="7466" spans="2:13" hidden="1" x14ac:dyDescent="0.2">
      <c r="B7466" s="31">
        <v>7457</v>
      </c>
      <c r="J7466">
        <f t="shared" si="116"/>
        <v>105000</v>
      </c>
      <c r="K7466" t="e">
        <f>VLOOKUP(B7466,'REGISTRO ABONOS'!$B$8:$BC$10039,54,0)</f>
        <v>#N/A</v>
      </c>
      <c r="L7466" t="e">
        <f>IF(Tabla267[[#This Row],[VALOR RESTANTE]]&lt;Tabla267[[#This Row],[VALOR]],"NO DISPONIBLE","DISPONIBLE")</f>
        <v>#N/A</v>
      </c>
      <c r="M7466" s="9">
        <f>COUNTIF(Tabla267[[#This Row],[VALOR RESTANTE]],0)</f>
        <v>0</v>
      </c>
    </row>
    <row r="7467" spans="2:13" hidden="1" x14ac:dyDescent="0.2">
      <c r="B7467" s="31">
        <v>7458</v>
      </c>
      <c r="J7467">
        <f t="shared" si="116"/>
        <v>105000</v>
      </c>
      <c r="K7467" t="e">
        <f>VLOOKUP(B7467,'REGISTRO ABONOS'!$B$8:$BC$10039,54,0)</f>
        <v>#N/A</v>
      </c>
      <c r="L7467" t="e">
        <f>IF(Tabla267[[#This Row],[VALOR RESTANTE]]&lt;Tabla267[[#This Row],[VALOR]],"NO DISPONIBLE","DISPONIBLE")</f>
        <v>#N/A</v>
      </c>
      <c r="M7467" s="9">
        <f>COUNTIF(Tabla267[[#This Row],[VALOR RESTANTE]],0)</f>
        <v>0</v>
      </c>
    </row>
    <row r="7468" spans="2:13" hidden="1" x14ac:dyDescent="0.2">
      <c r="B7468" s="31">
        <v>7459</v>
      </c>
      <c r="J7468">
        <f t="shared" si="116"/>
        <v>105000</v>
      </c>
      <c r="K7468" t="e">
        <f>VLOOKUP(B7468,'REGISTRO ABONOS'!$B$8:$BC$10039,54,0)</f>
        <v>#N/A</v>
      </c>
      <c r="L7468" t="e">
        <f>IF(Tabla267[[#This Row],[VALOR RESTANTE]]&lt;Tabla267[[#This Row],[VALOR]],"NO DISPONIBLE","DISPONIBLE")</f>
        <v>#N/A</v>
      </c>
      <c r="M7468" s="9">
        <f>COUNTIF(Tabla267[[#This Row],[VALOR RESTANTE]],0)</f>
        <v>0</v>
      </c>
    </row>
    <row r="7469" spans="2:13" hidden="1" x14ac:dyDescent="0.2">
      <c r="B7469" s="31">
        <v>7460</v>
      </c>
      <c r="J7469">
        <f t="shared" si="116"/>
        <v>105000</v>
      </c>
      <c r="K7469" t="e">
        <f>VLOOKUP(B7469,'REGISTRO ABONOS'!$B$8:$BC$10039,54,0)</f>
        <v>#N/A</v>
      </c>
      <c r="L7469" t="e">
        <f>IF(Tabla267[[#This Row],[VALOR RESTANTE]]&lt;Tabla267[[#This Row],[VALOR]],"NO DISPONIBLE","DISPONIBLE")</f>
        <v>#N/A</v>
      </c>
      <c r="M7469" s="9">
        <f>COUNTIF(Tabla267[[#This Row],[VALOR RESTANTE]],0)</f>
        <v>0</v>
      </c>
    </row>
    <row r="7470" spans="2:13" hidden="1" x14ac:dyDescent="0.2">
      <c r="B7470" s="31">
        <v>7461</v>
      </c>
      <c r="J7470">
        <f t="shared" si="116"/>
        <v>105000</v>
      </c>
      <c r="K7470" t="e">
        <f>VLOOKUP(B7470,'REGISTRO ABONOS'!$B$8:$BC$10039,54,0)</f>
        <v>#N/A</v>
      </c>
      <c r="L7470" t="e">
        <f>IF(Tabla267[[#This Row],[VALOR RESTANTE]]&lt;Tabla267[[#This Row],[VALOR]],"NO DISPONIBLE","DISPONIBLE")</f>
        <v>#N/A</v>
      </c>
      <c r="M7470" s="9">
        <f>COUNTIF(Tabla267[[#This Row],[VALOR RESTANTE]],0)</f>
        <v>0</v>
      </c>
    </row>
    <row r="7471" spans="2:13" hidden="1" x14ac:dyDescent="0.2">
      <c r="B7471" s="31">
        <v>7462</v>
      </c>
      <c r="J7471">
        <f t="shared" si="116"/>
        <v>105000</v>
      </c>
      <c r="K7471" t="e">
        <f>VLOOKUP(B7471,'REGISTRO ABONOS'!$B$8:$BC$10039,54,0)</f>
        <v>#N/A</v>
      </c>
      <c r="L7471" t="e">
        <f>IF(Tabla267[[#This Row],[VALOR RESTANTE]]&lt;Tabla267[[#This Row],[VALOR]],"NO DISPONIBLE","DISPONIBLE")</f>
        <v>#N/A</v>
      </c>
      <c r="M7471" s="9">
        <f>COUNTIF(Tabla267[[#This Row],[VALOR RESTANTE]],0)</f>
        <v>0</v>
      </c>
    </row>
    <row r="7472" spans="2:13" hidden="1" x14ac:dyDescent="0.2">
      <c r="B7472" s="31">
        <v>7463</v>
      </c>
      <c r="J7472">
        <f t="shared" si="116"/>
        <v>105000</v>
      </c>
      <c r="K7472" t="e">
        <f>VLOOKUP(B7472,'REGISTRO ABONOS'!$B$8:$BC$10039,54,0)</f>
        <v>#N/A</v>
      </c>
      <c r="L7472" t="e">
        <f>IF(Tabla267[[#This Row],[VALOR RESTANTE]]&lt;Tabla267[[#This Row],[VALOR]],"NO DISPONIBLE","DISPONIBLE")</f>
        <v>#N/A</v>
      </c>
      <c r="M7472" s="9">
        <f>COUNTIF(Tabla267[[#This Row],[VALOR RESTANTE]],0)</f>
        <v>0</v>
      </c>
    </row>
    <row r="7473" spans="2:13" hidden="1" x14ac:dyDescent="0.2">
      <c r="B7473" s="31">
        <v>7464</v>
      </c>
      <c r="J7473">
        <f t="shared" si="116"/>
        <v>105000</v>
      </c>
      <c r="K7473" t="e">
        <f>VLOOKUP(B7473,'REGISTRO ABONOS'!$B$8:$BC$10039,54,0)</f>
        <v>#N/A</v>
      </c>
      <c r="L7473" t="e">
        <f>IF(Tabla267[[#This Row],[VALOR RESTANTE]]&lt;Tabla267[[#This Row],[VALOR]],"NO DISPONIBLE","DISPONIBLE")</f>
        <v>#N/A</v>
      </c>
      <c r="M7473" s="9">
        <f>COUNTIF(Tabla267[[#This Row],[VALOR RESTANTE]],0)</f>
        <v>0</v>
      </c>
    </row>
    <row r="7474" spans="2:13" hidden="1" x14ac:dyDescent="0.2">
      <c r="B7474" s="31">
        <v>7465</v>
      </c>
      <c r="J7474">
        <f t="shared" si="116"/>
        <v>105000</v>
      </c>
      <c r="K7474" t="e">
        <f>VLOOKUP(B7474,'REGISTRO ABONOS'!$B$8:$BC$10039,54,0)</f>
        <v>#N/A</v>
      </c>
      <c r="L7474" t="e">
        <f>IF(Tabla267[[#This Row],[VALOR RESTANTE]]&lt;Tabla267[[#This Row],[VALOR]],"NO DISPONIBLE","DISPONIBLE")</f>
        <v>#N/A</v>
      </c>
      <c r="M7474" s="9">
        <f>COUNTIF(Tabla267[[#This Row],[VALOR RESTANTE]],0)</f>
        <v>0</v>
      </c>
    </row>
    <row r="7475" spans="2:13" hidden="1" x14ac:dyDescent="0.2">
      <c r="B7475" s="31">
        <v>7466</v>
      </c>
      <c r="J7475">
        <f t="shared" si="116"/>
        <v>105000</v>
      </c>
      <c r="K7475" t="e">
        <f>VLOOKUP(B7475,'REGISTRO ABONOS'!$B$8:$BC$10039,54,0)</f>
        <v>#N/A</v>
      </c>
      <c r="L7475" t="e">
        <f>IF(Tabla267[[#This Row],[VALOR RESTANTE]]&lt;Tabla267[[#This Row],[VALOR]],"NO DISPONIBLE","DISPONIBLE")</f>
        <v>#N/A</v>
      </c>
      <c r="M7475" s="9">
        <f>COUNTIF(Tabla267[[#This Row],[VALOR RESTANTE]],0)</f>
        <v>0</v>
      </c>
    </row>
    <row r="7476" spans="2:13" hidden="1" x14ac:dyDescent="0.2">
      <c r="B7476" s="31">
        <v>7467</v>
      </c>
      <c r="J7476">
        <f t="shared" si="116"/>
        <v>105000</v>
      </c>
      <c r="K7476" t="e">
        <f>VLOOKUP(B7476,'REGISTRO ABONOS'!$B$8:$BC$10039,54,0)</f>
        <v>#N/A</v>
      </c>
      <c r="L7476" t="e">
        <f>IF(Tabla267[[#This Row],[VALOR RESTANTE]]&lt;Tabla267[[#This Row],[VALOR]],"NO DISPONIBLE","DISPONIBLE")</f>
        <v>#N/A</v>
      </c>
      <c r="M7476" s="9">
        <f>COUNTIF(Tabla267[[#This Row],[VALOR RESTANTE]],0)</f>
        <v>0</v>
      </c>
    </row>
    <row r="7477" spans="2:13" hidden="1" x14ac:dyDescent="0.2">
      <c r="B7477" s="31">
        <v>7468</v>
      </c>
      <c r="J7477">
        <f t="shared" si="116"/>
        <v>105000</v>
      </c>
      <c r="K7477" t="e">
        <f>VLOOKUP(B7477,'REGISTRO ABONOS'!$B$8:$BC$10039,54,0)</f>
        <v>#N/A</v>
      </c>
      <c r="L7477" t="e">
        <f>IF(Tabla267[[#This Row],[VALOR RESTANTE]]&lt;Tabla267[[#This Row],[VALOR]],"NO DISPONIBLE","DISPONIBLE")</f>
        <v>#N/A</v>
      </c>
      <c r="M7477" s="9">
        <f>COUNTIF(Tabla267[[#This Row],[VALOR RESTANTE]],0)</f>
        <v>0</v>
      </c>
    </row>
    <row r="7478" spans="2:13" hidden="1" x14ac:dyDescent="0.2">
      <c r="B7478" s="31">
        <v>7469</v>
      </c>
      <c r="J7478">
        <f t="shared" si="116"/>
        <v>105000</v>
      </c>
      <c r="K7478" t="e">
        <f>VLOOKUP(B7478,'REGISTRO ABONOS'!$B$8:$BC$10039,54,0)</f>
        <v>#N/A</v>
      </c>
      <c r="L7478" t="e">
        <f>IF(Tabla267[[#This Row],[VALOR RESTANTE]]&lt;Tabla267[[#This Row],[VALOR]],"NO DISPONIBLE","DISPONIBLE")</f>
        <v>#N/A</v>
      </c>
      <c r="M7478" s="9">
        <f>COUNTIF(Tabla267[[#This Row],[VALOR RESTANTE]],0)</f>
        <v>0</v>
      </c>
    </row>
    <row r="7479" spans="2:13" hidden="1" x14ac:dyDescent="0.2">
      <c r="B7479" s="31">
        <v>7470</v>
      </c>
      <c r="J7479">
        <f t="shared" si="116"/>
        <v>105000</v>
      </c>
      <c r="K7479" t="e">
        <f>VLOOKUP(B7479,'REGISTRO ABONOS'!$B$8:$BC$10039,54,0)</f>
        <v>#N/A</v>
      </c>
      <c r="L7479" t="e">
        <f>IF(Tabla267[[#This Row],[VALOR RESTANTE]]&lt;Tabla267[[#This Row],[VALOR]],"NO DISPONIBLE","DISPONIBLE")</f>
        <v>#N/A</v>
      </c>
      <c r="M7479" s="9">
        <f>COUNTIF(Tabla267[[#This Row],[VALOR RESTANTE]],0)</f>
        <v>0</v>
      </c>
    </row>
    <row r="7480" spans="2:13" hidden="1" x14ac:dyDescent="0.2">
      <c r="B7480" s="31">
        <v>7471</v>
      </c>
      <c r="J7480">
        <f t="shared" si="116"/>
        <v>105000</v>
      </c>
      <c r="K7480" t="e">
        <f>VLOOKUP(B7480,'REGISTRO ABONOS'!$B$8:$BC$10039,54,0)</f>
        <v>#N/A</v>
      </c>
      <c r="L7480" t="e">
        <f>IF(Tabla267[[#This Row],[VALOR RESTANTE]]&lt;Tabla267[[#This Row],[VALOR]],"NO DISPONIBLE","DISPONIBLE")</f>
        <v>#N/A</v>
      </c>
      <c r="M7480" s="9">
        <f>COUNTIF(Tabla267[[#This Row],[VALOR RESTANTE]],0)</f>
        <v>0</v>
      </c>
    </row>
    <row r="7481" spans="2:13" hidden="1" x14ac:dyDescent="0.2">
      <c r="B7481" s="31">
        <v>7472</v>
      </c>
      <c r="J7481">
        <f t="shared" si="116"/>
        <v>105000</v>
      </c>
      <c r="K7481" t="e">
        <f>VLOOKUP(B7481,'REGISTRO ABONOS'!$B$8:$BC$10039,54,0)</f>
        <v>#N/A</v>
      </c>
      <c r="L7481" t="e">
        <f>IF(Tabla267[[#This Row],[VALOR RESTANTE]]&lt;Tabla267[[#This Row],[VALOR]],"NO DISPONIBLE","DISPONIBLE")</f>
        <v>#N/A</v>
      </c>
      <c r="M7481" s="9">
        <f>COUNTIF(Tabla267[[#This Row],[VALOR RESTANTE]],0)</f>
        <v>0</v>
      </c>
    </row>
    <row r="7482" spans="2:13" hidden="1" x14ac:dyDescent="0.2">
      <c r="B7482" s="31">
        <v>7473</v>
      </c>
      <c r="J7482">
        <f t="shared" si="116"/>
        <v>105000</v>
      </c>
      <c r="K7482" t="e">
        <f>VLOOKUP(B7482,'REGISTRO ABONOS'!$B$8:$BC$10039,54,0)</f>
        <v>#N/A</v>
      </c>
      <c r="L7482" t="e">
        <f>IF(Tabla267[[#This Row],[VALOR RESTANTE]]&lt;Tabla267[[#This Row],[VALOR]],"NO DISPONIBLE","DISPONIBLE")</f>
        <v>#N/A</v>
      </c>
      <c r="M7482" s="9">
        <f>COUNTIF(Tabla267[[#This Row],[VALOR RESTANTE]],0)</f>
        <v>0</v>
      </c>
    </row>
    <row r="7483" spans="2:13" hidden="1" x14ac:dyDescent="0.2">
      <c r="B7483" s="31">
        <v>7474</v>
      </c>
      <c r="J7483">
        <f t="shared" si="116"/>
        <v>105000</v>
      </c>
      <c r="K7483" t="e">
        <f>VLOOKUP(B7483,'REGISTRO ABONOS'!$B$8:$BC$10039,54,0)</f>
        <v>#N/A</v>
      </c>
      <c r="L7483" t="e">
        <f>IF(Tabla267[[#This Row],[VALOR RESTANTE]]&lt;Tabla267[[#This Row],[VALOR]],"NO DISPONIBLE","DISPONIBLE")</f>
        <v>#N/A</v>
      </c>
      <c r="M7483" s="9">
        <f>COUNTIF(Tabla267[[#This Row],[VALOR RESTANTE]],0)</f>
        <v>0</v>
      </c>
    </row>
    <row r="7484" spans="2:13" hidden="1" x14ac:dyDescent="0.2">
      <c r="B7484" s="31">
        <v>7475</v>
      </c>
      <c r="J7484">
        <f t="shared" si="116"/>
        <v>105000</v>
      </c>
      <c r="K7484" t="e">
        <f>VLOOKUP(B7484,'REGISTRO ABONOS'!$B$8:$BC$10039,54,0)</f>
        <v>#N/A</v>
      </c>
      <c r="L7484" t="e">
        <f>IF(Tabla267[[#This Row],[VALOR RESTANTE]]&lt;Tabla267[[#This Row],[VALOR]],"NO DISPONIBLE","DISPONIBLE")</f>
        <v>#N/A</v>
      </c>
      <c r="M7484" s="9">
        <f>COUNTIF(Tabla267[[#This Row],[VALOR RESTANTE]],0)</f>
        <v>0</v>
      </c>
    </row>
    <row r="7485" spans="2:13" hidden="1" x14ac:dyDescent="0.2">
      <c r="B7485" s="31">
        <v>7476</v>
      </c>
      <c r="J7485">
        <f t="shared" si="116"/>
        <v>105000</v>
      </c>
      <c r="K7485" t="e">
        <f>VLOOKUP(B7485,'REGISTRO ABONOS'!$B$8:$BC$10039,54,0)</f>
        <v>#N/A</v>
      </c>
      <c r="L7485" t="e">
        <f>IF(Tabla267[[#This Row],[VALOR RESTANTE]]&lt;Tabla267[[#This Row],[VALOR]],"NO DISPONIBLE","DISPONIBLE")</f>
        <v>#N/A</v>
      </c>
      <c r="M7485" s="9">
        <f>COUNTIF(Tabla267[[#This Row],[VALOR RESTANTE]],0)</f>
        <v>0</v>
      </c>
    </row>
    <row r="7486" spans="2:13" hidden="1" x14ac:dyDescent="0.2">
      <c r="B7486" s="31">
        <v>7477</v>
      </c>
      <c r="J7486">
        <f t="shared" si="116"/>
        <v>105000</v>
      </c>
      <c r="K7486" t="e">
        <f>VLOOKUP(B7486,'REGISTRO ABONOS'!$B$8:$BC$10039,54,0)</f>
        <v>#N/A</v>
      </c>
      <c r="L7486" t="e">
        <f>IF(Tabla267[[#This Row],[VALOR RESTANTE]]&lt;Tabla267[[#This Row],[VALOR]],"NO DISPONIBLE","DISPONIBLE")</f>
        <v>#N/A</v>
      </c>
      <c r="M7486" s="9">
        <f>COUNTIF(Tabla267[[#This Row],[VALOR RESTANTE]],0)</f>
        <v>0</v>
      </c>
    </row>
    <row r="7487" spans="2:13" hidden="1" x14ac:dyDescent="0.2">
      <c r="B7487" s="31">
        <v>7478</v>
      </c>
      <c r="J7487">
        <f t="shared" si="116"/>
        <v>105000</v>
      </c>
      <c r="K7487" t="e">
        <f>VLOOKUP(B7487,'REGISTRO ABONOS'!$B$8:$BC$10039,54,0)</f>
        <v>#N/A</v>
      </c>
      <c r="L7487" t="e">
        <f>IF(Tabla267[[#This Row],[VALOR RESTANTE]]&lt;Tabla267[[#This Row],[VALOR]],"NO DISPONIBLE","DISPONIBLE")</f>
        <v>#N/A</v>
      </c>
      <c r="M7487" s="9">
        <f>COUNTIF(Tabla267[[#This Row],[VALOR RESTANTE]],0)</f>
        <v>0</v>
      </c>
    </row>
    <row r="7488" spans="2:13" hidden="1" x14ac:dyDescent="0.2">
      <c r="B7488" s="31">
        <v>7479</v>
      </c>
      <c r="J7488">
        <f t="shared" si="116"/>
        <v>105000</v>
      </c>
      <c r="K7488" t="e">
        <f>VLOOKUP(B7488,'REGISTRO ABONOS'!$B$8:$BC$10039,54,0)</f>
        <v>#N/A</v>
      </c>
      <c r="L7488" t="e">
        <f>IF(Tabla267[[#This Row],[VALOR RESTANTE]]&lt;Tabla267[[#This Row],[VALOR]],"NO DISPONIBLE","DISPONIBLE")</f>
        <v>#N/A</v>
      </c>
      <c r="M7488" s="9">
        <f>COUNTIF(Tabla267[[#This Row],[VALOR RESTANTE]],0)</f>
        <v>0</v>
      </c>
    </row>
    <row r="7489" spans="2:13" hidden="1" x14ac:dyDescent="0.2">
      <c r="B7489" s="31">
        <v>7480</v>
      </c>
      <c r="J7489">
        <f t="shared" si="116"/>
        <v>105000</v>
      </c>
      <c r="K7489" t="e">
        <f>VLOOKUP(B7489,'REGISTRO ABONOS'!$B$8:$BC$10039,54,0)</f>
        <v>#N/A</v>
      </c>
      <c r="L7489" t="e">
        <f>IF(Tabla267[[#This Row],[VALOR RESTANTE]]&lt;Tabla267[[#This Row],[VALOR]],"NO DISPONIBLE","DISPONIBLE")</f>
        <v>#N/A</v>
      </c>
      <c r="M7489" s="9">
        <f>COUNTIF(Tabla267[[#This Row],[VALOR RESTANTE]],0)</f>
        <v>0</v>
      </c>
    </row>
    <row r="7490" spans="2:13" hidden="1" x14ac:dyDescent="0.2">
      <c r="B7490" s="31">
        <v>7481</v>
      </c>
      <c r="J7490">
        <f t="shared" si="116"/>
        <v>105000</v>
      </c>
      <c r="K7490" t="e">
        <f>VLOOKUP(B7490,'REGISTRO ABONOS'!$B$8:$BC$10039,54,0)</f>
        <v>#N/A</v>
      </c>
      <c r="L7490" t="e">
        <f>IF(Tabla267[[#This Row],[VALOR RESTANTE]]&lt;Tabla267[[#This Row],[VALOR]],"NO DISPONIBLE","DISPONIBLE")</f>
        <v>#N/A</v>
      </c>
      <c r="M7490" s="9">
        <f>COUNTIF(Tabla267[[#This Row],[VALOR RESTANTE]],0)</f>
        <v>0</v>
      </c>
    </row>
    <row r="7491" spans="2:13" hidden="1" x14ac:dyDescent="0.2">
      <c r="B7491" s="31">
        <v>7482</v>
      </c>
      <c r="J7491">
        <f t="shared" si="116"/>
        <v>105000</v>
      </c>
      <c r="K7491" t="e">
        <f>VLOOKUP(B7491,'REGISTRO ABONOS'!$B$8:$BC$10039,54,0)</f>
        <v>#N/A</v>
      </c>
      <c r="L7491" t="e">
        <f>IF(Tabla267[[#This Row],[VALOR RESTANTE]]&lt;Tabla267[[#This Row],[VALOR]],"NO DISPONIBLE","DISPONIBLE")</f>
        <v>#N/A</v>
      </c>
      <c r="M7491" s="9">
        <f>COUNTIF(Tabla267[[#This Row],[VALOR RESTANTE]],0)</f>
        <v>0</v>
      </c>
    </row>
    <row r="7492" spans="2:13" hidden="1" x14ac:dyDescent="0.2">
      <c r="B7492" s="31">
        <v>7483</v>
      </c>
      <c r="J7492">
        <f t="shared" si="116"/>
        <v>105000</v>
      </c>
      <c r="K7492" t="e">
        <f>VLOOKUP(B7492,'REGISTRO ABONOS'!$B$8:$BC$10039,54,0)</f>
        <v>#N/A</v>
      </c>
      <c r="L7492" t="e">
        <f>IF(Tabla267[[#This Row],[VALOR RESTANTE]]&lt;Tabla267[[#This Row],[VALOR]],"NO DISPONIBLE","DISPONIBLE")</f>
        <v>#N/A</v>
      </c>
      <c r="M7492" s="9">
        <f>COUNTIF(Tabla267[[#This Row],[VALOR RESTANTE]],0)</f>
        <v>0</v>
      </c>
    </row>
    <row r="7493" spans="2:13" hidden="1" x14ac:dyDescent="0.2">
      <c r="B7493" s="31">
        <v>7484</v>
      </c>
      <c r="J7493">
        <f t="shared" si="116"/>
        <v>105000</v>
      </c>
      <c r="K7493" t="e">
        <f>VLOOKUP(B7493,'REGISTRO ABONOS'!$B$8:$BC$10039,54,0)</f>
        <v>#N/A</v>
      </c>
      <c r="L7493" t="e">
        <f>IF(Tabla267[[#This Row],[VALOR RESTANTE]]&lt;Tabla267[[#This Row],[VALOR]],"NO DISPONIBLE","DISPONIBLE")</f>
        <v>#N/A</v>
      </c>
      <c r="M7493" s="9">
        <f>COUNTIF(Tabla267[[#This Row],[VALOR RESTANTE]],0)</f>
        <v>0</v>
      </c>
    </row>
    <row r="7494" spans="2:13" hidden="1" x14ac:dyDescent="0.2">
      <c r="B7494" s="31">
        <v>7485</v>
      </c>
      <c r="J7494">
        <f t="shared" si="116"/>
        <v>105000</v>
      </c>
      <c r="K7494" t="e">
        <f>VLOOKUP(B7494,'REGISTRO ABONOS'!$B$8:$BC$10039,54,0)</f>
        <v>#N/A</v>
      </c>
      <c r="L7494" t="e">
        <f>IF(Tabla267[[#This Row],[VALOR RESTANTE]]&lt;Tabla267[[#This Row],[VALOR]],"NO DISPONIBLE","DISPONIBLE")</f>
        <v>#N/A</v>
      </c>
      <c r="M7494" s="9">
        <f>COUNTIF(Tabla267[[#This Row],[VALOR RESTANTE]],0)</f>
        <v>0</v>
      </c>
    </row>
    <row r="7495" spans="2:13" hidden="1" x14ac:dyDescent="0.2">
      <c r="B7495" s="31">
        <v>7486</v>
      </c>
      <c r="J7495">
        <f t="shared" si="116"/>
        <v>105000</v>
      </c>
      <c r="K7495" t="e">
        <f>VLOOKUP(B7495,'REGISTRO ABONOS'!$B$8:$BC$10039,54,0)</f>
        <v>#N/A</v>
      </c>
      <c r="L7495" t="e">
        <f>IF(Tabla267[[#This Row],[VALOR RESTANTE]]&lt;Tabla267[[#This Row],[VALOR]],"NO DISPONIBLE","DISPONIBLE")</f>
        <v>#N/A</v>
      </c>
      <c r="M7495" s="9">
        <f>COUNTIF(Tabla267[[#This Row],[VALOR RESTANTE]],0)</f>
        <v>0</v>
      </c>
    </row>
    <row r="7496" spans="2:13" hidden="1" x14ac:dyDescent="0.2">
      <c r="B7496" s="31">
        <v>7487</v>
      </c>
      <c r="C7496" s="10">
        <v>43570</v>
      </c>
      <c r="D7496" t="s">
        <v>422</v>
      </c>
      <c r="I7496" t="s">
        <v>411</v>
      </c>
      <c r="J7496">
        <f t="shared" si="116"/>
        <v>105000</v>
      </c>
      <c r="K7496" t="e">
        <f>VLOOKUP(B7496,'REGISTRO ABONOS'!$B$8:$BC$10039,54,0)</f>
        <v>#N/A</v>
      </c>
      <c r="L7496" t="e">
        <f>IF(Tabla267[[#This Row],[VALOR RESTANTE]]&lt;Tabla267[[#This Row],[VALOR]],"NO DISPONIBLE","DISPONIBLE")</f>
        <v>#N/A</v>
      </c>
      <c r="M7496" s="9">
        <f>COUNTIF(Tabla267[[#This Row],[VALOR RESTANTE]],0)</f>
        <v>0</v>
      </c>
    </row>
    <row r="7497" spans="2:13" hidden="1" x14ac:dyDescent="0.2">
      <c r="B7497" s="31">
        <v>7488</v>
      </c>
      <c r="J7497">
        <f t="shared" si="116"/>
        <v>105000</v>
      </c>
      <c r="K7497" t="e">
        <f>VLOOKUP(B7497,'REGISTRO ABONOS'!$B$8:$BC$10039,54,0)</f>
        <v>#N/A</v>
      </c>
      <c r="L7497" t="e">
        <f>IF(Tabla267[[#This Row],[VALOR RESTANTE]]&lt;Tabla267[[#This Row],[VALOR]],"NO DISPONIBLE","DISPONIBLE")</f>
        <v>#N/A</v>
      </c>
      <c r="M7497" s="9">
        <f>COUNTIF(Tabla267[[#This Row],[VALOR RESTANTE]],0)</f>
        <v>0</v>
      </c>
    </row>
    <row r="7498" spans="2:13" hidden="1" x14ac:dyDescent="0.2">
      <c r="B7498" s="31">
        <v>7489</v>
      </c>
      <c r="J7498">
        <f t="shared" si="116"/>
        <v>105000</v>
      </c>
      <c r="K7498" t="e">
        <f>VLOOKUP(B7498,'REGISTRO ABONOS'!$B$8:$BC$10039,54,0)</f>
        <v>#N/A</v>
      </c>
      <c r="L7498" t="e">
        <f>IF(Tabla267[[#This Row],[VALOR RESTANTE]]&lt;Tabla267[[#This Row],[VALOR]],"NO DISPONIBLE","DISPONIBLE")</f>
        <v>#N/A</v>
      </c>
      <c r="M7498" s="9">
        <f>COUNTIF(Tabla267[[#This Row],[VALOR RESTANTE]],0)</f>
        <v>0</v>
      </c>
    </row>
    <row r="7499" spans="2:13" hidden="1" x14ac:dyDescent="0.2">
      <c r="B7499" s="31">
        <v>7490</v>
      </c>
      <c r="J7499">
        <f t="shared" si="116"/>
        <v>105000</v>
      </c>
      <c r="K7499" t="e">
        <f>VLOOKUP(B7499,'REGISTRO ABONOS'!$B$8:$BC$10039,54,0)</f>
        <v>#N/A</v>
      </c>
      <c r="L7499" t="e">
        <f>IF(Tabla267[[#This Row],[VALOR RESTANTE]]&lt;Tabla267[[#This Row],[VALOR]],"NO DISPONIBLE","DISPONIBLE")</f>
        <v>#N/A</v>
      </c>
      <c r="M7499" s="9">
        <f>COUNTIF(Tabla267[[#This Row],[VALOR RESTANTE]],0)</f>
        <v>0</v>
      </c>
    </row>
    <row r="7500" spans="2:13" hidden="1" x14ac:dyDescent="0.2">
      <c r="B7500" s="31">
        <v>7491</v>
      </c>
      <c r="J7500">
        <f t="shared" ref="J7500:J7563" si="117">IF(C7500&gt;43607,130000,105000)</f>
        <v>105000</v>
      </c>
      <c r="K7500" t="e">
        <f>VLOOKUP(B7500,'REGISTRO ABONOS'!$B$8:$BC$10039,54,0)</f>
        <v>#N/A</v>
      </c>
      <c r="L7500" t="e">
        <f>IF(Tabla267[[#This Row],[VALOR RESTANTE]]&lt;Tabla267[[#This Row],[VALOR]],"NO DISPONIBLE","DISPONIBLE")</f>
        <v>#N/A</v>
      </c>
      <c r="M7500" s="9">
        <f>COUNTIF(Tabla267[[#This Row],[VALOR RESTANTE]],0)</f>
        <v>0</v>
      </c>
    </row>
    <row r="7501" spans="2:13" hidden="1" x14ac:dyDescent="0.2">
      <c r="B7501" s="31">
        <v>7492</v>
      </c>
      <c r="J7501">
        <f t="shared" si="117"/>
        <v>105000</v>
      </c>
      <c r="K7501" t="e">
        <f>VLOOKUP(B7501,'REGISTRO ABONOS'!$B$8:$BC$10039,54,0)</f>
        <v>#N/A</v>
      </c>
      <c r="L7501" t="e">
        <f>IF(Tabla267[[#This Row],[VALOR RESTANTE]]&lt;Tabla267[[#This Row],[VALOR]],"NO DISPONIBLE","DISPONIBLE")</f>
        <v>#N/A</v>
      </c>
      <c r="M7501" s="9">
        <f>COUNTIF(Tabla267[[#This Row],[VALOR RESTANTE]],0)</f>
        <v>0</v>
      </c>
    </row>
    <row r="7502" spans="2:13" hidden="1" x14ac:dyDescent="0.2">
      <c r="B7502" s="31">
        <v>7493</v>
      </c>
      <c r="J7502">
        <f t="shared" si="117"/>
        <v>105000</v>
      </c>
      <c r="K7502" t="e">
        <f>VLOOKUP(B7502,'REGISTRO ABONOS'!$B$8:$BC$10039,54,0)</f>
        <v>#N/A</v>
      </c>
      <c r="L7502" t="e">
        <f>IF(Tabla267[[#This Row],[VALOR RESTANTE]]&lt;Tabla267[[#This Row],[VALOR]],"NO DISPONIBLE","DISPONIBLE")</f>
        <v>#N/A</v>
      </c>
      <c r="M7502" s="9">
        <f>COUNTIF(Tabla267[[#This Row],[VALOR RESTANTE]],0)</f>
        <v>0</v>
      </c>
    </row>
    <row r="7503" spans="2:13" hidden="1" x14ac:dyDescent="0.2">
      <c r="B7503" s="31">
        <v>7494</v>
      </c>
      <c r="J7503">
        <f t="shared" si="117"/>
        <v>105000</v>
      </c>
      <c r="K7503" t="e">
        <f>VLOOKUP(B7503,'REGISTRO ABONOS'!$B$8:$BC$10039,54,0)</f>
        <v>#N/A</v>
      </c>
      <c r="L7503" t="e">
        <f>IF(Tabla267[[#This Row],[VALOR RESTANTE]]&lt;Tabla267[[#This Row],[VALOR]],"NO DISPONIBLE","DISPONIBLE")</f>
        <v>#N/A</v>
      </c>
      <c r="M7503" s="9">
        <f>COUNTIF(Tabla267[[#This Row],[VALOR RESTANTE]],0)</f>
        <v>0</v>
      </c>
    </row>
    <row r="7504" spans="2:13" hidden="1" x14ac:dyDescent="0.2">
      <c r="B7504" s="31">
        <v>7495</v>
      </c>
      <c r="J7504">
        <f t="shared" si="117"/>
        <v>105000</v>
      </c>
      <c r="K7504" t="e">
        <f>VLOOKUP(B7504,'REGISTRO ABONOS'!$B$8:$BC$10039,54,0)</f>
        <v>#N/A</v>
      </c>
      <c r="L7504" t="e">
        <f>IF(Tabla267[[#This Row],[VALOR RESTANTE]]&lt;Tabla267[[#This Row],[VALOR]],"NO DISPONIBLE","DISPONIBLE")</f>
        <v>#N/A</v>
      </c>
      <c r="M7504" s="9">
        <f>COUNTIF(Tabla267[[#This Row],[VALOR RESTANTE]],0)</f>
        <v>0</v>
      </c>
    </row>
    <row r="7505" spans="2:13" hidden="1" x14ac:dyDescent="0.2">
      <c r="B7505" s="31">
        <v>7496</v>
      </c>
      <c r="J7505">
        <f t="shared" si="117"/>
        <v>105000</v>
      </c>
      <c r="K7505" t="e">
        <f>VLOOKUP(B7505,'REGISTRO ABONOS'!$B$8:$BC$10039,54,0)</f>
        <v>#N/A</v>
      </c>
      <c r="L7505" t="e">
        <f>IF(Tabla267[[#This Row],[VALOR RESTANTE]]&lt;Tabla267[[#This Row],[VALOR]],"NO DISPONIBLE","DISPONIBLE")</f>
        <v>#N/A</v>
      </c>
      <c r="M7505" s="9">
        <f>COUNTIF(Tabla267[[#This Row],[VALOR RESTANTE]],0)</f>
        <v>0</v>
      </c>
    </row>
    <row r="7506" spans="2:13" hidden="1" x14ac:dyDescent="0.2">
      <c r="B7506" s="31">
        <v>7497</v>
      </c>
      <c r="J7506">
        <f t="shared" si="117"/>
        <v>105000</v>
      </c>
      <c r="K7506" t="e">
        <f>VLOOKUP(B7506,'REGISTRO ABONOS'!$B$8:$BC$10039,54,0)</f>
        <v>#N/A</v>
      </c>
      <c r="L7506" t="e">
        <f>IF(Tabla267[[#This Row],[VALOR RESTANTE]]&lt;Tabla267[[#This Row],[VALOR]],"NO DISPONIBLE","DISPONIBLE")</f>
        <v>#N/A</v>
      </c>
      <c r="M7506" s="9">
        <f>COUNTIF(Tabla267[[#This Row],[VALOR RESTANTE]],0)</f>
        <v>0</v>
      </c>
    </row>
    <row r="7507" spans="2:13" hidden="1" x14ac:dyDescent="0.2">
      <c r="B7507" s="31">
        <v>7498</v>
      </c>
      <c r="J7507">
        <f t="shared" si="117"/>
        <v>105000</v>
      </c>
      <c r="K7507" t="e">
        <f>VLOOKUP(B7507,'REGISTRO ABONOS'!$B$8:$BC$10039,54,0)</f>
        <v>#N/A</v>
      </c>
      <c r="L7507" t="e">
        <f>IF(Tabla267[[#This Row],[VALOR RESTANTE]]&lt;Tabla267[[#This Row],[VALOR]],"NO DISPONIBLE","DISPONIBLE")</f>
        <v>#N/A</v>
      </c>
      <c r="M7507" s="9">
        <f>COUNTIF(Tabla267[[#This Row],[VALOR RESTANTE]],0)</f>
        <v>0</v>
      </c>
    </row>
    <row r="7508" spans="2:13" hidden="1" x14ac:dyDescent="0.2">
      <c r="B7508" s="31">
        <v>7499</v>
      </c>
      <c r="J7508">
        <f t="shared" si="117"/>
        <v>105000</v>
      </c>
      <c r="K7508" t="e">
        <f>VLOOKUP(B7508,'REGISTRO ABONOS'!$B$8:$BC$10039,54,0)</f>
        <v>#N/A</v>
      </c>
      <c r="L7508" t="e">
        <f>IF(Tabla267[[#This Row],[VALOR RESTANTE]]&lt;Tabla267[[#This Row],[VALOR]],"NO DISPONIBLE","DISPONIBLE")</f>
        <v>#N/A</v>
      </c>
      <c r="M7508" s="9">
        <f>COUNTIF(Tabla267[[#This Row],[VALOR RESTANTE]],0)</f>
        <v>0</v>
      </c>
    </row>
    <row r="7509" spans="2:13" hidden="1" x14ac:dyDescent="0.2">
      <c r="B7509" s="31">
        <v>7500</v>
      </c>
      <c r="C7509" s="10">
        <v>43562</v>
      </c>
      <c r="D7509" t="s">
        <v>442</v>
      </c>
      <c r="H7509" t="s">
        <v>442</v>
      </c>
      <c r="I7509" t="s">
        <v>411</v>
      </c>
      <c r="J7509">
        <f t="shared" si="117"/>
        <v>105000</v>
      </c>
      <c r="K7509" t="e">
        <f>VLOOKUP(B7509,'REGISTRO ABONOS'!$B$8:$BC$10039,54,0)</f>
        <v>#N/A</v>
      </c>
      <c r="L7509" t="e">
        <f>IF(Tabla267[[#This Row],[VALOR RESTANTE]]&lt;Tabla267[[#This Row],[VALOR]],"NO DISPONIBLE","DISPONIBLE")</f>
        <v>#N/A</v>
      </c>
      <c r="M7509" s="9">
        <f>COUNTIF(Tabla267[[#This Row],[VALOR RESTANTE]],0)</f>
        <v>0</v>
      </c>
    </row>
    <row r="7510" spans="2:13" hidden="1" x14ac:dyDescent="0.2">
      <c r="B7510" s="31">
        <v>7501</v>
      </c>
      <c r="J7510">
        <f t="shared" si="117"/>
        <v>105000</v>
      </c>
      <c r="K7510" t="e">
        <f>VLOOKUP(B7510,'REGISTRO ABONOS'!$B$8:$BC$10039,54,0)</f>
        <v>#N/A</v>
      </c>
      <c r="L7510" t="e">
        <f>IF(Tabla267[[#This Row],[VALOR RESTANTE]]&lt;Tabla267[[#This Row],[VALOR]],"NO DISPONIBLE","DISPONIBLE")</f>
        <v>#N/A</v>
      </c>
      <c r="M7510" s="9">
        <f>COUNTIF(Tabla267[[#This Row],[VALOR RESTANTE]],0)</f>
        <v>0</v>
      </c>
    </row>
    <row r="7511" spans="2:13" hidden="1" x14ac:dyDescent="0.2">
      <c r="B7511" s="31">
        <v>7502</v>
      </c>
      <c r="J7511">
        <f t="shared" si="117"/>
        <v>105000</v>
      </c>
      <c r="K7511" t="e">
        <f>VLOOKUP(B7511,'REGISTRO ABONOS'!$B$8:$BC$10039,54,0)</f>
        <v>#N/A</v>
      </c>
      <c r="L7511" t="e">
        <f>IF(Tabla267[[#This Row],[VALOR RESTANTE]]&lt;Tabla267[[#This Row],[VALOR]],"NO DISPONIBLE","DISPONIBLE")</f>
        <v>#N/A</v>
      </c>
      <c r="M7511" s="9">
        <f>COUNTIF(Tabla267[[#This Row],[VALOR RESTANTE]],0)</f>
        <v>0</v>
      </c>
    </row>
    <row r="7512" spans="2:13" hidden="1" x14ac:dyDescent="0.2">
      <c r="B7512" s="31">
        <v>7503</v>
      </c>
      <c r="J7512">
        <f t="shared" si="117"/>
        <v>105000</v>
      </c>
      <c r="K7512" t="e">
        <f>VLOOKUP(B7512,'REGISTRO ABONOS'!$B$8:$BC$10039,54,0)</f>
        <v>#N/A</v>
      </c>
      <c r="L7512" t="e">
        <f>IF(Tabla267[[#This Row],[VALOR RESTANTE]]&lt;Tabla267[[#This Row],[VALOR]],"NO DISPONIBLE","DISPONIBLE")</f>
        <v>#N/A</v>
      </c>
      <c r="M7512" s="9">
        <f>COUNTIF(Tabla267[[#This Row],[VALOR RESTANTE]],0)</f>
        <v>0</v>
      </c>
    </row>
    <row r="7513" spans="2:13" hidden="1" x14ac:dyDescent="0.2">
      <c r="B7513" s="31">
        <v>7504</v>
      </c>
      <c r="J7513">
        <f t="shared" si="117"/>
        <v>105000</v>
      </c>
      <c r="K7513" t="e">
        <f>VLOOKUP(B7513,'REGISTRO ABONOS'!$B$8:$BC$10039,54,0)</f>
        <v>#N/A</v>
      </c>
      <c r="L7513" t="e">
        <f>IF(Tabla267[[#This Row],[VALOR RESTANTE]]&lt;Tabla267[[#This Row],[VALOR]],"NO DISPONIBLE","DISPONIBLE")</f>
        <v>#N/A</v>
      </c>
      <c r="M7513" s="9">
        <f>COUNTIF(Tabla267[[#This Row],[VALOR RESTANTE]],0)</f>
        <v>0</v>
      </c>
    </row>
    <row r="7514" spans="2:13" hidden="1" x14ac:dyDescent="0.2">
      <c r="B7514" s="31">
        <v>7505</v>
      </c>
      <c r="J7514">
        <f t="shared" si="117"/>
        <v>105000</v>
      </c>
      <c r="K7514" t="e">
        <f>VLOOKUP(B7514,'REGISTRO ABONOS'!$B$8:$BC$10039,54,0)</f>
        <v>#N/A</v>
      </c>
      <c r="L7514" t="e">
        <f>IF(Tabla267[[#This Row],[VALOR RESTANTE]]&lt;Tabla267[[#This Row],[VALOR]],"NO DISPONIBLE","DISPONIBLE")</f>
        <v>#N/A</v>
      </c>
      <c r="M7514" s="9">
        <f>COUNTIF(Tabla267[[#This Row],[VALOR RESTANTE]],0)</f>
        <v>0</v>
      </c>
    </row>
    <row r="7515" spans="2:13" hidden="1" x14ac:dyDescent="0.2">
      <c r="B7515" s="31">
        <v>7506</v>
      </c>
      <c r="J7515">
        <f t="shared" si="117"/>
        <v>105000</v>
      </c>
      <c r="K7515" t="e">
        <f>VLOOKUP(B7515,'REGISTRO ABONOS'!$B$8:$BC$10039,54,0)</f>
        <v>#N/A</v>
      </c>
      <c r="L7515" t="e">
        <f>IF(Tabla267[[#This Row],[VALOR RESTANTE]]&lt;Tabla267[[#This Row],[VALOR]],"NO DISPONIBLE","DISPONIBLE")</f>
        <v>#N/A</v>
      </c>
      <c r="M7515" s="9">
        <f>COUNTIF(Tabla267[[#This Row],[VALOR RESTANTE]],0)</f>
        <v>0</v>
      </c>
    </row>
    <row r="7516" spans="2:13" hidden="1" x14ac:dyDescent="0.2">
      <c r="B7516" s="31">
        <v>7507</v>
      </c>
      <c r="J7516">
        <f t="shared" si="117"/>
        <v>105000</v>
      </c>
      <c r="K7516" t="e">
        <f>VLOOKUP(B7516,'REGISTRO ABONOS'!$B$8:$BC$10039,54,0)</f>
        <v>#N/A</v>
      </c>
      <c r="L7516" t="e">
        <f>IF(Tabla267[[#This Row],[VALOR RESTANTE]]&lt;Tabla267[[#This Row],[VALOR]],"NO DISPONIBLE","DISPONIBLE")</f>
        <v>#N/A</v>
      </c>
      <c r="M7516" s="9">
        <f>COUNTIF(Tabla267[[#This Row],[VALOR RESTANTE]],0)</f>
        <v>0</v>
      </c>
    </row>
    <row r="7517" spans="2:13" hidden="1" x14ac:dyDescent="0.2">
      <c r="B7517" s="31">
        <v>7508</v>
      </c>
      <c r="J7517">
        <f t="shared" si="117"/>
        <v>105000</v>
      </c>
      <c r="K7517" t="e">
        <f>VLOOKUP(B7517,'REGISTRO ABONOS'!$B$8:$BC$10039,54,0)</f>
        <v>#N/A</v>
      </c>
      <c r="L7517" t="e">
        <f>IF(Tabla267[[#This Row],[VALOR RESTANTE]]&lt;Tabla267[[#This Row],[VALOR]],"NO DISPONIBLE","DISPONIBLE")</f>
        <v>#N/A</v>
      </c>
      <c r="M7517" s="9">
        <f>COUNTIF(Tabla267[[#This Row],[VALOR RESTANTE]],0)</f>
        <v>0</v>
      </c>
    </row>
    <row r="7518" spans="2:13" hidden="1" x14ac:dyDescent="0.2">
      <c r="B7518" s="31">
        <v>7509</v>
      </c>
      <c r="J7518">
        <f t="shared" si="117"/>
        <v>105000</v>
      </c>
      <c r="K7518" t="e">
        <f>VLOOKUP(B7518,'REGISTRO ABONOS'!$B$8:$BC$10039,54,0)</f>
        <v>#N/A</v>
      </c>
      <c r="L7518" t="e">
        <f>IF(Tabla267[[#This Row],[VALOR RESTANTE]]&lt;Tabla267[[#This Row],[VALOR]],"NO DISPONIBLE","DISPONIBLE")</f>
        <v>#N/A</v>
      </c>
      <c r="M7518" s="9">
        <f>COUNTIF(Tabla267[[#This Row],[VALOR RESTANTE]],0)</f>
        <v>0</v>
      </c>
    </row>
    <row r="7519" spans="2:13" hidden="1" x14ac:dyDescent="0.2">
      <c r="B7519" s="31">
        <v>7510</v>
      </c>
      <c r="C7519" s="10">
        <v>43570</v>
      </c>
      <c r="D7519" t="s">
        <v>391</v>
      </c>
      <c r="I7519" t="s">
        <v>383</v>
      </c>
      <c r="J7519">
        <f t="shared" si="117"/>
        <v>105000</v>
      </c>
      <c r="K7519" t="e">
        <f>VLOOKUP(B7519,'REGISTRO ABONOS'!$B$8:$BC$10039,54,0)</f>
        <v>#N/A</v>
      </c>
      <c r="L7519" t="e">
        <f>IF(Tabla267[[#This Row],[VALOR RESTANTE]]&lt;Tabla267[[#This Row],[VALOR]],"NO DISPONIBLE","DISPONIBLE")</f>
        <v>#N/A</v>
      </c>
      <c r="M7519" s="9">
        <f>COUNTIF(Tabla267[[#This Row],[VALOR RESTANTE]],0)</f>
        <v>0</v>
      </c>
    </row>
    <row r="7520" spans="2:13" hidden="1" x14ac:dyDescent="0.2">
      <c r="B7520" s="31">
        <v>7511</v>
      </c>
      <c r="J7520">
        <f t="shared" si="117"/>
        <v>105000</v>
      </c>
      <c r="K7520" t="e">
        <f>VLOOKUP(B7520,'REGISTRO ABONOS'!$B$8:$BC$10039,54,0)</f>
        <v>#N/A</v>
      </c>
      <c r="L7520" t="e">
        <f>IF(Tabla267[[#This Row],[VALOR RESTANTE]]&lt;Tabla267[[#This Row],[VALOR]],"NO DISPONIBLE","DISPONIBLE")</f>
        <v>#N/A</v>
      </c>
      <c r="M7520" s="9">
        <f>COUNTIF(Tabla267[[#This Row],[VALOR RESTANTE]],0)</f>
        <v>0</v>
      </c>
    </row>
    <row r="7521" spans="2:13" hidden="1" x14ac:dyDescent="0.2">
      <c r="B7521" s="31">
        <v>7512</v>
      </c>
      <c r="J7521">
        <f t="shared" si="117"/>
        <v>105000</v>
      </c>
      <c r="K7521" t="e">
        <f>VLOOKUP(B7521,'REGISTRO ABONOS'!$B$8:$BC$10039,54,0)</f>
        <v>#N/A</v>
      </c>
      <c r="L7521" t="e">
        <f>IF(Tabla267[[#This Row],[VALOR RESTANTE]]&lt;Tabla267[[#This Row],[VALOR]],"NO DISPONIBLE","DISPONIBLE")</f>
        <v>#N/A</v>
      </c>
      <c r="M7521" s="9">
        <f>COUNTIF(Tabla267[[#This Row],[VALOR RESTANTE]],0)</f>
        <v>0</v>
      </c>
    </row>
    <row r="7522" spans="2:13" hidden="1" x14ac:dyDescent="0.2">
      <c r="B7522" s="31">
        <v>7513</v>
      </c>
      <c r="J7522">
        <f t="shared" si="117"/>
        <v>105000</v>
      </c>
      <c r="K7522" t="e">
        <f>VLOOKUP(B7522,'REGISTRO ABONOS'!$B$8:$BC$10039,54,0)</f>
        <v>#N/A</v>
      </c>
      <c r="L7522" t="e">
        <f>IF(Tabla267[[#This Row],[VALOR RESTANTE]]&lt;Tabla267[[#This Row],[VALOR]],"NO DISPONIBLE","DISPONIBLE")</f>
        <v>#N/A</v>
      </c>
      <c r="M7522" s="9">
        <f>COUNTIF(Tabla267[[#This Row],[VALOR RESTANTE]],0)</f>
        <v>0</v>
      </c>
    </row>
    <row r="7523" spans="2:13" hidden="1" x14ac:dyDescent="0.2">
      <c r="B7523" s="31">
        <v>7514</v>
      </c>
      <c r="J7523">
        <f t="shared" si="117"/>
        <v>105000</v>
      </c>
      <c r="K7523" t="e">
        <f>VLOOKUP(B7523,'REGISTRO ABONOS'!$B$8:$BC$10039,54,0)</f>
        <v>#N/A</v>
      </c>
      <c r="L7523" t="e">
        <f>IF(Tabla267[[#This Row],[VALOR RESTANTE]]&lt;Tabla267[[#This Row],[VALOR]],"NO DISPONIBLE","DISPONIBLE")</f>
        <v>#N/A</v>
      </c>
      <c r="M7523" s="9">
        <f>COUNTIF(Tabla267[[#This Row],[VALOR RESTANTE]],0)</f>
        <v>0</v>
      </c>
    </row>
    <row r="7524" spans="2:13" hidden="1" x14ac:dyDescent="0.2">
      <c r="B7524" s="31">
        <v>7515</v>
      </c>
      <c r="J7524">
        <f t="shared" si="117"/>
        <v>105000</v>
      </c>
      <c r="K7524" t="e">
        <f>VLOOKUP(B7524,'REGISTRO ABONOS'!$B$8:$BC$10039,54,0)</f>
        <v>#N/A</v>
      </c>
      <c r="L7524" t="e">
        <f>IF(Tabla267[[#This Row],[VALOR RESTANTE]]&lt;Tabla267[[#This Row],[VALOR]],"NO DISPONIBLE","DISPONIBLE")</f>
        <v>#N/A</v>
      </c>
      <c r="M7524" s="9">
        <f>COUNTIF(Tabla267[[#This Row],[VALOR RESTANTE]],0)</f>
        <v>0</v>
      </c>
    </row>
    <row r="7525" spans="2:13" hidden="1" x14ac:dyDescent="0.2">
      <c r="B7525" s="31">
        <v>7516</v>
      </c>
      <c r="J7525">
        <f t="shared" si="117"/>
        <v>105000</v>
      </c>
      <c r="K7525" t="e">
        <f>VLOOKUP(B7525,'REGISTRO ABONOS'!$B$8:$BC$10039,54,0)</f>
        <v>#N/A</v>
      </c>
      <c r="L7525" t="e">
        <f>IF(Tabla267[[#This Row],[VALOR RESTANTE]]&lt;Tabla267[[#This Row],[VALOR]],"NO DISPONIBLE","DISPONIBLE")</f>
        <v>#N/A</v>
      </c>
      <c r="M7525" s="9">
        <f>COUNTIF(Tabla267[[#This Row],[VALOR RESTANTE]],0)</f>
        <v>0</v>
      </c>
    </row>
    <row r="7526" spans="2:13" hidden="1" x14ac:dyDescent="0.2">
      <c r="B7526" s="31">
        <v>7517</v>
      </c>
      <c r="J7526">
        <f t="shared" si="117"/>
        <v>105000</v>
      </c>
      <c r="K7526" t="e">
        <f>VLOOKUP(B7526,'REGISTRO ABONOS'!$B$8:$BC$10039,54,0)</f>
        <v>#N/A</v>
      </c>
      <c r="L7526" t="e">
        <f>IF(Tabla267[[#This Row],[VALOR RESTANTE]]&lt;Tabla267[[#This Row],[VALOR]],"NO DISPONIBLE","DISPONIBLE")</f>
        <v>#N/A</v>
      </c>
      <c r="M7526" s="9">
        <f>COUNTIF(Tabla267[[#This Row],[VALOR RESTANTE]],0)</f>
        <v>0</v>
      </c>
    </row>
    <row r="7527" spans="2:13" hidden="1" x14ac:dyDescent="0.2">
      <c r="B7527" s="31">
        <v>7518</v>
      </c>
      <c r="J7527">
        <f t="shared" si="117"/>
        <v>105000</v>
      </c>
      <c r="K7527" t="e">
        <f>VLOOKUP(B7527,'REGISTRO ABONOS'!$B$8:$BC$10039,54,0)</f>
        <v>#N/A</v>
      </c>
      <c r="L7527" t="e">
        <f>IF(Tabla267[[#This Row],[VALOR RESTANTE]]&lt;Tabla267[[#This Row],[VALOR]],"NO DISPONIBLE","DISPONIBLE")</f>
        <v>#N/A</v>
      </c>
      <c r="M7527" s="9">
        <f>COUNTIF(Tabla267[[#This Row],[VALOR RESTANTE]],0)</f>
        <v>0</v>
      </c>
    </row>
    <row r="7528" spans="2:13" hidden="1" x14ac:dyDescent="0.2">
      <c r="B7528" s="31">
        <v>7519</v>
      </c>
      <c r="J7528">
        <f t="shared" si="117"/>
        <v>105000</v>
      </c>
      <c r="K7528" t="e">
        <f>VLOOKUP(B7528,'REGISTRO ABONOS'!$B$8:$BC$10039,54,0)</f>
        <v>#N/A</v>
      </c>
      <c r="L7528" t="e">
        <f>IF(Tabla267[[#This Row],[VALOR RESTANTE]]&lt;Tabla267[[#This Row],[VALOR]],"NO DISPONIBLE","DISPONIBLE")</f>
        <v>#N/A</v>
      </c>
      <c r="M7528" s="9">
        <f>COUNTIF(Tabla267[[#This Row],[VALOR RESTANTE]],0)</f>
        <v>0</v>
      </c>
    </row>
    <row r="7529" spans="2:13" hidden="1" x14ac:dyDescent="0.2">
      <c r="B7529" s="31">
        <v>7520</v>
      </c>
      <c r="J7529">
        <f t="shared" si="117"/>
        <v>105000</v>
      </c>
      <c r="K7529" t="e">
        <f>VLOOKUP(B7529,'REGISTRO ABONOS'!$B$8:$BC$10039,54,0)</f>
        <v>#N/A</v>
      </c>
      <c r="L7529" t="e">
        <f>IF(Tabla267[[#This Row],[VALOR RESTANTE]]&lt;Tabla267[[#This Row],[VALOR]],"NO DISPONIBLE","DISPONIBLE")</f>
        <v>#N/A</v>
      </c>
      <c r="M7529" s="9">
        <f>COUNTIF(Tabla267[[#This Row],[VALOR RESTANTE]],0)</f>
        <v>0</v>
      </c>
    </row>
    <row r="7530" spans="2:13" hidden="1" x14ac:dyDescent="0.2">
      <c r="B7530" s="31">
        <v>7521</v>
      </c>
      <c r="J7530">
        <f t="shared" si="117"/>
        <v>105000</v>
      </c>
      <c r="K7530" t="e">
        <f>VLOOKUP(B7530,'REGISTRO ABONOS'!$B$8:$BC$10039,54,0)</f>
        <v>#N/A</v>
      </c>
      <c r="L7530" t="e">
        <f>IF(Tabla267[[#This Row],[VALOR RESTANTE]]&lt;Tabla267[[#This Row],[VALOR]],"NO DISPONIBLE","DISPONIBLE")</f>
        <v>#N/A</v>
      </c>
      <c r="M7530" s="9">
        <f>COUNTIF(Tabla267[[#This Row],[VALOR RESTANTE]],0)</f>
        <v>0</v>
      </c>
    </row>
    <row r="7531" spans="2:13" hidden="1" x14ac:dyDescent="0.2">
      <c r="B7531" s="31">
        <v>7522</v>
      </c>
      <c r="J7531">
        <f t="shared" si="117"/>
        <v>105000</v>
      </c>
      <c r="K7531" t="e">
        <f>VLOOKUP(B7531,'REGISTRO ABONOS'!$B$8:$BC$10039,54,0)</f>
        <v>#N/A</v>
      </c>
      <c r="L7531" t="e">
        <f>IF(Tabla267[[#This Row],[VALOR RESTANTE]]&lt;Tabla267[[#This Row],[VALOR]],"NO DISPONIBLE","DISPONIBLE")</f>
        <v>#N/A</v>
      </c>
      <c r="M7531" s="9">
        <f>COUNTIF(Tabla267[[#This Row],[VALOR RESTANTE]],0)</f>
        <v>0</v>
      </c>
    </row>
    <row r="7532" spans="2:13" hidden="1" x14ac:dyDescent="0.2">
      <c r="B7532" s="31">
        <v>7523</v>
      </c>
      <c r="J7532">
        <f t="shared" si="117"/>
        <v>105000</v>
      </c>
      <c r="K7532" t="e">
        <f>VLOOKUP(B7532,'REGISTRO ABONOS'!$B$8:$BC$10039,54,0)</f>
        <v>#N/A</v>
      </c>
      <c r="L7532" t="e">
        <f>IF(Tabla267[[#This Row],[VALOR RESTANTE]]&lt;Tabla267[[#This Row],[VALOR]],"NO DISPONIBLE","DISPONIBLE")</f>
        <v>#N/A</v>
      </c>
      <c r="M7532" s="9">
        <f>COUNTIF(Tabla267[[#This Row],[VALOR RESTANTE]],0)</f>
        <v>0</v>
      </c>
    </row>
    <row r="7533" spans="2:13" hidden="1" x14ac:dyDescent="0.2">
      <c r="B7533" s="31">
        <v>7524</v>
      </c>
      <c r="J7533">
        <f t="shared" si="117"/>
        <v>105000</v>
      </c>
      <c r="K7533" t="e">
        <f>VLOOKUP(B7533,'REGISTRO ABONOS'!$B$8:$BC$10039,54,0)</f>
        <v>#N/A</v>
      </c>
      <c r="L7533" t="e">
        <f>IF(Tabla267[[#This Row],[VALOR RESTANTE]]&lt;Tabla267[[#This Row],[VALOR]],"NO DISPONIBLE","DISPONIBLE")</f>
        <v>#N/A</v>
      </c>
      <c r="M7533" s="9">
        <f>COUNTIF(Tabla267[[#This Row],[VALOR RESTANTE]],0)</f>
        <v>0</v>
      </c>
    </row>
    <row r="7534" spans="2:13" hidden="1" x14ac:dyDescent="0.2">
      <c r="B7534" s="31">
        <v>7525</v>
      </c>
      <c r="J7534">
        <f t="shared" si="117"/>
        <v>105000</v>
      </c>
      <c r="K7534" t="e">
        <f>VLOOKUP(B7534,'REGISTRO ABONOS'!$B$8:$BC$10039,54,0)</f>
        <v>#N/A</v>
      </c>
      <c r="L7534" t="e">
        <f>IF(Tabla267[[#This Row],[VALOR RESTANTE]]&lt;Tabla267[[#This Row],[VALOR]],"NO DISPONIBLE","DISPONIBLE")</f>
        <v>#N/A</v>
      </c>
      <c r="M7534" s="9">
        <f>COUNTIF(Tabla267[[#This Row],[VALOR RESTANTE]],0)</f>
        <v>0</v>
      </c>
    </row>
    <row r="7535" spans="2:13" hidden="1" x14ac:dyDescent="0.2">
      <c r="B7535" s="31">
        <v>7526</v>
      </c>
      <c r="J7535">
        <f t="shared" si="117"/>
        <v>105000</v>
      </c>
      <c r="K7535" t="e">
        <f>VLOOKUP(B7535,'REGISTRO ABONOS'!$B$8:$BC$10039,54,0)</f>
        <v>#N/A</v>
      </c>
      <c r="L7535" t="e">
        <f>IF(Tabla267[[#This Row],[VALOR RESTANTE]]&lt;Tabla267[[#This Row],[VALOR]],"NO DISPONIBLE","DISPONIBLE")</f>
        <v>#N/A</v>
      </c>
      <c r="M7535" s="9">
        <f>COUNTIF(Tabla267[[#This Row],[VALOR RESTANTE]],0)</f>
        <v>0</v>
      </c>
    </row>
    <row r="7536" spans="2:13" hidden="1" x14ac:dyDescent="0.2">
      <c r="B7536" s="31">
        <v>7527</v>
      </c>
      <c r="J7536">
        <f t="shared" si="117"/>
        <v>105000</v>
      </c>
      <c r="K7536" t="e">
        <f>VLOOKUP(B7536,'REGISTRO ABONOS'!$B$8:$BC$10039,54,0)</f>
        <v>#N/A</v>
      </c>
      <c r="L7536" t="e">
        <f>IF(Tabla267[[#This Row],[VALOR RESTANTE]]&lt;Tabla267[[#This Row],[VALOR]],"NO DISPONIBLE","DISPONIBLE")</f>
        <v>#N/A</v>
      </c>
      <c r="M7536" s="9">
        <f>COUNTIF(Tabla267[[#This Row],[VALOR RESTANTE]],0)</f>
        <v>0</v>
      </c>
    </row>
    <row r="7537" spans="2:13" hidden="1" x14ac:dyDescent="0.2">
      <c r="B7537" s="31">
        <v>7528</v>
      </c>
      <c r="J7537">
        <f t="shared" si="117"/>
        <v>105000</v>
      </c>
      <c r="K7537" t="e">
        <f>VLOOKUP(B7537,'REGISTRO ABONOS'!$B$8:$BC$10039,54,0)</f>
        <v>#N/A</v>
      </c>
      <c r="L7537" t="e">
        <f>IF(Tabla267[[#This Row],[VALOR RESTANTE]]&lt;Tabla267[[#This Row],[VALOR]],"NO DISPONIBLE","DISPONIBLE")</f>
        <v>#N/A</v>
      </c>
      <c r="M7537" s="9">
        <f>COUNTIF(Tabla267[[#This Row],[VALOR RESTANTE]],0)</f>
        <v>0</v>
      </c>
    </row>
    <row r="7538" spans="2:13" hidden="1" x14ac:dyDescent="0.2">
      <c r="B7538" s="31">
        <v>7529</v>
      </c>
      <c r="J7538">
        <f t="shared" si="117"/>
        <v>105000</v>
      </c>
      <c r="K7538" t="e">
        <f>VLOOKUP(B7538,'REGISTRO ABONOS'!$B$8:$BC$10039,54,0)</f>
        <v>#N/A</v>
      </c>
      <c r="L7538" t="e">
        <f>IF(Tabla267[[#This Row],[VALOR RESTANTE]]&lt;Tabla267[[#This Row],[VALOR]],"NO DISPONIBLE","DISPONIBLE")</f>
        <v>#N/A</v>
      </c>
      <c r="M7538" s="9">
        <f>COUNTIF(Tabla267[[#This Row],[VALOR RESTANTE]],0)</f>
        <v>0</v>
      </c>
    </row>
    <row r="7539" spans="2:13" hidden="1" x14ac:dyDescent="0.2">
      <c r="B7539" s="31">
        <v>7530</v>
      </c>
      <c r="J7539">
        <f t="shared" si="117"/>
        <v>105000</v>
      </c>
      <c r="K7539" t="e">
        <f>VLOOKUP(B7539,'REGISTRO ABONOS'!$B$8:$BC$10039,54,0)</f>
        <v>#N/A</v>
      </c>
      <c r="L7539" t="e">
        <f>IF(Tabla267[[#This Row],[VALOR RESTANTE]]&lt;Tabla267[[#This Row],[VALOR]],"NO DISPONIBLE","DISPONIBLE")</f>
        <v>#N/A</v>
      </c>
      <c r="M7539" s="9">
        <f>COUNTIF(Tabla267[[#This Row],[VALOR RESTANTE]],0)</f>
        <v>0</v>
      </c>
    </row>
    <row r="7540" spans="2:13" hidden="1" x14ac:dyDescent="0.2">
      <c r="B7540" s="31">
        <v>7531</v>
      </c>
      <c r="J7540">
        <f t="shared" si="117"/>
        <v>105000</v>
      </c>
      <c r="K7540" t="e">
        <f>VLOOKUP(B7540,'REGISTRO ABONOS'!$B$8:$BC$10039,54,0)</f>
        <v>#N/A</v>
      </c>
      <c r="L7540" t="e">
        <f>IF(Tabla267[[#This Row],[VALOR RESTANTE]]&lt;Tabla267[[#This Row],[VALOR]],"NO DISPONIBLE","DISPONIBLE")</f>
        <v>#N/A</v>
      </c>
      <c r="M7540" s="9">
        <f>COUNTIF(Tabla267[[#This Row],[VALOR RESTANTE]],0)</f>
        <v>0</v>
      </c>
    </row>
    <row r="7541" spans="2:13" hidden="1" x14ac:dyDescent="0.2">
      <c r="B7541" s="31">
        <v>7532</v>
      </c>
      <c r="J7541">
        <f t="shared" si="117"/>
        <v>105000</v>
      </c>
      <c r="K7541" t="e">
        <f>VLOOKUP(B7541,'REGISTRO ABONOS'!$B$8:$BC$10039,54,0)</f>
        <v>#N/A</v>
      </c>
      <c r="L7541" t="e">
        <f>IF(Tabla267[[#This Row],[VALOR RESTANTE]]&lt;Tabla267[[#This Row],[VALOR]],"NO DISPONIBLE","DISPONIBLE")</f>
        <v>#N/A</v>
      </c>
      <c r="M7541" s="9">
        <f>COUNTIF(Tabla267[[#This Row],[VALOR RESTANTE]],0)</f>
        <v>0</v>
      </c>
    </row>
    <row r="7542" spans="2:13" hidden="1" x14ac:dyDescent="0.2">
      <c r="B7542" s="31">
        <v>7533</v>
      </c>
      <c r="J7542">
        <f t="shared" si="117"/>
        <v>105000</v>
      </c>
      <c r="K7542" t="e">
        <f>VLOOKUP(B7542,'REGISTRO ABONOS'!$B$8:$BC$10039,54,0)</f>
        <v>#N/A</v>
      </c>
      <c r="L7542" t="e">
        <f>IF(Tabla267[[#This Row],[VALOR RESTANTE]]&lt;Tabla267[[#This Row],[VALOR]],"NO DISPONIBLE","DISPONIBLE")</f>
        <v>#N/A</v>
      </c>
      <c r="M7542" s="9">
        <f>COUNTIF(Tabla267[[#This Row],[VALOR RESTANTE]],0)</f>
        <v>0</v>
      </c>
    </row>
    <row r="7543" spans="2:13" hidden="1" x14ac:dyDescent="0.2">
      <c r="B7543" s="31">
        <v>7534</v>
      </c>
      <c r="J7543">
        <f t="shared" si="117"/>
        <v>105000</v>
      </c>
      <c r="K7543" t="e">
        <f>VLOOKUP(B7543,'REGISTRO ABONOS'!$B$8:$BC$10039,54,0)</f>
        <v>#N/A</v>
      </c>
      <c r="L7543" t="e">
        <f>IF(Tabla267[[#This Row],[VALOR RESTANTE]]&lt;Tabla267[[#This Row],[VALOR]],"NO DISPONIBLE","DISPONIBLE")</f>
        <v>#N/A</v>
      </c>
      <c r="M7543" s="9">
        <f>COUNTIF(Tabla267[[#This Row],[VALOR RESTANTE]],0)</f>
        <v>0</v>
      </c>
    </row>
    <row r="7544" spans="2:13" hidden="1" x14ac:dyDescent="0.2">
      <c r="B7544" s="31">
        <v>7535</v>
      </c>
      <c r="C7544" s="10">
        <v>43589</v>
      </c>
      <c r="D7544" t="s">
        <v>322</v>
      </c>
      <c r="H7544" t="s">
        <v>322</v>
      </c>
      <c r="I7544" t="s">
        <v>322</v>
      </c>
      <c r="J7544">
        <f t="shared" si="117"/>
        <v>105000</v>
      </c>
      <c r="K7544">
        <f>VLOOKUP(B7544,'REGISTRO ABONOS'!$B$8:$BC$10039,54,0)</f>
        <v>0</v>
      </c>
      <c r="L7544" t="str">
        <f>IF(Tabla267[[#This Row],[VALOR RESTANTE]]&lt;Tabla267[[#This Row],[VALOR]],"NO DISPONIBLE","DISPONIBLE")</f>
        <v>NO DISPONIBLE</v>
      </c>
      <c r="M7544" s="9">
        <f>COUNTIF(Tabla267[[#This Row],[VALOR RESTANTE]],0)</f>
        <v>1</v>
      </c>
    </row>
    <row r="7545" spans="2:13" hidden="1" x14ac:dyDescent="0.2">
      <c r="B7545" s="31">
        <v>7536</v>
      </c>
      <c r="J7545">
        <f t="shared" si="117"/>
        <v>105000</v>
      </c>
      <c r="K7545" t="e">
        <f>VLOOKUP(B7545,'REGISTRO ABONOS'!$B$8:$BC$10039,54,0)</f>
        <v>#N/A</v>
      </c>
      <c r="L7545" t="e">
        <f>IF(Tabla267[[#This Row],[VALOR RESTANTE]]&lt;Tabla267[[#This Row],[VALOR]],"NO DISPONIBLE","DISPONIBLE")</f>
        <v>#N/A</v>
      </c>
      <c r="M7545" s="9">
        <f>COUNTIF(Tabla267[[#This Row],[VALOR RESTANTE]],0)</f>
        <v>0</v>
      </c>
    </row>
    <row r="7546" spans="2:13" hidden="1" x14ac:dyDescent="0.2">
      <c r="B7546" s="31">
        <v>7537</v>
      </c>
      <c r="J7546">
        <f t="shared" si="117"/>
        <v>105000</v>
      </c>
      <c r="K7546" t="e">
        <f>VLOOKUP(B7546,'REGISTRO ABONOS'!$B$8:$BC$10039,54,0)</f>
        <v>#N/A</v>
      </c>
      <c r="L7546" t="e">
        <f>IF(Tabla267[[#This Row],[VALOR RESTANTE]]&lt;Tabla267[[#This Row],[VALOR]],"NO DISPONIBLE","DISPONIBLE")</f>
        <v>#N/A</v>
      </c>
      <c r="M7546" s="9">
        <f>COUNTIF(Tabla267[[#This Row],[VALOR RESTANTE]],0)</f>
        <v>0</v>
      </c>
    </row>
    <row r="7547" spans="2:13" hidden="1" x14ac:dyDescent="0.2">
      <c r="B7547" s="31">
        <v>7538</v>
      </c>
      <c r="J7547">
        <f t="shared" si="117"/>
        <v>105000</v>
      </c>
      <c r="K7547" t="e">
        <f>VLOOKUP(B7547,'REGISTRO ABONOS'!$B$8:$BC$10039,54,0)</f>
        <v>#N/A</v>
      </c>
      <c r="L7547" t="e">
        <f>IF(Tabla267[[#This Row],[VALOR RESTANTE]]&lt;Tabla267[[#This Row],[VALOR]],"NO DISPONIBLE","DISPONIBLE")</f>
        <v>#N/A</v>
      </c>
      <c r="M7547" s="9">
        <f>COUNTIF(Tabla267[[#This Row],[VALOR RESTANTE]],0)</f>
        <v>0</v>
      </c>
    </row>
    <row r="7548" spans="2:13" hidden="1" x14ac:dyDescent="0.2">
      <c r="B7548" s="31">
        <v>7539</v>
      </c>
      <c r="J7548">
        <f t="shared" si="117"/>
        <v>105000</v>
      </c>
      <c r="K7548" t="e">
        <f>VLOOKUP(B7548,'REGISTRO ABONOS'!$B$8:$BC$10039,54,0)</f>
        <v>#N/A</v>
      </c>
      <c r="L7548" t="e">
        <f>IF(Tabla267[[#This Row],[VALOR RESTANTE]]&lt;Tabla267[[#This Row],[VALOR]],"NO DISPONIBLE","DISPONIBLE")</f>
        <v>#N/A</v>
      </c>
      <c r="M7548" s="9">
        <f>COUNTIF(Tabla267[[#This Row],[VALOR RESTANTE]],0)</f>
        <v>0</v>
      </c>
    </row>
    <row r="7549" spans="2:13" hidden="1" x14ac:dyDescent="0.2">
      <c r="B7549" s="31">
        <v>7540</v>
      </c>
      <c r="J7549">
        <f t="shared" si="117"/>
        <v>105000</v>
      </c>
      <c r="K7549" t="e">
        <f>VLOOKUP(B7549,'REGISTRO ABONOS'!$B$8:$BC$10039,54,0)</f>
        <v>#N/A</v>
      </c>
      <c r="L7549" t="e">
        <f>IF(Tabla267[[#This Row],[VALOR RESTANTE]]&lt;Tabla267[[#This Row],[VALOR]],"NO DISPONIBLE","DISPONIBLE")</f>
        <v>#N/A</v>
      </c>
      <c r="M7549" s="9">
        <f>COUNTIF(Tabla267[[#This Row],[VALOR RESTANTE]],0)</f>
        <v>0</v>
      </c>
    </row>
    <row r="7550" spans="2:13" hidden="1" x14ac:dyDescent="0.2">
      <c r="B7550" s="31">
        <v>7541</v>
      </c>
      <c r="J7550">
        <f t="shared" si="117"/>
        <v>105000</v>
      </c>
      <c r="K7550" t="e">
        <f>VLOOKUP(B7550,'REGISTRO ABONOS'!$B$8:$BC$10039,54,0)</f>
        <v>#N/A</v>
      </c>
      <c r="L7550" t="e">
        <f>IF(Tabla267[[#This Row],[VALOR RESTANTE]]&lt;Tabla267[[#This Row],[VALOR]],"NO DISPONIBLE","DISPONIBLE")</f>
        <v>#N/A</v>
      </c>
      <c r="M7550" s="9">
        <f>COUNTIF(Tabla267[[#This Row],[VALOR RESTANTE]],0)</f>
        <v>0</v>
      </c>
    </row>
    <row r="7551" spans="2:13" hidden="1" x14ac:dyDescent="0.2">
      <c r="B7551" s="31">
        <v>7542</v>
      </c>
      <c r="J7551">
        <f t="shared" si="117"/>
        <v>105000</v>
      </c>
      <c r="K7551" t="e">
        <f>VLOOKUP(B7551,'REGISTRO ABONOS'!$B$8:$BC$10039,54,0)</f>
        <v>#N/A</v>
      </c>
      <c r="L7551" t="e">
        <f>IF(Tabla267[[#This Row],[VALOR RESTANTE]]&lt;Tabla267[[#This Row],[VALOR]],"NO DISPONIBLE","DISPONIBLE")</f>
        <v>#N/A</v>
      </c>
      <c r="M7551" s="9">
        <f>COUNTIF(Tabla267[[#This Row],[VALOR RESTANTE]],0)</f>
        <v>0</v>
      </c>
    </row>
    <row r="7552" spans="2:13" hidden="1" x14ac:dyDescent="0.2">
      <c r="B7552" s="31">
        <v>7543</v>
      </c>
      <c r="J7552">
        <f t="shared" si="117"/>
        <v>105000</v>
      </c>
      <c r="K7552" t="e">
        <f>VLOOKUP(B7552,'REGISTRO ABONOS'!$B$8:$BC$10039,54,0)</f>
        <v>#N/A</v>
      </c>
      <c r="L7552" t="e">
        <f>IF(Tabla267[[#This Row],[VALOR RESTANTE]]&lt;Tabla267[[#This Row],[VALOR]],"NO DISPONIBLE","DISPONIBLE")</f>
        <v>#N/A</v>
      </c>
      <c r="M7552" s="9">
        <f>COUNTIF(Tabla267[[#This Row],[VALOR RESTANTE]],0)</f>
        <v>0</v>
      </c>
    </row>
    <row r="7553" spans="2:13" hidden="1" x14ac:dyDescent="0.2">
      <c r="B7553" s="31">
        <v>7544</v>
      </c>
      <c r="J7553">
        <f t="shared" si="117"/>
        <v>105000</v>
      </c>
      <c r="K7553" t="e">
        <f>VLOOKUP(B7553,'REGISTRO ABONOS'!$B$8:$BC$10039,54,0)</f>
        <v>#N/A</v>
      </c>
      <c r="L7553" t="e">
        <f>IF(Tabla267[[#This Row],[VALOR RESTANTE]]&lt;Tabla267[[#This Row],[VALOR]],"NO DISPONIBLE","DISPONIBLE")</f>
        <v>#N/A</v>
      </c>
      <c r="M7553" s="9">
        <f>COUNTIF(Tabla267[[#This Row],[VALOR RESTANTE]],0)</f>
        <v>0</v>
      </c>
    </row>
    <row r="7554" spans="2:13" hidden="1" x14ac:dyDescent="0.2">
      <c r="B7554" s="31">
        <v>7545</v>
      </c>
      <c r="J7554">
        <f t="shared" si="117"/>
        <v>105000</v>
      </c>
      <c r="K7554" t="e">
        <f>VLOOKUP(B7554,'REGISTRO ABONOS'!$B$8:$BC$10039,54,0)</f>
        <v>#N/A</v>
      </c>
      <c r="L7554" t="e">
        <f>IF(Tabla267[[#This Row],[VALOR RESTANTE]]&lt;Tabla267[[#This Row],[VALOR]],"NO DISPONIBLE","DISPONIBLE")</f>
        <v>#N/A</v>
      </c>
      <c r="M7554" s="9">
        <f>COUNTIF(Tabla267[[#This Row],[VALOR RESTANTE]],0)</f>
        <v>0</v>
      </c>
    </row>
    <row r="7555" spans="2:13" hidden="1" x14ac:dyDescent="0.2">
      <c r="B7555" s="31">
        <v>7546</v>
      </c>
      <c r="J7555">
        <f t="shared" si="117"/>
        <v>105000</v>
      </c>
      <c r="K7555" t="e">
        <f>VLOOKUP(B7555,'REGISTRO ABONOS'!$B$8:$BC$10039,54,0)</f>
        <v>#N/A</v>
      </c>
      <c r="L7555" t="e">
        <f>IF(Tabla267[[#This Row],[VALOR RESTANTE]]&lt;Tabla267[[#This Row],[VALOR]],"NO DISPONIBLE","DISPONIBLE")</f>
        <v>#N/A</v>
      </c>
      <c r="M7555" s="9">
        <f>COUNTIF(Tabla267[[#This Row],[VALOR RESTANTE]],0)</f>
        <v>0</v>
      </c>
    </row>
    <row r="7556" spans="2:13" hidden="1" x14ac:dyDescent="0.2">
      <c r="B7556" s="31">
        <v>7547</v>
      </c>
      <c r="J7556">
        <f t="shared" si="117"/>
        <v>105000</v>
      </c>
      <c r="K7556" t="e">
        <f>VLOOKUP(B7556,'REGISTRO ABONOS'!$B$8:$BC$10039,54,0)</f>
        <v>#N/A</v>
      </c>
      <c r="L7556" t="e">
        <f>IF(Tabla267[[#This Row],[VALOR RESTANTE]]&lt;Tabla267[[#This Row],[VALOR]],"NO DISPONIBLE","DISPONIBLE")</f>
        <v>#N/A</v>
      </c>
      <c r="M7556" s="9">
        <f>COUNTIF(Tabla267[[#This Row],[VALOR RESTANTE]],0)</f>
        <v>0</v>
      </c>
    </row>
    <row r="7557" spans="2:13" hidden="1" x14ac:dyDescent="0.2">
      <c r="B7557" s="31">
        <v>7548</v>
      </c>
      <c r="J7557">
        <f t="shared" si="117"/>
        <v>105000</v>
      </c>
      <c r="K7557" t="e">
        <f>VLOOKUP(B7557,'REGISTRO ABONOS'!$B$8:$BC$10039,54,0)</f>
        <v>#N/A</v>
      </c>
      <c r="L7557" t="e">
        <f>IF(Tabla267[[#This Row],[VALOR RESTANTE]]&lt;Tabla267[[#This Row],[VALOR]],"NO DISPONIBLE","DISPONIBLE")</f>
        <v>#N/A</v>
      </c>
      <c r="M7557" s="9">
        <f>COUNTIF(Tabla267[[#This Row],[VALOR RESTANTE]],0)</f>
        <v>0</v>
      </c>
    </row>
    <row r="7558" spans="2:13" hidden="1" x14ac:dyDescent="0.2">
      <c r="B7558" s="31">
        <v>7549</v>
      </c>
      <c r="J7558">
        <f t="shared" si="117"/>
        <v>105000</v>
      </c>
      <c r="K7558" t="e">
        <f>VLOOKUP(B7558,'REGISTRO ABONOS'!$B$8:$BC$10039,54,0)</f>
        <v>#N/A</v>
      </c>
      <c r="L7558" t="e">
        <f>IF(Tabla267[[#This Row],[VALOR RESTANTE]]&lt;Tabla267[[#This Row],[VALOR]],"NO DISPONIBLE","DISPONIBLE")</f>
        <v>#N/A</v>
      </c>
      <c r="M7558" s="9">
        <f>COUNTIF(Tabla267[[#This Row],[VALOR RESTANTE]],0)</f>
        <v>0</v>
      </c>
    </row>
    <row r="7559" spans="2:13" hidden="1" x14ac:dyDescent="0.2">
      <c r="B7559" s="31">
        <v>7550</v>
      </c>
      <c r="J7559">
        <f t="shared" si="117"/>
        <v>105000</v>
      </c>
      <c r="K7559" t="e">
        <f>VLOOKUP(B7559,'REGISTRO ABONOS'!$B$8:$BC$10039,54,0)</f>
        <v>#N/A</v>
      </c>
      <c r="L7559" t="e">
        <f>IF(Tabla267[[#This Row],[VALOR RESTANTE]]&lt;Tabla267[[#This Row],[VALOR]],"NO DISPONIBLE","DISPONIBLE")</f>
        <v>#N/A</v>
      </c>
      <c r="M7559" s="9">
        <f>COUNTIF(Tabla267[[#This Row],[VALOR RESTANTE]],0)</f>
        <v>0</v>
      </c>
    </row>
    <row r="7560" spans="2:13" hidden="1" x14ac:dyDescent="0.2">
      <c r="B7560" s="31">
        <v>7551</v>
      </c>
      <c r="J7560">
        <f t="shared" si="117"/>
        <v>105000</v>
      </c>
      <c r="K7560" t="e">
        <f>VLOOKUP(B7560,'REGISTRO ABONOS'!$B$8:$BC$10039,54,0)</f>
        <v>#N/A</v>
      </c>
      <c r="L7560" t="e">
        <f>IF(Tabla267[[#This Row],[VALOR RESTANTE]]&lt;Tabla267[[#This Row],[VALOR]],"NO DISPONIBLE","DISPONIBLE")</f>
        <v>#N/A</v>
      </c>
      <c r="M7560" s="9">
        <f>COUNTIF(Tabla267[[#This Row],[VALOR RESTANTE]],0)</f>
        <v>0</v>
      </c>
    </row>
    <row r="7561" spans="2:13" hidden="1" x14ac:dyDescent="0.2">
      <c r="B7561" s="31">
        <v>7552</v>
      </c>
      <c r="J7561">
        <f t="shared" si="117"/>
        <v>105000</v>
      </c>
      <c r="K7561" t="e">
        <f>VLOOKUP(B7561,'REGISTRO ABONOS'!$B$8:$BC$10039,54,0)</f>
        <v>#N/A</v>
      </c>
      <c r="L7561" t="e">
        <f>IF(Tabla267[[#This Row],[VALOR RESTANTE]]&lt;Tabla267[[#This Row],[VALOR]],"NO DISPONIBLE","DISPONIBLE")</f>
        <v>#N/A</v>
      </c>
      <c r="M7561" s="9">
        <f>COUNTIF(Tabla267[[#This Row],[VALOR RESTANTE]],0)</f>
        <v>0</v>
      </c>
    </row>
    <row r="7562" spans="2:13" hidden="1" x14ac:dyDescent="0.2">
      <c r="B7562" s="31">
        <v>7553</v>
      </c>
      <c r="J7562">
        <f t="shared" si="117"/>
        <v>105000</v>
      </c>
      <c r="K7562" t="e">
        <f>VLOOKUP(B7562,'REGISTRO ABONOS'!$B$8:$BC$10039,54,0)</f>
        <v>#N/A</v>
      </c>
      <c r="L7562" t="e">
        <f>IF(Tabla267[[#This Row],[VALOR RESTANTE]]&lt;Tabla267[[#This Row],[VALOR]],"NO DISPONIBLE","DISPONIBLE")</f>
        <v>#N/A</v>
      </c>
      <c r="M7562" s="9">
        <f>COUNTIF(Tabla267[[#This Row],[VALOR RESTANTE]],0)</f>
        <v>0</v>
      </c>
    </row>
    <row r="7563" spans="2:13" hidden="1" x14ac:dyDescent="0.2">
      <c r="B7563" s="31">
        <v>7554</v>
      </c>
      <c r="J7563">
        <f t="shared" si="117"/>
        <v>105000</v>
      </c>
      <c r="K7563" t="e">
        <f>VLOOKUP(B7563,'REGISTRO ABONOS'!$B$8:$BC$10039,54,0)</f>
        <v>#N/A</v>
      </c>
      <c r="L7563" t="e">
        <f>IF(Tabla267[[#This Row],[VALOR RESTANTE]]&lt;Tabla267[[#This Row],[VALOR]],"NO DISPONIBLE","DISPONIBLE")</f>
        <v>#N/A</v>
      </c>
      <c r="M7563" s="9">
        <f>COUNTIF(Tabla267[[#This Row],[VALOR RESTANTE]],0)</f>
        <v>0</v>
      </c>
    </row>
    <row r="7564" spans="2:13" hidden="1" x14ac:dyDescent="0.2">
      <c r="B7564" s="31">
        <v>7555</v>
      </c>
      <c r="J7564">
        <f t="shared" ref="J7564:J7627" si="118">IF(C7564&gt;43607,130000,105000)</f>
        <v>105000</v>
      </c>
      <c r="K7564" t="e">
        <f>VLOOKUP(B7564,'REGISTRO ABONOS'!$B$8:$BC$10039,54,0)</f>
        <v>#N/A</v>
      </c>
      <c r="L7564" t="e">
        <f>IF(Tabla267[[#This Row],[VALOR RESTANTE]]&lt;Tabla267[[#This Row],[VALOR]],"NO DISPONIBLE","DISPONIBLE")</f>
        <v>#N/A</v>
      </c>
      <c r="M7564" s="9">
        <f>COUNTIF(Tabla267[[#This Row],[VALOR RESTANTE]],0)</f>
        <v>0</v>
      </c>
    </row>
    <row r="7565" spans="2:13" hidden="1" x14ac:dyDescent="0.2">
      <c r="B7565" s="31">
        <v>7556</v>
      </c>
      <c r="J7565">
        <f t="shared" si="118"/>
        <v>105000</v>
      </c>
      <c r="K7565" t="e">
        <f>VLOOKUP(B7565,'REGISTRO ABONOS'!$B$8:$BC$10039,54,0)</f>
        <v>#N/A</v>
      </c>
      <c r="L7565" t="e">
        <f>IF(Tabla267[[#This Row],[VALOR RESTANTE]]&lt;Tabla267[[#This Row],[VALOR]],"NO DISPONIBLE","DISPONIBLE")</f>
        <v>#N/A</v>
      </c>
      <c r="M7565" s="9">
        <f>COUNTIF(Tabla267[[#This Row],[VALOR RESTANTE]],0)</f>
        <v>0</v>
      </c>
    </row>
    <row r="7566" spans="2:13" hidden="1" x14ac:dyDescent="0.2">
      <c r="B7566" s="31">
        <v>7557</v>
      </c>
      <c r="J7566">
        <f t="shared" si="118"/>
        <v>105000</v>
      </c>
      <c r="K7566" t="e">
        <f>VLOOKUP(B7566,'REGISTRO ABONOS'!$B$8:$BC$10039,54,0)</f>
        <v>#N/A</v>
      </c>
      <c r="L7566" t="e">
        <f>IF(Tabla267[[#This Row],[VALOR RESTANTE]]&lt;Tabla267[[#This Row],[VALOR]],"NO DISPONIBLE","DISPONIBLE")</f>
        <v>#N/A</v>
      </c>
      <c r="M7566" s="9">
        <f>COUNTIF(Tabla267[[#This Row],[VALOR RESTANTE]],0)</f>
        <v>0</v>
      </c>
    </row>
    <row r="7567" spans="2:13" hidden="1" x14ac:dyDescent="0.2">
      <c r="B7567" s="31">
        <v>7558</v>
      </c>
      <c r="J7567">
        <f t="shared" si="118"/>
        <v>105000</v>
      </c>
      <c r="K7567" t="e">
        <f>VLOOKUP(B7567,'REGISTRO ABONOS'!$B$8:$BC$10039,54,0)</f>
        <v>#N/A</v>
      </c>
      <c r="L7567" t="e">
        <f>IF(Tabla267[[#This Row],[VALOR RESTANTE]]&lt;Tabla267[[#This Row],[VALOR]],"NO DISPONIBLE","DISPONIBLE")</f>
        <v>#N/A</v>
      </c>
      <c r="M7567" s="9">
        <f>COUNTIF(Tabla267[[#This Row],[VALOR RESTANTE]],0)</f>
        <v>0</v>
      </c>
    </row>
    <row r="7568" spans="2:13" hidden="1" x14ac:dyDescent="0.2">
      <c r="B7568" s="31">
        <v>7559</v>
      </c>
      <c r="J7568">
        <f t="shared" si="118"/>
        <v>105000</v>
      </c>
      <c r="K7568" t="e">
        <f>VLOOKUP(B7568,'REGISTRO ABONOS'!$B$8:$BC$10039,54,0)</f>
        <v>#N/A</v>
      </c>
      <c r="L7568" t="e">
        <f>IF(Tabla267[[#This Row],[VALOR RESTANTE]]&lt;Tabla267[[#This Row],[VALOR]],"NO DISPONIBLE","DISPONIBLE")</f>
        <v>#N/A</v>
      </c>
      <c r="M7568" s="9">
        <f>COUNTIF(Tabla267[[#This Row],[VALOR RESTANTE]],0)</f>
        <v>0</v>
      </c>
    </row>
    <row r="7569" spans="2:13" hidden="1" x14ac:dyDescent="0.2">
      <c r="B7569" s="31">
        <v>7560</v>
      </c>
      <c r="J7569">
        <f t="shared" si="118"/>
        <v>105000</v>
      </c>
      <c r="K7569" t="e">
        <f>VLOOKUP(B7569,'REGISTRO ABONOS'!$B$8:$BC$10039,54,0)</f>
        <v>#N/A</v>
      </c>
      <c r="L7569" t="e">
        <f>IF(Tabla267[[#This Row],[VALOR RESTANTE]]&lt;Tabla267[[#This Row],[VALOR]],"NO DISPONIBLE","DISPONIBLE")</f>
        <v>#N/A</v>
      </c>
      <c r="M7569" s="9">
        <f>COUNTIF(Tabla267[[#This Row],[VALOR RESTANTE]],0)</f>
        <v>0</v>
      </c>
    </row>
    <row r="7570" spans="2:13" hidden="1" x14ac:dyDescent="0.2">
      <c r="B7570" s="31">
        <v>7561</v>
      </c>
      <c r="J7570">
        <f t="shared" si="118"/>
        <v>105000</v>
      </c>
      <c r="K7570" t="e">
        <f>VLOOKUP(B7570,'REGISTRO ABONOS'!$B$8:$BC$10039,54,0)</f>
        <v>#N/A</v>
      </c>
      <c r="L7570" t="e">
        <f>IF(Tabla267[[#This Row],[VALOR RESTANTE]]&lt;Tabla267[[#This Row],[VALOR]],"NO DISPONIBLE","DISPONIBLE")</f>
        <v>#N/A</v>
      </c>
      <c r="M7570" s="9">
        <f>COUNTIF(Tabla267[[#This Row],[VALOR RESTANTE]],0)</f>
        <v>0</v>
      </c>
    </row>
    <row r="7571" spans="2:13" hidden="1" x14ac:dyDescent="0.2">
      <c r="B7571" s="31">
        <v>7562</v>
      </c>
      <c r="J7571">
        <f t="shared" si="118"/>
        <v>105000</v>
      </c>
      <c r="K7571" t="e">
        <f>VLOOKUP(B7571,'REGISTRO ABONOS'!$B$8:$BC$10039,54,0)</f>
        <v>#N/A</v>
      </c>
      <c r="L7571" t="e">
        <f>IF(Tabla267[[#This Row],[VALOR RESTANTE]]&lt;Tabla267[[#This Row],[VALOR]],"NO DISPONIBLE","DISPONIBLE")</f>
        <v>#N/A</v>
      </c>
      <c r="M7571" s="9">
        <f>COUNTIF(Tabla267[[#This Row],[VALOR RESTANTE]],0)</f>
        <v>0</v>
      </c>
    </row>
    <row r="7572" spans="2:13" hidden="1" x14ac:dyDescent="0.2">
      <c r="B7572" s="31">
        <v>7563</v>
      </c>
      <c r="J7572">
        <f t="shared" si="118"/>
        <v>105000</v>
      </c>
      <c r="K7572" t="e">
        <f>VLOOKUP(B7572,'REGISTRO ABONOS'!$B$8:$BC$10039,54,0)</f>
        <v>#N/A</v>
      </c>
      <c r="L7572" t="e">
        <f>IF(Tabla267[[#This Row],[VALOR RESTANTE]]&lt;Tabla267[[#This Row],[VALOR]],"NO DISPONIBLE","DISPONIBLE")</f>
        <v>#N/A</v>
      </c>
      <c r="M7572" s="9">
        <f>COUNTIF(Tabla267[[#This Row],[VALOR RESTANTE]],0)</f>
        <v>0</v>
      </c>
    </row>
    <row r="7573" spans="2:13" hidden="1" x14ac:dyDescent="0.2">
      <c r="B7573" s="31">
        <v>7564</v>
      </c>
      <c r="J7573">
        <f t="shared" si="118"/>
        <v>105000</v>
      </c>
      <c r="K7573" t="e">
        <f>VLOOKUP(B7573,'REGISTRO ABONOS'!$B$8:$BC$10039,54,0)</f>
        <v>#N/A</v>
      </c>
      <c r="L7573" t="e">
        <f>IF(Tabla267[[#This Row],[VALOR RESTANTE]]&lt;Tabla267[[#This Row],[VALOR]],"NO DISPONIBLE","DISPONIBLE")</f>
        <v>#N/A</v>
      </c>
      <c r="M7573" s="9">
        <f>COUNTIF(Tabla267[[#This Row],[VALOR RESTANTE]],0)</f>
        <v>0</v>
      </c>
    </row>
    <row r="7574" spans="2:13" hidden="1" x14ac:dyDescent="0.2">
      <c r="B7574" s="31">
        <v>7565</v>
      </c>
      <c r="J7574">
        <f t="shared" si="118"/>
        <v>105000</v>
      </c>
      <c r="K7574" t="e">
        <f>VLOOKUP(B7574,'REGISTRO ABONOS'!$B$8:$BC$10039,54,0)</f>
        <v>#N/A</v>
      </c>
      <c r="L7574" t="e">
        <f>IF(Tabla267[[#This Row],[VALOR RESTANTE]]&lt;Tabla267[[#This Row],[VALOR]],"NO DISPONIBLE","DISPONIBLE")</f>
        <v>#N/A</v>
      </c>
      <c r="M7574" s="9">
        <f>COUNTIF(Tabla267[[#This Row],[VALOR RESTANTE]],0)</f>
        <v>0</v>
      </c>
    </row>
    <row r="7575" spans="2:13" hidden="1" x14ac:dyDescent="0.2">
      <c r="B7575" s="31">
        <v>7566</v>
      </c>
      <c r="J7575">
        <f t="shared" si="118"/>
        <v>105000</v>
      </c>
      <c r="K7575" t="e">
        <f>VLOOKUP(B7575,'REGISTRO ABONOS'!$B$8:$BC$10039,54,0)</f>
        <v>#N/A</v>
      </c>
      <c r="L7575" t="e">
        <f>IF(Tabla267[[#This Row],[VALOR RESTANTE]]&lt;Tabla267[[#This Row],[VALOR]],"NO DISPONIBLE","DISPONIBLE")</f>
        <v>#N/A</v>
      </c>
      <c r="M7575" s="9">
        <f>COUNTIF(Tabla267[[#This Row],[VALOR RESTANTE]],0)</f>
        <v>0</v>
      </c>
    </row>
    <row r="7576" spans="2:13" hidden="1" x14ac:dyDescent="0.2">
      <c r="B7576" s="31">
        <v>7567</v>
      </c>
      <c r="J7576">
        <f t="shared" si="118"/>
        <v>105000</v>
      </c>
      <c r="K7576" t="e">
        <f>VLOOKUP(B7576,'REGISTRO ABONOS'!$B$8:$BC$10039,54,0)</f>
        <v>#N/A</v>
      </c>
      <c r="L7576" t="e">
        <f>IF(Tabla267[[#This Row],[VALOR RESTANTE]]&lt;Tabla267[[#This Row],[VALOR]],"NO DISPONIBLE","DISPONIBLE")</f>
        <v>#N/A</v>
      </c>
      <c r="M7576" s="9">
        <f>COUNTIF(Tabla267[[#This Row],[VALOR RESTANTE]],0)</f>
        <v>0</v>
      </c>
    </row>
    <row r="7577" spans="2:13" hidden="1" x14ac:dyDescent="0.2">
      <c r="B7577" s="31">
        <v>7568</v>
      </c>
      <c r="J7577">
        <f t="shared" si="118"/>
        <v>105000</v>
      </c>
      <c r="K7577" t="e">
        <f>VLOOKUP(B7577,'REGISTRO ABONOS'!$B$8:$BC$10039,54,0)</f>
        <v>#N/A</v>
      </c>
      <c r="L7577" t="e">
        <f>IF(Tabla267[[#This Row],[VALOR RESTANTE]]&lt;Tabla267[[#This Row],[VALOR]],"NO DISPONIBLE","DISPONIBLE")</f>
        <v>#N/A</v>
      </c>
      <c r="M7577" s="9">
        <f>COUNTIF(Tabla267[[#This Row],[VALOR RESTANTE]],0)</f>
        <v>0</v>
      </c>
    </row>
    <row r="7578" spans="2:13" hidden="1" x14ac:dyDescent="0.2">
      <c r="B7578" s="31">
        <v>7569</v>
      </c>
      <c r="J7578">
        <f t="shared" si="118"/>
        <v>105000</v>
      </c>
      <c r="K7578" t="e">
        <f>VLOOKUP(B7578,'REGISTRO ABONOS'!$B$8:$BC$10039,54,0)</f>
        <v>#N/A</v>
      </c>
      <c r="L7578" t="e">
        <f>IF(Tabla267[[#This Row],[VALOR RESTANTE]]&lt;Tabla267[[#This Row],[VALOR]],"NO DISPONIBLE","DISPONIBLE")</f>
        <v>#N/A</v>
      </c>
      <c r="M7578" s="9">
        <f>COUNTIF(Tabla267[[#This Row],[VALOR RESTANTE]],0)</f>
        <v>0</v>
      </c>
    </row>
    <row r="7579" spans="2:13" hidden="1" x14ac:dyDescent="0.2">
      <c r="B7579" s="31">
        <v>7570</v>
      </c>
      <c r="J7579">
        <f t="shared" si="118"/>
        <v>105000</v>
      </c>
      <c r="K7579" t="e">
        <f>VLOOKUP(B7579,'REGISTRO ABONOS'!$B$8:$BC$10039,54,0)</f>
        <v>#N/A</v>
      </c>
      <c r="L7579" t="e">
        <f>IF(Tabla267[[#This Row],[VALOR RESTANTE]]&lt;Tabla267[[#This Row],[VALOR]],"NO DISPONIBLE","DISPONIBLE")</f>
        <v>#N/A</v>
      </c>
      <c r="M7579" s="9">
        <f>COUNTIF(Tabla267[[#This Row],[VALOR RESTANTE]],0)</f>
        <v>0</v>
      </c>
    </row>
    <row r="7580" spans="2:13" hidden="1" x14ac:dyDescent="0.2">
      <c r="B7580" s="31">
        <v>7571</v>
      </c>
      <c r="J7580">
        <f t="shared" si="118"/>
        <v>105000</v>
      </c>
      <c r="K7580" t="e">
        <f>VLOOKUP(B7580,'REGISTRO ABONOS'!$B$8:$BC$10039,54,0)</f>
        <v>#N/A</v>
      </c>
      <c r="L7580" t="e">
        <f>IF(Tabla267[[#This Row],[VALOR RESTANTE]]&lt;Tabla267[[#This Row],[VALOR]],"NO DISPONIBLE","DISPONIBLE")</f>
        <v>#N/A</v>
      </c>
      <c r="M7580" s="9">
        <f>COUNTIF(Tabla267[[#This Row],[VALOR RESTANTE]],0)</f>
        <v>0</v>
      </c>
    </row>
    <row r="7581" spans="2:13" hidden="1" x14ac:dyDescent="0.2">
      <c r="B7581" s="31">
        <v>7572</v>
      </c>
      <c r="J7581">
        <f t="shared" si="118"/>
        <v>105000</v>
      </c>
      <c r="K7581" t="e">
        <f>VLOOKUP(B7581,'REGISTRO ABONOS'!$B$8:$BC$10039,54,0)</f>
        <v>#N/A</v>
      </c>
      <c r="L7581" t="e">
        <f>IF(Tabla267[[#This Row],[VALOR RESTANTE]]&lt;Tabla267[[#This Row],[VALOR]],"NO DISPONIBLE","DISPONIBLE")</f>
        <v>#N/A</v>
      </c>
      <c r="M7581" s="9">
        <f>COUNTIF(Tabla267[[#This Row],[VALOR RESTANTE]],0)</f>
        <v>0</v>
      </c>
    </row>
    <row r="7582" spans="2:13" hidden="1" x14ac:dyDescent="0.2">
      <c r="B7582" s="31">
        <v>7573</v>
      </c>
      <c r="J7582">
        <f t="shared" si="118"/>
        <v>105000</v>
      </c>
      <c r="K7582" t="e">
        <f>VLOOKUP(B7582,'REGISTRO ABONOS'!$B$8:$BC$10039,54,0)</f>
        <v>#N/A</v>
      </c>
      <c r="L7582" t="e">
        <f>IF(Tabla267[[#This Row],[VALOR RESTANTE]]&lt;Tabla267[[#This Row],[VALOR]],"NO DISPONIBLE","DISPONIBLE")</f>
        <v>#N/A</v>
      </c>
      <c r="M7582" s="9">
        <f>COUNTIF(Tabla267[[#This Row],[VALOR RESTANTE]],0)</f>
        <v>0</v>
      </c>
    </row>
    <row r="7583" spans="2:13" hidden="1" x14ac:dyDescent="0.2">
      <c r="B7583" s="31">
        <v>7574</v>
      </c>
      <c r="J7583">
        <f t="shared" si="118"/>
        <v>105000</v>
      </c>
      <c r="K7583" t="e">
        <f>VLOOKUP(B7583,'REGISTRO ABONOS'!$B$8:$BC$10039,54,0)</f>
        <v>#N/A</v>
      </c>
      <c r="L7583" t="e">
        <f>IF(Tabla267[[#This Row],[VALOR RESTANTE]]&lt;Tabla267[[#This Row],[VALOR]],"NO DISPONIBLE","DISPONIBLE")</f>
        <v>#N/A</v>
      </c>
      <c r="M7583" s="9">
        <f>COUNTIF(Tabla267[[#This Row],[VALOR RESTANTE]],0)</f>
        <v>0</v>
      </c>
    </row>
    <row r="7584" spans="2:13" hidden="1" x14ac:dyDescent="0.2">
      <c r="B7584" s="31">
        <v>7575</v>
      </c>
      <c r="J7584">
        <f t="shared" si="118"/>
        <v>105000</v>
      </c>
      <c r="K7584" t="e">
        <f>VLOOKUP(B7584,'REGISTRO ABONOS'!$B$8:$BC$10039,54,0)</f>
        <v>#N/A</v>
      </c>
      <c r="L7584" t="e">
        <f>IF(Tabla267[[#This Row],[VALOR RESTANTE]]&lt;Tabla267[[#This Row],[VALOR]],"NO DISPONIBLE","DISPONIBLE")</f>
        <v>#N/A</v>
      </c>
      <c r="M7584" s="9">
        <f>COUNTIF(Tabla267[[#This Row],[VALOR RESTANTE]],0)</f>
        <v>0</v>
      </c>
    </row>
    <row r="7585" spans="2:13" hidden="1" x14ac:dyDescent="0.2">
      <c r="B7585" s="31">
        <v>7576</v>
      </c>
      <c r="J7585">
        <f t="shared" si="118"/>
        <v>105000</v>
      </c>
      <c r="K7585" t="e">
        <f>VLOOKUP(B7585,'REGISTRO ABONOS'!$B$8:$BC$10039,54,0)</f>
        <v>#N/A</v>
      </c>
      <c r="L7585" t="e">
        <f>IF(Tabla267[[#This Row],[VALOR RESTANTE]]&lt;Tabla267[[#This Row],[VALOR]],"NO DISPONIBLE","DISPONIBLE")</f>
        <v>#N/A</v>
      </c>
      <c r="M7585" s="9">
        <f>COUNTIF(Tabla267[[#This Row],[VALOR RESTANTE]],0)</f>
        <v>0</v>
      </c>
    </row>
    <row r="7586" spans="2:13" hidden="1" x14ac:dyDescent="0.2">
      <c r="B7586" s="31">
        <v>7577</v>
      </c>
      <c r="J7586">
        <f t="shared" si="118"/>
        <v>105000</v>
      </c>
      <c r="K7586" t="e">
        <f>VLOOKUP(B7586,'REGISTRO ABONOS'!$B$8:$BC$10039,54,0)</f>
        <v>#N/A</v>
      </c>
      <c r="L7586" t="e">
        <f>IF(Tabla267[[#This Row],[VALOR RESTANTE]]&lt;Tabla267[[#This Row],[VALOR]],"NO DISPONIBLE","DISPONIBLE")</f>
        <v>#N/A</v>
      </c>
      <c r="M7586" s="9">
        <f>COUNTIF(Tabla267[[#This Row],[VALOR RESTANTE]],0)</f>
        <v>0</v>
      </c>
    </row>
    <row r="7587" spans="2:13" hidden="1" x14ac:dyDescent="0.2">
      <c r="B7587" s="31">
        <v>7578</v>
      </c>
      <c r="J7587">
        <f t="shared" si="118"/>
        <v>105000</v>
      </c>
      <c r="K7587" t="e">
        <f>VLOOKUP(B7587,'REGISTRO ABONOS'!$B$8:$BC$10039,54,0)</f>
        <v>#N/A</v>
      </c>
      <c r="L7587" t="e">
        <f>IF(Tabla267[[#This Row],[VALOR RESTANTE]]&lt;Tabla267[[#This Row],[VALOR]],"NO DISPONIBLE","DISPONIBLE")</f>
        <v>#N/A</v>
      </c>
      <c r="M7587" s="9">
        <f>COUNTIF(Tabla267[[#This Row],[VALOR RESTANTE]],0)</f>
        <v>0</v>
      </c>
    </row>
    <row r="7588" spans="2:13" hidden="1" x14ac:dyDescent="0.2">
      <c r="B7588" s="31">
        <v>7579</v>
      </c>
      <c r="J7588">
        <f t="shared" si="118"/>
        <v>105000</v>
      </c>
      <c r="K7588" t="e">
        <f>VLOOKUP(B7588,'REGISTRO ABONOS'!$B$8:$BC$10039,54,0)</f>
        <v>#N/A</v>
      </c>
      <c r="L7588" t="e">
        <f>IF(Tabla267[[#This Row],[VALOR RESTANTE]]&lt;Tabla267[[#This Row],[VALOR]],"NO DISPONIBLE","DISPONIBLE")</f>
        <v>#N/A</v>
      </c>
      <c r="M7588" s="9">
        <f>COUNTIF(Tabla267[[#This Row],[VALOR RESTANTE]],0)</f>
        <v>0</v>
      </c>
    </row>
    <row r="7589" spans="2:13" hidden="1" x14ac:dyDescent="0.2">
      <c r="B7589" s="31">
        <v>7580</v>
      </c>
      <c r="J7589">
        <f t="shared" si="118"/>
        <v>105000</v>
      </c>
      <c r="K7589" t="e">
        <f>VLOOKUP(B7589,'REGISTRO ABONOS'!$B$8:$BC$10039,54,0)</f>
        <v>#N/A</v>
      </c>
      <c r="L7589" t="e">
        <f>IF(Tabla267[[#This Row],[VALOR RESTANTE]]&lt;Tabla267[[#This Row],[VALOR]],"NO DISPONIBLE","DISPONIBLE")</f>
        <v>#N/A</v>
      </c>
      <c r="M7589" s="9">
        <f>COUNTIF(Tabla267[[#This Row],[VALOR RESTANTE]],0)</f>
        <v>0</v>
      </c>
    </row>
    <row r="7590" spans="2:13" hidden="1" x14ac:dyDescent="0.2">
      <c r="B7590" s="31">
        <v>7581</v>
      </c>
      <c r="J7590">
        <f t="shared" si="118"/>
        <v>105000</v>
      </c>
      <c r="K7590" t="e">
        <f>VLOOKUP(B7590,'REGISTRO ABONOS'!$B$8:$BC$10039,54,0)</f>
        <v>#N/A</v>
      </c>
      <c r="L7590" t="e">
        <f>IF(Tabla267[[#This Row],[VALOR RESTANTE]]&lt;Tabla267[[#This Row],[VALOR]],"NO DISPONIBLE","DISPONIBLE")</f>
        <v>#N/A</v>
      </c>
      <c r="M7590" s="9">
        <f>COUNTIF(Tabla267[[#This Row],[VALOR RESTANTE]],0)</f>
        <v>0</v>
      </c>
    </row>
    <row r="7591" spans="2:13" hidden="1" x14ac:dyDescent="0.2">
      <c r="B7591" s="31">
        <v>7582</v>
      </c>
      <c r="J7591">
        <f t="shared" si="118"/>
        <v>105000</v>
      </c>
      <c r="K7591" t="e">
        <f>VLOOKUP(B7591,'REGISTRO ABONOS'!$B$8:$BC$10039,54,0)</f>
        <v>#N/A</v>
      </c>
      <c r="L7591" t="e">
        <f>IF(Tabla267[[#This Row],[VALOR RESTANTE]]&lt;Tabla267[[#This Row],[VALOR]],"NO DISPONIBLE","DISPONIBLE")</f>
        <v>#N/A</v>
      </c>
      <c r="M7591" s="9">
        <f>COUNTIF(Tabla267[[#This Row],[VALOR RESTANTE]],0)</f>
        <v>0</v>
      </c>
    </row>
    <row r="7592" spans="2:13" hidden="1" x14ac:dyDescent="0.2">
      <c r="B7592" s="31">
        <v>7583</v>
      </c>
      <c r="J7592">
        <f t="shared" si="118"/>
        <v>105000</v>
      </c>
      <c r="K7592" t="e">
        <f>VLOOKUP(B7592,'REGISTRO ABONOS'!$B$8:$BC$10039,54,0)</f>
        <v>#N/A</v>
      </c>
      <c r="L7592" t="e">
        <f>IF(Tabla267[[#This Row],[VALOR RESTANTE]]&lt;Tabla267[[#This Row],[VALOR]],"NO DISPONIBLE","DISPONIBLE")</f>
        <v>#N/A</v>
      </c>
      <c r="M7592" s="9">
        <f>COUNTIF(Tabla267[[#This Row],[VALOR RESTANTE]],0)</f>
        <v>0</v>
      </c>
    </row>
    <row r="7593" spans="2:13" hidden="1" x14ac:dyDescent="0.2">
      <c r="B7593" s="31">
        <v>7584</v>
      </c>
      <c r="J7593">
        <f t="shared" si="118"/>
        <v>105000</v>
      </c>
      <c r="K7593" t="e">
        <f>VLOOKUP(B7593,'REGISTRO ABONOS'!$B$8:$BC$10039,54,0)</f>
        <v>#N/A</v>
      </c>
      <c r="L7593" t="e">
        <f>IF(Tabla267[[#This Row],[VALOR RESTANTE]]&lt;Tabla267[[#This Row],[VALOR]],"NO DISPONIBLE","DISPONIBLE")</f>
        <v>#N/A</v>
      </c>
      <c r="M7593" s="9">
        <f>COUNTIF(Tabla267[[#This Row],[VALOR RESTANTE]],0)</f>
        <v>0</v>
      </c>
    </row>
    <row r="7594" spans="2:13" hidden="1" x14ac:dyDescent="0.2">
      <c r="B7594" s="31">
        <v>7585</v>
      </c>
      <c r="J7594">
        <f t="shared" si="118"/>
        <v>105000</v>
      </c>
      <c r="K7594" t="e">
        <f>VLOOKUP(B7594,'REGISTRO ABONOS'!$B$8:$BC$10039,54,0)</f>
        <v>#N/A</v>
      </c>
      <c r="L7594" t="e">
        <f>IF(Tabla267[[#This Row],[VALOR RESTANTE]]&lt;Tabla267[[#This Row],[VALOR]],"NO DISPONIBLE","DISPONIBLE")</f>
        <v>#N/A</v>
      </c>
      <c r="M7594" s="9">
        <f>COUNTIF(Tabla267[[#This Row],[VALOR RESTANTE]],0)</f>
        <v>0</v>
      </c>
    </row>
    <row r="7595" spans="2:13" hidden="1" x14ac:dyDescent="0.2">
      <c r="B7595" s="31">
        <v>7586</v>
      </c>
      <c r="J7595">
        <f t="shared" si="118"/>
        <v>105000</v>
      </c>
      <c r="K7595" t="e">
        <f>VLOOKUP(B7595,'REGISTRO ABONOS'!$B$8:$BC$10039,54,0)</f>
        <v>#N/A</v>
      </c>
      <c r="L7595" t="e">
        <f>IF(Tabla267[[#This Row],[VALOR RESTANTE]]&lt;Tabla267[[#This Row],[VALOR]],"NO DISPONIBLE","DISPONIBLE")</f>
        <v>#N/A</v>
      </c>
      <c r="M7595" s="9">
        <f>COUNTIF(Tabla267[[#This Row],[VALOR RESTANTE]],0)</f>
        <v>0</v>
      </c>
    </row>
    <row r="7596" spans="2:13" hidden="1" x14ac:dyDescent="0.2">
      <c r="B7596" s="31">
        <v>7587</v>
      </c>
      <c r="J7596">
        <f t="shared" si="118"/>
        <v>105000</v>
      </c>
      <c r="K7596" t="e">
        <f>VLOOKUP(B7596,'REGISTRO ABONOS'!$B$8:$BC$10039,54,0)</f>
        <v>#N/A</v>
      </c>
      <c r="L7596" t="e">
        <f>IF(Tabla267[[#This Row],[VALOR RESTANTE]]&lt;Tabla267[[#This Row],[VALOR]],"NO DISPONIBLE","DISPONIBLE")</f>
        <v>#N/A</v>
      </c>
      <c r="M7596" s="9">
        <f>COUNTIF(Tabla267[[#This Row],[VALOR RESTANTE]],0)</f>
        <v>0</v>
      </c>
    </row>
    <row r="7597" spans="2:13" hidden="1" x14ac:dyDescent="0.2">
      <c r="B7597" s="31">
        <v>7588</v>
      </c>
      <c r="J7597">
        <f t="shared" si="118"/>
        <v>105000</v>
      </c>
      <c r="K7597" t="e">
        <f>VLOOKUP(B7597,'REGISTRO ABONOS'!$B$8:$BC$10039,54,0)</f>
        <v>#N/A</v>
      </c>
      <c r="L7597" t="e">
        <f>IF(Tabla267[[#This Row],[VALOR RESTANTE]]&lt;Tabla267[[#This Row],[VALOR]],"NO DISPONIBLE","DISPONIBLE")</f>
        <v>#N/A</v>
      </c>
      <c r="M7597" s="9">
        <f>COUNTIF(Tabla267[[#This Row],[VALOR RESTANTE]],0)</f>
        <v>0</v>
      </c>
    </row>
    <row r="7598" spans="2:13" hidden="1" x14ac:dyDescent="0.2">
      <c r="B7598" s="31">
        <v>7589</v>
      </c>
      <c r="J7598">
        <f t="shared" si="118"/>
        <v>105000</v>
      </c>
      <c r="K7598" t="e">
        <f>VLOOKUP(B7598,'REGISTRO ABONOS'!$B$8:$BC$10039,54,0)</f>
        <v>#N/A</v>
      </c>
      <c r="L7598" t="e">
        <f>IF(Tabla267[[#This Row],[VALOR RESTANTE]]&lt;Tabla267[[#This Row],[VALOR]],"NO DISPONIBLE","DISPONIBLE")</f>
        <v>#N/A</v>
      </c>
      <c r="M7598" s="9">
        <f>COUNTIF(Tabla267[[#This Row],[VALOR RESTANTE]],0)</f>
        <v>0</v>
      </c>
    </row>
    <row r="7599" spans="2:13" hidden="1" x14ac:dyDescent="0.2">
      <c r="B7599" s="31">
        <v>7590</v>
      </c>
      <c r="J7599">
        <f t="shared" si="118"/>
        <v>105000</v>
      </c>
      <c r="K7599" t="e">
        <f>VLOOKUP(B7599,'REGISTRO ABONOS'!$B$8:$BC$10039,54,0)</f>
        <v>#N/A</v>
      </c>
      <c r="L7599" t="e">
        <f>IF(Tabla267[[#This Row],[VALOR RESTANTE]]&lt;Tabla267[[#This Row],[VALOR]],"NO DISPONIBLE","DISPONIBLE")</f>
        <v>#N/A</v>
      </c>
      <c r="M7599" s="9">
        <f>COUNTIF(Tabla267[[#This Row],[VALOR RESTANTE]],0)</f>
        <v>0</v>
      </c>
    </row>
    <row r="7600" spans="2:13" hidden="1" x14ac:dyDescent="0.2">
      <c r="B7600" s="31">
        <v>7591</v>
      </c>
      <c r="J7600">
        <f t="shared" si="118"/>
        <v>105000</v>
      </c>
      <c r="K7600" t="e">
        <f>VLOOKUP(B7600,'REGISTRO ABONOS'!$B$8:$BC$10039,54,0)</f>
        <v>#N/A</v>
      </c>
      <c r="L7600" t="e">
        <f>IF(Tabla267[[#This Row],[VALOR RESTANTE]]&lt;Tabla267[[#This Row],[VALOR]],"NO DISPONIBLE","DISPONIBLE")</f>
        <v>#N/A</v>
      </c>
      <c r="M7600" s="9">
        <f>COUNTIF(Tabla267[[#This Row],[VALOR RESTANTE]],0)</f>
        <v>0</v>
      </c>
    </row>
    <row r="7601" spans="2:13" hidden="1" x14ac:dyDescent="0.2">
      <c r="B7601" s="31">
        <v>7592</v>
      </c>
      <c r="J7601">
        <f t="shared" si="118"/>
        <v>105000</v>
      </c>
      <c r="K7601" t="e">
        <f>VLOOKUP(B7601,'REGISTRO ABONOS'!$B$8:$BC$10039,54,0)</f>
        <v>#N/A</v>
      </c>
      <c r="L7601" t="e">
        <f>IF(Tabla267[[#This Row],[VALOR RESTANTE]]&lt;Tabla267[[#This Row],[VALOR]],"NO DISPONIBLE","DISPONIBLE")</f>
        <v>#N/A</v>
      </c>
      <c r="M7601" s="9">
        <f>COUNTIF(Tabla267[[#This Row],[VALOR RESTANTE]],0)</f>
        <v>0</v>
      </c>
    </row>
    <row r="7602" spans="2:13" hidden="1" x14ac:dyDescent="0.2">
      <c r="B7602" s="31">
        <v>7593</v>
      </c>
      <c r="J7602">
        <f t="shared" si="118"/>
        <v>105000</v>
      </c>
      <c r="K7602" t="e">
        <f>VLOOKUP(B7602,'REGISTRO ABONOS'!$B$8:$BC$10039,54,0)</f>
        <v>#N/A</v>
      </c>
      <c r="L7602" t="e">
        <f>IF(Tabla267[[#This Row],[VALOR RESTANTE]]&lt;Tabla267[[#This Row],[VALOR]],"NO DISPONIBLE","DISPONIBLE")</f>
        <v>#N/A</v>
      </c>
      <c r="M7602" s="9">
        <f>COUNTIF(Tabla267[[#This Row],[VALOR RESTANTE]],0)</f>
        <v>0</v>
      </c>
    </row>
    <row r="7603" spans="2:13" hidden="1" x14ac:dyDescent="0.2">
      <c r="B7603" s="31">
        <v>7594</v>
      </c>
      <c r="J7603">
        <f t="shared" si="118"/>
        <v>105000</v>
      </c>
      <c r="K7603" t="e">
        <f>VLOOKUP(B7603,'REGISTRO ABONOS'!$B$8:$BC$10039,54,0)</f>
        <v>#N/A</v>
      </c>
      <c r="L7603" t="e">
        <f>IF(Tabla267[[#This Row],[VALOR RESTANTE]]&lt;Tabla267[[#This Row],[VALOR]],"NO DISPONIBLE","DISPONIBLE")</f>
        <v>#N/A</v>
      </c>
      <c r="M7603" s="9">
        <f>COUNTIF(Tabla267[[#This Row],[VALOR RESTANTE]],0)</f>
        <v>0</v>
      </c>
    </row>
    <row r="7604" spans="2:13" hidden="1" x14ac:dyDescent="0.2">
      <c r="B7604" s="31">
        <v>7595</v>
      </c>
      <c r="J7604">
        <f t="shared" si="118"/>
        <v>105000</v>
      </c>
      <c r="K7604" t="e">
        <f>VLOOKUP(B7604,'REGISTRO ABONOS'!$B$8:$BC$10039,54,0)</f>
        <v>#N/A</v>
      </c>
      <c r="L7604" t="e">
        <f>IF(Tabla267[[#This Row],[VALOR RESTANTE]]&lt;Tabla267[[#This Row],[VALOR]],"NO DISPONIBLE","DISPONIBLE")</f>
        <v>#N/A</v>
      </c>
      <c r="M7604" s="9">
        <f>COUNTIF(Tabla267[[#This Row],[VALOR RESTANTE]],0)</f>
        <v>0</v>
      </c>
    </row>
    <row r="7605" spans="2:13" hidden="1" x14ac:dyDescent="0.2">
      <c r="B7605" s="31">
        <v>7596</v>
      </c>
      <c r="J7605">
        <f t="shared" si="118"/>
        <v>105000</v>
      </c>
      <c r="K7605" t="e">
        <f>VLOOKUP(B7605,'REGISTRO ABONOS'!$B$8:$BC$10039,54,0)</f>
        <v>#N/A</v>
      </c>
      <c r="L7605" t="e">
        <f>IF(Tabla267[[#This Row],[VALOR RESTANTE]]&lt;Tabla267[[#This Row],[VALOR]],"NO DISPONIBLE","DISPONIBLE")</f>
        <v>#N/A</v>
      </c>
      <c r="M7605" s="9">
        <f>COUNTIF(Tabla267[[#This Row],[VALOR RESTANTE]],0)</f>
        <v>0</v>
      </c>
    </row>
    <row r="7606" spans="2:13" hidden="1" x14ac:dyDescent="0.2">
      <c r="B7606" s="31">
        <v>7597</v>
      </c>
      <c r="J7606">
        <f t="shared" si="118"/>
        <v>105000</v>
      </c>
      <c r="K7606" t="e">
        <f>VLOOKUP(B7606,'REGISTRO ABONOS'!$B$8:$BC$10039,54,0)</f>
        <v>#N/A</v>
      </c>
      <c r="L7606" t="e">
        <f>IF(Tabla267[[#This Row],[VALOR RESTANTE]]&lt;Tabla267[[#This Row],[VALOR]],"NO DISPONIBLE","DISPONIBLE")</f>
        <v>#N/A</v>
      </c>
      <c r="M7606" s="9">
        <f>COUNTIF(Tabla267[[#This Row],[VALOR RESTANTE]],0)</f>
        <v>0</v>
      </c>
    </row>
    <row r="7607" spans="2:13" hidden="1" x14ac:dyDescent="0.2">
      <c r="B7607" s="31">
        <v>7598</v>
      </c>
      <c r="J7607">
        <f t="shared" si="118"/>
        <v>105000</v>
      </c>
      <c r="K7607" t="e">
        <f>VLOOKUP(B7607,'REGISTRO ABONOS'!$B$8:$BC$10039,54,0)</f>
        <v>#N/A</v>
      </c>
      <c r="L7607" t="e">
        <f>IF(Tabla267[[#This Row],[VALOR RESTANTE]]&lt;Tabla267[[#This Row],[VALOR]],"NO DISPONIBLE","DISPONIBLE")</f>
        <v>#N/A</v>
      </c>
      <c r="M7607" s="9">
        <f>COUNTIF(Tabla267[[#This Row],[VALOR RESTANTE]],0)</f>
        <v>0</v>
      </c>
    </row>
    <row r="7608" spans="2:13" hidden="1" x14ac:dyDescent="0.2">
      <c r="B7608" s="31">
        <v>7599</v>
      </c>
      <c r="J7608">
        <f t="shared" si="118"/>
        <v>105000</v>
      </c>
      <c r="K7608" t="e">
        <f>VLOOKUP(B7608,'REGISTRO ABONOS'!$B$8:$BC$10039,54,0)</f>
        <v>#N/A</v>
      </c>
      <c r="L7608" t="e">
        <f>IF(Tabla267[[#This Row],[VALOR RESTANTE]]&lt;Tabla267[[#This Row],[VALOR]],"NO DISPONIBLE","DISPONIBLE")</f>
        <v>#N/A</v>
      </c>
      <c r="M7608" s="9">
        <f>COUNTIF(Tabla267[[#This Row],[VALOR RESTANTE]],0)</f>
        <v>0</v>
      </c>
    </row>
    <row r="7609" spans="2:13" hidden="1" x14ac:dyDescent="0.2">
      <c r="B7609" s="31">
        <v>7600</v>
      </c>
      <c r="J7609">
        <f t="shared" si="118"/>
        <v>105000</v>
      </c>
      <c r="K7609" t="e">
        <f>VLOOKUP(B7609,'REGISTRO ABONOS'!$B$8:$BC$10039,54,0)</f>
        <v>#N/A</v>
      </c>
      <c r="L7609" t="e">
        <f>IF(Tabla267[[#This Row],[VALOR RESTANTE]]&lt;Tabla267[[#This Row],[VALOR]],"NO DISPONIBLE","DISPONIBLE")</f>
        <v>#N/A</v>
      </c>
      <c r="M7609" s="9">
        <f>COUNTIF(Tabla267[[#This Row],[VALOR RESTANTE]],0)</f>
        <v>0</v>
      </c>
    </row>
    <row r="7610" spans="2:13" hidden="1" x14ac:dyDescent="0.2">
      <c r="B7610" s="31">
        <v>7601</v>
      </c>
      <c r="J7610">
        <f t="shared" si="118"/>
        <v>105000</v>
      </c>
      <c r="K7610" t="e">
        <f>VLOOKUP(B7610,'REGISTRO ABONOS'!$B$8:$BC$10039,54,0)</f>
        <v>#N/A</v>
      </c>
      <c r="L7610" t="e">
        <f>IF(Tabla267[[#This Row],[VALOR RESTANTE]]&lt;Tabla267[[#This Row],[VALOR]],"NO DISPONIBLE","DISPONIBLE")</f>
        <v>#N/A</v>
      </c>
      <c r="M7610" s="9">
        <f>COUNTIF(Tabla267[[#This Row],[VALOR RESTANTE]],0)</f>
        <v>0</v>
      </c>
    </row>
    <row r="7611" spans="2:13" hidden="1" x14ac:dyDescent="0.2">
      <c r="B7611" s="31">
        <v>7602</v>
      </c>
      <c r="J7611">
        <f t="shared" si="118"/>
        <v>105000</v>
      </c>
      <c r="K7611" t="e">
        <f>VLOOKUP(B7611,'REGISTRO ABONOS'!$B$8:$BC$10039,54,0)</f>
        <v>#N/A</v>
      </c>
      <c r="L7611" t="e">
        <f>IF(Tabla267[[#This Row],[VALOR RESTANTE]]&lt;Tabla267[[#This Row],[VALOR]],"NO DISPONIBLE","DISPONIBLE")</f>
        <v>#N/A</v>
      </c>
      <c r="M7611" s="9">
        <f>COUNTIF(Tabla267[[#This Row],[VALOR RESTANTE]],0)</f>
        <v>0</v>
      </c>
    </row>
    <row r="7612" spans="2:13" hidden="1" x14ac:dyDescent="0.2">
      <c r="B7612" s="31">
        <v>7603</v>
      </c>
      <c r="J7612">
        <f t="shared" si="118"/>
        <v>105000</v>
      </c>
      <c r="K7612" t="e">
        <f>VLOOKUP(B7612,'REGISTRO ABONOS'!$B$8:$BC$10039,54,0)</f>
        <v>#N/A</v>
      </c>
      <c r="L7612" t="e">
        <f>IF(Tabla267[[#This Row],[VALOR RESTANTE]]&lt;Tabla267[[#This Row],[VALOR]],"NO DISPONIBLE","DISPONIBLE")</f>
        <v>#N/A</v>
      </c>
      <c r="M7612" s="9">
        <f>COUNTIF(Tabla267[[#This Row],[VALOR RESTANTE]],0)</f>
        <v>0</v>
      </c>
    </row>
    <row r="7613" spans="2:13" hidden="1" x14ac:dyDescent="0.2">
      <c r="B7613" s="31">
        <v>7604</v>
      </c>
      <c r="J7613">
        <f t="shared" si="118"/>
        <v>105000</v>
      </c>
      <c r="K7613" t="e">
        <f>VLOOKUP(B7613,'REGISTRO ABONOS'!$B$8:$BC$10039,54,0)</f>
        <v>#N/A</v>
      </c>
      <c r="L7613" t="e">
        <f>IF(Tabla267[[#This Row],[VALOR RESTANTE]]&lt;Tabla267[[#This Row],[VALOR]],"NO DISPONIBLE","DISPONIBLE")</f>
        <v>#N/A</v>
      </c>
      <c r="M7613" s="9">
        <f>COUNTIF(Tabla267[[#This Row],[VALOR RESTANTE]],0)</f>
        <v>0</v>
      </c>
    </row>
    <row r="7614" spans="2:13" hidden="1" x14ac:dyDescent="0.2">
      <c r="B7614" s="31">
        <v>7605</v>
      </c>
      <c r="J7614">
        <f t="shared" si="118"/>
        <v>105000</v>
      </c>
      <c r="K7614" t="e">
        <f>VLOOKUP(B7614,'REGISTRO ABONOS'!$B$8:$BC$10039,54,0)</f>
        <v>#N/A</v>
      </c>
      <c r="L7614" t="e">
        <f>IF(Tabla267[[#This Row],[VALOR RESTANTE]]&lt;Tabla267[[#This Row],[VALOR]],"NO DISPONIBLE","DISPONIBLE")</f>
        <v>#N/A</v>
      </c>
      <c r="M7614" s="9">
        <f>COUNTIF(Tabla267[[#This Row],[VALOR RESTANTE]],0)</f>
        <v>0</v>
      </c>
    </row>
    <row r="7615" spans="2:13" hidden="1" x14ac:dyDescent="0.2">
      <c r="B7615" s="31">
        <v>7606</v>
      </c>
      <c r="J7615">
        <f t="shared" si="118"/>
        <v>105000</v>
      </c>
      <c r="K7615" t="e">
        <f>VLOOKUP(B7615,'REGISTRO ABONOS'!$B$8:$BC$10039,54,0)</f>
        <v>#N/A</v>
      </c>
      <c r="L7615" t="e">
        <f>IF(Tabla267[[#This Row],[VALOR RESTANTE]]&lt;Tabla267[[#This Row],[VALOR]],"NO DISPONIBLE","DISPONIBLE")</f>
        <v>#N/A</v>
      </c>
      <c r="M7615" s="9">
        <f>COUNTIF(Tabla267[[#This Row],[VALOR RESTANTE]],0)</f>
        <v>0</v>
      </c>
    </row>
    <row r="7616" spans="2:13" hidden="1" x14ac:dyDescent="0.2">
      <c r="B7616" s="31">
        <v>7607</v>
      </c>
      <c r="J7616">
        <f t="shared" si="118"/>
        <v>105000</v>
      </c>
      <c r="K7616" t="e">
        <f>VLOOKUP(B7616,'REGISTRO ABONOS'!$B$8:$BC$10039,54,0)</f>
        <v>#N/A</v>
      </c>
      <c r="L7616" t="e">
        <f>IF(Tabla267[[#This Row],[VALOR RESTANTE]]&lt;Tabla267[[#This Row],[VALOR]],"NO DISPONIBLE","DISPONIBLE")</f>
        <v>#N/A</v>
      </c>
      <c r="M7616" s="9">
        <f>COUNTIF(Tabla267[[#This Row],[VALOR RESTANTE]],0)</f>
        <v>0</v>
      </c>
    </row>
    <row r="7617" spans="2:13" hidden="1" x14ac:dyDescent="0.2">
      <c r="B7617" s="31">
        <v>7608</v>
      </c>
      <c r="J7617">
        <f t="shared" si="118"/>
        <v>105000</v>
      </c>
      <c r="K7617" t="e">
        <f>VLOOKUP(B7617,'REGISTRO ABONOS'!$B$8:$BC$10039,54,0)</f>
        <v>#N/A</v>
      </c>
      <c r="L7617" t="e">
        <f>IF(Tabla267[[#This Row],[VALOR RESTANTE]]&lt;Tabla267[[#This Row],[VALOR]],"NO DISPONIBLE","DISPONIBLE")</f>
        <v>#N/A</v>
      </c>
      <c r="M7617" s="9">
        <f>COUNTIF(Tabla267[[#This Row],[VALOR RESTANTE]],0)</f>
        <v>0</v>
      </c>
    </row>
    <row r="7618" spans="2:13" hidden="1" x14ac:dyDescent="0.2">
      <c r="B7618" s="31">
        <v>7609</v>
      </c>
      <c r="J7618">
        <f t="shared" si="118"/>
        <v>105000</v>
      </c>
      <c r="K7618" t="e">
        <f>VLOOKUP(B7618,'REGISTRO ABONOS'!$B$8:$BC$10039,54,0)</f>
        <v>#N/A</v>
      </c>
      <c r="L7618" t="e">
        <f>IF(Tabla267[[#This Row],[VALOR RESTANTE]]&lt;Tabla267[[#This Row],[VALOR]],"NO DISPONIBLE","DISPONIBLE")</f>
        <v>#N/A</v>
      </c>
      <c r="M7618" s="9">
        <f>COUNTIF(Tabla267[[#This Row],[VALOR RESTANTE]],0)</f>
        <v>0</v>
      </c>
    </row>
    <row r="7619" spans="2:13" hidden="1" x14ac:dyDescent="0.2">
      <c r="B7619" s="31">
        <v>7610</v>
      </c>
      <c r="J7619">
        <f t="shared" si="118"/>
        <v>105000</v>
      </c>
      <c r="K7619" t="e">
        <f>VLOOKUP(B7619,'REGISTRO ABONOS'!$B$8:$BC$10039,54,0)</f>
        <v>#N/A</v>
      </c>
      <c r="L7619" t="e">
        <f>IF(Tabla267[[#This Row],[VALOR RESTANTE]]&lt;Tabla267[[#This Row],[VALOR]],"NO DISPONIBLE","DISPONIBLE")</f>
        <v>#N/A</v>
      </c>
      <c r="M7619" s="9">
        <f>COUNTIF(Tabla267[[#This Row],[VALOR RESTANTE]],0)</f>
        <v>0</v>
      </c>
    </row>
    <row r="7620" spans="2:13" hidden="1" x14ac:dyDescent="0.2">
      <c r="B7620" s="31">
        <v>7611</v>
      </c>
      <c r="J7620">
        <f t="shared" si="118"/>
        <v>105000</v>
      </c>
      <c r="K7620" t="e">
        <f>VLOOKUP(B7620,'REGISTRO ABONOS'!$B$8:$BC$10039,54,0)</f>
        <v>#N/A</v>
      </c>
      <c r="L7620" t="e">
        <f>IF(Tabla267[[#This Row],[VALOR RESTANTE]]&lt;Tabla267[[#This Row],[VALOR]],"NO DISPONIBLE","DISPONIBLE")</f>
        <v>#N/A</v>
      </c>
      <c r="M7620" s="9">
        <f>COUNTIF(Tabla267[[#This Row],[VALOR RESTANTE]],0)</f>
        <v>0</v>
      </c>
    </row>
    <row r="7621" spans="2:13" hidden="1" x14ac:dyDescent="0.2">
      <c r="B7621" s="31">
        <v>7612</v>
      </c>
      <c r="J7621">
        <f t="shared" si="118"/>
        <v>105000</v>
      </c>
      <c r="K7621" t="e">
        <f>VLOOKUP(B7621,'REGISTRO ABONOS'!$B$8:$BC$10039,54,0)</f>
        <v>#N/A</v>
      </c>
      <c r="L7621" t="e">
        <f>IF(Tabla267[[#This Row],[VALOR RESTANTE]]&lt;Tabla267[[#This Row],[VALOR]],"NO DISPONIBLE","DISPONIBLE")</f>
        <v>#N/A</v>
      </c>
      <c r="M7621" s="9">
        <f>COUNTIF(Tabla267[[#This Row],[VALOR RESTANTE]],0)</f>
        <v>0</v>
      </c>
    </row>
    <row r="7622" spans="2:13" hidden="1" x14ac:dyDescent="0.2">
      <c r="B7622" s="31">
        <v>7613</v>
      </c>
      <c r="J7622">
        <f t="shared" si="118"/>
        <v>105000</v>
      </c>
      <c r="K7622" t="e">
        <f>VLOOKUP(B7622,'REGISTRO ABONOS'!$B$8:$BC$10039,54,0)</f>
        <v>#N/A</v>
      </c>
      <c r="L7622" t="e">
        <f>IF(Tabla267[[#This Row],[VALOR RESTANTE]]&lt;Tabla267[[#This Row],[VALOR]],"NO DISPONIBLE","DISPONIBLE")</f>
        <v>#N/A</v>
      </c>
      <c r="M7622" s="9">
        <f>COUNTIF(Tabla267[[#This Row],[VALOR RESTANTE]],0)</f>
        <v>0</v>
      </c>
    </row>
    <row r="7623" spans="2:13" hidden="1" x14ac:dyDescent="0.2">
      <c r="B7623" s="31">
        <v>7614</v>
      </c>
      <c r="J7623">
        <f t="shared" si="118"/>
        <v>105000</v>
      </c>
      <c r="K7623" t="e">
        <f>VLOOKUP(B7623,'REGISTRO ABONOS'!$B$8:$BC$10039,54,0)</f>
        <v>#N/A</v>
      </c>
      <c r="L7623" t="e">
        <f>IF(Tabla267[[#This Row],[VALOR RESTANTE]]&lt;Tabla267[[#This Row],[VALOR]],"NO DISPONIBLE","DISPONIBLE")</f>
        <v>#N/A</v>
      </c>
      <c r="M7623" s="9">
        <f>COUNTIF(Tabla267[[#This Row],[VALOR RESTANTE]],0)</f>
        <v>0</v>
      </c>
    </row>
    <row r="7624" spans="2:13" hidden="1" x14ac:dyDescent="0.2">
      <c r="B7624" s="31">
        <v>7615</v>
      </c>
      <c r="J7624">
        <f t="shared" si="118"/>
        <v>105000</v>
      </c>
      <c r="K7624" t="e">
        <f>VLOOKUP(B7624,'REGISTRO ABONOS'!$B$8:$BC$10039,54,0)</f>
        <v>#N/A</v>
      </c>
      <c r="L7624" t="e">
        <f>IF(Tabla267[[#This Row],[VALOR RESTANTE]]&lt;Tabla267[[#This Row],[VALOR]],"NO DISPONIBLE","DISPONIBLE")</f>
        <v>#N/A</v>
      </c>
      <c r="M7624" s="9">
        <f>COUNTIF(Tabla267[[#This Row],[VALOR RESTANTE]],0)</f>
        <v>0</v>
      </c>
    </row>
    <row r="7625" spans="2:13" hidden="1" x14ac:dyDescent="0.2">
      <c r="B7625" s="31">
        <v>7616</v>
      </c>
      <c r="J7625">
        <f t="shared" si="118"/>
        <v>105000</v>
      </c>
      <c r="K7625" t="e">
        <f>VLOOKUP(B7625,'REGISTRO ABONOS'!$B$8:$BC$10039,54,0)</f>
        <v>#N/A</v>
      </c>
      <c r="L7625" t="e">
        <f>IF(Tabla267[[#This Row],[VALOR RESTANTE]]&lt;Tabla267[[#This Row],[VALOR]],"NO DISPONIBLE","DISPONIBLE")</f>
        <v>#N/A</v>
      </c>
      <c r="M7625" s="9">
        <f>COUNTIF(Tabla267[[#This Row],[VALOR RESTANTE]],0)</f>
        <v>0</v>
      </c>
    </row>
    <row r="7626" spans="2:13" hidden="1" x14ac:dyDescent="0.2">
      <c r="B7626" s="31">
        <v>7617</v>
      </c>
      <c r="J7626">
        <f t="shared" si="118"/>
        <v>105000</v>
      </c>
      <c r="K7626" t="e">
        <f>VLOOKUP(B7626,'REGISTRO ABONOS'!$B$8:$BC$10039,54,0)</f>
        <v>#N/A</v>
      </c>
      <c r="L7626" t="e">
        <f>IF(Tabla267[[#This Row],[VALOR RESTANTE]]&lt;Tabla267[[#This Row],[VALOR]],"NO DISPONIBLE","DISPONIBLE")</f>
        <v>#N/A</v>
      </c>
      <c r="M7626" s="9">
        <f>COUNTIF(Tabla267[[#This Row],[VALOR RESTANTE]],0)</f>
        <v>0</v>
      </c>
    </row>
    <row r="7627" spans="2:13" hidden="1" x14ac:dyDescent="0.2">
      <c r="B7627" s="31">
        <v>7618</v>
      </c>
      <c r="J7627">
        <f t="shared" si="118"/>
        <v>105000</v>
      </c>
      <c r="K7627" t="e">
        <f>VLOOKUP(B7627,'REGISTRO ABONOS'!$B$8:$BC$10039,54,0)</f>
        <v>#N/A</v>
      </c>
      <c r="L7627" t="e">
        <f>IF(Tabla267[[#This Row],[VALOR RESTANTE]]&lt;Tabla267[[#This Row],[VALOR]],"NO DISPONIBLE","DISPONIBLE")</f>
        <v>#N/A</v>
      </c>
      <c r="M7627" s="9">
        <f>COUNTIF(Tabla267[[#This Row],[VALOR RESTANTE]],0)</f>
        <v>0</v>
      </c>
    </row>
    <row r="7628" spans="2:13" hidden="1" x14ac:dyDescent="0.2">
      <c r="B7628" s="31">
        <v>7619</v>
      </c>
      <c r="J7628">
        <f t="shared" ref="J7628:J7691" si="119">IF(C7628&gt;43607,130000,105000)</f>
        <v>105000</v>
      </c>
      <c r="K7628" t="e">
        <f>VLOOKUP(B7628,'REGISTRO ABONOS'!$B$8:$BC$10039,54,0)</f>
        <v>#N/A</v>
      </c>
      <c r="L7628" t="e">
        <f>IF(Tabla267[[#This Row],[VALOR RESTANTE]]&lt;Tabla267[[#This Row],[VALOR]],"NO DISPONIBLE","DISPONIBLE")</f>
        <v>#N/A</v>
      </c>
      <c r="M7628" s="9">
        <f>COUNTIF(Tabla267[[#This Row],[VALOR RESTANTE]],0)</f>
        <v>0</v>
      </c>
    </row>
    <row r="7629" spans="2:13" hidden="1" x14ac:dyDescent="0.2">
      <c r="B7629" s="31">
        <v>7620</v>
      </c>
      <c r="J7629">
        <f t="shared" si="119"/>
        <v>105000</v>
      </c>
      <c r="K7629" t="e">
        <f>VLOOKUP(B7629,'REGISTRO ABONOS'!$B$8:$BC$10039,54,0)</f>
        <v>#N/A</v>
      </c>
      <c r="L7629" t="e">
        <f>IF(Tabla267[[#This Row],[VALOR RESTANTE]]&lt;Tabla267[[#This Row],[VALOR]],"NO DISPONIBLE","DISPONIBLE")</f>
        <v>#N/A</v>
      </c>
      <c r="M7629" s="9">
        <f>COUNTIF(Tabla267[[#This Row],[VALOR RESTANTE]],0)</f>
        <v>0</v>
      </c>
    </row>
    <row r="7630" spans="2:13" hidden="1" x14ac:dyDescent="0.2">
      <c r="B7630" s="31">
        <v>7621</v>
      </c>
      <c r="J7630">
        <f t="shared" si="119"/>
        <v>105000</v>
      </c>
      <c r="K7630" t="e">
        <f>VLOOKUP(B7630,'REGISTRO ABONOS'!$B$8:$BC$10039,54,0)</f>
        <v>#N/A</v>
      </c>
      <c r="L7630" t="e">
        <f>IF(Tabla267[[#This Row],[VALOR RESTANTE]]&lt;Tabla267[[#This Row],[VALOR]],"NO DISPONIBLE","DISPONIBLE")</f>
        <v>#N/A</v>
      </c>
      <c r="M7630" s="9">
        <f>COUNTIF(Tabla267[[#This Row],[VALOR RESTANTE]],0)</f>
        <v>0</v>
      </c>
    </row>
    <row r="7631" spans="2:13" hidden="1" x14ac:dyDescent="0.2">
      <c r="B7631" s="31">
        <v>7622</v>
      </c>
      <c r="J7631">
        <f t="shared" si="119"/>
        <v>105000</v>
      </c>
      <c r="K7631" t="e">
        <f>VLOOKUP(B7631,'REGISTRO ABONOS'!$B$8:$BC$10039,54,0)</f>
        <v>#N/A</v>
      </c>
      <c r="L7631" t="e">
        <f>IF(Tabla267[[#This Row],[VALOR RESTANTE]]&lt;Tabla267[[#This Row],[VALOR]],"NO DISPONIBLE","DISPONIBLE")</f>
        <v>#N/A</v>
      </c>
      <c r="M7631" s="9">
        <f>COUNTIF(Tabla267[[#This Row],[VALOR RESTANTE]],0)</f>
        <v>0</v>
      </c>
    </row>
    <row r="7632" spans="2:13" hidden="1" x14ac:dyDescent="0.2">
      <c r="B7632" s="31">
        <v>7623</v>
      </c>
      <c r="J7632">
        <f t="shared" si="119"/>
        <v>105000</v>
      </c>
      <c r="K7632" t="e">
        <f>VLOOKUP(B7632,'REGISTRO ABONOS'!$B$8:$BC$10039,54,0)</f>
        <v>#N/A</v>
      </c>
      <c r="L7632" t="e">
        <f>IF(Tabla267[[#This Row],[VALOR RESTANTE]]&lt;Tabla267[[#This Row],[VALOR]],"NO DISPONIBLE","DISPONIBLE")</f>
        <v>#N/A</v>
      </c>
      <c r="M7632" s="9">
        <f>COUNTIF(Tabla267[[#This Row],[VALOR RESTANTE]],0)</f>
        <v>0</v>
      </c>
    </row>
    <row r="7633" spans="2:13" hidden="1" x14ac:dyDescent="0.2">
      <c r="B7633" s="31">
        <v>7624</v>
      </c>
      <c r="J7633">
        <f t="shared" si="119"/>
        <v>105000</v>
      </c>
      <c r="K7633" t="e">
        <f>VLOOKUP(B7633,'REGISTRO ABONOS'!$B$8:$BC$10039,54,0)</f>
        <v>#N/A</v>
      </c>
      <c r="L7633" t="e">
        <f>IF(Tabla267[[#This Row],[VALOR RESTANTE]]&lt;Tabla267[[#This Row],[VALOR]],"NO DISPONIBLE","DISPONIBLE")</f>
        <v>#N/A</v>
      </c>
      <c r="M7633" s="9">
        <f>COUNTIF(Tabla267[[#This Row],[VALOR RESTANTE]],0)</f>
        <v>0</v>
      </c>
    </row>
    <row r="7634" spans="2:13" hidden="1" x14ac:dyDescent="0.2">
      <c r="B7634" s="31">
        <v>7625</v>
      </c>
      <c r="J7634">
        <f t="shared" si="119"/>
        <v>105000</v>
      </c>
      <c r="K7634" t="e">
        <f>VLOOKUP(B7634,'REGISTRO ABONOS'!$B$8:$BC$10039,54,0)</f>
        <v>#N/A</v>
      </c>
      <c r="L7634" t="e">
        <f>IF(Tabla267[[#This Row],[VALOR RESTANTE]]&lt;Tabla267[[#This Row],[VALOR]],"NO DISPONIBLE","DISPONIBLE")</f>
        <v>#N/A</v>
      </c>
      <c r="M7634" s="9">
        <f>COUNTIF(Tabla267[[#This Row],[VALOR RESTANTE]],0)</f>
        <v>0</v>
      </c>
    </row>
    <row r="7635" spans="2:13" hidden="1" x14ac:dyDescent="0.2">
      <c r="B7635" s="31">
        <v>7626</v>
      </c>
      <c r="J7635">
        <f t="shared" si="119"/>
        <v>105000</v>
      </c>
      <c r="K7635" t="e">
        <f>VLOOKUP(B7635,'REGISTRO ABONOS'!$B$8:$BC$10039,54,0)</f>
        <v>#N/A</v>
      </c>
      <c r="L7635" t="e">
        <f>IF(Tabla267[[#This Row],[VALOR RESTANTE]]&lt;Tabla267[[#This Row],[VALOR]],"NO DISPONIBLE","DISPONIBLE")</f>
        <v>#N/A</v>
      </c>
      <c r="M7635" s="9">
        <f>COUNTIF(Tabla267[[#This Row],[VALOR RESTANTE]],0)</f>
        <v>0</v>
      </c>
    </row>
    <row r="7636" spans="2:13" hidden="1" x14ac:dyDescent="0.2">
      <c r="B7636" s="31">
        <v>7627</v>
      </c>
      <c r="C7636" s="10">
        <v>43569</v>
      </c>
      <c r="D7636" t="s">
        <v>368</v>
      </c>
      <c r="I7636" t="s">
        <v>355</v>
      </c>
      <c r="J7636">
        <f t="shared" si="119"/>
        <v>105000</v>
      </c>
      <c r="K7636" t="e">
        <f>VLOOKUP(B7636,'REGISTRO ABONOS'!$B$8:$BC$10039,54,0)</f>
        <v>#N/A</v>
      </c>
      <c r="L7636" t="e">
        <f>IF(Tabla267[[#This Row],[VALOR RESTANTE]]&lt;Tabla267[[#This Row],[VALOR]],"NO DISPONIBLE","DISPONIBLE")</f>
        <v>#N/A</v>
      </c>
      <c r="M7636" s="9">
        <f>COUNTIF(Tabla267[[#This Row],[VALOR RESTANTE]],0)</f>
        <v>0</v>
      </c>
    </row>
    <row r="7637" spans="2:13" hidden="1" x14ac:dyDescent="0.2">
      <c r="B7637" s="31">
        <v>7628</v>
      </c>
      <c r="J7637">
        <f t="shared" si="119"/>
        <v>105000</v>
      </c>
      <c r="K7637" t="e">
        <f>VLOOKUP(B7637,'REGISTRO ABONOS'!$B$8:$BC$10039,54,0)</f>
        <v>#N/A</v>
      </c>
      <c r="L7637" t="e">
        <f>IF(Tabla267[[#This Row],[VALOR RESTANTE]]&lt;Tabla267[[#This Row],[VALOR]],"NO DISPONIBLE","DISPONIBLE")</f>
        <v>#N/A</v>
      </c>
      <c r="M7637" s="9">
        <f>COUNTIF(Tabla267[[#This Row],[VALOR RESTANTE]],0)</f>
        <v>0</v>
      </c>
    </row>
    <row r="7638" spans="2:13" hidden="1" x14ac:dyDescent="0.2">
      <c r="B7638" s="31">
        <v>7629</v>
      </c>
      <c r="J7638">
        <f t="shared" si="119"/>
        <v>105000</v>
      </c>
      <c r="K7638" t="e">
        <f>VLOOKUP(B7638,'REGISTRO ABONOS'!$B$8:$BC$10039,54,0)</f>
        <v>#N/A</v>
      </c>
      <c r="L7638" t="e">
        <f>IF(Tabla267[[#This Row],[VALOR RESTANTE]]&lt;Tabla267[[#This Row],[VALOR]],"NO DISPONIBLE","DISPONIBLE")</f>
        <v>#N/A</v>
      </c>
      <c r="M7638" s="9">
        <f>COUNTIF(Tabla267[[#This Row],[VALOR RESTANTE]],0)</f>
        <v>0</v>
      </c>
    </row>
    <row r="7639" spans="2:13" hidden="1" x14ac:dyDescent="0.2">
      <c r="B7639" s="31">
        <v>7630</v>
      </c>
      <c r="J7639">
        <f t="shared" si="119"/>
        <v>105000</v>
      </c>
      <c r="K7639" t="e">
        <f>VLOOKUP(B7639,'REGISTRO ABONOS'!$B$8:$BC$10039,54,0)</f>
        <v>#N/A</v>
      </c>
      <c r="L7639" t="e">
        <f>IF(Tabla267[[#This Row],[VALOR RESTANTE]]&lt;Tabla267[[#This Row],[VALOR]],"NO DISPONIBLE","DISPONIBLE")</f>
        <v>#N/A</v>
      </c>
      <c r="M7639" s="9">
        <f>COUNTIF(Tabla267[[#This Row],[VALOR RESTANTE]],0)</f>
        <v>0</v>
      </c>
    </row>
    <row r="7640" spans="2:13" hidden="1" x14ac:dyDescent="0.2">
      <c r="B7640" s="31">
        <v>7631</v>
      </c>
      <c r="J7640">
        <f t="shared" si="119"/>
        <v>105000</v>
      </c>
      <c r="K7640" t="e">
        <f>VLOOKUP(B7640,'REGISTRO ABONOS'!$B$8:$BC$10039,54,0)</f>
        <v>#N/A</v>
      </c>
      <c r="L7640" t="e">
        <f>IF(Tabla267[[#This Row],[VALOR RESTANTE]]&lt;Tabla267[[#This Row],[VALOR]],"NO DISPONIBLE","DISPONIBLE")</f>
        <v>#N/A</v>
      </c>
      <c r="M7640" s="9">
        <f>COUNTIF(Tabla267[[#This Row],[VALOR RESTANTE]],0)</f>
        <v>0</v>
      </c>
    </row>
    <row r="7641" spans="2:13" hidden="1" x14ac:dyDescent="0.2">
      <c r="B7641" s="31">
        <v>7632</v>
      </c>
      <c r="J7641">
        <f t="shared" si="119"/>
        <v>105000</v>
      </c>
      <c r="K7641" t="e">
        <f>VLOOKUP(B7641,'REGISTRO ABONOS'!$B$8:$BC$10039,54,0)</f>
        <v>#N/A</v>
      </c>
      <c r="L7641" t="e">
        <f>IF(Tabla267[[#This Row],[VALOR RESTANTE]]&lt;Tabla267[[#This Row],[VALOR]],"NO DISPONIBLE","DISPONIBLE")</f>
        <v>#N/A</v>
      </c>
      <c r="M7641" s="9">
        <f>COUNTIF(Tabla267[[#This Row],[VALOR RESTANTE]],0)</f>
        <v>0</v>
      </c>
    </row>
    <row r="7642" spans="2:13" hidden="1" x14ac:dyDescent="0.2">
      <c r="B7642" s="31">
        <v>7633</v>
      </c>
      <c r="J7642">
        <f t="shared" si="119"/>
        <v>105000</v>
      </c>
      <c r="K7642" t="e">
        <f>VLOOKUP(B7642,'REGISTRO ABONOS'!$B$8:$BC$10039,54,0)</f>
        <v>#N/A</v>
      </c>
      <c r="L7642" t="e">
        <f>IF(Tabla267[[#This Row],[VALOR RESTANTE]]&lt;Tabla267[[#This Row],[VALOR]],"NO DISPONIBLE","DISPONIBLE")</f>
        <v>#N/A</v>
      </c>
      <c r="M7642" s="9">
        <f>COUNTIF(Tabla267[[#This Row],[VALOR RESTANTE]],0)</f>
        <v>0</v>
      </c>
    </row>
    <row r="7643" spans="2:13" hidden="1" x14ac:dyDescent="0.2">
      <c r="B7643" s="31">
        <v>7634</v>
      </c>
      <c r="J7643">
        <f t="shared" si="119"/>
        <v>105000</v>
      </c>
      <c r="K7643" t="e">
        <f>VLOOKUP(B7643,'REGISTRO ABONOS'!$B$8:$BC$10039,54,0)</f>
        <v>#N/A</v>
      </c>
      <c r="L7643" t="e">
        <f>IF(Tabla267[[#This Row],[VALOR RESTANTE]]&lt;Tabla267[[#This Row],[VALOR]],"NO DISPONIBLE","DISPONIBLE")</f>
        <v>#N/A</v>
      </c>
      <c r="M7643" s="9">
        <f>COUNTIF(Tabla267[[#This Row],[VALOR RESTANTE]],0)</f>
        <v>0</v>
      </c>
    </row>
    <row r="7644" spans="2:13" hidden="1" x14ac:dyDescent="0.2">
      <c r="B7644" s="31">
        <v>7635</v>
      </c>
      <c r="J7644">
        <f t="shared" si="119"/>
        <v>105000</v>
      </c>
      <c r="K7644" t="e">
        <f>VLOOKUP(B7644,'REGISTRO ABONOS'!$B$8:$BC$10039,54,0)</f>
        <v>#N/A</v>
      </c>
      <c r="L7644" t="e">
        <f>IF(Tabla267[[#This Row],[VALOR RESTANTE]]&lt;Tabla267[[#This Row],[VALOR]],"NO DISPONIBLE","DISPONIBLE")</f>
        <v>#N/A</v>
      </c>
      <c r="M7644" s="9">
        <f>COUNTIF(Tabla267[[#This Row],[VALOR RESTANTE]],0)</f>
        <v>0</v>
      </c>
    </row>
    <row r="7645" spans="2:13" hidden="1" x14ac:dyDescent="0.2">
      <c r="B7645" s="31">
        <v>7636</v>
      </c>
      <c r="J7645">
        <f t="shared" si="119"/>
        <v>105000</v>
      </c>
      <c r="K7645" t="e">
        <f>VLOOKUP(B7645,'REGISTRO ABONOS'!$B$8:$BC$10039,54,0)</f>
        <v>#N/A</v>
      </c>
      <c r="L7645" t="e">
        <f>IF(Tabla267[[#This Row],[VALOR RESTANTE]]&lt;Tabla267[[#This Row],[VALOR]],"NO DISPONIBLE","DISPONIBLE")</f>
        <v>#N/A</v>
      </c>
      <c r="M7645" s="9">
        <f>COUNTIF(Tabla267[[#This Row],[VALOR RESTANTE]],0)</f>
        <v>0</v>
      </c>
    </row>
    <row r="7646" spans="2:13" hidden="1" x14ac:dyDescent="0.2">
      <c r="B7646" s="31">
        <v>7637</v>
      </c>
      <c r="J7646">
        <f t="shared" si="119"/>
        <v>105000</v>
      </c>
      <c r="K7646" t="e">
        <f>VLOOKUP(B7646,'REGISTRO ABONOS'!$B$8:$BC$10039,54,0)</f>
        <v>#N/A</v>
      </c>
      <c r="L7646" t="e">
        <f>IF(Tabla267[[#This Row],[VALOR RESTANTE]]&lt;Tabla267[[#This Row],[VALOR]],"NO DISPONIBLE","DISPONIBLE")</f>
        <v>#N/A</v>
      </c>
      <c r="M7646" s="9">
        <f>COUNTIF(Tabla267[[#This Row],[VALOR RESTANTE]],0)</f>
        <v>0</v>
      </c>
    </row>
    <row r="7647" spans="2:13" hidden="1" x14ac:dyDescent="0.2">
      <c r="B7647" s="31">
        <v>7638</v>
      </c>
      <c r="J7647">
        <f t="shared" si="119"/>
        <v>105000</v>
      </c>
      <c r="K7647" t="e">
        <f>VLOOKUP(B7647,'REGISTRO ABONOS'!$B$8:$BC$10039,54,0)</f>
        <v>#N/A</v>
      </c>
      <c r="L7647" t="e">
        <f>IF(Tabla267[[#This Row],[VALOR RESTANTE]]&lt;Tabla267[[#This Row],[VALOR]],"NO DISPONIBLE","DISPONIBLE")</f>
        <v>#N/A</v>
      </c>
      <c r="M7647" s="9">
        <f>COUNTIF(Tabla267[[#This Row],[VALOR RESTANTE]],0)</f>
        <v>0</v>
      </c>
    </row>
    <row r="7648" spans="2:13" hidden="1" x14ac:dyDescent="0.2">
      <c r="B7648" s="31">
        <v>7639</v>
      </c>
      <c r="J7648">
        <f t="shared" si="119"/>
        <v>105000</v>
      </c>
      <c r="K7648" t="e">
        <f>VLOOKUP(B7648,'REGISTRO ABONOS'!$B$8:$BC$10039,54,0)</f>
        <v>#N/A</v>
      </c>
      <c r="L7648" t="e">
        <f>IF(Tabla267[[#This Row],[VALOR RESTANTE]]&lt;Tabla267[[#This Row],[VALOR]],"NO DISPONIBLE","DISPONIBLE")</f>
        <v>#N/A</v>
      </c>
      <c r="M7648" s="9">
        <f>COUNTIF(Tabla267[[#This Row],[VALOR RESTANTE]],0)</f>
        <v>0</v>
      </c>
    </row>
    <row r="7649" spans="2:13" hidden="1" x14ac:dyDescent="0.2">
      <c r="B7649" s="31">
        <v>7640</v>
      </c>
      <c r="J7649">
        <f t="shared" si="119"/>
        <v>105000</v>
      </c>
      <c r="K7649" t="e">
        <f>VLOOKUP(B7649,'REGISTRO ABONOS'!$B$8:$BC$10039,54,0)</f>
        <v>#N/A</v>
      </c>
      <c r="L7649" t="e">
        <f>IF(Tabla267[[#This Row],[VALOR RESTANTE]]&lt;Tabla267[[#This Row],[VALOR]],"NO DISPONIBLE","DISPONIBLE")</f>
        <v>#N/A</v>
      </c>
      <c r="M7649" s="9">
        <f>COUNTIF(Tabla267[[#This Row],[VALOR RESTANTE]],0)</f>
        <v>0</v>
      </c>
    </row>
    <row r="7650" spans="2:13" hidden="1" x14ac:dyDescent="0.2">
      <c r="B7650" s="31">
        <v>7641</v>
      </c>
      <c r="J7650">
        <f t="shared" si="119"/>
        <v>105000</v>
      </c>
      <c r="K7650" t="e">
        <f>VLOOKUP(B7650,'REGISTRO ABONOS'!$B$8:$BC$10039,54,0)</f>
        <v>#N/A</v>
      </c>
      <c r="L7650" t="e">
        <f>IF(Tabla267[[#This Row],[VALOR RESTANTE]]&lt;Tabla267[[#This Row],[VALOR]],"NO DISPONIBLE","DISPONIBLE")</f>
        <v>#N/A</v>
      </c>
      <c r="M7650" s="9">
        <f>COUNTIF(Tabla267[[#This Row],[VALOR RESTANTE]],0)</f>
        <v>0</v>
      </c>
    </row>
    <row r="7651" spans="2:13" hidden="1" x14ac:dyDescent="0.2">
      <c r="B7651" s="31">
        <v>7642</v>
      </c>
      <c r="J7651">
        <f t="shared" si="119"/>
        <v>105000</v>
      </c>
      <c r="K7651" t="e">
        <f>VLOOKUP(B7651,'REGISTRO ABONOS'!$B$8:$BC$10039,54,0)</f>
        <v>#N/A</v>
      </c>
      <c r="L7651" t="e">
        <f>IF(Tabla267[[#This Row],[VALOR RESTANTE]]&lt;Tabla267[[#This Row],[VALOR]],"NO DISPONIBLE","DISPONIBLE")</f>
        <v>#N/A</v>
      </c>
      <c r="M7651" s="9">
        <f>COUNTIF(Tabla267[[#This Row],[VALOR RESTANTE]],0)</f>
        <v>0</v>
      </c>
    </row>
    <row r="7652" spans="2:13" hidden="1" x14ac:dyDescent="0.2">
      <c r="B7652" s="31">
        <v>7643</v>
      </c>
      <c r="J7652">
        <f t="shared" si="119"/>
        <v>105000</v>
      </c>
      <c r="K7652" t="e">
        <f>VLOOKUP(B7652,'REGISTRO ABONOS'!$B$8:$BC$10039,54,0)</f>
        <v>#N/A</v>
      </c>
      <c r="L7652" t="e">
        <f>IF(Tabla267[[#This Row],[VALOR RESTANTE]]&lt;Tabla267[[#This Row],[VALOR]],"NO DISPONIBLE","DISPONIBLE")</f>
        <v>#N/A</v>
      </c>
      <c r="M7652" s="9">
        <f>COUNTIF(Tabla267[[#This Row],[VALOR RESTANTE]],0)</f>
        <v>0</v>
      </c>
    </row>
    <row r="7653" spans="2:13" hidden="1" x14ac:dyDescent="0.2">
      <c r="B7653" s="31">
        <v>7644</v>
      </c>
      <c r="J7653">
        <f t="shared" si="119"/>
        <v>105000</v>
      </c>
      <c r="K7653" t="e">
        <f>VLOOKUP(B7653,'REGISTRO ABONOS'!$B$8:$BC$10039,54,0)</f>
        <v>#N/A</v>
      </c>
      <c r="L7653" t="e">
        <f>IF(Tabla267[[#This Row],[VALOR RESTANTE]]&lt;Tabla267[[#This Row],[VALOR]],"NO DISPONIBLE","DISPONIBLE")</f>
        <v>#N/A</v>
      </c>
      <c r="M7653" s="9">
        <f>COUNTIF(Tabla267[[#This Row],[VALOR RESTANTE]],0)</f>
        <v>0</v>
      </c>
    </row>
    <row r="7654" spans="2:13" hidden="1" x14ac:dyDescent="0.2">
      <c r="B7654" s="31">
        <v>7645</v>
      </c>
      <c r="J7654">
        <f t="shared" si="119"/>
        <v>105000</v>
      </c>
      <c r="K7654" t="e">
        <f>VLOOKUP(B7654,'REGISTRO ABONOS'!$B$8:$BC$10039,54,0)</f>
        <v>#N/A</v>
      </c>
      <c r="L7654" t="e">
        <f>IF(Tabla267[[#This Row],[VALOR RESTANTE]]&lt;Tabla267[[#This Row],[VALOR]],"NO DISPONIBLE","DISPONIBLE")</f>
        <v>#N/A</v>
      </c>
      <c r="M7654" s="9">
        <f>COUNTIF(Tabla267[[#This Row],[VALOR RESTANTE]],0)</f>
        <v>0</v>
      </c>
    </row>
    <row r="7655" spans="2:13" hidden="1" x14ac:dyDescent="0.2">
      <c r="B7655" s="31">
        <v>7646</v>
      </c>
      <c r="J7655">
        <f t="shared" si="119"/>
        <v>105000</v>
      </c>
      <c r="K7655" t="e">
        <f>VLOOKUP(B7655,'REGISTRO ABONOS'!$B$8:$BC$10039,54,0)</f>
        <v>#N/A</v>
      </c>
      <c r="L7655" t="e">
        <f>IF(Tabla267[[#This Row],[VALOR RESTANTE]]&lt;Tabla267[[#This Row],[VALOR]],"NO DISPONIBLE","DISPONIBLE")</f>
        <v>#N/A</v>
      </c>
      <c r="M7655" s="9">
        <f>COUNTIF(Tabla267[[#This Row],[VALOR RESTANTE]],0)</f>
        <v>0</v>
      </c>
    </row>
    <row r="7656" spans="2:13" hidden="1" x14ac:dyDescent="0.2">
      <c r="B7656" s="31">
        <v>7647</v>
      </c>
      <c r="J7656">
        <f t="shared" si="119"/>
        <v>105000</v>
      </c>
      <c r="K7656" t="e">
        <f>VLOOKUP(B7656,'REGISTRO ABONOS'!$B$8:$BC$10039,54,0)</f>
        <v>#N/A</v>
      </c>
      <c r="L7656" t="e">
        <f>IF(Tabla267[[#This Row],[VALOR RESTANTE]]&lt;Tabla267[[#This Row],[VALOR]],"NO DISPONIBLE","DISPONIBLE")</f>
        <v>#N/A</v>
      </c>
      <c r="M7656" s="9">
        <f>COUNTIF(Tabla267[[#This Row],[VALOR RESTANTE]],0)</f>
        <v>0</v>
      </c>
    </row>
    <row r="7657" spans="2:13" hidden="1" x14ac:dyDescent="0.2">
      <c r="B7657" s="31">
        <v>7648</v>
      </c>
      <c r="J7657">
        <f t="shared" si="119"/>
        <v>105000</v>
      </c>
      <c r="K7657" t="e">
        <f>VLOOKUP(B7657,'REGISTRO ABONOS'!$B$8:$BC$10039,54,0)</f>
        <v>#N/A</v>
      </c>
      <c r="L7657" t="e">
        <f>IF(Tabla267[[#This Row],[VALOR RESTANTE]]&lt;Tabla267[[#This Row],[VALOR]],"NO DISPONIBLE","DISPONIBLE")</f>
        <v>#N/A</v>
      </c>
      <c r="M7657" s="9">
        <f>COUNTIF(Tabla267[[#This Row],[VALOR RESTANTE]],0)</f>
        <v>0</v>
      </c>
    </row>
    <row r="7658" spans="2:13" hidden="1" x14ac:dyDescent="0.2">
      <c r="B7658" s="31">
        <v>7649</v>
      </c>
      <c r="J7658">
        <f t="shared" si="119"/>
        <v>105000</v>
      </c>
      <c r="K7658" t="e">
        <f>VLOOKUP(B7658,'REGISTRO ABONOS'!$B$8:$BC$10039,54,0)</f>
        <v>#N/A</v>
      </c>
      <c r="L7658" t="e">
        <f>IF(Tabla267[[#This Row],[VALOR RESTANTE]]&lt;Tabla267[[#This Row],[VALOR]],"NO DISPONIBLE","DISPONIBLE")</f>
        <v>#N/A</v>
      </c>
      <c r="M7658" s="9">
        <f>COUNTIF(Tabla267[[#This Row],[VALOR RESTANTE]],0)</f>
        <v>0</v>
      </c>
    </row>
    <row r="7659" spans="2:13" hidden="1" x14ac:dyDescent="0.2">
      <c r="B7659" s="31">
        <v>7650</v>
      </c>
      <c r="J7659">
        <f t="shared" si="119"/>
        <v>105000</v>
      </c>
      <c r="K7659" t="e">
        <f>VLOOKUP(B7659,'REGISTRO ABONOS'!$B$8:$BC$10039,54,0)</f>
        <v>#N/A</v>
      </c>
      <c r="L7659" t="e">
        <f>IF(Tabla267[[#This Row],[VALOR RESTANTE]]&lt;Tabla267[[#This Row],[VALOR]],"NO DISPONIBLE","DISPONIBLE")</f>
        <v>#N/A</v>
      </c>
      <c r="M7659" s="9">
        <f>COUNTIF(Tabla267[[#This Row],[VALOR RESTANTE]],0)</f>
        <v>0</v>
      </c>
    </row>
    <row r="7660" spans="2:13" hidden="1" x14ac:dyDescent="0.2">
      <c r="B7660" s="31">
        <v>7651</v>
      </c>
      <c r="J7660">
        <f t="shared" si="119"/>
        <v>105000</v>
      </c>
      <c r="K7660" t="e">
        <f>VLOOKUP(B7660,'REGISTRO ABONOS'!$B$8:$BC$10039,54,0)</f>
        <v>#N/A</v>
      </c>
      <c r="L7660" t="e">
        <f>IF(Tabla267[[#This Row],[VALOR RESTANTE]]&lt;Tabla267[[#This Row],[VALOR]],"NO DISPONIBLE","DISPONIBLE")</f>
        <v>#N/A</v>
      </c>
      <c r="M7660" s="9">
        <f>COUNTIF(Tabla267[[#This Row],[VALOR RESTANTE]],0)</f>
        <v>0</v>
      </c>
    </row>
    <row r="7661" spans="2:13" hidden="1" x14ac:dyDescent="0.2">
      <c r="B7661" s="31">
        <v>7652</v>
      </c>
      <c r="J7661">
        <f t="shared" si="119"/>
        <v>105000</v>
      </c>
      <c r="K7661" t="e">
        <f>VLOOKUP(B7661,'REGISTRO ABONOS'!$B$8:$BC$10039,54,0)</f>
        <v>#N/A</v>
      </c>
      <c r="L7661" t="e">
        <f>IF(Tabla267[[#This Row],[VALOR RESTANTE]]&lt;Tabla267[[#This Row],[VALOR]],"NO DISPONIBLE","DISPONIBLE")</f>
        <v>#N/A</v>
      </c>
      <c r="M7661" s="9">
        <f>COUNTIF(Tabla267[[#This Row],[VALOR RESTANTE]],0)</f>
        <v>0</v>
      </c>
    </row>
    <row r="7662" spans="2:13" hidden="1" x14ac:dyDescent="0.2">
      <c r="B7662" s="31">
        <v>7653</v>
      </c>
      <c r="J7662">
        <f t="shared" si="119"/>
        <v>105000</v>
      </c>
      <c r="K7662" t="e">
        <f>VLOOKUP(B7662,'REGISTRO ABONOS'!$B$8:$BC$10039,54,0)</f>
        <v>#N/A</v>
      </c>
      <c r="L7662" t="e">
        <f>IF(Tabla267[[#This Row],[VALOR RESTANTE]]&lt;Tabla267[[#This Row],[VALOR]],"NO DISPONIBLE","DISPONIBLE")</f>
        <v>#N/A</v>
      </c>
      <c r="M7662" s="9">
        <f>COUNTIF(Tabla267[[#This Row],[VALOR RESTANTE]],0)</f>
        <v>0</v>
      </c>
    </row>
    <row r="7663" spans="2:13" hidden="1" x14ac:dyDescent="0.2">
      <c r="B7663" s="31">
        <v>7654</v>
      </c>
      <c r="J7663">
        <f t="shared" si="119"/>
        <v>105000</v>
      </c>
      <c r="K7663" t="e">
        <f>VLOOKUP(B7663,'REGISTRO ABONOS'!$B$8:$BC$10039,54,0)</f>
        <v>#N/A</v>
      </c>
      <c r="L7663" t="e">
        <f>IF(Tabla267[[#This Row],[VALOR RESTANTE]]&lt;Tabla267[[#This Row],[VALOR]],"NO DISPONIBLE","DISPONIBLE")</f>
        <v>#N/A</v>
      </c>
      <c r="M7663" s="9">
        <f>COUNTIF(Tabla267[[#This Row],[VALOR RESTANTE]],0)</f>
        <v>0</v>
      </c>
    </row>
    <row r="7664" spans="2:13" hidden="1" x14ac:dyDescent="0.2">
      <c r="B7664" s="31">
        <v>7655</v>
      </c>
      <c r="J7664">
        <f t="shared" si="119"/>
        <v>105000</v>
      </c>
      <c r="K7664" t="e">
        <f>VLOOKUP(B7664,'REGISTRO ABONOS'!$B$8:$BC$10039,54,0)</f>
        <v>#N/A</v>
      </c>
      <c r="L7664" t="e">
        <f>IF(Tabla267[[#This Row],[VALOR RESTANTE]]&lt;Tabla267[[#This Row],[VALOR]],"NO DISPONIBLE","DISPONIBLE")</f>
        <v>#N/A</v>
      </c>
      <c r="M7664" s="9">
        <f>COUNTIF(Tabla267[[#This Row],[VALOR RESTANTE]],0)</f>
        <v>0</v>
      </c>
    </row>
    <row r="7665" spans="2:13" hidden="1" x14ac:dyDescent="0.2">
      <c r="B7665" s="31">
        <v>7656</v>
      </c>
      <c r="J7665">
        <f t="shared" si="119"/>
        <v>105000</v>
      </c>
      <c r="K7665" t="e">
        <f>VLOOKUP(B7665,'REGISTRO ABONOS'!$B$8:$BC$10039,54,0)</f>
        <v>#N/A</v>
      </c>
      <c r="L7665" t="e">
        <f>IF(Tabla267[[#This Row],[VALOR RESTANTE]]&lt;Tabla267[[#This Row],[VALOR]],"NO DISPONIBLE","DISPONIBLE")</f>
        <v>#N/A</v>
      </c>
      <c r="M7665" s="9">
        <f>COUNTIF(Tabla267[[#This Row],[VALOR RESTANTE]],0)</f>
        <v>0</v>
      </c>
    </row>
    <row r="7666" spans="2:13" hidden="1" x14ac:dyDescent="0.2">
      <c r="B7666" s="31">
        <v>7657</v>
      </c>
      <c r="J7666">
        <f t="shared" si="119"/>
        <v>105000</v>
      </c>
      <c r="K7666" t="e">
        <f>VLOOKUP(B7666,'REGISTRO ABONOS'!$B$8:$BC$10039,54,0)</f>
        <v>#N/A</v>
      </c>
      <c r="L7666" t="e">
        <f>IF(Tabla267[[#This Row],[VALOR RESTANTE]]&lt;Tabla267[[#This Row],[VALOR]],"NO DISPONIBLE","DISPONIBLE")</f>
        <v>#N/A</v>
      </c>
      <c r="M7666" s="9">
        <f>COUNTIF(Tabla267[[#This Row],[VALOR RESTANTE]],0)</f>
        <v>0</v>
      </c>
    </row>
    <row r="7667" spans="2:13" hidden="1" x14ac:dyDescent="0.2">
      <c r="B7667" s="31">
        <v>7658</v>
      </c>
      <c r="J7667">
        <f t="shared" si="119"/>
        <v>105000</v>
      </c>
      <c r="K7667" t="e">
        <f>VLOOKUP(B7667,'REGISTRO ABONOS'!$B$8:$BC$10039,54,0)</f>
        <v>#N/A</v>
      </c>
      <c r="L7667" t="e">
        <f>IF(Tabla267[[#This Row],[VALOR RESTANTE]]&lt;Tabla267[[#This Row],[VALOR]],"NO DISPONIBLE","DISPONIBLE")</f>
        <v>#N/A</v>
      </c>
      <c r="M7667" s="9">
        <f>COUNTIF(Tabla267[[#This Row],[VALOR RESTANTE]],0)</f>
        <v>0</v>
      </c>
    </row>
    <row r="7668" spans="2:13" hidden="1" x14ac:dyDescent="0.2">
      <c r="B7668" s="31">
        <v>7659</v>
      </c>
      <c r="J7668">
        <f t="shared" si="119"/>
        <v>105000</v>
      </c>
      <c r="K7668" t="e">
        <f>VLOOKUP(B7668,'REGISTRO ABONOS'!$B$8:$BC$10039,54,0)</f>
        <v>#N/A</v>
      </c>
      <c r="L7668" t="e">
        <f>IF(Tabla267[[#This Row],[VALOR RESTANTE]]&lt;Tabla267[[#This Row],[VALOR]],"NO DISPONIBLE","DISPONIBLE")</f>
        <v>#N/A</v>
      </c>
      <c r="M7668" s="9">
        <f>COUNTIF(Tabla267[[#This Row],[VALOR RESTANTE]],0)</f>
        <v>0</v>
      </c>
    </row>
    <row r="7669" spans="2:13" hidden="1" x14ac:dyDescent="0.2">
      <c r="B7669" s="31">
        <v>7660</v>
      </c>
      <c r="J7669">
        <f t="shared" si="119"/>
        <v>105000</v>
      </c>
      <c r="K7669" t="e">
        <f>VLOOKUP(B7669,'REGISTRO ABONOS'!$B$8:$BC$10039,54,0)</f>
        <v>#N/A</v>
      </c>
      <c r="L7669" t="e">
        <f>IF(Tabla267[[#This Row],[VALOR RESTANTE]]&lt;Tabla267[[#This Row],[VALOR]],"NO DISPONIBLE","DISPONIBLE")</f>
        <v>#N/A</v>
      </c>
      <c r="M7669" s="9">
        <f>COUNTIF(Tabla267[[#This Row],[VALOR RESTANTE]],0)</f>
        <v>0</v>
      </c>
    </row>
    <row r="7670" spans="2:13" hidden="1" x14ac:dyDescent="0.2">
      <c r="B7670" s="31">
        <v>7661</v>
      </c>
      <c r="J7670">
        <f t="shared" si="119"/>
        <v>105000</v>
      </c>
      <c r="K7670" t="e">
        <f>VLOOKUP(B7670,'REGISTRO ABONOS'!$B$8:$BC$10039,54,0)</f>
        <v>#N/A</v>
      </c>
      <c r="L7670" t="e">
        <f>IF(Tabla267[[#This Row],[VALOR RESTANTE]]&lt;Tabla267[[#This Row],[VALOR]],"NO DISPONIBLE","DISPONIBLE")</f>
        <v>#N/A</v>
      </c>
      <c r="M7670" s="9">
        <f>COUNTIF(Tabla267[[#This Row],[VALOR RESTANTE]],0)</f>
        <v>0</v>
      </c>
    </row>
    <row r="7671" spans="2:13" hidden="1" x14ac:dyDescent="0.2">
      <c r="B7671" s="31">
        <v>7662</v>
      </c>
      <c r="J7671">
        <f t="shared" si="119"/>
        <v>105000</v>
      </c>
      <c r="K7671" t="e">
        <f>VLOOKUP(B7671,'REGISTRO ABONOS'!$B$8:$BC$10039,54,0)</f>
        <v>#N/A</v>
      </c>
      <c r="L7671" t="e">
        <f>IF(Tabla267[[#This Row],[VALOR RESTANTE]]&lt;Tabla267[[#This Row],[VALOR]],"NO DISPONIBLE","DISPONIBLE")</f>
        <v>#N/A</v>
      </c>
      <c r="M7671" s="9">
        <f>COUNTIF(Tabla267[[#This Row],[VALOR RESTANTE]],0)</f>
        <v>0</v>
      </c>
    </row>
    <row r="7672" spans="2:13" hidden="1" x14ac:dyDescent="0.2">
      <c r="B7672" s="31">
        <v>7663</v>
      </c>
      <c r="J7672">
        <f t="shared" si="119"/>
        <v>105000</v>
      </c>
      <c r="K7672" t="e">
        <f>VLOOKUP(B7672,'REGISTRO ABONOS'!$B$8:$BC$10039,54,0)</f>
        <v>#N/A</v>
      </c>
      <c r="L7672" t="e">
        <f>IF(Tabla267[[#This Row],[VALOR RESTANTE]]&lt;Tabla267[[#This Row],[VALOR]],"NO DISPONIBLE","DISPONIBLE")</f>
        <v>#N/A</v>
      </c>
      <c r="M7672" s="9">
        <f>COUNTIF(Tabla267[[#This Row],[VALOR RESTANTE]],0)</f>
        <v>0</v>
      </c>
    </row>
    <row r="7673" spans="2:13" hidden="1" x14ac:dyDescent="0.2">
      <c r="B7673" s="31">
        <v>7664</v>
      </c>
      <c r="J7673">
        <f t="shared" si="119"/>
        <v>105000</v>
      </c>
      <c r="K7673" t="e">
        <f>VLOOKUP(B7673,'REGISTRO ABONOS'!$B$8:$BC$10039,54,0)</f>
        <v>#N/A</v>
      </c>
      <c r="L7673" t="e">
        <f>IF(Tabla267[[#This Row],[VALOR RESTANTE]]&lt;Tabla267[[#This Row],[VALOR]],"NO DISPONIBLE","DISPONIBLE")</f>
        <v>#N/A</v>
      </c>
      <c r="M7673" s="9">
        <f>COUNTIF(Tabla267[[#This Row],[VALOR RESTANTE]],0)</f>
        <v>0</v>
      </c>
    </row>
    <row r="7674" spans="2:13" hidden="1" x14ac:dyDescent="0.2">
      <c r="B7674" s="31">
        <v>7665</v>
      </c>
      <c r="J7674">
        <f t="shared" si="119"/>
        <v>105000</v>
      </c>
      <c r="K7674" t="e">
        <f>VLOOKUP(B7674,'REGISTRO ABONOS'!$B$8:$BC$10039,54,0)</f>
        <v>#N/A</v>
      </c>
      <c r="L7674" t="e">
        <f>IF(Tabla267[[#This Row],[VALOR RESTANTE]]&lt;Tabla267[[#This Row],[VALOR]],"NO DISPONIBLE","DISPONIBLE")</f>
        <v>#N/A</v>
      </c>
      <c r="M7674" s="9">
        <f>COUNTIF(Tabla267[[#This Row],[VALOR RESTANTE]],0)</f>
        <v>0</v>
      </c>
    </row>
    <row r="7675" spans="2:13" hidden="1" x14ac:dyDescent="0.2">
      <c r="B7675" s="31">
        <v>7666</v>
      </c>
      <c r="J7675">
        <f t="shared" si="119"/>
        <v>105000</v>
      </c>
      <c r="K7675" t="e">
        <f>VLOOKUP(B7675,'REGISTRO ABONOS'!$B$8:$BC$10039,54,0)</f>
        <v>#N/A</v>
      </c>
      <c r="L7675" t="e">
        <f>IF(Tabla267[[#This Row],[VALOR RESTANTE]]&lt;Tabla267[[#This Row],[VALOR]],"NO DISPONIBLE","DISPONIBLE")</f>
        <v>#N/A</v>
      </c>
      <c r="M7675" s="9">
        <f>COUNTIF(Tabla267[[#This Row],[VALOR RESTANTE]],0)</f>
        <v>0</v>
      </c>
    </row>
    <row r="7676" spans="2:13" hidden="1" x14ac:dyDescent="0.2">
      <c r="B7676" s="31">
        <v>7667</v>
      </c>
      <c r="J7676">
        <f t="shared" si="119"/>
        <v>105000</v>
      </c>
      <c r="K7676" t="e">
        <f>VLOOKUP(B7676,'REGISTRO ABONOS'!$B$8:$BC$10039,54,0)</f>
        <v>#N/A</v>
      </c>
      <c r="L7676" t="e">
        <f>IF(Tabla267[[#This Row],[VALOR RESTANTE]]&lt;Tabla267[[#This Row],[VALOR]],"NO DISPONIBLE","DISPONIBLE")</f>
        <v>#N/A</v>
      </c>
      <c r="M7676" s="9">
        <f>COUNTIF(Tabla267[[#This Row],[VALOR RESTANTE]],0)</f>
        <v>0</v>
      </c>
    </row>
    <row r="7677" spans="2:13" hidden="1" x14ac:dyDescent="0.2">
      <c r="B7677" s="31">
        <v>7668</v>
      </c>
      <c r="J7677">
        <f t="shared" si="119"/>
        <v>105000</v>
      </c>
      <c r="K7677" t="e">
        <f>VLOOKUP(B7677,'REGISTRO ABONOS'!$B$8:$BC$10039,54,0)</f>
        <v>#N/A</v>
      </c>
      <c r="L7677" t="e">
        <f>IF(Tabla267[[#This Row],[VALOR RESTANTE]]&lt;Tabla267[[#This Row],[VALOR]],"NO DISPONIBLE","DISPONIBLE")</f>
        <v>#N/A</v>
      </c>
      <c r="M7677" s="9">
        <f>COUNTIF(Tabla267[[#This Row],[VALOR RESTANTE]],0)</f>
        <v>0</v>
      </c>
    </row>
    <row r="7678" spans="2:13" hidden="1" x14ac:dyDescent="0.2">
      <c r="B7678" s="31">
        <v>7669</v>
      </c>
      <c r="J7678">
        <f t="shared" si="119"/>
        <v>105000</v>
      </c>
      <c r="K7678" t="e">
        <f>VLOOKUP(B7678,'REGISTRO ABONOS'!$B$8:$BC$10039,54,0)</f>
        <v>#N/A</v>
      </c>
      <c r="L7678" t="e">
        <f>IF(Tabla267[[#This Row],[VALOR RESTANTE]]&lt;Tabla267[[#This Row],[VALOR]],"NO DISPONIBLE","DISPONIBLE")</f>
        <v>#N/A</v>
      </c>
      <c r="M7678" s="9">
        <f>COUNTIF(Tabla267[[#This Row],[VALOR RESTANTE]],0)</f>
        <v>0</v>
      </c>
    </row>
    <row r="7679" spans="2:13" hidden="1" x14ac:dyDescent="0.2">
      <c r="B7679" s="31">
        <v>7670</v>
      </c>
      <c r="J7679">
        <f t="shared" si="119"/>
        <v>105000</v>
      </c>
      <c r="K7679" t="e">
        <f>VLOOKUP(B7679,'REGISTRO ABONOS'!$B$8:$BC$10039,54,0)</f>
        <v>#N/A</v>
      </c>
      <c r="L7679" t="e">
        <f>IF(Tabla267[[#This Row],[VALOR RESTANTE]]&lt;Tabla267[[#This Row],[VALOR]],"NO DISPONIBLE","DISPONIBLE")</f>
        <v>#N/A</v>
      </c>
      <c r="M7679" s="9">
        <f>COUNTIF(Tabla267[[#This Row],[VALOR RESTANTE]],0)</f>
        <v>0</v>
      </c>
    </row>
    <row r="7680" spans="2:13" hidden="1" x14ac:dyDescent="0.2">
      <c r="B7680" s="31">
        <v>7671</v>
      </c>
      <c r="J7680">
        <f t="shared" si="119"/>
        <v>105000</v>
      </c>
      <c r="K7680" t="e">
        <f>VLOOKUP(B7680,'REGISTRO ABONOS'!$B$8:$BC$10039,54,0)</f>
        <v>#N/A</v>
      </c>
      <c r="L7680" t="e">
        <f>IF(Tabla267[[#This Row],[VALOR RESTANTE]]&lt;Tabla267[[#This Row],[VALOR]],"NO DISPONIBLE","DISPONIBLE")</f>
        <v>#N/A</v>
      </c>
      <c r="M7680" s="9">
        <f>COUNTIF(Tabla267[[#This Row],[VALOR RESTANTE]],0)</f>
        <v>0</v>
      </c>
    </row>
    <row r="7681" spans="2:13" hidden="1" x14ac:dyDescent="0.2">
      <c r="B7681" s="31">
        <v>7672</v>
      </c>
      <c r="J7681">
        <f t="shared" si="119"/>
        <v>105000</v>
      </c>
      <c r="K7681" t="e">
        <f>VLOOKUP(B7681,'REGISTRO ABONOS'!$B$8:$BC$10039,54,0)</f>
        <v>#N/A</v>
      </c>
      <c r="L7681" t="e">
        <f>IF(Tabla267[[#This Row],[VALOR RESTANTE]]&lt;Tabla267[[#This Row],[VALOR]],"NO DISPONIBLE","DISPONIBLE")</f>
        <v>#N/A</v>
      </c>
      <c r="M7681" s="9">
        <f>COUNTIF(Tabla267[[#This Row],[VALOR RESTANTE]],0)</f>
        <v>0</v>
      </c>
    </row>
    <row r="7682" spans="2:13" hidden="1" x14ac:dyDescent="0.2">
      <c r="B7682" s="31">
        <v>7673</v>
      </c>
      <c r="J7682">
        <f t="shared" si="119"/>
        <v>105000</v>
      </c>
      <c r="K7682" t="e">
        <f>VLOOKUP(B7682,'REGISTRO ABONOS'!$B$8:$BC$10039,54,0)</f>
        <v>#N/A</v>
      </c>
      <c r="L7682" t="e">
        <f>IF(Tabla267[[#This Row],[VALOR RESTANTE]]&lt;Tabla267[[#This Row],[VALOR]],"NO DISPONIBLE","DISPONIBLE")</f>
        <v>#N/A</v>
      </c>
      <c r="M7682" s="9">
        <f>COUNTIF(Tabla267[[#This Row],[VALOR RESTANTE]],0)</f>
        <v>0</v>
      </c>
    </row>
    <row r="7683" spans="2:13" hidden="1" x14ac:dyDescent="0.2">
      <c r="B7683" s="31">
        <v>7674</v>
      </c>
      <c r="J7683">
        <f t="shared" si="119"/>
        <v>105000</v>
      </c>
      <c r="K7683" t="e">
        <f>VLOOKUP(B7683,'REGISTRO ABONOS'!$B$8:$BC$10039,54,0)</f>
        <v>#N/A</v>
      </c>
      <c r="L7683" t="e">
        <f>IF(Tabla267[[#This Row],[VALOR RESTANTE]]&lt;Tabla267[[#This Row],[VALOR]],"NO DISPONIBLE","DISPONIBLE")</f>
        <v>#N/A</v>
      </c>
      <c r="M7683" s="9">
        <f>COUNTIF(Tabla267[[#This Row],[VALOR RESTANTE]],0)</f>
        <v>0</v>
      </c>
    </row>
    <row r="7684" spans="2:13" hidden="1" x14ac:dyDescent="0.2">
      <c r="B7684" s="31">
        <v>7675</v>
      </c>
      <c r="J7684">
        <f t="shared" si="119"/>
        <v>105000</v>
      </c>
      <c r="K7684" t="e">
        <f>VLOOKUP(B7684,'REGISTRO ABONOS'!$B$8:$BC$10039,54,0)</f>
        <v>#N/A</v>
      </c>
      <c r="L7684" t="e">
        <f>IF(Tabla267[[#This Row],[VALOR RESTANTE]]&lt;Tabla267[[#This Row],[VALOR]],"NO DISPONIBLE","DISPONIBLE")</f>
        <v>#N/A</v>
      </c>
      <c r="M7684" s="9">
        <f>COUNTIF(Tabla267[[#This Row],[VALOR RESTANTE]],0)</f>
        <v>0</v>
      </c>
    </row>
    <row r="7685" spans="2:13" hidden="1" x14ac:dyDescent="0.2">
      <c r="B7685" s="31">
        <v>7676</v>
      </c>
      <c r="J7685">
        <f t="shared" si="119"/>
        <v>105000</v>
      </c>
      <c r="K7685" t="e">
        <f>VLOOKUP(B7685,'REGISTRO ABONOS'!$B$8:$BC$10039,54,0)</f>
        <v>#N/A</v>
      </c>
      <c r="L7685" t="e">
        <f>IF(Tabla267[[#This Row],[VALOR RESTANTE]]&lt;Tabla267[[#This Row],[VALOR]],"NO DISPONIBLE","DISPONIBLE")</f>
        <v>#N/A</v>
      </c>
      <c r="M7685" s="9">
        <f>COUNTIF(Tabla267[[#This Row],[VALOR RESTANTE]],0)</f>
        <v>0</v>
      </c>
    </row>
    <row r="7686" spans="2:13" hidden="1" x14ac:dyDescent="0.2">
      <c r="B7686" s="31">
        <v>7677</v>
      </c>
      <c r="J7686">
        <f t="shared" si="119"/>
        <v>105000</v>
      </c>
      <c r="K7686" t="e">
        <f>VLOOKUP(B7686,'REGISTRO ABONOS'!$B$8:$BC$10039,54,0)</f>
        <v>#N/A</v>
      </c>
      <c r="L7686" t="e">
        <f>IF(Tabla267[[#This Row],[VALOR RESTANTE]]&lt;Tabla267[[#This Row],[VALOR]],"NO DISPONIBLE","DISPONIBLE")</f>
        <v>#N/A</v>
      </c>
      <c r="M7686" s="9">
        <f>COUNTIF(Tabla267[[#This Row],[VALOR RESTANTE]],0)</f>
        <v>0</v>
      </c>
    </row>
    <row r="7687" spans="2:13" hidden="1" x14ac:dyDescent="0.2">
      <c r="B7687" s="31">
        <v>7678</v>
      </c>
      <c r="J7687">
        <f t="shared" si="119"/>
        <v>105000</v>
      </c>
      <c r="K7687" t="e">
        <f>VLOOKUP(B7687,'REGISTRO ABONOS'!$B$8:$BC$10039,54,0)</f>
        <v>#N/A</v>
      </c>
      <c r="L7687" t="e">
        <f>IF(Tabla267[[#This Row],[VALOR RESTANTE]]&lt;Tabla267[[#This Row],[VALOR]],"NO DISPONIBLE","DISPONIBLE")</f>
        <v>#N/A</v>
      </c>
      <c r="M7687" s="9">
        <f>COUNTIF(Tabla267[[#This Row],[VALOR RESTANTE]],0)</f>
        <v>0</v>
      </c>
    </row>
    <row r="7688" spans="2:13" hidden="1" x14ac:dyDescent="0.2">
      <c r="B7688" s="31">
        <v>7679</v>
      </c>
      <c r="J7688">
        <f t="shared" si="119"/>
        <v>105000</v>
      </c>
      <c r="K7688" t="e">
        <f>VLOOKUP(B7688,'REGISTRO ABONOS'!$B$8:$BC$10039,54,0)</f>
        <v>#N/A</v>
      </c>
      <c r="L7688" t="e">
        <f>IF(Tabla267[[#This Row],[VALOR RESTANTE]]&lt;Tabla267[[#This Row],[VALOR]],"NO DISPONIBLE","DISPONIBLE")</f>
        <v>#N/A</v>
      </c>
      <c r="M7688" s="9">
        <f>COUNTIF(Tabla267[[#This Row],[VALOR RESTANTE]],0)</f>
        <v>0</v>
      </c>
    </row>
    <row r="7689" spans="2:13" hidden="1" x14ac:dyDescent="0.2">
      <c r="B7689" s="31">
        <v>7680</v>
      </c>
      <c r="C7689" s="10">
        <v>43578</v>
      </c>
      <c r="D7689" t="s">
        <v>596</v>
      </c>
      <c r="H7689" t="s">
        <v>596</v>
      </c>
      <c r="I7689" t="s">
        <v>595</v>
      </c>
      <c r="J7689">
        <f t="shared" si="119"/>
        <v>105000</v>
      </c>
      <c r="K7689" t="e">
        <f>VLOOKUP(B7689,'REGISTRO ABONOS'!$B$8:$BC$10039,54,0)</f>
        <v>#N/A</v>
      </c>
      <c r="L7689" t="e">
        <f>IF(Tabla267[[#This Row],[VALOR RESTANTE]]&lt;Tabla267[[#This Row],[VALOR]],"NO DISPONIBLE","DISPONIBLE")</f>
        <v>#N/A</v>
      </c>
      <c r="M7689" s="9">
        <f>COUNTIF(Tabla267[[#This Row],[VALOR RESTANTE]],0)</f>
        <v>0</v>
      </c>
    </row>
    <row r="7690" spans="2:13" hidden="1" x14ac:dyDescent="0.2">
      <c r="B7690" s="31">
        <v>7681</v>
      </c>
      <c r="J7690">
        <f t="shared" si="119"/>
        <v>105000</v>
      </c>
      <c r="K7690" t="e">
        <f>VLOOKUP(B7690,'REGISTRO ABONOS'!$B$8:$BC$10039,54,0)</f>
        <v>#N/A</v>
      </c>
      <c r="L7690" t="e">
        <f>IF(Tabla267[[#This Row],[VALOR RESTANTE]]&lt;Tabla267[[#This Row],[VALOR]],"NO DISPONIBLE","DISPONIBLE")</f>
        <v>#N/A</v>
      </c>
      <c r="M7690" s="9">
        <f>COUNTIF(Tabla267[[#This Row],[VALOR RESTANTE]],0)</f>
        <v>0</v>
      </c>
    </row>
    <row r="7691" spans="2:13" hidden="1" x14ac:dyDescent="0.2">
      <c r="B7691" s="31">
        <v>7682</v>
      </c>
      <c r="J7691">
        <f t="shared" si="119"/>
        <v>105000</v>
      </c>
      <c r="K7691" t="e">
        <f>VLOOKUP(B7691,'REGISTRO ABONOS'!$B$8:$BC$10039,54,0)</f>
        <v>#N/A</v>
      </c>
      <c r="L7691" t="e">
        <f>IF(Tabla267[[#This Row],[VALOR RESTANTE]]&lt;Tabla267[[#This Row],[VALOR]],"NO DISPONIBLE","DISPONIBLE")</f>
        <v>#N/A</v>
      </c>
      <c r="M7691" s="9">
        <f>COUNTIF(Tabla267[[#This Row],[VALOR RESTANTE]],0)</f>
        <v>0</v>
      </c>
    </row>
    <row r="7692" spans="2:13" hidden="1" x14ac:dyDescent="0.2">
      <c r="B7692" s="31">
        <v>7683</v>
      </c>
      <c r="J7692">
        <f t="shared" ref="J7692:J7755" si="120">IF(C7692&gt;43607,130000,105000)</f>
        <v>105000</v>
      </c>
      <c r="K7692" t="e">
        <f>VLOOKUP(B7692,'REGISTRO ABONOS'!$B$8:$BC$10039,54,0)</f>
        <v>#N/A</v>
      </c>
      <c r="L7692" t="e">
        <f>IF(Tabla267[[#This Row],[VALOR RESTANTE]]&lt;Tabla267[[#This Row],[VALOR]],"NO DISPONIBLE","DISPONIBLE")</f>
        <v>#N/A</v>
      </c>
      <c r="M7692" s="9">
        <f>COUNTIF(Tabla267[[#This Row],[VALOR RESTANTE]],0)</f>
        <v>0</v>
      </c>
    </row>
    <row r="7693" spans="2:13" hidden="1" x14ac:dyDescent="0.2">
      <c r="B7693" s="31">
        <v>7684</v>
      </c>
      <c r="J7693">
        <f t="shared" si="120"/>
        <v>105000</v>
      </c>
      <c r="K7693" t="e">
        <f>VLOOKUP(B7693,'REGISTRO ABONOS'!$B$8:$BC$10039,54,0)</f>
        <v>#N/A</v>
      </c>
      <c r="L7693" t="e">
        <f>IF(Tabla267[[#This Row],[VALOR RESTANTE]]&lt;Tabla267[[#This Row],[VALOR]],"NO DISPONIBLE","DISPONIBLE")</f>
        <v>#N/A</v>
      </c>
      <c r="M7693" s="9">
        <f>COUNTIF(Tabla267[[#This Row],[VALOR RESTANTE]],0)</f>
        <v>0</v>
      </c>
    </row>
    <row r="7694" spans="2:13" hidden="1" x14ac:dyDescent="0.2">
      <c r="B7694" s="31">
        <v>7685</v>
      </c>
      <c r="J7694">
        <f t="shared" si="120"/>
        <v>105000</v>
      </c>
      <c r="K7694" t="e">
        <f>VLOOKUP(B7694,'REGISTRO ABONOS'!$B$8:$BC$10039,54,0)</f>
        <v>#N/A</v>
      </c>
      <c r="L7694" t="e">
        <f>IF(Tabla267[[#This Row],[VALOR RESTANTE]]&lt;Tabla267[[#This Row],[VALOR]],"NO DISPONIBLE","DISPONIBLE")</f>
        <v>#N/A</v>
      </c>
      <c r="M7694" s="9">
        <f>COUNTIF(Tabla267[[#This Row],[VALOR RESTANTE]],0)</f>
        <v>0</v>
      </c>
    </row>
    <row r="7695" spans="2:13" hidden="1" x14ac:dyDescent="0.2">
      <c r="B7695" s="31">
        <v>7686</v>
      </c>
      <c r="J7695">
        <f t="shared" si="120"/>
        <v>105000</v>
      </c>
      <c r="K7695" t="e">
        <f>VLOOKUP(B7695,'REGISTRO ABONOS'!$B$8:$BC$10039,54,0)</f>
        <v>#N/A</v>
      </c>
      <c r="L7695" t="e">
        <f>IF(Tabla267[[#This Row],[VALOR RESTANTE]]&lt;Tabla267[[#This Row],[VALOR]],"NO DISPONIBLE","DISPONIBLE")</f>
        <v>#N/A</v>
      </c>
      <c r="M7695" s="9">
        <f>COUNTIF(Tabla267[[#This Row],[VALOR RESTANTE]],0)</f>
        <v>0</v>
      </c>
    </row>
    <row r="7696" spans="2:13" hidden="1" x14ac:dyDescent="0.2">
      <c r="B7696" s="31">
        <v>7687</v>
      </c>
      <c r="J7696">
        <f t="shared" si="120"/>
        <v>105000</v>
      </c>
      <c r="K7696" t="e">
        <f>VLOOKUP(B7696,'REGISTRO ABONOS'!$B$8:$BC$10039,54,0)</f>
        <v>#N/A</v>
      </c>
      <c r="L7696" t="e">
        <f>IF(Tabla267[[#This Row],[VALOR RESTANTE]]&lt;Tabla267[[#This Row],[VALOR]],"NO DISPONIBLE","DISPONIBLE")</f>
        <v>#N/A</v>
      </c>
      <c r="M7696" s="9">
        <f>COUNTIF(Tabla267[[#This Row],[VALOR RESTANTE]],0)</f>
        <v>0</v>
      </c>
    </row>
    <row r="7697" spans="2:13" hidden="1" x14ac:dyDescent="0.2">
      <c r="B7697" s="31">
        <v>7688</v>
      </c>
      <c r="J7697">
        <f t="shared" si="120"/>
        <v>105000</v>
      </c>
      <c r="K7697" t="e">
        <f>VLOOKUP(B7697,'REGISTRO ABONOS'!$B$8:$BC$10039,54,0)</f>
        <v>#N/A</v>
      </c>
      <c r="L7697" t="e">
        <f>IF(Tabla267[[#This Row],[VALOR RESTANTE]]&lt;Tabla267[[#This Row],[VALOR]],"NO DISPONIBLE","DISPONIBLE")</f>
        <v>#N/A</v>
      </c>
      <c r="M7697" s="9">
        <f>COUNTIF(Tabla267[[#This Row],[VALOR RESTANTE]],0)</f>
        <v>0</v>
      </c>
    </row>
    <row r="7698" spans="2:13" hidden="1" x14ac:dyDescent="0.2">
      <c r="B7698" s="31">
        <v>7689</v>
      </c>
      <c r="J7698">
        <f t="shared" si="120"/>
        <v>105000</v>
      </c>
      <c r="K7698" t="e">
        <f>VLOOKUP(B7698,'REGISTRO ABONOS'!$B$8:$BC$10039,54,0)</f>
        <v>#N/A</v>
      </c>
      <c r="L7698" t="e">
        <f>IF(Tabla267[[#This Row],[VALOR RESTANTE]]&lt;Tabla267[[#This Row],[VALOR]],"NO DISPONIBLE","DISPONIBLE")</f>
        <v>#N/A</v>
      </c>
      <c r="M7698" s="9">
        <f>COUNTIF(Tabla267[[#This Row],[VALOR RESTANTE]],0)</f>
        <v>0</v>
      </c>
    </row>
    <row r="7699" spans="2:13" hidden="1" x14ac:dyDescent="0.2">
      <c r="B7699" s="31">
        <v>7690</v>
      </c>
      <c r="J7699">
        <f t="shared" si="120"/>
        <v>105000</v>
      </c>
      <c r="K7699" t="e">
        <f>VLOOKUP(B7699,'REGISTRO ABONOS'!$B$8:$BC$10039,54,0)</f>
        <v>#N/A</v>
      </c>
      <c r="L7699" t="e">
        <f>IF(Tabla267[[#This Row],[VALOR RESTANTE]]&lt;Tabla267[[#This Row],[VALOR]],"NO DISPONIBLE","DISPONIBLE")</f>
        <v>#N/A</v>
      </c>
      <c r="M7699" s="9">
        <f>COUNTIF(Tabla267[[#This Row],[VALOR RESTANTE]],0)</f>
        <v>0</v>
      </c>
    </row>
    <row r="7700" spans="2:13" hidden="1" x14ac:dyDescent="0.2">
      <c r="B7700" s="31">
        <v>7691</v>
      </c>
      <c r="J7700">
        <f t="shared" si="120"/>
        <v>105000</v>
      </c>
      <c r="K7700" t="e">
        <f>VLOOKUP(B7700,'REGISTRO ABONOS'!$B$8:$BC$10039,54,0)</f>
        <v>#N/A</v>
      </c>
      <c r="L7700" t="e">
        <f>IF(Tabla267[[#This Row],[VALOR RESTANTE]]&lt;Tabla267[[#This Row],[VALOR]],"NO DISPONIBLE","DISPONIBLE")</f>
        <v>#N/A</v>
      </c>
      <c r="M7700" s="9">
        <f>COUNTIF(Tabla267[[#This Row],[VALOR RESTANTE]],0)</f>
        <v>0</v>
      </c>
    </row>
    <row r="7701" spans="2:13" hidden="1" x14ac:dyDescent="0.2">
      <c r="B7701" s="31">
        <v>7692</v>
      </c>
      <c r="J7701">
        <f t="shared" si="120"/>
        <v>105000</v>
      </c>
      <c r="K7701" t="e">
        <f>VLOOKUP(B7701,'REGISTRO ABONOS'!$B$8:$BC$10039,54,0)</f>
        <v>#N/A</v>
      </c>
      <c r="L7701" t="e">
        <f>IF(Tabla267[[#This Row],[VALOR RESTANTE]]&lt;Tabla267[[#This Row],[VALOR]],"NO DISPONIBLE","DISPONIBLE")</f>
        <v>#N/A</v>
      </c>
      <c r="M7701" s="9">
        <f>COUNTIF(Tabla267[[#This Row],[VALOR RESTANTE]],0)</f>
        <v>0</v>
      </c>
    </row>
    <row r="7702" spans="2:13" hidden="1" x14ac:dyDescent="0.2">
      <c r="B7702" s="31">
        <v>7693</v>
      </c>
      <c r="J7702">
        <f t="shared" si="120"/>
        <v>105000</v>
      </c>
      <c r="K7702" t="e">
        <f>VLOOKUP(B7702,'REGISTRO ABONOS'!$B$8:$BC$10039,54,0)</f>
        <v>#N/A</v>
      </c>
      <c r="L7702" t="e">
        <f>IF(Tabla267[[#This Row],[VALOR RESTANTE]]&lt;Tabla267[[#This Row],[VALOR]],"NO DISPONIBLE","DISPONIBLE")</f>
        <v>#N/A</v>
      </c>
      <c r="M7702" s="9">
        <f>COUNTIF(Tabla267[[#This Row],[VALOR RESTANTE]],0)</f>
        <v>0</v>
      </c>
    </row>
    <row r="7703" spans="2:13" hidden="1" x14ac:dyDescent="0.2">
      <c r="B7703" s="31">
        <v>7694</v>
      </c>
      <c r="J7703">
        <f t="shared" si="120"/>
        <v>105000</v>
      </c>
      <c r="K7703" t="e">
        <f>VLOOKUP(B7703,'REGISTRO ABONOS'!$B$8:$BC$10039,54,0)</f>
        <v>#N/A</v>
      </c>
      <c r="L7703" t="e">
        <f>IF(Tabla267[[#This Row],[VALOR RESTANTE]]&lt;Tabla267[[#This Row],[VALOR]],"NO DISPONIBLE","DISPONIBLE")</f>
        <v>#N/A</v>
      </c>
      <c r="M7703" s="9">
        <f>COUNTIF(Tabla267[[#This Row],[VALOR RESTANTE]],0)</f>
        <v>0</v>
      </c>
    </row>
    <row r="7704" spans="2:13" hidden="1" x14ac:dyDescent="0.2">
      <c r="B7704" s="31">
        <v>7695</v>
      </c>
      <c r="J7704">
        <f t="shared" si="120"/>
        <v>105000</v>
      </c>
      <c r="K7704" t="e">
        <f>VLOOKUP(B7704,'REGISTRO ABONOS'!$B$8:$BC$10039,54,0)</f>
        <v>#N/A</v>
      </c>
      <c r="L7704" t="e">
        <f>IF(Tabla267[[#This Row],[VALOR RESTANTE]]&lt;Tabla267[[#This Row],[VALOR]],"NO DISPONIBLE","DISPONIBLE")</f>
        <v>#N/A</v>
      </c>
      <c r="M7704" s="9">
        <f>COUNTIF(Tabla267[[#This Row],[VALOR RESTANTE]],0)</f>
        <v>0</v>
      </c>
    </row>
    <row r="7705" spans="2:13" hidden="1" x14ac:dyDescent="0.2">
      <c r="B7705" s="31">
        <v>7696</v>
      </c>
      <c r="J7705">
        <f t="shared" si="120"/>
        <v>105000</v>
      </c>
      <c r="K7705" t="e">
        <f>VLOOKUP(B7705,'REGISTRO ABONOS'!$B$8:$BC$10039,54,0)</f>
        <v>#N/A</v>
      </c>
      <c r="L7705" t="e">
        <f>IF(Tabla267[[#This Row],[VALOR RESTANTE]]&lt;Tabla267[[#This Row],[VALOR]],"NO DISPONIBLE","DISPONIBLE")</f>
        <v>#N/A</v>
      </c>
      <c r="M7705" s="9">
        <f>COUNTIF(Tabla267[[#This Row],[VALOR RESTANTE]],0)</f>
        <v>0</v>
      </c>
    </row>
    <row r="7706" spans="2:13" hidden="1" x14ac:dyDescent="0.2">
      <c r="B7706" s="31">
        <v>7697</v>
      </c>
      <c r="J7706">
        <f t="shared" si="120"/>
        <v>105000</v>
      </c>
      <c r="K7706" t="e">
        <f>VLOOKUP(B7706,'REGISTRO ABONOS'!$B$8:$BC$10039,54,0)</f>
        <v>#N/A</v>
      </c>
      <c r="L7706" t="e">
        <f>IF(Tabla267[[#This Row],[VALOR RESTANTE]]&lt;Tabla267[[#This Row],[VALOR]],"NO DISPONIBLE","DISPONIBLE")</f>
        <v>#N/A</v>
      </c>
      <c r="M7706" s="9">
        <f>COUNTIF(Tabla267[[#This Row],[VALOR RESTANTE]],0)</f>
        <v>0</v>
      </c>
    </row>
    <row r="7707" spans="2:13" hidden="1" x14ac:dyDescent="0.2">
      <c r="B7707" s="31">
        <v>7698</v>
      </c>
      <c r="J7707">
        <f t="shared" si="120"/>
        <v>105000</v>
      </c>
      <c r="K7707" t="e">
        <f>VLOOKUP(B7707,'REGISTRO ABONOS'!$B$8:$BC$10039,54,0)</f>
        <v>#N/A</v>
      </c>
      <c r="L7707" t="e">
        <f>IF(Tabla267[[#This Row],[VALOR RESTANTE]]&lt;Tabla267[[#This Row],[VALOR]],"NO DISPONIBLE","DISPONIBLE")</f>
        <v>#N/A</v>
      </c>
      <c r="M7707" s="9">
        <f>COUNTIF(Tabla267[[#This Row],[VALOR RESTANTE]],0)</f>
        <v>0</v>
      </c>
    </row>
    <row r="7708" spans="2:13" hidden="1" x14ac:dyDescent="0.2">
      <c r="B7708" s="31">
        <v>7699</v>
      </c>
      <c r="J7708">
        <f t="shared" si="120"/>
        <v>105000</v>
      </c>
      <c r="K7708" t="e">
        <f>VLOOKUP(B7708,'REGISTRO ABONOS'!$B$8:$BC$10039,54,0)</f>
        <v>#N/A</v>
      </c>
      <c r="L7708" t="e">
        <f>IF(Tabla267[[#This Row],[VALOR RESTANTE]]&lt;Tabla267[[#This Row],[VALOR]],"NO DISPONIBLE","DISPONIBLE")</f>
        <v>#N/A</v>
      </c>
      <c r="M7708" s="9">
        <f>COUNTIF(Tabla267[[#This Row],[VALOR RESTANTE]],0)</f>
        <v>0</v>
      </c>
    </row>
    <row r="7709" spans="2:13" hidden="1" x14ac:dyDescent="0.2">
      <c r="B7709" s="31">
        <v>7700</v>
      </c>
      <c r="J7709">
        <f t="shared" si="120"/>
        <v>105000</v>
      </c>
      <c r="K7709" t="e">
        <f>VLOOKUP(B7709,'REGISTRO ABONOS'!$B$8:$BC$10039,54,0)</f>
        <v>#N/A</v>
      </c>
      <c r="L7709" t="e">
        <f>IF(Tabla267[[#This Row],[VALOR RESTANTE]]&lt;Tabla267[[#This Row],[VALOR]],"NO DISPONIBLE","DISPONIBLE")</f>
        <v>#N/A</v>
      </c>
      <c r="M7709" s="9">
        <f>COUNTIF(Tabla267[[#This Row],[VALOR RESTANTE]],0)</f>
        <v>0</v>
      </c>
    </row>
    <row r="7710" spans="2:13" hidden="1" x14ac:dyDescent="0.2">
      <c r="B7710" s="31">
        <v>7701</v>
      </c>
      <c r="J7710">
        <f t="shared" si="120"/>
        <v>105000</v>
      </c>
      <c r="K7710" t="e">
        <f>VLOOKUP(B7710,'REGISTRO ABONOS'!$B$8:$BC$10039,54,0)</f>
        <v>#N/A</v>
      </c>
      <c r="L7710" t="e">
        <f>IF(Tabla267[[#This Row],[VALOR RESTANTE]]&lt;Tabla267[[#This Row],[VALOR]],"NO DISPONIBLE","DISPONIBLE")</f>
        <v>#N/A</v>
      </c>
      <c r="M7710" s="9">
        <f>COUNTIF(Tabla267[[#This Row],[VALOR RESTANTE]],0)</f>
        <v>0</v>
      </c>
    </row>
    <row r="7711" spans="2:13" hidden="1" x14ac:dyDescent="0.2">
      <c r="B7711" s="31">
        <v>7702</v>
      </c>
      <c r="J7711">
        <f t="shared" si="120"/>
        <v>105000</v>
      </c>
      <c r="K7711" t="e">
        <f>VLOOKUP(B7711,'REGISTRO ABONOS'!$B$8:$BC$10039,54,0)</f>
        <v>#N/A</v>
      </c>
      <c r="L7711" t="e">
        <f>IF(Tabla267[[#This Row],[VALOR RESTANTE]]&lt;Tabla267[[#This Row],[VALOR]],"NO DISPONIBLE","DISPONIBLE")</f>
        <v>#N/A</v>
      </c>
      <c r="M7711" s="9">
        <f>COUNTIF(Tabla267[[#This Row],[VALOR RESTANTE]],0)</f>
        <v>0</v>
      </c>
    </row>
    <row r="7712" spans="2:13" hidden="1" x14ac:dyDescent="0.2">
      <c r="B7712" s="31">
        <v>7703</v>
      </c>
      <c r="J7712">
        <f t="shared" si="120"/>
        <v>105000</v>
      </c>
      <c r="K7712" t="e">
        <f>VLOOKUP(B7712,'REGISTRO ABONOS'!$B$8:$BC$10039,54,0)</f>
        <v>#N/A</v>
      </c>
      <c r="L7712" t="e">
        <f>IF(Tabla267[[#This Row],[VALOR RESTANTE]]&lt;Tabla267[[#This Row],[VALOR]],"NO DISPONIBLE","DISPONIBLE")</f>
        <v>#N/A</v>
      </c>
      <c r="M7712" s="9">
        <f>COUNTIF(Tabla267[[#This Row],[VALOR RESTANTE]],0)</f>
        <v>0</v>
      </c>
    </row>
    <row r="7713" spans="2:13" hidden="1" x14ac:dyDescent="0.2">
      <c r="B7713" s="31">
        <v>7704</v>
      </c>
      <c r="J7713">
        <f t="shared" si="120"/>
        <v>105000</v>
      </c>
      <c r="K7713" t="e">
        <f>VLOOKUP(B7713,'REGISTRO ABONOS'!$B$8:$BC$10039,54,0)</f>
        <v>#N/A</v>
      </c>
      <c r="L7713" t="e">
        <f>IF(Tabla267[[#This Row],[VALOR RESTANTE]]&lt;Tabla267[[#This Row],[VALOR]],"NO DISPONIBLE","DISPONIBLE")</f>
        <v>#N/A</v>
      </c>
      <c r="M7713" s="9">
        <f>COUNTIF(Tabla267[[#This Row],[VALOR RESTANTE]],0)</f>
        <v>0</v>
      </c>
    </row>
    <row r="7714" spans="2:13" hidden="1" x14ac:dyDescent="0.2">
      <c r="B7714" s="31">
        <v>7705</v>
      </c>
      <c r="J7714">
        <f t="shared" si="120"/>
        <v>105000</v>
      </c>
      <c r="K7714" t="e">
        <f>VLOOKUP(B7714,'REGISTRO ABONOS'!$B$8:$BC$10039,54,0)</f>
        <v>#N/A</v>
      </c>
      <c r="L7714" t="e">
        <f>IF(Tabla267[[#This Row],[VALOR RESTANTE]]&lt;Tabla267[[#This Row],[VALOR]],"NO DISPONIBLE","DISPONIBLE")</f>
        <v>#N/A</v>
      </c>
      <c r="M7714" s="9">
        <f>COUNTIF(Tabla267[[#This Row],[VALOR RESTANTE]],0)</f>
        <v>0</v>
      </c>
    </row>
    <row r="7715" spans="2:13" hidden="1" x14ac:dyDescent="0.2">
      <c r="B7715" s="31">
        <v>7706</v>
      </c>
      <c r="J7715">
        <f t="shared" si="120"/>
        <v>105000</v>
      </c>
      <c r="K7715" t="e">
        <f>VLOOKUP(B7715,'REGISTRO ABONOS'!$B$8:$BC$10039,54,0)</f>
        <v>#N/A</v>
      </c>
      <c r="L7715" t="e">
        <f>IF(Tabla267[[#This Row],[VALOR RESTANTE]]&lt;Tabla267[[#This Row],[VALOR]],"NO DISPONIBLE","DISPONIBLE")</f>
        <v>#N/A</v>
      </c>
      <c r="M7715" s="9">
        <f>COUNTIF(Tabla267[[#This Row],[VALOR RESTANTE]],0)</f>
        <v>0</v>
      </c>
    </row>
    <row r="7716" spans="2:13" hidden="1" x14ac:dyDescent="0.2">
      <c r="B7716" s="31">
        <v>7707</v>
      </c>
      <c r="J7716">
        <f t="shared" si="120"/>
        <v>105000</v>
      </c>
      <c r="K7716" t="e">
        <f>VLOOKUP(B7716,'REGISTRO ABONOS'!$B$8:$BC$10039,54,0)</f>
        <v>#N/A</v>
      </c>
      <c r="L7716" t="e">
        <f>IF(Tabla267[[#This Row],[VALOR RESTANTE]]&lt;Tabla267[[#This Row],[VALOR]],"NO DISPONIBLE","DISPONIBLE")</f>
        <v>#N/A</v>
      </c>
      <c r="M7716" s="9">
        <f>COUNTIF(Tabla267[[#This Row],[VALOR RESTANTE]],0)</f>
        <v>0</v>
      </c>
    </row>
    <row r="7717" spans="2:13" hidden="1" x14ac:dyDescent="0.2">
      <c r="B7717" s="31">
        <v>7708</v>
      </c>
      <c r="J7717">
        <f t="shared" si="120"/>
        <v>105000</v>
      </c>
      <c r="K7717" t="e">
        <f>VLOOKUP(B7717,'REGISTRO ABONOS'!$B$8:$BC$10039,54,0)</f>
        <v>#N/A</v>
      </c>
      <c r="L7717" t="e">
        <f>IF(Tabla267[[#This Row],[VALOR RESTANTE]]&lt;Tabla267[[#This Row],[VALOR]],"NO DISPONIBLE","DISPONIBLE")</f>
        <v>#N/A</v>
      </c>
      <c r="M7717" s="9">
        <f>COUNTIF(Tabla267[[#This Row],[VALOR RESTANTE]],0)</f>
        <v>0</v>
      </c>
    </row>
    <row r="7718" spans="2:13" hidden="1" x14ac:dyDescent="0.2">
      <c r="B7718" s="31">
        <v>7709</v>
      </c>
      <c r="J7718">
        <f t="shared" si="120"/>
        <v>105000</v>
      </c>
      <c r="K7718" t="e">
        <f>VLOOKUP(B7718,'REGISTRO ABONOS'!$B$8:$BC$10039,54,0)</f>
        <v>#N/A</v>
      </c>
      <c r="L7718" t="e">
        <f>IF(Tabla267[[#This Row],[VALOR RESTANTE]]&lt;Tabla267[[#This Row],[VALOR]],"NO DISPONIBLE","DISPONIBLE")</f>
        <v>#N/A</v>
      </c>
      <c r="M7718" s="9">
        <f>COUNTIF(Tabla267[[#This Row],[VALOR RESTANTE]],0)</f>
        <v>0</v>
      </c>
    </row>
    <row r="7719" spans="2:13" hidden="1" x14ac:dyDescent="0.2">
      <c r="B7719" s="31">
        <v>7710</v>
      </c>
      <c r="J7719">
        <f t="shared" si="120"/>
        <v>105000</v>
      </c>
      <c r="K7719" t="e">
        <f>VLOOKUP(B7719,'REGISTRO ABONOS'!$B$8:$BC$10039,54,0)</f>
        <v>#N/A</v>
      </c>
      <c r="L7719" t="e">
        <f>IF(Tabla267[[#This Row],[VALOR RESTANTE]]&lt;Tabla267[[#This Row],[VALOR]],"NO DISPONIBLE","DISPONIBLE")</f>
        <v>#N/A</v>
      </c>
      <c r="M7719" s="9">
        <f>COUNTIF(Tabla267[[#This Row],[VALOR RESTANTE]],0)</f>
        <v>0</v>
      </c>
    </row>
    <row r="7720" spans="2:13" hidden="1" x14ac:dyDescent="0.2">
      <c r="B7720" s="31">
        <v>7711</v>
      </c>
      <c r="J7720">
        <f t="shared" si="120"/>
        <v>105000</v>
      </c>
      <c r="K7720" t="e">
        <f>VLOOKUP(B7720,'REGISTRO ABONOS'!$B$8:$BC$10039,54,0)</f>
        <v>#N/A</v>
      </c>
      <c r="L7720" t="e">
        <f>IF(Tabla267[[#This Row],[VALOR RESTANTE]]&lt;Tabla267[[#This Row],[VALOR]],"NO DISPONIBLE","DISPONIBLE")</f>
        <v>#N/A</v>
      </c>
      <c r="M7720" s="9">
        <f>COUNTIF(Tabla267[[#This Row],[VALOR RESTANTE]],0)</f>
        <v>0</v>
      </c>
    </row>
    <row r="7721" spans="2:13" hidden="1" x14ac:dyDescent="0.2">
      <c r="B7721" s="31">
        <v>7712</v>
      </c>
      <c r="C7721" s="10">
        <v>43570</v>
      </c>
      <c r="D7721" t="s">
        <v>332</v>
      </c>
      <c r="H7721" t="s">
        <v>332</v>
      </c>
      <c r="I7721" t="s">
        <v>334</v>
      </c>
      <c r="J7721">
        <f t="shared" si="120"/>
        <v>105000</v>
      </c>
      <c r="K7721">
        <f>VLOOKUP(B7721,'REGISTRO ABONOS'!$B$8:$BC$10039,54,0)</f>
        <v>0</v>
      </c>
      <c r="L7721" t="str">
        <f>IF(Tabla267[[#This Row],[VALOR RESTANTE]]&lt;Tabla267[[#This Row],[VALOR]],"NO DISPONIBLE","DISPONIBLE")</f>
        <v>NO DISPONIBLE</v>
      </c>
      <c r="M7721" s="9">
        <f>COUNTIF(Tabla267[[#This Row],[VALOR RESTANTE]],0)</f>
        <v>1</v>
      </c>
    </row>
    <row r="7722" spans="2:13" hidden="1" x14ac:dyDescent="0.2">
      <c r="B7722" s="31">
        <v>7713</v>
      </c>
      <c r="J7722">
        <f t="shared" si="120"/>
        <v>105000</v>
      </c>
      <c r="K7722" t="e">
        <f>VLOOKUP(B7722,'REGISTRO ABONOS'!$B$8:$BC$10039,54,0)</f>
        <v>#N/A</v>
      </c>
      <c r="L7722" t="e">
        <f>IF(Tabla267[[#This Row],[VALOR RESTANTE]]&lt;Tabla267[[#This Row],[VALOR]],"NO DISPONIBLE","DISPONIBLE")</f>
        <v>#N/A</v>
      </c>
      <c r="M7722" s="9">
        <f>COUNTIF(Tabla267[[#This Row],[VALOR RESTANTE]],0)</f>
        <v>0</v>
      </c>
    </row>
    <row r="7723" spans="2:13" hidden="1" x14ac:dyDescent="0.2">
      <c r="B7723" s="31">
        <v>7714</v>
      </c>
      <c r="J7723">
        <f t="shared" si="120"/>
        <v>105000</v>
      </c>
      <c r="K7723" t="e">
        <f>VLOOKUP(B7723,'REGISTRO ABONOS'!$B$8:$BC$10039,54,0)</f>
        <v>#N/A</v>
      </c>
      <c r="L7723" t="e">
        <f>IF(Tabla267[[#This Row],[VALOR RESTANTE]]&lt;Tabla267[[#This Row],[VALOR]],"NO DISPONIBLE","DISPONIBLE")</f>
        <v>#N/A</v>
      </c>
      <c r="M7723" s="9">
        <f>COUNTIF(Tabla267[[#This Row],[VALOR RESTANTE]],0)</f>
        <v>0</v>
      </c>
    </row>
    <row r="7724" spans="2:13" hidden="1" x14ac:dyDescent="0.2">
      <c r="B7724" s="31">
        <v>7715</v>
      </c>
      <c r="C7724" s="10">
        <v>43560</v>
      </c>
      <c r="D7724" t="s">
        <v>279</v>
      </c>
      <c r="I7724" t="s">
        <v>281</v>
      </c>
      <c r="J7724">
        <f t="shared" si="120"/>
        <v>105000</v>
      </c>
      <c r="K7724">
        <f>VLOOKUP(B7724,'REGISTRO ABONOS'!$B$8:$BC$10039,54,0)</f>
        <v>0</v>
      </c>
      <c r="L7724" t="str">
        <f>IF(Tabla267[[#This Row],[VALOR RESTANTE]]&lt;Tabla267[[#This Row],[VALOR]],"NO DISPONIBLE","DISPONIBLE")</f>
        <v>NO DISPONIBLE</v>
      </c>
      <c r="M7724" s="9">
        <f>COUNTIF(Tabla267[[#This Row],[VALOR RESTANTE]],0)</f>
        <v>1</v>
      </c>
    </row>
    <row r="7725" spans="2:13" hidden="1" x14ac:dyDescent="0.2">
      <c r="B7725" s="31">
        <v>7716</v>
      </c>
      <c r="J7725">
        <f t="shared" si="120"/>
        <v>105000</v>
      </c>
      <c r="K7725" t="e">
        <f>VLOOKUP(B7725,'REGISTRO ABONOS'!$B$8:$BC$10039,54,0)</f>
        <v>#N/A</v>
      </c>
      <c r="L7725" t="e">
        <f>IF(Tabla267[[#This Row],[VALOR RESTANTE]]&lt;Tabla267[[#This Row],[VALOR]],"NO DISPONIBLE","DISPONIBLE")</f>
        <v>#N/A</v>
      </c>
      <c r="M7725" s="9">
        <f>COUNTIF(Tabla267[[#This Row],[VALOR RESTANTE]],0)</f>
        <v>0</v>
      </c>
    </row>
    <row r="7726" spans="2:13" hidden="1" x14ac:dyDescent="0.2">
      <c r="B7726" s="31">
        <v>7717</v>
      </c>
      <c r="J7726">
        <f t="shared" si="120"/>
        <v>105000</v>
      </c>
      <c r="K7726" t="e">
        <f>VLOOKUP(B7726,'REGISTRO ABONOS'!$B$8:$BC$10039,54,0)</f>
        <v>#N/A</v>
      </c>
      <c r="L7726" t="e">
        <f>IF(Tabla267[[#This Row],[VALOR RESTANTE]]&lt;Tabla267[[#This Row],[VALOR]],"NO DISPONIBLE","DISPONIBLE")</f>
        <v>#N/A</v>
      </c>
      <c r="M7726" s="9">
        <f>COUNTIF(Tabla267[[#This Row],[VALOR RESTANTE]],0)</f>
        <v>0</v>
      </c>
    </row>
    <row r="7727" spans="2:13" hidden="1" x14ac:dyDescent="0.2">
      <c r="B7727" s="31">
        <v>7718</v>
      </c>
      <c r="J7727">
        <f t="shared" si="120"/>
        <v>105000</v>
      </c>
      <c r="K7727" t="e">
        <f>VLOOKUP(B7727,'REGISTRO ABONOS'!$B$8:$BC$10039,54,0)</f>
        <v>#N/A</v>
      </c>
      <c r="L7727" t="e">
        <f>IF(Tabla267[[#This Row],[VALOR RESTANTE]]&lt;Tabla267[[#This Row],[VALOR]],"NO DISPONIBLE","DISPONIBLE")</f>
        <v>#N/A</v>
      </c>
      <c r="M7727" s="9">
        <f>COUNTIF(Tabla267[[#This Row],[VALOR RESTANTE]],0)</f>
        <v>0</v>
      </c>
    </row>
    <row r="7728" spans="2:13" hidden="1" x14ac:dyDescent="0.2">
      <c r="B7728" s="31">
        <v>7719</v>
      </c>
      <c r="J7728">
        <f t="shared" si="120"/>
        <v>105000</v>
      </c>
      <c r="K7728" t="e">
        <f>VLOOKUP(B7728,'REGISTRO ABONOS'!$B$8:$BC$10039,54,0)</f>
        <v>#N/A</v>
      </c>
      <c r="L7728" t="e">
        <f>IF(Tabla267[[#This Row],[VALOR RESTANTE]]&lt;Tabla267[[#This Row],[VALOR]],"NO DISPONIBLE","DISPONIBLE")</f>
        <v>#N/A</v>
      </c>
      <c r="M7728" s="9">
        <f>COUNTIF(Tabla267[[#This Row],[VALOR RESTANTE]],0)</f>
        <v>0</v>
      </c>
    </row>
    <row r="7729" spans="2:13" hidden="1" x14ac:dyDescent="0.2">
      <c r="B7729" s="31">
        <v>7720</v>
      </c>
      <c r="J7729">
        <f t="shared" si="120"/>
        <v>105000</v>
      </c>
      <c r="K7729" t="e">
        <f>VLOOKUP(B7729,'REGISTRO ABONOS'!$B$8:$BC$10039,54,0)</f>
        <v>#N/A</v>
      </c>
      <c r="L7729" t="e">
        <f>IF(Tabla267[[#This Row],[VALOR RESTANTE]]&lt;Tabla267[[#This Row],[VALOR]],"NO DISPONIBLE","DISPONIBLE")</f>
        <v>#N/A</v>
      </c>
      <c r="M7729" s="9">
        <f>COUNTIF(Tabla267[[#This Row],[VALOR RESTANTE]],0)</f>
        <v>0</v>
      </c>
    </row>
    <row r="7730" spans="2:13" hidden="1" x14ac:dyDescent="0.2">
      <c r="B7730" s="31">
        <v>7721</v>
      </c>
      <c r="J7730">
        <f t="shared" si="120"/>
        <v>105000</v>
      </c>
      <c r="K7730" t="e">
        <f>VLOOKUP(B7730,'REGISTRO ABONOS'!$B$8:$BC$10039,54,0)</f>
        <v>#N/A</v>
      </c>
      <c r="L7730" t="e">
        <f>IF(Tabla267[[#This Row],[VALOR RESTANTE]]&lt;Tabla267[[#This Row],[VALOR]],"NO DISPONIBLE","DISPONIBLE")</f>
        <v>#N/A</v>
      </c>
      <c r="M7730" s="9">
        <f>COUNTIF(Tabla267[[#This Row],[VALOR RESTANTE]],0)</f>
        <v>0</v>
      </c>
    </row>
    <row r="7731" spans="2:13" hidden="1" x14ac:dyDescent="0.2">
      <c r="B7731" s="31">
        <v>7722</v>
      </c>
      <c r="J7731">
        <f t="shared" si="120"/>
        <v>105000</v>
      </c>
      <c r="K7731" t="e">
        <f>VLOOKUP(B7731,'REGISTRO ABONOS'!$B$8:$BC$10039,54,0)</f>
        <v>#N/A</v>
      </c>
      <c r="L7731" t="e">
        <f>IF(Tabla267[[#This Row],[VALOR RESTANTE]]&lt;Tabla267[[#This Row],[VALOR]],"NO DISPONIBLE","DISPONIBLE")</f>
        <v>#N/A</v>
      </c>
      <c r="M7731" s="9">
        <f>COUNTIF(Tabla267[[#This Row],[VALOR RESTANTE]],0)</f>
        <v>0</v>
      </c>
    </row>
    <row r="7732" spans="2:13" hidden="1" x14ac:dyDescent="0.2">
      <c r="B7732" s="31">
        <v>7723</v>
      </c>
      <c r="J7732">
        <f t="shared" si="120"/>
        <v>105000</v>
      </c>
      <c r="K7732" t="e">
        <f>VLOOKUP(B7732,'REGISTRO ABONOS'!$B$8:$BC$10039,54,0)</f>
        <v>#N/A</v>
      </c>
      <c r="L7732" t="e">
        <f>IF(Tabla267[[#This Row],[VALOR RESTANTE]]&lt;Tabla267[[#This Row],[VALOR]],"NO DISPONIBLE","DISPONIBLE")</f>
        <v>#N/A</v>
      </c>
      <c r="M7732" s="9">
        <f>COUNTIF(Tabla267[[#This Row],[VALOR RESTANTE]],0)</f>
        <v>0</v>
      </c>
    </row>
    <row r="7733" spans="2:13" hidden="1" x14ac:dyDescent="0.2">
      <c r="B7733" s="31">
        <v>7724</v>
      </c>
      <c r="J7733">
        <f t="shared" si="120"/>
        <v>105000</v>
      </c>
      <c r="K7733" t="e">
        <f>VLOOKUP(B7733,'REGISTRO ABONOS'!$B$8:$BC$10039,54,0)</f>
        <v>#N/A</v>
      </c>
      <c r="L7733" t="e">
        <f>IF(Tabla267[[#This Row],[VALOR RESTANTE]]&lt;Tabla267[[#This Row],[VALOR]],"NO DISPONIBLE","DISPONIBLE")</f>
        <v>#N/A</v>
      </c>
      <c r="M7733" s="9">
        <f>COUNTIF(Tabla267[[#This Row],[VALOR RESTANTE]],0)</f>
        <v>0</v>
      </c>
    </row>
    <row r="7734" spans="2:13" hidden="1" x14ac:dyDescent="0.2">
      <c r="B7734" s="31">
        <v>7725</v>
      </c>
      <c r="J7734">
        <f t="shared" si="120"/>
        <v>105000</v>
      </c>
      <c r="K7734" t="e">
        <f>VLOOKUP(B7734,'REGISTRO ABONOS'!$B$8:$BC$10039,54,0)</f>
        <v>#N/A</v>
      </c>
      <c r="L7734" t="e">
        <f>IF(Tabla267[[#This Row],[VALOR RESTANTE]]&lt;Tabla267[[#This Row],[VALOR]],"NO DISPONIBLE","DISPONIBLE")</f>
        <v>#N/A</v>
      </c>
      <c r="M7734" s="9">
        <f>COUNTIF(Tabla267[[#This Row],[VALOR RESTANTE]],0)</f>
        <v>0</v>
      </c>
    </row>
    <row r="7735" spans="2:13" hidden="1" x14ac:dyDescent="0.2">
      <c r="B7735" s="31">
        <v>7726</v>
      </c>
      <c r="J7735">
        <f t="shared" si="120"/>
        <v>105000</v>
      </c>
      <c r="K7735" t="e">
        <f>VLOOKUP(B7735,'REGISTRO ABONOS'!$B$8:$BC$10039,54,0)</f>
        <v>#N/A</v>
      </c>
      <c r="L7735" t="e">
        <f>IF(Tabla267[[#This Row],[VALOR RESTANTE]]&lt;Tabla267[[#This Row],[VALOR]],"NO DISPONIBLE","DISPONIBLE")</f>
        <v>#N/A</v>
      </c>
      <c r="M7735" s="9">
        <f>COUNTIF(Tabla267[[#This Row],[VALOR RESTANTE]],0)</f>
        <v>0</v>
      </c>
    </row>
    <row r="7736" spans="2:13" hidden="1" x14ac:dyDescent="0.2">
      <c r="B7736" s="31">
        <v>7727</v>
      </c>
      <c r="J7736">
        <f t="shared" si="120"/>
        <v>105000</v>
      </c>
      <c r="K7736" t="e">
        <f>VLOOKUP(B7736,'REGISTRO ABONOS'!$B$8:$BC$10039,54,0)</f>
        <v>#N/A</v>
      </c>
      <c r="L7736" t="e">
        <f>IF(Tabla267[[#This Row],[VALOR RESTANTE]]&lt;Tabla267[[#This Row],[VALOR]],"NO DISPONIBLE","DISPONIBLE")</f>
        <v>#N/A</v>
      </c>
      <c r="M7736" s="9">
        <f>COUNTIF(Tabla267[[#This Row],[VALOR RESTANTE]],0)</f>
        <v>0</v>
      </c>
    </row>
    <row r="7737" spans="2:13" hidden="1" x14ac:dyDescent="0.2">
      <c r="B7737" s="31">
        <v>7728</v>
      </c>
      <c r="J7737">
        <f t="shared" si="120"/>
        <v>105000</v>
      </c>
      <c r="K7737" t="e">
        <f>VLOOKUP(B7737,'REGISTRO ABONOS'!$B$8:$BC$10039,54,0)</f>
        <v>#N/A</v>
      </c>
      <c r="L7737" t="e">
        <f>IF(Tabla267[[#This Row],[VALOR RESTANTE]]&lt;Tabla267[[#This Row],[VALOR]],"NO DISPONIBLE","DISPONIBLE")</f>
        <v>#N/A</v>
      </c>
      <c r="M7737" s="9">
        <f>COUNTIF(Tabla267[[#This Row],[VALOR RESTANTE]],0)</f>
        <v>0</v>
      </c>
    </row>
    <row r="7738" spans="2:13" hidden="1" x14ac:dyDescent="0.2">
      <c r="B7738" s="31">
        <v>7729</v>
      </c>
      <c r="J7738">
        <f t="shared" si="120"/>
        <v>105000</v>
      </c>
      <c r="K7738" t="e">
        <f>VLOOKUP(B7738,'REGISTRO ABONOS'!$B$8:$BC$10039,54,0)</f>
        <v>#N/A</v>
      </c>
      <c r="L7738" t="e">
        <f>IF(Tabla267[[#This Row],[VALOR RESTANTE]]&lt;Tabla267[[#This Row],[VALOR]],"NO DISPONIBLE","DISPONIBLE")</f>
        <v>#N/A</v>
      </c>
      <c r="M7738" s="9">
        <f>COUNTIF(Tabla267[[#This Row],[VALOR RESTANTE]],0)</f>
        <v>0</v>
      </c>
    </row>
    <row r="7739" spans="2:13" hidden="1" x14ac:dyDescent="0.2">
      <c r="B7739" s="31">
        <v>7730</v>
      </c>
      <c r="J7739">
        <f t="shared" si="120"/>
        <v>105000</v>
      </c>
      <c r="K7739" t="e">
        <f>VLOOKUP(B7739,'REGISTRO ABONOS'!$B$8:$BC$10039,54,0)</f>
        <v>#N/A</v>
      </c>
      <c r="L7739" t="e">
        <f>IF(Tabla267[[#This Row],[VALOR RESTANTE]]&lt;Tabla267[[#This Row],[VALOR]],"NO DISPONIBLE","DISPONIBLE")</f>
        <v>#N/A</v>
      </c>
      <c r="M7739" s="9">
        <f>COUNTIF(Tabla267[[#This Row],[VALOR RESTANTE]],0)</f>
        <v>0</v>
      </c>
    </row>
    <row r="7740" spans="2:13" hidden="1" x14ac:dyDescent="0.2">
      <c r="B7740" s="31">
        <v>7731</v>
      </c>
      <c r="J7740">
        <f t="shared" si="120"/>
        <v>105000</v>
      </c>
      <c r="K7740" t="e">
        <f>VLOOKUP(B7740,'REGISTRO ABONOS'!$B$8:$BC$10039,54,0)</f>
        <v>#N/A</v>
      </c>
      <c r="L7740" t="e">
        <f>IF(Tabla267[[#This Row],[VALOR RESTANTE]]&lt;Tabla267[[#This Row],[VALOR]],"NO DISPONIBLE","DISPONIBLE")</f>
        <v>#N/A</v>
      </c>
      <c r="M7740" s="9">
        <f>COUNTIF(Tabla267[[#This Row],[VALOR RESTANTE]],0)</f>
        <v>0</v>
      </c>
    </row>
    <row r="7741" spans="2:13" hidden="1" x14ac:dyDescent="0.2">
      <c r="B7741" s="31">
        <v>7732</v>
      </c>
      <c r="J7741">
        <f t="shared" si="120"/>
        <v>105000</v>
      </c>
      <c r="K7741" t="e">
        <f>VLOOKUP(B7741,'REGISTRO ABONOS'!$B$8:$BC$10039,54,0)</f>
        <v>#N/A</v>
      </c>
      <c r="L7741" t="e">
        <f>IF(Tabla267[[#This Row],[VALOR RESTANTE]]&lt;Tabla267[[#This Row],[VALOR]],"NO DISPONIBLE","DISPONIBLE")</f>
        <v>#N/A</v>
      </c>
      <c r="M7741" s="9">
        <f>COUNTIF(Tabla267[[#This Row],[VALOR RESTANTE]],0)</f>
        <v>0</v>
      </c>
    </row>
    <row r="7742" spans="2:13" hidden="1" x14ac:dyDescent="0.2">
      <c r="B7742" s="31">
        <v>7733</v>
      </c>
      <c r="J7742">
        <f t="shared" si="120"/>
        <v>105000</v>
      </c>
      <c r="K7742" t="e">
        <f>VLOOKUP(B7742,'REGISTRO ABONOS'!$B$8:$BC$10039,54,0)</f>
        <v>#N/A</v>
      </c>
      <c r="L7742" t="e">
        <f>IF(Tabla267[[#This Row],[VALOR RESTANTE]]&lt;Tabla267[[#This Row],[VALOR]],"NO DISPONIBLE","DISPONIBLE")</f>
        <v>#N/A</v>
      </c>
      <c r="M7742" s="9">
        <f>COUNTIF(Tabla267[[#This Row],[VALOR RESTANTE]],0)</f>
        <v>0</v>
      </c>
    </row>
    <row r="7743" spans="2:13" hidden="1" x14ac:dyDescent="0.2">
      <c r="B7743" s="31">
        <v>7734</v>
      </c>
      <c r="J7743">
        <f t="shared" si="120"/>
        <v>105000</v>
      </c>
      <c r="K7743" t="e">
        <f>VLOOKUP(B7743,'REGISTRO ABONOS'!$B$8:$BC$10039,54,0)</f>
        <v>#N/A</v>
      </c>
      <c r="L7743" t="e">
        <f>IF(Tabla267[[#This Row],[VALOR RESTANTE]]&lt;Tabla267[[#This Row],[VALOR]],"NO DISPONIBLE","DISPONIBLE")</f>
        <v>#N/A</v>
      </c>
      <c r="M7743" s="9">
        <f>COUNTIF(Tabla267[[#This Row],[VALOR RESTANTE]],0)</f>
        <v>0</v>
      </c>
    </row>
    <row r="7744" spans="2:13" hidden="1" x14ac:dyDescent="0.2">
      <c r="B7744" s="31">
        <v>7735</v>
      </c>
      <c r="J7744">
        <f t="shared" si="120"/>
        <v>105000</v>
      </c>
      <c r="K7744" t="e">
        <f>VLOOKUP(B7744,'REGISTRO ABONOS'!$B$8:$BC$10039,54,0)</f>
        <v>#N/A</v>
      </c>
      <c r="L7744" t="e">
        <f>IF(Tabla267[[#This Row],[VALOR RESTANTE]]&lt;Tabla267[[#This Row],[VALOR]],"NO DISPONIBLE","DISPONIBLE")</f>
        <v>#N/A</v>
      </c>
      <c r="M7744" s="9">
        <f>COUNTIF(Tabla267[[#This Row],[VALOR RESTANTE]],0)</f>
        <v>0</v>
      </c>
    </row>
    <row r="7745" spans="2:13" hidden="1" x14ac:dyDescent="0.2">
      <c r="B7745" s="31">
        <v>7736</v>
      </c>
      <c r="J7745">
        <f t="shared" si="120"/>
        <v>105000</v>
      </c>
      <c r="K7745" t="e">
        <f>VLOOKUP(B7745,'REGISTRO ABONOS'!$B$8:$BC$10039,54,0)</f>
        <v>#N/A</v>
      </c>
      <c r="L7745" t="e">
        <f>IF(Tabla267[[#This Row],[VALOR RESTANTE]]&lt;Tabla267[[#This Row],[VALOR]],"NO DISPONIBLE","DISPONIBLE")</f>
        <v>#N/A</v>
      </c>
      <c r="M7745" s="9">
        <f>COUNTIF(Tabla267[[#This Row],[VALOR RESTANTE]],0)</f>
        <v>0</v>
      </c>
    </row>
    <row r="7746" spans="2:13" hidden="1" x14ac:dyDescent="0.2">
      <c r="B7746" s="31">
        <v>7737</v>
      </c>
      <c r="J7746">
        <f t="shared" si="120"/>
        <v>105000</v>
      </c>
      <c r="K7746" t="e">
        <f>VLOOKUP(B7746,'REGISTRO ABONOS'!$B$8:$BC$10039,54,0)</f>
        <v>#N/A</v>
      </c>
      <c r="L7746" t="e">
        <f>IF(Tabla267[[#This Row],[VALOR RESTANTE]]&lt;Tabla267[[#This Row],[VALOR]],"NO DISPONIBLE","DISPONIBLE")</f>
        <v>#N/A</v>
      </c>
      <c r="M7746" s="9">
        <f>COUNTIF(Tabla267[[#This Row],[VALOR RESTANTE]],0)</f>
        <v>0</v>
      </c>
    </row>
    <row r="7747" spans="2:13" hidden="1" x14ac:dyDescent="0.2">
      <c r="B7747" s="31">
        <v>7738</v>
      </c>
      <c r="J7747">
        <f t="shared" si="120"/>
        <v>105000</v>
      </c>
      <c r="K7747" t="e">
        <f>VLOOKUP(B7747,'REGISTRO ABONOS'!$B$8:$BC$10039,54,0)</f>
        <v>#N/A</v>
      </c>
      <c r="L7747" t="e">
        <f>IF(Tabla267[[#This Row],[VALOR RESTANTE]]&lt;Tabla267[[#This Row],[VALOR]],"NO DISPONIBLE","DISPONIBLE")</f>
        <v>#N/A</v>
      </c>
      <c r="M7747" s="9">
        <f>COUNTIF(Tabla267[[#This Row],[VALOR RESTANTE]],0)</f>
        <v>0</v>
      </c>
    </row>
    <row r="7748" spans="2:13" hidden="1" x14ac:dyDescent="0.2">
      <c r="B7748" s="31">
        <v>7739</v>
      </c>
      <c r="J7748">
        <f t="shared" si="120"/>
        <v>105000</v>
      </c>
      <c r="K7748" t="e">
        <f>VLOOKUP(B7748,'REGISTRO ABONOS'!$B$8:$BC$10039,54,0)</f>
        <v>#N/A</v>
      </c>
      <c r="L7748" t="e">
        <f>IF(Tabla267[[#This Row],[VALOR RESTANTE]]&lt;Tabla267[[#This Row],[VALOR]],"NO DISPONIBLE","DISPONIBLE")</f>
        <v>#N/A</v>
      </c>
      <c r="M7748" s="9">
        <f>COUNTIF(Tabla267[[#This Row],[VALOR RESTANTE]],0)</f>
        <v>0</v>
      </c>
    </row>
    <row r="7749" spans="2:13" hidden="1" x14ac:dyDescent="0.2">
      <c r="B7749" s="31">
        <v>7740</v>
      </c>
      <c r="J7749">
        <f t="shared" si="120"/>
        <v>105000</v>
      </c>
      <c r="K7749" t="e">
        <f>VLOOKUP(B7749,'REGISTRO ABONOS'!$B$8:$BC$10039,54,0)</f>
        <v>#N/A</v>
      </c>
      <c r="L7749" t="e">
        <f>IF(Tabla267[[#This Row],[VALOR RESTANTE]]&lt;Tabla267[[#This Row],[VALOR]],"NO DISPONIBLE","DISPONIBLE")</f>
        <v>#N/A</v>
      </c>
      <c r="M7749" s="9">
        <f>COUNTIF(Tabla267[[#This Row],[VALOR RESTANTE]],0)</f>
        <v>0</v>
      </c>
    </row>
    <row r="7750" spans="2:13" hidden="1" x14ac:dyDescent="0.2">
      <c r="B7750" s="31">
        <v>7741</v>
      </c>
      <c r="J7750">
        <f t="shared" si="120"/>
        <v>105000</v>
      </c>
      <c r="K7750" t="e">
        <f>VLOOKUP(B7750,'REGISTRO ABONOS'!$B$8:$BC$10039,54,0)</f>
        <v>#N/A</v>
      </c>
      <c r="L7750" t="e">
        <f>IF(Tabla267[[#This Row],[VALOR RESTANTE]]&lt;Tabla267[[#This Row],[VALOR]],"NO DISPONIBLE","DISPONIBLE")</f>
        <v>#N/A</v>
      </c>
      <c r="M7750" s="9">
        <f>COUNTIF(Tabla267[[#This Row],[VALOR RESTANTE]],0)</f>
        <v>0</v>
      </c>
    </row>
    <row r="7751" spans="2:13" hidden="1" x14ac:dyDescent="0.2">
      <c r="B7751" s="31">
        <v>7742</v>
      </c>
      <c r="J7751">
        <f t="shared" si="120"/>
        <v>105000</v>
      </c>
      <c r="K7751" t="e">
        <f>VLOOKUP(B7751,'REGISTRO ABONOS'!$B$8:$BC$10039,54,0)</f>
        <v>#N/A</v>
      </c>
      <c r="L7751" t="e">
        <f>IF(Tabla267[[#This Row],[VALOR RESTANTE]]&lt;Tabla267[[#This Row],[VALOR]],"NO DISPONIBLE","DISPONIBLE")</f>
        <v>#N/A</v>
      </c>
      <c r="M7751" s="9">
        <f>COUNTIF(Tabla267[[#This Row],[VALOR RESTANTE]],0)</f>
        <v>0</v>
      </c>
    </row>
    <row r="7752" spans="2:13" hidden="1" x14ac:dyDescent="0.2">
      <c r="B7752" s="31">
        <v>7743</v>
      </c>
      <c r="J7752">
        <f t="shared" si="120"/>
        <v>105000</v>
      </c>
      <c r="K7752" t="e">
        <f>VLOOKUP(B7752,'REGISTRO ABONOS'!$B$8:$BC$10039,54,0)</f>
        <v>#N/A</v>
      </c>
      <c r="L7752" t="e">
        <f>IF(Tabla267[[#This Row],[VALOR RESTANTE]]&lt;Tabla267[[#This Row],[VALOR]],"NO DISPONIBLE","DISPONIBLE")</f>
        <v>#N/A</v>
      </c>
      <c r="M7752" s="9">
        <f>COUNTIF(Tabla267[[#This Row],[VALOR RESTANTE]],0)</f>
        <v>0</v>
      </c>
    </row>
    <row r="7753" spans="2:13" hidden="1" x14ac:dyDescent="0.2">
      <c r="B7753" s="31">
        <v>7744</v>
      </c>
      <c r="J7753">
        <f t="shared" si="120"/>
        <v>105000</v>
      </c>
      <c r="K7753" t="e">
        <f>VLOOKUP(B7753,'REGISTRO ABONOS'!$B$8:$BC$10039,54,0)</f>
        <v>#N/A</v>
      </c>
      <c r="L7753" t="e">
        <f>IF(Tabla267[[#This Row],[VALOR RESTANTE]]&lt;Tabla267[[#This Row],[VALOR]],"NO DISPONIBLE","DISPONIBLE")</f>
        <v>#N/A</v>
      </c>
      <c r="M7753" s="9">
        <f>COUNTIF(Tabla267[[#This Row],[VALOR RESTANTE]],0)</f>
        <v>0</v>
      </c>
    </row>
    <row r="7754" spans="2:13" hidden="1" x14ac:dyDescent="0.2">
      <c r="B7754" s="31">
        <v>7745</v>
      </c>
      <c r="J7754">
        <f t="shared" si="120"/>
        <v>105000</v>
      </c>
      <c r="K7754" t="e">
        <f>VLOOKUP(B7754,'REGISTRO ABONOS'!$B$8:$BC$10039,54,0)</f>
        <v>#N/A</v>
      </c>
      <c r="L7754" t="e">
        <f>IF(Tabla267[[#This Row],[VALOR RESTANTE]]&lt;Tabla267[[#This Row],[VALOR]],"NO DISPONIBLE","DISPONIBLE")</f>
        <v>#N/A</v>
      </c>
      <c r="M7754" s="9">
        <f>COUNTIF(Tabla267[[#This Row],[VALOR RESTANTE]],0)</f>
        <v>0</v>
      </c>
    </row>
    <row r="7755" spans="2:13" hidden="1" x14ac:dyDescent="0.2">
      <c r="B7755" s="31">
        <v>7746</v>
      </c>
      <c r="J7755">
        <f t="shared" si="120"/>
        <v>105000</v>
      </c>
      <c r="K7755" t="e">
        <f>VLOOKUP(B7755,'REGISTRO ABONOS'!$B$8:$BC$10039,54,0)</f>
        <v>#N/A</v>
      </c>
      <c r="L7755" t="e">
        <f>IF(Tabla267[[#This Row],[VALOR RESTANTE]]&lt;Tabla267[[#This Row],[VALOR]],"NO DISPONIBLE","DISPONIBLE")</f>
        <v>#N/A</v>
      </c>
      <c r="M7755" s="9">
        <f>COUNTIF(Tabla267[[#This Row],[VALOR RESTANTE]],0)</f>
        <v>0</v>
      </c>
    </row>
    <row r="7756" spans="2:13" hidden="1" x14ac:dyDescent="0.2">
      <c r="B7756" s="31">
        <v>7747</v>
      </c>
      <c r="J7756">
        <f t="shared" ref="J7756:J7819" si="121">IF(C7756&gt;43607,130000,105000)</f>
        <v>105000</v>
      </c>
      <c r="K7756" t="e">
        <f>VLOOKUP(B7756,'REGISTRO ABONOS'!$B$8:$BC$10039,54,0)</f>
        <v>#N/A</v>
      </c>
      <c r="L7756" t="e">
        <f>IF(Tabla267[[#This Row],[VALOR RESTANTE]]&lt;Tabla267[[#This Row],[VALOR]],"NO DISPONIBLE","DISPONIBLE")</f>
        <v>#N/A</v>
      </c>
      <c r="M7756" s="9">
        <f>COUNTIF(Tabla267[[#This Row],[VALOR RESTANTE]],0)</f>
        <v>0</v>
      </c>
    </row>
    <row r="7757" spans="2:13" hidden="1" x14ac:dyDescent="0.2">
      <c r="B7757" s="31">
        <v>7748</v>
      </c>
      <c r="J7757">
        <f t="shared" si="121"/>
        <v>105000</v>
      </c>
      <c r="K7757" t="e">
        <f>VLOOKUP(B7757,'REGISTRO ABONOS'!$B$8:$BC$10039,54,0)</f>
        <v>#N/A</v>
      </c>
      <c r="L7757" t="e">
        <f>IF(Tabla267[[#This Row],[VALOR RESTANTE]]&lt;Tabla267[[#This Row],[VALOR]],"NO DISPONIBLE","DISPONIBLE")</f>
        <v>#N/A</v>
      </c>
      <c r="M7757" s="9">
        <f>COUNTIF(Tabla267[[#This Row],[VALOR RESTANTE]],0)</f>
        <v>0</v>
      </c>
    </row>
    <row r="7758" spans="2:13" hidden="1" x14ac:dyDescent="0.2">
      <c r="B7758" s="31">
        <v>7749</v>
      </c>
      <c r="J7758">
        <f t="shared" si="121"/>
        <v>105000</v>
      </c>
      <c r="K7758" t="e">
        <f>VLOOKUP(B7758,'REGISTRO ABONOS'!$B$8:$BC$10039,54,0)</f>
        <v>#N/A</v>
      </c>
      <c r="L7758" t="e">
        <f>IF(Tabla267[[#This Row],[VALOR RESTANTE]]&lt;Tabla267[[#This Row],[VALOR]],"NO DISPONIBLE","DISPONIBLE")</f>
        <v>#N/A</v>
      </c>
      <c r="M7758" s="9">
        <f>COUNTIF(Tabla267[[#This Row],[VALOR RESTANTE]],0)</f>
        <v>0</v>
      </c>
    </row>
    <row r="7759" spans="2:13" hidden="1" x14ac:dyDescent="0.2">
      <c r="B7759" s="31">
        <v>7750</v>
      </c>
      <c r="J7759">
        <f t="shared" si="121"/>
        <v>105000</v>
      </c>
      <c r="K7759" t="e">
        <f>VLOOKUP(B7759,'REGISTRO ABONOS'!$B$8:$BC$10039,54,0)</f>
        <v>#N/A</v>
      </c>
      <c r="L7759" t="e">
        <f>IF(Tabla267[[#This Row],[VALOR RESTANTE]]&lt;Tabla267[[#This Row],[VALOR]],"NO DISPONIBLE","DISPONIBLE")</f>
        <v>#N/A</v>
      </c>
      <c r="M7759" s="9">
        <f>COUNTIF(Tabla267[[#This Row],[VALOR RESTANTE]],0)</f>
        <v>0</v>
      </c>
    </row>
    <row r="7760" spans="2:13" hidden="1" x14ac:dyDescent="0.2">
      <c r="B7760" s="31">
        <v>7751</v>
      </c>
      <c r="J7760">
        <f t="shared" si="121"/>
        <v>105000</v>
      </c>
      <c r="K7760" t="e">
        <f>VLOOKUP(B7760,'REGISTRO ABONOS'!$B$8:$BC$10039,54,0)</f>
        <v>#N/A</v>
      </c>
      <c r="L7760" t="e">
        <f>IF(Tabla267[[#This Row],[VALOR RESTANTE]]&lt;Tabla267[[#This Row],[VALOR]],"NO DISPONIBLE","DISPONIBLE")</f>
        <v>#N/A</v>
      </c>
      <c r="M7760" s="9">
        <f>COUNTIF(Tabla267[[#This Row],[VALOR RESTANTE]],0)</f>
        <v>0</v>
      </c>
    </row>
    <row r="7761" spans="2:13" hidden="1" x14ac:dyDescent="0.2">
      <c r="B7761" s="31">
        <v>7752</v>
      </c>
      <c r="J7761">
        <f t="shared" si="121"/>
        <v>105000</v>
      </c>
      <c r="K7761" t="e">
        <f>VLOOKUP(B7761,'REGISTRO ABONOS'!$B$8:$BC$10039,54,0)</f>
        <v>#N/A</v>
      </c>
      <c r="L7761" t="e">
        <f>IF(Tabla267[[#This Row],[VALOR RESTANTE]]&lt;Tabla267[[#This Row],[VALOR]],"NO DISPONIBLE","DISPONIBLE")</f>
        <v>#N/A</v>
      </c>
      <c r="M7761" s="9">
        <f>COUNTIF(Tabla267[[#This Row],[VALOR RESTANTE]],0)</f>
        <v>0</v>
      </c>
    </row>
    <row r="7762" spans="2:13" hidden="1" x14ac:dyDescent="0.2">
      <c r="B7762" s="31">
        <v>7753</v>
      </c>
      <c r="J7762">
        <f t="shared" si="121"/>
        <v>105000</v>
      </c>
      <c r="K7762" t="e">
        <f>VLOOKUP(B7762,'REGISTRO ABONOS'!$B$8:$BC$10039,54,0)</f>
        <v>#N/A</v>
      </c>
      <c r="L7762" t="e">
        <f>IF(Tabla267[[#This Row],[VALOR RESTANTE]]&lt;Tabla267[[#This Row],[VALOR]],"NO DISPONIBLE","DISPONIBLE")</f>
        <v>#N/A</v>
      </c>
      <c r="M7762" s="9">
        <f>COUNTIF(Tabla267[[#This Row],[VALOR RESTANTE]],0)</f>
        <v>0</v>
      </c>
    </row>
    <row r="7763" spans="2:13" hidden="1" x14ac:dyDescent="0.2">
      <c r="B7763" s="31">
        <v>7754</v>
      </c>
      <c r="J7763">
        <f t="shared" si="121"/>
        <v>105000</v>
      </c>
      <c r="K7763" t="e">
        <f>VLOOKUP(B7763,'REGISTRO ABONOS'!$B$8:$BC$10039,54,0)</f>
        <v>#N/A</v>
      </c>
      <c r="L7763" t="e">
        <f>IF(Tabla267[[#This Row],[VALOR RESTANTE]]&lt;Tabla267[[#This Row],[VALOR]],"NO DISPONIBLE","DISPONIBLE")</f>
        <v>#N/A</v>
      </c>
      <c r="M7763" s="9">
        <f>COUNTIF(Tabla267[[#This Row],[VALOR RESTANTE]],0)</f>
        <v>0</v>
      </c>
    </row>
    <row r="7764" spans="2:13" hidden="1" x14ac:dyDescent="0.2">
      <c r="B7764" s="31">
        <v>7755</v>
      </c>
      <c r="J7764">
        <f t="shared" si="121"/>
        <v>105000</v>
      </c>
      <c r="K7764" t="e">
        <f>VLOOKUP(B7764,'REGISTRO ABONOS'!$B$8:$BC$10039,54,0)</f>
        <v>#N/A</v>
      </c>
      <c r="L7764" t="e">
        <f>IF(Tabla267[[#This Row],[VALOR RESTANTE]]&lt;Tabla267[[#This Row],[VALOR]],"NO DISPONIBLE","DISPONIBLE")</f>
        <v>#N/A</v>
      </c>
      <c r="M7764" s="9">
        <f>COUNTIF(Tabla267[[#This Row],[VALOR RESTANTE]],0)</f>
        <v>0</v>
      </c>
    </row>
    <row r="7765" spans="2:13" hidden="1" x14ac:dyDescent="0.2">
      <c r="B7765" s="31">
        <v>7756</v>
      </c>
      <c r="J7765">
        <f t="shared" si="121"/>
        <v>105000</v>
      </c>
      <c r="K7765" t="e">
        <f>VLOOKUP(B7765,'REGISTRO ABONOS'!$B$8:$BC$10039,54,0)</f>
        <v>#N/A</v>
      </c>
      <c r="L7765" t="e">
        <f>IF(Tabla267[[#This Row],[VALOR RESTANTE]]&lt;Tabla267[[#This Row],[VALOR]],"NO DISPONIBLE","DISPONIBLE")</f>
        <v>#N/A</v>
      </c>
      <c r="M7765" s="9">
        <f>COUNTIF(Tabla267[[#This Row],[VALOR RESTANTE]],0)</f>
        <v>0</v>
      </c>
    </row>
    <row r="7766" spans="2:13" hidden="1" x14ac:dyDescent="0.2">
      <c r="B7766" s="31">
        <v>7757</v>
      </c>
      <c r="J7766">
        <f t="shared" si="121"/>
        <v>105000</v>
      </c>
      <c r="K7766" t="e">
        <f>VLOOKUP(B7766,'REGISTRO ABONOS'!$B$8:$BC$10039,54,0)</f>
        <v>#N/A</v>
      </c>
      <c r="L7766" t="e">
        <f>IF(Tabla267[[#This Row],[VALOR RESTANTE]]&lt;Tabla267[[#This Row],[VALOR]],"NO DISPONIBLE","DISPONIBLE")</f>
        <v>#N/A</v>
      </c>
      <c r="M7766" s="9">
        <f>COUNTIF(Tabla267[[#This Row],[VALOR RESTANTE]],0)</f>
        <v>0</v>
      </c>
    </row>
    <row r="7767" spans="2:13" hidden="1" x14ac:dyDescent="0.2">
      <c r="B7767" s="31">
        <v>7758</v>
      </c>
      <c r="J7767">
        <f t="shared" si="121"/>
        <v>105000</v>
      </c>
      <c r="K7767" t="e">
        <f>VLOOKUP(B7767,'REGISTRO ABONOS'!$B$8:$BC$10039,54,0)</f>
        <v>#N/A</v>
      </c>
      <c r="L7767" t="e">
        <f>IF(Tabla267[[#This Row],[VALOR RESTANTE]]&lt;Tabla267[[#This Row],[VALOR]],"NO DISPONIBLE","DISPONIBLE")</f>
        <v>#N/A</v>
      </c>
      <c r="M7767" s="9">
        <f>COUNTIF(Tabla267[[#This Row],[VALOR RESTANTE]],0)</f>
        <v>0</v>
      </c>
    </row>
    <row r="7768" spans="2:13" hidden="1" x14ac:dyDescent="0.2">
      <c r="B7768" s="31">
        <v>7759</v>
      </c>
      <c r="J7768">
        <f t="shared" si="121"/>
        <v>105000</v>
      </c>
      <c r="K7768" t="e">
        <f>VLOOKUP(B7768,'REGISTRO ABONOS'!$B$8:$BC$10039,54,0)</f>
        <v>#N/A</v>
      </c>
      <c r="L7768" t="e">
        <f>IF(Tabla267[[#This Row],[VALOR RESTANTE]]&lt;Tabla267[[#This Row],[VALOR]],"NO DISPONIBLE","DISPONIBLE")</f>
        <v>#N/A</v>
      </c>
      <c r="M7768" s="9">
        <f>COUNTIF(Tabla267[[#This Row],[VALOR RESTANTE]],0)</f>
        <v>0</v>
      </c>
    </row>
    <row r="7769" spans="2:13" hidden="1" x14ac:dyDescent="0.2">
      <c r="B7769" s="31">
        <v>7760</v>
      </c>
      <c r="J7769">
        <f t="shared" si="121"/>
        <v>105000</v>
      </c>
      <c r="K7769" t="e">
        <f>VLOOKUP(B7769,'REGISTRO ABONOS'!$B$8:$BC$10039,54,0)</f>
        <v>#N/A</v>
      </c>
      <c r="L7769" t="e">
        <f>IF(Tabla267[[#This Row],[VALOR RESTANTE]]&lt;Tabla267[[#This Row],[VALOR]],"NO DISPONIBLE","DISPONIBLE")</f>
        <v>#N/A</v>
      </c>
      <c r="M7769" s="9">
        <f>COUNTIF(Tabla267[[#This Row],[VALOR RESTANTE]],0)</f>
        <v>0</v>
      </c>
    </row>
    <row r="7770" spans="2:13" hidden="1" x14ac:dyDescent="0.2">
      <c r="B7770" s="31">
        <v>7761</v>
      </c>
      <c r="J7770">
        <f t="shared" si="121"/>
        <v>105000</v>
      </c>
      <c r="K7770" t="e">
        <f>VLOOKUP(B7770,'REGISTRO ABONOS'!$B$8:$BC$10039,54,0)</f>
        <v>#N/A</v>
      </c>
      <c r="L7770" t="e">
        <f>IF(Tabla267[[#This Row],[VALOR RESTANTE]]&lt;Tabla267[[#This Row],[VALOR]],"NO DISPONIBLE","DISPONIBLE")</f>
        <v>#N/A</v>
      </c>
      <c r="M7770" s="9">
        <f>COUNTIF(Tabla267[[#This Row],[VALOR RESTANTE]],0)</f>
        <v>0</v>
      </c>
    </row>
    <row r="7771" spans="2:13" hidden="1" x14ac:dyDescent="0.2">
      <c r="B7771" s="31">
        <v>7762</v>
      </c>
      <c r="J7771">
        <f t="shared" si="121"/>
        <v>105000</v>
      </c>
      <c r="K7771" t="e">
        <f>VLOOKUP(B7771,'REGISTRO ABONOS'!$B$8:$BC$10039,54,0)</f>
        <v>#N/A</v>
      </c>
      <c r="L7771" t="e">
        <f>IF(Tabla267[[#This Row],[VALOR RESTANTE]]&lt;Tabla267[[#This Row],[VALOR]],"NO DISPONIBLE","DISPONIBLE")</f>
        <v>#N/A</v>
      </c>
      <c r="M7771" s="9">
        <f>COUNTIF(Tabla267[[#This Row],[VALOR RESTANTE]],0)</f>
        <v>0</v>
      </c>
    </row>
    <row r="7772" spans="2:13" hidden="1" x14ac:dyDescent="0.2">
      <c r="B7772" s="31">
        <v>7763</v>
      </c>
      <c r="J7772">
        <f t="shared" si="121"/>
        <v>105000</v>
      </c>
      <c r="K7772" t="e">
        <f>VLOOKUP(B7772,'REGISTRO ABONOS'!$B$8:$BC$10039,54,0)</f>
        <v>#N/A</v>
      </c>
      <c r="L7772" t="e">
        <f>IF(Tabla267[[#This Row],[VALOR RESTANTE]]&lt;Tabla267[[#This Row],[VALOR]],"NO DISPONIBLE","DISPONIBLE")</f>
        <v>#N/A</v>
      </c>
      <c r="M7772" s="9">
        <f>COUNTIF(Tabla267[[#This Row],[VALOR RESTANTE]],0)</f>
        <v>0</v>
      </c>
    </row>
    <row r="7773" spans="2:13" hidden="1" x14ac:dyDescent="0.2">
      <c r="B7773" s="31">
        <v>7764</v>
      </c>
      <c r="J7773">
        <f t="shared" si="121"/>
        <v>105000</v>
      </c>
      <c r="K7773" t="e">
        <f>VLOOKUP(B7773,'REGISTRO ABONOS'!$B$8:$BC$10039,54,0)</f>
        <v>#N/A</v>
      </c>
      <c r="L7773" t="e">
        <f>IF(Tabla267[[#This Row],[VALOR RESTANTE]]&lt;Tabla267[[#This Row],[VALOR]],"NO DISPONIBLE","DISPONIBLE")</f>
        <v>#N/A</v>
      </c>
      <c r="M7773" s="9">
        <f>COUNTIF(Tabla267[[#This Row],[VALOR RESTANTE]],0)</f>
        <v>0</v>
      </c>
    </row>
    <row r="7774" spans="2:13" hidden="1" x14ac:dyDescent="0.2">
      <c r="B7774" s="31">
        <v>7765</v>
      </c>
      <c r="J7774">
        <f t="shared" si="121"/>
        <v>105000</v>
      </c>
      <c r="K7774" t="e">
        <f>VLOOKUP(B7774,'REGISTRO ABONOS'!$B$8:$BC$10039,54,0)</f>
        <v>#N/A</v>
      </c>
      <c r="L7774" t="e">
        <f>IF(Tabla267[[#This Row],[VALOR RESTANTE]]&lt;Tabla267[[#This Row],[VALOR]],"NO DISPONIBLE","DISPONIBLE")</f>
        <v>#N/A</v>
      </c>
      <c r="M7774" s="9">
        <f>COUNTIF(Tabla267[[#This Row],[VALOR RESTANTE]],0)</f>
        <v>0</v>
      </c>
    </row>
    <row r="7775" spans="2:13" hidden="1" x14ac:dyDescent="0.2">
      <c r="B7775" s="31">
        <v>7766</v>
      </c>
      <c r="J7775">
        <f t="shared" si="121"/>
        <v>105000</v>
      </c>
      <c r="K7775" t="e">
        <f>VLOOKUP(B7775,'REGISTRO ABONOS'!$B$8:$BC$10039,54,0)</f>
        <v>#N/A</v>
      </c>
      <c r="L7775" t="e">
        <f>IF(Tabla267[[#This Row],[VALOR RESTANTE]]&lt;Tabla267[[#This Row],[VALOR]],"NO DISPONIBLE","DISPONIBLE")</f>
        <v>#N/A</v>
      </c>
      <c r="M7775" s="9">
        <f>COUNTIF(Tabla267[[#This Row],[VALOR RESTANTE]],0)</f>
        <v>0</v>
      </c>
    </row>
    <row r="7776" spans="2:13" hidden="1" x14ac:dyDescent="0.2">
      <c r="B7776" s="31">
        <v>7767</v>
      </c>
      <c r="J7776">
        <f t="shared" si="121"/>
        <v>105000</v>
      </c>
      <c r="K7776" t="e">
        <f>VLOOKUP(B7776,'REGISTRO ABONOS'!$B$8:$BC$10039,54,0)</f>
        <v>#N/A</v>
      </c>
      <c r="L7776" t="e">
        <f>IF(Tabla267[[#This Row],[VALOR RESTANTE]]&lt;Tabla267[[#This Row],[VALOR]],"NO DISPONIBLE","DISPONIBLE")</f>
        <v>#N/A</v>
      </c>
      <c r="M7776" s="9">
        <f>COUNTIF(Tabla267[[#This Row],[VALOR RESTANTE]],0)</f>
        <v>0</v>
      </c>
    </row>
    <row r="7777" spans="2:13" hidden="1" x14ac:dyDescent="0.2">
      <c r="B7777" s="31">
        <v>7768</v>
      </c>
      <c r="J7777">
        <f t="shared" si="121"/>
        <v>105000</v>
      </c>
      <c r="K7777" t="e">
        <f>VLOOKUP(B7777,'REGISTRO ABONOS'!$B$8:$BC$10039,54,0)</f>
        <v>#N/A</v>
      </c>
      <c r="L7777" t="e">
        <f>IF(Tabla267[[#This Row],[VALOR RESTANTE]]&lt;Tabla267[[#This Row],[VALOR]],"NO DISPONIBLE","DISPONIBLE")</f>
        <v>#N/A</v>
      </c>
      <c r="M7777" s="9">
        <f>COUNTIF(Tabla267[[#This Row],[VALOR RESTANTE]],0)</f>
        <v>0</v>
      </c>
    </row>
    <row r="7778" spans="2:13" hidden="1" x14ac:dyDescent="0.2">
      <c r="B7778" s="31">
        <v>7769</v>
      </c>
      <c r="J7778">
        <f t="shared" si="121"/>
        <v>105000</v>
      </c>
      <c r="K7778" t="e">
        <f>VLOOKUP(B7778,'REGISTRO ABONOS'!$B$8:$BC$10039,54,0)</f>
        <v>#N/A</v>
      </c>
      <c r="L7778" t="e">
        <f>IF(Tabla267[[#This Row],[VALOR RESTANTE]]&lt;Tabla267[[#This Row],[VALOR]],"NO DISPONIBLE","DISPONIBLE")</f>
        <v>#N/A</v>
      </c>
      <c r="M7778" s="9">
        <f>COUNTIF(Tabla267[[#This Row],[VALOR RESTANTE]],0)</f>
        <v>0</v>
      </c>
    </row>
    <row r="7779" spans="2:13" hidden="1" x14ac:dyDescent="0.2">
      <c r="B7779" s="31">
        <v>7770</v>
      </c>
      <c r="J7779">
        <f t="shared" si="121"/>
        <v>105000</v>
      </c>
      <c r="K7779" t="e">
        <f>VLOOKUP(B7779,'REGISTRO ABONOS'!$B$8:$BC$10039,54,0)</f>
        <v>#N/A</v>
      </c>
      <c r="L7779" t="e">
        <f>IF(Tabla267[[#This Row],[VALOR RESTANTE]]&lt;Tabla267[[#This Row],[VALOR]],"NO DISPONIBLE","DISPONIBLE")</f>
        <v>#N/A</v>
      </c>
      <c r="M7779" s="9">
        <f>COUNTIF(Tabla267[[#This Row],[VALOR RESTANTE]],0)</f>
        <v>0</v>
      </c>
    </row>
    <row r="7780" spans="2:13" hidden="1" x14ac:dyDescent="0.2">
      <c r="B7780" s="31">
        <v>7771</v>
      </c>
      <c r="J7780">
        <f t="shared" si="121"/>
        <v>105000</v>
      </c>
      <c r="K7780" t="e">
        <f>VLOOKUP(B7780,'REGISTRO ABONOS'!$B$8:$BC$10039,54,0)</f>
        <v>#N/A</v>
      </c>
      <c r="L7780" t="e">
        <f>IF(Tabla267[[#This Row],[VALOR RESTANTE]]&lt;Tabla267[[#This Row],[VALOR]],"NO DISPONIBLE","DISPONIBLE")</f>
        <v>#N/A</v>
      </c>
      <c r="M7780" s="9">
        <f>COUNTIF(Tabla267[[#This Row],[VALOR RESTANTE]],0)</f>
        <v>0</v>
      </c>
    </row>
    <row r="7781" spans="2:13" hidden="1" x14ac:dyDescent="0.2">
      <c r="B7781" s="31">
        <v>7772</v>
      </c>
      <c r="J7781">
        <f t="shared" si="121"/>
        <v>105000</v>
      </c>
      <c r="K7781" t="e">
        <f>VLOOKUP(B7781,'REGISTRO ABONOS'!$B$8:$BC$10039,54,0)</f>
        <v>#N/A</v>
      </c>
      <c r="L7781" t="e">
        <f>IF(Tabla267[[#This Row],[VALOR RESTANTE]]&lt;Tabla267[[#This Row],[VALOR]],"NO DISPONIBLE","DISPONIBLE")</f>
        <v>#N/A</v>
      </c>
      <c r="M7781" s="9">
        <f>COUNTIF(Tabla267[[#This Row],[VALOR RESTANTE]],0)</f>
        <v>0</v>
      </c>
    </row>
    <row r="7782" spans="2:13" hidden="1" x14ac:dyDescent="0.2">
      <c r="B7782" s="31">
        <v>7773</v>
      </c>
      <c r="J7782">
        <f t="shared" si="121"/>
        <v>105000</v>
      </c>
      <c r="K7782" t="e">
        <f>VLOOKUP(B7782,'REGISTRO ABONOS'!$B$8:$BC$10039,54,0)</f>
        <v>#N/A</v>
      </c>
      <c r="L7782" t="e">
        <f>IF(Tabla267[[#This Row],[VALOR RESTANTE]]&lt;Tabla267[[#This Row],[VALOR]],"NO DISPONIBLE","DISPONIBLE")</f>
        <v>#N/A</v>
      </c>
      <c r="M7782" s="9">
        <f>COUNTIF(Tabla267[[#This Row],[VALOR RESTANTE]],0)</f>
        <v>0</v>
      </c>
    </row>
    <row r="7783" spans="2:13" hidden="1" x14ac:dyDescent="0.2">
      <c r="B7783" s="31">
        <v>7774</v>
      </c>
      <c r="J7783">
        <f t="shared" si="121"/>
        <v>105000</v>
      </c>
      <c r="K7783" t="e">
        <f>VLOOKUP(B7783,'REGISTRO ABONOS'!$B$8:$BC$10039,54,0)</f>
        <v>#N/A</v>
      </c>
      <c r="L7783" t="e">
        <f>IF(Tabla267[[#This Row],[VALOR RESTANTE]]&lt;Tabla267[[#This Row],[VALOR]],"NO DISPONIBLE","DISPONIBLE")</f>
        <v>#N/A</v>
      </c>
      <c r="M7783" s="9">
        <f>COUNTIF(Tabla267[[#This Row],[VALOR RESTANTE]],0)</f>
        <v>0</v>
      </c>
    </row>
    <row r="7784" spans="2:13" hidden="1" x14ac:dyDescent="0.2">
      <c r="B7784" s="31">
        <v>7775</v>
      </c>
      <c r="J7784">
        <f t="shared" si="121"/>
        <v>105000</v>
      </c>
      <c r="K7784" t="e">
        <f>VLOOKUP(B7784,'REGISTRO ABONOS'!$B$8:$BC$10039,54,0)</f>
        <v>#N/A</v>
      </c>
      <c r="L7784" t="e">
        <f>IF(Tabla267[[#This Row],[VALOR RESTANTE]]&lt;Tabla267[[#This Row],[VALOR]],"NO DISPONIBLE","DISPONIBLE")</f>
        <v>#N/A</v>
      </c>
      <c r="M7784" s="9">
        <f>COUNTIF(Tabla267[[#This Row],[VALOR RESTANTE]],0)</f>
        <v>0</v>
      </c>
    </row>
    <row r="7785" spans="2:13" hidden="1" x14ac:dyDescent="0.2">
      <c r="B7785" s="31">
        <v>7776</v>
      </c>
      <c r="J7785">
        <f t="shared" si="121"/>
        <v>105000</v>
      </c>
      <c r="K7785" t="e">
        <f>VLOOKUP(B7785,'REGISTRO ABONOS'!$B$8:$BC$10039,54,0)</f>
        <v>#N/A</v>
      </c>
      <c r="L7785" t="e">
        <f>IF(Tabla267[[#This Row],[VALOR RESTANTE]]&lt;Tabla267[[#This Row],[VALOR]],"NO DISPONIBLE","DISPONIBLE")</f>
        <v>#N/A</v>
      </c>
      <c r="M7785" s="9">
        <f>COUNTIF(Tabla267[[#This Row],[VALOR RESTANTE]],0)</f>
        <v>0</v>
      </c>
    </row>
    <row r="7786" spans="2:13" hidden="1" x14ac:dyDescent="0.2">
      <c r="B7786" s="31">
        <v>7777</v>
      </c>
      <c r="J7786">
        <f t="shared" si="121"/>
        <v>105000</v>
      </c>
      <c r="K7786" t="e">
        <f>VLOOKUP(B7786,'REGISTRO ABONOS'!$B$8:$BC$10039,54,0)</f>
        <v>#N/A</v>
      </c>
      <c r="L7786" t="e">
        <f>IF(Tabla267[[#This Row],[VALOR RESTANTE]]&lt;Tabla267[[#This Row],[VALOR]],"NO DISPONIBLE","DISPONIBLE")</f>
        <v>#N/A</v>
      </c>
      <c r="M7786" s="9">
        <f>COUNTIF(Tabla267[[#This Row],[VALOR RESTANTE]],0)</f>
        <v>0</v>
      </c>
    </row>
    <row r="7787" spans="2:13" hidden="1" x14ac:dyDescent="0.2">
      <c r="B7787" s="31">
        <v>7778</v>
      </c>
      <c r="J7787">
        <f t="shared" si="121"/>
        <v>105000</v>
      </c>
      <c r="K7787" t="e">
        <f>VLOOKUP(B7787,'REGISTRO ABONOS'!$B$8:$BC$10039,54,0)</f>
        <v>#N/A</v>
      </c>
      <c r="L7787" t="e">
        <f>IF(Tabla267[[#This Row],[VALOR RESTANTE]]&lt;Tabla267[[#This Row],[VALOR]],"NO DISPONIBLE","DISPONIBLE")</f>
        <v>#N/A</v>
      </c>
      <c r="M7787" s="9">
        <f>COUNTIF(Tabla267[[#This Row],[VALOR RESTANTE]],0)</f>
        <v>0</v>
      </c>
    </row>
    <row r="7788" spans="2:13" hidden="1" x14ac:dyDescent="0.2">
      <c r="B7788" s="31">
        <v>7779</v>
      </c>
      <c r="J7788">
        <f t="shared" si="121"/>
        <v>105000</v>
      </c>
      <c r="K7788" t="e">
        <f>VLOOKUP(B7788,'REGISTRO ABONOS'!$B$8:$BC$10039,54,0)</f>
        <v>#N/A</v>
      </c>
      <c r="L7788" t="e">
        <f>IF(Tabla267[[#This Row],[VALOR RESTANTE]]&lt;Tabla267[[#This Row],[VALOR]],"NO DISPONIBLE","DISPONIBLE")</f>
        <v>#N/A</v>
      </c>
      <c r="M7788" s="9">
        <f>COUNTIF(Tabla267[[#This Row],[VALOR RESTANTE]],0)</f>
        <v>0</v>
      </c>
    </row>
    <row r="7789" spans="2:13" hidden="1" x14ac:dyDescent="0.2">
      <c r="B7789" s="31">
        <v>7780</v>
      </c>
      <c r="J7789">
        <f t="shared" si="121"/>
        <v>105000</v>
      </c>
      <c r="K7789" t="e">
        <f>VLOOKUP(B7789,'REGISTRO ABONOS'!$B$8:$BC$10039,54,0)</f>
        <v>#N/A</v>
      </c>
      <c r="L7789" t="e">
        <f>IF(Tabla267[[#This Row],[VALOR RESTANTE]]&lt;Tabla267[[#This Row],[VALOR]],"NO DISPONIBLE","DISPONIBLE")</f>
        <v>#N/A</v>
      </c>
      <c r="M7789" s="9">
        <f>COUNTIF(Tabla267[[#This Row],[VALOR RESTANTE]],0)</f>
        <v>0</v>
      </c>
    </row>
    <row r="7790" spans="2:13" hidden="1" x14ac:dyDescent="0.2">
      <c r="B7790" s="31">
        <v>7781</v>
      </c>
      <c r="J7790">
        <f t="shared" si="121"/>
        <v>105000</v>
      </c>
      <c r="K7790" t="e">
        <f>VLOOKUP(B7790,'REGISTRO ABONOS'!$B$8:$BC$10039,54,0)</f>
        <v>#N/A</v>
      </c>
      <c r="L7790" t="e">
        <f>IF(Tabla267[[#This Row],[VALOR RESTANTE]]&lt;Tabla267[[#This Row],[VALOR]],"NO DISPONIBLE","DISPONIBLE")</f>
        <v>#N/A</v>
      </c>
      <c r="M7790" s="9">
        <f>COUNTIF(Tabla267[[#This Row],[VALOR RESTANTE]],0)</f>
        <v>0</v>
      </c>
    </row>
    <row r="7791" spans="2:13" hidden="1" x14ac:dyDescent="0.2">
      <c r="B7791" s="31">
        <v>7782</v>
      </c>
      <c r="J7791">
        <f t="shared" si="121"/>
        <v>105000</v>
      </c>
      <c r="K7791" t="e">
        <f>VLOOKUP(B7791,'REGISTRO ABONOS'!$B$8:$BC$10039,54,0)</f>
        <v>#N/A</v>
      </c>
      <c r="L7791" t="e">
        <f>IF(Tabla267[[#This Row],[VALOR RESTANTE]]&lt;Tabla267[[#This Row],[VALOR]],"NO DISPONIBLE","DISPONIBLE")</f>
        <v>#N/A</v>
      </c>
      <c r="M7791" s="9">
        <f>COUNTIF(Tabla267[[#This Row],[VALOR RESTANTE]],0)</f>
        <v>0</v>
      </c>
    </row>
    <row r="7792" spans="2:13" hidden="1" x14ac:dyDescent="0.2">
      <c r="B7792" s="31">
        <v>7783</v>
      </c>
      <c r="J7792">
        <f t="shared" si="121"/>
        <v>105000</v>
      </c>
      <c r="K7792" t="e">
        <f>VLOOKUP(B7792,'REGISTRO ABONOS'!$B$8:$BC$10039,54,0)</f>
        <v>#N/A</v>
      </c>
      <c r="L7792" t="e">
        <f>IF(Tabla267[[#This Row],[VALOR RESTANTE]]&lt;Tabla267[[#This Row],[VALOR]],"NO DISPONIBLE","DISPONIBLE")</f>
        <v>#N/A</v>
      </c>
      <c r="M7792" s="9">
        <f>COUNTIF(Tabla267[[#This Row],[VALOR RESTANTE]],0)</f>
        <v>0</v>
      </c>
    </row>
    <row r="7793" spans="2:13" hidden="1" x14ac:dyDescent="0.2">
      <c r="B7793" s="31">
        <v>7784</v>
      </c>
      <c r="J7793">
        <f t="shared" si="121"/>
        <v>105000</v>
      </c>
      <c r="K7793" t="e">
        <f>VLOOKUP(B7793,'REGISTRO ABONOS'!$B$8:$BC$10039,54,0)</f>
        <v>#N/A</v>
      </c>
      <c r="L7793" t="e">
        <f>IF(Tabla267[[#This Row],[VALOR RESTANTE]]&lt;Tabla267[[#This Row],[VALOR]],"NO DISPONIBLE","DISPONIBLE")</f>
        <v>#N/A</v>
      </c>
      <c r="M7793" s="9">
        <f>COUNTIF(Tabla267[[#This Row],[VALOR RESTANTE]],0)</f>
        <v>0</v>
      </c>
    </row>
    <row r="7794" spans="2:13" hidden="1" x14ac:dyDescent="0.2">
      <c r="B7794" s="31">
        <v>7785</v>
      </c>
      <c r="J7794">
        <f t="shared" si="121"/>
        <v>105000</v>
      </c>
      <c r="K7794" t="e">
        <f>VLOOKUP(B7794,'REGISTRO ABONOS'!$B$8:$BC$10039,54,0)</f>
        <v>#N/A</v>
      </c>
      <c r="L7794" t="e">
        <f>IF(Tabla267[[#This Row],[VALOR RESTANTE]]&lt;Tabla267[[#This Row],[VALOR]],"NO DISPONIBLE","DISPONIBLE")</f>
        <v>#N/A</v>
      </c>
      <c r="M7794" s="9">
        <f>COUNTIF(Tabla267[[#This Row],[VALOR RESTANTE]],0)</f>
        <v>0</v>
      </c>
    </row>
    <row r="7795" spans="2:13" hidden="1" x14ac:dyDescent="0.2">
      <c r="B7795" s="31">
        <v>7786</v>
      </c>
      <c r="J7795">
        <f t="shared" si="121"/>
        <v>105000</v>
      </c>
      <c r="K7795" t="e">
        <f>VLOOKUP(B7795,'REGISTRO ABONOS'!$B$8:$BC$10039,54,0)</f>
        <v>#N/A</v>
      </c>
      <c r="L7795" t="e">
        <f>IF(Tabla267[[#This Row],[VALOR RESTANTE]]&lt;Tabla267[[#This Row],[VALOR]],"NO DISPONIBLE","DISPONIBLE")</f>
        <v>#N/A</v>
      </c>
      <c r="M7795" s="9">
        <f>COUNTIF(Tabla267[[#This Row],[VALOR RESTANTE]],0)</f>
        <v>0</v>
      </c>
    </row>
    <row r="7796" spans="2:13" hidden="1" x14ac:dyDescent="0.2">
      <c r="B7796" s="31">
        <v>7787</v>
      </c>
      <c r="J7796">
        <f t="shared" si="121"/>
        <v>105000</v>
      </c>
      <c r="K7796" t="e">
        <f>VLOOKUP(B7796,'REGISTRO ABONOS'!$B$8:$BC$10039,54,0)</f>
        <v>#N/A</v>
      </c>
      <c r="L7796" t="e">
        <f>IF(Tabla267[[#This Row],[VALOR RESTANTE]]&lt;Tabla267[[#This Row],[VALOR]],"NO DISPONIBLE","DISPONIBLE")</f>
        <v>#N/A</v>
      </c>
      <c r="M7796" s="9">
        <f>COUNTIF(Tabla267[[#This Row],[VALOR RESTANTE]],0)</f>
        <v>0</v>
      </c>
    </row>
    <row r="7797" spans="2:13" hidden="1" x14ac:dyDescent="0.2">
      <c r="B7797" s="31">
        <v>7788</v>
      </c>
      <c r="J7797">
        <f t="shared" si="121"/>
        <v>105000</v>
      </c>
      <c r="K7797" t="e">
        <f>VLOOKUP(B7797,'REGISTRO ABONOS'!$B$8:$BC$10039,54,0)</f>
        <v>#N/A</v>
      </c>
      <c r="L7797" t="e">
        <f>IF(Tabla267[[#This Row],[VALOR RESTANTE]]&lt;Tabla267[[#This Row],[VALOR]],"NO DISPONIBLE","DISPONIBLE")</f>
        <v>#N/A</v>
      </c>
      <c r="M7797" s="9">
        <f>COUNTIF(Tabla267[[#This Row],[VALOR RESTANTE]],0)</f>
        <v>0</v>
      </c>
    </row>
    <row r="7798" spans="2:13" hidden="1" x14ac:dyDescent="0.2">
      <c r="B7798" s="31">
        <v>7789</v>
      </c>
      <c r="J7798">
        <f t="shared" si="121"/>
        <v>105000</v>
      </c>
      <c r="K7798" t="e">
        <f>VLOOKUP(B7798,'REGISTRO ABONOS'!$B$8:$BC$10039,54,0)</f>
        <v>#N/A</v>
      </c>
      <c r="L7798" t="e">
        <f>IF(Tabla267[[#This Row],[VALOR RESTANTE]]&lt;Tabla267[[#This Row],[VALOR]],"NO DISPONIBLE","DISPONIBLE")</f>
        <v>#N/A</v>
      </c>
      <c r="M7798" s="9">
        <f>COUNTIF(Tabla267[[#This Row],[VALOR RESTANTE]],0)</f>
        <v>0</v>
      </c>
    </row>
    <row r="7799" spans="2:13" hidden="1" x14ac:dyDescent="0.2">
      <c r="B7799" s="31">
        <v>7790</v>
      </c>
      <c r="J7799">
        <f t="shared" si="121"/>
        <v>105000</v>
      </c>
      <c r="K7799" t="e">
        <f>VLOOKUP(B7799,'REGISTRO ABONOS'!$B$8:$BC$10039,54,0)</f>
        <v>#N/A</v>
      </c>
      <c r="L7799" t="e">
        <f>IF(Tabla267[[#This Row],[VALOR RESTANTE]]&lt;Tabla267[[#This Row],[VALOR]],"NO DISPONIBLE","DISPONIBLE")</f>
        <v>#N/A</v>
      </c>
      <c r="M7799" s="9">
        <f>COUNTIF(Tabla267[[#This Row],[VALOR RESTANTE]],0)</f>
        <v>0</v>
      </c>
    </row>
    <row r="7800" spans="2:13" hidden="1" x14ac:dyDescent="0.2">
      <c r="B7800" s="31">
        <v>7791</v>
      </c>
      <c r="J7800">
        <f t="shared" si="121"/>
        <v>105000</v>
      </c>
      <c r="K7800" t="e">
        <f>VLOOKUP(B7800,'REGISTRO ABONOS'!$B$8:$BC$10039,54,0)</f>
        <v>#N/A</v>
      </c>
      <c r="L7800" t="e">
        <f>IF(Tabla267[[#This Row],[VALOR RESTANTE]]&lt;Tabla267[[#This Row],[VALOR]],"NO DISPONIBLE","DISPONIBLE")</f>
        <v>#N/A</v>
      </c>
      <c r="M7800" s="9">
        <f>COUNTIF(Tabla267[[#This Row],[VALOR RESTANTE]],0)</f>
        <v>0</v>
      </c>
    </row>
    <row r="7801" spans="2:13" hidden="1" x14ac:dyDescent="0.2">
      <c r="B7801" s="31">
        <v>7792</v>
      </c>
      <c r="J7801">
        <f t="shared" si="121"/>
        <v>105000</v>
      </c>
      <c r="K7801" t="e">
        <f>VLOOKUP(B7801,'REGISTRO ABONOS'!$B$8:$BC$10039,54,0)</f>
        <v>#N/A</v>
      </c>
      <c r="L7801" t="e">
        <f>IF(Tabla267[[#This Row],[VALOR RESTANTE]]&lt;Tabla267[[#This Row],[VALOR]],"NO DISPONIBLE","DISPONIBLE")</f>
        <v>#N/A</v>
      </c>
      <c r="M7801" s="9">
        <f>COUNTIF(Tabla267[[#This Row],[VALOR RESTANTE]],0)</f>
        <v>0</v>
      </c>
    </row>
    <row r="7802" spans="2:13" hidden="1" x14ac:dyDescent="0.2">
      <c r="B7802" s="31">
        <v>7793</v>
      </c>
      <c r="J7802">
        <f t="shared" si="121"/>
        <v>105000</v>
      </c>
      <c r="K7802" t="e">
        <f>VLOOKUP(B7802,'REGISTRO ABONOS'!$B$8:$BC$10039,54,0)</f>
        <v>#N/A</v>
      </c>
      <c r="L7802" t="e">
        <f>IF(Tabla267[[#This Row],[VALOR RESTANTE]]&lt;Tabla267[[#This Row],[VALOR]],"NO DISPONIBLE","DISPONIBLE")</f>
        <v>#N/A</v>
      </c>
      <c r="M7802" s="9">
        <f>COUNTIF(Tabla267[[#This Row],[VALOR RESTANTE]],0)</f>
        <v>0</v>
      </c>
    </row>
    <row r="7803" spans="2:13" hidden="1" x14ac:dyDescent="0.2">
      <c r="B7803" s="31">
        <v>7794</v>
      </c>
      <c r="J7803">
        <f t="shared" si="121"/>
        <v>105000</v>
      </c>
      <c r="K7803" t="e">
        <f>VLOOKUP(B7803,'REGISTRO ABONOS'!$B$8:$BC$10039,54,0)</f>
        <v>#N/A</v>
      </c>
      <c r="L7803" t="e">
        <f>IF(Tabla267[[#This Row],[VALOR RESTANTE]]&lt;Tabla267[[#This Row],[VALOR]],"NO DISPONIBLE","DISPONIBLE")</f>
        <v>#N/A</v>
      </c>
      <c r="M7803" s="9">
        <f>COUNTIF(Tabla267[[#This Row],[VALOR RESTANTE]],0)</f>
        <v>0</v>
      </c>
    </row>
    <row r="7804" spans="2:13" hidden="1" x14ac:dyDescent="0.2">
      <c r="B7804" s="31">
        <v>7795</v>
      </c>
      <c r="J7804">
        <f t="shared" si="121"/>
        <v>105000</v>
      </c>
      <c r="K7804" t="e">
        <f>VLOOKUP(B7804,'REGISTRO ABONOS'!$B$8:$BC$10039,54,0)</f>
        <v>#N/A</v>
      </c>
      <c r="L7804" t="e">
        <f>IF(Tabla267[[#This Row],[VALOR RESTANTE]]&lt;Tabla267[[#This Row],[VALOR]],"NO DISPONIBLE","DISPONIBLE")</f>
        <v>#N/A</v>
      </c>
      <c r="M7804" s="9">
        <f>COUNTIF(Tabla267[[#This Row],[VALOR RESTANTE]],0)</f>
        <v>0</v>
      </c>
    </row>
    <row r="7805" spans="2:13" hidden="1" x14ac:dyDescent="0.2">
      <c r="B7805" s="31">
        <v>7796</v>
      </c>
      <c r="J7805">
        <f t="shared" si="121"/>
        <v>105000</v>
      </c>
      <c r="K7805" t="e">
        <f>VLOOKUP(B7805,'REGISTRO ABONOS'!$B$8:$BC$10039,54,0)</f>
        <v>#N/A</v>
      </c>
      <c r="L7805" t="e">
        <f>IF(Tabla267[[#This Row],[VALOR RESTANTE]]&lt;Tabla267[[#This Row],[VALOR]],"NO DISPONIBLE","DISPONIBLE")</f>
        <v>#N/A</v>
      </c>
      <c r="M7805" s="9">
        <f>COUNTIF(Tabla267[[#This Row],[VALOR RESTANTE]],0)</f>
        <v>0</v>
      </c>
    </row>
    <row r="7806" spans="2:13" hidden="1" x14ac:dyDescent="0.2">
      <c r="B7806" s="31">
        <v>7797</v>
      </c>
      <c r="J7806">
        <f t="shared" si="121"/>
        <v>105000</v>
      </c>
      <c r="K7806" t="e">
        <f>VLOOKUP(B7806,'REGISTRO ABONOS'!$B$8:$BC$10039,54,0)</f>
        <v>#N/A</v>
      </c>
      <c r="L7806" t="e">
        <f>IF(Tabla267[[#This Row],[VALOR RESTANTE]]&lt;Tabla267[[#This Row],[VALOR]],"NO DISPONIBLE","DISPONIBLE")</f>
        <v>#N/A</v>
      </c>
      <c r="M7806" s="9">
        <f>COUNTIF(Tabla267[[#This Row],[VALOR RESTANTE]],0)</f>
        <v>0</v>
      </c>
    </row>
    <row r="7807" spans="2:13" hidden="1" x14ac:dyDescent="0.2">
      <c r="B7807" s="31">
        <v>7798</v>
      </c>
      <c r="J7807">
        <f t="shared" si="121"/>
        <v>105000</v>
      </c>
      <c r="K7807" t="e">
        <f>VLOOKUP(B7807,'REGISTRO ABONOS'!$B$8:$BC$10039,54,0)</f>
        <v>#N/A</v>
      </c>
      <c r="L7807" t="e">
        <f>IF(Tabla267[[#This Row],[VALOR RESTANTE]]&lt;Tabla267[[#This Row],[VALOR]],"NO DISPONIBLE","DISPONIBLE")</f>
        <v>#N/A</v>
      </c>
      <c r="M7807" s="9">
        <f>COUNTIF(Tabla267[[#This Row],[VALOR RESTANTE]],0)</f>
        <v>0</v>
      </c>
    </row>
    <row r="7808" spans="2:13" hidden="1" x14ac:dyDescent="0.2">
      <c r="B7808" s="31">
        <v>7799</v>
      </c>
      <c r="J7808">
        <f t="shared" si="121"/>
        <v>105000</v>
      </c>
      <c r="K7808" t="e">
        <f>VLOOKUP(B7808,'REGISTRO ABONOS'!$B$8:$BC$10039,54,0)</f>
        <v>#N/A</v>
      </c>
      <c r="L7808" t="e">
        <f>IF(Tabla267[[#This Row],[VALOR RESTANTE]]&lt;Tabla267[[#This Row],[VALOR]],"NO DISPONIBLE","DISPONIBLE")</f>
        <v>#N/A</v>
      </c>
      <c r="M7808" s="9">
        <f>COUNTIF(Tabla267[[#This Row],[VALOR RESTANTE]],0)</f>
        <v>0</v>
      </c>
    </row>
    <row r="7809" spans="2:13" hidden="1" x14ac:dyDescent="0.2">
      <c r="B7809" s="31">
        <v>7800</v>
      </c>
      <c r="J7809">
        <f t="shared" si="121"/>
        <v>105000</v>
      </c>
      <c r="K7809" t="e">
        <f>VLOOKUP(B7809,'REGISTRO ABONOS'!$B$8:$BC$10039,54,0)</f>
        <v>#N/A</v>
      </c>
      <c r="L7809" t="e">
        <f>IF(Tabla267[[#This Row],[VALOR RESTANTE]]&lt;Tabla267[[#This Row],[VALOR]],"NO DISPONIBLE","DISPONIBLE")</f>
        <v>#N/A</v>
      </c>
      <c r="M7809" s="9">
        <f>COUNTIF(Tabla267[[#This Row],[VALOR RESTANTE]],0)</f>
        <v>0</v>
      </c>
    </row>
    <row r="7810" spans="2:13" hidden="1" x14ac:dyDescent="0.2">
      <c r="B7810" s="31">
        <v>7801</v>
      </c>
      <c r="J7810">
        <f t="shared" si="121"/>
        <v>105000</v>
      </c>
      <c r="K7810" t="e">
        <f>VLOOKUP(B7810,'REGISTRO ABONOS'!$B$8:$BC$10039,54,0)</f>
        <v>#N/A</v>
      </c>
      <c r="L7810" t="e">
        <f>IF(Tabla267[[#This Row],[VALOR RESTANTE]]&lt;Tabla267[[#This Row],[VALOR]],"NO DISPONIBLE","DISPONIBLE")</f>
        <v>#N/A</v>
      </c>
      <c r="M7810" s="9">
        <f>COUNTIF(Tabla267[[#This Row],[VALOR RESTANTE]],0)</f>
        <v>0</v>
      </c>
    </row>
    <row r="7811" spans="2:13" hidden="1" x14ac:dyDescent="0.2">
      <c r="B7811" s="31">
        <v>7802</v>
      </c>
      <c r="J7811">
        <f t="shared" si="121"/>
        <v>105000</v>
      </c>
      <c r="K7811" t="e">
        <f>VLOOKUP(B7811,'REGISTRO ABONOS'!$B$8:$BC$10039,54,0)</f>
        <v>#N/A</v>
      </c>
      <c r="L7811" t="e">
        <f>IF(Tabla267[[#This Row],[VALOR RESTANTE]]&lt;Tabla267[[#This Row],[VALOR]],"NO DISPONIBLE","DISPONIBLE")</f>
        <v>#N/A</v>
      </c>
      <c r="M7811" s="9">
        <f>COUNTIF(Tabla267[[#This Row],[VALOR RESTANTE]],0)</f>
        <v>0</v>
      </c>
    </row>
    <row r="7812" spans="2:13" hidden="1" x14ac:dyDescent="0.2">
      <c r="B7812" s="31">
        <v>7803</v>
      </c>
      <c r="J7812">
        <f t="shared" si="121"/>
        <v>105000</v>
      </c>
      <c r="K7812" t="e">
        <f>VLOOKUP(B7812,'REGISTRO ABONOS'!$B$8:$BC$10039,54,0)</f>
        <v>#N/A</v>
      </c>
      <c r="L7812" t="e">
        <f>IF(Tabla267[[#This Row],[VALOR RESTANTE]]&lt;Tabla267[[#This Row],[VALOR]],"NO DISPONIBLE","DISPONIBLE")</f>
        <v>#N/A</v>
      </c>
      <c r="M7812" s="9">
        <f>COUNTIF(Tabla267[[#This Row],[VALOR RESTANTE]],0)</f>
        <v>0</v>
      </c>
    </row>
    <row r="7813" spans="2:13" hidden="1" x14ac:dyDescent="0.2">
      <c r="B7813" s="31">
        <v>7804</v>
      </c>
      <c r="J7813">
        <f t="shared" si="121"/>
        <v>105000</v>
      </c>
      <c r="K7813" t="e">
        <f>VLOOKUP(B7813,'REGISTRO ABONOS'!$B$8:$BC$10039,54,0)</f>
        <v>#N/A</v>
      </c>
      <c r="L7813" t="e">
        <f>IF(Tabla267[[#This Row],[VALOR RESTANTE]]&lt;Tabla267[[#This Row],[VALOR]],"NO DISPONIBLE","DISPONIBLE")</f>
        <v>#N/A</v>
      </c>
      <c r="M7813" s="9">
        <f>COUNTIF(Tabla267[[#This Row],[VALOR RESTANTE]],0)</f>
        <v>0</v>
      </c>
    </row>
    <row r="7814" spans="2:13" hidden="1" x14ac:dyDescent="0.2">
      <c r="B7814" s="31">
        <v>7805</v>
      </c>
      <c r="J7814">
        <f t="shared" si="121"/>
        <v>105000</v>
      </c>
      <c r="K7814" t="e">
        <f>VLOOKUP(B7814,'REGISTRO ABONOS'!$B$8:$BC$10039,54,0)</f>
        <v>#N/A</v>
      </c>
      <c r="L7814" t="e">
        <f>IF(Tabla267[[#This Row],[VALOR RESTANTE]]&lt;Tabla267[[#This Row],[VALOR]],"NO DISPONIBLE","DISPONIBLE")</f>
        <v>#N/A</v>
      </c>
      <c r="M7814" s="9">
        <f>COUNTIF(Tabla267[[#This Row],[VALOR RESTANTE]],0)</f>
        <v>0</v>
      </c>
    </row>
    <row r="7815" spans="2:13" hidden="1" x14ac:dyDescent="0.2">
      <c r="B7815" s="31">
        <v>7806</v>
      </c>
      <c r="J7815">
        <f t="shared" si="121"/>
        <v>105000</v>
      </c>
      <c r="K7815" t="e">
        <f>VLOOKUP(B7815,'REGISTRO ABONOS'!$B$8:$BC$10039,54,0)</f>
        <v>#N/A</v>
      </c>
      <c r="L7815" t="e">
        <f>IF(Tabla267[[#This Row],[VALOR RESTANTE]]&lt;Tabla267[[#This Row],[VALOR]],"NO DISPONIBLE","DISPONIBLE")</f>
        <v>#N/A</v>
      </c>
      <c r="M7815" s="9">
        <f>COUNTIF(Tabla267[[#This Row],[VALOR RESTANTE]],0)</f>
        <v>0</v>
      </c>
    </row>
    <row r="7816" spans="2:13" hidden="1" x14ac:dyDescent="0.2">
      <c r="B7816" s="31">
        <v>7807</v>
      </c>
      <c r="J7816">
        <f t="shared" si="121"/>
        <v>105000</v>
      </c>
      <c r="K7816" t="e">
        <f>VLOOKUP(B7816,'REGISTRO ABONOS'!$B$8:$BC$10039,54,0)</f>
        <v>#N/A</v>
      </c>
      <c r="L7816" t="e">
        <f>IF(Tabla267[[#This Row],[VALOR RESTANTE]]&lt;Tabla267[[#This Row],[VALOR]],"NO DISPONIBLE","DISPONIBLE")</f>
        <v>#N/A</v>
      </c>
      <c r="M7816" s="9">
        <f>COUNTIF(Tabla267[[#This Row],[VALOR RESTANTE]],0)</f>
        <v>0</v>
      </c>
    </row>
    <row r="7817" spans="2:13" hidden="1" x14ac:dyDescent="0.2">
      <c r="B7817" s="31">
        <v>7808</v>
      </c>
      <c r="J7817">
        <f t="shared" si="121"/>
        <v>105000</v>
      </c>
      <c r="K7817" t="e">
        <f>VLOOKUP(B7817,'REGISTRO ABONOS'!$B$8:$BC$10039,54,0)</f>
        <v>#N/A</v>
      </c>
      <c r="L7817" t="e">
        <f>IF(Tabla267[[#This Row],[VALOR RESTANTE]]&lt;Tabla267[[#This Row],[VALOR]],"NO DISPONIBLE","DISPONIBLE")</f>
        <v>#N/A</v>
      </c>
      <c r="M7817" s="9">
        <f>COUNTIF(Tabla267[[#This Row],[VALOR RESTANTE]],0)</f>
        <v>0</v>
      </c>
    </row>
    <row r="7818" spans="2:13" hidden="1" x14ac:dyDescent="0.2">
      <c r="B7818" s="31">
        <v>7809</v>
      </c>
      <c r="J7818">
        <f t="shared" si="121"/>
        <v>105000</v>
      </c>
      <c r="K7818" t="e">
        <f>VLOOKUP(B7818,'REGISTRO ABONOS'!$B$8:$BC$10039,54,0)</f>
        <v>#N/A</v>
      </c>
      <c r="L7818" t="e">
        <f>IF(Tabla267[[#This Row],[VALOR RESTANTE]]&lt;Tabla267[[#This Row],[VALOR]],"NO DISPONIBLE","DISPONIBLE")</f>
        <v>#N/A</v>
      </c>
      <c r="M7818" s="9">
        <f>COUNTIF(Tabla267[[#This Row],[VALOR RESTANTE]],0)</f>
        <v>0</v>
      </c>
    </row>
    <row r="7819" spans="2:13" hidden="1" x14ac:dyDescent="0.2">
      <c r="B7819" s="31">
        <v>7810</v>
      </c>
      <c r="J7819">
        <f t="shared" si="121"/>
        <v>105000</v>
      </c>
      <c r="K7819" t="e">
        <f>VLOOKUP(B7819,'REGISTRO ABONOS'!$B$8:$BC$10039,54,0)</f>
        <v>#N/A</v>
      </c>
      <c r="L7819" t="e">
        <f>IF(Tabla267[[#This Row],[VALOR RESTANTE]]&lt;Tabla267[[#This Row],[VALOR]],"NO DISPONIBLE","DISPONIBLE")</f>
        <v>#N/A</v>
      </c>
      <c r="M7819" s="9">
        <f>COUNTIF(Tabla267[[#This Row],[VALOR RESTANTE]],0)</f>
        <v>0</v>
      </c>
    </row>
    <row r="7820" spans="2:13" hidden="1" x14ac:dyDescent="0.2">
      <c r="B7820" s="31">
        <v>7811</v>
      </c>
      <c r="J7820">
        <f t="shared" ref="J7820:J7883" si="122">IF(C7820&gt;43607,130000,105000)</f>
        <v>105000</v>
      </c>
      <c r="K7820" t="e">
        <f>VLOOKUP(B7820,'REGISTRO ABONOS'!$B$8:$BC$10039,54,0)</f>
        <v>#N/A</v>
      </c>
      <c r="L7820" t="e">
        <f>IF(Tabla267[[#This Row],[VALOR RESTANTE]]&lt;Tabla267[[#This Row],[VALOR]],"NO DISPONIBLE","DISPONIBLE")</f>
        <v>#N/A</v>
      </c>
      <c r="M7820" s="9">
        <f>COUNTIF(Tabla267[[#This Row],[VALOR RESTANTE]],0)</f>
        <v>0</v>
      </c>
    </row>
    <row r="7821" spans="2:13" hidden="1" x14ac:dyDescent="0.2">
      <c r="B7821" s="31">
        <v>7812</v>
      </c>
      <c r="J7821">
        <f t="shared" si="122"/>
        <v>105000</v>
      </c>
      <c r="K7821" t="e">
        <f>VLOOKUP(B7821,'REGISTRO ABONOS'!$B$8:$BC$10039,54,0)</f>
        <v>#N/A</v>
      </c>
      <c r="L7821" t="e">
        <f>IF(Tabla267[[#This Row],[VALOR RESTANTE]]&lt;Tabla267[[#This Row],[VALOR]],"NO DISPONIBLE","DISPONIBLE")</f>
        <v>#N/A</v>
      </c>
      <c r="M7821" s="9">
        <f>COUNTIF(Tabla267[[#This Row],[VALOR RESTANTE]],0)</f>
        <v>0</v>
      </c>
    </row>
    <row r="7822" spans="2:13" hidden="1" x14ac:dyDescent="0.2">
      <c r="B7822" s="31">
        <v>7813</v>
      </c>
      <c r="J7822">
        <f t="shared" si="122"/>
        <v>105000</v>
      </c>
      <c r="K7822" t="e">
        <f>VLOOKUP(B7822,'REGISTRO ABONOS'!$B$8:$BC$10039,54,0)</f>
        <v>#N/A</v>
      </c>
      <c r="L7822" t="e">
        <f>IF(Tabla267[[#This Row],[VALOR RESTANTE]]&lt;Tabla267[[#This Row],[VALOR]],"NO DISPONIBLE","DISPONIBLE")</f>
        <v>#N/A</v>
      </c>
      <c r="M7822" s="9">
        <f>COUNTIF(Tabla267[[#This Row],[VALOR RESTANTE]],0)</f>
        <v>0</v>
      </c>
    </row>
    <row r="7823" spans="2:13" hidden="1" x14ac:dyDescent="0.2">
      <c r="B7823" s="31">
        <v>7814</v>
      </c>
      <c r="J7823">
        <f t="shared" si="122"/>
        <v>105000</v>
      </c>
      <c r="K7823" t="e">
        <f>VLOOKUP(B7823,'REGISTRO ABONOS'!$B$8:$BC$10039,54,0)</f>
        <v>#N/A</v>
      </c>
      <c r="L7823" t="e">
        <f>IF(Tabla267[[#This Row],[VALOR RESTANTE]]&lt;Tabla267[[#This Row],[VALOR]],"NO DISPONIBLE","DISPONIBLE")</f>
        <v>#N/A</v>
      </c>
      <c r="M7823" s="9">
        <f>COUNTIF(Tabla267[[#This Row],[VALOR RESTANTE]],0)</f>
        <v>0</v>
      </c>
    </row>
    <row r="7824" spans="2:13" hidden="1" x14ac:dyDescent="0.2">
      <c r="B7824" s="31">
        <v>7815</v>
      </c>
      <c r="J7824">
        <f t="shared" si="122"/>
        <v>105000</v>
      </c>
      <c r="K7824" t="e">
        <f>VLOOKUP(B7824,'REGISTRO ABONOS'!$B$8:$BC$10039,54,0)</f>
        <v>#N/A</v>
      </c>
      <c r="L7824" t="e">
        <f>IF(Tabla267[[#This Row],[VALOR RESTANTE]]&lt;Tabla267[[#This Row],[VALOR]],"NO DISPONIBLE","DISPONIBLE")</f>
        <v>#N/A</v>
      </c>
      <c r="M7824" s="9">
        <f>COUNTIF(Tabla267[[#This Row],[VALOR RESTANTE]],0)</f>
        <v>0</v>
      </c>
    </row>
    <row r="7825" spans="2:13" hidden="1" x14ac:dyDescent="0.2">
      <c r="B7825" s="31">
        <v>7816</v>
      </c>
      <c r="J7825">
        <f t="shared" si="122"/>
        <v>105000</v>
      </c>
      <c r="K7825" t="e">
        <f>VLOOKUP(B7825,'REGISTRO ABONOS'!$B$8:$BC$10039,54,0)</f>
        <v>#N/A</v>
      </c>
      <c r="L7825" t="e">
        <f>IF(Tabla267[[#This Row],[VALOR RESTANTE]]&lt;Tabla267[[#This Row],[VALOR]],"NO DISPONIBLE","DISPONIBLE")</f>
        <v>#N/A</v>
      </c>
      <c r="M7825" s="9">
        <f>COUNTIF(Tabla267[[#This Row],[VALOR RESTANTE]],0)</f>
        <v>0</v>
      </c>
    </row>
    <row r="7826" spans="2:13" hidden="1" x14ac:dyDescent="0.2">
      <c r="B7826" s="31">
        <v>7817</v>
      </c>
      <c r="J7826">
        <f t="shared" si="122"/>
        <v>105000</v>
      </c>
      <c r="K7826" t="e">
        <f>VLOOKUP(B7826,'REGISTRO ABONOS'!$B$8:$BC$10039,54,0)</f>
        <v>#N/A</v>
      </c>
      <c r="L7826" t="e">
        <f>IF(Tabla267[[#This Row],[VALOR RESTANTE]]&lt;Tabla267[[#This Row],[VALOR]],"NO DISPONIBLE","DISPONIBLE")</f>
        <v>#N/A</v>
      </c>
      <c r="M7826" s="9">
        <f>COUNTIF(Tabla267[[#This Row],[VALOR RESTANTE]],0)</f>
        <v>0</v>
      </c>
    </row>
    <row r="7827" spans="2:13" hidden="1" x14ac:dyDescent="0.2">
      <c r="B7827" s="31">
        <v>7818</v>
      </c>
      <c r="J7827">
        <f t="shared" si="122"/>
        <v>105000</v>
      </c>
      <c r="K7827" t="e">
        <f>VLOOKUP(B7827,'REGISTRO ABONOS'!$B$8:$BC$10039,54,0)</f>
        <v>#N/A</v>
      </c>
      <c r="L7827" t="e">
        <f>IF(Tabla267[[#This Row],[VALOR RESTANTE]]&lt;Tabla267[[#This Row],[VALOR]],"NO DISPONIBLE","DISPONIBLE")</f>
        <v>#N/A</v>
      </c>
      <c r="M7827" s="9">
        <f>COUNTIF(Tabla267[[#This Row],[VALOR RESTANTE]],0)</f>
        <v>0</v>
      </c>
    </row>
    <row r="7828" spans="2:13" hidden="1" x14ac:dyDescent="0.2">
      <c r="B7828" s="31">
        <v>7819</v>
      </c>
      <c r="J7828">
        <f t="shared" si="122"/>
        <v>105000</v>
      </c>
      <c r="K7828" t="e">
        <f>VLOOKUP(B7828,'REGISTRO ABONOS'!$B$8:$BC$10039,54,0)</f>
        <v>#N/A</v>
      </c>
      <c r="L7828" t="e">
        <f>IF(Tabla267[[#This Row],[VALOR RESTANTE]]&lt;Tabla267[[#This Row],[VALOR]],"NO DISPONIBLE","DISPONIBLE")</f>
        <v>#N/A</v>
      </c>
      <c r="M7828" s="9">
        <f>COUNTIF(Tabla267[[#This Row],[VALOR RESTANTE]],0)</f>
        <v>0</v>
      </c>
    </row>
    <row r="7829" spans="2:13" hidden="1" x14ac:dyDescent="0.2">
      <c r="B7829" s="31">
        <v>7820</v>
      </c>
      <c r="J7829">
        <f t="shared" si="122"/>
        <v>105000</v>
      </c>
      <c r="K7829" t="e">
        <f>VLOOKUP(B7829,'REGISTRO ABONOS'!$B$8:$BC$10039,54,0)</f>
        <v>#N/A</v>
      </c>
      <c r="L7829" t="e">
        <f>IF(Tabla267[[#This Row],[VALOR RESTANTE]]&lt;Tabla267[[#This Row],[VALOR]],"NO DISPONIBLE","DISPONIBLE")</f>
        <v>#N/A</v>
      </c>
      <c r="M7829" s="9">
        <f>COUNTIF(Tabla267[[#This Row],[VALOR RESTANTE]],0)</f>
        <v>0</v>
      </c>
    </row>
    <row r="7830" spans="2:13" hidden="1" x14ac:dyDescent="0.2">
      <c r="B7830" s="31">
        <v>7821</v>
      </c>
      <c r="J7830">
        <f t="shared" si="122"/>
        <v>105000</v>
      </c>
      <c r="K7830" t="e">
        <f>VLOOKUP(B7830,'REGISTRO ABONOS'!$B$8:$BC$10039,54,0)</f>
        <v>#N/A</v>
      </c>
      <c r="L7830" t="e">
        <f>IF(Tabla267[[#This Row],[VALOR RESTANTE]]&lt;Tabla267[[#This Row],[VALOR]],"NO DISPONIBLE","DISPONIBLE")</f>
        <v>#N/A</v>
      </c>
      <c r="M7830" s="9">
        <f>COUNTIF(Tabla267[[#This Row],[VALOR RESTANTE]],0)</f>
        <v>0</v>
      </c>
    </row>
    <row r="7831" spans="2:13" hidden="1" x14ac:dyDescent="0.2">
      <c r="B7831" s="31">
        <v>7822</v>
      </c>
      <c r="J7831">
        <f t="shared" si="122"/>
        <v>105000</v>
      </c>
      <c r="K7831" t="e">
        <f>VLOOKUP(B7831,'REGISTRO ABONOS'!$B$8:$BC$10039,54,0)</f>
        <v>#N/A</v>
      </c>
      <c r="L7831" t="e">
        <f>IF(Tabla267[[#This Row],[VALOR RESTANTE]]&lt;Tabla267[[#This Row],[VALOR]],"NO DISPONIBLE","DISPONIBLE")</f>
        <v>#N/A</v>
      </c>
      <c r="M7831" s="9">
        <f>COUNTIF(Tabla267[[#This Row],[VALOR RESTANTE]],0)</f>
        <v>0</v>
      </c>
    </row>
    <row r="7832" spans="2:13" hidden="1" x14ac:dyDescent="0.2">
      <c r="B7832" s="31">
        <v>7823</v>
      </c>
      <c r="J7832">
        <f t="shared" si="122"/>
        <v>105000</v>
      </c>
      <c r="K7832" t="e">
        <f>VLOOKUP(B7832,'REGISTRO ABONOS'!$B$8:$BC$10039,54,0)</f>
        <v>#N/A</v>
      </c>
      <c r="L7832" t="e">
        <f>IF(Tabla267[[#This Row],[VALOR RESTANTE]]&lt;Tabla267[[#This Row],[VALOR]],"NO DISPONIBLE","DISPONIBLE")</f>
        <v>#N/A</v>
      </c>
      <c r="M7832" s="9">
        <f>COUNTIF(Tabla267[[#This Row],[VALOR RESTANTE]],0)</f>
        <v>0</v>
      </c>
    </row>
    <row r="7833" spans="2:13" hidden="1" x14ac:dyDescent="0.2">
      <c r="B7833" s="31">
        <v>7824</v>
      </c>
      <c r="J7833">
        <f t="shared" si="122"/>
        <v>105000</v>
      </c>
      <c r="K7833" t="e">
        <f>VLOOKUP(B7833,'REGISTRO ABONOS'!$B$8:$BC$10039,54,0)</f>
        <v>#N/A</v>
      </c>
      <c r="L7833" t="e">
        <f>IF(Tabla267[[#This Row],[VALOR RESTANTE]]&lt;Tabla267[[#This Row],[VALOR]],"NO DISPONIBLE","DISPONIBLE")</f>
        <v>#N/A</v>
      </c>
      <c r="M7833" s="9">
        <f>COUNTIF(Tabla267[[#This Row],[VALOR RESTANTE]],0)</f>
        <v>0</v>
      </c>
    </row>
    <row r="7834" spans="2:13" hidden="1" x14ac:dyDescent="0.2">
      <c r="B7834" s="31">
        <v>7825</v>
      </c>
      <c r="J7834">
        <f t="shared" si="122"/>
        <v>105000</v>
      </c>
      <c r="K7834" t="e">
        <f>VLOOKUP(B7834,'REGISTRO ABONOS'!$B$8:$BC$10039,54,0)</f>
        <v>#N/A</v>
      </c>
      <c r="L7834" t="e">
        <f>IF(Tabla267[[#This Row],[VALOR RESTANTE]]&lt;Tabla267[[#This Row],[VALOR]],"NO DISPONIBLE","DISPONIBLE")</f>
        <v>#N/A</v>
      </c>
      <c r="M7834" s="9">
        <f>COUNTIF(Tabla267[[#This Row],[VALOR RESTANTE]],0)</f>
        <v>0</v>
      </c>
    </row>
    <row r="7835" spans="2:13" hidden="1" x14ac:dyDescent="0.2">
      <c r="B7835" s="31">
        <v>7826</v>
      </c>
      <c r="J7835">
        <f t="shared" si="122"/>
        <v>105000</v>
      </c>
      <c r="K7835" t="e">
        <f>VLOOKUP(B7835,'REGISTRO ABONOS'!$B$8:$BC$10039,54,0)</f>
        <v>#N/A</v>
      </c>
      <c r="L7835" t="e">
        <f>IF(Tabla267[[#This Row],[VALOR RESTANTE]]&lt;Tabla267[[#This Row],[VALOR]],"NO DISPONIBLE","DISPONIBLE")</f>
        <v>#N/A</v>
      </c>
      <c r="M7835" s="9">
        <f>COUNTIF(Tabla267[[#This Row],[VALOR RESTANTE]],0)</f>
        <v>0</v>
      </c>
    </row>
    <row r="7836" spans="2:13" hidden="1" x14ac:dyDescent="0.2">
      <c r="B7836" s="31">
        <v>7827</v>
      </c>
      <c r="J7836">
        <f t="shared" si="122"/>
        <v>105000</v>
      </c>
      <c r="K7836" t="e">
        <f>VLOOKUP(B7836,'REGISTRO ABONOS'!$B$8:$BC$10039,54,0)</f>
        <v>#N/A</v>
      </c>
      <c r="L7836" t="e">
        <f>IF(Tabla267[[#This Row],[VALOR RESTANTE]]&lt;Tabla267[[#This Row],[VALOR]],"NO DISPONIBLE","DISPONIBLE")</f>
        <v>#N/A</v>
      </c>
      <c r="M7836" s="9">
        <f>COUNTIF(Tabla267[[#This Row],[VALOR RESTANTE]],0)</f>
        <v>0</v>
      </c>
    </row>
    <row r="7837" spans="2:13" hidden="1" x14ac:dyDescent="0.2">
      <c r="B7837" s="31">
        <v>7828</v>
      </c>
      <c r="J7837">
        <f t="shared" si="122"/>
        <v>105000</v>
      </c>
      <c r="K7837" t="e">
        <f>VLOOKUP(B7837,'REGISTRO ABONOS'!$B$8:$BC$10039,54,0)</f>
        <v>#N/A</v>
      </c>
      <c r="L7837" t="e">
        <f>IF(Tabla267[[#This Row],[VALOR RESTANTE]]&lt;Tabla267[[#This Row],[VALOR]],"NO DISPONIBLE","DISPONIBLE")</f>
        <v>#N/A</v>
      </c>
      <c r="M7837" s="9">
        <f>COUNTIF(Tabla267[[#This Row],[VALOR RESTANTE]],0)</f>
        <v>0</v>
      </c>
    </row>
    <row r="7838" spans="2:13" hidden="1" x14ac:dyDescent="0.2">
      <c r="B7838" s="31">
        <v>7829</v>
      </c>
      <c r="J7838">
        <f t="shared" si="122"/>
        <v>105000</v>
      </c>
      <c r="K7838" t="e">
        <f>VLOOKUP(B7838,'REGISTRO ABONOS'!$B$8:$BC$10039,54,0)</f>
        <v>#N/A</v>
      </c>
      <c r="L7838" t="e">
        <f>IF(Tabla267[[#This Row],[VALOR RESTANTE]]&lt;Tabla267[[#This Row],[VALOR]],"NO DISPONIBLE","DISPONIBLE")</f>
        <v>#N/A</v>
      </c>
      <c r="M7838" s="9">
        <f>COUNTIF(Tabla267[[#This Row],[VALOR RESTANTE]],0)</f>
        <v>0</v>
      </c>
    </row>
    <row r="7839" spans="2:13" hidden="1" x14ac:dyDescent="0.2">
      <c r="B7839" s="31">
        <v>7830</v>
      </c>
      <c r="J7839">
        <f t="shared" si="122"/>
        <v>105000</v>
      </c>
      <c r="K7839" t="e">
        <f>VLOOKUP(B7839,'REGISTRO ABONOS'!$B$8:$BC$10039,54,0)</f>
        <v>#N/A</v>
      </c>
      <c r="L7839" t="e">
        <f>IF(Tabla267[[#This Row],[VALOR RESTANTE]]&lt;Tabla267[[#This Row],[VALOR]],"NO DISPONIBLE","DISPONIBLE")</f>
        <v>#N/A</v>
      </c>
      <c r="M7839" s="9">
        <f>COUNTIF(Tabla267[[#This Row],[VALOR RESTANTE]],0)</f>
        <v>0</v>
      </c>
    </row>
    <row r="7840" spans="2:13" hidden="1" x14ac:dyDescent="0.2">
      <c r="B7840" s="31">
        <v>7831</v>
      </c>
      <c r="J7840">
        <f t="shared" si="122"/>
        <v>105000</v>
      </c>
      <c r="K7840" t="e">
        <f>VLOOKUP(B7840,'REGISTRO ABONOS'!$B$8:$BC$10039,54,0)</f>
        <v>#N/A</v>
      </c>
      <c r="L7840" t="e">
        <f>IF(Tabla267[[#This Row],[VALOR RESTANTE]]&lt;Tabla267[[#This Row],[VALOR]],"NO DISPONIBLE","DISPONIBLE")</f>
        <v>#N/A</v>
      </c>
      <c r="M7840" s="9">
        <f>COUNTIF(Tabla267[[#This Row],[VALOR RESTANTE]],0)</f>
        <v>0</v>
      </c>
    </row>
    <row r="7841" spans="2:13" hidden="1" x14ac:dyDescent="0.2">
      <c r="B7841" s="31">
        <v>7832</v>
      </c>
      <c r="J7841">
        <f t="shared" si="122"/>
        <v>105000</v>
      </c>
      <c r="K7841" t="e">
        <f>VLOOKUP(B7841,'REGISTRO ABONOS'!$B$8:$BC$10039,54,0)</f>
        <v>#N/A</v>
      </c>
      <c r="L7841" t="e">
        <f>IF(Tabla267[[#This Row],[VALOR RESTANTE]]&lt;Tabla267[[#This Row],[VALOR]],"NO DISPONIBLE","DISPONIBLE")</f>
        <v>#N/A</v>
      </c>
      <c r="M7841" s="9">
        <f>COUNTIF(Tabla267[[#This Row],[VALOR RESTANTE]],0)</f>
        <v>0</v>
      </c>
    </row>
    <row r="7842" spans="2:13" hidden="1" x14ac:dyDescent="0.2">
      <c r="B7842" s="31">
        <v>7833</v>
      </c>
      <c r="J7842">
        <f t="shared" si="122"/>
        <v>105000</v>
      </c>
      <c r="K7842" t="e">
        <f>VLOOKUP(B7842,'REGISTRO ABONOS'!$B$8:$BC$10039,54,0)</f>
        <v>#N/A</v>
      </c>
      <c r="L7842" t="e">
        <f>IF(Tabla267[[#This Row],[VALOR RESTANTE]]&lt;Tabla267[[#This Row],[VALOR]],"NO DISPONIBLE","DISPONIBLE")</f>
        <v>#N/A</v>
      </c>
      <c r="M7842" s="9">
        <f>COUNTIF(Tabla267[[#This Row],[VALOR RESTANTE]],0)</f>
        <v>0</v>
      </c>
    </row>
    <row r="7843" spans="2:13" hidden="1" x14ac:dyDescent="0.2">
      <c r="B7843" s="31">
        <v>7834</v>
      </c>
      <c r="J7843">
        <f t="shared" si="122"/>
        <v>105000</v>
      </c>
      <c r="K7843" t="e">
        <f>VLOOKUP(B7843,'REGISTRO ABONOS'!$B$8:$BC$10039,54,0)</f>
        <v>#N/A</v>
      </c>
      <c r="L7843" t="e">
        <f>IF(Tabla267[[#This Row],[VALOR RESTANTE]]&lt;Tabla267[[#This Row],[VALOR]],"NO DISPONIBLE","DISPONIBLE")</f>
        <v>#N/A</v>
      </c>
      <c r="M7843" s="9">
        <f>COUNTIF(Tabla267[[#This Row],[VALOR RESTANTE]],0)</f>
        <v>0</v>
      </c>
    </row>
    <row r="7844" spans="2:13" hidden="1" x14ac:dyDescent="0.2">
      <c r="B7844" s="31">
        <v>7835</v>
      </c>
      <c r="J7844">
        <f t="shared" si="122"/>
        <v>105000</v>
      </c>
      <c r="K7844" t="e">
        <f>VLOOKUP(B7844,'REGISTRO ABONOS'!$B$8:$BC$10039,54,0)</f>
        <v>#N/A</v>
      </c>
      <c r="L7844" t="e">
        <f>IF(Tabla267[[#This Row],[VALOR RESTANTE]]&lt;Tabla267[[#This Row],[VALOR]],"NO DISPONIBLE","DISPONIBLE")</f>
        <v>#N/A</v>
      </c>
      <c r="M7844" s="9">
        <f>COUNTIF(Tabla267[[#This Row],[VALOR RESTANTE]],0)</f>
        <v>0</v>
      </c>
    </row>
    <row r="7845" spans="2:13" hidden="1" x14ac:dyDescent="0.2">
      <c r="B7845" s="31">
        <v>7836</v>
      </c>
      <c r="J7845">
        <f t="shared" si="122"/>
        <v>105000</v>
      </c>
      <c r="K7845" t="e">
        <f>VLOOKUP(B7845,'REGISTRO ABONOS'!$B$8:$BC$10039,54,0)</f>
        <v>#N/A</v>
      </c>
      <c r="L7845" t="e">
        <f>IF(Tabla267[[#This Row],[VALOR RESTANTE]]&lt;Tabla267[[#This Row],[VALOR]],"NO DISPONIBLE","DISPONIBLE")</f>
        <v>#N/A</v>
      </c>
      <c r="M7845" s="9">
        <f>COUNTIF(Tabla267[[#This Row],[VALOR RESTANTE]],0)</f>
        <v>0</v>
      </c>
    </row>
    <row r="7846" spans="2:13" hidden="1" x14ac:dyDescent="0.2">
      <c r="B7846" s="31">
        <v>7837</v>
      </c>
      <c r="J7846">
        <f t="shared" si="122"/>
        <v>105000</v>
      </c>
      <c r="K7846" t="e">
        <f>VLOOKUP(B7846,'REGISTRO ABONOS'!$B$8:$BC$10039,54,0)</f>
        <v>#N/A</v>
      </c>
      <c r="L7846" t="e">
        <f>IF(Tabla267[[#This Row],[VALOR RESTANTE]]&lt;Tabla267[[#This Row],[VALOR]],"NO DISPONIBLE","DISPONIBLE")</f>
        <v>#N/A</v>
      </c>
      <c r="M7846" s="9">
        <f>COUNTIF(Tabla267[[#This Row],[VALOR RESTANTE]],0)</f>
        <v>0</v>
      </c>
    </row>
    <row r="7847" spans="2:13" hidden="1" x14ac:dyDescent="0.2">
      <c r="B7847" s="31">
        <v>7838</v>
      </c>
      <c r="J7847">
        <f t="shared" si="122"/>
        <v>105000</v>
      </c>
      <c r="K7847" t="e">
        <f>VLOOKUP(B7847,'REGISTRO ABONOS'!$B$8:$BC$10039,54,0)</f>
        <v>#N/A</v>
      </c>
      <c r="L7847" t="e">
        <f>IF(Tabla267[[#This Row],[VALOR RESTANTE]]&lt;Tabla267[[#This Row],[VALOR]],"NO DISPONIBLE","DISPONIBLE")</f>
        <v>#N/A</v>
      </c>
      <c r="M7847" s="9">
        <f>COUNTIF(Tabla267[[#This Row],[VALOR RESTANTE]],0)</f>
        <v>0</v>
      </c>
    </row>
    <row r="7848" spans="2:13" hidden="1" x14ac:dyDescent="0.2">
      <c r="B7848" s="31">
        <v>7839</v>
      </c>
      <c r="J7848">
        <f t="shared" si="122"/>
        <v>105000</v>
      </c>
      <c r="K7848" t="e">
        <f>VLOOKUP(B7848,'REGISTRO ABONOS'!$B$8:$BC$10039,54,0)</f>
        <v>#N/A</v>
      </c>
      <c r="L7848" t="e">
        <f>IF(Tabla267[[#This Row],[VALOR RESTANTE]]&lt;Tabla267[[#This Row],[VALOR]],"NO DISPONIBLE","DISPONIBLE")</f>
        <v>#N/A</v>
      </c>
      <c r="M7848" s="9">
        <f>COUNTIF(Tabla267[[#This Row],[VALOR RESTANTE]],0)</f>
        <v>0</v>
      </c>
    </row>
    <row r="7849" spans="2:13" hidden="1" x14ac:dyDescent="0.2">
      <c r="B7849" s="31">
        <v>7840</v>
      </c>
      <c r="J7849">
        <f t="shared" si="122"/>
        <v>105000</v>
      </c>
      <c r="K7849" t="e">
        <f>VLOOKUP(B7849,'REGISTRO ABONOS'!$B$8:$BC$10039,54,0)</f>
        <v>#N/A</v>
      </c>
      <c r="L7849" t="e">
        <f>IF(Tabla267[[#This Row],[VALOR RESTANTE]]&lt;Tabla267[[#This Row],[VALOR]],"NO DISPONIBLE","DISPONIBLE")</f>
        <v>#N/A</v>
      </c>
      <c r="M7849" s="9">
        <f>COUNTIF(Tabla267[[#This Row],[VALOR RESTANTE]],0)</f>
        <v>0</v>
      </c>
    </row>
    <row r="7850" spans="2:13" hidden="1" x14ac:dyDescent="0.2">
      <c r="B7850" s="31">
        <v>7841</v>
      </c>
      <c r="J7850">
        <f t="shared" si="122"/>
        <v>105000</v>
      </c>
      <c r="K7850" t="e">
        <f>VLOOKUP(B7850,'REGISTRO ABONOS'!$B$8:$BC$10039,54,0)</f>
        <v>#N/A</v>
      </c>
      <c r="L7850" t="e">
        <f>IF(Tabla267[[#This Row],[VALOR RESTANTE]]&lt;Tabla267[[#This Row],[VALOR]],"NO DISPONIBLE","DISPONIBLE")</f>
        <v>#N/A</v>
      </c>
      <c r="M7850" s="9">
        <f>COUNTIF(Tabla267[[#This Row],[VALOR RESTANTE]],0)</f>
        <v>0</v>
      </c>
    </row>
    <row r="7851" spans="2:13" hidden="1" x14ac:dyDescent="0.2">
      <c r="B7851" s="31">
        <v>7842</v>
      </c>
      <c r="J7851">
        <f t="shared" si="122"/>
        <v>105000</v>
      </c>
      <c r="K7851" t="e">
        <f>VLOOKUP(B7851,'REGISTRO ABONOS'!$B$8:$BC$10039,54,0)</f>
        <v>#N/A</v>
      </c>
      <c r="L7851" t="e">
        <f>IF(Tabla267[[#This Row],[VALOR RESTANTE]]&lt;Tabla267[[#This Row],[VALOR]],"NO DISPONIBLE","DISPONIBLE")</f>
        <v>#N/A</v>
      </c>
      <c r="M7851" s="9">
        <f>COUNTIF(Tabla267[[#This Row],[VALOR RESTANTE]],0)</f>
        <v>0</v>
      </c>
    </row>
    <row r="7852" spans="2:13" hidden="1" x14ac:dyDescent="0.2">
      <c r="B7852" s="31">
        <v>7843</v>
      </c>
      <c r="J7852">
        <f t="shared" si="122"/>
        <v>105000</v>
      </c>
      <c r="K7852" t="e">
        <f>VLOOKUP(B7852,'REGISTRO ABONOS'!$B$8:$BC$10039,54,0)</f>
        <v>#N/A</v>
      </c>
      <c r="L7852" t="e">
        <f>IF(Tabla267[[#This Row],[VALOR RESTANTE]]&lt;Tabla267[[#This Row],[VALOR]],"NO DISPONIBLE","DISPONIBLE")</f>
        <v>#N/A</v>
      </c>
      <c r="M7852" s="9">
        <f>COUNTIF(Tabla267[[#This Row],[VALOR RESTANTE]],0)</f>
        <v>0</v>
      </c>
    </row>
    <row r="7853" spans="2:13" hidden="1" x14ac:dyDescent="0.2">
      <c r="B7853" s="31">
        <v>7844</v>
      </c>
      <c r="J7853">
        <f t="shared" si="122"/>
        <v>105000</v>
      </c>
      <c r="K7853" t="e">
        <f>VLOOKUP(B7853,'REGISTRO ABONOS'!$B$8:$BC$10039,54,0)</f>
        <v>#N/A</v>
      </c>
      <c r="L7853" t="e">
        <f>IF(Tabla267[[#This Row],[VALOR RESTANTE]]&lt;Tabla267[[#This Row],[VALOR]],"NO DISPONIBLE","DISPONIBLE")</f>
        <v>#N/A</v>
      </c>
      <c r="M7853" s="9">
        <f>COUNTIF(Tabla267[[#This Row],[VALOR RESTANTE]],0)</f>
        <v>0</v>
      </c>
    </row>
    <row r="7854" spans="2:13" hidden="1" x14ac:dyDescent="0.2">
      <c r="B7854" s="31">
        <v>7845</v>
      </c>
      <c r="J7854">
        <f t="shared" si="122"/>
        <v>105000</v>
      </c>
      <c r="K7854" t="e">
        <f>VLOOKUP(B7854,'REGISTRO ABONOS'!$B$8:$BC$10039,54,0)</f>
        <v>#N/A</v>
      </c>
      <c r="L7854" t="e">
        <f>IF(Tabla267[[#This Row],[VALOR RESTANTE]]&lt;Tabla267[[#This Row],[VALOR]],"NO DISPONIBLE","DISPONIBLE")</f>
        <v>#N/A</v>
      </c>
      <c r="M7854" s="9">
        <f>COUNTIF(Tabla267[[#This Row],[VALOR RESTANTE]],0)</f>
        <v>0</v>
      </c>
    </row>
    <row r="7855" spans="2:13" hidden="1" x14ac:dyDescent="0.2">
      <c r="B7855" s="31">
        <v>7846</v>
      </c>
      <c r="J7855">
        <f t="shared" si="122"/>
        <v>105000</v>
      </c>
      <c r="K7855" t="e">
        <f>VLOOKUP(B7855,'REGISTRO ABONOS'!$B$8:$BC$10039,54,0)</f>
        <v>#N/A</v>
      </c>
      <c r="L7855" t="e">
        <f>IF(Tabla267[[#This Row],[VALOR RESTANTE]]&lt;Tabla267[[#This Row],[VALOR]],"NO DISPONIBLE","DISPONIBLE")</f>
        <v>#N/A</v>
      </c>
      <c r="M7855" s="9">
        <f>COUNTIF(Tabla267[[#This Row],[VALOR RESTANTE]],0)</f>
        <v>0</v>
      </c>
    </row>
    <row r="7856" spans="2:13" hidden="1" x14ac:dyDescent="0.2">
      <c r="B7856" s="31">
        <v>7847</v>
      </c>
      <c r="J7856">
        <f t="shared" si="122"/>
        <v>105000</v>
      </c>
      <c r="K7856" t="e">
        <f>VLOOKUP(B7856,'REGISTRO ABONOS'!$B$8:$BC$10039,54,0)</f>
        <v>#N/A</v>
      </c>
      <c r="L7856" t="e">
        <f>IF(Tabla267[[#This Row],[VALOR RESTANTE]]&lt;Tabla267[[#This Row],[VALOR]],"NO DISPONIBLE","DISPONIBLE")</f>
        <v>#N/A</v>
      </c>
      <c r="M7856" s="9">
        <f>COUNTIF(Tabla267[[#This Row],[VALOR RESTANTE]],0)</f>
        <v>0</v>
      </c>
    </row>
    <row r="7857" spans="2:13" hidden="1" x14ac:dyDescent="0.2">
      <c r="B7857" s="31">
        <v>7848</v>
      </c>
      <c r="J7857">
        <f t="shared" si="122"/>
        <v>105000</v>
      </c>
      <c r="K7857" t="e">
        <f>VLOOKUP(B7857,'REGISTRO ABONOS'!$B$8:$BC$10039,54,0)</f>
        <v>#N/A</v>
      </c>
      <c r="L7857" t="e">
        <f>IF(Tabla267[[#This Row],[VALOR RESTANTE]]&lt;Tabla267[[#This Row],[VALOR]],"NO DISPONIBLE","DISPONIBLE")</f>
        <v>#N/A</v>
      </c>
      <c r="M7857" s="9">
        <f>COUNTIF(Tabla267[[#This Row],[VALOR RESTANTE]],0)</f>
        <v>0</v>
      </c>
    </row>
    <row r="7858" spans="2:13" hidden="1" x14ac:dyDescent="0.2">
      <c r="B7858" s="31">
        <v>7849</v>
      </c>
      <c r="C7858" s="10">
        <v>43565</v>
      </c>
      <c r="D7858" t="s">
        <v>201</v>
      </c>
      <c r="H7858" t="s">
        <v>201</v>
      </c>
      <c r="I7858" t="s">
        <v>200</v>
      </c>
      <c r="J7858">
        <f t="shared" si="122"/>
        <v>105000</v>
      </c>
      <c r="K7858" t="e">
        <f>VLOOKUP(B7858,'REGISTRO ABONOS'!$B$8:$BC$10039,54,0)</f>
        <v>#N/A</v>
      </c>
      <c r="L7858" t="e">
        <f>IF(Tabla267[[#This Row],[VALOR RESTANTE]]&lt;Tabla267[[#This Row],[VALOR]],"NO DISPONIBLE","DISPONIBLE")</f>
        <v>#N/A</v>
      </c>
      <c r="M7858" s="9">
        <f>COUNTIF(Tabla267[[#This Row],[VALOR RESTANTE]],0)</f>
        <v>0</v>
      </c>
    </row>
    <row r="7859" spans="2:13" hidden="1" x14ac:dyDescent="0.2">
      <c r="B7859" s="31">
        <v>7850</v>
      </c>
      <c r="J7859">
        <f t="shared" si="122"/>
        <v>105000</v>
      </c>
      <c r="K7859" t="e">
        <f>VLOOKUP(B7859,'REGISTRO ABONOS'!$B$8:$BC$10039,54,0)</f>
        <v>#N/A</v>
      </c>
      <c r="L7859" t="e">
        <f>IF(Tabla267[[#This Row],[VALOR RESTANTE]]&lt;Tabla267[[#This Row],[VALOR]],"NO DISPONIBLE","DISPONIBLE")</f>
        <v>#N/A</v>
      </c>
      <c r="M7859" s="9">
        <f>COUNTIF(Tabla267[[#This Row],[VALOR RESTANTE]],0)</f>
        <v>0</v>
      </c>
    </row>
    <row r="7860" spans="2:13" hidden="1" x14ac:dyDescent="0.2">
      <c r="B7860" s="31">
        <v>7851</v>
      </c>
      <c r="J7860">
        <f t="shared" si="122"/>
        <v>105000</v>
      </c>
      <c r="K7860" t="e">
        <f>VLOOKUP(B7860,'REGISTRO ABONOS'!$B$8:$BC$10039,54,0)</f>
        <v>#N/A</v>
      </c>
      <c r="L7860" t="e">
        <f>IF(Tabla267[[#This Row],[VALOR RESTANTE]]&lt;Tabla267[[#This Row],[VALOR]],"NO DISPONIBLE","DISPONIBLE")</f>
        <v>#N/A</v>
      </c>
      <c r="M7860" s="9">
        <f>COUNTIF(Tabla267[[#This Row],[VALOR RESTANTE]],0)</f>
        <v>0</v>
      </c>
    </row>
    <row r="7861" spans="2:13" hidden="1" x14ac:dyDescent="0.2">
      <c r="B7861" s="31">
        <v>7852</v>
      </c>
      <c r="J7861">
        <f t="shared" si="122"/>
        <v>105000</v>
      </c>
      <c r="K7861" t="e">
        <f>VLOOKUP(B7861,'REGISTRO ABONOS'!$B$8:$BC$10039,54,0)</f>
        <v>#N/A</v>
      </c>
      <c r="L7861" t="e">
        <f>IF(Tabla267[[#This Row],[VALOR RESTANTE]]&lt;Tabla267[[#This Row],[VALOR]],"NO DISPONIBLE","DISPONIBLE")</f>
        <v>#N/A</v>
      </c>
      <c r="M7861" s="9">
        <f>COUNTIF(Tabla267[[#This Row],[VALOR RESTANTE]],0)</f>
        <v>0</v>
      </c>
    </row>
    <row r="7862" spans="2:13" hidden="1" x14ac:dyDescent="0.2">
      <c r="B7862" s="31">
        <v>7853</v>
      </c>
      <c r="J7862">
        <f t="shared" si="122"/>
        <v>105000</v>
      </c>
      <c r="K7862" t="e">
        <f>VLOOKUP(B7862,'REGISTRO ABONOS'!$B$8:$BC$10039,54,0)</f>
        <v>#N/A</v>
      </c>
      <c r="L7862" t="e">
        <f>IF(Tabla267[[#This Row],[VALOR RESTANTE]]&lt;Tabla267[[#This Row],[VALOR]],"NO DISPONIBLE","DISPONIBLE")</f>
        <v>#N/A</v>
      </c>
      <c r="M7862" s="9">
        <f>COUNTIF(Tabla267[[#This Row],[VALOR RESTANTE]],0)</f>
        <v>0</v>
      </c>
    </row>
    <row r="7863" spans="2:13" hidden="1" x14ac:dyDescent="0.2">
      <c r="B7863" s="31">
        <v>7854</v>
      </c>
      <c r="J7863">
        <f t="shared" si="122"/>
        <v>105000</v>
      </c>
      <c r="K7863" t="e">
        <f>VLOOKUP(B7863,'REGISTRO ABONOS'!$B$8:$BC$10039,54,0)</f>
        <v>#N/A</v>
      </c>
      <c r="L7863" t="e">
        <f>IF(Tabla267[[#This Row],[VALOR RESTANTE]]&lt;Tabla267[[#This Row],[VALOR]],"NO DISPONIBLE","DISPONIBLE")</f>
        <v>#N/A</v>
      </c>
      <c r="M7863" s="9">
        <f>COUNTIF(Tabla267[[#This Row],[VALOR RESTANTE]],0)</f>
        <v>0</v>
      </c>
    </row>
    <row r="7864" spans="2:13" hidden="1" x14ac:dyDescent="0.2">
      <c r="B7864" s="31">
        <v>7855</v>
      </c>
      <c r="J7864">
        <f t="shared" si="122"/>
        <v>105000</v>
      </c>
      <c r="K7864" t="e">
        <f>VLOOKUP(B7864,'REGISTRO ABONOS'!$B$8:$BC$10039,54,0)</f>
        <v>#N/A</v>
      </c>
      <c r="L7864" t="e">
        <f>IF(Tabla267[[#This Row],[VALOR RESTANTE]]&lt;Tabla267[[#This Row],[VALOR]],"NO DISPONIBLE","DISPONIBLE")</f>
        <v>#N/A</v>
      </c>
      <c r="M7864" s="9">
        <f>COUNTIF(Tabla267[[#This Row],[VALOR RESTANTE]],0)</f>
        <v>0</v>
      </c>
    </row>
    <row r="7865" spans="2:13" hidden="1" x14ac:dyDescent="0.2">
      <c r="B7865" s="31">
        <v>7856</v>
      </c>
      <c r="J7865">
        <f t="shared" si="122"/>
        <v>105000</v>
      </c>
      <c r="K7865" t="e">
        <f>VLOOKUP(B7865,'REGISTRO ABONOS'!$B$8:$BC$10039,54,0)</f>
        <v>#N/A</v>
      </c>
      <c r="L7865" t="e">
        <f>IF(Tabla267[[#This Row],[VALOR RESTANTE]]&lt;Tabla267[[#This Row],[VALOR]],"NO DISPONIBLE","DISPONIBLE")</f>
        <v>#N/A</v>
      </c>
      <c r="M7865" s="9">
        <f>COUNTIF(Tabla267[[#This Row],[VALOR RESTANTE]],0)</f>
        <v>0</v>
      </c>
    </row>
    <row r="7866" spans="2:13" hidden="1" x14ac:dyDescent="0.2">
      <c r="B7866" s="31">
        <v>7857</v>
      </c>
      <c r="C7866" s="10">
        <v>43559</v>
      </c>
      <c r="D7866" t="s">
        <v>329</v>
      </c>
      <c r="I7866" t="s">
        <v>89</v>
      </c>
      <c r="J7866">
        <f t="shared" si="122"/>
        <v>105000</v>
      </c>
      <c r="K7866" t="e">
        <f>VLOOKUP(B7866,'REGISTRO ABONOS'!$B$8:$BC$10039,54,0)</f>
        <v>#N/A</v>
      </c>
      <c r="L7866" t="e">
        <f>IF(Tabla267[[#This Row],[VALOR RESTANTE]]&lt;Tabla267[[#This Row],[VALOR]],"NO DISPONIBLE","DISPONIBLE")</f>
        <v>#N/A</v>
      </c>
      <c r="M7866" s="9">
        <f>COUNTIF(Tabla267[[#This Row],[VALOR RESTANTE]],0)</f>
        <v>0</v>
      </c>
    </row>
    <row r="7867" spans="2:13" hidden="1" x14ac:dyDescent="0.2">
      <c r="B7867" s="31">
        <v>7858</v>
      </c>
      <c r="J7867">
        <f t="shared" si="122"/>
        <v>105000</v>
      </c>
      <c r="K7867" t="e">
        <f>VLOOKUP(B7867,'REGISTRO ABONOS'!$B$8:$BC$10039,54,0)</f>
        <v>#N/A</v>
      </c>
      <c r="L7867" t="e">
        <f>IF(Tabla267[[#This Row],[VALOR RESTANTE]]&lt;Tabla267[[#This Row],[VALOR]],"NO DISPONIBLE","DISPONIBLE")</f>
        <v>#N/A</v>
      </c>
      <c r="M7867" s="9">
        <f>COUNTIF(Tabla267[[#This Row],[VALOR RESTANTE]],0)</f>
        <v>0</v>
      </c>
    </row>
    <row r="7868" spans="2:13" hidden="1" x14ac:dyDescent="0.2">
      <c r="B7868" s="31">
        <v>7859</v>
      </c>
      <c r="J7868">
        <f t="shared" si="122"/>
        <v>105000</v>
      </c>
      <c r="K7868" t="e">
        <f>VLOOKUP(B7868,'REGISTRO ABONOS'!$B$8:$BC$10039,54,0)</f>
        <v>#N/A</v>
      </c>
      <c r="L7868" t="e">
        <f>IF(Tabla267[[#This Row],[VALOR RESTANTE]]&lt;Tabla267[[#This Row],[VALOR]],"NO DISPONIBLE","DISPONIBLE")</f>
        <v>#N/A</v>
      </c>
      <c r="M7868" s="9">
        <f>COUNTIF(Tabla267[[#This Row],[VALOR RESTANTE]],0)</f>
        <v>0</v>
      </c>
    </row>
    <row r="7869" spans="2:13" hidden="1" x14ac:dyDescent="0.2">
      <c r="B7869" s="31">
        <v>7860</v>
      </c>
      <c r="J7869">
        <f t="shared" si="122"/>
        <v>105000</v>
      </c>
      <c r="K7869" t="e">
        <f>VLOOKUP(B7869,'REGISTRO ABONOS'!$B$8:$BC$10039,54,0)</f>
        <v>#N/A</v>
      </c>
      <c r="L7869" t="e">
        <f>IF(Tabla267[[#This Row],[VALOR RESTANTE]]&lt;Tabla267[[#This Row],[VALOR]],"NO DISPONIBLE","DISPONIBLE")</f>
        <v>#N/A</v>
      </c>
      <c r="M7869" s="9">
        <f>COUNTIF(Tabla267[[#This Row],[VALOR RESTANTE]],0)</f>
        <v>0</v>
      </c>
    </row>
    <row r="7870" spans="2:13" hidden="1" x14ac:dyDescent="0.2">
      <c r="B7870" s="31">
        <v>7861</v>
      </c>
      <c r="J7870">
        <f t="shared" si="122"/>
        <v>105000</v>
      </c>
      <c r="K7870" t="e">
        <f>VLOOKUP(B7870,'REGISTRO ABONOS'!$B$8:$BC$10039,54,0)</f>
        <v>#N/A</v>
      </c>
      <c r="L7870" t="e">
        <f>IF(Tabla267[[#This Row],[VALOR RESTANTE]]&lt;Tabla267[[#This Row],[VALOR]],"NO DISPONIBLE","DISPONIBLE")</f>
        <v>#N/A</v>
      </c>
      <c r="M7870" s="9">
        <f>COUNTIF(Tabla267[[#This Row],[VALOR RESTANTE]],0)</f>
        <v>0</v>
      </c>
    </row>
    <row r="7871" spans="2:13" hidden="1" x14ac:dyDescent="0.2">
      <c r="B7871" s="31">
        <v>7862</v>
      </c>
      <c r="J7871">
        <f t="shared" si="122"/>
        <v>105000</v>
      </c>
      <c r="K7871" t="e">
        <f>VLOOKUP(B7871,'REGISTRO ABONOS'!$B$8:$BC$10039,54,0)</f>
        <v>#N/A</v>
      </c>
      <c r="L7871" t="e">
        <f>IF(Tabla267[[#This Row],[VALOR RESTANTE]]&lt;Tabla267[[#This Row],[VALOR]],"NO DISPONIBLE","DISPONIBLE")</f>
        <v>#N/A</v>
      </c>
      <c r="M7871" s="9">
        <f>COUNTIF(Tabla267[[#This Row],[VALOR RESTANTE]],0)</f>
        <v>0</v>
      </c>
    </row>
    <row r="7872" spans="2:13" hidden="1" x14ac:dyDescent="0.2">
      <c r="B7872" s="31">
        <v>7863</v>
      </c>
      <c r="J7872">
        <f t="shared" si="122"/>
        <v>105000</v>
      </c>
      <c r="K7872" t="e">
        <f>VLOOKUP(B7872,'REGISTRO ABONOS'!$B$8:$BC$10039,54,0)</f>
        <v>#N/A</v>
      </c>
      <c r="L7872" t="e">
        <f>IF(Tabla267[[#This Row],[VALOR RESTANTE]]&lt;Tabla267[[#This Row],[VALOR]],"NO DISPONIBLE","DISPONIBLE")</f>
        <v>#N/A</v>
      </c>
      <c r="M7872" s="9">
        <f>COUNTIF(Tabla267[[#This Row],[VALOR RESTANTE]],0)</f>
        <v>0</v>
      </c>
    </row>
    <row r="7873" spans="2:13" hidden="1" x14ac:dyDescent="0.2">
      <c r="B7873" s="31">
        <v>7864</v>
      </c>
      <c r="J7873">
        <f t="shared" si="122"/>
        <v>105000</v>
      </c>
      <c r="K7873" t="e">
        <f>VLOOKUP(B7873,'REGISTRO ABONOS'!$B$8:$BC$10039,54,0)</f>
        <v>#N/A</v>
      </c>
      <c r="L7873" t="e">
        <f>IF(Tabla267[[#This Row],[VALOR RESTANTE]]&lt;Tabla267[[#This Row],[VALOR]],"NO DISPONIBLE","DISPONIBLE")</f>
        <v>#N/A</v>
      </c>
      <c r="M7873" s="9">
        <f>COUNTIF(Tabla267[[#This Row],[VALOR RESTANTE]],0)</f>
        <v>0</v>
      </c>
    </row>
    <row r="7874" spans="2:13" hidden="1" x14ac:dyDescent="0.2">
      <c r="B7874" s="31">
        <v>7865</v>
      </c>
      <c r="C7874" s="10">
        <v>43571</v>
      </c>
      <c r="D7874" t="s">
        <v>445</v>
      </c>
      <c r="H7874" t="s">
        <v>445</v>
      </c>
      <c r="I7874" t="s">
        <v>336</v>
      </c>
      <c r="J7874">
        <f t="shared" si="122"/>
        <v>105000</v>
      </c>
      <c r="K7874" t="e">
        <f>VLOOKUP(B7874,'REGISTRO ABONOS'!$B$8:$BC$10039,54,0)</f>
        <v>#N/A</v>
      </c>
      <c r="L7874" t="e">
        <f>IF(Tabla267[[#This Row],[VALOR RESTANTE]]&lt;Tabla267[[#This Row],[VALOR]],"NO DISPONIBLE","DISPONIBLE")</f>
        <v>#N/A</v>
      </c>
      <c r="M7874" s="9">
        <f>COUNTIF(Tabla267[[#This Row],[VALOR RESTANTE]],0)</f>
        <v>0</v>
      </c>
    </row>
    <row r="7875" spans="2:13" hidden="1" x14ac:dyDescent="0.2">
      <c r="B7875" s="31">
        <v>7866</v>
      </c>
      <c r="J7875">
        <f t="shared" si="122"/>
        <v>105000</v>
      </c>
      <c r="K7875" t="e">
        <f>VLOOKUP(B7875,'REGISTRO ABONOS'!$B$8:$BC$10039,54,0)</f>
        <v>#N/A</v>
      </c>
      <c r="L7875" t="e">
        <f>IF(Tabla267[[#This Row],[VALOR RESTANTE]]&lt;Tabla267[[#This Row],[VALOR]],"NO DISPONIBLE","DISPONIBLE")</f>
        <v>#N/A</v>
      </c>
      <c r="M7875" s="9">
        <f>COUNTIF(Tabla267[[#This Row],[VALOR RESTANTE]],0)</f>
        <v>0</v>
      </c>
    </row>
    <row r="7876" spans="2:13" hidden="1" x14ac:dyDescent="0.2">
      <c r="B7876" s="31">
        <v>7867</v>
      </c>
      <c r="J7876">
        <f t="shared" si="122"/>
        <v>105000</v>
      </c>
      <c r="K7876" t="e">
        <f>VLOOKUP(B7876,'REGISTRO ABONOS'!$B$8:$BC$10039,54,0)</f>
        <v>#N/A</v>
      </c>
      <c r="L7876" t="e">
        <f>IF(Tabla267[[#This Row],[VALOR RESTANTE]]&lt;Tabla267[[#This Row],[VALOR]],"NO DISPONIBLE","DISPONIBLE")</f>
        <v>#N/A</v>
      </c>
      <c r="M7876" s="9">
        <f>COUNTIF(Tabla267[[#This Row],[VALOR RESTANTE]],0)</f>
        <v>0</v>
      </c>
    </row>
    <row r="7877" spans="2:13" hidden="1" x14ac:dyDescent="0.2">
      <c r="B7877" s="31">
        <v>7868</v>
      </c>
      <c r="J7877">
        <f t="shared" si="122"/>
        <v>105000</v>
      </c>
      <c r="K7877" t="e">
        <f>VLOOKUP(B7877,'REGISTRO ABONOS'!$B$8:$BC$10039,54,0)</f>
        <v>#N/A</v>
      </c>
      <c r="L7877" t="e">
        <f>IF(Tabla267[[#This Row],[VALOR RESTANTE]]&lt;Tabla267[[#This Row],[VALOR]],"NO DISPONIBLE","DISPONIBLE")</f>
        <v>#N/A</v>
      </c>
      <c r="M7877" s="9">
        <f>COUNTIF(Tabla267[[#This Row],[VALOR RESTANTE]],0)</f>
        <v>0</v>
      </c>
    </row>
    <row r="7878" spans="2:13" hidden="1" x14ac:dyDescent="0.2">
      <c r="B7878" s="31">
        <v>7869</v>
      </c>
      <c r="J7878">
        <f t="shared" si="122"/>
        <v>105000</v>
      </c>
      <c r="K7878" t="e">
        <f>VLOOKUP(B7878,'REGISTRO ABONOS'!$B$8:$BC$10039,54,0)</f>
        <v>#N/A</v>
      </c>
      <c r="L7878" t="e">
        <f>IF(Tabla267[[#This Row],[VALOR RESTANTE]]&lt;Tabla267[[#This Row],[VALOR]],"NO DISPONIBLE","DISPONIBLE")</f>
        <v>#N/A</v>
      </c>
      <c r="M7878" s="9">
        <f>COUNTIF(Tabla267[[#This Row],[VALOR RESTANTE]],0)</f>
        <v>0</v>
      </c>
    </row>
    <row r="7879" spans="2:13" hidden="1" x14ac:dyDescent="0.2">
      <c r="B7879" s="31">
        <v>7870</v>
      </c>
      <c r="J7879">
        <f t="shared" si="122"/>
        <v>105000</v>
      </c>
      <c r="K7879" t="e">
        <f>VLOOKUP(B7879,'REGISTRO ABONOS'!$B$8:$BC$10039,54,0)</f>
        <v>#N/A</v>
      </c>
      <c r="L7879" t="e">
        <f>IF(Tabla267[[#This Row],[VALOR RESTANTE]]&lt;Tabla267[[#This Row],[VALOR]],"NO DISPONIBLE","DISPONIBLE")</f>
        <v>#N/A</v>
      </c>
      <c r="M7879" s="9">
        <f>COUNTIF(Tabla267[[#This Row],[VALOR RESTANTE]],0)</f>
        <v>0</v>
      </c>
    </row>
    <row r="7880" spans="2:13" hidden="1" x14ac:dyDescent="0.2">
      <c r="B7880" s="31">
        <v>7871</v>
      </c>
      <c r="J7880">
        <f t="shared" si="122"/>
        <v>105000</v>
      </c>
      <c r="K7880" t="e">
        <f>VLOOKUP(B7880,'REGISTRO ABONOS'!$B$8:$BC$10039,54,0)</f>
        <v>#N/A</v>
      </c>
      <c r="L7880" t="e">
        <f>IF(Tabla267[[#This Row],[VALOR RESTANTE]]&lt;Tabla267[[#This Row],[VALOR]],"NO DISPONIBLE","DISPONIBLE")</f>
        <v>#N/A</v>
      </c>
      <c r="M7880" s="9">
        <f>COUNTIF(Tabla267[[#This Row],[VALOR RESTANTE]],0)</f>
        <v>0</v>
      </c>
    </row>
    <row r="7881" spans="2:13" hidden="1" x14ac:dyDescent="0.2">
      <c r="B7881" s="31">
        <v>7872</v>
      </c>
      <c r="J7881">
        <f t="shared" si="122"/>
        <v>105000</v>
      </c>
      <c r="K7881" t="e">
        <f>VLOOKUP(B7881,'REGISTRO ABONOS'!$B$8:$BC$10039,54,0)</f>
        <v>#N/A</v>
      </c>
      <c r="L7881" t="e">
        <f>IF(Tabla267[[#This Row],[VALOR RESTANTE]]&lt;Tabla267[[#This Row],[VALOR]],"NO DISPONIBLE","DISPONIBLE")</f>
        <v>#N/A</v>
      </c>
      <c r="M7881" s="9">
        <f>COUNTIF(Tabla267[[#This Row],[VALOR RESTANTE]],0)</f>
        <v>0</v>
      </c>
    </row>
    <row r="7882" spans="2:13" hidden="1" x14ac:dyDescent="0.2">
      <c r="B7882" s="31">
        <v>7873</v>
      </c>
      <c r="J7882">
        <f t="shared" si="122"/>
        <v>105000</v>
      </c>
      <c r="K7882" t="e">
        <f>VLOOKUP(B7882,'REGISTRO ABONOS'!$B$8:$BC$10039,54,0)</f>
        <v>#N/A</v>
      </c>
      <c r="L7882" t="e">
        <f>IF(Tabla267[[#This Row],[VALOR RESTANTE]]&lt;Tabla267[[#This Row],[VALOR]],"NO DISPONIBLE","DISPONIBLE")</f>
        <v>#N/A</v>
      </c>
      <c r="M7882" s="9">
        <f>COUNTIF(Tabla267[[#This Row],[VALOR RESTANTE]],0)</f>
        <v>0</v>
      </c>
    </row>
    <row r="7883" spans="2:13" hidden="1" x14ac:dyDescent="0.2">
      <c r="B7883" s="31">
        <v>7874</v>
      </c>
      <c r="J7883">
        <f t="shared" si="122"/>
        <v>105000</v>
      </c>
      <c r="K7883" t="e">
        <f>VLOOKUP(B7883,'REGISTRO ABONOS'!$B$8:$BC$10039,54,0)</f>
        <v>#N/A</v>
      </c>
      <c r="L7883" t="e">
        <f>IF(Tabla267[[#This Row],[VALOR RESTANTE]]&lt;Tabla267[[#This Row],[VALOR]],"NO DISPONIBLE","DISPONIBLE")</f>
        <v>#N/A</v>
      </c>
      <c r="M7883" s="9">
        <f>COUNTIF(Tabla267[[#This Row],[VALOR RESTANTE]],0)</f>
        <v>0</v>
      </c>
    </row>
    <row r="7884" spans="2:13" hidden="1" x14ac:dyDescent="0.2">
      <c r="B7884" s="31">
        <v>7875</v>
      </c>
      <c r="J7884">
        <f t="shared" ref="J7884:J7947" si="123">IF(C7884&gt;43607,130000,105000)</f>
        <v>105000</v>
      </c>
      <c r="K7884" t="e">
        <f>VLOOKUP(B7884,'REGISTRO ABONOS'!$B$8:$BC$10039,54,0)</f>
        <v>#N/A</v>
      </c>
      <c r="L7884" t="e">
        <f>IF(Tabla267[[#This Row],[VALOR RESTANTE]]&lt;Tabla267[[#This Row],[VALOR]],"NO DISPONIBLE","DISPONIBLE")</f>
        <v>#N/A</v>
      </c>
      <c r="M7884" s="9">
        <f>COUNTIF(Tabla267[[#This Row],[VALOR RESTANTE]],0)</f>
        <v>0</v>
      </c>
    </row>
    <row r="7885" spans="2:13" hidden="1" x14ac:dyDescent="0.2">
      <c r="B7885" s="31">
        <v>7876</v>
      </c>
      <c r="J7885">
        <f t="shared" si="123"/>
        <v>105000</v>
      </c>
      <c r="K7885" t="e">
        <f>VLOOKUP(B7885,'REGISTRO ABONOS'!$B$8:$BC$10039,54,0)</f>
        <v>#N/A</v>
      </c>
      <c r="L7885" t="e">
        <f>IF(Tabla267[[#This Row],[VALOR RESTANTE]]&lt;Tabla267[[#This Row],[VALOR]],"NO DISPONIBLE","DISPONIBLE")</f>
        <v>#N/A</v>
      </c>
      <c r="M7885" s="9">
        <f>COUNTIF(Tabla267[[#This Row],[VALOR RESTANTE]],0)</f>
        <v>0</v>
      </c>
    </row>
    <row r="7886" spans="2:13" hidden="1" x14ac:dyDescent="0.2">
      <c r="B7886" s="31">
        <v>7877</v>
      </c>
      <c r="J7886">
        <f t="shared" si="123"/>
        <v>105000</v>
      </c>
      <c r="K7886" t="e">
        <f>VLOOKUP(B7886,'REGISTRO ABONOS'!$B$8:$BC$10039,54,0)</f>
        <v>#N/A</v>
      </c>
      <c r="L7886" t="e">
        <f>IF(Tabla267[[#This Row],[VALOR RESTANTE]]&lt;Tabla267[[#This Row],[VALOR]],"NO DISPONIBLE","DISPONIBLE")</f>
        <v>#N/A</v>
      </c>
      <c r="M7886" s="9">
        <f>COUNTIF(Tabla267[[#This Row],[VALOR RESTANTE]],0)</f>
        <v>0</v>
      </c>
    </row>
    <row r="7887" spans="2:13" hidden="1" x14ac:dyDescent="0.2">
      <c r="B7887" s="31">
        <v>7878</v>
      </c>
      <c r="J7887">
        <f t="shared" si="123"/>
        <v>105000</v>
      </c>
      <c r="K7887" t="e">
        <f>VLOOKUP(B7887,'REGISTRO ABONOS'!$B$8:$BC$10039,54,0)</f>
        <v>#N/A</v>
      </c>
      <c r="L7887" t="e">
        <f>IF(Tabla267[[#This Row],[VALOR RESTANTE]]&lt;Tabla267[[#This Row],[VALOR]],"NO DISPONIBLE","DISPONIBLE")</f>
        <v>#N/A</v>
      </c>
      <c r="M7887" s="9">
        <f>COUNTIF(Tabla267[[#This Row],[VALOR RESTANTE]],0)</f>
        <v>0</v>
      </c>
    </row>
    <row r="7888" spans="2:13" hidden="1" x14ac:dyDescent="0.2">
      <c r="B7888" s="31">
        <v>7879</v>
      </c>
      <c r="J7888">
        <f t="shared" si="123"/>
        <v>105000</v>
      </c>
      <c r="K7888" t="e">
        <f>VLOOKUP(B7888,'REGISTRO ABONOS'!$B$8:$BC$10039,54,0)</f>
        <v>#N/A</v>
      </c>
      <c r="L7888" t="e">
        <f>IF(Tabla267[[#This Row],[VALOR RESTANTE]]&lt;Tabla267[[#This Row],[VALOR]],"NO DISPONIBLE","DISPONIBLE")</f>
        <v>#N/A</v>
      </c>
      <c r="M7888" s="9">
        <f>COUNTIF(Tabla267[[#This Row],[VALOR RESTANTE]],0)</f>
        <v>0</v>
      </c>
    </row>
    <row r="7889" spans="2:13" hidden="1" x14ac:dyDescent="0.2">
      <c r="B7889" s="31">
        <v>7880</v>
      </c>
      <c r="J7889">
        <f t="shared" si="123"/>
        <v>105000</v>
      </c>
      <c r="K7889" t="e">
        <f>VLOOKUP(B7889,'REGISTRO ABONOS'!$B$8:$BC$10039,54,0)</f>
        <v>#N/A</v>
      </c>
      <c r="L7889" t="e">
        <f>IF(Tabla267[[#This Row],[VALOR RESTANTE]]&lt;Tabla267[[#This Row],[VALOR]],"NO DISPONIBLE","DISPONIBLE")</f>
        <v>#N/A</v>
      </c>
      <c r="M7889" s="9">
        <f>COUNTIF(Tabla267[[#This Row],[VALOR RESTANTE]],0)</f>
        <v>0</v>
      </c>
    </row>
    <row r="7890" spans="2:13" hidden="1" x14ac:dyDescent="0.2">
      <c r="B7890" s="31">
        <v>7881</v>
      </c>
      <c r="J7890">
        <f t="shared" si="123"/>
        <v>105000</v>
      </c>
      <c r="K7890" t="e">
        <f>VLOOKUP(B7890,'REGISTRO ABONOS'!$B$8:$BC$10039,54,0)</f>
        <v>#N/A</v>
      </c>
      <c r="L7890" t="e">
        <f>IF(Tabla267[[#This Row],[VALOR RESTANTE]]&lt;Tabla267[[#This Row],[VALOR]],"NO DISPONIBLE","DISPONIBLE")</f>
        <v>#N/A</v>
      </c>
      <c r="M7890" s="9">
        <f>COUNTIF(Tabla267[[#This Row],[VALOR RESTANTE]],0)</f>
        <v>0</v>
      </c>
    </row>
    <row r="7891" spans="2:13" hidden="1" x14ac:dyDescent="0.2">
      <c r="B7891" s="31">
        <v>7882</v>
      </c>
      <c r="J7891">
        <f t="shared" si="123"/>
        <v>105000</v>
      </c>
      <c r="K7891" t="e">
        <f>VLOOKUP(B7891,'REGISTRO ABONOS'!$B$8:$BC$10039,54,0)</f>
        <v>#N/A</v>
      </c>
      <c r="L7891" t="e">
        <f>IF(Tabla267[[#This Row],[VALOR RESTANTE]]&lt;Tabla267[[#This Row],[VALOR]],"NO DISPONIBLE","DISPONIBLE")</f>
        <v>#N/A</v>
      </c>
      <c r="M7891" s="9">
        <f>COUNTIF(Tabla267[[#This Row],[VALOR RESTANTE]],0)</f>
        <v>0</v>
      </c>
    </row>
    <row r="7892" spans="2:13" hidden="1" x14ac:dyDescent="0.2">
      <c r="B7892" s="31">
        <v>7883</v>
      </c>
      <c r="J7892">
        <f t="shared" si="123"/>
        <v>105000</v>
      </c>
      <c r="K7892" t="e">
        <f>VLOOKUP(B7892,'REGISTRO ABONOS'!$B$8:$BC$10039,54,0)</f>
        <v>#N/A</v>
      </c>
      <c r="L7892" t="e">
        <f>IF(Tabla267[[#This Row],[VALOR RESTANTE]]&lt;Tabla267[[#This Row],[VALOR]],"NO DISPONIBLE","DISPONIBLE")</f>
        <v>#N/A</v>
      </c>
      <c r="M7892" s="9">
        <f>COUNTIF(Tabla267[[#This Row],[VALOR RESTANTE]],0)</f>
        <v>0</v>
      </c>
    </row>
    <row r="7893" spans="2:13" hidden="1" x14ac:dyDescent="0.2">
      <c r="B7893" s="31">
        <v>7884</v>
      </c>
      <c r="J7893">
        <f t="shared" si="123"/>
        <v>105000</v>
      </c>
      <c r="K7893" t="e">
        <f>VLOOKUP(B7893,'REGISTRO ABONOS'!$B$8:$BC$10039,54,0)</f>
        <v>#N/A</v>
      </c>
      <c r="L7893" t="e">
        <f>IF(Tabla267[[#This Row],[VALOR RESTANTE]]&lt;Tabla267[[#This Row],[VALOR]],"NO DISPONIBLE","DISPONIBLE")</f>
        <v>#N/A</v>
      </c>
      <c r="M7893" s="9">
        <f>COUNTIF(Tabla267[[#This Row],[VALOR RESTANTE]],0)</f>
        <v>0</v>
      </c>
    </row>
    <row r="7894" spans="2:13" hidden="1" x14ac:dyDescent="0.2">
      <c r="B7894" s="31">
        <v>7885</v>
      </c>
      <c r="J7894">
        <f t="shared" si="123"/>
        <v>105000</v>
      </c>
      <c r="K7894" t="e">
        <f>VLOOKUP(B7894,'REGISTRO ABONOS'!$B$8:$BC$10039,54,0)</f>
        <v>#N/A</v>
      </c>
      <c r="L7894" t="e">
        <f>IF(Tabla267[[#This Row],[VALOR RESTANTE]]&lt;Tabla267[[#This Row],[VALOR]],"NO DISPONIBLE","DISPONIBLE")</f>
        <v>#N/A</v>
      </c>
      <c r="M7894" s="9">
        <f>COUNTIF(Tabla267[[#This Row],[VALOR RESTANTE]],0)</f>
        <v>0</v>
      </c>
    </row>
    <row r="7895" spans="2:13" hidden="1" x14ac:dyDescent="0.2">
      <c r="B7895" s="31">
        <v>7886</v>
      </c>
      <c r="J7895">
        <f t="shared" si="123"/>
        <v>105000</v>
      </c>
      <c r="K7895" t="e">
        <f>VLOOKUP(B7895,'REGISTRO ABONOS'!$B$8:$BC$10039,54,0)</f>
        <v>#N/A</v>
      </c>
      <c r="L7895" t="e">
        <f>IF(Tabla267[[#This Row],[VALOR RESTANTE]]&lt;Tabla267[[#This Row],[VALOR]],"NO DISPONIBLE","DISPONIBLE")</f>
        <v>#N/A</v>
      </c>
      <c r="M7895" s="9">
        <f>COUNTIF(Tabla267[[#This Row],[VALOR RESTANTE]],0)</f>
        <v>0</v>
      </c>
    </row>
    <row r="7896" spans="2:13" hidden="1" x14ac:dyDescent="0.2">
      <c r="B7896" s="31">
        <v>7887</v>
      </c>
      <c r="J7896">
        <f t="shared" si="123"/>
        <v>105000</v>
      </c>
      <c r="K7896" t="e">
        <f>VLOOKUP(B7896,'REGISTRO ABONOS'!$B$8:$BC$10039,54,0)</f>
        <v>#N/A</v>
      </c>
      <c r="L7896" t="e">
        <f>IF(Tabla267[[#This Row],[VALOR RESTANTE]]&lt;Tabla267[[#This Row],[VALOR]],"NO DISPONIBLE","DISPONIBLE")</f>
        <v>#N/A</v>
      </c>
      <c r="M7896" s="9">
        <f>COUNTIF(Tabla267[[#This Row],[VALOR RESTANTE]],0)</f>
        <v>0</v>
      </c>
    </row>
    <row r="7897" spans="2:13" hidden="1" x14ac:dyDescent="0.2">
      <c r="B7897" s="31">
        <v>7888</v>
      </c>
      <c r="J7897">
        <f t="shared" si="123"/>
        <v>105000</v>
      </c>
      <c r="K7897" t="e">
        <f>VLOOKUP(B7897,'REGISTRO ABONOS'!$B$8:$BC$10039,54,0)</f>
        <v>#N/A</v>
      </c>
      <c r="L7897" t="e">
        <f>IF(Tabla267[[#This Row],[VALOR RESTANTE]]&lt;Tabla267[[#This Row],[VALOR]],"NO DISPONIBLE","DISPONIBLE")</f>
        <v>#N/A</v>
      </c>
      <c r="M7897" s="9">
        <f>COUNTIF(Tabla267[[#This Row],[VALOR RESTANTE]],0)</f>
        <v>0</v>
      </c>
    </row>
    <row r="7898" spans="2:13" hidden="1" x14ac:dyDescent="0.2">
      <c r="B7898" s="31">
        <v>7889</v>
      </c>
      <c r="J7898">
        <f t="shared" si="123"/>
        <v>105000</v>
      </c>
      <c r="K7898" t="e">
        <f>VLOOKUP(B7898,'REGISTRO ABONOS'!$B$8:$BC$10039,54,0)</f>
        <v>#N/A</v>
      </c>
      <c r="L7898" t="e">
        <f>IF(Tabla267[[#This Row],[VALOR RESTANTE]]&lt;Tabla267[[#This Row],[VALOR]],"NO DISPONIBLE","DISPONIBLE")</f>
        <v>#N/A</v>
      </c>
      <c r="M7898" s="9">
        <f>COUNTIF(Tabla267[[#This Row],[VALOR RESTANTE]],0)</f>
        <v>0</v>
      </c>
    </row>
    <row r="7899" spans="2:13" hidden="1" x14ac:dyDescent="0.2">
      <c r="B7899" s="31">
        <v>7890</v>
      </c>
      <c r="J7899">
        <f t="shared" si="123"/>
        <v>105000</v>
      </c>
      <c r="K7899" t="e">
        <f>VLOOKUP(B7899,'REGISTRO ABONOS'!$B$8:$BC$10039,54,0)</f>
        <v>#N/A</v>
      </c>
      <c r="L7899" t="e">
        <f>IF(Tabla267[[#This Row],[VALOR RESTANTE]]&lt;Tabla267[[#This Row],[VALOR]],"NO DISPONIBLE","DISPONIBLE")</f>
        <v>#N/A</v>
      </c>
      <c r="M7899" s="9">
        <f>COUNTIF(Tabla267[[#This Row],[VALOR RESTANTE]],0)</f>
        <v>0</v>
      </c>
    </row>
    <row r="7900" spans="2:13" hidden="1" x14ac:dyDescent="0.2">
      <c r="B7900" s="31">
        <v>7891</v>
      </c>
      <c r="J7900">
        <f t="shared" si="123"/>
        <v>105000</v>
      </c>
      <c r="K7900" t="e">
        <f>VLOOKUP(B7900,'REGISTRO ABONOS'!$B$8:$BC$10039,54,0)</f>
        <v>#N/A</v>
      </c>
      <c r="L7900" t="e">
        <f>IF(Tabla267[[#This Row],[VALOR RESTANTE]]&lt;Tabla267[[#This Row],[VALOR]],"NO DISPONIBLE","DISPONIBLE")</f>
        <v>#N/A</v>
      </c>
      <c r="M7900" s="9">
        <f>COUNTIF(Tabla267[[#This Row],[VALOR RESTANTE]],0)</f>
        <v>0</v>
      </c>
    </row>
    <row r="7901" spans="2:13" hidden="1" x14ac:dyDescent="0.2">
      <c r="B7901" s="31">
        <v>7892</v>
      </c>
      <c r="J7901">
        <f t="shared" si="123"/>
        <v>105000</v>
      </c>
      <c r="K7901" t="e">
        <f>VLOOKUP(B7901,'REGISTRO ABONOS'!$B$8:$BC$10039,54,0)</f>
        <v>#N/A</v>
      </c>
      <c r="L7901" t="e">
        <f>IF(Tabla267[[#This Row],[VALOR RESTANTE]]&lt;Tabla267[[#This Row],[VALOR]],"NO DISPONIBLE","DISPONIBLE")</f>
        <v>#N/A</v>
      </c>
      <c r="M7901" s="9">
        <f>COUNTIF(Tabla267[[#This Row],[VALOR RESTANTE]],0)</f>
        <v>0</v>
      </c>
    </row>
    <row r="7902" spans="2:13" hidden="1" x14ac:dyDescent="0.2">
      <c r="B7902" s="31">
        <v>7893</v>
      </c>
      <c r="J7902">
        <f t="shared" si="123"/>
        <v>105000</v>
      </c>
      <c r="K7902" t="e">
        <f>VLOOKUP(B7902,'REGISTRO ABONOS'!$B$8:$BC$10039,54,0)</f>
        <v>#N/A</v>
      </c>
      <c r="L7902" t="e">
        <f>IF(Tabla267[[#This Row],[VALOR RESTANTE]]&lt;Tabla267[[#This Row],[VALOR]],"NO DISPONIBLE","DISPONIBLE")</f>
        <v>#N/A</v>
      </c>
      <c r="M7902" s="9">
        <f>COUNTIF(Tabla267[[#This Row],[VALOR RESTANTE]],0)</f>
        <v>0</v>
      </c>
    </row>
    <row r="7903" spans="2:13" hidden="1" x14ac:dyDescent="0.2">
      <c r="B7903" s="31">
        <v>7894</v>
      </c>
      <c r="J7903">
        <f t="shared" si="123"/>
        <v>105000</v>
      </c>
      <c r="K7903" t="e">
        <f>VLOOKUP(B7903,'REGISTRO ABONOS'!$B$8:$BC$10039,54,0)</f>
        <v>#N/A</v>
      </c>
      <c r="L7903" t="e">
        <f>IF(Tabla267[[#This Row],[VALOR RESTANTE]]&lt;Tabla267[[#This Row],[VALOR]],"NO DISPONIBLE","DISPONIBLE")</f>
        <v>#N/A</v>
      </c>
      <c r="M7903" s="9">
        <f>COUNTIF(Tabla267[[#This Row],[VALOR RESTANTE]],0)</f>
        <v>0</v>
      </c>
    </row>
    <row r="7904" spans="2:13" hidden="1" x14ac:dyDescent="0.2">
      <c r="B7904" s="31">
        <v>7895</v>
      </c>
      <c r="J7904">
        <f t="shared" si="123"/>
        <v>105000</v>
      </c>
      <c r="K7904" t="e">
        <f>VLOOKUP(B7904,'REGISTRO ABONOS'!$B$8:$BC$10039,54,0)</f>
        <v>#N/A</v>
      </c>
      <c r="L7904" t="e">
        <f>IF(Tabla267[[#This Row],[VALOR RESTANTE]]&lt;Tabla267[[#This Row],[VALOR]],"NO DISPONIBLE","DISPONIBLE")</f>
        <v>#N/A</v>
      </c>
      <c r="M7904" s="9">
        <f>COUNTIF(Tabla267[[#This Row],[VALOR RESTANTE]],0)</f>
        <v>0</v>
      </c>
    </row>
    <row r="7905" spans="2:13" hidden="1" x14ac:dyDescent="0.2">
      <c r="B7905" s="31">
        <v>7896</v>
      </c>
      <c r="J7905">
        <f t="shared" si="123"/>
        <v>105000</v>
      </c>
      <c r="K7905" t="e">
        <f>VLOOKUP(B7905,'REGISTRO ABONOS'!$B$8:$BC$10039,54,0)</f>
        <v>#N/A</v>
      </c>
      <c r="L7905" t="e">
        <f>IF(Tabla267[[#This Row],[VALOR RESTANTE]]&lt;Tabla267[[#This Row],[VALOR]],"NO DISPONIBLE","DISPONIBLE")</f>
        <v>#N/A</v>
      </c>
      <c r="M7905" s="9">
        <f>COUNTIF(Tabla267[[#This Row],[VALOR RESTANTE]],0)</f>
        <v>0</v>
      </c>
    </row>
    <row r="7906" spans="2:13" hidden="1" x14ac:dyDescent="0.2">
      <c r="B7906" s="31">
        <v>7897</v>
      </c>
      <c r="J7906">
        <f t="shared" si="123"/>
        <v>105000</v>
      </c>
      <c r="K7906" t="e">
        <f>VLOOKUP(B7906,'REGISTRO ABONOS'!$B$8:$BC$10039,54,0)</f>
        <v>#N/A</v>
      </c>
      <c r="L7906" t="e">
        <f>IF(Tabla267[[#This Row],[VALOR RESTANTE]]&lt;Tabla267[[#This Row],[VALOR]],"NO DISPONIBLE","DISPONIBLE")</f>
        <v>#N/A</v>
      </c>
      <c r="M7906" s="9">
        <f>COUNTIF(Tabla267[[#This Row],[VALOR RESTANTE]],0)</f>
        <v>0</v>
      </c>
    </row>
    <row r="7907" spans="2:13" hidden="1" x14ac:dyDescent="0.2">
      <c r="B7907" s="31">
        <v>7898</v>
      </c>
      <c r="J7907">
        <f t="shared" si="123"/>
        <v>105000</v>
      </c>
      <c r="K7907" t="e">
        <f>VLOOKUP(B7907,'REGISTRO ABONOS'!$B$8:$BC$10039,54,0)</f>
        <v>#N/A</v>
      </c>
      <c r="L7907" t="e">
        <f>IF(Tabla267[[#This Row],[VALOR RESTANTE]]&lt;Tabla267[[#This Row],[VALOR]],"NO DISPONIBLE","DISPONIBLE")</f>
        <v>#N/A</v>
      </c>
      <c r="M7907" s="9">
        <f>COUNTIF(Tabla267[[#This Row],[VALOR RESTANTE]],0)</f>
        <v>0</v>
      </c>
    </row>
    <row r="7908" spans="2:13" hidden="1" x14ac:dyDescent="0.2">
      <c r="B7908" s="31">
        <v>7899</v>
      </c>
      <c r="J7908">
        <f t="shared" si="123"/>
        <v>105000</v>
      </c>
      <c r="K7908" t="e">
        <f>VLOOKUP(B7908,'REGISTRO ABONOS'!$B$8:$BC$10039,54,0)</f>
        <v>#N/A</v>
      </c>
      <c r="L7908" t="e">
        <f>IF(Tabla267[[#This Row],[VALOR RESTANTE]]&lt;Tabla267[[#This Row],[VALOR]],"NO DISPONIBLE","DISPONIBLE")</f>
        <v>#N/A</v>
      </c>
      <c r="M7908" s="9">
        <f>COUNTIF(Tabla267[[#This Row],[VALOR RESTANTE]],0)</f>
        <v>0</v>
      </c>
    </row>
    <row r="7909" spans="2:13" hidden="1" x14ac:dyDescent="0.2">
      <c r="B7909" s="31">
        <v>7900</v>
      </c>
      <c r="J7909">
        <f t="shared" si="123"/>
        <v>105000</v>
      </c>
      <c r="K7909" t="e">
        <f>VLOOKUP(B7909,'REGISTRO ABONOS'!$B$8:$BC$10039,54,0)</f>
        <v>#N/A</v>
      </c>
      <c r="L7909" t="e">
        <f>IF(Tabla267[[#This Row],[VALOR RESTANTE]]&lt;Tabla267[[#This Row],[VALOR]],"NO DISPONIBLE","DISPONIBLE")</f>
        <v>#N/A</v>
      </c>
      <c r="M7909" s="9">
        <f>COUNTIF(Tabla267[[#This Row],[VALOR RESTANTE]],0)</f>
        <v>0</v>
      </c>
    </row>
    <row r="7910" spans="2:13" hidden="1" x14ac:dyDescent="0.2">
      <c r="B7910" s="31">
        <v>7901</v>
      </c>
      <c r="J7910">
        <f t="shared" si="123"/>
        <v>105000</v>
      </c>
      <c r="K7910" t="e">
        <f>VLOOKUP(B7910,'REGISTRO ABONOS'!$B$8:$BC$10039,54,0)</f>
        <v>#N/A</v>
      </c>
      <c r="L7910" t="e">
        <f>IF(Tabla267[[#This Row],[VALOR RESTANTE]]&lt;Tabla267[[#This Row],[VALOR]],"NO DISPONIBLE","DISPONIBLE")</f>
        <v>#N/A</v>
      </c>
      <c r="M7910" s="9">
        <f>COUNTIF(Tabla267[[#This Row],[VALOR RESTANTE]],0)</f>
        <v>0</v>
      </c>
    </row>
    <row r="7911" spans="2:13" hidden="1" x14ac:dyDescent="0.2">
      <c r="B7911" s="31">
        <v>7902</v>
      </c>
      <c r="J7911">
        <f t="shared" si="123"/>
        <v>105000</v>
      </c>
      <c r="K7911" t="e">
        <f>VLOOKUP(B7911,'REGISTRO ABONOS'!$B$8:$BC$10039,54,0)</f>
        <v>#N/A</v>
      </c>
      <c r="L7911" t="e">
        <f>IF(Tabla267[[#This Row],[VALOR RESTANTE]]&lt;Tabla267[[#This Row],[VALOR]],"NO DISPONIBLE","DISPONIBLE")</f>
        <v>#N/A</v>
      </c>
      <c r="M7911" s="9">
        <f>COUNTIF(Tabla267[[#This Row],[VALOR RESTANTE]],0)</f>
        <v>0</v>
      </c>
    </row>
    <row r="7912" spans="2:13" hidden="1" x14ac:dyDescent="0.2">
      <c r="B7912" s="31">
        <v>7903</v>
      </c>
      <c r="J7912">
        <f t="shared" si="123"/>
        <v>105000</v>
      </c>
      <c r="K7912" t="e">
        <f>VLOOKUP(B7912,'REGISTRO ABONOS'!$B$8:$BC$10039,54,0)</f>
        <v>#N/A</v>
      </c>
      <c r="L7912" t="e">
        <f>IF(Tabla267[[#This Row],[VALOR RESTANTE]]&lt;Tabla267[[#This Row],[VALOR]],"NO DISPONIBLE","DISPONIBLE")</f>
        <v>#N/A</v>
      </c>
      <c r="M7912" s="9">
        <f>COUNTIF(Tabla267[[#This Row],[VALOR RESTANTE]],0)</f>
        <v>0</v>
      </c>
    </row>
    <row r="7913" spans="2:13" hidden="1" x14ac:dyDescent="0.2">
      <c r="B7913" s="31">
        <v>7904</v>
      </c>
      <c r="J7913">
        <f t="shared" si="123"/>
        <v>105000</v>
      </c>
      <c r="K7913" t="e">
        <f>VLOOKUP(B7913,'REGISTRO ABONOS'!$B$8:$BC$10039,54,0)</f>
        <v>#N/A</v>
      </c>
      <c r="L7913" t="e">
        <f>IF(Tabla267[[#This Row],[VALOR RESTANTE]]&lt;Tabla267[[#This Row],[VALOR]],"NO DISPONIBLE","DISPONIBLE")</f>
        <v>#N/A</v>
      </c>
      <c r="M7913" s="9">
        <f>COUNTIF(Tabla267[[#This Row],[VALOR RESTANTE]],0)</f>
        <v>0</v>
      </c>
    </row>
    <row r="7914" spans="2:13" hidden="1" x14ac:dyDescent="0.2">
      <c r="B7914" s="31">
        <v>7905</v>
      </c>
      <c r="J7914">
        <f t="shared" si="123"/>
        <v>105000</v>
      </c>
      <c r="K7914" t="e">
        <f>VLOOKUP(B7914,'REGISTRO ABONOS'!$B$8:$BC$10039,54,0)</f>
        <v>#N/A</v>
      </c>
      <c r="L7914" t="e">
        <f>IF(Tabla267[[#This Row],[VALOR RESTANTE]]&lt;Tabla267[[#This Row],[VALOR]],"NO DISPONIBLE","DISPONIBLE")</f>
        <v>#N/A</v>
      </c>
      <c r="M7914" s="9">
        <f>COUNTIF(Tabla267[[#This Row],[VALOR RESTANTE]],0)</f>
        <v>0</v>
      </c>
    </row>
    <row r="7915" spans="2:13" hidden="1" x14ac:dyDescent="0.2">
      <c r="B7915" s="31">
        <v>7906</v>
      </c>
      <c r="J7915">
        <f t="shared" si="123"/>
        <v>105000</v>
      </c>
      <c r="K7915" t="e">
        <f>VLOOKUP(B7915,'REGISTRO ABONOS'!$B$8:$BC$10039,54,0)</f>
        <v>#N/A</v>
      </c>
      <c r="L7915" t="e">
        <f>IF(Tabla267[[#This Row],[VALOR RESTANTE]]&lt;Tabla267[[#This Row],[VALOR]],"NO DISPONIBLE","DISPONIBLE")</f>
        <v>#N/A</v>
      </c>
      <c r="M7915" s="9">
        <f>COUNTIF(Tabla267[[#This Row],[VALOR RESTANTE]],0)</f>
        <v>0</v>
      </c>
    </row>
    <row r="7916" spans="2:13" hidden="1" x14ac:dyDescent="0.2">
      <c r="B7916" s="31">
        <v>7907</v>
      </c>
      <c r="J7916">
        <f t="shared" si="123"/>
        <v>105000</v>
      </c>
      <c r="K7916" t="e">
        <f>VLOOKUP(B7916,'REGISTRO ABONOS'!$B$8:$BC$10039,54,0)</f>
        <v>#N/A</v>
      </c>
      <c r="L7916" t="e">
        <f>IF(Tabla267[[#This Row],[VALOR RESTANTE]]&lt;Tabla267[[#This Row],[VALOR]],"NO DISPONIBLE","DISPONIBLE")</f>
        <v>#N/A</v>
      </c>
      <c r="M7916" s="9">
        <f>COUNTIF(Tabla267[[#This Row],[VALOR RESTANTE]],0)</f>
        <v>0</v>
      </c>
    </row>
    <row r="7917" spans="2:13" hidden="1" x14ac:dyDescent="0.2">
      <c r="B7917" s="31">
        <v>7908</v>
      </c>
      <c r="J7917">
        <f t="shared" si="123"/>
        <v>105000</v>
      </c>
      <c r="K7917" t="e">
        <f>VLOOKUP(B7917,'REGISTRO ABONOS'!$B$8:$BC$10039,54,0)</f>
        <v>#N/A</v>
      </c>
      <c r="L7917" t="e">
        <f>IF(Tabla267[[#This Row],[VALOR RESTANTE]]&lt;Tabla267[[#This Row],[VALOR]],"NO DISPONIBLE","DISPONIBLE")</f>
        <v>#N/A</v>
      </c>
      <c r="M7917" s="9">
        <f>COUNTIF(Tabla267[[#This Row],[VALOR RESTANTE]],0)</f>
        <v>0</v>
      </c>
    </row>
    <row r="7918" spans="2:13" hidden="1" x14ac:dyDescent="0.2">
      <c r="B7918" s="31">
        <v>7909</v>
      </c>
      <c r="J7918">
        <f t="shared" si="123"/>
        <v>105000</v>
      </c>
      <c r="K7918" t="e">
        <f>VLOOKUP(B7918,'REGISTRO ABONOS'!$B$8:$BC$10039,54,0)</f>
        <v>#N/A</v>
      </c>
      <c r="L7918" t="e">
        <f>IF(Tabla267[[#This Row],[VALOR RESTANTE]]&lt;Tabla267[[#This Row],[VALOR]],"NO DISPONIBLE","DISPONIBLE")</f>
        <v>#N/A</v>
      </c>
      <c r="M7918" s="9">
        <f>COUNTIF(Tabla267[[#This Row],[VALOR RESTANTE]],0)</f>
        <v>0</v>
      </c>
    </row>
    <row r="7919" spans="2:13" hidden="1" x14ac:dyDescent="0.2">
      <c r="B7919" s="31">
        <v>7910</v>
      </c>
      <c r="J7919">
        <f t="shared" si="123"/>
        <v>105000</v>
      </c>
      <c r="K7919" t="e">
        <f>VLOOKUP(B7919,'REGISTRO ABONOS'!$B$8:$BC$10039,54,0)</f>
        <v>#N/A</v>
      </c>
      <c r="L7919" t="e">
        <f>IF(Tabla267[[#This Row],[VALOR RESTANTE]]&lt;Tabla267[[#This Row],[VALOR]],"NO DISPONIBLE","DISPONIBLE")</f>
        <v>#N/A</v>
      </c>
      <c r="M7919" s="9">
        <f>COUNTIF(Tabla267[[#This Row],[VALOR RESTANTE]],0)</f>
        <v>0</v>
      </c>
    </row>
    <row r="7920" spans="2:13" hidden="1" x14ac:dyDescent="0.2">
      <c r="B7920" s="31">
        <v>7911</v>
      </c>
      <c r="J7920">
        <f t="shared" si="123"/>
        <v>105000</v>
      </c>
      <c r="K7920" t="e">
        <f>VLOOKUP(B7920,'REGISTRO ABONOS'!$B$8:$BC$10039,54,0)</f>
        <v>#N/A</v>
      </c>
      <c r="L7920" t="e">
        <f>IF(Tabla267[[#This Row],[VALOR RESTANTE]]&lt;Tabla267[[#This Row],[VALOR]],"NO DISPONIBLE","DISPONIBLE")</f>
        <v>#N/A</v>
      </c>
      <c r="M7920" s="9">
        <f>COUNTIF(Tabla267[[#This Row],[VALOR RESTANTE]],0)</f>
        <v>0</v>
      </c>
    </row>
    <row r="7921" spans="2:13" hidden="1" x14ac:dyDescent="0.2">
      <c r="B7921" s="31">
        <v>7912</v>
      </c>
      <c r="J7921">
        <f t="shared" si="123"/>
        <v>105000</v>
      </c>
      <c r="K7921" t="e">
        <f>VLOOKUP(B7921,'REGISTRO ABONOS'!$B$8:$BC$10039,54,0)</f>
        <v>#N/A</v>
      </c>
      <c r="L7921" t="e">
        <f>IF(Tabla267[[#This Row],[VALOR RESTANTE]]&lt;Tabla267[[#This Row],[VALOR]],"NO DISPONIBLE","DISPONIBLE")</f>
        <v>#N/A</v>
      </c>
      <c r="M7921" s="9">
        <f>COUNTIF(Tabla267[[#This Row],[VALOR RESTANTE]],0)</f>
        <v>0</v>
      </c>
    </row>
    <row r="7922" spans="2:13" hidden="1" x14ac:dyDescent="0.2">
      <c r="B7922" s="31">
        <v>7913</v>
      </c>
      <c r="J7922">
        <f t="shared" si="123"/>
        <v>105000</v>
      </c>
      <c r="K7922" t="e">
        <f>VLOOKUP(B7922,'REGISTRO ABONOS'!$B$8:$BC$10039,54,0)</f>
        <v>#N/A</v>
      </c>
      <c r="L7922" t="e">
        <f>IF(Tabla267[[#This Row],[VALOR RESTANTE]]&lt;Tabla267[[#This Row],[VALOR]],"NO DISPONIBLE","DISPONIBLE")</f>
        <v>#N/A</v>
      </c>
      <c r="M7922" s="9">
        <f>COUNTIF(Tabla267[[#This Row],[VALOR RESTANTE]],0)</f>
        <v>0</v>
      </c>
    </row>
    <row r="7923" spans="2:13" hidden="1" x14ac:dyDescent="0.2">
      <c r="B7923" s="31">
        <v>7914</v>
      </c>
      <c r="J7923">
        <f t="shared" si="123"/>
        <v>105000</v>
      </c>
      <c r="K7923" t="e">
        <f>VLOOKUP(B7923,'REGISTRO ABONOS'!$B$8:$BC$10039,54,0)</f>
        <v>#N/A</v>
      </c>
      <c r="L7923" t="e">
        <f>IF(Tabla267[[#This Row],[VALOR RESTANTE]]&lt;Tabla267[[#This Row],[VALOR]],"NO DISPONIBLE","DISPONIBLE")</f>
        <v>#N/A</v>
      </c>
      <c r="M7923" s="9">
        <f>COUNTIF(Tabla267[[#This Row],[VALOR RESTANTE]],0)</f>
        <v>0</v>
      </c>
    </row>
    <row r="7924" spans="2:13" hidden="1" x14ac:dyDescent="0.2">
      <c r="B7924" s="31">
        <v>7915</v>
      </c>
      <c r="J7924">
        <f t="shared" si="123"/>
        <v>105000</v>
      </c>
      <c r="K7924" t="e">
        <f>VLOOKUP(B7924,'REGISTRO ABONOS'!$B$8:$BC$10039,54,0)</f>
        <v>#N/A</v>
      </c>
      <c r="L7924" t="e">
        <f>IF(Tabla267[[#This Row],[VALOR RESTANTE]]&lt;Tabla267[[#This Row],[VALOR]],"NO DISPONIBLE","DISPONIBLE")</f>
        <v>#N/A</v>
      </c>
      <c r="M7924" s="9">
        <f>COUNTIF(Tabla267[[#This Row],[VALOR RESTANTE]],0)</f>
        <v>0</v>
      </c>
    </row>
    <row r="7925" spans="2:13" hidden="1" x14ac:dyDescent="0.2">
      <c r="B7925" s="31">
        <v>7916</v>
      </c>
      <c r="J7925">
        <f t="shared" si="123"/>
        <v>105000</v>
      </c>
      <c r="K7925" t="e">
        <f>VLOOKUP(B7925,'REGISTRO ABONOS'!$B$8:$BC$10039,54,0)</f>
        <v>#N/A</v>
      </c>
      <c r="L7925" t="e">
        <f>IF(Tabla267[[#This Row],[VALOR RESTANTE]]&lt;Tabla267[[#This Row],[VALOR]],"NO DISPONIBLE","DISPONIBLE")</f>
        <v>#N/A</v>
      </c>
      <c r="M7925" s="9">
        <f>COUNTIF(Tabla267[[#This Row],[VALOR RESTANTE]],0)</f>
        <v>0</v>
      </c>
    </row>
    <row r="7926" spans="2:13" hidden="1" x14ac:dyDescent="0.2">
      <c r="B7926" s="31">
        <v>7917</v>
      </c>
      <c r="J7926">
        <f t="shared" si="123"/>
        <v>105000</v>
      </c>
      <c r="K7926" t="e">
        <f>VLOOKUP(B7926,'REGISTRO ABONOS'!$B$8:$BC$10039,54,0)</f>
        <v>#N/A</v>
      </c>
      <c r="L7926" t="e">
        <f>IF(Tabla267[[#This Row],[VALOR RESTANTE]]&lt;Tabla267[[#This Row],[VALOR]],"NO DISPONIBLE","DISPONIBLE")</f>
        <v>#N/A</v>
      </c>
      <c r="M7926" s="9">
        <f>COUNTIF(Tabla267[[#This Row],[VALOR RESTANTE]],0)</f>
        <v>0</v>
      </c>
    </row>
    <row r="7927" spans="2:13" hidden="1" x14ac:dyDescent="0.2">
      <c r="B7927" s="31">
        <v>7918</v>
      </c>
      <c r="J7927">
        <f t="shared" si="123"/>
        <v>105000</v>
      </c>
      <c r="K7927" t="e">
        <f>VLOOKUP(B7927,'REGISTRO ABONOS'!$B$8:$BC$10039,54,0)</f>
        <v>#N/A</v>
      </c>
      <c r="L7927" t="e">
        <f>IF(Tabla267[[#This Row],[VALOR RESTANTE]]&lt;Tabla267[[#This Row],[VALOR]],"NO DISPONIBLE","DISPONIBLE")</f>
        <v>#N/A</v>
      </c>
      <c r="M7927" s="9">
        <f>COUNTIF(Tabla267[[#This Row],[VALOR RESTANTE]],0)</f>
        <v>0</v>
      </c>
    </row>
    <row r="7928" spans="2:13" hidden="1" x14ac:dyDescent="0.2">
      <c r="B7928" s="31">
        <v>7919</v>
      </c>
      <c r="J7928">
        <f t="shared" si="123"/>
        <v>105000</v>
      </c>
      <c r="K7928" t="e">
        <f>VLOOKUP(B7928,'REGISTRO ABONOS'!$B$8:$BC$10039,54,0)</f>
        <v>#N/A</v>
      </c>
      <c r="L7928" t="e">
        <f>IF(Tabla267[[#This Row],[VALOR RESTANTE]]&lt;Tabla267[[#This Row],[VALOR]],"NO DISPONIBLE","DISPONIBLE")</f>
        <v>#N/A</v>
      </c>
      <c r="M7928" s="9">
        <f>COUNTIF(Tabla267[[#This Row],[VALOR RESTANTE]],0)</f>
        <v>0</v>
      </c>
    </row>
    <row r="7929" spans="2:13" hidden="1" x14ac:dyDescent="0.2">
      <c r="B7929" s="31">
        <v>7920</v>
      </c>
      <c r="J7929">
        <f t="shared" si="123"/>
        <v>105000</v>
      </c>
      <c r="K7929" t="e">
        <f>VLOOKUP(B7929,'REGISTRO ABONOS'!$B$8:$BC$10039,54,0)</f>
        <v>#N/A</v>
      </c>
      <c r="L7929" t="e">
        <f>IF(Tabla267[[#This Row],[VALOR RESTANTE]]&lt;Tabla267[[#This Row],[VALOR]],"NO DISPONIBLE","DISPONIBLE")</f>
        <v>#N/A</v>
      </c>
      <c r="M7929" s="9">
        <f>COUNTIF(Tabla267[[#This Row],[VALOR RESTANTE]],0)</f>
        <v>0</v>
      </c>
    </row>
    <row r="7930" spans="2:13" hidden="1" x14ac:dyDescent="0.2">
      <c r="B7930" s="31">
        <v>7921</v>
      </c>
      <c r="J7930">
        <f t="shared" si="123"/>
        <v>105000</v>
      </c>
      <c r="K7930" t="e">
        <f>VLOOKUP(B7930,'REGISTRO ABONOS'!$B$8:$BC$10039,54,0)</f>
        <v>#N/A</v>
      </c>
      <c r="L7930" t="e">
        <f>IF(Tabla267[[#This Row],[VALOR RESTANTE]]&lt;Tabla267[[#This Row],[VALOR]],"NO DISPONIBLE","DISPONIBLE")</f>
        <v>#N/A</v>
      </c>
      <c r="M7930" s="9">
        <f>COUNTIF(Tabla267[[#This Row],[VALOR RESTANTE]],0)</f>
        <v>0</v>
      </c>
    </row>
    <row r="7931" spans="2:13" hidden="1" x14ac:dyDescent="0.2">
      <c r="B7931" s="31">
        <v>7922</v>
      </c>
      <c r="J7931">
        <f t="shared" si="123"/>
        <v>105000</v>
      </c>
      <c r="K7931" t="e">
        <f>VLOOKUP(B7931,'REGISTRO ABONOS'!$B$8:$BC$10039,54,0)</f>
        <v>#N/A</v>
      </c>
      <c r="L7931" t="e">
        <f>IF(Tabla267[[#This Row],[VALOR RESTANTE]]&lt;Tabla267[[#This Row],[VALOR]],"NO DISPONIBLE","DISPONIBLE")</f>
        <v>#N/A</v>
      </c>
      <c r="M7931" s="9">
        <f>COUNTIF(Tabla267[[#This Row],[VALOR RESTANTE]],0)</f>
        <v>0</v>
      </c>
    </row>
    <row r="7932" spans="2:13" hidden="1" x14ac:dyDescent="0.2">
      <c r="B7932" s="31">
        <v>7923</v>
      </c>
      <c r="J7932">
        <f t="shared" si="123"/>
        <v>105000</v>
      </c>
      <c r="K7932" t="e">
        <f>VLOOKUP(B7932,'REGISTRO ABONOS'!$B$8:$BC$10039,54,0)</f>
        <v>#N/A</v>
      </c>
      <c r="L7932" t="e">
        <f>IF(Tabla267[[#This Row],[VALOR RESTANTE]]&lt;Tabla267[[#This Row],[VALOR]],"NO DISPONIBLE","DISPONIBLE")</f>
        <v>#N/A</v>
      </c>
      <c r="M7932" s="9">
        <f>COUNTIF(Tabla267[[#This Row],[VALOR RESTANTE]],0)</f>
        <v>0</v>
      </c>
    </row>
    <row r="7933" spans="2:13" hidden="1" x14ac:dyDescent="0.2">
      <c r="B7933" s="31">
        <v>7924</v>
      </c>
      <c r="J7933">
        <f t="shared" si="123"/>
        <v>105000</v>
      </c>
      <c r="K7933" t="e">
        <f>VLOOKUP(B7933,'REGISTRO ABONOS'!$B$8:$BC$10039,54,0)</f>
        <v>#N/A</v>
      </c>
      <c r="L7933" t="e">
        <f>IF(Tabla267[[#This Row],[VALOR RESTANTE]]&lt;Tabla267[[#This Row],[VALOR]],"NO DISPONIBLE","DISPONIBLE")</f>
        <v>#N/A</v>
      </c>
      <c r="M7933" s="9">
        <f>COUNTIF(Tabla267[[#This Row],[VALOR RESTANTE]],0)</f>
        <v>0</v>
      </c>
    </row>
    <row r="7934" spans="2:13" hidden="1" x14ac:dyDescent="0.2">
      <c r="B7934" s="31">
        <v>7925</v>
      </c>
      <c r="J7934">
        <f t="shared" si="123"/>
        <v>105000</v>
      </c>
      <c r="K7934" t="e">
        <f>VLOOKUP(B7934,'REGISTRO ABONOS'!$B$8:$BC$10039,54,0)</f>
        <v>#N/A</v>
      </c>
      <c r="L7934" t="e">
        <f>IF(Tabla267[[#This Row],[VALOR RESTANTE]]&lt;Tabla267[[#This Row],[VALOR]],"NO DISPONIBLE","DISPONIBLE")</f>
        <v>#N/A</v>
      </c>
      <c r="M7934" s="9">
        <f>COUNTIF(Tabla267[[#This Row],[VALOR RESTANTE]],0)</f>
        <v>0</v>
      </c>
    </row>
    <row r="7935" spans="2:13" hidden="1" x14ac:dyDescent="0.2">
      <c r="B7935" s="31">
        <v>7926</v>
      </c>
      <c r="J7935">
        <f t="shared" si="123"/>
        <v>105000</v>
      </c>
      <c r="K7935" t="e">
        <f>VLOOKUP(B7935,'REGISTRO ABONOS'!$B$8:$BC$10039,54,0)</f>
        <v>#N/A</v>
      </c>
      <c r="L7935" t="e">
        <f>IF(Tabla267[[#This Row],[VALOR RESTANTE]]&lt;Tabla267[[#This Row],[VALOR]],"NO DISPONIBLE","DISPONIBLE")</f>
        <v>#N/A</v>
      </c>
      <c r="M7935" s="9">
        <f>COUNTIF(Tabla267[[#This Row],[VALOR RESTANTE]],0)</f>
        <v>0</v>
      </c>
    </row>
    <row r="7936" spans="2:13" hidden="1" x14ac:dyDescent="0.2">
      <c r="B7936" s="31">
        <v>7927</v>
      </c>
      <c r="J7936">
        <f t="shared" si="123"/>
        <v>105000</v>
      </c>
      <c r="K7936" t="e">
        <f>VLOOKUP(B7936,'REGISTRO ABONOS'!$B$8:$BC$10039,54,0)</f>
        <v>#N/A</v>
      </c>
      <c r="L7936" t="e">
        <f>IF(Tabla267[[#This Row],[VALOR RESTANTE]]&lt;Tabla267[[#This Row],[VALOR]],"NO DISPONIBLE","DISPONIBLE")</f>
        <v>#N/A</v>
      </c>
      <c r="M7936" s="9">
        <f>COUNTIF(Tabla267[[#This Row],[VALOR RESTANTE]],0)</f>
        <v>0</v>
      </c>
    </row>
    <row r="7937" spans="2:13" hidden="1" x14ac:dyDescent="0.2">
      <c r="B7937" s="31">
        <v>7928</v>
      </c>
      <c r="J7937">
        <f t="shared" si="123"/>
        <v>105000</v>
      </c>
      <c r="K7937" t="e">
        <f>VLOOKUP(B7937,'REGISTRO ABONOS'!$B$8:$BC$10039,54,0)</f>
        <v>#N/A</v>
      </c>
      <c r="L7937" t="e">
        <f>IF(Tabla267[[#This Row],[VALOR RESTANTE]]&lt;Tabla267[[#This Row],[VALOR]],"NO DISPONIBLE","DISPONIBLE")</f>
        <v>#N/A</v>
      </c>
      <c r="M7937" s="9">
        <f>COUNTIF(Tabla267[[#This Row],[VALOR RESTANTE]],0)</f>
        <v>0</v>
      </c>
    </row>
    <row r="7938" spans="2:13" hidden="1" x14ac:dyDescent="0.2">
      <c r="B7938" s="31">
        <v>7929</v>
      </c>
      <c r="J7938">
        <f t="shared" si="123"/>
        <v>105000</v>
      </c>
      <c r="K7938" t="e">
        <f>VLOOKUP(B7938,'REGISTRO ABONOS'!$B$8:$BC$10039,54,0)</f>
        <v>#N/A</v>
      </c>
      <c r="L7938" t="e">
        <f>IF(Tabla267[[#This Row],[VALOR RESTANTE]]&lt;Tabla267[[#This Row],[VALOR]],"NO DISPONIBLE","DISPONIBLE")</f>
        <v>#N/A</v>
      </c>
      <c r="M7938" s="9">
        <f>COUNTIF(Tabla267[[#This Row],[VALOR RESTANTE]],0)</f>
        <v>0</v>
      </c>
    </row>
    <row r="7939" spans="2:13" hidden="1" x14ac:dyDescent="0.2">
      <c r="B7939" s="31">
        <v>7930</v>
      </c>
      <c r="J7939">
        <f t="shared" si="123"/>
        <v>105000</v>
      </c>
      <c r="K7939" t="e">
        <f>VLOOKUP(B7939,'REGISTRO ABONOS'!$B$8:$BC$10039,54,0)</f>
        <v>#N/A</v>
      </c>
      <c r="L7939" t="e">
        <f>IF(Tabla267[[#This Row],[VALOR RESTANTE]]&lt;Tabla267[[#This Row],[VALOR]],"NO DISPONIBLE","DISPONIBLE")</f>
        <v>#N/A</v>
      </c>
      <c r="M7939" s="9">
        <f>COUNTIF(Tabla267[[#This Row],[VALOR RESTANTE]],0)</f>
        <v>0</v>
      </c>
    </row>
    <row r="7940" spans="2:13" hidden="1" x14ac:dyDescent="0.2">
      <c r="B7940" s="31">
        <v>7931</v>
      </c>
      <c r="J7940">
        <f t="shared" si="123"/>
        <v>105000</v>
      </c>
      <c r="K7940" t="e">
        <f>VLOOKUP(B7940,'REGISTRO ABONOS'!$B$8:$BC$10039,54,0)</f>
        <v>#N/A</v>
      </c>
      <c r="L7940" t="e">
        <f>IF(Tabla267[[#This Row],[VALOR RESTANTE]]&lt;Tabla267[[#This Row],[VALOR]],"NO DISPONIBLE","DISPONIBLE")</f>
        <v>#N/A</v>
      </c>
      <c r="M7940" s="9">
        <f>COUNTIF(Tabla267[[#This Row],[VALOR RESTANTE]],0)</f>
        <v>0</v>
      </c>
    </row>
    <row r="7941" spans="2:13" hidden="1" x14ac:dyDescent="0.2">
      <c r="B7941" s="31">
        <v>7932</v>
      </c>
      <c r="J7941">
        <f t="shared" si="123"/>
        <v>105000</v>
      </c>
      <c r="K7941" t="e">
        <f>VLOOKUP(B7941,'REGISTRO ABONOS'!$B$8:$BC$10039,54,0)</f>
        <v>#N/A</v>
      </c>
      <c r="L7941" t="e">
        <f>IF(Tabla267[[#This Row],[VALOR RESTANTE]]&lt;Tabla267[[#This Row],[VALOR]],"NO DISPONIBLE","DISPONIBLE")</f>
        <v>#N/A</v>
      </c>
      <c r="M7941" s="9">
        <f>COUNTIF(Tabla267[[#This Row],[VALOR RESTANTE]],0)</f>
        <v>0</v>
      </c>
    </row>
    <row r="7942" spans="2:13" hidden="1" x14ac:dyDescent="0.2">
      <c r="B7942" s="31">
        <v>7933</v>
      </c>
      <c r="J7942">
        <f t="shared" si="123"/>
        <v>105000</v>
      </c>
      <c r="K7942" t="e">
        <f>VLOOKUP(B7942,'REGISTRO ABONOS'!$B$8:$BC$10039,54,0)</f>
        <v>#N/A</v>
      </c>
      <c r="L7942" t="e">
        <f>IF(Tabla267[[#This Row],[VALOR RESTANTE]]&lt;Tabla267[[#This Row],[VALOR]],"NO DISPONIBLE","DISPONIBLE")</f>
        <v>#N/A</v>
      </c>
      <c r="M7942" s="9">
        <f>COUNTIF(Tabla267[[#This Row],[VALOR RESTANTE]],0)</f>
        <v>0</v>
      </c>
    </row>
    <row r="7943" spans="2:13" hidden="1" x14ac:dyDescent="0.2">
      <c r="B7943" s="31">
        <v>7934</v>
      </c>
      <c r="J7943">
        <f t="shared" si="123"/>
        <v>105000</v>
      </c>
      <c r="K7943" t="e">
        <f>VLOOKUP(B7943,'REGISTRO ABONOS'!$B$8:$BC$10039,54,0)</f>
        <v>#N/A</v>
      </c>
      <c r="L7943" t="e">
        <f>IF(Tabla267[[#This Row],[VALOR RESTANTE]]&lt;Tabla267[[#This Row],[VALOR]],"NO DISPONIBLE","DISPONIBLE")</f>
        <v>#N/A</v>
      </c>
      <c r="M7943" s="9">
        <f>COUNTIF(Tabla267[[#This Row],[VALOR RESTANTE]],0)</f>
        <v>0</v>
      </c>
    </row>
    <row r="7944" spans="2:13" hidden="1" x14ac:dyDescent="0.2">
      <c r="B7944" s="31">
        <v>7935</v>
      </c>
      <c r="J7944">
        <f t="shared" si="123"/>
        <v>105000</v>
      </c>
      <c r="K7944" t="e">
        <f>VLOOKUP(B7944,'REGISTRO ABONOS'!$B$8:$BC$10039,54,0)</f>
        <v>#N/A</v>
      </c>
      <c r="L7944" t="e">
        <f>IF(Tabla267[[#This Row],[VALOR RESTANTE]]&lt;Tabla267[[#This Row],[VALOR]],"NO DISPONIBLE","DISPONIBLE")</f>
        <v>#N/A</v>
      </c>
      <c r="M7944" s="9">
        <f>COUNTIF(Tabla267[[#This Row],[VALOR RESTANTE]],0)</f>
        <v>0</v>
      </c>
    </row>
    <row r="7945" spans="2:13" hidden="1" x14ac:dyDescent="0.2">
      <c r="B7945" s="31">
        <v>7936</v>
      </c>
      <c r="J7945">
        <f t="shared" si="123"/>
        <v>105000</v>
      </c>
      <c r="K7945" t="e">
        <f>VLOOKUP(B7945,'REGISTRO ABONOS'!$B$8:$BC$10039,54,0)</f>
        <v>#N/A</v>
      </c>
      <c r="L7945" t="e">
        <f>IF(Tabla267[[#This Row],[VALOR RESTANTE]]&lt;Tabla267[[#This Row],[VALOR]],"NO DISPONIBLE","DISPONIBLE")</f>
        <v>#N/A</v>
      </c>
      <c r="M7945" s="9">
        <f>COUNTIF(Tabla267[[#This Row],[VALOR RESTANTE]],0)</f>
        <v>0</v>
      </c>
    </row>
    <row r="7946" spans="2:13" hidden="1" x14ac:dyDescent="0.2">
      <c r="B7946" s="31">
        <v>7937</v>
      </c>
      <c r="J7946">
        <f t="shared" si="123"/>
        <v>105000</v>
      </c>
      <c r="K7946" t="e">
        <f>VLOOKUP(B7946,'REGISTRO ABONOS'!$B$8:$BC$10039,54,0)</f>
        <v>#N/A</v>
      </c>
      <c r="L7946" t="e">
        <f>IF(Tabla267[[#This Row],[VALOR RESTANTE]]&lt;Tabla267[[#This Row],[VALOR]],"NO DISPONIBLE","DISPONIBLE")</f>
        <v>#N/A</v>
      </c>
      <c r="M7946" s="9">
        <f>COUNTIF(Tabla267[[#This Row],[VALOR RESTANTE]],0)</f>
        <v>0</v>
      </c>
    </row>
    <row r="7947" spans="2:13" hidden="1" x14ac:dyDescent="0.2">
      <c r="B7947" s="31">
        <v>7938</v>
      </c>
      <c r="J7947">
        <f t="shared" si="123"/>
        <v>105000</v>
      </c>
      <c r="K7947" t="e">
        <f>VLOOKUP(B7947,'REGISTRO ABONOS'!$B$8:$BC$10039,54,0)</f>
        <v>#N/A</v>
      </c>
      <c r="L7947" t="e">
        <f>IF(Tabla267[[#This Row],[VALOR RESTANTE]]&lt;Tabla267[[#This Row],[VALOR]],"NO DISPONIBLE","DISPONIBLE")</f>
        <v>#N/A</v>
      </c>
      <c r="M7947" s="9">
        <f>COUNTIF(Tabla267[[#This Row],[VALOR RESTANTE]],0)</f>
        <v>0</v>
      </c>
    </row>
    <row r="7948" spans="2:13" hidden="1" x14ac:dyDescent="0.2">
      <c r="B7948" s="31">
        <v>7939</v>
      </c>
      <c r="J7948">
        <f t="shared" ref="J7948:J8011" si="124">IF(C7948&gt;43607,130000,105000)</f>
        <v>105000</v>
      </c>
      <c r="K7948" t="e">
        <f>VLOOKUP(B7948,'REGISTRO ABONOS'!$B$8:$BC$10039,54,0)</f>
        <v>#N/A</v>
      </c>
      <c r="L7948" t="e">
        <f>IF(Tabla267[[#This Row],[VALOR RESTANTE]]&lt;Tabla267[[#This Row],[VALOR]],"NO DISPONIBLE","DISPONIBLE")</f>
        <v>#N/A</v>
      </c>
      <c r="M7948" s="9">
        <f>COUNTIF(Tabla267[[#This Row],[VALOR RESTANTE]],0)</f>
        <v>0</v>
      </c>
    </row>
    <row r="7949" spans="2:13" hidden="1" x14ac:dyDescent="0.2">
      <c r="B7949" s="31">
        <v>7940</v>
      </c>
      <c r="J7949">
        <f t="shared" si="124"/>
        <v>105000</v>
      </c>
      <c r="K7949" t="e">
        <f>VLOOKUP(B7949,'REGISTRO ABONOS'!$B$8:$BC$10039,54,0)</f>
        <v>#N/A</v>
      </c>
      <c r="L7949" t="e">
        <f>IF(Tabla267[[#This Row],[VALOR RESTANTE]]&lt;Tabla267[[#This Row],[VALOR]],"NO DISPONIBLE","DISPONIBLE")</f>
        <v>#N/A</v>
      </c>
      <c r="M7949" s="9">
        <f>COUNTIF(Tabla267[[#This Row],[VALOR RESTANTE]],0)</f>
        <v>0</v>
      </c>
    </row>
    <row r="7950" spans="2:13" hidden="1" x14ac:dyDescent="0.2">
      <c r="B7950" s="31">
        <v>7941</v>
      </c>
      <c r="J7950">
        <f t="shared" si="124"/>
        <v>105000</v>
      </c>
      <c r="K7950" t="e">
        <f>VLOOKUP(B7950,'REGISTRO ABONOS'!$B$8:$BC$10039,54,0)</f>
        <v>#N/A</v>
      </c>
      <c r="L7950" t="e">
        <f>IF(Tabla267[[#This Row],[VALOR RESTANTE]]&lt;Tabla267[[#This Row],[VALOR]],"NO DISPONIBLE","DISPONIBLE")</f>
        <v>#N/A</v>
      </c>
      <c r="M7950" s="9">
        <f>COUNTIF(Tabla267[[#This Row],[VALOR RESTANTE]],0)</f>
        <v>0</v>
      </c>
    </row>
    <row r="7951" spans="2:13" hidden="1" x14ac:dyDescent="0.2">
      <c r="B7951" s="31">
        <v>7942</v>
      </c>
      <c r="J7951">
        <f t="shared" si="124"/>
        <v>105000</v>
      </c>
      <c r="K7951" t="e">
        <f>VLOOKUP(B7951,'REGISTRO ABONOS'!$B$8:$BC$10039,54,0)</f>
        <v>#N/A</v>
      </c>
      <c r="L7951" t="e">
        <f>IF(Tabla267[[#This Row],[VALOR RESTANTE]]&lt;Tabla267[[#This Row],[VALOR]],"NO DISPONIBLE","DISPONIBLE")</f>
        <v>#N/A</v>
      </c>
      <c r="M7951" s="9">
        <f>COUNTIF(Tabla267[[#This Row],[VALOR RESTANTE]],0)</f>
        <v>0</v>
      </c>
    </row>
    <row r="7952" spans="2:13" hidden="1" x14ac:dyDescent="0.2">
      <c r="B7952" s="31">
        <v>7943</v>
      </c>
      <c r="J7952">
        <f t="shared" si="124"/>
        <v>105000</v>
      </c>
      <c r="K7952" t="e">
        <f>VLOOKUP(B7952,'REGISTRO ABONOS'!$B$8:$BC$10039,54,0)</f>
        <v>#N/A</v>
      </c>
      <c r="L7952" t="e">
        <f>IF(Tabla267[[#This Row],[VALOR RESTANTE]]&lt;Tabla267[[#This Row],[VALOR]],"NO DISPONIBLE","DISPONIBLE")</f>
        <v>#N/A</v>
      </c>
      <c r="M7952" s="9">
        <f>COUNTIF(Tabla267[[#This Row],[VALOR RESTANTE]],0)</f>
        <v>0</v>
      </c>
    </row>
    <row r="7953" spans="2:13" hidden="1" x14ac:dyDescent="0.2">
      <c r="B7953" s="31">
        <v>7944</v>
      </c>
      <c r="J7953">
        <f t="shared" si="124"/>
        <v>105000</v>
      </c>
      <c r="K7953" t="e">
        <f>VLOOKUP(B7953,'REGISTRO ABONOS'!$B$8:$BC$10039,54,0)</f>
        <v>#N/A</v>
      </c>
      <c r="L7953" t="e">
        <f>IF(Tabla267[[#This Row],[VALOR RESTANTE]]&lt;Tabla267[[#This Row],[VALOR]],"NO DISPONIBLE","DISPONIBLE")</f>
        <v>#N/A</v>
      </c>
      <c r="M7953" s="9">
        <f>COUNTIF(Tabla267[[#This Row],[VALOR RESTANTE]],0)</f>
        <v>0</v>
      </c>
    </row>
    <row r="7954" spans="2:13" hidden="1" x14ac:dyDescent="0.2">
      <c r="B7954" s="31">
        <v>7945</v>
      </c>
      <c r="J7954">
        <f t="shared" si="124"/>
        <v>105000</v>
      </c>
      <c r="K7954" t="e">
        <f>VLOOKUP(B7954,'REGISTRO ABONOS'!$B$8:$BC$10039,54,0)</f>
        <v>#N/A</v>
      </c>
      <c r="L7954" t="e">
        <f>IF(Tabla267[[#This Row],[VALOR RESTANTE]]&lt;Tabla267[[#This Row],[VALOR]],"NO DISPONIBLE","DISPONIBLE")</f>
        <v>#N/A</v>
      </c>
      <c r="M7954" s="9">
        <f>COUNTIF(Tabla267[[#This Row],[VALOR RESTANTE]],0)</f>
        <v>0</v>
      </c>
    </row>
    <row r="7955" spans="2:13" hidden="1" x14ac:dyDescent="0.2">
      <c r="B7955" s="31">
        <v>7946</v>
      </c>
      <c r="J7955">
        <f t="shared" si="124"/>
        <v>105000</v>
      </c>
      <c r="K7955" t="e">
        <f>VLOOKUP(B7955,'REGISTRO ABONOS'!$B$8:$BC$10039,54,0)</f>
        <v>#N/A</v>
      </c>
      <c r="L7955" t="e">
        <f>IF(Tabla267[[#This Row],[VALOR RESTANTE]]&lt;Tabla267[[#This Row],[VALOR]],"NO DISPONIBLE","DISPONIBLE")</f>
        <v>#N/A</v>
      </c>
      <c r="M7955" s="9">
        <f>COUNTIF(Tabla267[[#This Row],[VALOR RESTANTE]],0)</f>
        <v>0</v>
      </c>
    </row>
    <row r="7956" spans="2:13" hidden="1" x14ac:dyDescent="0.2">
      <c r="B7956" s="31">
        <v>7947</v>
      </c>
      <c r="J7956">
        <f t="shared" si="124"/>
        <v>105000</v>
      </c>
      <c r="K7956" t="e">
        <f>VLOOKUP(B7956,'REGISTRO ABONOS'!$B$8:$BC$10039,54,0)</f>
        <v>#N/A</v>
      </c>
      <c r="L7956" t="e">
        <f>IF(Tabla267[[#This Row],[VALOR RESTANTE]]&lt;Tabla267[[#This Row],[VALOR]],"NO DISPONIBLE","DISPONIBLE")</f>
        <v>#N/A</v>
      </c>
      <c r="M7956" s="9">
        <f>COUNTIF(Tabla267[[#This Row],[VALOR RESTANTE]],0)</f>
        <v>0</v>
      </c>
    </row>
    <row r="7957" spans="2:13" hidden="1" x14ac:dyDescent="0.2">
      <c r="B7957" s="31">
        <v>7948</v>
      </c>
      <c r="J7957">
        <f t="shared" si="124"/>
        <v>105000</v>
      </c>
      <c r="K7957" t="e">
        <f>VLOOKUP(B7957,'REGISTRO ABONOS'!$B$8:$BC$10039,54,0)</f>
        <v>#N/A</v>
      </c>
      <c r="L7957" t="e">
        <f>IF(Tabla267[[#This Row],[VALOR RESTANTE]]&lt;Tabla267[[#This Row],[VALOR]],"NO DISPONIBLE","DISPONIBLE")</f>
        <v>#N/A</v>
      </c>
      <c r="M7957" s="9">
        <f>COUNTIF(Tabla267[[#This Row],[VALOR RESTANTE]],0)</f>
        <v>0</v>
      </c>
    </row>
    <row r="7958" spans="2:13" hidden="1" x14ac:dyDescent="0.2">
      <c r="B7958" s="31">
        <v>7949</v>
      </c>
      <c r="J7958">
        <f t="shared" si="124"/>
        <v>105000</v>
      </c>
      <c r="K7958" t="e">
        <f>VLOOKUP(B7958,'REGISTRO ABONOS'!$B$8:$BC$10039,54,0)</f>
        <v>#N/A</v>
      </c>
      <c r="L7958" t="e">
        <f>IF(Tabla267[[#This Row],[VALOR RESTANTE]]&lt;Tabla267[[#This Row],[VALOR]],"NO DISPONIBLE","DISPONIBLE")</f>
        <v>#N/A</v>
      </c>
      <c r="M7958" s="9">
        <f>COUNTIF(Tabla267[[#This Row],[VALOR RESTANTE]],0)</f>
        <v>0</v>
      </c>
    </row>
    <row r="7959" spans="2:13" hidden="1" x14ac:dyDescent="0.2">
      <c r="B7959" s="31">
        <v>7950</v>
      </c>
      <c r="J7959">
        <f t="shared" si="124"/>
        <v>105000</v>
      </c>
      <c r="K7959" t="e">
        <f>VLOOKUP(B7959,'REGISTRO ABONOS'!$B$8:$BC$10039,54,0)</f>
        <v>#N/A</v>
      </c>
      <c r="L7959" t="e">
        <f>IF(Tabla267[[#This Row],[VALOR RESTANTE]]&lt;Tabla267[[#This Row],[VALOR]],"NO DISPONIBLE","DISPONIBLE")</f>
        <v>#N/A</v>
      </c>
      <c r="M7959" s="9">
        <f>COUNTIF(Tabla267[[#This Row],[VALOR RESTANTE]],0)</f>
        <v>0</v>
      </c>
    </row>
    <row r="7960" spans="2:13" hidden="1" x14ac:dyDescent="0.2">
      <c r="B7960" s="31">
        <v>7951</v>
      </c>
      <c r="J7960">
        <f t="shared" si="124"/>
        <v>105000</v>
      </c>
      <c r="K7960" t="e">
        <f>VLOOKUP(B7960,'REGISTRO ABONOS'!$B$8:$BC$10039,54,0)</f>
        <v>#N/A</v>
      </c>
      <c r="L7960" t="e">
        <f>IF(Tabla267[[#This Row],[VALOR RESTANTE]]&lt;Tabla267[[#This Row],[VALOR]],"NO DISPONIBLE","DISPONIBLE")</f>
        <v>#N/A</v>
      </c>
      <c r="M7960" s="9">
        <f>COUNTIF(Tabla267[[#This Row],[VALOR RESTANTE]],0)</f>
        <v>0</v>
      </c>
    </row>
    <row r="7961" spans="2:13" hidden="1" x14ac:dyDescent="0.2">
      <c r="B7961" s="31">
        <v>7952</v>
      </c>
      <c r="J7961">
        <f t="shared" si="124"/>
        <v>105000</v>
      </c>
      <c r="K7961" t="e">
        <f>VLOOKUP(B7961,'REGISTRO ABONOS'!$B$8:$BC$10039,54,0)</f>
        <v>#N/A</v>
      </c>
      <c r="L7961" t="e">
        <f>IF(Tabla267[[#This Row],[VALOR RESTANTE]]&lt;Tabla267[[#This Row],[VALOR]],"NO DISPONIBLE","DISPONIBLE")</f>
        <v>#N/A</v>
      </c>
      <c r="M7961" s="9">
        <f>COUNTIF(Tabla267[[#This Row],[VALOR RESTANTE]],0)</f>
        <v>0</v>
      </c>
    </row>
    <row r="7962" spans="2:13" hidden="1" x14ac:dyDescent="0.2">
      <c r="B7962" s="31">
        <v>7953</v>
      </c>
      <c r="J7962">
        <f t="shared" si="124"/>
        <v>105000</v>
      </c>
      <c r="K7962" t="e">
        <f>VLOOKUP(B7962,'REGISTRO ABONOS'!$B$8:$BC$10039,54,0)</f>
        <v>#N/A</v>
      </c>
      <c r="L7962" t="e">
        <f>IF(Tabla267[[#This Row],[VALOR RESTANTE]]&lt;Tabla267[[#This Row],[VALOR]],"NO DISPONIBLE","DISPONIBLE")</f>
        <v>#N/A</v>
      </c>
      <c r="M7962" s="9">
        <f>COUNTIF(Tabla267[[#This Row],[VALOR RESTANTE]],0)</f>
        <v>0</v>
      </c>
    </row>
    <row r="7963" spans="2:13" hidden="1" x14ac:dyDescent="0.2">
      <c r="B7963" s="31">
        <v>7954</v>
      </c>
      <c r="J7963">
        <f t="shared" si="124"/>
        <v>105000</v>
      </c>
      <c r="K7963" t="e">
        <f>VLOOKUP(B7963,'REGISTRO ABONOS'!$B$8:$BC$10039,54,0)</f>
        <v>#N/A</v>
      </c>
      <c r="L7963" t="e">
        <f>IF(Tabla267[[#This Row],[VALOR RESTANTE]]&lt;Tabla267[[#This Row],[VALOR]],"NO DISPONIBLE","DISPONIBLE")</f>
        <v>#N/A</v>
      </c>
      <c r="M7963" s="9">
        <f>COUNTIF(Tabla267[[#This Row],[VALOR RESTANTE]],0)</f>
        <v>0</v>
      </c>
    </row>
    <row r="7964" spans="2:13" hidden="1" x14ac:dyDescent="0.2">
      <c r="B7964" s="31">
        <v>7955</v>
      </c>
      <c r="J7964">
        <f t="shared" si="124"/>
        <v>105000</v>
      </c>
      <c r="K7964" t="e">
        <f>VLOOKUP(B7964,'REGISTRO ABONOS'!$B$8:$BC$10039,54,0)</f>
        <v>#N/A</v>
      </c>
      <c r="L7964" t="e">
        <f>IF(Tabla267[[#This Row],[VALOR RESTANTE]]&lt;Tabla267[[#This Row],[VALOR]],"NO DISPONIBLE","DISPONIBLE")</f>
        <v>#N/A</v>
      </c>
      <c r="M7964" s="9">
        <f>COUNTIF(Tabla267[[#This Row],[VALOR RESTANTE]],0)</f>
        <v>0</v>
      </c>
    </row>
    <row r="7965" spans="2:13" hidden="1" x14ac:dyDescent="0.2">
      <c r="B7965" s="31">
        <v>7956</v>
      </c>
      <c r="J7965">
        <f t="shared" si="124"/>
        <v>105000</v>
      </c>
      <c r="K7965" t="e">
        <f>VLOOKUP(B7965,'REGISTRO ABONOS'!$B$8:$BC$10039,54,0)</f>
        <v>#N/A</v>
      </c>
      <c r="L7965" t="e">
        <f>IF(Tabla267[[#This Row],[VALOR RESTANTE]]&lt;Tabla267[[#This Row],[VALOR]],"NO DISPONIBLE","DISPONIBLE")</f>
        <v>#N/A</v>
      </c>
      <c r="M7965" s="9">
        <f>COUNTIF(Tabla267[[#This Row],[VALOR RESTANTE]],0)</f>
        <v>0</v>
      </c>
    </row>
    <row r="7966" spans="2:13" hidden="1" x14ac:dyDescent="0.2">
      <c r="B7966" s="31">
        <v>7957</v>
      </c>
      <c r="J7966">
        <f t="shared" si="124"/>
        <v>105000</v>
      </c>
      <c r="K7966" t="e">
        <f>VLOOKUP(B7966,'REGISTRO ABONOS'!$B$8:$BC$10039,54,0)</f>
        <v>#N/A</v>
      </c>
      <c r="L7966" t="e">
        <f>IF(Tabla267[[#This Row],[VALOR RESTANTE]]&lt;Tabla267[[#This Row],[VALOR]],"NO DISPONIBLE","DISPONIBLE")</f>
        <v>#N/A</v>
      </c>
      <c r="M7966" s="9">
        <f>COUNTIF(Tabla267[[#This Row],[VALOR RESTANTE]],0)</f>
        <v>0</v>
      </c>
    </row>
    <row r="7967" spans="2:13" hidden="1" x14ac:dyDescent="0.2">
      <c r="B7967" s="31">
        <v>7958</v>
      </c>
      <c r="J7967">
        <f t="shared" si="124"/>
        <v>105000</v>
      </c>
      <c r="K7967" t="e">
        <f>VLOOKUP(B7967,'REGISTRO ABONOS'!$B$8:$BC$10039,54,0)</f>
        <v>#N/A</v>
      </c>
      <c r="L7967" t="e">
        <f>IF(Tabla267[[#This Row],[VALOR RESTANTE]]&lt;Tabla267[[#This Row],[VALOR]],"NO DISPONIBLE","DISPONIBLE")</f>
        <v>#N/A</v>
      </c>
      <c r="M7967" s="9">
        <f>COUNTIF(Tabla267[[#This Row],[VALOR RESTANTE]],0)</f>
        <v>0</v>
      </c>
    </row>
    <row r="7968" spans="2:13" hidden="1" x14ac:dyDescent="0.2">
      <c r="B7968" s="31">
        <v>7959</v>
      </c>
      <c r="J7968">
        <f t="shared" si="124"/>
        <v>105000</v>
      </c>
      <c r="K7968" t="e">
        <f>VLOOKUP(B7968,'REGISTRO ABONOS'!$B$8:$BC$10039,54,0)</f>
        <v>#N/A</v>
      </c>
      <c r="L7968" t="e">
        <f>IF(Tabla267[[#This Row],[VALOR RESTANTE]]&lt;Tabla267[[#This Row],[VALOR]],"NO DISPONIBLE","DISPONIBLE")</f>
        <v>#N/A</v>
      </c>
      <c r="M7968" s="9">
        <f>COUNTIF(Tabla267[[#This Row],[VALOR RESTANTE]],0)</f>
        <v>0</v>
      </c>
    </row>
    <row r="7969" spans="2:13" hidden="1" x14ac:dyDescent="0.2">
      <c r="B7969" s="31">
        <v>7960</v>
      </c>
      <c r="J7969">
        <f t="shared" si="124"/>
        <v>105000</v>
      </c>
      <c r="K7969" t="e">
        <f>VLOOKUP(B7969,'REGISTRO ABONOS'!$B$8:$BC$10039,54,0)</f>
        <v>#N/A</v>
      </c>
      <c r="L7969" t="e">
        <f>IF(Tabla267[[#This Row],[VALOR RESTANTE]]&lt;Tabla267[[#This Row],[VALOR]],"NO DISPONIBLE","DISPONIBLE")</f>
        <v>#N/A</v>
      </c>
      <c r="M7969" s="9">
        <f>COUNTIF(Tabla267[[#This Row],[VALOR RESTANTE]],0)</f>
        <v>0</v>
      </c>
    </row>
    <row r="7970" spans="2:13" hidden="1" x14ac:dyDescent="0.2">
      <c r="B7970" s="31">
        <v>7961</v>
      </c>
      <c r="J7970">
        <f t="shared" si="124"/>
        <v>105000</v>
      </c>
      <c r="K7970" t="e">
        <f>VLOOKUP(B7970,'REGISTRO ABONOS'!$B$8:$BC$10039,54,0)</f>
        <v>#N/A</v>
      </c>
      <c r="L7970" t="e">
        <f>IF(Tabla267[[#This Row],[VALOR RESTANTE]]&lt;Tabla267[[#This Row],[VALOR]],"NO DISPONIBLE","DISPONIBLE")</f>
        <v>#N/A</v>
      </c>
      <c r="M7970" s="9">
        <f>COUNTIF(Tabla267[[#This Row],[VALOR RESTANTE]],0)</f>
        <v>0</v>
      </c>
    </row>
    <row r="7971" spans="2:13" hidden="1" x14ac:dyDescent="0.2">
      <c r="B7971" s="31">
        <v>7962</v>
      </c>
      <c r="J7971">
        <f t="shared" si="124"/>
        <v>105000</v>
      </c>
      <c r="K7971" t="e">
        <f>VLOOKUP(B7971,'REGISTRO ABONOS'!$B$8:$BC$10039,54,0)</f>
        <v>#N/A</v>
      </c>
      <c r="L7971" t="e">
        <f>IF(Tabla267[[#This Row],[VALOR RESTANTE]]&lt;Tabla267[[#This Row],[VALOR]],"NO DISPONIBLE","DISPONIBLE")</f>
        <v>#N/A</v>
      </c>
      <c r="M7971" s="9">
        <f>COUNTIF(Tabla267[[#This Row],[VALOR RESTANTE]],0)</f>
        <v>0</v>
      </c>
    </row>
    <row r="7972" spans="2:13" hidden="1" x14ac:dyDescent="0.2">
      <c r="B7972" s="31">
        <v>7963</v>
      </c>
      <c r="J7972">
        <f t="shared" si="124"/>
        <v>105000</v>
      </c>
      <c r="K7972" t="e">
        <f>VLOOKUP(B7972,'REGISTRO ABONOS'!$B$8:$BC$10039,54,0)</f>
        <v>#N/A</v>
      </c>
      <c r="L7972" t="e">
        <f>IF(Tabla267[[#This Row],[VALOR RESTANTE]]&lt;Tabla267[[#This Row],[VALOR]],"NO DISPONIBLE","DISPONIBLE")</f>
        <v>#N/A</v>
      </c>
      <c r="M7972" s="9">
        <f>COUNTIF(Tabla267[[#This Row],[VALOR RESTANTE]],0)</f>
        <v>0</v>
      </c>
    </row>
    <row r="7973" spans="2:13" hidden="1" x14ac:dyDescent="0.2">
      <c r="B7973" s="31">
        <v>7964</v>
      </c>
      <c r="J7973">
        <f t="shared" si="124"/>
        <v>105000</v>
      </c>
      <c r="K7973" t="e">
        <f>VLOOKUP(B7973,'REGISTRO ABONOS'!$B$8:$BC$10039,54,0)</f>
        <v>#N/A</v>
      </c>
      <c r="L7973" t="e">
        <f>IF(Tabla267[[#This Row],[VALOR RESTANTE]]&lt;Tabla267[[#This Row],[VALOR]],"NO DISPONIBLE","DISPONIBLE")</f>
        <v>#N/A</v>
      </c>
      <c r="M7973" s="9">
        <f>COUNTIF(Tabla267[[#This Row],[VALOR RESTANTE]],0)</f>
        <v>0</v>
      </c>
    </row>
    <row r="7974" spans="2:13" hidden="1" x14ac:dyDescent="0.2">
      <c r="B7974" s="31">
        <v>7965</v>
      </c>
      <c r="J7974">
        <f t="shared" si="124"/>
        <v>105000</v>
      </c>
      <c r="K7974" t="e">
        <f>VLOOKUP(B7974,'REGISTRO ABONOS'!$B$8:$BC$10039,54,0)</f>
        <v>#N/A</v>
      </c>
      <c r="L7974" t="e">
        <f>IF(Tabla267[[#This Row],[VALOR RESTANTE]]&lt;Tabla267[[#This Row],[VALOR]],"NO DISPONIBLE","DISPONIBLE")</f>
        <v>#N/A</v>
      </c>
      <c r="M7974" s="9">
        <f>COUNTIF(Tabla267[[#This Row],[VALOR RESTANTE]],0)</f>
        <v>0</v>
      </c>
    </row>
    <row r="7975" spans="2:13" hidden="1" x14ac:dyDescent="0.2">
      <c r="B7975" s="31">
        <v>7966</v>
      </c>
      <c r="J7975">
        <f t="shared" si="124"/>
        <v>105000</v>
      </c>
      <c r="K7975" t="e">
        <f>VLOOKUP(B7975,'REGISTRO ABONOS'!$B$8:$BC$10039,54,0)</f>
        <v>#N/A</v>
      </c>
      <c r="L7975" t="e">
        <f>IF(Tabla267[[#This Row],[VALOR RESTANTE]]&lt;Tabla267[[#This Row],[VALOR]],"NO DISPONIBLE","DISPONIBLE")</f>
        <v>#N/A</v>
      </c>
      <c r="M7975" s="9">
        <f>COUNTIF(Tabla267[[#This Row],[VALOR RESTANTE]],0)</f>
        <v>0</v>
      </c>
    </row>
    <row r="7976" spans="2:13" hidden="1" x14ac:dyDescent="0.2">
      <c r="B7976" s="31">
        <v>7967</v>
      </c>
      <c r="J7976">
        <f t="shared" si="124"/>
        <v>105000</v>
      </c>
      <c r="K7976" t="e">
        <f>VLOOKUP(B7976,'REGISTRO ABONOS'!$B$8:$BC$10039,54,0)</f>
        <v>#N/A</v>
      </c>
      <c r="L7976" t="e">
        <f>IF(Tabla267[[#This Row],[VALOR RESTANTE]]&lt;Tabla267[[#This Row],[VALOR]],"NO DISPONIBLE","DISPONIBLE")</f>
        <v>#N/A</v>
      </c>
      <c r="M7976" s="9">
        <f>COUNTIF(Tabla267[[#This Row],[VALOR RESTANTE]],0)</f>
        <v>0</v>
      </c>
    </row>
    <row r="7977" spans="2:13" hidden="1" x14ac:dyDescent="0.2">
      <c r="B7977" s="31">
        <v>7968</v>
      </c>
      <c r="J7977">
        <f t="shared" si="124"/>
        <v>105000</v>
      </c>
      <c r="K7977" t="e">
        <f>VLOOKUP(B7977,'REGISTRO ABONOS'!$B$8:$BC$10039,54,0)</f>
        <v>#N/A</v>
      </c>
      <c r="L7977" t="e">
        <f>IF(Tabla267[[#This Row],[VALOR RESTANTE]]&lt;Tabla267[[#This Row],[VALOR]],"NO DISPONIBLE","DISPONIBLE")</f>
        <v>#N/A</v>
      </c>
      <c r="M7977" s="9">
        <f>COUNTIF(Tabla267[[#This Row],[VALOR RESTANTE]],0)</f>
        <v>0</v>
      </c>
    </row>
    <row r="7978" spans="2:13" hidden="1" x14ac:dyDescent="0.2">
      <c r="B7978" s="31">
        <v>7969</v>
      </c>
      <c r="J7978">
        <f t="shared" si="124"/>
        <v>105000</v>
      </c>
      <c r="K7978" t="e">
        <f>VLOOKUP(B7978,'REGISTRO ABONOS'!$B$8:$BC$10039,54,0)</f>
        <v>#N/A</v>
      </c>
      <c r="L7978" t="e">
        <f>IF(Tabla267[[#This Row],[VALOR RESTANTE]]&lt;Tabla267[[#This Row],[VALOR]],"NO DISPONIBLE","DISPONIBLE")</f>
        <v>#N/A</v>
      </c>
      <c r="M7978" s="9">
        <f>COUNTIF(Tabla267[[#This Row],[VALOR RESTANTE]],0)</f>
        <v>0</v>
      </c>
    </row>
    <row r="7979" spans="2:13" hidden="1" x14ac:dyDescent="0.2">
      <c r="B7979" s="31">
        <v>7970</v>
      </c>
      <c r="J7979">
        <f t="shared" si="124"/>
        <v>105000</v>
      </c>
      <c r="K7979" t="e">
        <f>VLOOKUP(B7979,'REGISTRO ABONOS'!$B$8:$BC$10039,54,0)</f>
        <v>#N/A</v>
      </c>
      <c r="L7979" t="e">
        <f>IF(Tabla267[[#This Row],[VALOR RESTANTE]]&lt;Tabla267[[#This Row],[VALOR]],"NO DISPONIBLE","DISPONIBLE")</f>
        <v>#N/A</v>
      </c>
      <c r="M7979" s="9">
        <f>COUNTIF(Tabla267[[#This Row],[VALOR RESTANTE]],0)</f>
        <v>0</v>
      </c>
    </row>
    <row r="7980" spans="2:13" hidden="1" x14ac:dyDescent="0.2">
      <c r="B7980" s="31">
        <v>7971</v>
      </c>
      <c r="J7980">
        <f t="shared" si="124"/>
        <v>105000</v>
      </c>
      <c r="K7980" t="e">
        <f>VLOOKUP(B7980,'REGISTRO ABONOS'!$B$8:$BC$10039,54,0)</f>
        <v>#N/A</v>
      </c>
      <c r="L7980" t="e">
        <f>IF(Tabla267[[#This Row],[VALOR RESTANTE]]&lt;Tabla267[[#This Row],[VALOR]],"NO DISPONIBLE","DISPONIBLE")</f>
        <v>#N/A</v>
      </c>
      <c r="M7980" s="9">
        <f>COUNTIF(Tabla267[[#This Row],[VALOR RESTANTE]],0)</f>
        <v>0</v>
      </c>
    </row>
    <row r="7981" spans="2:13" hidden="1" x14ac:dyDescent="0.2">
      <c r="B7981" s="31">
        <v>7972</v>
      </c>
      <c r="J7981">
        <f t="shared" si="124"/>
        <v>105000</v>
      </c>
      <c r="K7981" t="e">
        <f>VLOOKUP(B7981,'REGISTRO ABONOS'!$B$8:$BC$10039,54,0)</f>
        <v>#N/A</v>
      </c>
      <c r="L7981" t="e">
        <f>IF(Tabla267[[#This Row],[VALOR RESTANTE]]&lt;Tabla267[[#This Row],[VALOR]],"NO DISPONIBLE","DISPONIBLE")</f>
        <v>#N/A</v>
      </c>
      <c r="M7981" s="9">
        <f>COUNTIF(Tabla267[[#This Row],[VALOR RESTANTE]],0)</f>
        <v>0</v>
      </c>
    </row>
    <row r="7982" spans="2:13" hidden="1" x14ac:dyDescent="0.2">
      <c r="B7982" s="31">
        <v>7973</v>
      </c>
      <c r="J7982">
        <f t="shared" si="124"/>
        <v>105000</v>
      </c>
      <c r="K7982" t="e">
        <f>VLOOKUP(B7982,'REGISTRO ABONOS'!$B$8:$BC$10039,54,0)</f>
        <v>#N/A</v>
      </c>
      <c r="L7982" t="e">
        <f>IF(Tabla267[[#This Row],[VALOR RESTANTE]]&lt;Tabla267[[#This Row],[VALOR]],"NO DISPONIBLE","DISPONIBLE")</f>
        <v>#N/A</v>
      </c>
      <c r="M7982" s="9">
        <f>COUNTIF(Tabla267[[#This Row],[VALOR RESTANTE]],0)</f>
        <v>0</v>
      </c>
    </row>
    <row r="7983" spans="2:13" hidden="1" x14ac:dyDescent="0.2">
      <c r="B7983" s="31">
        <v>7974</v>
      </c>
      <c r="J7983">
        <f t="shared" si="124"/>
        <v>105000</v>
      </c>
      <c r="K7983" t="e">
        <f>VLOOKUP(B7983,'REGISTRO ABONOS'!$B$8:$BC$10039,54,0)</f>
        <v>#N/A</v>
      </c>
      <c r="L7983" t="e">
        <f>IF(Tabla267[[#This Row],[VALOR RESTANTE]]&lt;Tabla267[[#This Row],[VALOR]],"NO DISPONIBLE","DISPONIBLE")</f>
        <v>#N/A</v>
      </c>
      <c r="M7983" s="9">
        <f>COUNTIF(Tabla267[[#This Row],[VALOR RESTANTE]],0)</f>
        <v>0</v>
      </c>
    </row>
    <row r="7984" spans="2:13" hidden="1" x14ac:dyDescent="0.2">
      <c r="B7984" s="31">
        <v>7975</v>
      </c>
      <c r="J7984">
        <f t="shared" si="124"/>
        <v>105000</v>
      </c>
      <c r="K7984" t="e">
        <f>VLOOKUP(B7984,'REGISTRO ABONOS'!$B$8:$BC$10039,54,0)</f>
        <v>#N/A</v>
      </c>
      <c r="L7984" t="e">
        <f>IF(Tabla267[[#This Row],[VALOR RESTANTE]]&lt;Tabla267[[#This Row],[VALOR]],"NO DISPONIBLE","DISPONIBLE")</f>
        <v>#N/A</v>
      </c>
      <c r="M7984" s="9">
        <f>COUNTIF(Tabla267[[#This Row],[VALOR RESTANTE]],0)</f>
        <v>0</v>
      </c>
    </row>
    <row r="7985" spans="2:13" hidden="1" x14ac:dyDescent="0.2">
      <c r="B7985" s="31">
        <v>7976</v>
      </c>
      <c r="J7985">
        <f t="shared" si="124"/>
        <v>105000</v>
      </c>
      <c r="K7985" t="e">
        <f>VLOOKUP(B7985,'REGISTRO ABONOS'!$B$8:$BC$10039,54,0)</f>
        <v>#N/A</v>
      </c>
      <c r="L7985" t="e">
        <f>IF(Tabla267[[#This Row],[VALOR RESTANTE]]&lt;Tabla267[[#This Row],[VALOR]],"NO DISPONIBLE","DISPONIBLE")</f>
        <v>#N/A</v>
      </c>
      <c r="M7985" s="9">
        <f>COUNTIF(Tabla267[[#This Row],[VALOR RESTANTE]],0)</f>
        <v>0</v>
      </c>
    </row>
    <row r="7986" spans="2:13" hidden="1" x14ac:dyDescent="0.2">
      <c r="B7986" s="31">
        <v>7977</v>
      </c>
      <c r="J7986">
        <f t="shared" si="124"/>
        <v>105000</v>
      </c>
      <c r="K7986" t="e">
        <f>VLOOKUP(B7986,'REGISTRO ABONOS'!$B$8:$BC$10039,54,0)</f>
        <v>#N/A</v>
      </c>
      <c r="L7986" t="e">
        <f>IF(Tabla267[[#This Row],[VALOR RESTANTE]]&lt;Tabla267[[#This Row],[VALOR]],"NO DISPONIBLE","DISPONIBLE")</f>
        <v>#N/A</v>
      </c>
      <c r="M7986" s="9">
        <f>COUNTIF(Tabla267[[#This Row],[VALOR RESTANTE]],0)</f>
        <v>0</v>
      </c>
    </row>
    <row r="7987" spans="2:13" hidden="1" x14ac:dyDescent="0.2">
      <c r="B7987" s="31">
        <v>7978</v>
      </c>
      <c r="J7987">
        <f t="shared" si="124"/>
        <v>105000</v>
      </c>
      <c r="K7987" t="e">
        <f>VLOOKUP(B7987,'REGISTRO ABONOS'!$B$8:$BC$10039,54,0)</f>
        <v>#N/A</v>
      </c>
      <c r="L7987" t="e">
        <f>IF(Tabla267[[#This Row],[VALOR RESTANTE]]&lt;Tabla267[[#This Row],[VALOR]],"NO DISPONIBLE","DISPONIBLE")</f>
        <v>#N/A</v>
      </c>
      <c r="M7987" s="9">
        <f>COUNTIF(Tabla267[[#This Row],[VALOR RESTANTE]],0)</f>
        <v>0</v>
      </c>
    </row>
    <row r="7988" spans="2:13" hidden="1" x14ac:dyDescent="0.2">
      <c r="B7988" s="31">
        <v>7979</v>
      </c>
      <c r="J7988">
        <f t="shared" si="124"/>
        <v>105000</v>
      </c>
      <c r="K7988" t="e">
        <f>VLOOKUP(B7988,'REGISTRO ABONOS'!$B$8:$BC$10039,54,0)</f>
        <v>#N/A</v>
      </c>
      <c r="L7988" t="e">
        <f>IF(Tabla267[[#This Row],[VALOR RESTANTE]]&lt;Tabla267[[#This Row],[VALOR]],"NO DISPONIBLE","DISPONIBLE")</f>
        <v>#N/A</v>
      </c>
      <c r="M7988" s="9">
        <f>COUNTIF(Tabla267[[#This Row],[VALOR RESTANTE]],0)</f>
        <v>0</v>
      </c>
    </row>
    <row r="7989" spans="2:13" hidden="1" x14ac:dyDescent="0.2">
      <c r="B7989" s="31">
        <v>7980</v>
      </c>
      <c r="J7989">
        <f t="shared" si="124"/>
        <v>105000</v>
      </c>
      <c r="K7989" t="e">
        <f>VLOOKUP(B7989,'REGISTRO ABONOS'!$B$8:$BC$10039,54,0)</f>
        <v>#N/A</v>
      </c>
      <c r="L7989" t="e">
        <f>IF(Tabla267[[#This Row],[VALOR RESTANTE]]&lt;Tabla267[[#This Row],[VALOR]],"NO DISPONIBLE","DISPONIBLE")</f>
        <v>#N/A</v>
      </c>
      <c r="M7989" s="9">
        <f>COUNTIF(Tabla267[[#This Row],[VALOR RESTANTE]],0)</f>
        <v>0</v>
      </c>
    </row>
    <row r="7990" spans="2:13" hidden="1" x14ac:dyDescent="0.2">
      <c r="B7990" s="31">
        <v>7981</v>
      </c>
      <c r="J7990">
        <f t="shared" si="124"/>
        <v>105000</v>
      </c>
      <c r="K7990" t="e">
        <f>VLOOKUP(B7990,'REGISTRO ABONOS'!$B$8:$BC$10039,54,0)</f>
        <v>#N/A</v>
      </c>
      <c r="L7990" t="e">
        <f>IF(Tabla267[[#This Row],[VALOR RESTANTE]]&lt;Tabla267[[#This Row],[VALOR]],"NO DISPONIBLE","DISPONIBLE")</f>
        <v>#N/A</v>
      </c>
      <c r="M7990" s="9">
        <f>COUNTIF(Tabla267[[#This Row],[VALOR RESTANTE]],0)</f>
        <v>0</v>
      </c>
    </row>
    <row r="7991" spans="2:13" hidden="1" x14ac:dyDescent="0.2">
      <c r="B7991" s="31">
        <v>7982</v>
      </c>
      <c r="J7991">
        <f t="shared" si="124"/>
        <v>105000</v>
      </c>
      <c r="K7991" t="e">
        <f>VLOOKUP(B7991,'REGISTRO ABONOS'!$B$8:$BC$10039,54,0)</f>
        <v>#N/A</v>
      </c>
      <c r="L7991" t="e">
        <f>IF(Tabla267[[#This Row],[VALOR RESTANTE]]&lt;Tabla267[[#This Row],[VALOR]],"NO DISPONIBLE","DISPONIBLE")</f>
        <v>#N/A</v>
      </c>
      <c r="M7991" s="9">
        <f>COUNTIF(Tabla267[[#This Row],[VALOR RESTANTE]],0)</f>
        <v>0</v>
      </c>
    </row>
    <row r="7992" spans="2:13" hidden="1" x14ac:dyDescent="0.2">
      <c r="B7992" s="31">
        <v>7983</v>
      </c>
      <c r="J7992">
        <f t="shared" si="124"/>
        <v>105000</v>
      </c>
      <c r="K7992" t="e">
        <f>VLOOKUP(B7992,'REGISTRO ABONOS'!$B$8:$BC$10039,54,0)</f>
        <v>#N/A</v>
      </c>
      <c r="L7992" t="e">
        <f>IF(Tabla267[[#This Row],[VALOR RESTANTE]]&lt;Tabla267[[#This Row],[VALOR]],"NO DISPONIBLE","DISPONIBLE")</f>
        <v>#N/A</v>
      </c>
      <c r="M7992" s="9">
        <f>COUNTIF(Tabla267[[#This Row],[VALOR RESTANTE]],0)</f>
        <v>0</v>
      </c>
    </row>
    <row r="7993" spans="2:13" hidden="1" x14ac:dyDescent="0.2">
      <c r="B7993" s="31">
        <v>7984</v>
      </c>
      <c r="J7993">
        <f t="shared" si="124"/>
        <v>105000</v>
      </c>
      <c r="K7993" t="e">
        <f>VLOOKUP(B7993,'REGISTRO ABONOS'!$B$8:$BC$10039,54,0)</f>
        <v>#N/A</v>
      </c>
      <c r="L7993" t="e">
        <f>IF(Tabla267[[#This Row],[VALOR RESTANTE]]&lt;Tabla267[[#This Row],[VALOR]],"NO DISPONIBLE","DISPONIBLE")</f>
        <v>#N/A</v>
      </c>
      <c r="M7993" s="9">
        <f>COUNTIF(Tabla267[[#This Row],[VALOR RESTANTE]],0)</f>
        <v>0</v>
      </c>
    </row>
    <row r="7994" spans="2:13" hidden="1" x14ac:dyDescent="0.2">
      <c r="B7994" s="31">
        <v>7985</v>
      </c>
      <c r="J7994">
        <f t="shared" si="124"/>
        <v>105000</v>
      </c>
      <c r="K7994" t="e">
        <f>VLOOKUP(B7994,'REGISTRO ABONOS'!$B$8:$BC$10039,54,0)</f>
        <v>#N/A</v>
      </c>
      <c r="L7994" t="e">
        <f>IF(Tabla267[[#This Row],[VALOR RESTANTE]]&lt;Tabla267[[#This Row],[VALOR]],"NO DISPONIBLE","DISPONIBLE")</f>
        <v>#N/A</v>
      </c>
      <c r="M7994" s="9">
        <f>COUNTIF(Tabla267[[#This Row],[VALOR RESTANTE]],0)</f>
        <v>0</v>
      </c>
    </row>
    <row r="7995" spans="2:13" hidden="1" x14ac:dyDescent="0.2">
      <c r="B7995" s="31">
        <v>7986</v>
      </c>
      <c r="J7995">
        <f t="shared" si="124"/>
        <v>105000</v>
      </c>
      <c r="K7995" t="e">
        <f>VLOOKUP(B7995,'REGISTRO ABONOS'!$B$8:$BC$10039,54,0)</f>
        <v>#N/A</v>
      </c>
      <c r="L7995" t="e">
        <f>IF(Tabla267[[#This Row],[VALOR RESTANTE]]&lt;Tabla267[[#This Row],[VALOR]],"NO DISPONIBLE","DISPONIBLE")</f>
        <v>#N/A</v>
      </c>
      <c r="M7995" s="9">
        <f>COUNTIF(Tabla267[[#This Row],[VALOR RESTANTE]],0)</f>
        <v>0</v>
      </c>
    </row>
    <row r="7996" spans="2:13" hidden="1" x14ac:dyDescent="0.2">
      <c r="B7996" s="31">
        <v>7987</v>
      </c>
      <c r="J7996">
        <f t="shared" si="124"/>
        <v>105000</v>
      </c>
      <c r="K7996" t="e">
        <f>VLOOKUP(B7996,'REGISTRO ABONOS'!$B$8:$BC$10039,54,0)</f>
        <v>#N/A</v>
      </c>
      <c r="L7996" t="e">
        <f>IF(Tabla267[[#This Row],[VALOR RESTANTE]]&lt;Tabla267[[#This Row],[VALOR]],"NO DISPONIBLE","DISPONIBLE")</f>
        <v>#N/A</v>
      </c>
      <c r="M7996" s="9">
        <f>COUNTIF(Tabla267[[#This Row],[VALOR RESTANTE]],0)</f>
        <v>0</v>
      </c>
    </row>
    <row r="7997" spans="2:13" hidden="1" x14ac:dyDescent="0.2">
      <c r="B7997" s="31">
        <v>7988</v>
      </c>
      <c r="J7997">
        <f t="shared" si="124"/>
        <v>105000</v>
      </c>
      <c r="K7997" t="e">
        <f>VLOOKUP(B7997,'REGISTRO ABONOS'!$B$8:$BC$10039,54,0)</f>
        <v>#N/A</v>
      </c>
      <c r="L7997" t="e">
        <f>IF(Tabla267[[#This Row],[VALOR RESTANTE]]&lt;Tabla267[[#This Row],[VALOR]],"NO DISPONIBLE","DISPONIBLE")</f>
        <v>#N/A</v>
      </c>
      <c r="M7997" s="9">
        <f>COUNTIF(Tabla267[[#This Row],[VALOR RESTANTE]],0)</f>
        <v>0</v>
      </c>
    </row>
    <row r="7998" spans="2:13" hidden="1" x14ac:dyDescent="0.2">
      <c r="B7998" s="31">
        <v>7989</v>
      </c>
      <c r="J7998">
        <f t="shared" si="124"/>
        <v>105000</v>
      </c>
      <c r="K7998" t="e">
        <f>VLOOKUP(B7998,'REGISTRO ABONOS'!$B$8:$BC$10039,54,0)</f>
        <v>#N/A</v>
      </c>
      <c r="L7998" t="e">
        <f>IF(Tabla267[[#This Row],[VALOR RESTANTE]]&lt;Tabla267[[#This Row],[VALOR]],"NO DISPONIBLE","DISPONIBLE")</f>
        <v>#N/A</v>
      </c>
      <c r="M7998" s="9">
        <f>COUNTIF(Tabla267[[#This Row],[VALOR RESTANTE]],0)</f>
        <v>0</v>
      </c>
    </row>
    <row r="7999" spans="2:13" hidden="1" x14ac:dyDescent="0.2">
      <c r="B7999" s="31">
        <v>7990</v>
      </c>
      <c r="J7999">
        <f t="shared" si="124"/>
        <v>105000</v>
      </c>
      <c r="K7999" t="e">
        <f>VLOOKUP(B7999,'REGISTRO ABONOS'!$B$8:$BC$10039,54,0)</f>
        <v>#N/A</v>
      </c>
      <c r="L7999" t="e">
        <f>IF(Tabla267[[#This Row],[VALOR RESTANTE]]&lt;Tabla267[[#This Row],[VALOR]],"NO DISPONIBLE","DISPONIBLE")</f>
        <v>#N/A</v>
      </c>
      <c r="M7999" s="9">
        <f>COUNTIF(Tabla267[[#This Row],[VALOR RESTANTE]],0)</f>
        <v>0</v>
      </c>
    </row>
    <row r="8000" spans="2:13" hidden="1" x14ac:dyDescent="0.2">
      <c r="B8000" s="31">
        <v>7991</v>
      </c>
      <c r="J8000">
        <f t="shared" si="124"/>
        <v>105000</v>
      </c>
      <c r="K8000" t="e">
        <f>VLOOKUP(B8000,'REGISTRO ABONOS'!$B$8:$BC$10039,54,0)</f>
        <v>#N/A</v>
      </c>
      <c r="L8000" t="e">
        <f>IF(Tabla267[[#This Row],[VALOR RESTANTE]]&lt;Tabla267[[#This Row],[VALOR]],"NO DISPONIBLE","DISPONIBLE")</f>
        <v>#N/A</v>
      </c>
      <c r="M8000" s="9">
        <f>COUNTIF(Tabla267[[#This Row],[VALOR RESTANTE]],0)</f>
        <v>0</v>
      </c>
    </row>
    <row r="8001" spans="2:13" hidden="1" x14ac:dyDescent="0.2">
      <c r="B8001" s="31">
        <v>7992</v>
      </c>
      <c r="J8001">
        <f t="shared" si="124"/>
        <v>105000</v>
      </c>
      <c r="K8001" t="e">
        <f>VLOOKUP(B8001,'REGISTRO ABONOS'!$B$8:$BC$10039,54,0)</f>
        <v>#N/A</v>
      </c>
      <c r="L8001" t="e">
        <f>IF(Tabla267[[#This Row],[VALOR RESTANTE]]&lt;Tabla267[[#This Row],[VALOR]],"NO DISPONIBLE","DISPONIBLE")</f>
        <v>#N/A</v>
      </c>
      <c r="M8001" s="9">
        <f>COUNTIF(Tabla267[[#This Row],[VALOR RESTANTE]],0)</f>
        <v>0</v>
      </c>
    </row>
    <row r="8002" spans="2:13" hidden="1" x14ac:dyDescent="0.2">
      <c r="B8002" s="31">
        <v>7993</v>
      </c>
      <c r="J8002">
        <f t="shared" si="124"/>
        <v>105000</v>
      </c>
      <c r="K8002" t="e">
        <f>VLOOKUP(B8002,'REGISTRO ABONOS'!$B$8:$BC$10039,54,0)</f>
        <v>#N/A</v>
      </c>
      <c r="L8002" t="e">
        <f>IF(Tabla267[[#This Row],[VALOR RESTANTE]]&lt;Tabla267[[#This Row],[VALOR]],"NO DISPONIBLE","DISPONIBLE")</f>
        <v>#N/A</v>
      </c>
      <c r="M8002" s="9">
        <f>COUNTIF(Tabla267[[#This Row],[VALOR RESTANTE]],0)</f>
        <v>0</v>
      </c>
    </row>
    <row r="8003" spans="2:13" hidden="1" x14ac:dyDescent="0.2">
      <c r="B8003" s="31">
        <v>7994</v>
      </c>
      <c r="J8003">
        <f t="shared" si="124"/>
        <v>105000</v>
      </c>
      <c r="K8003" t="e">
        <f>VLOOKUP(B8003,'REGISTRO ABONOS'!$B$8:$BC$10039,54,0)</f>
        <v>#N/A</v>
      </c>
      <c r="L8003" t="e">
        <f>IF(Tabla267[[#This Row],[VALOR RESTANTE]]&lt;Tabla267[[#This Row],[VALOR]],"NO DISPONIBLE","DISPONIBLE")</f>
        <v>#N/A</v>
      </c>
      <c r="M8003" s="9">
        <f>COUNTIF(Tabla267[[#This Row],[VALOR RESTANTE]],0)</f>
        <v>0</v>
      </c>
    </row>
    <row r="8004" spans="2:13" hidden="1" x14ac:dyDescent="0.2">
      <c r="B8004" s="31">
        <v>7995</v>
      </c>
      <c r="J8004">
        <f t="shared" si="124"/>
        <v>105000</v>
      </c>
      <c r="K8004" t="e">
        <f>VLOOKUP(B8004,'REGISTRO ABONOS'!$B$8:$BC$10039,54,0)</f>
        <v>#N/A</v>
      </c>
      <c r="L8004" t="e">
        <f>IF(Tabla267[[#This Row],[VALOR RESTANTE]]&lt;Tabla267[[#This Row],[VALOR]],"NO DISPONIBLE","DISPONIBLE")</f>
        <v>#N/A</v>
      </c>
      <c r="M8004" s="9">
        <f>COUNTIF(Tabla267[[#This Row],[VALOR RESTANTE]],0)</f>
        <v>0</v>
      </c>
    </row>
    <row r="8005" spans="2:13" hidden="1" x14ac:dyDescent="0.2">
      <c r="B8005" s="31">
        <v>7996</v>
      </c>
      <c r="J8005">
        <f t="shared" si="124"/>
        <v>105000</v>
      </c>
      <c r="K8005" t="e">
        <f>VLOOKUP(B8005,'REGISTRO ABONOS'!$B$8:$BC$10039,54,0)</f>
        <v>#N/A</v>
      </c>
      <c r="L8005" t="e">
        <f>IF(Tabla267[[#This Row],[VALOR RESTANTE]]&lt;Tabla267[[#This Row],[VALOR]],"NO DISPONIBLE","DISPONIBLE")</f>
        <v>#N/A</v>
      </c>
      <c r="M8005" s="9">
        <f>COUNTIF(Tabla267[[#This Row],[VALOR RESTANTE]],0)</f>
        <v>0</v>
      </c>
    </row>
    <row r="8006" spans="2:13" hidden="1" x14ac:dyDescent="0.2">
      <c r="B8006" s="31">
        <v>7997</v>
      </c>
      <c r="J8006">
        <f t="shared" si="124"/>
        <v>105000</v>
      </c>
      <c r="K8006" t="e">
        <f>VLOOKUP(B8006,'REGISTRO ABONOS'!$B$8:$BC$10039,54,0)</f>
        <v>#N/A</v>
      </c>
      <c r="L8006" t="e">
        <f>IF(Tabla267[[#This Row],[VALOR RESTANTE]]&lt;Tabla267[[#This Row],[VALOR]],"NO DISPONIBLE","DISPONIBLE")</f>
        <v>#N/A</v>
      </c>
      <c r="M8006" s="9">
        <f>COUNTIF(Tabla267[[#This Row],[VALOR RESTANTE]],0)</f>
        <v>0</v>
      </c>
    </row>
    <row r="8007" spans="2:13" hidden="1" x14ac:dyDescent="0.2">
      <c r="B8007" s="31">
        <v>7998</v>
      </c>
      <c r="J8007">
        <f t="shared" si="124"/>
        <v>105000</v>
      </c>
      <c r="K8007" t="e">
        <f>VLOOKUP(B8007,'REGISTRO ABONOS'!$B$8:$BC$10039,54,0)</f>
        <v>#N/A</v>
      </c>
      <c r="L8007" t="e">
        <f>IF(Tabla267[[#This Row],[VALOR RESTANTE]]&lt;Tabla267[[#This Row],[VALOR]],"NO DISPONIBLE","DISPONIBLE")</f>
        <v>#N/A</v>
      </c>
      <c r="M8007" s="9">
        <f>COUNTIF(Tabla267[[#This Row],[VALOR RESTANTE]],0)</f>
        <v>0</v>
      </c>
    </row>
    <row r="8008" spans="2:13" hidden="1" x14ac:dyDescent="0.2">
      <c r="B8008" s="31">
        <v>7999</v>
      </c>
      <c r="J8008">
        <f t="shared" si="124"/>
        <v>105000</v>
      </c>
      <c r="K8008" t="e">
        <f>VLOOKUP(B8008,'REGISTRO ABONOS'!$B$8:$BC$10039,54,0)</f>
        <v>#N/A</v>
      </c>
      <c r="L8008" t="e">
        <f>IF(Tabla267[[#This Row],[VALOR RESTANTE]]&lt;Tabla267[[#This Row],[VALOR]],"NO DISPONIBLE","DISPONIBLE")</f>
        <v>#N/A</v>
      </c>
      <c r="M8008" s="9">
        <f>COUNTIF(Tabla267[[#This Row],[VALOR RESTANTE]],0)</f>
        <v>0</v>
      </c>
    </row>
    <row r="8009" spans="2:13" hidden="1" x14ac:dyDescent="0.2">
      <c r="B8009" s="31">
        <v>8000</v>
      </c>
      <c r="J8009">
        <f t="shared" si="124"/>
        <v>105000</v>
      </c>
      <c r="K8009" t="e">
        <f>VLOOKUP(B8009,'REGISTRO ABONOS'!$B$8:$BC$10039,54,0)</f>
        <v>#N/A</v>
      </c>
      <c r="L8009" t="e">
        <f>IF(Tabla267[[#This Row],[VALOR RESTANTE]]&lt;Tabla267[[#This Row],[VALOR]],"NO DISPONIBLE","DISPONIBLE")</f>
        <v>#N/A</v>
      </c>
      <c r="M8009" s="9">
        <f>COUNTIF(Tabla267[[#This Row],[VALOR RESTANTE]],0)</f>
        <v>0</v>
      </c>
    </row>
    <row r="8010" spans="2:13" hidden="1" x14ac:dyDescent="0.2">
      <c r="B8010" s="31">
        <v>8001</v>
      </c>
      <c r="J8010">
        <f t="shared" si="124"/>
        <v>105000</v>
      </c>
      <c r="K8010" t="e">
        <f>VLOOKUP(B8010,'REGISTRO ABONOS'!$B$8:$BC$10039,54,0)</f>
        <v>#N/A</v>
      </c>
      <c r="L8010" t="e">
        <f>IF(Tabla267[[#This Row],[VALOR RESTANTE]]&lt;Tabla267[[#This Row],[VALOR]],"NO DISPONIBLE","DISPONIBLE")</f>
        <v>#N/A</v>
      </c>
      <c r="M8010" s="9">
        <f>COUNTIF(Tabla267[[#This Row],[VALOR RESTANTE]],0)</f>
        <v>0</v>
      </c>
    </row>
    <row r="8011" spans="2:13" hidden="1" x14ac:dyDescent="0.2">
      <c r="B8011" s="31">
        <v>8002</v>
      </c>
      <c r="J8011">
        <f t="shared" si="124"/>
        <v>105000</v>
      </c>
      <c r="K8011" t="e">
        <f>VLOOKUP(B8011,'REGISTRO ABONOS'!$B$8:$BC$10039,54,0)</f>
        <v>#N/A</v>
      </c>
      <c r="L8011" t="e">
        <f>IF(Tabla267[[#This Row],[VALOR RESTANTE]]&lt;Tabla267[[#This Row],[VALOR]],"NO DISPONIBLE","DISPONIBLE")</f>
        <v>#N/A</v>
      </c>
      <c r="M8011" s="9">
        <f>COUNTIF(Tabla267[[#This Row],[VALOR RESTANTE]],0)</f>
        <v>0</v>
      </c>
    </row>
    <row r="8012" spans="2:13" hidden="1" x14ac:dyDescent="0.2">
      <c r="B8012" s="31">
        <v>8003</v>
      </c>
      <c r="J8012">
        <f t="shared" ref="J8012:J8075" si="125">IF(C8012&gt;43607,130000,105000)</f>
        <v>105000</v>
      </c>
      <c r="K8012" t="e">
        <f>VLOOKUP(B8012,'REGISTRO ABONOS'!$B$8:$BC$10039,54,0)</f>
        <v>#N/A</v>
      </c>
      <c r="L8012" t="e">
        <f>IF(Tabla267[[#This Row],[VALOR RESTANTE]]&lt;Tabla267[[#This Row],[VALOR]],"NO DISPONIBLE","DISPONIBLE")</f>
        <v>#N/A</v>
      </c>
      <c r="M8012" s="9">
        <f>COUNTIF(Tabla267[[#This Row],[VALOR RESTANTE]],0)</f>
        <v>0</v>
      </c>
    </row>
    <row r="8013" spans="2:13" hidden="1" x14ac:dyDescent="0.2">
      <c r="B8013" s="31">
        <v>8004</v>
      </c>
      <c r="J8013">
        <f t="shared" si="125"/>
        <v>105000</v>
      </c>
      <c r="K8013" t="e">
        <f>VLOOKUP(B8013,'REGISTRO ABONOS'!$B$8:$BC$10039,54,0)</f>
        <v>#N/A</v>
      </c>
      <c r="L8013" t="e">
        <f>IF(Tabla267[[#This Row],[VALOR RESTANTE]]&lt;Tabla267[[#This Row],[VALOR]],"NO DISPONIBLE","DISPONIBLE")</f>
        <v>#N/A</v>
      </c>
      <c r="M8013" s="9">
        <f>COUNTIF(Tabla267[[#This Row],[VALOR RESTANTE]],0)</f>
        <v>0</v>
      </c>
    </row>
    <row r="8014" spans="2:13" hidden="1" x14ac:dyDescent="0.2">
      <c r="B8014" s="31">
        <v>8005</v>
      </c>
      <c r="J8014">
        <f t="shared" si="125"/>
        <v>105000</v>
      </c>
      <c r="K8014" t="e">
        <f>VLOOKUP(B8014,'REGISTRO ABONOS'!$B$8:$BC$10039,54,0)</f>
        <v>#N/A</v>
      </c>
      <c r="L8014" t="e">
        <f>IF(Tabla267[[#This Row],[VALOR RESTANTE]]&lt;Tabla267[[#This Row],[VALOR]],"NO DISPONIBLE","DISPONIBLE")</f>
        <v>#N/A</v>
      </c>
      <c r="M8014" s="9">
        <f>COUNTIF(Tabla267[[#This Row],[VALOR RESTANTE]],0)</f>
        <v>0</v>
      </c>
    </row>
    <row r="8015" spans="2:13" hidden="1" x14ac:dyDescent="0.2">
      <c r="B8015" s="31">
        <v>8006</v>
      </c>
      <c r="J8015">
        <f t="shared" si="125"/>
        <v>105000</v>
      </c>
      <c r="K8015" t="e">
        <f>VLOOKUP(B8015,'REGISTRO ABONOS'!$B$8:$BC$10039,54,0)</f>
        <v>#N/A</v>
      </c>
      <c r="L8015" t="e">
        <f>IF(Tabla267[[#This Row],[VALOR RESTANTE]]&lt;Tabla267[[#This Row],[VALOR]],"NO DISPONIBLE","DISPONIBLE")</f>
        <v>#N/A</v>
      </c>
      <c r="M8015" s="9">
        <f>COUNTIF(Tabla267[[#This Row],[VALOR RESTANTE]],0)</f>
        <v>0</v>
      </c>
    </row>
    <row r="8016" spans="2:13" hidden="1" x14ac:dyDescent="0.2">
      <c r="B8016" s="31">
        <v>8007</v>
      </c>
      <c r="J8016">
        <f t="shared" si="125"/>
        <v>105000</v>
      </c>
      <c r="K8016" t="e">
        <f>VLOOKUP(B8016,'REGISTRO ABONOS'!$B$8:$BC$10039,54,0)</f>
        <v>#N/A</v>
      </c>
      <c r="L8016" t="e">
        <f>IF(Tabla267[[#This Row],[VALOR RESTANTE]]&lt;Tabla267[[#This Row],[VALOR]],"NO DISPONIBLE","DISPONIBLE")</f>
        <v>#N/A</v>
      </c>
      <c r="M8016" s="9">
        <f>COUNTIF(Tabla267[[#This Row],[VALOR RESTANTE]],0)</f>
        <v>0</v>
      </c>
    </row>
    <row r="8017" spans="2:13" hidden="1" x14ac:dyDescent="0.2">
      <c r="B8017" s="31">
        <v>8008</v>
      </c>
      <c r="J8017">
        <f t="shared" si="125"/>
        <v>105000</v>
      </c>
      <c r="K8017" t="e">
        <f>VLOOKUP(B8017,'REGISTRO ABONOS'!$B$8:$BC$10039,54,0)</f>
        <v>#N/A</v>
      </c>
      <c r="L8017" t="e">
        <f>IF(Tabla267[[#This Row],[VALOR RESTANTE]]&lt;Tabla267[[#This Row],[VALOR]],"NO DISPONIBLE","DISPONIBLE")</f>
        <v>#N/A</v>
      </c>
      <c r="M8017" s="9">
        <f>COUNTIF(Tabla267[[#This Row],[VALOR RESTANTE]],0)</f>
        <v>0</v>
      </c>
    </row>
    <row r="8018" spans="2:13" hidden="1" x14ac:dyDescent="0.2">
      <c r="B8018" s="31">
        <v>8009</v>
      </c>
      <c r="J8018">
        <f t="shared" si="125"/>
        <v>105000</v>
      </c>
      <c r="K8018" t="e">
        <f>VLOOKUP(B8018,'REGISTRO ABONOS'!$B$8:$BC$10039,54,0)</f>
        <v>#N/A</v>
      </c>
      <c r="L8018" t="e">
        <f>IF(Tabla267[[#This Row],[VALOR RESTANTE]]&lt;Tabla267[[#This Row],[VALOR]],"NO DISPONIBLE","DISPONIBLE")</f>
        <v>#N/A</v>
      </c>
      <c r="M8018" s="9">
        <f>COUNTIF(Tabla267[[#This Row],[VALOR RESTANTE]],0)</f>
        <v>0</v>
      </c>
    </row>
    <row r="8019" spans="2:13" hidden="1" x14ac:dyDescent="0.2">
      <c r="B8019" s="31">
        <v>8010</v>
      </c>
      <c r="J8019">
        <f t="shared" si="125"/>
        <v>105000</v>
      </c>
      <c r="K8019" t="e">
        <f>VLOOKUP(B8019,'REGISTRO ABONOS'!$B$8:$BC$10039,54,0)</f>
        <v>#N/A</v>
      </c>
      <c r="L8019" t="e">
        <f>IF(Tabla267[[#This Row],[VALOR RESTANTE]]&lt;Tabla267[[#This Row],[VALOR]],"NO DISPONIBLE","DISPONIBLE")</f>
        <v>#N/A</v>
      </c>
      <c r="M8019" s="9">
        <f>COUNTIF(Tabla267[[#This Row],[VALOR RESTANTE]],0)</f>
        <v>0</v>
      </c>
    </row>
    <row r="8020" spans="2:13" hidden="1" x14ac:dyDescent="0.2">
      <c r="B8020" s="31">
        <v>8011</v>
      </c>
      <c r="J8020">
        <f t="shared" si="125"/>
        <v>105000</v>
      </c>
      <c r="K8020" t="e">
        <f>VLOOKUP(B8020,'REGISTRO ABONOS'!$B$8:$BC$10039,54,0)</f>
        <v>#N/A</v>
      </c>
      <c r="L8020" t="e">
        <f>IF(Tabla267[[#This Row],[VALOR RESTANTE]]&lt;Tabla267[[#This Row],[VALOR]],"NO DISPONIBLE","DISPONIBLE")</f>
        <v>#N/A</v>
      </c>
      <c r="M8020" s="9">
        <f>COUNTIF(Tabla267[[#This Row],[VALOR RESTANTE]],0)</f>
        <v>0</v>
      </c>
    </row>
    <row r="8021" spans="2:13" hidden="1" x14ac:dyDescent="0.2">
      <c r="B8021" s="31">
        <v>8012</v>
      </c>
      <c r="J8021">
        <f t="shared" si="125"/>
        <v>105000</v>
      </c>
      <c r="K8021" t="e">
        <f>VLOOKUP(B8021,'REGISTRO ABONOS'!$B$8:$BC$10039,54,0)</f>
        <v>#N/A</v>
      </c>
      <c r="L8021" t="e">
        <f>IF(Tabla267[[#This Row],[VALOR RESTANTE]]&lt;Tabla267[[#This Row],[VALOR]],"NO DISPONIBLE","DISPONIBLE")</f>
        <v>#N/A</v>
      </c>
      <c r="M8021" s="9">
        <f>COUNTIF(Tabla267[[#This Row],[VALOR RESTANTE]],0)</f>
        <v>0</v>
      </c>
    </row>
    <row r="8022" spans="2:13" hidden="1" x14ac:dyDescent="0.2">
      <c r="B8022" s="31">
        <v>8013</v>
      </c>
      <c r="J8022">
        <f t="shared" si="125"/>
        <v>105000</v>
      </c>
      <c r="K8022" t="e">
        <f>VLOOKUP(B8022,'REGISTRO ABONOS'!$B$8:$BC$10039,54,0)</f>
        <v>#N/A</v>
      </c>
      <c r="L8022" t="e">
        <f>IF(Tabla267[[#This Row],[VALOR RESTANTE]]&lt;Tabla267[[#This Row],[VALOR]],"NO DISPONIBLE","DISPONIBLE")</f>
        <v>#N/A</v>
      </c>
      <c r="M8022" s="9">
        <f>COUNTIF(Tabla267[[#This Row],[VALOR RESTANTE]],0)</f>
        <v>0</v>
      </c>
    </row>
    <row r="8023" spans="2:13" hidden="1" x14ac:dyDescent="0.2">
      <c r="B8023" s="31">
        <v>8014</v>
      </c>
      <c r="J8023">
        <f t="shared" si="125"/>
        <v>105000</v>
      </c>
      <c r="K8023" t="e">
        <f>VLOOKUP(B8023,'REGISTRO ABONOS'!$B$8:$BC$10039,54,0)</f>
        <v>#N/A</v>
      </c>
      <c r="L8023" t="e">
        <f>IF(Tabla267[[#This Row],[VALOR RESTANTE]]&lt;Tabla267[[#This Row],[VALOR]],"NO DISPONIBLE","DISPONIBLE")</f>
        <v>#N/A</v>
      </c>
      <c r="M8023" s="9">
        <f>COUNTIF(Tabla267[[#This Row],[VALOR RESTANTE]],0)</f>
        <v>0</v>
      </c>
    </row>
    <row r="8024" spans="2:13" hidden="1" x14ac:dyDescent="0.2">
      <c r="B8024" s="31">
        <v>8015</v>
      </c>
      <c r="J8024">
        <f t="shared" si="125"/>
        <v>105000</v>
      </c>
      <c r="K8024" t="e">
        <f>VLOOKUP(B8024,'REGISTRO ABONOS'!$B$8:$BC$10039,54,0)</f>
        <v>#N/A</v>
      </c>
      <c r="L8024" t="e">
        <f>IF(Tabla267[[#This Row],[VALOR RESTANTE]]&lt;Tabla267[[#This Row],[VALOR]],"NO DISPONIBLE","DISPONIBLE")</f>
        <v>#N/A</v>
      </c>
      <c r="M8024" s="9">
        <f>COUNTIF(Tabla267[[#This Row],[VALOR RESTANTE]],0)</f>
        <v>0</v>
      </c>
    </row>
    <row r="8025" spans="2:13" hidden="1" x14ac:dyDescent="0.2">
      <c r="B8025" s="31">
        <v>8016</v>
      </c>
      <c r="J8025">
        <f t="shared" si="125"/>
        <v>105000</v>
      </c>
      <c r="K8025" t="e">
        <f>VLOOKUP(B8025,'REGISTRO ABONOS'!$B$8:$BC$10039,54,0)</f>
        <v>#N/A</v>
      </c>
      <c r="L8025" t="e">
        <f>IF(Tabla267[[#This Row],[VALOR RESTANTE]]&lt;Tabla267[[#This Row],[VALOR]],"NO DISPONIBLE","DISPONIBLE")</f>
        <v>#N/A</v>
      </c>
      <c r="M8025" s="9">
        <f>COUNTIF(Tabla267[[#This Row],[VALOR RESTANTE]],0)</f>
        <v>0</v>
      </c>
    </row>
    <row r="8026" spans="2:13" hidden="1" x14ac:dyDescent="0.2">
      <c r="B8026" s="31">
        <v>8017</v>
      </c>
      <c r="J8026">
        <f t="shared" si="125"/>
        <v>105000</v>
      </c>
      <c r="K8026" t="e">
        <f>VLOOKUP(B8026,'REGISTRO ABONOS'!$B$8:$BC$10039,54,0)</f>
        <v>#N/A</v>
      </c>
      <c r="L8026" t="e">
        <f>IF(Tabla267[[#This Row],[VALOR RESTANTE]]&lt;Tabla267[[#This Row],[VALOR]],"NO DISPONIBLE","DISPONIBLE")</f>
        <v>#N/A</v>
      </c>
      <c r="M8026" s="9">
        <f>COUNTIF(Tabla267[[#This Row],[VALOR RESTANTE]],0)</f>
        <v>0</v>
      </c>
    </row>
    <row r="8027" spans="2:13" hidden="1" x14ac:dyDescent="0.2">
      <c r="B8027" s="31">
        <v>8018</v>
      </c>
      <c r="J8027">
        <f t="shared" si="125"/>
        <v>105000</v>
      </c>
      <c r="K8027" t="e">
        <f>VLOOKUP(B8027,'REGISTRO ABONOS'!$B$8:$BC$10039,54,0)</f>
        <v>#N/A</v>
      </c>
      <c r="L8027" t="e">
        <f>IF(Tabla267[[#This Row],[VALOR RESTANTE]]&lt;Tabla267[[#This Row],[VALOR]],"NO DISPONIBLE","DISPONIBLE")</f>
        <v>#N/A</v>
      </c>
      <c r="M8027" s="9">
        <f>COUNTIF(Tabla267[[#This Row],[VALOR RESTANTE]],0)</f>
        <v>0</v>
      </c>
    </row>
    <row r="8028" spans="2:13" hidden="1" x14ac:dyDescent="0.2">
      <c r="B8028" s="31">
        <v>8019</v>
      </c>
      <c r="J8028">
        <f t="shared" si="125"/>
        <v>105000</v>
      </c>
      <c r="K8028" t="e">
        <f>VLOOKUP(B8028,'REGISTRO ABONOS'!$B$8:$BC$10039,54,0)</f>
        <v>#N/A</v>
      </c>
      <c r="L8028" t="e">
        <f>IF(Tabla267[[#This Row],[VALOR RESTANTE]]&lt;Tabla267[[#This Row],[VALOR]],"NO DISPONIBLE","DISPONIBLE")</f>
        <v>#N/A</v>
      </c>
      <c r="M8028" s="9">
        <f>COUNTIF(Tabla267[[#This Row],[VALOR RESTANTE]],0)</f>
        <v>0</v>
      </c>
    </row>
    <row r="8029" spans="2:13" hidden="1" x14ac:dyDescent="0.2">
      <c r="B8029" s="31">
        <v>8020</v>
      </c>
      <c r="J8029">
        <f t="shared" si="125"/>
        <v>105000</v>
      </c>
      <c r="K8029" t="e">
        <f>VLOOKUP(B8029,'REGISTRO ABONOS'!$B$8:$BC$10039,54,0)</f>
        <v>#N/A</v>
      </c>
      <c r="L8029" t="e">
        <f>IF(Tabla267[[#This Row],[VALOR RESTANTE]]&lt;Tabla267[[#This Row],[VALOR]],"NO DISPONIBLE","DISPONIBLE")</f>
        <v>#N/A</v>
      </c>
      <c r="M8029" s="9">
        <f>COUNTIF(Tabla267[[#This Row],[VALOR RESTANTE]],0)</f>
        <v>0</v>
      </c>
    </row>
    <row r="8030" spans="2:13" hidden="1" x14ac:dyDescent="0.2">
      <c r="B8030" s="31">
        <v>8021</v>
      </c>
      <c r="J8030">
        <f t="shared" si="125"/>
        <v>105000</v>
      </c>
      <c r="K8030" t="e">
        <f>VLOOKUP(B8030,'REGISTRO ABONOS'!$B$8:$BC$10039,54,0)</f>
        <v>#N/A</v>
      </c>
      <c r="L8030" t="e">
        <f>IF(Tabla267[[#This Row],[VALOR RESTANTE]]&lt;Tabla267[[#This Row],[VALOR]],"NO DISPONIBLE","DISPONIBLE")</f>
        <v>#N/A</v>
      </c>
      <c r="M8030" s="9">
        <f>COUNTIF(Tabla267[[#This Row],[VALOR RESTANTE]],0)</f>
        <v>0</v>
      </c>
    </row>
    <row r="8031" spans="2:13" hidden="1" x14ac:dyDescent="0.2">
      <c r="B8031" s="31">
        <v>8022</v>
      </c>
      <c r="J8031">
        <f t="shared" si="125"/>
        <v>105000</v>
      </c>
      <c r="K8031" t="e">
        <f>VLOOKUP(B8031,'REGISTRO ABONOS'!$B$8:$BC$10039,54,0)</f>
        <v>#N/A</v>
      </c>
      <c r="L8031" t="e">
        <f>IF(Tabla267[[#This Row],[VALOR RESTANTE]]&lt;Tabla267[[#This Row],[VALOR]],"NO DISPONIBLE","DISPONIBLE")</f>
        <v>#N/A</v>
      </c>
      <c r="M8031" s="9">
        <f>COUNTIF(Tabla267[[#This Row],[VALOR RESTANTE]],0)</f>
        <v>0</v>
      </c>
    </row>
    <row r="8032" spans="2:13" hidden="1" x14ac:dyDescent="0.2">
      <c r="B8032" s="31">
        <v>8023</v>
      </c>
      <c r="J8032">
        <f t="shared" si="125"/>
        <v>105000</v>
      </c>
      <c r="K8032" t="e">
        <f>VLOOKUP(B8032,'REGISTRO ABONOS'!$B$8:$BC$10039,54,0)</f>
        <v>#N/A</v>
      </c>
      <c r="L8032" t="e">
        <f>IF(Tabla267[[#This Row],[VALOR RESTANTE]]&lt;Tabla267[[#This Row],[VALOR]],"NO DISPONIBLE","DISPONIBLE")</f>
        <v>#N/A</v>
      </c>
      <c r="M8032" s="9">
        <f>COUNTIF(Tabla267[[#This Row],[VALOR RESTANTE]],0)</f>
        <v>0</v>
      </c>
    </row>
    <row r="8033" spans="2:13" hidden="1" x14ac:dyDescent="0.2">
      <c r="B8033" s="31">
        <v>8024</v>
      </c>
      <c r="J8033">
        <f t="shared" si="125"/>
        <v>105000</v>
      </c>
      <c r="K8033" t="e">
        <f>VLOOKUP(B8033,'REGISTRO ABONOS'!$B$8:$BC$10039,54,0)</f>
        <v>#N/A</v>
      </c>
      <c r="L8033" t="e">
        <f>IF(Tabla267[[#This Row],[VALOR RESTANTE]]&lt;Tabla267[[#This Row],[VALOR]],"NO DISPONIBLE","DISPONIBLE")</f>
        <v>#N/A</v>
      </c>
      <c r="M8033" s="9">
        <f>COUNTIF(Tabla267[[#This Row],[VALOR RESTANTE]],0)</f>
        <v>0</v>
      </c>
    </row>
    <row r="8034" spans="2:13" hidden="1" x14ac:dyDescent="0.2">
      <c r="B8034" s="31">
        <v>8025</v>
      </c>
      <c r="J8034">
        <f t="shared" si="125"/>
        <v>105000</v>
      </c>
      <c r="K8034" t="e">
        <f>VLOOKUP(B8034,'REGISTRO ABONOS'!$B$8:$BC$10039,54,0)</f>
        <v>#N/A</v>
      </c>
      <c r="L8034" t="e">
        <f>IF(Tabla267[[#This Row],[VALOR RESTANTE]]&lt;Tabla267[[#This Row],[VALOR]],"NO DISPONIBLE","DISPONIBLE")</f>
        <v>#N/A</v>
      </c>
      <c r="M8034" s="9">
        <f>COUNTIF(Tabla267[[#This Row],[VALOR RESTANTE]],0)</f>
        <v>0</v>
      </c>
    </row>
    <row r="8035" spans="2:13" hidden="1" x14ac:dyDescent="0.2">
      <c r="B8035" s="31">
        <v>8026</v>
      </c>
      <c r="J8035">
        <f t="shared" si="125"/>
        <v>105000</v>
      </c>
      <c r="K8035" t="e">
        <f>VLOOKUP(B8035,'REGISTRO ABONOS'!$B$8:$BC$10039,54,0)</f>
        <v>#N/A</v>
      </c>
      <c r="L8035" t="e">
        <f>IF(Tabla267[[#This Row],[VALOR RESTANTE]]&lt;Tabla267[[#This Row],[VALOR]],"NO DISPONIBLE","DISPONIBLE")</f>
        <v>#N/A</v>
      </c>
      <c r="M8035" s="9">
        <f>COUNTIF(Tabla267[[#This Row],[VALOR RESTANTE]],0)</f>
        <v>0</v>
      </c>
    </row>
    <row r="8036" spans="2:13" hidden="1" x14ac:dyDescent="0.2">
      <c r="B8036" s="31">
        <v>8027</v>
      </c>
      <c r="J8036">
        <f t="shared" si="125"/>
        <v>105000</v>
      </c>
      <c r="K8036" t="e">
        <f>VLOOKUP(B8036,'REGISTRO ABONOS'!$B$8:$BC$10039,54,0)</f>
        <v>#N/A</v>
      </c>
      <c r="L8036" t="e">
        <f>IF(Tabla267[[#This Row],[VALOR RESTANTE]]&lt;Tabla267[[#This Row],[VALOR]],"NO DISPONIBLE","DISPONIBLE")</f>
        <v>#N/A</v>
      </c>
      <c r="M8036" s="9">
        <f>COUNTIF(Tabla267[[#This Row],[VALOR RESTANTE]],0)</f>
        <v>0</v>
      </c>
    </row>
    <row r="8037" spans="2:13" hidden="1" x14ac:dyDescent="0.2">
      <c r="B8037" s="31">
        <v>8028</v>
      </c>
      <c r="J8037">
        <f t="shared" si="125"/>
        <v>105000</v>
      </c>
      <c r="K8037" t="e">
        <f>VLOOKUP(B8037,'REGISTRO ABONOS'!$B$8:$BC$10039,54,0)</f>
        <v>#N/A</v>
      </c>
      <c r="L8037" t="e">
        <f>IF(Tabla267[[#This Row],[VALOR RESTANTE]]&lt;Tabla267[[#This Row],[VALOR]],"NO DISPONIBLE","DISPONIBLE")</f>
        <v>#N/A</v>
      </c>
      <c r="M8037" s="9">
        <f>COUNTIF(Tabla267[[#This Row],[VALOR RESTANTE]],0)</f>
        <v>0</v>
      </c>
    </row>
    <row r="8038" spans="2:13" hidden="1" x14ac:dyDescent="0.2">
      <c r="B8038" s="31">
        <v>8029</v>
      </c>
      <c r="J8038">
        <f t="shared" si="125"/>
        <v>105000</v>
      </c>
      <c r="K8038" t="e">
        <f>VLOOKUP(B8038,'REGISTRO ABONOS'!$B$8:$BC$10039,54,0)</f>
        <v>#N/A</v>
      </c>
      <c r="L8038" t="e">
        <f>IF(Tabla267[[#This Row],[VALOR RESTANTE]]&lt;Tabla267[[#This Row],[VALOR]],"NO DISPONIBLE","DISPONIBLE")</f>
        <v>#N/A</v>
      </c>
      <c r="M8038" s="9">
        <f>COUNTIF(Tabla267[[#This Row],[VALOR RESTANTE]],0)</f>
        <v>0</v>
      </c>
    </row>
    <row r="8039" spans="2:13" hidden="1" x14ac:dyDescent="0.2">
      <c r="B8039" s="31">
        <v>8030</v>
      </c>
      <c r="J8039">
        <f t="shared" si="125"/>
        <v>105000</v>
      </c>
      <c r="K8039" t="e">
        <f>VLOOKUP(B8039,'REGISTRO ABONOS'!$B$8:$BC$10039,54,0)</f>
        <v>#N/A</v>
      </c>
      <c r="L8039" t="e">
        <f>IF(Tabla267[[#This Row],[VALOR RESTANTE]]&lt;Tabla267[[#This Row],[VALOR]],"NO DISPONIBLE","DISPONIBLE")</f>
        <v>#N/A</v>
      </c>
      <c r="M8039" s="9">
        <f>COUNTIF(Tabla267[[#This Row],[VALOR RESTANTE]],0)</f>
        <v>0</v>
      </c>
    </row>
    <row r="8040" spans="2:13" hidden="1" x14ac:dyDescent="0.2">
      <c r="B8040" s="31">
        <v>8031</v>
      </c>
      <c r="J8040">
        <f t="shared" si="125"/>
        <v>105000</v>
      </c>
      <c r="K8040" t="e">
        <f>VLOOKUP(B8040,'REGISTRO ABONOS'!$B$8:$BC$10039,54,0)</f>
        <v>#N/A</v>
      </c>
      <c r="L8040" t="e">
        <f>IF(Tabla267[[#This Row],[VALOR RESTANTE]]&lt;Tabla267[[#This Row],[VALOR]],"NO DISPONIBLE","DISPONIBLE")</f>
        <v>#N/A</v>
      </c>
      <c r="M8040" s="9">
        <f>COUNTIF(Tabla267[[#This Row],[VALOR RESTANTE]],0)</f>
        <v>0</v>
      </c>
    </row>
    <row r="8041" spans="2:13" hidden="1" x14ac:dyDescent="0.2">
      <c r="B8041" s="31">
        <v>8032</v>
      </c>
      <c r="J8041">
        <f t="shared" si="125"/>
        <v>105000</v>
      </c>
      <c r="K8041" t="e">
        <f>VLOOKUP(B8041,'REGISTRO ABONOS'!$B$8:$BC$10039,54,0)</f>
        <v>#N/A</v>
      </c>
      <c r="L8041" t="e">
        <f>IF(Tabla267[[#This Row],[VALOR RESTANTE]]&lt;Tabla267[[#This Row],[VALOR]],"NO DISPONIBLE","DISPONIBLE")</f>
        <v>#N/A</v>
      </c>
      <c r="M8041" s="9">
        <f>COUNTIF(Tabla267[[#This Row],[VALOR RESTANTE]],0)</f>
        <v>0</v>
      </c>
    </row>
    <row r="8042" spans="2:13" hidden="1" x14ac:dyDescent="0.2">
      <c r="B8042" s="31">
        <v>8033</v>
      </c>
      <c r="J8042">
        <f t="shared" si="125"/>
        <v>105000</v>
      </c>
      <c r="K8042" t="e">
        <f>VLOOKUP(B8042,'REGISTRO ABONOS'!$B$8:$BC$10039,54,0)</f>
        <v>#N/A</v>
      </c>
      <c r="L8042" t="e">
        <f>IF(Tabla267[[#This Row],[VALOR RESTANTE]]&lt;Tabla267[[#This Row],[VALOR]],"NO DISPONIBLE","DISPONIBLE")</f>
        <v>#N/A</v>
      </c>
      <c r="M8042" s="9">
        <f>COUNTIF(Tabla267[[#This Row],[VALOR RESTANTE]],0)</f>
        <v>0</v>
      </c>
    </row>
    <row r="8043" spans="2:13" hidden="1" x14ac:dyDescent="0.2">
      <c r="B8043" s="31">
        <v>8034</v>
      </c>
      <c r="J8043">
        <f t="shared" si="125"/>
        <v>105000</v>
      </c>
      <c r="K8043" t="e">
        <f>VLOOKUP(B8043,'REGISTRO ABONOS'!$B$8:$BC$10039,54,0)</f>
        <v>#N/A</v>
      </c>
      <c r="L8043" t="e">
        <f>IF(Tabla267[[#This Row],[VALOR RESTANTE]]&lt;Tabla267[[#This Row],[VALOR]],"NO DISPONIBLE","DISPONIBLE")</f>
        <v>#N/A</v>
      </c>
      <c r="M8043" s="9">
        <f>COUNTIF(Tabla267[[#This Row],[VALOR RESTANTE]],0)</f>
        <v>0</v>
      </c>
    </row>
    <row r="8044" spans="2:13" hidden="1" x14ac:dyDescent="0.2">
      <c r="B8044" s="31">
        <v>8035</v>
      </c>
      <c r="J8044">
        <f t="shared" si="125"/>
        <v>105000</v>
      </c>
      <c r="K8044" t="e">
        <f>VLOOKUP(B8044,'REGISTRO ABONOS'!$B$8:$BC$10039,54,0)</f>
        <v>#N/A</v>
      </c>
      <c r="L8044" t="e">
        <f>IF(Tabla267[[#This Row],[VALOR RESTANTE]]&lt;Tabla267[[#This Row],[VALOR]],"NO DISPONIBLE","DISPONIBLE")</f>
        <v>#N/A</v>
      </c>
      <c r="M8044" s="9">
        <f>COUNTIF(Tabla267[[#This Row],[VALOR RESTANTE]],0)</f>
        <v>0</v>
      </c>
    </row>
    <row r="8045" spans="2:13" hidden="1" x14ac:dyDescent="0.2">
      <c r="B8045" s="31">
        <v>8036</v>
      </c>
      <c r="J8045">
        <f t="shared" si="125"/>
        <v>105000</v>
      </c>
      <c r="K8045" t="e">
        <f>VLOOKUP(B8045,'REGISTRO ABONOS'!$B$8:$BC$10039,54,0)</f>
        <v>#N/A</v>
      </c>
      <c r="L8045" t="e">
        <f>IF(Tabla267[[#This Row],[VALOR RESTANTE]]&lt;Tabla267[[#This Row],[VALOR]],"NO DISPONIBLE","DISPONIBLE")</f>
        <v>#N/A</v>
      </c>
      <c r="M8045" s="9">
        <f>COUNTIF(Tabla267[[#This Row],[VALOR RESTANTE]],0)</f>
        <v>0</v>
      </c>
    </row>
    <row r="8046" spans="2:13" hidden="1" x14ac:dyDescent="0.2">
      <c r="B8046" s="31">
        <v>8037</v>
      </c>
      <c r="J8046">
        <f t="shared" si="125"/>
        <v>105000</v>
      </c>
      <c r="K8046" t="e">
        <f>VLOOKUP(B8046,'REGISTRO ABONOS'!$B$8:$BC$10039,54,0)</f>
        <v>#N/A</v>
      </c>
      <c r="L8046" t="e">
        <f>IF(Tabla267[[#This Row],[VALOR RESTANTE]]&lt;Tabla267[[#This Row],[VALOR]],"NO DISPONIBLE","DISPONIBLE")</f>
        <v>#N/A</v>
      </c>
      <c r="M8046" s="9">
        <f>COUNTIF(Tabla267[[#This Row],[VALOR RESTANTE]],0)</f>
        <v>0</v>
      </c>
    </row>
    <row r="8047" spans="2:13" hidden="1" x14ac:dyDescent="0.2">
      <c r="B8047" s="31">
        <v>8038</v>
      </c>
      <c r="C8047" s="10">
        <v>43559</v>
      </c>
      <c r="D8047" t="s">
        <v>189</v>
      </c>
      <c r="H8047" t="s">
        <v>189</v>
      </c>
      <c r="I8047" t="s">
        <v>171</v>
      </c>
      <c r="J8047">
        <f t="shared" si="125"/>
        <v>105000</v>
      </c>
      <c r="K8047" t="e">
        <f>VLOOKUP(B8047,'REGISTRO ABONOS'!$B$8:$BC$10039,54,0)</f>
        <v>#N/A</v>
      </c>
      <c r="L8047" t="e">
        <f>IF(Tabla267[[#This Row],[VALOR RESTANTE]]&lt;Tabla267[[#This Row],[VALOR]],"NO DISPONIBLE","DISPONIBLE")</f>
        <v>#N/A</v>
      </c>
      <c r="M8047" s="9">
        <f>COUNTIF(Tabla267[[#This Row],[VALOR RESTANTE]],0)</f>
        <v>0</v>
      </c>
    </row>
    <row r="8048" spans="2:13" hidden="1" x14ac:dyDescent="0.2">
      <c r="B8048" s="31">
        <v>8039</v>
      </c>
      <c r="J8048">
        <f t="shared" si="125"/>
        <v>105000</v>
      </c>
      <c r="K8048" t="e">
        <f>VLOOKUP(B8048,'REGISTRO ABONOS'!$B$8:$BC$10039,54,0)</f>
        <v>#N/A</v>
      </c>
      <c r="L8048" t="e">
        <f>IF(Tabla267[[#This Row],[VALOR RESTANTE]]&lt;Tabla267[[#This Row],[VALOR]],"NO DISPONIBLE","DISPONIBLE")</f>
        <v>#N/A</v>
      </c>
      <c r="M8048" s="9">
        <f>COUNTIF(Tabla267[[#This Row],[VALOR RESTANTE]],0)</f>
        <v>0</v>
      </c>
    </row>
    <row r="8049" spans="2:13" hidden="1" x14ac:dyDescent="0.2">
      <c r="B8049" s="31">
        <v>8040</v>
      </c>
      <c r="J8049">
        <f t="shared" si="125"/>
        <v>105000</v>
      </c>
      <c r="K8049" t="e">
        <f>VLOOKUP(B8049,'REGISTRO ABONOS'!$B$8:$BC$10039,54,0)</f>
        <v>#N/A</v>
      </c>
      <c r="L8049" t="e">
        <f>IF(Tabla267[[#This Row],[VALOR RESTANTE]]&lt;Tabla267[[#This Row],[VALOR]],"NO DISPONIBLE","DISPONIBLE")</f>
        <v>#N/A</v>
      </c>
      <c r="M8049" s="9">
        <f>COUNTIF(Tabla267[[#This Row],[VALOR RESTANTE]],0)</f>
        <v>0</v>
      </c>
    </row>
    <row r="8050" spans="2:13" hidden="1" x14ac:dyDescent="0.2">
      <c r="B8050" s="31">
        <v>8041</v>
      </c>
      <c r="J8050">
        <f t="shared" si="125"/>
        <v>105000</v>
      </c>
      <c r="K8050" t="e">
        <f>VLOOKUP(B8050,'REGISTRO ABONOS'!$B$8:$BC$10039,54,0)</f>
        <v>#N/A</v>
      </c>
      <c r="L8050" t="e">
        <f>IF(Tabla267[[#This Row],[VALOR RESTANTE]]&lt;Tabla267[[#This Row],[VALOR]],"NO DISPONIBLE","DISPONIBLE")</f>
        <v>#N/A</v>
      </c>
      <c r="M8050" s="9">
        <f>COUNTIF(Tabla267[[#This Row],[VALOR RESTANTE]],0)</f>
        <v>0</v>
      </c>
    </row>
    <row r="8051" spans="2:13" hidden="1" x14ac:dyDescent="0.2">
      <c r="B8051" s="31">
        <v>8042</v>
      </c>
      <c r="J8051">
        <f t="shared" si="125"/>
        <v>105000</v>
      </c>
      <c r="K8051" t="e">
        <f>VLOOKUP(B8051,'REGISTRO ABONOS'!$B$8:$BC$10039,54,0)</f>
        <v>#N/A</v>
      </c>
      <c r="L8051" t="e">
        <f>IF(Tabla267[[#This Row],[VALOR RESTANTE]]&lt;Tabla267[[#This Row],[VALOR]],"NO DISPONIBLE","DISPONIBLE")</f>
        <v>#N/A</v>
      </c>
      <c r="M8051" s="9">
        <f>COUNTIF(Tabla267[[#This Row],[VALOR RESTANTE]],0)</f>
        <v>0</v>
      </c>
    </row>
    <row r="8052" spans="2:13" hidden="1" x14ac:dyDescent="0.2">
      <c r="B8052" s="31">
        <v>8043</v>
      </c>
      <c r="J8052">
        <f t="shared" si="125"/>
        <v>105000</v>
      </c>
      <c r="K8052" t="e">
        <f>VLOOKUP(B8052,'REGISTRO ABONOS'!$B$8:$BC$10039,54,0)</f>
        <v>#N/A</v>
      </c>
      <c r="L8052" t="e">
        <f>IF(Tabla267[[#This Row],[VALOR RESTANTE]]&lt;Tabla267[[#This Row],[VALOR]],"NO DISPONIBLE","DISPONIBLE")</f>
        <v>#N/A</v>
      </c>
      <c r="M8052" s="9">
        <f>COUNTIF(Tabla267[[#This Row],[VALOR RESTANTE]],0)</f>
        <v>0</v>
      </c>
    </row>
    <row r="8053" spans="2:13" hidden="1" x14ac:dyDescent="0.2">
      <c r="B8053" s="31">
        <v>8044</v>
      </c>
      <c r="J8053">
        <f t="shared" si="125"/>
        <v>105000</v>
      </c>
      <c r="K8053" t="e">
        <f>VLOOKUP(B8053,'REGISTRO ABONOS'!$B$8:$BC$10039,54,0)</f>
        <v>#N/A</v>
      </c>
      <c r="L8053" t="e">
        <f>IF(Tabla267[[#This Row],[VALOR RESTANTE]]&lt;Tabla267[[#This Row],[VALOR]],"NO DISPONIBLE","DISPONIBLE")</f>
        <v>#N/A</v>
      </c>
      <c r="M8053" s="9">
        <f>COUNTIF(Tabla267[[#This Row],[VALOR RESTANTE]],0)</f>
        <v>0</v>
      </c>
    </row>
    <row r="8054" spans="2:13" hidden="1" x14ac:dyDescent="0.2">
      <c r="B8054" s="31">
        <v>8045</v>
      </c>
      <c r="J8054">
        <f t="shared" si="125"/>
        <v>105000</v>
      </c>
      <c r="K8054" t="e">
        <f>VLOOKUP(B8054,'REGISTRO ABONOS'!$B$8:$BC$10039,54,0)</f>
        <v>#N/A</v>
      </c>
      <c r="L8054" t="e">
        <f>IF(Tabla267[[#This Row],[VALOR RESTANTE]]&lt;Tabla267[[#This Row],[VALOR]],"NO DISPONIBLE","DISPONIBLE")</f>
        <v>#N/A</v>
      </c>
      <c r="M8054" s="9">
        <f>COUNTIF(Tabla267[[#This Row],[VALOR RESTANTE]],0)</f>
        <v>0</v>
      </c>
    </row>
    <row r="8055" spans="2:13" hidden="1" x14ac:dyDescent="0.2">
      <c r="B8055" s="31">
        <v>8046</v>
      </c>
      <c r="J8055">
        <f t="shared" si="125"/>
        <v>105000</v>
      </c>
      <c r="K8055" t="e">
        <f>VLOOKUP(B8055,'REGISTRO ABONOS'!$B$8:$BC$10039,54,0)</f>
        <v>#N/A</v>
      </c>
      <c r="L8055" t="e">
        <f>IF(Tabla267[[#This Row],[VALOR RESTANTE]]&lt;Tabla267[[#This Row],[VALOR]],"NO DISPONIBLE","DISPONIBLE")</f>
        <v>#N/A</v>
      </c>
      <c r="M8055" s="9">
        <f>COUNTIF(Tabla267[[#This Row],[VALOR RESTANTE]],0)</f>
        <v>0</v>
      </c>
    </row>
    <row r="8056" spans="2:13" hidden="1" x14ac:dyDescent="0.2">
      <c r="B8056" s="31">
        <v>8047</v>
      </c>
      <c r="J8056">
        <f t="shared" si="125"/>
        <v>105000</v>
      </c>
      <c r="K8056" t="e">
        <f>VLOOKUP(B8056,'REGISTRO ABONOS'!$B$8:$BC$10039,54,0)</f>
        <v>#N/A</v>
      </c>
      <c r="L8056" t="e">
        <f>IF(Tabla267[[#This Row],[VALOR RESTANTE]]&lt;Tabla267[[#This Row],[VALOR]],"NO DISPONIBLE","DISPONIBLE")</f>
        <v>#N/A</v>
      </c>
      <c r="M8056" s="9">
        <f>COUNTIF(Tabla267[[#This Row],[VALOR RESTANTE]],0)</f>
        <v>0</v>
      </c>
    </row>
    <row r="8057" spans="2:13" hidden="1" x14ac:dyDescent="0.2">
      <c r="B8057" s="31">
        <v>8048</v>
      </c>
      <c r="J8057">
        <f t="shared" si="125"/>
        <v>105000</v>
      </c>
      <c r="K8057" t="e">
        <f>VLOOKUP(B8057,'REGISTRO ABONOS'!$B$8:$BC$10039,54,0)</f>
        <v>#N/A</v>
      </c>
      <c r="L8057" t="e">
        <f>IF(Tabla267[[#This Row],[VALOR RESTANTE]]&lt;Tabla267[[#This Row],[VALOR]],"NO DISPONIBLE","DISPONIBLE")</f>
        <v>#N/A</v>
      </c>
      <c r="M8057" s="9">
        <f>COUNTIF(Tabla267[[#This Row],[VALOR RESTANTE]],0)</f>
        <v>0</v>
      </c>
    </row>
    <row r="8058" spans="2:13" hidden="1" x14ac:dyDescent="0.2">
      <c r="B8058" s="31">
        <v>8049</v>
      </c>
      <c r="J8058">
        <f t="shared" si="125"/>
        <v>105000</v>
      </c>
      <c r="K8058" t="e">
        <f>VLOOKUP(B8058,'REGISTRO ABONOS'!$B$8:$BC$10039,54,0)</f>
        <v>#N/A</v>
      </c>
      <c r="L8058" t="e">
        <f>IF(Tabla267[[#This Row],[VALOR RESTANTE]]&lt;Tabla267[[#This Row],[VALOR]],"NO DISPONIBLE","DISPONIBLE")</f>
        <v>#N/A</v>
      </c>
      <c r="M8058" s="9">
        <f>COUNTIF(Tabla267[[#This Row],[VALOR RESTANTE]],0)</f>
        <v>0</v>
      </c>
    </row>
    <row r="8059" spans="2:13" hidden="1" x14ac:dyDescent="0.2">
      <c r="B8059" s="31">
        <v>8050</v>
      </c>
      <c r="J8059">
        <f t="shared" si="125"/>
        <v>105000</v>
      </c>
      <c r="K8059" t="e">
        <f>VLOOKUP(B8059,'REGISTRO ABONOS'!$B$8:$BC$10039,54,0)</f>
        <v>#N/A</v>
      </c>
      <c r="L8059" t="e">
        <f>IF(Tabla267[[#This Row],[VALOR RESTANTE]]&lt;Tabla267[[#This Row],[VALOR]],"NO DISPONIBLE","DISPONIBLE")</f>
        <v>#N/A</v>
      </c>
      <c r="M8059" s="9">
        <f>COUNTIF(Tabla267[[#This Row],[VALOR RESTANTE]],0)</f>
        <v>0</v>
      </c>
    </row>
    <row r="8060" spans="2:13" hidden="1" x14ac:dyDescent="0.2">
      <c r="B8060" s="31">
        <v>8051</v>
      </c>
      <c r="J8060">
        <f t="shared" si="125"/>
        <v>105000</v>
      </c>
      <c r="K8060" t="e">
        <f>VLOOKUP(B8060,'REGISTRO ABONOS'!$B$8:$BC$10039,54,0)</f>
        <v>#N/A</v>
      </c>
      <c r="L8060" t="e">
        <f>IF(Tabla267[[#This Row],[VALOR RESTANTE]]&lt;Tabla267[[#This Row],[VALOR]],"NO DISPONIBLE","DISPONIBLE")</f>
        <v>#N/A</v>
      </c>
      <c r="M8060" s="9">
        <f>COUNTIF(Tabla267[[#This Row],[VALOR RESTANTE]],0)</f>
        <v>0</v>
      </c>
    </row>
    <row r="8061" spans="2:13" hidden="1" x14ac:dyDescent="0.2">
      <c r="B8061" s="31">
        <v>8052</v>
      </c>
      <c r="J8061">
        <f t="shared" si="125"/>
        <v>105000</v>
      </c>
      <c r="K8061" t="e">
        <f>VLOOKUP(B8061,'REGISTRO ABONOS'!$B$8:$BC$10039,54,0)</f>
        <v>#N/A</v>
      </c>
      <c r="L8061" t="e">
        <f>IF(Tabla267[[#This Row],[VALOR RESTANTE]]&lt;Tabla267[[#This Row],[VALOR]],"NO DISPONIBLE","DISPONIBLE")</f>
        <v>#N/A</v>
      </c>
      <c r="M8061" s="9">
        <f>COUNTIF(Tabla267[[#This Row],[VALOR RESTANTE]],0)</f>
        <v>0</v>
      </c>
    </row>
    <row r="8062" spans="2:13" hidden="1" x14ac:dyDescent="0.2">
      <c r="B8062" s="31">
        <v>8053</v>
      </c>
      <c r="J8062">
        <f t="shared" si="125"/>
        <v>105000</v>
      </c>
      <c r="K8062" t="e">
        <f>VLOOKUP(B8062,'REGISTRO ABONOS'!$B$8:$BC$10039,54,0)</f>
        <v>#N/A</v>
      </c>
      <c r="L8062" t="e">
        <f>IF(Tabla267[[#This Row],[VALOR RESTANTE]]&lt;Tabla267[[#This Row],[VALOR]],"NO DISPONIBLE","DISPONIBLE")</f>
        <v>#N/A</v>
      </c>
      <c r="M8062" s="9">
        <f>COUNTIF(Tabla267[[#This Row],[VALOR RESTANTE]],0)</f>
        <v>0</v>
      </c>
    </row>
    <row r="8063" spans="2:13" hidden="1" x14ac:dyDescent="0.2">
      <c r="B8063" s="31">
        <v>8054</v>
      </c>
      <c r="J8063">
        <f t="shared" si="125"/>
        <v>105000</v>
      </c>
      <c r="K8063" t="e">
        <f>VLOOKUP(B8063,'REGISTRO ABONOS'!$B$8:$BC$10039,54,0)</f>
        <v>#N/A</v>
      </c>
      <c r="L8063" t="e">
        <f>IF(Tabla267[[#This Row],[VALOR RESTANTE]]&lt;Tabla267[[#This Row],[VALOR]],"NO DISPONIBLE","DISPONIBLE")</f>
        <v>#N/A</v>
      </c>
      <c r="M8063" s="9">
        <f>COUNTIF(Tabla267[[#This Row],[VALOR RESTANTE]],0)</f>
        <v>0</v>
      </c>
    </row>
    <row r="8064" spans="2:13" hidden="1" x14ac:dyDescent="0.2">
      <c r="B8064" s="31">
        <v>8055</v>
      </c>
      <c r="J8064">
        <f t="shared" si="125"/>
        <v>105000</v>
      </c>
      <c r="K8064" t="e">
        <f>VLOOKUP(B8064,'REGISTRO ABONOS'!$B$8:$BC$10039,54,0)</f>
        <v>#N/A</v>
      </c>
      <c r="L8064" t="e">
        <f>IF(Tabla267[[#This Row],[VALOR RESTANTE]]&lt;Tabla267[[#This Row],[VALOR]],"NO DISPONIBLE","DISPONIBLE")</f>
        <v>#N/A</v>
      </c>
      <c r="M8064" s="9">
        <f>COUNTIF(Tabla267[[#This Row],[VALOR RESTANTE]],0)</f>
        <v>0</v>
      </c>
    </row>
    <row r="8065" spans="2:13" hidden="1" x14ac:dyDescent="0.2">
      <c r="B8065" s="31">
        <v>8056</v>
      </c>
      <c r="J8065">
        <f t="shared" si="125"/>
        <v>105000</v>
      </c>
      <c r="K8065" t="e">
        <f>VLOOKUP(B8065,'REGISTRO ABONOS'!$B$8:$BC$10039,54,0)</f>
        <v>#N/A</v>
      </c>
      <c r="L8065" t="e">
        <f>IF(Tabla267[[#This Row],[VALOR RESTANTE]]&lt;Tabla267[[#This Row],[VALOR]],"NO DISPONIBLE","DISPONIBLE")</f>
        <v>#N/A</v>
      </c>
      <c r="M8065" s="9">
        <f>COUNTIF(Tabla267[[#This Row],[VALOR RESTANTE]],0)</f>
        <v>0</v>
      </c>
    </row>
    <row r="8066" spans="2:13" hidden="1" x14ac:dyDescent="0.2">
      <c r="B8066" s="31">
        <v>8057</v>
      </c>
      <c r="J8066">
        <f t="shared" si="125"/>
        <v>105000</v>
      </c>
      <c r="K8066" t="e">
        <f>VLOOKUP(B8066,'REGISTRO ABONOS'!$B$8:$BC$10039,54,0)</f>
        <v>#N/A</v>
      </c>
      <c r="L8066" t="e">
        <f>IF(Tabla267[[#This Row],[VALOR RESTANTE]]&lt;Tabla267[[#This Row],[VALOR]],"NO DISPONIBLE","DISPONIBLE")</f>
        <v>#N/A</v>
      </c>
      <c r="M8066" s="9">
        <f>COUNTIF(Tabla267[[#This Row],[VALOR RESTANTE]],0)</f>
        <v>0</v>
      </c>
    </row>
    <row r="8067" spans="2:13" hidden="1" x14ac:dyDescent="0.2">
      <c r="B8067" s="31">
        <v>8058</v>
      </c>
      <c r="J8067">
        <f t="shared" si="125"/>
        <v>105000</v>
      </c>
      <c r="K8067" t="e">
        <f>VLOOKUP(B8067,'REGISTRO ABONOS'!$B$8:$BC$10039,54,0)</f>
        <v>#N/A</v>
      </c>
      <c r="L8067" t="e">
        <f>IF(Tabla267[[#This Row],[VALOR RESTANTE]]&lt;Tabla267[[#This Row],[VALOR]],"NO DISPONIBLE","DISPONIBLE")</f>
        <v>#N/A</v>
      </c>
      <c r="M8067" s="9">
        <f>COUNTIF(Tabla267[[#This Row],[VALOR RESTANTE]],0)</f>
        <v>0</v>
      </c>
    </row>
    <row r="8068" spans="2:13" hidden="1" x14ac:dyDescent="0.2">
      <c r="B8068" s="31">
        <v>8059</v>
      </c>
      <c r="J8068">
        <f t="shared" si="125"/>
        <v>105000</v>
      </c>
      <c r="K8068" t="e">
        <f>VLOOKUP(B8068,'REGISTRO ABONOS'!$B$8:$BC$10039,54,0)</f>
        <v>#N/A</v>
      </c>
      <c r="L8068" t="e">
        <f>IF(Tabla267[[#This Row],[VALOR RESTANTE]]&lt;Tabla267[[#This Row],[VALOR]],"NO DISPONIBLE","DISPONIBLE")</f>
        <v>#N/A</v>
      </c>
      <c r="M8068" s="9">
        <f>COUNTIF(Tabla267[[#This Row],[VALOR RESTANTE]],0)</f>
        <v>0</v>
      </c>
    </row>
    <row r="8069" spans="2:13" hidden="1" x14ac:dyDescent="0.2">
      <c r="B8069" s="31">
        <v>8060</v>
      </c>
      <c r="J8069">
        <f t="shared" si="125"/>
        <v>105000</v>
      </c>
      <c r="K8069" t="e">
        <f>VLOOKUP(B8069,'REGISTRO ABONOS'!$B$8:$BC$10039,54,0)</f>
        <v>#N/A</v>
      </c>
      <c r="L8069" t="e">
        <f>IF(Tabla267[[#This Row],[VALOR RESTANTE]]&lt;Tabla267[[#This Row],[VALOR]],"NO DISPONIBLE","DISPONIBLE")</f>
        <v>#N/A</v>
      </c>
      <c r="M8069" s="9">
        <f>COUNTIF(Tabla267[[#This Row],[VALOR RESTANTE]],0)</f>
        <v>0</v>
      </c>
    </row>
    <row r="8070" spans="2:13" hidden="1" x14ac:dyDescent="0.2">
      <c r="B8070" s="31">
        <v>8061</v>
      </c>
      <c r="J8070">
        <f t="shared" si="125"/>
        <v>105000</v>
      </c>
      <c r="K8070" t="e">
        <f>VLOOKUP(B8070,'REGISTRO ABONOS'!$B$8:$BC$10039,54,0)</f>
        <v>#N/A</v>
      </c>
      <c r="L8070" t="e">
        <f>IF(Tabla267[[#This Row],[VALOR RESTANTE]]&lt;Tabla267[[#This Row],[VALOR]],"NO DISPONIBLE","DISPONIBLE")</f>
        <v>#N/A</v>
      </c>
      <c r="M8070" s="9">
        <f>COUNTIF(Tabla267[[#This Row],[VALOR RESTANTE]],0)</f>
        <v>0</v>
      </c>
    </row>
    <row r="8071" spans="2:13" hidden="1" x14ac:dyDescent="0.2">
      <c r="B8071" s="31">
        <v>8062</v>
      </c>
      <c r="J8071">
        <f t="shared" si="125"/>
        <v>105000</v>
      </c>
      <c r="K8071" t="e">
        <f>VLOOKUP(B8071,'REGISTRO ABONOS'!$B$8:$BC$10039,54,0)</f>
        <v>#N/A</v>
      </c>
      <c r="L8071" t="e">
        <f>IF(Tabla267[[#This Row],[VALOR RESTANTE]]&lt;Tabla267[[#This Row],[VALOR]],"NO DISPONIBLE","DISPONIBLE")</f>
        <v>#N/A</v>
      </c>
      <c r="M8071" s="9">
        <f>COUNTIF(Tabla267[[#This Row],[VALOR RESTANTE]],0)</f>
        <v>0</v>
      </c>
    </row>
    <row r="8072" spans="2:13" hidden="1" x14ac:dyDescent="0.2">
      <c r="B8072" s="31">
        <v>8063</v>
      </c>
      <c r="J8072">
        <f t="shared" si="125"/>
        <v>105000</v>
      </c>
      <c r="K8072" t="e">
        <f>VLOOKUP(B8072,'REGISTRO ABONOS'!$B$8:$BC$10039,54,0)</f>
        <v>#N/A</v>
      </c>
      <c r="L8072" t="e">
        <f>IF(Tabla267[[#This Row],[VALOR RESTANTE]]&lt;Tabla267[[#This Row],[VALOR]],"NO DISPONIBLE","DISPONIBLE")</f>
        <v>#N/A</v>
      </c>
      <c r="M8072" s="9">
        <f>COUNTIF(Tabla267[[#This Row],[VALOR RESTANTE]],0)</f>
        <v>0</v>
      </c>
    </row>
    <row r="8073" spans="2:13" hidden="1" x14ac:dyDescent="0.2">
      <c r="B8073" s="31">
        <v>8064</v>
      </c>
      <c r="J8073">
        <f t="shared" si="125"/>
        <v>105000</v>
      </c>
      <c r="K8073" t="e">
        <f>VLOOKUP(B8073,'REGISTRO ABONOS'!$B$8:$BC$10039,54,0)</f>
        <v>#N/A</v>
      </c>
      <c r="L8073" t="e">
        <f>IF(Tabla267[[#This Row],[VALOR RESTANTE]]&lt;Tabla267[[#This Row],[VALOR]],"NO DISPONIBLE","DISPONIBLE")</f>
        <v>#N/A</v>
      </c>
      <c r="M8073" s="9">
        <f>COUNTIF(Tabla267[[#This Row],[VALOR RESTANTE]],0)</f>
        <v>0</v>
      </c>
    </row>
    <row r="8074" spans="2:13" hidden="1" x14ac:dyDescent="0.2">
      <c r="B8074" s="31">
        <v>8065</v>
      </c>
      <c r="J8074">
        <f t="shared" si="125"/>
        <v>105000</v>
      </c>
      <c r="K8074" t="e">
        <f>VLOOKUP(B8074,'REGISTRO ABONOS'!$B$8:$BC$10039,54,0)</f>
        <v>#N/A</v>
      </c>
      <c r="L8074" t="e">
        <f>IF(Tabla267[[#This Row],[VALOR RESTANTE]]&lt;Tabla267[[#This Row],[VALOR]],"NO DISPONIBLE","DISPONIBLE")</f>
        <v>#N/A</v>
      </c>
      <c r="M8074" s="9">
        <f>COUNTIF(Tabla267[[#This Row],[VALOR RESTANTE]],0)</f>
        <v>0</v>
      </c>
    </row>
    <row r="8075" spans="2:13" hidden="1" x14ac:dyDescent="0.2">
      <c r="B8075" s="31">
        <v>8066</v>
      </c>
      <c r="J8075">
        <f t="shared" si="125"/>
        <v>105000</v>
      </c>
      <c r="K8075" t="e">
        <f>VLOOKUP(B8075,'REGISTRO ABONOS'!$B$8:$BC$10039,54,0)</f>
        <v>#N/A</v>
      </c>
      <c r="L8075" t="e">
        <f>IF(Tabla267[[#This Row],[VALOR RESTANTE]]&lt;Tabla267[[#This Row],[VALOR]],"NO DISPONIBLE","DISPONIBLE")</f>
        <v>#N/A</v>
      </c>
      <c r="M8075" s="9">
        <f>COUNTIF(Tabla267[[#This Row],[VALOR RESTANTE]],0)</f>
        <v>0</v>
      </c>
    </row>
    <row r="8076" spans="2:13" hidden="1" x14ac:dyDescent="0.2">
      <c r="B8076" s="31">
        <v>8067</v>
      </c>
      <c r="J8076">
        <f t="shared" ref="J8076:J8139" si="126">IF(C8076&gt;43607,130000,105000)</f>
        <v>105000</v>
      </c>
      <c r="K8076" t="e">
        <f>VLOOKUP(B8076,'REGISTRO ABONOS'!$B$8:$BC$10039,54,0)</f>
        <v>#N/A</v>
      </c>
      <c r="L8076" t="e">
        <f>IF(Tabla267[[#This Row],[VALOR RESTANTE]]&lt;Tabla267[[#This Row],[VALOR]],"NO DISPONIBLE","DISPONIBLE")</f>
        <v>#N/A</v>
      </c>
      <c r="M8076" s="9">
        <f>COUNTIF(Tabla267[[#This Row],[VALOR RESTANTE]],0)</f>
        <v>0</v>
      </c>
    </row>
    <row r="8077" spans="2:13" hidden="1" x14ac:dyDescent="0.2">
      <c r="B8077" s="31">
        <v>8068</v>
      </c>
      <c r="J8077">
        <f t="shared" si="126"/>
        <v>105000</v>
      </c>
      <c r="K8077" t="e">
        <f>VLOOKUP(B8077,'REGISTRO ABONOS'!$B$8:$BC$10039,54,0)</f>
        <v>#N/A</v>
      </c>
      <c r="L8077" t="e">
        <f>IF(Tabla267[[#This Row],[VALOR RESTANTE]]&lt;Tabla267[[#This Row],[VALOR]],"NO DISPONIBLE","DISPONIBLE")</f>
        <v>#N/A</v>
      </c>
      <c r="M8077" s="9">
        <f>COUNTIF(Tabla267[[#This Row],[VALOR RESTANTE]],0)</f>
        <v>0</v>
      </c>
    </row>
    <row r="8078" spans="2:13" hidden="1" x14ac:dyDescent="0.2">
      <c r="B8078" s="31">
        <v>8069</v>
      </c>
      <c r="J8078">
        <f t="shared" si="126"/>
        <v>105000</v>
      </c>
      <c r="K8078" t="e">
        <f>VLOOKUP(B8078,'REGISTRO ABONOS'!$B$8:$BC$10039,54,0)</f>
        <v>#N/A</v>
      </c>
      <c r="L8078" t="e">
        <f>IF(Tabla267[[#This Row],[VALOR RESTANTE]]&lt;Tabla267[[#This Row],[VALOR]],"NO DISPONIBLE","DISPONIBLE")</f>
        <v>#N/A</v>
      </c>
      <c r="M8078" s="9">
        <f>COUNTIF(Tabla267[[#This Row],[VALOR RESTANTE]],0)</f>
        <v>0</v>
      </c>
    </row>
    <row r="8079" spans="2:13" hidden="1" x14ac:dyDescent="0.2">
      <c r="B8079" s="31">
        <v>8070</v>
      </c>
      <c r="J8079">
        <f t="shared" si="126"/>
        <v>105000</v>
      </c>
      <c r="K8079" t="e">
        <f>VLOOKUP(B8079,'REGISTRO ABONOS'!$B$8:$BC$10039,54,0)</f>
        <v>#N/A</v>
      </c>
      <c r="L8079" t="e">
        <f>IF(Tabla267[[#This Row],[VALOR RESTANTE]]&lt;Tabla267[[#This Row],[VALOR]],"NO DISPONIBLE","DISPONIBLE")</f>
        <v>#N/A</v>
      </c>
      <c r="M8079" s="9">
        <f>COUNTIF(Tabla267[[#This Row],[VALOR RESTANTE]],0)</f>
        <v>0</v>
      </c>
    </row>
    <row r="8080" spans="2:13" hidden="1" x14ac:dyDescent="0.2">
      <c r="B8080" s="31">
        <v>8071</v>
      </c>
      <c r="J8080">
        <f t="shared" si="126"/>
        <v>105000</v>
      </c>
      <c r="K8080" t="e">
        <f>VLOOKUP(B8080,'REGISTRO ABONOS'!$B$8:$BC$10039,54,0)</f>
        <v>#N/A</v>
      </c>
      <c r="L8080" t="e">
        <f>IF(Tabla267[[#This Row],[VALOR RESTANTE]]&lt;Tabla267[[#This Row],[VALOR]],"NO DISPONIBLE","DISPONIBLE")</f>
        <v>#N/A</v>
      </c>
      <c r="M8080" s="9">
        <f>COUNTIF(Tabla267[[#This Row],[VALOR RESTANTE]],0)</f>
        <v>0</v>
      </c>
    </row>
    <row r="8081" spans="2:13" hidden="1" x14ac:dyDescent="0.2">
      <c r="B8081" s="31">
        <v>8072</v>
      </c>
      <c r="J8081">
        <f t="shared" si="126"/>
        <v>105000</v>
      </c>
      <c r="K8081" t="e">
        <f>VLOOKUP(B8081,'REGISTRO ABONOS'!$B$8:$BC$10039,54,0)</f>
        <v>#N/A</v>
      </c>
      <c r="L8081" t="e">
        <f>IF(Tabla267[[#This Row],[VALOR RESTANTE]]&lt;Tabla267[[#This Row],[VALOR]],"NO DISPONIBLE","DISPONIBLE")</f>
        <v>#N/A</v>
      </c>
      <c r="M8081" s="9">
        <f>COUNTIF(Tabla267[[#This Row],[VALOR RESTANTE]],0)</f>
        <v>0</v>
      </c>
    </row>
    <row r="8082" spans="2:13" hidden="1" x14ac:dyDescent="0.2">
      <c r="B8082" s="31">
        <v>8073</v>
      </c>
      <c r="J8082">
        <f t="shared" si="126"/>
        <v>105000</v>
      </c>
      <c r="K8082" t="e">
        <f>VLOOKUP(B8082,'REGISTRO ABONOS'!$B$8:$BC$10039,54,0)</f>
        <v>#N/A</v>
      </c>
      <c r="L8082" t="e">
        <f>IF(Tabla267[[#This Row],[VALOR RESTANTE]]&lt;Tabla267[[#This Row],[VALOR]],"NO DISPONIBLE","DISPONIBLE")</f>
        <v>#N/A</v>
      </c>
      <c r="M8082" s="9">
        <f>COUNTIF(Tabla267[[#This Row],[VALOR RESTANTE]],0)</f>
        <v>0</v>
      </c>
    </row>
    <row r="8083" spans="2:13" hidden="1" x14ac:dyDescent="0.2">
      <c r="B8083" s="31">
        <v>8074</v>
      </c>
      <c r="J8083">
        <f t="shared" si="126"/>
        <v>105000</v>
      </c>
      <c r="K8083" t="e">
        <f>VLOOKUP(B8083,'REGISTRO ABONOS'!$B$8:$BC$10039,54,0)</f>
        <v>#N/A</v>
      </c>
      <c r="L8083" t="e">
        <f>IF(Tabla267[[#This Row],[VALOR RESTANTE]]&lt;Tabla267[[#This Row],[VALOR]],"NO DISPONIBLE","DISPONIBLE")</f>
        <v>#N/A</v>
      </c>
      <c r="M8083" s="9">
        <f>COUNTIF(Tabla267[[#This Row],[VALOR RESTANTE]],0)</f>
        <v>0</v>
      </c>
    </row>
    <row r="8084" spans="2:13" hidden="1" x14ac:dyDescent="0.2">
      <c r="B8084" s="31">
        <v>8075</v>
      </c>
      <c r="J8084">
        <f t="shared" si="126"/>
        <v>105000</v>
      </c>
      <c r="K8084" t="e">
        <f>VLOOKUP(B8084,'REGISTRO ABONOS'!$B$8:$BC$10039,54,0)</f>
        <v>#N/A</v>
      </c>
      <c r="L8084" t="e">
        <f>IF(Tabla267[[#This Row],[VALOR RESTANTE]]&lt;Tabla267[[#This Row],[VALOR]],"NO DISPONIBLE","DISPONIBLE")</f>
        <v>#N/A</v>
      </c>
      <c r="M8084" s="9">
        <f>COUNTIF(Tabla267[[#This Row],[VALOR RESTANTE]],0)</f>
        <v>0</v>
      </c>
    </row>
    <row r="8085" spans="2:13" hidden="1" x14ac:dyDescent="0.2">
      <c r="B8085" s="31">
        <v>8076</v>
      </c>
      <c r="J8085">
        <f t="shared" si="126"/>
        <v>105000</v>
      </c>
      <c r="K8085" t="e">
        <f>VLOOKUP(B8085,'REGISTRO ABONOS'!$B$8:$BC$10039,54,0)</f>
        <v>#N/A</v>
      </c>
      <c r="L8085" t="e">
        <f>IF(Tabla267[[#This Row],[VALOR RESTANTE]]&lt;Tabla267[[#This Row],[VALOR]],"NO DISPONIBLE","DISPONIBLE")</f>
        <v>#N/A</v>
      </c>
      <c r="M8085" s="9">
        <f>COUNTIF(Tabla267[[#This Row],[VALOR RESTANTE]],0)</f>
        <v>0</v>
      </c>
    </row>
    <row r="8086" spans="2:13" hidden="1" x14ac:dyDescent="0.2">
      <c r="B8086" s="31">
        <v>8077</v>
      </c>
      <c r="J8086">
        <f t="shared" si="126"/>
        <v>105000</v>
      </c>
      <c r="K8086" t="e">
        <f>VLOOKUP(B8086,'REGISTRO ABONOS'!$B$8:$BC$10039,54,0)</f>
        <v>#N/A</v>
      </c>
      <c r="L8086" t="e">
        <f>IF(Tabla267[[#This Row],[VALOR RESTANTE]]&lt;Tabla267[[#This Row],[VALOR]],"NO DISPONIBLE","DISPONIBLE")</f>
        <v>#N/A</v>
      </c>
      <c r="M8086" s="9">
        <f>COUNTIF(Tabla267[[#This Row],[VALOR RESTANTE]],0)</f>
        <v>0</v>
      </c>
    </row>
    <row r="8087" spans="2:13" hidden="1" x14ac:dyDescent="0.2">
      <c r="B8087" s="31">
        <v>8078</v>
      </c>
      <c r="J8087">
        <f t="shared" si="126"/>
        <v>105000</v>
      </c>
      <c r="K8087" t="e">
        <f>VLOOKUP(B8087,'REGISTRO ABONOS'!$B$8:$BC$10039,54,0)</f>
        <v>#N/A</v>
      </c>
      <c r="L8087" t="e">
        <f>IF(Tabla267[[#This Row],[VALOR RESTANTE]]&lt;Tabla267[[#This Row],[VALOR]],"NO DISPONIBLE","DISPONIBLE")</f>
        <v>#N/A</v>
      </c>
      <c r="M8087" s="9">
        <f>COUNTIF(Tabla267[[#This Row],[VALOR RESTANTE]],0)</f>
        <v>0</v>
      </c>
    </row>
    <row r="8088" spans="2:13" hidden="1" x14ac:dyDescent="0.2">
      <c r="B8088" s="31">
        <v>8079</v>
      </c>
      <c r="J8088">
        <f t="shared" si="126"/>
        <v>105000</v>
      </c>
      <c r="K8088" t="e">
        <f>VLOOKUP(B8088,'REGISTRO ABONOS'!$B$8:$BC$10039,54,0)</f>
        <v>#N/A</v>
      </c>
      <c r="L8088" t="e">
        <f>IF(Tabla267[[#This Row],[VALOR RESTANTE]]&lt;Tabla267[[#This Row],[VALOR]],"NO DISPONIBLE","DISPONIBLE")</f>
        <v>#N/A</v>
      </c>
      <c r="M8088" s="9">
        <f>COUNTIF(Tabla267[[#This Row],[VALOR RESTANTE]],0)</f>
        <v>0</v>
      </c>
    </row>
    <row r="8089" spans="2:13" hidden="1" x14ac:dyDescent="0.2">
      <c r="B8089" s="31">
        <v>8080</v>
      </c>
      <c r="J8089">
        <f t="shared" si="126"/>
        <v>105000</v>
      </c>
      <c r="K8089" t="e">
        <f>VLOOKUP(B8089,'REGISTRO ABONOS'!$B$8:$BC$10039,54,0)</f>
        <v>#N/A</v>
      </c>
      <c r="L8089" t="e">
        <f>IF(Tabla267[[#This Row],[VALOR RESTANTE]]&lt;Tabla267[[#This Row],[VALOR]],"NO DISPONIBLE","DISPONIBLE")</f>
        <v>#N/A</v>
      </c>
      <c r="M8089" s="9">
        <f>COUNTIF(Tabla267[[#This Row],[VALOR RESTANTE]],0)</f>
        <v>0</v>
      </c>
    </row>
    <row r="8090" spans="2:13" hidden="1" x14ac:dyDescent="0.2">
      <c r="B8090" s="31">
        <v>8081</v>
      </c>
      <c r="J8090">
        <f t="shared" si="126"/>
        <v>105000</v>
      </c>
      <c r="K8090" t="e">
        <f>VLOOKUP(B8090,'REGISTRO ABONOS'!$B$8:$BC$10039,54,0)</f>
        <v>#N/A</v>
      </c>
      <c r="L8090" t="e">
        <f>IF(Tabla267[[#This Row],[VALOR RESTANTE]]&lt;Tabla267[[#This Row],[VALOR]],"NO DISPONIBLE","DISPONIBLE")</f>
        <v>#N/A</v>
      </c>
      <c r="M8090" s="9">
        <f>COUNTIF(Tabla267[[#This Row],[VALOR RESTANTE]],0)</f>
        <v>0</v>
      </c>
    </row>
    <row r="8091" spans="2:13" hidden="1" x14ac:dyDescent="0.2">
      <c r="B8091" s="31">
        <v>8082</v>
      </c>
      <c r="J8091">
        <f t="shared" si="126"/>
        <v>105000</v>
      </c>
      <c r="K8091" t="e">
        <f>VLOOKUP(B8091,'REGISTRO ABONOS'!$B$8:$BC$10039,54,0)</f>
        <v>#N/A</v>
      </c>
      <c r="L8091" t="e">
        <f>IF(Tabla267[[#This Row],[VALOR RESTANTE]]&lt;Tabla267[[#This Row],[VALOR]],"NO DISPONIBLE","DISPONIBLE")</f>
        <v>#N/A</v>
      </c>
      <c r="M8091" s="9">
        <f>COUNTIF(Tabla267[[#This Row],[VALOR RESTANTE]],0)</f>
        <v>0</v>
      </c>
    </row>
    <row r="8092" spans="2:13" hidden="1" x14ac:dyDescent="0.2">
      <c r="B8092" s="31">
        <v>8083</v>
      </c>
      <c r="J8092">
        <f t="shared" si="126"/>
        <v>105000</v>
      </c>
      <c r="K8092" t="e">
        <f>VLOOKUP(B8092,'REGISTRO ABONOS'!$B$8:$BC$10039,54,0)</f>
        <v>#N/A</v>
      </c>
      <c r="L8092" t="e">
        <f>IF(Tabla267[[#This Row],[VALOR RESTANTE]]&lt;Tabla267[[#This Row],[VALOR]],"NO DISPONIBLE","DISPONIBLE")</f>
        <v>#N/A</v>
      </c>
      <c r="M8092" s="9">
        <f>COUNTIF(Tabla267[[#This Row],[VALOR RESTANTE]],0)</f>
        <v>0</v>
      </c>
    </row>
    <row r="8093" spans="2:13" hidden="1" x14ac:dyDescent="0.2">
      <c r="B8093" s="31">
        <v>8084</v>
      </c>
      <c r="J8093">
        <f t="shared" si="126"/>
        <v>105000</v>
      </c>
      <c r="K8093" t="e">
        <f>VLOOKUP(B8093,'REGISTRO ABONOS'!$B$8:$BC$10039,54,0)</f>
        <v>#N/A</v>
      </c>
      <c r="L8093" t="e">
        <f>IF(Tabla267[[#This Row],[VALOR RESTANTE]]&lt;Tabla267[[#This Row],[VALOR]],"NO DISPONIBLE","DISPONIBLE")</f>
        <v>#N/A</v>
      </c>
      <c r="M8093" s="9">
        <f>COUNTIF(Tabla267[[#This Row],[VALOR RESTANTE]],0)</f>
        <v>0</v>
      </c>
    </row>
    <row r="8094" spans="2:13" hidden="1" x14ac:dyDescent="0.2">
      <c r="B8094" s="31">
        <v>8085</v>
      </c>
      <c r="J8094">
        <f t="shared" si="126"/>
        <v>105000</v>
      </c>
      <c r="K8094" t="e">
        <f>VLOOKUP(B8094,'REGISTRO ABONOS'!$B$8:$BC$10039,54,0)</f>
        <v>#N/A</v>
      </c>
      <c r="L8094" t="e">
        <f>IF(Tabla267[[#This Row],[VALOR RESTANTE]]&lt;Tabla267[[#This Row],[VALOR]],"NO DISPONIBLE","DISPONIBLE")</f>
        <v>#N/A</v>
      </c>
      <c r="M8094" s="9">
        <f>COUNTIF(Tabla267[[#This Row],[VALOR RESTANTE]],0)</f>
        <v>0</v>
      </c>
    </row>
    <row r="8095" spans="2:13" hidden="1" x14ac:dyDescent="0.2">
      <c r="B8095" s="31">
        <v>8086</v>
      </c>
      <c r="J8095">
        <f t="shared" si="126"/>
        <v>105000</v>
      </c>
      <c r="K8095" t="e">
        <f>VLOOKUP(B8095,'REGISTRO ABONOS'!$B$8:$BC$10039,54,0)</f>
        <v>#N/A</v>
      </c>
      <c r="L8095" t="e">
        <f>IF(Tabla267[[#This Row],[VALOR RESTANTE]]&lt;Tabla267[[#This Row],[VALOR]],"NO DISPONIBLE","DISPONIBLE")</f>
        <v>#N/A</v>
      </c>
      <c r="M8095" s="9">
        <f>COUNTIF(Tabla267[[#This Row],[VALOR RESTANTE]],0)</f>
        <v>0</v>
      </c>
    </row>
    <row r="8096" spans="2:13" hidden="1" x14ac:dyDescent="0.2">
      <c r="B8096" s="31">
        <v>8087</v>
      </c>
      <c r="J8096">
        <f t="shared" si="126"/>
        <v>105000</v>
      </c>
      <c r="K8096" t="e">
        <f>VLOOKUP(B8096,'REGISTRO ABONOS'!$B$8:$BC$10039,54,0)</f>
        <v>#N/A</v>
      </c>
      <c r="L8096" t="e">
        <f>IF(Tabla267[[#This Row],[VALOR RESTANTE]]&lt;Tabla267[[#This Row],[VALOR]],"NO DISPONIBLE","DISPONIBLE")</f>
        <v>#N/A</v>
      </c>
      <c r="M8096" s="9">
        <f>COUNTIF(Tabla267[[#This Row],[VALOR RESTANTE]],0)</f>
        <v>0</v>
      </c>
    </row>
    <row r="8097" spans="2:13" hidden="1" x14ac:dyDescent="0.2">
      <c r="B8097" s="31">
        <v>8088</v>
      </c>
      <c r="J8097">
        <f t="shared" si="126"/>
        <v>105000</v>
      </c>
      <c r="K8097" t="e">
        <f>VLOOKUP(B8097,'REGISTRO ABONOS'!$B$8:$BC$10039,54,0)</f>
        <v>#N/A</v>
      </c>
      <c r="L8097" t="e">
        <f>IF(Tabla267[[#This Row],[VALOR RESTANTE]]&lt;Tabla267[[#This Row],[VALOR]],"NO DISPONIBLE","DISPONIBLE")</f>
        <v>#N/A</v>
      </c>
      <c r="M8097" s="9">
        <f>COUNTIF(Tabla267[[#This Row],[VALOR RESTANTE]],0)</f>
        <v>0</v>
      </c>
    </row>
    <row r="8098" spans="2:13" hidden="1" x14ac:dyDescent="0.2">
      <c r="B8098" s="31">
        <v>8089</v>
      </c>
      <c r="J8098">
        <f t="shared" si="126"/>
        <v>105000</v>
      </c>
      <c r="K8098" t="e">
        <f>VLOOKUP(B8098,'REGISTRO ABONOS'!$B$8:$BC$10039,54,0)</f>
        <v>#N/A</v>
      </c>
      <c r="L8098" t="e">
        <f>IF(Tabla267[[#This Row],[VALOR RESTANTE]]&lt;Tabla267[[#This Row],[VALOR]],"NO DISPONIBLE","DISPONIBLE")</f>
        <v>#N/A</v>
      </c>
      <c r="M8098" s="9">
        <f>COUNTIF(Tabla267[[#This Row],[VALOR RESTANTE]],0)</f>
        <v>0</v>
      </c>
    </row>
    <row r="8099" spans="2:13" hidden="1" x14ac:dyDescent="0.2">
      <c r="B8099" s="31">
        <v>8090</v>
      </c>
      <c r="J8099">
        <f t="shared" si="126"/>
        <v>105000</v>
      </c>
      <c r="K8099" t="e">
        <f>VLOOKUP(B8099,'REGISTRO ABONOS'!$B$8:$BC$10039,54,0)</f>
        <v>#N/A</v>
      </c>
      <c r="L8099" t="e">
        <f>IF(Tabla267[[#This Row],[VALOR RESTANTE]]&lt;Tabla267[[#This Row],[VALOR]],"NO DISPONIBLE","DISPONIBLE")</f>
        <v>#N/A</v>
      </c>
      <c r="M8099" s="9">
        <f>COUNTIF(Tabla267[[#This Row],[VALOR RESTANTE]],0)</f>
        <v>0</v>
      </c>
    </row>
    <row r="8100" spans="2:13" hidden="1" x14ac:dyDescent="0.2">
      <c r="B8100" s="31">
        <v>8091</v>
      </c>
      <c r="J8100">
        <f t="shared" si="126"/>
        <v>105000</v>
      </c>
      <c r="K8100" t="e">
        <f>VLOOKUP(B8100,'REGISTRO ABONOS'!$B$8:$BC$10039,54,0)</f>
        <v>#N/A</v>
      </c>
      <c r="L8100" t="e">
        <f>IF(Tabla267[[#This Row],[VALOR RESTANTE]]&lt;Tabla267[[#This Row],[VALOR]],"NO DISPONIBLE","DISPONIBLE")</f>
        <v>#N/A</v>
      </c>
      <c r="M8100" s="9">
        <f>COUNTIF(Tabla267[[#This Row],[VALOR RESTANTE]],0)</f>
        <v>0</v>
      </c>
    </row>
    <row r="8101" spans="2:13" hidden="1" x14ac:dyDescent="0.2">
      <c r="B8101" s="31">
        <v>8092</v>
      </c>
      <c r="J8101">
        <f t="shared" si="126"/>
        <v>105000</v>
      </c>
      <c r="K8101" t="e">
        <f>VLOOKUP(B8101,'REGISTRO ABONOS'!$B$8:$BC$10039,54,0)</f>
        <v>#N/A</v>
      </c>
      <c r="L8101" t="e">
        <f>IF(Tabla267[[#This Row],[VALOR RESTANTE]]&lt;Tabla267[[#This Row],[VALOR]],"NO DISPONIBLE","DISPONIBLE")</f>
        <v>#N/A</v>
      </c>
      <c r="M8101" s="9">
        <f>COUNTIF(Tabla267[[#This Row],[VALOR RESTANTE]],0)</f>
        <v>0</v>
      </c>
    </row>
    <row r="8102" spans="2:13" hidden="1" x14ac:dyDescent="0.2">
      <c r="B8102" s="31">
        <v>8093</v>
      </c>
      <c r="J8102">
        <f t="shared" si="126"/>
        <v>105000</v>
      </c>
      <c r="K8102" t="e">
        <f>VLOOKUP(B8102,'REGISTRO ABONOS'!$B$8:$BC$10039,54,0)</f>
        <v>#N/A</v>
      </c>
      <c r="L8102" t="e">
        <f>IF(Tabla267[[#This Row],[VALOR RESTANTE]]&lt;Tabla267[[#This Row],[VALOR]],"NO DISPONIBLE","DISPONIBLE")</f>
        <v>#N/A</v>
      </c>
      <c r="M8102" s="9">
        <f>COUNTIF(Tabla267[[#This Row],[VALOR RESTANTE]],0)</f>
        <v>0</v>
      </c>
    </row>
    <row r="8103" spans="2:13" hidden="1" x14ac:dyDescent="0.2">
      <c r="B8103" s="31">
        <v>8094</v>
      </c>
      <c r="J8103">
        <f t="shared" si="126"/>
        <v>105000</v>
      </c>
      <c r="K8103" t="e">
        <f>VLOOKUP(B8103,'REGISTRO ABONOS'!$B$8:$BC$10039,54,0)</f>
        <v>#N/A</v>
      </c>
      <c r="L8103" t="e">
        <f>IF(Tabla267[[#This Row],[VALOR RESTANTE]]&lt;Tabla267[[#This Row],[VALOR]],"NO DISPONIBLE","DISPONIBLE")</f>
        <v>#N/A</v>
      </c>
      <c r="M8103" s="9">
        <f>COUNTIF(Tabla267[[#This Row],[VALOR RESTANTE]],0)</f>
        <v>0</v>
      </c>
    </row>
    <row r="8104" spans="2:13" hidden="1" x14ac:dyDescent="0.2">
      <c r="B8104" s="31">
        <v>8095</v>
      </c>
      <c r="J8104">
        <f t="shared" si="126"/>
        <v>105000</v>
      </c>
      <c r="K8104" t="e">
        <f>VLOOKUP(B8104,'REGISTRO ABONOS'!$B$8:$BC$10039,54,0)</f>
        <v>#N/A</v>
      </c>
      <c r="L8104" t="e">
        <f>IF(Tabla267[[#This Row],[VALOR RESTANTE]]&lt;Tabla267[[#This Row],[VALOR]],"NO DISPONIBLE","DISPONIBLE")</f>
        <v>#N/A</v>
      </c>
      <c r="M8104" s="9">
        <f>COUNTIF(Tabla267[[#This Row],[VALOR RESTANTE]],0)</f>
        <v>0</v>
      </c>
    </row>
    <row r="8105" spans="2:13" hidden="1" x14ac:dyDescent="0.2">
      <c r="B8105" s="31">
        <v>8096</v>
      </c>
      <c r="J8105">
        <f t="shared" si="126"/>
        <v>105000</v>
      </c>
      <c r="K8105" t="e">
        <f>VLOOKUP(B8105,'REGISTRO ABONOS'!$B$8:$BC$10039,54,0)</f>
        <v>#N/A</v>
      </c>
      <c r="L8105" t="e">
        <f>IF(Tabla267[[#This Row],[VALOR RESTANTE]]&lt;Tabla267[[#This Row],[VALOR]],"NO DISPONIBLE","DISPONIBLE")</f>
        <v>#N/A</v>
      </c>
      <c r="M8105" s="9">
        <f>COUNTIF(Tabla267[[#This Row],[VALOR RESTANTE]],0)</f>
        <v>0</v>
      </c>
    </row>
    <row r="8106" spans="2:13" hidden="1" x14ac:dyDescent="0.2">
      <c r="B8106" s="31">
        <v>8097</v>
      </c>
      <c r="J8106">
        <f t="shared" si="126"/>
        <v>105000</v>
      </c>
      <c r="K8106" t="e">
        <f>VLOOKUP(B8106,'REGISTRO ABONOS'!$B$8:$BC$10039,54,0)</f>
        <v>#N/A</v>
      </c>
      <c r="L8106" t="e">
        <f>IF(Tabla267[[#This Row],[VALOR RESTANTE]]&lt;Tabla267[[#This Row],[VALOR]],"NO DISPONIBLE","DISPONIBLE")</f>
        <v>#N/A</v>
      </c>
      <c r="M8106" s="9">
        <f>COUNTIF(Tabla267[[#This Row],[VALOR RESTANTE]],0)</f>
        <v>0</v>
      </c>
    </row>
    <row r="8107" spans="2:13" hidden="1" x14ac:dyDescent="0.2">
      <c r="B8107" s="31">
        <v>8098</v>
      </c>
      <c r="J8107">
        <f t="shared" si="126"/>
        <v>105000</v>
      </c>
      <c r="K8107" t="e">
        <f>VLOOKUP(B8107,'REGISTRO ABONOS'!$B$8:$BC$10039,54,0)</f>
        <v>#N/A</v>
      </c>
      <c r="L8107" t="e">
        <f>IF(Tabla267[[#This Row],[VALOR RESTANTE]]&lt;Tabla267[[#This Row],[VALOR]],"NO DISPONIBLE","DISPONIBLE")</f>
        <v>#N/A</v>
      </c>
      <c r="M8107" s="9">
        <f>COUNTIF(Tabla267[[#This Row],[VALOR RESTANTE]],0)</f>
        <v>0</v>
      </c>
    </row>
    <row r="8108" spans="2:13" hidden="1" x14ac:dyDescent="0.2">
      <c r="B8108" s="31">
        <v>8099</v>
      </c>
      <c r="J8108">
        <f t="shared" si="126"/>
        <v>105000</v>
      </c>
      <c r="K8108" t="e">
        <f>VLOOKUP(B8108,'REGISTRO ABONOS'!$B$8:$BC$10039,54,0)</f>
        <v>#N/A</v>
      </c>
      <c r="L8108" t="e">
        <f>IF(Tabla267[[#This Row],[VALOR RESTANTE]]&lt;Tabla267[[#This Row],[VALOR]],"NO DISPONIBLE","DISPONIBLE")</f>
        <v>#N/A</v>
      </c>
      <c r="M8108" s="9">
        <f>COUNTIF(Tabla267[[#This Row],[VALOR RESTANTE]],0)</f>
        <v>0</v>
      </c>
    </row>
    <row r="8109" spans="2:13" hidden="1" x14ac:dyDescent="0.2">
      <c r="B8109" s="31">
        <v>8100</v>
      </c>
      <c r="J8109">
        <f t="shared" si="126"/>
        <v>105000</v>
      </c>
      <c r="K8109" t="e">
        <f>VLOOKUP(B8109,'REGISTRO ABONOS'!$B$8:$BC$10039,54,0)</f>
        <v>#N/A</v>
      </c>
      <c r="L8109" t="e">
        <f>IF(Tabla267[[#This Row],[VALOR RESTANTE]]&lt;Tabla267[[#This Row],[VALOR]],"NO DISPONIBLE","DISPONIBLE")</f>
        <v>#N/A</v>
      </c>
      <c r="M8109" s="9">
        <f>COUNTIF(Tabla267[[#This Row],[VALOR RESTANTE]],0)</f>
        <v>0</v>
      </c>
    </row>
    <row r="8110" spans="2:13" hidden="1" x14ac:dyDescent="0.2">
      <c r="B8110" s="31">
        <v>8101</v>
      </c>
      <c r="J8110">
        <f t="shared" si="126"/>
        <v>105000</v>
      </c>
      <c r="K8110" t="e">
        <f>VLOOKUP(B8110,'REGISTRO ABONOS'!$B$8:$BC$10039,54,0)</f>
        <v>#N/A</v>
      </c>
      <c r="L8110" t="e">
        <f>IF(Tabla267[[#This Row],[VALOR RESTANTE]]&lt;Tabla267[[#This Row],[VALOR]],"NO DISPONIBLE","DISPONIBLE")</f>
        <v>#N/A</v>
      </c>
      <c r="M8110" s="9">
        <f>COUNTIF(Tabla267[[#This Row],[VALOR RESTANTE]],0)</f>
        <v>0</v>
      </c>
    </row>
    <row r="8111" spans="2:13" hidden="1" x14ac:dyDescent="0.2">
      <c r="B8111" s="31">
        <v>8102</v>
      </c>
      <c r="J8111">
        <f t="shared" si="126"/>
        <v>105000</v>
      </c>
      <c r="K8111" t="e">
        <f>VLOOKUP(B8111,'REGISTRO ABONOS'!$B$8:$BC$10039,54,0)</f>
        <v>#N/A</v>
      </c>
      <c r="L8111" t="e">
        <f>IF(Tabla267[[#This Row],[VALOR RESTANTE]]&lt;Tabla267[[#This Row],[VALOR]],"NO DISPONIBLE","DISPONIBLE")</f>
        <v>#N/A</v>
      </c>
      <c r="M8111" s="9">
        <f>COUNTIF(Tabla267[[#This Row],[VALOR RESTANTE]],0)</f>
        <v>0</v>
      </c>
    </row>
    <row r="8112" spans="2:13" hidden="1" x14ac:dyDescent="0.2">
      <c r="B8112" s="31">
        <v>8103</v>
      </c>
      <c r="J8112">
        <f t="shared" si="126"/>
        <v>105000</v>
      </c>
      <c r="K8112" t="e">
        <f>VLOOKUP(B8112,'REGISTRO ABONOS'!$B$8:$BC$10039,54,0)</f>
        <v>#N/A</v>
      </c>
      <c r="L8112" t="e">
        <f>IF(Tabla267[[#This Row],[VALOR RESTANTE]]&lt;Tabla267[[#This Row],[VALOR]],"NO DISPONIBLE","DISPONIBLE")</f>
        <v>#N/A</v>
      </c>
      <c r="M8112" s="9">
        <f>COUNTIF(Tabla267[[#This Row],[VALOR RESTANTE]],0)</f>
        <v>0</v>
      </c>
    </row>
    <row r="8113" spans="2:13" hidden="1" x14ac:dyDescent="0.2">
      <c r="B8113" s="31">
        <v>8104</v>
      </c>
      <c r="J8113">
        <f t="shared" si="126"/>
        <v>105000</v>
      </c>
      <c r="K8113" t="e">
        <f>VLOOKUP(B8113,'REGISTRO ABONOS'!$B$8:$BC$10039,54,0)</f>
        <v>#N/A</v>
      </c>
      <c r="L8113" t="e">
        <f>IF(Tabla267[[#This Row],[VALOR RESTANTE]]&lt;Tabla267[[#This Row],[VALOR]],"NO DISPONIBLE","DISPONIBLE")</f>
        <v>#N/A</v>
      </c>
      <c r="M8113" s="9">
        <f>COUNTIF(Tabla267[[#This Row],[VALOR RESTANTE]],0)</f>
        <v>0</v>
      </c>
    </row>
    <row r="8114" spans="2:13" hidden="1" x14ac:dyDescent="0.2">
      <c r="B8114" s="31">
        <v>8105</v>
      </c>
      <c r="J8114">
        <f t="shared" si="126"/>
        <v>105000</v>
      </c>
      <c r="K8114" t="e">
        <f>VLOOKUP(B8114,'REGISTRO ABONOS'!$B$8:$BC$10039,54,0)</f>
        <v>#N/A</v>
      </c>
      <c r="L8114" t="e">
        <f>IF(Tabla267[[#This Row],[VALOR RESTANTE]]&lt;Tabla267[[#This Row],[VALOR]],"NO DISPONIBLE","DISPONIBLE")</f>
        <v>#N/A</v>
      </c>
      <c r="M8114" s="9">
        <f>COUNTIF(Tabla267[[#This Row],[VALOR RESTANTE]],0)</f>
        <v>0</v>
      </c>
    </row>
    <row r="8115" spans="2:13" hidden="1" x14ac:dyDescent="0.2">
      <c r="B8115" s="31">
        <v>8106</v>
      </c>
      <c r="J8115">
        <f t="shared" si="126"/>
        <v>105000</v>
      </c>
      <c r="K8115" t="e">
        <f>VLOOKUP(B8115,'REGISTRO ABONOS'!$B$8:$BC$10039,54,0)</f>
        <v>#N/A</v>
      </c>
      <c r="L8115" t="e">
        <f>IF(Tabla267[[#This Row],[VALOR RESTANTE]]&lt;Tabla267[[#This Row],[VALOR]],"NO DISPONIBLE","DISPONIBLE")</f>
        <v>#N/A</v>
      </c>
      <c r="M8115" s="9">
        <f>COUNTIF(Tabla267[[#This Row],[VALOR RESTANTE]],0)</f>
        <v>0</v>
      </c>
    </row>
    <row r="8116" spans="2:13" hidden="1" x14ac:dyDescent="0.2">
      <c r="B8116" s="31">
        <v>8107</v>
      </c>
      <c r="J8116">
        <f t="shared" si="126"/>
        <v>105000</v>
      </c>
      <c r="K8116" t="e">
        <f>VLOOKUP(B8116,'REGISTRO ABONOS'!$B$8:$BC$10039,54,0)</f>
        <v>#N/A</v>
      </c>
      <c r="L8116" t="e">
        <f>IF(Tabla267[[#This Row],[VALOR RESTANTE]]&lt;Tabla267[[#This Row],[VALOR]],"NO DISPONIBLE","DISPONIBLE")</f>
        <v>#N/A</v>
      </c>
      <c r="M8116" s="9">
        <f>COUNTIF(Tabla267[[#This Row],[VALOR RESTANTE]],0)</f>
        <v>0</v>
      </c>
    </row>
    <row r="8117" spans="2:13" hidden="1" x14ac:dyDescent="0.2">
      <c r="B8117" s="31">
        <v>8108</v>
      </c>
      <c r="J8117">
        <f t="shared" si="126"/>
        <v>105000</v>
      </c>
      <c r="K8117" t="e">
        <f>VLOOKUP(B8117,'REGISTRO ABONOS'!$B$8:$BC$10039,54,0)</f>
        <v>#N/A</v>
      </c>
      <c r="L8117" t="e">
        <f>IF(Tabla267[[#This Row],[VALOR RESTANTE]]&lt;Tabla267[[#This Row],[VALOR]],"NO DISPONIBLE","DISPONIBLE")</f>
        <v>#N/A</v>
      </c>
      <c r="M8117" s="9">
        <f>COUNTIF(Tabla267[[#This Row],[VALOR RESTANTE]],0)</f>
        <v>0</v>
      </c>
    </row>
    <row r="8118" spans="2:13" hidden="1" x14ac:dyDescent="0.2">
      <c r="B8118" s="31">
        <v>8109</v>
      </c>
      <c r="J8118">
        <f t="shared" si="126"/>
        <v>105000</v>
      </c>
      <c r="K8118" t="e">
        <f>VLOOKUP(B8118,'REGISTRO ABONOS'!$B$8:$BC$10039,54,0)</f>
        <v>#N/A</v>
      </c>
      <c r="L8118" t="e">
        <f>IF(Tabla267[[#This Row],[VALOR RESTANTE]]&lt;Tabla267[[#This Row],[VALOR]],"NO DISPONIBLE","DISPONIBLE")</f>
        <v>#N/A</v>
      </c>
      <c r="M8118" s="9">
        <f>COUNTIF(Tabla267[[#This Row],[VALOR RESTANTE]],0)</f>
        <v>0</v>
      </c>
    </row>
    <row r="8119" spans="2:13" hidden="1" x14ac:dyDescent="0.2">
      <c r="B8119" s="31">
        <v>8110</v>
      </c>
      <c r="J8119">
        <f t="shared" si="126"/>
        <v>105000</v>
      </c>
      <c r="K8119" t="e">
        <f>VLOOKUP(B8119,'REGISTRO ABONOS'!$B$8:$BC$10039,54,0)</f>
        <v>#N/A</v>
      </c>
      <c r="L8119" t="e">
        <f>IF(Tabla267[[#This Row],[VALOR RESTANTE]]&lt;Tabla267[[#This Row],[VALOR]],"NO DISPONIBLE","DISPONIBLE")</f>
        <v>#N/A</v>
      </c>
      <c r="M8119" s="9">
        <f>COUNTIF(Tabla267[[#This Row],[VALOR RESTANTE]],0)</f>
        <v>0</v>
      </c>
    </row>
    <row r="8120" spans="2:13" hidden="1" x14ac:dyDescent="0.2">
      <c r="B8120" s="31">
        <v>8111</v>
      </c>
      <c r="J8120">
        <f t="shared" si="126"/>
        <v>105000</v>
      </c>
      <c r="K8120" t="e">
        <f>VLOOKUP(B8120,'REGISTRO ABONOS'!$B$8:$BC$10039,54,0)</f>
        <v>#N/A</v>
      </c>
      <c r="L8120" t="e">
        <f>IF(Tabla267[[#This Row],[VALOR RESTANTE]]&lt;Tabla267[[#This Row],[VALOR]],"NO DISPONIBLE","DISPONIBLE")</f>
        <v>#N/A</v>
      </c>
      <c r="M8120" s="9">
        <f>COUNTIF(Tabla267[[#This Row],[VALOR RESTANTE]],0)</f>
        <v>0</v>
      </c>
    </row>
    <row r="8121" spans="2:13" hidden="1" x14ac:dyDescent="0.2">
      <c r="B8121" s="31">
        <v>8112</v>
      </c>
      <c r="J8121">
        <f t="shared" si="126"/>
        <v>105000</v>
      </c>
      <c r="K8121" t="e">
        <f>VLOOKUP(B8121,'REGISTRO ABONOS'!$B$8:$BC$10039,54,0)</f>
        <v>#N/A</v>
      </c>
      <c r="L8121" t="e">
        <f>IF(Tabla267[[#This Row],[VALOR RESTANTE]]&lt;Tabla267[[#This Row],[VALOR]],"NO DISPONIBLE","DISPONIBLE")</f>
        <v>#N/A</v>
      </c>
      <c r="M8121" s="9">
        <f>COUNTIF(Tabla267[[#This Row],[VALOR RESTANTE]],0)</f>
        <v>0</v>
      </c>
    </row>
    <row r="8122" spans="2:13" hidden="1" x14ac:dyDescent="0.2">
      <c r="B8122" s="31">
        <v>8113</v>
      </c>
      <c r="J8122">
        <f t="shared" si="126"/>
        <v>105000</v>
      </c>
      <c r="K8122" t="e">
        <f>VLOOKUP(B8122,'REGISTRO ABONOS'!$B$8:$BC$10039,54,0)</f>
        <v>#N/A</v>
      </c>
      <c r="L8122" t="e">
        <f>IF(Tabla267[[#This Row],[VALOR RESTANTE]]&lt;Tabla267[[#This Row],[VALOR]],"NO DISPONIBLE","DISPONIBLE")</f>
        <v>#N/A</v>
      </c>
      <c r="M8122" s="9">
        <f>COUNTIF(Tabla267[[#This Row],[VALOR RESTANTE]],0)</f>
        <v>0</v>
      </c>
    </row>
    <row r="8123" spans="2:13" hidden="1" x14ac:dyDescent="0.2">
      <c r="B8123" s="31">
        <v>8114</v>
      </c>
      <c r="J8123">
        <f t="shared" si="126"/>
        <v>105000</v>
      </c>
      <c r="K8123" t="e">
        <f>VLOOKUP(B8123,'REGISTRO ABONOS'!$B$8:$BC$10039,54,0)</f>
        <v>#N/A</v>
      </c>
      <c r="L8123" t="e">
        <f>IF(Tabla267[[#This Row],[VALOR RESTANTE]]&lt;Tabla267[[#This Row],[VALOR]],"NO DISPONIBLE","DISPONIBLE")</f>
        <v>#N/A</v>
      </c>
      <c r="M8123" s="9">
        <f>COUNTIF(Tabla267[[#This Row],[VALOR RESTANTE]],0)</f>
        <v>0</v>
      </c>
    </row>
    <row r="8124" spans="2:13" hidden="1" x14ac:dyDescent="0.2">
      <c r="B8124" s="31">
        <v>8115</v>
      </c>
      <c r="J8124">
        <f t="shared" si="126"/>
        <v>105000</v>
      </c>
      <c r="K8124" t="e">
        <f>VLOOKUP(B8124,'REGISTRO ABONOS'!$B$8:$BC$10039,54,0)</f>
        <v>#N/A</v>
      </c>
      <c r="L8124" t="e">
        <f>IF(Tabla267[[#This Row],[VALOR RESTANTE]]&lt;Tabla267[[#This Row],[VALOR]],"NO DISPONIBLE","DISPONIBLE")</f>
        <v>#N/A</v>
      </c>
      <c r="M8124" s="9">
        <f>COUNTIF(Tabla267[[#This Row],[VALOR RESTANTE]],0)</f>
        <v>0</v>
      </c>
    </row>
    <row r="8125" spans="2:13" hidden="1" x14ac:dyDescent="0.2">
      <c r="B8125" s="31">
        <v>8116</v>
      </c>
      <c r="J8125">
        <f t="shared" si="126"/>
        <v>105000</v>
      </c>
      <c r="K8125" t="e">
        <f>VLOOKUP(B8125,'REGISTRO ABONOS'!$B$8:$BC$10039,54,0)</f>
        <v>#N/A</v>
      </c>
      <c r="L8125" t="e">
        <f>IF(Tabla267[[#This Row],[VALOR RESTANTE]]&lt;Tabla267[[#This Row],[VALOR]],"NO DISPONIBLE","DISPONIBLE")</f>
        <v>#N/A</v>
      </c>
      <c r="M8125" s="9">
        <f>COUNTIF(Tabla267[[#This Row],[VALOR RESTANTE]],0)</f>
        <v>0</v>
      </c>
    </row>
    <row r="8126" spans="2:13" hidden="1" x14ac:dyDescent="0.2">
      <c r="B8126" s="31">
        <v>8117</v>
      </c>
      <c r="J8126">
        <f t="shared" si="126"/>
        <v>105000</v>
      </c>
      <c r="K8126" t="e">
        <f>VLOOKUP(B8126,'REGISTRO ABONOS'!$B$8:$BC$10039,54,0)</f>
        <v>#N/A</v>
      </c>
      <c r="L8126" t="e">
        <f>IF(Tabla267[[#This Row],[VALOR RESTANTE]]&lt;Tabla267[[#This Row],[VALOR]],"NO DISPONIBLE","DISPONIBLE")</f>
        <v>#N/A</v>
      </c>
      <c r="M8126" s="9">
        <f>COUNTIF(Tabla267[[#This Row],[VALOR RESTANTE]],0)</f>
        <v>0</v>
      </c>
    </row>
    <row r="8127" spans="2:13" hidden="1" x14ac:dyDescent="0.2">
      <c r="B8127" s="31">
        <v>8118</v>
      </c>
      <c r="J8127">
        <f t="shared" si="126"/>
        <v>105000</v>
      </c>
      <c r="K8127" t="e">
        <f>VLOOKUP(B8127,'REGISTRO ABONOS'!$B$8:$BC$10039,54,0)</f>
        <v>#N/A</v>
      </c>
      <c r="L8127" t="e">
        <f>IF(Tabla267[[#This Row],[VALOR RESTANTE]]&lt;Tabla267[[#This Row],[VALOR]],"NO DISPONIBLE","DISPONIBLE")</f>
        <v>#N/A</v>
      </c>
      <c r="M8127" s="9">
        <f>COUNTIF(Tabla267[[#This Row],[VALOR RESTANTE]],0)</f>
        <v>0</v>
      </c>
    </row>
    <row r="8128" spans="2:13" hidden="1" x14ac:dyDescent="0.2">
      <c r="B8128" s="31">
        <v>8119</v>
      </c>
      <c r="J8128">
        <f t="shared" si="126"/>
        <v>105000</v>
      </c>
      <c r="K8128" t="e">
        <f>VLOOKUP(B8128,'REGISTRO ABONOS'!$B$8:$BC$10039,54,0)</f>
        <v>#N/A</v>
      </c>
      <c r="L8128" t="e">
        <f>IF(Tabla267[[#This Row],[VALOR RESTANTE]]&lt;Tabla267[[#This Row],[VALOR]],"NO DISPONIBLE","DISPONIBLE")</f>
        <v>#N/A</v>
      </c>
      <c r="M8128" s="9">
        <f>COUNTIF(Tabla267[[#This Row],[VALOR RESTANTE]],0)</f>
        <v>0</v>
      </c>
    </row>
    <row r="8129" spans="2:13" hidden="1" x14ac:dyDescent="0.2">
      <c r="B8129" s="31">
        <v>8120</v>
      </c>
      <c r="J8129">
        <f t="shared" si="126"/>
        <v>105000</v>
      </c>
      <c r="K8129" t="e">
        <f>VLOOKUP(B8129,'REGISTRO ABONOS'!$B$8:$BC$10039,54,0)</f>
        <v>#N/A</v>
      </c>
      <c r="L8129" t="e">
        <f>IF(Tabla267[[#This Row],[VALOR RESTANTE]]&lt;Tabla267[[#This Row],[VALOR]],"NO DISPONIBLE","DISPONIBLE")</f>
        <v>#N/A</v>
      </c>
      <c r="M8129" s="9">
        <f>COUNTIF(Tabla267[[#This Row],[VALOR RESTANTE]],0)</f>
        <v>0</v>
      </c>
    </row>
    <row r="8130" spans="2:13" hidden="1" x14ac:dyDescent="0.2">
      <c r="B8130" s="31">
        <v>8121</v>
      </c>
      <c r="J8130">
        <f t="shared" si="126"/>
        <v>105000</v>
      </c>
      <c r="K8130" t="e">
        <f>VLOOKUP(B8130,'REGISTRO ABONOS'!$B$8:$BC$10039,54,0)</f>
        <v>#N/A</v>
      </c>
      <c r="L8130" t="e">
        <f>IF(Tabla267[[#This Row],[VALOR RESTANTE]]&lt;Tabla267[[#This Row],[VALOR]],"NO DISPONIBLE","DISPONIBLE")</f>
        <v>#N/A</v>
      </c>
      <c r="M8130" s="9">
        <f>COUNTIF(Tabla267[[#This Row],[VALOR RESTANTE]],0)</f>
        <v>0</v>
      </c>
    </row>
    <row r="8131" spans="2:13" hidden="1" x14ac:dyDescent="0.2">
      <c r="B8131" s="31">
        <v>8122</v>
      </c>
      <c r="J8131">
        <f t="shared" si="126"/>
        <v>105000</v>
      </c>
      <c r="K8131" t="e">
        <f>VLOOKUP(B8131,'REGISTRO ABONOS'!$B$8:$BC$10039,54,0)</f>
        <v>#N/A</v>
      </c>
      <c r="L8131" t="e">
        <f>IF(Tabla267[[#This Row],[VALOR RESTANTE]]&lt;Tabla267[[#This Row],[VALOR]],"NO DISPONIBLE","DISPONIBLE")</f>
        <v>#N/A</v>
      </c>
      <c r="M8131" s="9">
        <f>COUNTIF(Tabla267[[#This Row],[VALOR RESTANTE]],0)</f>
        <v>0</v>
      </c>
    </row>
    <row r="8132" spans="2:13" hidden="1" x14ac:dyDescent="0.2">
      <c r="B8132" s="31">
        <v>8123</v>
      </c>
      <c r="J8132">
        <f t="shared" si="126"/>
        <v>105000</v>
      </c>
      <c r="K8132" t="e">
        <f>VLOOKUP(B8132,'REGISTRO ABONOS'!$B$8:$BC$10039,54,0)</f>
        <v>#N/A</v>
      </c>
      <c r="L8132" t="e">
        <f>IF(Tabla267[[#This Row],[VALOR RESTANTE]]&lt;Tabla267[[#This Row],[VALOR]],"NO DISPONIBLE","DISPONIBLE")</f>
        <v>#N/A</v>
      </c>
      <c r="M8132" s="9">
        <f>COUNTIF(Tabla267[[#This Row],[VALOR RESTANTE]],0)</f>
        <v>0</v>
      </c>
    </row>
    <row r="8133" spans="2:13" hidden="1" x14ac:dyDescent="0.2">
      <c r="B8133" s="31">
        <v>8124</v>
      </c>
      <c r="J8133">
        <f t="shared" si="126"/>
        <v>105000</v>
      </c>
      <c r="K8133" t="e">
        <f>VLOOKUP(B8133,'REGISTRO ABONOS'!$B$8:$BC$10039,54,0)</f>
        <v>#N/A</v>
      </c>
      <c r="L8133" t="e">
        <f>IF(Tabla267[[#This Row],[VALOR RESTANTE]]&lt;Tabla267[[#This Row],[VALOR]],"NO DISPONIBLE","DISPONIBLE")</f>
        <v>#N/A</v>
      </c>
      <c r="M8133" s="9">
        <f>COUNTIF(Tabla267[[#This Row],[VALOR RESTANTE]],0)</f>
        <v>0</v>
      </c>
    </row>
    <row r="8134" spans="2:13" hidden="1" x14ac:dyDescent="0.2">
      <c r="B8134" s="31">
        <v>8125</v>
      </c>
      <c r="J8134">
        <f t="shared" si="126"/>
        <v>105000</v>
      </c>
      <c r="K8134" t="e">
        <f>VLOOKUP(B8134,'REGISTRO ABONOS'!$B$8:$BC$10039,54,0)</f>
        <v>#N/A</v>
      </c>
      <c r="L8134" t="e">
        <f>IF(Tabla267[[#This Row],[VALOR RESTANTE]]&lt;Tabla267[[#This Row],[VALOR]],"NO DISPONIBLE","DISPONIBLE")</f>
        <v>#N/A</v>
      </c>
      <c r="M8134" s="9">
        <f>COUNTIF(Tabla267[[#This Row],[VALOR RESTANTE]],0)</f>
        <v>0</v>
      </c>
    </row>
    <row r="8135" spans="2:13" hidden="1" x14ac:dyDescent="0.2">
      <c r="B8135" s="31">
        <v>8126</v>
      </c>
      <c r="J8135">
        <f t="shared" si="126"/>
        <v>105000</v>
      </c>
      <c r="K8135" t="e">
        <f>VLOOKUP(B8135,'REGISTRO ABONOS'!$B$8:$BC$10039,54,0)</f>
        <v>#N/A</v>
      </c>
      <c r="L8135" t="e">
        <f>IF(Tabla267[[#This Row],[VALOR RESTANTE]]&lt;Tabla267[[#This Row],[VALOR]],"NO DISPONIBLE","DISPONIBLE")</f>
        <v>#N/A</v>
      </c>
      <c r="M8135" s="9">
        <f>COUNTIF(Tabla267[[#This Row],[VALOR RESTANTE]],0)</f>
        <v>0</v>
      </c>
    </row>
    <row r="8136" spans="2:13" hidden="1" x14ac:dyDescent="0.2">
      <c r="B8136" s="31">
        <v>8127</v>
      </c>
      <c r="J8136">
        <f t="shared" si="126"/>
        <v>105000</v>
      </c>
      <c r="K8136" t="e">
        <f>VLOOKUP(B8136,'REGISTRO ABONOS'!$B$8:$BC$10039,54,0)</f>
        <v>#N/A</v>
      </c>
      <c r="L8136" t="e">
        <f>IF(Tabla267[[#This Row],[VALOR RESTANTE]]&lt;Tabla267[[#This Row],[VALOR]],"NO DISPONIBLE","DISPONIBLE")</f>
        <v>#N/A</v>
      </c>
      <c r="M8136" s="9">
        <f>COUNTIF(Tabla267[[#This Row],[VALOR RESTANTE]],0)</f>
        <v>0</v>
      </c>
    </row>
    <row r="8137" spans="2:13" hidden="1" x14ac:dyDescent="0.2">
      <c r="B8137" s="31">
        <v>8128</v>
      </c>
      <c r="J8137">
        <f t="shared" si="126"/>
        <v>105000</v>
      </c>
      <c r="K8137" t="e">
        <f>VLOOKUP(B8137,'REGISTRO ABONOS'!$B$8:$BC$10039,54,0)</f>
        <v>#N/A</v>
      </c>
      <c r="L8137" t="e">
        <f>IF(Tabla267[[#This Row],[VALOR RESTANTE]]&lt;Tabla267[[#This Row],[VALOR]],"NO DISPONIBLE","DISPONIBLE")</f>
        <v>#N/A</v>
      </c>
      <c r="M8137" s="9">
        <f>COUNTIF(Tabla267[[#This Row],[VALOR RESTANTE]],0)</f>
        <v>0</v>
      </c>
    </row>
    <row r="8138" spans="2:13" hidden="1" x14ac:dyDescent="0.2">
      <c r="B8138" s="31">
        <v>8129</v>
      </c>
      <c r="J8138">
        <f t="shared" si="126"/>
        <v>105000</v>
      </c>
      <c r="K8138" t="e">
        <f>VLOOKUP(B8138,'REGISTRO ABONOS'!$B$8:$BC$10039,54,0)</f>
        <v>#N/A</v>
      </c>
      <c r="L8138" t="e">
        <f>IF(Tabla267[[#This Row],[VALOR RESTANTE]]&lt;Tabla267[[#This Row],[VALOR]],"NO DISPONIBLE","DISPONIBLE")</f>
        <v>#N/A</v>
      </c>
      <c r="M8138" s="9">
        <f>COUNTIF(Tabla267[[#This Row],[VALOR RESTANTE]],0)</f>
        <v>0</v>
      </c>
    </row>
    <row r="8139" spans="2:13" hidden="1" x14ac:dyDescent="0.2">
      <c r="B8139" s="31">
        <v>8130</v>
      </c>
      <c r="J8139">
        <f t="shared" si="126"/>
        <v>105000</v>
      </c>
      <c r="K8139" t="e">
        <f>VLOOKUP(B8139,'REGISTRO ABONOS'!$B$8:$BC$10039,54,0)</f>
        <v>#N/A</v>
      </c>
      <c r="L8139" t="e">
        <f>IF(Tabla267[[#This Row],[VALOR RESTANTE]]&lt;Tabla267[[#This Row],[VALOR]],"NO DISPONIBLE","DISPONIBLE")</f>
        <v>#N/A</v>
      </c>
      <c r="M8139" s="9">
        <f>COUNTIF(Tabla267[[#This Row],[VALOR RESTANTE]],0)</f>
        <v>0</v>
      </c>
    </row>
    <row r="8140" spans="2:13" hidden="1" x14ac:dyDescent="0.2">
      <c r="B8140" s="31">
        <v>8131</v>
      </c>
      <c r="J8140">
        <f t="shared" ref="J8140:J8203" si="127">IF(C8140&gt;43607,130000,105000)</f>
        <v>105000</v>
      </c>
      <c r="K8140" t="e">
        <f>VLOOKUP(B8140,'REGISTRO ABONOS'!$B$8:$BC$10039,54,0)</f>
        <v>#N/A</v>
      </c>
      <c r="L8140" t="e">
        <f>IF(Tabla267[[#This Row],[VALOR RESTANTE]]&lt;Tabla267[[#This Row],[VALOR]],"NO DISPONIBLE","DISPONIBLE")</f>
        <v>#N/A</v>
      </c>
      <c r="M8140" s="9">
        <f>COUNTIF(Tabla267[[#This Row],[VALOR RESTANTE]],0)</f>
        <v>0</v>
      </c>
    </row>
    <row r="8141" spans="2:13" hidden="1" x14ac:dyDescent="0.2">
      <c r="B8141" s="31">
        <v>8132</v>
      </c>
      <c r="J8141">
        <f t="shared" si="127"/>
        <v>105000</v>
      </c>
      <c r="K8141" t="e">
        <f>VLOOKUP(B8141,'REGISTRO ABONOS'!$B$8:$BC$10039,54,0)</f>
        <v>#N/A</v>
      </c>
      <c r="L8141" t="e">
        <f>IF(Tabla267[[#This Row],[VALOR RESTANTE]]&lt;Tabla267[[#This Row],[VALOR]],"NO DISPONIBLE","DISPONIBLE")</f>
        <v>#N/A</v>
      </c>
      <c r="M8141" s="9">
        <f>COUNTIF(Tabla267[[#This Row],[VALOR RESTANTE]],0)</f>
        <v>0</v>
      </c>
    </row>
    <row r="8142" spans="2:13" hidden="1" x14ac:dyDescent="0.2">
      <c r="B8142" s="31">
        <v>8133</v>
      </c>
      <c r="J8142">
        <f t="shared" si="127"/>
        <v>105000</v>
      </c>
      <c r="K8142" t="e">
        <f>VLOOKUP(B8142,'REGISTRO ABONOS'!$B$8:$BC$10039,54,0)</f>
        <v>#N/A</v>
      </c>
      <c r="L8142" t="e">
        <f>IF(Tabla267[[#This Row],[VALOR RESTANTE]]&lt;Tabla267[[#This Row],[VALOR]],"NO DISPONIBLE","DISPONIBLE")</f>
        <v>#N/A</v>
      </c>
      <c r="M8142" s="9">
        <f>COUNTIF(Tabla267[[#This Row],[VALOR RESTANTE]],0)</f>
        <v>0</v>
      </c>
    </row>
    <row r="8143" spans="2:13" hidden="1" x14ac:dyDescent="0.2">
      <c r="B8143" s="31">
        <v>8134</v>
      </c>
      <c r="J8143">
        <f t="shared" si="127"/>
        <v>105000</v>
      </c>
      <c r="K8143" t="e">
        <f>VLOOKUP(B8143,'REGISTRO ABONOS'!$B$8:$BC$10039,54,0)</f>
        <v>#N/A</v>
      </c>
      <c r="L8143" t="e">
        <f>IF(Tabla267[[#This Row],[VALOR RESTANTE]]&lt;Tabla267[[#This Row],[VALOR]],"NO DISPONIBLE","DISPONIBLE")</f>
        <v>#N/A</v>
      </c>
      <c r="M8143" s="9">
        <f>COUNTIF(Tabla267[[#This Row],[VALOR RESTANTE]],0)</f>
        <v>0</v>
      </c>
    </row>
    <row r="8144" spans="2:13" hidden="1" x14ac:dyDescent="0.2">
      <c r="B8144" s="31">
        <v>8135</v>
      </c>
      <c r="J8144">
        <f t="shared" si="127"/>
        <v>105000</v>
      </c>
      <c r="K8144" t="e">
        <f>VLOOKUP(B8144,'REGISTRO ABONOS'!$B$8:$BC$10039,54,0)</f>
        <v>#N/A</v>
      </c>
      <c r="L8144" t="e">
        <f>IF(Tabla267[[#This Row],[VALOR RESTANTE]]&lt;Tabla267[[#This Row],[VALOR]],"NO DISPONIBLE","DISPONIBLE")</f>
        <v>#N/A</v>
      </c>
      <c r="M8144" s="9">
        <f>COUNTIF(Tabla267[[#This Row],[VALOR RESTANTE]],0)</f>
        <v>0</v>
      </c>
    </row>
    <row r="8145" spans="2:13" hidden="1" x14ac:dyDescent="0.2">
      <c r="B8145" s="31">
        <v>8136</v>
      </c>
      <c r="J8145">
        <f t="shared" si="127"/>
        <v>105000</v>
      </c>
      <c r="K8145" t="e">
        <f>VLOOKUP(B8145,'REGISTRO ABONOS'!$B$8:$BC$10039,54,0)</f>
        <v>#N/A</v>
      </c>
      <c r="L8145" t="e">
        <f>IF(Tabla267[[#This Row],[VALOR RESTANTE]]&lt;Tabla267[[#This Row],[VALOR]],"NO DISPONIBLE","DISPONIBLE")</f>
        <v>#N/A</v>
      </c>
      <c r="M8145" s="9">
        <f>COUNTIF(Tabla267[[#This Row],[VALOR RESTANTE]],0)</f>
        <v>0</v>
      </c>
    </row>
    <row r="8146" spans="2:13" hidden="1" x14ac:dyDescent="0.2">
      <c r="B8146" s="31">
        <v>8137</v>
      </c>
      <c r="J8146">
        <f t="shared" si="127"/>
        <v>105000</v>
      </c>
      <c r="K8146" t="e">
        <f>VLOOKUP(B8146,'REGISTRO ABONOS'!$B$8:$BC$10039,54,0)</f>
        <v>#N/A</v>
      </c>
      <c r="L8146" t="e">
        <f>IF(Tabla267[[#This Row],[VALOR RESTANTE]]&lt;Tabla267[[#This Row],[VALOR]],"NO DISPONIBLE","DISPONIBLE")</f>
        <v>#N/A</v>
      </c>
      <c r="M8146" s="9">
        <f>COUNTIF(Tabla267[[#This Row],[VALOR RESTANTE]],0)</f>
        <v>0</v>
      </c>
    </row>
    <row r="8147" spans="2:13" hidden="1" x14ac:dyDescent="0.2">
      <c r="B8147" s="31">
        <v>8138</v>
      </c>
      <c r="J8147">
        <f t="shared" si="127"/>
        <v>105000</v>
      </c>
      <c r="K8147" t="e">
        <f>VLOOKUP(B8147,'REGISTRO ABONOS'!$B$8:$BC$10039,54,0)</f>
        <v>#N/A</v>
      </c>
      <c r="L8147" t="e">
        <f>IF(Tabla267[[#This Row],[VALOR RESTANTE]]&lt;Tabla267[[#This Row],[VALOR]],"NO DISPONIBLE","DISPONIBLE")</f>
        <v>#N/A</v>
      </c>
      <c r="M8147" s="9">
        <f>COUNTIF(Tabla267[[#This Row],[VALOR RESTANTE]],0)</f>
        <v>0</v>
      </c>
    </row>
    <row r="8148" spans="2:13" hidden="1" x14ac:dyDescent="0.2">
      <c r="B8148" s="31">
        <v>8139</v>
      </c>
      <c r="J8148">
        <f t="shared" si="127"/>
        <v>105000</v>
      </c>
      <c r="K8148" t="e">
        <f>VLOOKUP(B8148,'REGISTRO ABONOS'!$B$8:$BC$10039,54,0)</f>
        <v>#N/A</v>
      </c>
      <c r="L8148" t="e">
        <f>IF(Tabla267[[#This Row],[VALOR RESTANTE]]&lt;Tabla267[[#This Row],[VALOR]],"NO DISPONIBLE","DISPONIBLE")</f>
        <v>#N/A</v>
      </c>
      <c r="M8148" s="9">
        <f>COUNTIF(Tabla267[[#This Row],[VALOR RESTANTE]],0)</f>
        <v>0</v>
      </c>
    </row>
    <row r="8149" spans="2:13" hidden="1" x14ac:dyDescent="0.2">
      <c r="B8149" s="31">
        <v>8140</v>
      </c>
      <c r="J8149">
        <f t="shared" si="127"/>
        <v>105000</v>
      </c>
      <c r="K8149" t="e">
        <f>VLOOKUP(B8149,'REGISTRO ABONOS'!$B$8:$BC$10039,54,0)</f>
        <v>#N/A</v>
      </c>
      <c r="L8149" t="e">
        <f>IF(Tabla267[[#This Row],[VALOR RESTANTE]]&lt;Tabla267[[#This Row],[VALOR]],"NO DISPONIBLE","DISPONIBLE")</f>
        <v>#N/A</v>
      </c>
      <c r="M8149" s="9">
        <f>COUNTIF(Tabla267[[#This Row],[VALOR RESTANTE]],0)</f>
        <v>0</v>
      </c>
    </row>
    <row r="8150" spans="2:13" hidden="1" x14ac:dyDescent="0.2">
      <c r="B8150" s="31">
        <v>8141</v>
      </c>
      <c r="J8150">
        <f t="shared" si="127"/>
        <v>105000</v>
      </c>
      <c r="K8150" t="e">
        <f>VLOOKUP(B8150,'REGISTRO ABONOS'!$B$8:$BC$10039,54,0)</f>
        <v>#N/A</v>
      </c>
      <c r="L8150" t="e">
        <f>IF(Tabla267[[#This Row],[VALOR RESTANTE]]&lt;Tabla267[[#This Row],[VALOR]],"NO DISPONIBLE","DISPONIBLE")</f>
        <v>#N/A</v>
      </c>
      <c r="M8150" s="9">
        <f>COUNTIF(Tabla267[[#This Row],[VALOR RESTANTE]],0)</f>
        <v>0</v>
      </c>
    </row>
    <row r="8151" spans="2:13" hidden="1" x14ac:dyDescent="0.2">
      <c r="B8151" s="31">
        <v>8142</v>
      </c>
      <c r="J8151">
        <f t="shared" si="127"/>
        <v>105000</v>
      </c>
      <c r="K8151" t="e">
        <f>VLOOKUP(B8151,'REGISTRO ABONOS'!$B$8:$BC$10039,54,0)</f>
        <v>#N/A</v>
      </c>
      <c r="L8151" t="e">
        <f>IF(Tabla267[[#This Row],[VALOR RESTANTE]]&lt;Tabla267[[#This Row],[VALOR]],"NO DISPONIBLE","DISPONIBLE")</f>
        <v>#N/A</v>
      </c>
      <c r="M8151" s="9">
        <f>COUNTIF(Tabla267[[#This Row],[VALOR RESTANTE]],0)</f>
        <v>0</v>
      </c>
    </row>
    <row r="8152" spans="2:13" hidden="1" x14ac:dyDescent="0.2">
      <c r="B8152" s="31">
        <v>8143</v>
      </c>
      <c r="J8152">
        <f t="shared" si="127"/>
        <v>105000</v>
      </c>
      <c r="K8152" t="e">
        <f>VLOOKUP(B8152,'REGISTRO ABONOS'!$B$8:$BC$10039,54,0)</f>
        <v>#N/A</v>
      </c>
      <c r="L8152" t="e">
        <f>IF(Tabla267[[#This Row],[VALOR RESTANTE]]&lt;Tabla267[[#This Row],[VALOR]],"NO DISPONIBLE","DISPONIBLE")</f>
        <v>#N/A</v>
      </c>
      <c r="M8152" s="9">
        <f>COUNTIF(Tabla267[[#This Row],[VALOR RESTANTE]],0)</f>
        <v>0</v>
      </c>
    </row>
    <row r="8153" spans="2:13" hidden="1" x14ac:dyDescent="0.2">
      <c r="B8153" s="31">
        <v>8144</v>
      </c>
      <c r="J8153">
        <f t="shared" si="127"/>
        <v>105000</v>
      </c>
      <c r="K8153" t="e">
        <f>VLOOKUP(B8153,'REGISTRO ABONOS'!$B$8:$BC$10039,54,0)</f>
        <v>#N/A</v>
      </c>
      <c r="L8153" t="e">
        <f>IF(Tabla267[[#This Row],[VALOR RESTANTE]]&lt;Tabla267[[#This Row],[VALOR]],"NO DISPONIBLE","DISPONIBLE")</f>
        <v>#N/A</v>
      </c>
      <c r="M8153" s="9">
        <f>COUNTIF(Tabla267[[#This Row],[VALOR RESTANTE]],0)</f>
        <v>0</v>
      </c>
    </row>
    <row r="8154" spans="2:13" hidden="1" x14ac:dyDescent="0.2">
      <c r="B8154" s="31">
        <v>8145</v>
      </c>
      <c r="J8154">
        <f t="shared" si="127"/>
        <v>105000</v>
      </c>
      <c r="K8154" t="e">
        <f>VLOOKUP(B8154,'REGISTRO ABONOS'!$B$8:$BC$10039,54,0)</f>
        <v>#N/A</v>
      </c>
      <c r="L8154" t="e">
        <f>IF(Tabla267[[#This Row],[VALOR RESTANTE]]&lt;Tabla267[[#This Row],[VALOR]],"NO DISPONIBLE","DISPONIBLE")</f>
        <v>#N/A</v>
      </c>
      <c r="M8154" s="9">
        <f>COUNTIF(Tabla267[[#This Row],[VALOR RESTANTE]],0)</f>
        <v>0</v>
      </c>
    </row>
    <row r="8155" spans="2:13" hidden="1" x14ac:dyDescent="0.2">
      <c r="B8155" s="31">
        <v>8146</v>
      </c>
      <c r="J8155">
        <f t="shared" si="127"/>
        <v>105000</v>
      </c>
      <c r="K8155" t="e">
        <f>VLOOKUP(B8155,'REGISTRO ABONOS'!$B$8:$BC$10039,54,0)</f>
        <v>#N/A</v>
      </c>
      <c r="L8155" t="e">
        <f>IF(Tabla267[[#This Row],[VALOR RESTANTE]]&lt;Tabla267[[#This Row],[VALOR]],"NO DISPONIBLE","DISPONIBLE")</f>
        <v>#N/A</v>
      </c>
      <c r="M8155" s="9">
        <f>COUNTIF(Tabla267[[#This Row],[VALOR RESTANTE]],0)</f>
        <v>0</v>
      </c>
    </row>
    <row r="8156" spans="2:13" hidden="1" x14ac:dyDescent="0.2">
      <c r="B8156" s="31">
        <v>8147</v>
      </c>
      <c r="J8156">
        <f t="shared" si="127"/>
        <v>105000</v>
      </c>
      <c r="K8156" t="e">
        <f>VLOOKUP(B8156,'REGISTRO ABONOS'!$B$8:$BC$10039,54,0)</f>
        <v>#N/A</v>
      </c>
      <c r="L8156" t="e">
        <f>IF(Tabla267[[#This Row],[VALOR RESTANTE]]&lt;Tabla267[[#This Row],[VALOR]],"NO DISPONIBLE","DISPONIBLE")</f>
        <v>#N/A</v>
      </c>
      <c r="M8156" s="9">
        <f>COUNTIF(Tabla267[[#This Row],[VALOR RESTANTE]],0)</f>
        <v>0</v>
      </c>
    </row>
    <row r="8157" spans="2:13" hidden="1" x14ac:dyDescent="0.2">
      <c r="B8157" s="31">
        <v>8148</v>
      </c>
      <c r="J8157">
        <f t="shared" si="127"/>
        <v>105000</v>
      </c>
      <c r="K8157" t="e">
        <f>VLOOKUP(B8157,'REGISTRO ABONOS'!$B$8:$BC$10039,54,0)</f>
        <v>#N/A</v>
      </c>
      <c r="L8157" t="e">
        <f>IF(Tabla267[[#This Row],[VALOR RESTANTE]]&lt;Tabla267[[#This Row],[VALOR]],"NO DISPONIBLE","DISPONIBLE")</f>
        <v>#N/A</v>
      </c>
      <c r="M8157" s="9">
        <f>COUNTIF(Tabla267[[#This Row],[VALOR RESTANTE]],0)</f>
        <v>0</v>
      </c>
    </row>
    <row r="8158" spans="2:13" hidden="1" x14ac:dyDescent="0.2">
      <c r="B8158" s="31">
        <v>8149</v>
      </c>
      <c r="J8158">
        <f t="shared" si="127"/>
        <v>105000</v>
      </c>
      <c r="K8158" t="e">
        <f>VLOOKUP(B8158,'REGISTRO ABONOS'!$B$8:$BC$10039,54,0)</f>
        <v>#N/A</v>
      </c>
      <c r="L8158" t="e">
        <f>IF(Tabla267[[#This Row],[VALOR RESTANTE]]&lt;Tabla267[[#This Row],[VALOR]],"NO DISPONIBLE","DISPONIBLE")</f>
        <v>#N/A</v>
      </c>
      <c r="M8158" s="9">
        <f>COUNTIF(Tabla267[[#This Row],[VALOR RESTANTE]],0)</f>
        <v>0</v>
      </c>
    </row>
    <row r="8159" spans="2:13" hidden="1" x14ac:dyDescent="0.2">
      <c r="B8159" s="31">
        <v>8150</v>
      </c>
      <c r="J8159">
        <f t="shared" si="127"/>
        <v>105000</v>
      </c>
      <c r="K8159" t="e">
        <f>VLOOKUP(B8159,'REGISTRO ABONOS'!$B$8:$BC$10039,54,0)</f>
        <v>#N/A</v>
      </c>
      <c r="L8159" t="e">
        <f>IF(Tabla267[[#This Row],[VALOR RESTANTE]]&lt;Tabla267[[#This Row],[VALOR]],"NO DISPONIBLE","DISPONIBLE")</f>
        <v>#N/A</v>
      </c>
      <c r="M8159" s="9">
        <f>COUNTIF(Tabla267[[#This Row],[VALOR RESTANTE]],0)</f>
        <v>0</v>
      </c>
    </row>
    <row r="8160" spans="2:13" hidden="1" x14ac:dyDescent="0.2">
      <c r="B8160" s="31">
        <v>8151</v>
      </c>
      <c r="J8160">
        <f t="shared" si="127"/>
        <v>105000</v>
      </c>
      <c r="K8160" t="e">
        <f>VLOOKUP(B8160,'REGISTRO ABONOS'!$B$8:$BC$10039,54,0)</f>
        <v>#N/A</v>
      </c>
      <c r="L8160" t="e">
        <f>IF(Tabla267[[#This Row],[VALOR RESTANTE]]&lt;Tabla267[[#This Row],[VALOR]],"NO DISPONIBLE","DISPONIBLE")</f>
        <v>#N/A</v>
      </c>
      <c r="M8160" s="9">
        <f>COUNTIF(Tabla267[[#This Row],[VALOR RESTANTE]],0)</f>
        <v>0</v>
      </c>
    </row>
    <row r="8161" spans="2:13" hidden="1" x14ac:dyDescent="0.2">
      <c r="B8161" s="31">
        <v>8152</v>
      </c>
      <c r="J8161">
        <f t="shared" si="127"/>
        <v>105000</v>
      </c>
      <c r="K8161" t="e">
        <f>VLOOKUP(B8161,'REGISTRO ABONOS'!$B$8:$BC$10039,54,0)</f>
        <v>#N/A</v>
      </c>
      <c r="L8161" t="e">
        <f>IF(Tabla267[[#This Row],[VALOR RESTANTE]]&lt;Tabla267[[#This Row],[VALOR]],"NO DISPONIBLE","DISPONIBLE")</f>
        <v>#N/A</v>
      </c>
      <c r="M8161" s="9">
        <f>COUNTIF(Tabla267[[#This Row],[VALOR RESTANTE]],0)</f>
        <v>0</v>
      </c>
    </row>
    <row r="8162" spans="2:13" hidden="1" x14ac:dyDescent="0.2">
      <c r="B8162" s="31">
        <v>8153</v>
      </c>
      <c r="J8162">
        <f t="shared" si="127"/>
        <v>105000</v>
      </c>
      <c r="K8162" t="e">
        <f>VLOOKUP(B8162,'REGISTRO ABONOS'!$B$8:$BC$10039,54,0)</f>
        <v>#N/A</v>
      </c>
      <c r="L8162" t="e">
        <f>IF(Tabla267[[#This Row],[VALOR RESTANTE]]&lt;Tabla267[[#This Row],[VALOR]],"NO DISPONIBLE","DISPONIBLE")</f>
        <v>#N/A</v>
      </c>
      <c r="M8162" s="9">
        <f>COUNTIF(Tabla267[[#This Row],[VALOR RESTANTE]],0)</f>
        <v>0</v>
      </c>
    </row>
    <row r="8163" spans="2:13" hidden="1" x14ac:dyDescent="0.2">
      <c r="B8163" s="31">
        <v>8154</v>
      </c>
      <c r="J8163">
        <f t="shared" si="127"/>
        <v>105000</v>
      </c>
      <c r="K8163" t="e">
        <f>VLOOKUP(B8163,'REGISTRO ABONOS'!$B$8:$BC$10039,54,0)</f>
        <v>#N/A</v>
      </c>
      <c r="L8163" t="e">
        <f>IF(Tabla267[[#This Row],[VALOR RESTANTE]]&lt;Tabla267[[#This Row],[VALOR]],"NO DISPONIBLE","DISPONIBLE")</f>
        <v>#N/A</v>
      </c>
      <c r="M8163" s="9">
        <f>COUNTIF(Tabla267[[#This Row],[VALOR RESTANTE]],0)</f>
        <v>0</v>
      </c>
    </row>
    <row r="8164" spans="2:13" hidden="1" x14ac:dyDescent="0.2">
      <c r="B8164" s="31">
        <v>8155</v>
      </c>
      <c r="J8164">
        <f t="shared" si="127"/>
        <v>105000</v>
      </c>
      <c r="K8164" t="e">
        <f>VLOOKUP(B8164,'REGISTRO ABONOS'!$B$8:$BC$10039,54,0)</f>
        <v>#N/A</v>
      </c>
      <c r="L8164" t="e">
        <f>IF(Tabla267[[#This Row],[VALOR RESTANTE]]&lt;Tabla267[[#This Row],[VALOR]],"NO DISPONIBLE","DISPONIBLE")</f>
        <v>#N/A</v>
      </c>
      <c r="M8164" s="9">
        <f>COUNTIF(Tabla267[[#This Row],[VALOR RESTANTE]],0)</f>
        <v>0</v>
      </c>
    </row>
    <row r="8165" spans="2:13" hidden="1" x14ac:dyDescent="0.2">
      <c r="B8165" s="31">
        <v>8156</v>
      </c>
      <c r="J8165">
        <f t="shared" si="127"/>
        <v>105000</v>
      </c>
      <c r="K8165" t="e">
        <f>VLOOKUP(B8165,'REGISTRO ABONOS'!$B$8:$BC$10039,54,0)</f>
        <v>#N/A</v>
      </c>
      <c r="L8165" t="e">
        <f>IF(Tabla267[[#This Row],[VALOR RESTANTE]]&lt;Tabla267[[#This Row],[VALOR]],"NO DISPONIBLE","DISPONIBLE")</f>
        <v>#N/A</v>
      </c>
      <c r="M8165" s="9">
        <f>COUNTIF(Tabla267[[#This Row],[VALOR RESTANTE]],0)</f>
        <v>0</v>
      </c>
    </row>
    <row r="8166" spans="2:13" hidden="1" x14ac:dyDescent="0.2">
      <c r="B8166" s="31">
        <v>8157</v>
      </c>
      <c r="J8166">
        <f t="shared" si="127"/>
        <v>105000</v>
      </c>
      <c r="K8166" t="e">
        <f>VLOOKUP(B8166,'REGISTRO ABONOS'!$B$8:$BC$10039,54,0)</f>
        <v>#N/A</v>
      </c>
      <c r="L8166" t="e">
        <f>IF(Tabla267[[#This Row],[VALOR RESTANTE]]&lt;Tabla267[[#This Row],[VALOR]],"NO DISPONIBLE","DISPONIBLE")</f>
        <v>#N/A</v>
      </c>
      <c r="M8166" s="9">
        <f>COUNTIF(Tabla267[[#This Row],[VALOR RESTANTE]],0)</f>
        <v>0</v>
      </c>
    </row>
    <row r="8167" spans="2:13" hidden="1" x14ac:dyDescent="0.2">
      <c r="B8167" s="31">
        <v>8158</v>
      </c>
      <c r="J8167">
        <f t="shared" si="127"/>
        <v>105000</v>
      </c>
      <c r="K8167" t="e">
        <f>VLOOKUP(B8167,'REGISTRO ABONOS'!$B$8:$BC$10039,54,0)</f>
        <v>#N/A</v>
      </c>
      <c r="L8167" t="e">
        <f>IF(Tabla267[[#This Row],[VALOR RESTANTE]]&lt;Tabla267[[#This Row],[VALOR]],"NO DISPONIBLE","DISPONIBLE")</f>
        <v>#N/A</v>
      </c>
      <c r="M8167" s="9">
        <f>COUNTIF(Tabla267[[#This Row],[VALOR RESTANTE]],0)</f>
        <v>0</v>
      </c>
    </row>
    <row r="8168" spans="2:13" hidden="1" x14ac:dyDescent="0.2">
      <c r="B8168" s="31">
        <v>8159</v>
      </c>
      <c r="J8168">
        <f t="shared" si="127"/>
        <v>105000</v>
      </c>
      <c r="K8168" t="e">
        <f>VLOOKUP(B8168,'REGISTRO ABONOS'!$B$8:$BC$10039,54,0)</f>
        <v>#N/A</v>
      </c>
      <c r="L8168" t="e">
        <f>IF(Tabla267[[#This Row],[VALOR RESTANTE]]&lt;Tabla267[[#This Row],[VALOR]],"NO DISPONIBLE","DISPONIBLE")</f>
        <v>#N/A</v>
      </c>
      <c r="M8168" s="9">
        <f>COUNTIF(Tabla267[[#This Row],[VALOR RESTANTE]],0)</f>
        <v>0</v>
      </c>
    </row>
    <row r="8169" spans="2:13" hidden="1" x14ac:dyDescent="0.2">
      <c r="B8169" s="31">
        <v>8160</v>
      </c>
      <c r="J8169">
        <f t="shared" si="127"/>
        <v>105000</v>
      </c>
      <c r="K8169" t="e">
        <f>VLOOKUP(B8169,'REGISTRO ABONOS'!$B$8:$BC$10039,54,0)</f>
        <v>#N/A</v>
      </c>
      <c r="L8169" t="e">
        <f>IF(Tabla267[[#This Row],[VALOR RESTANTE]]&lt;Tabla267[[#This Row],[VALOR]],"NO DISPONIBLE","DISPONIBLE")</f>
        <v>#N/A</v>
      </c>
      <c r="M8169" s="9">
        <f>COUNTIF(Tabla267[[#This Row],[VALOR RESTANTE]],0)</f>
        <v>0</v>
      </c>
    </row>
    <row r="8170" spans="2:13" hidden="1" x14ac:dyDescent="0.2">
      <c r="B8170" s="31">
        <v>8161</v>
      </c>
      <c r="J8170">
        <f t="shared" si="127"/>
        <v>105000</v>
      </c>
      <c r="K8170" t="e">
        <f>VLOOKUP(B8170,'REGISTRO ABONOS'!$B$8:$BC$10039,54,0)</f>
        <v>#N/A</v>
      </c>
      <c r="L8170" t="e">
        <f>IF(Tabla267[[#This Row],[VALOR RESTANTE]]&lt;Tabla267[[#This Row],[VALOR]],"NO DISPONIBLE","DISPONIBLE")</f>
        <v>#N/A</v>
      </c>
      <c r="M8170" s="9">
        <f>COUNTIF(Tabla267[[#This Row],[VALOR RESTANTE]],0)</f>
        <v>0</v>
      </c>
    </row>
    <row r="8171" spans="2:13" hidden="1" x14ac:dyDescent="0.2">
      <c r="B8171" s="31">
        <v>8162</v>
      </c>
      <c r="J8171">
        <f t="shared" si="127"/>
        <v>105000</v>
      </c>
      <c r="K8171" t="e">
        <f>VLOOKUP(B8171,'REGISTRO ABONOS'!$B$8:$BC$10039,54,0)</f>
        <v>#N/A</v>
      </c>
      <c r="L8171" t="e">
        <f>IF(Tabla267[[#This Row],[VALOR RESTANTE]]&lt;Tabla267[[#This Row],[VALOR]],"NO DISPONIBLE","DISPONIBLE")</f>
        <v>#N/A</v>
      </c>
      <c r="M8171" s="9">
        <f>COUNTIF(Tabla267[[#This Row],[VALOR RESTANTE]],0)</f>
        <v>0</v>
      </c>
    </row>
    <row r="8172" spans="2:13" hidden="1" x14ac:dyDescent="0.2">
      <c r="B8172" s="31">
        <v>8163</v>
      </c>
      <c r="J8172">
        <f t="shared" si="127"/>
        <v>105000</v>
      </c>
      <c r="K8172" t="e">
        <f>VLOOKUP(B8172,'REGISTRO ABONOS'!$B$8:$BC$10039,54,0)</f>
        <v>#N/A</v>
      </c>
      <c r="L8172" t="e">
        <f>IF(Tabla267[[#This Row],[VALOR RESTANTE]]&lt;Tabla267[[#This Row],[VALOR]],"NO DISPONIBLE","DISPONIBLE")</f>
        <v>#N/A</v>
      </c>
      <c r="M8172" s="9">
        <f>COUNTIF(Tabla267[[#This Row],[VALOR RESTANTE]],0)</f>
        <v>0</v>
      </c>
    </row>
    <row r="8173" spans="2:13" hidden="1" x14ac:dyDescent="0.2">
      <c r="B8173" s="31">
        <v>8164</v>
      </c>
      <c r="J8173">
        <f t="shared" si="127"/>
        <v>105000</v>
      </c>
      <c r="K8173" t="e">
        <f>VLOOKUP(B8173,'REGISTRO ABONOS'!$B$8:$BC$10039,54,0)</f>
        <v>#N/A</v>
      </c>
      <c r="L8173" t="e">
        <f>IF(Tabla267[[#This Row],[VALOR RESTANTE]]&lt;Tabla267[[#This Row],[VALOR]],"NO DISPONIBLE","DISPONIBLE")</f>
        <v>#N/A</v>
      </c>
      <c r="M8173" s="9">
        <f>COUNTIF(Tabla267[[#This Row],[VALOR RESTANTE]],0)</f>
        <v>0</v>
      </c>
    </row>
    <row r="8174" spans="2:13" hidden="1" x14ac:dyDescent="0.2">
      <c r="B8174" s="31">
        <v>8165</v>
      </c>
      <c r="J8174">
        <f t="shared" si="127"/>
        <v>105000</v>
      </c>
      <c r="K8174" t="e">
        <f>VLOOKUP(B8174,'REGISTRO ABONOS'!$B$8:$BC$10039,54,0)</f>
        <v>#N/A</v>
      </c>
      <c r="L8174" t="e">
        <f>IF(Tabla267[[#This Row],[VALOR RESTANTE]]&lt;Tabla267[[#This Row],[VALOR]],"NO DISPONIBLE","DISPONIBLE")</f>
        <v>#N/A</v>
      </c>
      <c r="M8174" s="9">
        <f>COUNTIF(Tabla267[[#This Row],[VALOR RESTANTE]],0)</f>
        <v>0</v>
      </c>
    </row>
    <row r="8175" spans="2:13" hidden="1" x14ac:dyDescent="0.2">
      <c r="B8175" s="31">
        <v>8166</v>
      </c>
      <c r="J8175">
        <f t="shared" si="127"/>
        <v>105000</v>
      </c>
      <c r="K8175" t="e">
        <f>VLOOKUP(B8175,'REGISTRO ABONOS'!$B$8:$BC$10039,54,0)</f>
        <v>#N/A</v>
      </c>
      <c r="L8175" t="e">
        <f>IF(Tabla267[[#This Row],[VALOR RESTANTE]]&lt;Tabla267[[#This Row],[VALOR]],"NO DISPONIBLE","DISPONIBLE")</f>
        <v>#N/A</v>
      </c>
      <c r="M8175" s="9">
        <f>COUNTIF(Tabla267[[#This Row],[VALOR RESTANTE]],0)</f>
        <v>0</v>
      </c>
    </row>
    <row r="8176" spans="2:13" hidden="1" x14ac:dyDescent="0.2">
      <c r="B8176" s="31">
        <v>8167</v>
      </c>
      <c r="J8176">
        <f t="shared" si="127"/>
        <v>105000</v>
      </c>
      <c r="K8176" t="e">
        <f>VLOOKUP(B8176,'REGISTRO ABONOS'!$B$8:$BC$10039,54,0)</f>
        <v>#N/A</v>
      </c>
      <c r="L8176" t="e">
        <f>IF(Tabla267[[#This Row],[VALOR RESTANTE]]&lt;Tabla267[[#This Row],[VALOR]],"NO DISPONIBLE","DISPONIBLE")</f>
        <v>#N/A</v>
      </c>
      <c r="M8176" s="9">
        <f>COUNTIF(Tabla267[[#This Row],[VALOR RESTANTE]],0)</f>
        <v>0</v>
      </c>
    </row>
    <row r="8177" spans="2:13" hidden="1" x14ac:dyDescent="0.2">
      <c r="B8177" s="31">
        <v>8168</v>
      </c>
      <c r="J8177">
        <f t="shared" si="127"/>
        <v>105000</v>
      </c>
      <c r="K8177" t="e">
        <f>VLOOKUP(B8177,'REGISTRO ABONOS'!$B$8:$BC$10039,54,0)</f>
        <v>#N/A</v>
      </c>
      <c r="L8177" t="e">
        <f>IF(Tabla267[[#This Row],[VALOR RESTANTE]]&lt;Tabla267[[#This Row],[VALOR]],"NO DISPONIBLE","DISPONIBLE")</f>
        <v>#N/A</v>
      </c>
      <c r="M8177" s="9">
        <f>COUNTIF(Tabla267[[#This Row],[VALOR RESTANTE]],0)</f>
        <v>0</v>
      </c>
    </row>
    <row r="8178" spans="2:13" hidden="1" x14ac:dyDescent="0.2">
      <c r="B8178" s="31">
        <v>8169</v>
      </c>
      <c r="J8178">
        <f t="shared" si="127"/>
        <v>105000</v>
      </c>
      <c r="K8178" t="e">
        <f>VLOOKUP(B8178,'REGISTRO ABONOS'!$B$8:$BC$10039,54,0)</f>
        <v>#N/A</v>
      </c>
      <c r="L8178" t="e">
        <f>IF(Tabla267[[#This Row],[VALOR RESTANTE]]&lt;Tabla267[[#This Row],[VALOR]],"NO DISPONIBLE","DISPONIBLE")</f>
        <v>#N/A</v>
      </c>
      <c r="M8178" s="9">
        <f>COUNTIF(Tabla267[[#This Row],[VALOR RESTANTE]],0)</f>
        <v>0</v>
      </c>
    </row>
    <row r="8179" spans="2:13" hidden="1" x14ac:dyDescent="0.2">
      <c r="B8179" s="31">
        <v>8170</v>
      </c>
      <c r="J8179">
        <f t="shared" si="127"/>
        <v>105000</v>
      </c>
      <c r="K8179" t="e">
        <f>VLOOKUP(B8179,'REGISTRO ABONOS'!$B$8:$BC$10039,54,0)</f>
        <v>#N/A</v>
      </c>
      <c r="L8179" t="e">
        <f>IF(Tabla267[[#This Row],[VALOR RESTANTE]]&lt;Tabla267[[#This Row],[VALOR]],"NO DISPONIBLE","DISPONIBLE")</f>
        <v>#N/A</v>
      </c>
      <c r="M8179" s="9">
        <f>COUNTIF(Tabla267[[#This Row],[VALOR RESTANTE]],0)</f>
        <v>0</v>
      </c>
    </row>
    <row r="8180" spans="2:13" hidden="1" x14ac:dyDescent="0.2">
      <c r="B8180" s="31">
        <v>8171</v>
      </c>
      <c r="J8180">
        <f t="shared" si="127"/>
        <v>105000</v>
      </c>
      <c r="K8180" t="e">
        <f>VLOOKUP(B8180,'REGISTRO ABONOS'!$B$8:$BC$10039,54,0)</f>
        <v>#N/A</v>
      </c>
      <c r="L8180" t="e">
        <f>IF(Tabla267[[#This Row],[VALOR RESTANTE]]&lt;Tabla267[[#This Row],[VALOR]],"NO DISPONIBLE","DISPONIBLE")</f>
        <v>#N/A</v>
      </c>
      <c r="M8180" s="9">
        <f>COUNTIF(Tabla267[[#This Row],[VALOR RESTANTE]],0)</f>
        <v>0</v>
      </c>
    </row>
    <row r="8181" spans="2:13" hidden="1" x14ac:dyDescent="0.2">
      <c r="B8181" s="31">
        <v>8172</v>
      </c>
      <c r="J8181">
        <f t="shared" si="127"/>
        <v>105000</v>
      </c>
      <c r="K8181" t="e">
        <f>VLOOKUP(B8181,'REGISTRO ABONOS'!$B$8:$BC$10039,54,0)</f>
        <v>#N/A</v>
      </c>
      <c r="L8181" t="e">
        <f>IF(Tabla267[[#This Row],[VALOR RESTANTE]]&lt;Tabla267[[#This Row],[VALOR]],"NO DISPONIBLE","DISPONIBLE")</f>
        <v>#N/A</v>
      </c>
      <c r="M8181" s="9">
        <f>COUNTIF(Tabla267[[#This Row],[VALOR RESTANTE]],0)</f>
        <v>0</v>
      </c>
    </row>
    <row r="8182" spans="2:13" hidden="1" x14ac:dyDescent="0.2">
      <c r="B8182" s="31">
        <v>8173</v>
      </c>
      <c r="J8182">
        <f t="shared" si="127"/>
        <v>105000</v>
      </c>
      <c r="K8182" t="e">
        <f>VLOOKUP(B8182,'REGISTRO ABONOS'!$B$8:$BC$10039,54,0)</f>
        <v>#N/A</v>
      </c>
      <c r="L8182" t="e">
        <f>IF(Tabla267[[#This Row],[VALOR RESTANTE]]&lt;Tabla267[[#This Row],[VALOR]],"NO DISPONIBLE","DISPONIBLE")</f>
        <v>#N/A</v>
      </c>
      <c r="M8182" s="9">
        <f>COUNTIF(Tabla267[[#This Row],[VALOR RESTANTE]],0)</f>
        <v>0</v>
      </c>
    </row>
    <row r="8183" spans="2:13" hidden="1" x14ac:dyDescent="0.2">
      <c r="B8183" s="31">
        <v>8174</v>
      </c>
      <c r="J8183">
        <f t="shared" si="127"/>
        <v>105000</v>
      </c>
      <c r="K8183" t="e">
        <f>VLOOKUP(B8183,'REGISTRO ABONOS'!$B$8:$BC$10039,54,0)</f>
        <v>#N/A</v>
      </c>
      <c r="L8183" t="e">
        <f>IF(Tabla267[[#This Row],[VALOR RESTANTE]]&lt;Tabla267[[#This Row],[VALOR]],"NO DISPONIBLE","DISPONIBLE")</f>
        <v>#N/A</v>
      </c>
      <c r="M8183" s="9">
        <f>COUNTIF(Tabla267[[#This Row],[VALOR RESTANTE]],0)</f>
        <v>0</v>
      </c>
    </row>
    <row r="8184" spans="2:13" hidden="1" x14ac:dyDescent="0.2">
      <c r="B8184" s="31">
        <v>8175</v>
      </c>
      <c r="J8184">
        <f t="shared" si="127"/>
        <v>105000</v>
      </c>
      <c r="K8184" t="e">
        <f>VLOOKUP(B8184,'REGISTRO ABONOS'!$B$8:$BC$10039,54,0)</f>
        <v>#N/A</v>
      </c>
      <c r="L8184" t="e">
        <f>IF(Tabla267[[#This Row],[VALOR RESTANTE]]&lt;Tabla267[[#This Row],[VALOR]],"NO DISPONIBLE","DISPONIBLE")</f>
        <v>#N/A</v>
      </c>
      <c r="M8184" s="9">
        <f>COUNTIF(Tabla267[[#This Row],[VALOR RESTANTE]],0)</f>
        <v>0</v>
      </c>
    </row>
    <row r="8185" spans="2:13" hidden="1" x14ac:dyDescent="0.2">
      <c r="B8185" s="31">
        <v>8176</v>
      </c>
      <c r="J8185">
        <f t="shared" si="127"/>
        <v>105000</v>
      </c>
      <c r="K8185" t="e">
        <f>VLOOKUP(B8185,'REGISTRO ABONOS'!$B$8:$BC$10039,54,0)</f>
        <v>#N/A</v>
      </c>
      <c r="L8185" t="e">
        <f>IF(Tabla267[[#This Row],[VALOR RESTANTE]]&lt;Tabla267[[#This Row],[VALOR]],"NO DISPONIBLE","DISPONIBLE")</f>
        <v>#N/A</v>
      </c>
      <c r="M8185" s="9">
        <f>COUNTIF(Tabla267[[#This Row],[VALOR RESTANTE]],0)</f>
        <v>0</v>
      </c>
    </row>
    <row r="8186" spans="2:13" hidden="1" x14ac:dyDescent="0.2">
      <c r="B8186" s="31">
        <v>8177</v>
      </c>
      <c r="J8186">
        <f t="shared" si="127"/>
        <v>105000</v>
      </c>
      <c r="K8186" t="e">
        <f>VLOOKUP(B8186,'REGISTRO ABONOS'!$B$8:$BC$10039,54,0)</f>
        <v>#N/A</v>
      </c>
      <c r="L8186" t="e">
        <f>IF(Tabla267[[#This Row],[VALOR RESTANTE]]&lt;Tabla267[[#This Row],[VALOR]],"NO DISPONIBLE","DISPONIBLE")</f>
        <v>#N/A</v>
      </c>
      <c r="M8186" s="9">
        <f>COUNTIF(Tabla267[[#This Row],[VALOR RESTANTE]],0)</f>
        <v>0</v>
      </c>
    </row>
    <row r="8187" spans="2:13" hidden="1" x14ac:dyDescent="0.2">
      <c r="B8187" s="31">
        <v>8178</v>
      </c>
      <c r="J8187">
        <f t="shared" si="127"/>
        <v>105000</v>
      </c>
      <c r="K8187" t="e">
        <f>VLOOKUP(B8187,'REGISTRO ABONOS'!$B$8:$BC$10039,54,0)</f>
        <v>#N/A</v>
      </c>
      <c r="L8187" t="e">
        <f>IF(Tabla267[[#This Row],[VALOR RESTANTE]]&lt;Tabla267[[#This Row],[VALOR]],"NO DISPONIBLE","DISPONIBLE")</f>
        <v>#N/A</v>
      </c>
      <c r="M8187" s="9">
        <f>COUNTIF(Tabla267[[#This Row],[VALOR RESTANTE]],0)</f>
        <v>0</v>
      </c>
    </row>
    <row r="8188" spans="2:13" hidden="1" x14ac:dyDescent="0.2">
      <c r="B8188" s="31">
        <v>8179</v>
      </c>
      <c r="J8188">
        <f t="shared" si="127"/>
        <v>105000</v>
      </c>
      <c r="K8188" t="e">
        <f>VLOOKUP(B8188,'REGISTRO ABONOS'!$B$8:$BC$10039,54,0)</f>
        <v>#N/A</v>
      </c>
      <c r="L8188" t="e">
        <f>IF(Tabla267[[#This Row],[VALOR RESTANTE]]&lt;Tabla267[[#This Row],[VALOR]],"NO DISPONIBLE","DISPONIBLE")</f>
        <v>#N/A</v>
      </c>
      <c r="M8188" s="9">
        <f>COUNTIF(Tabla267[[#This Row],[VALOR RESTANTE]],0)</f>
        <v>0</v>
      </c>
    </row>
    <row r="8189" spans="2:13" hidden="1" x14ac:dyDescent="0.2">
      <c r="B8189" s="31">
        <v>8180</v>
      </c>
      <c r="J8189">
        <f t="shared" si="127"/>
        <v>105000</v>
      </c>
      <c r="K8189" t="e">
        <f>VLOOKUP(B8189,'REGISTRO ABONOS'!$B$8:$BC$10039,54,0)</f>
        <v>#N/A</v>
      </c>
      <c r="L8189" t="e">
        <f>IF(Tabla267[[#This Row],[VALOR RESTANTE]]&lt;Tabla267[[#This Row],[VALOR]],"NO DISPONIBLE","DISPONIBLE")</f>
        <v>#N/A</v>
      </c>
      <c r="M8189" s="9">
        <f>COUNTIF(Tabla267[[#This Row],[VALOR RESTANTE]],0)</f>
        <v>0</v>
      </c>
    </row>
    <row r="8190" spans="2:13" hidden="1" x14ac:dyDescent="0.2">
      <c r="B8190" s="31">
        <v>8181</v>
      </c>
      <c r="J8190">
        <f t="shared" si="127"/>
        <v>105000</v>
      </c>
      <c r="K8190" t="e">
        <f>VLOOKUP(B8190,'REGISTRO ABONOS'!$B$8:$BC$10039,54,0)</f>
        <v>#N/A</v>
      </c>
      <c r="L8190" t="e">
        <f>IF(Tabla267[[#This Row],[VALOR RESTANTE]]&lt;Tabla267[[#This Row],[VALOR]],"NO DISPONIBLE","DISPONIBLE")</f>
        <v>#N/A</v>
      </c>
      <c r="M8190" s="9">
        <f>COUNTIF(Tabla267[[#This Row],[VALOR RESTANTE]],0)</f>
        <v>0</v>
      </c>
    </row>
    <row r="8191" spans="2:13" hidden="1" x14ac:dyDescent="0.2">
      <c r="B8191" s="31">
        <v>8182</v>
      </c>
      <c r="J8191">
        <f t="shared" si="127"/>
        <v>105000</v>
      </c>
      <c r="K8191" t="e">
        <f>VLOOKUP(B8191,'REGISTRO ABONOS'!$B$8:$BC$10039,54,0)</f>
        <v>#N/A</v>
      </c>
      <c r="L8191" t="e">
        <f>IF(Tabla267[[#This Row],[VALOR RESTANTE]]&lt;Tabla267[[#This Row],[VALOR]],"NO DISPONIBLE","DISPONIBLE")</f>
        <v>#N/A</v>
      </c>
      <c r="M8191" s="9">
        <f>COUNTIF(Tabla267[[#This Row],[VALOR RESTANTE]],0)</f>
        <v>0</v>
      </c>
    </row>
    <row r="8192" spans="2:13" hidden="1" x14ac:dyDescent="0.2">
      <c r="B8192" s="31">
        <v>8183</v>
      </c>
      <c r="J8192">
        <f t="shared" si="127"/>
        <v>105000</v>
      </c>
      <c r="K8192" t="e">
        <f>VLOOKUP(B8192,'REGISTRO ABONOS'!$B$8:$BC$10039,54,0)</f>
        <v>#N/A</v>
      </c>
      <c r="L8192" t="e">
        <f>IF(Tabla267[[#This Row],[VALOR RESTANTE]]&lt;Tabla267[[#This Row],[VALOR]],"NO DISPONIBLE","DISPONIBLE")</f>
        <v>#N/A</v>
      </c>
      <c r="M8192" s="9">
        <f>COUNTIF(Tabla267[[#This Row],[VALOR RESTANTE]],0)</f>
        <v>0</v>
      </c>
    </row>
    <row r="8193" spans="2:13" hidden="1" x14ac:dyDescent="0.2">
      <c r="B8193" s="31">
        <v>8184</v>
      </c>
      <c r="J8193">
        <f t="shared" si="127"/>
        <v>105000</v>
      </c>
      <c r="K8193" t="e">
        <f>VLOOKUP(B8193,'REGISTRO ABONOS'!$B$8:$BC$10039,54,0)</f>
        <v>#N/A</v>
      </c>
      <c r="L8193" t="e">
        <f>IF(Tabla267[[#This Row],[VALOR RESTANTE]]&lt;Tabla267[[#This Row],[VALOR]],"NO DISPONIBLE","DISPONIBLE")</f>
        <v>#N/A</v>
      </c>
      <c r="M8193" s="9">
        <f>COUNTIF(Tabla267[[#This Row],[VALOR RESTANTE]],0)</f>
        <v>0</v>
      </c>
    </row>
    <row r="8194" spans="2:13" hidden="1" x14ac:dyDescent="0.2">
      <c r="B8194" s="31">
        <v>8185</v>
      </c>
      <c r="J8194">
        <f t="shared" si="127"/>
        <v>105000</v>
      </c>
      <c r="K8194" t="e">
        <f>VLOOKUP(B8194,'REGISTRO ABONOS'!$B$8:$BC$10039,54,0)</f>
        <v>#N/A</v>
      </c>
      <c r="L8194" t="e">
        <f>IF(Tabla267[[#This Row],[VALOR RESTANTE]]&lt;Tabla267[[#This Row],[VALOR]],"NO DISPONIBLE","DISPONIBLE")</f>
        <v>#N/A</v>
      </c>
      <c r="M8194" s="9">
        <f>COUNTIF(Tabla267[[#This Row],[VALOR RESTANTE]],0)</f>
        <v>0</v>
      </c>
    </row>
    <row r="8195" spans="2:13" hidden="1" x14ac:dyDescent="0.2">
      <c r="B8195" s="31">
        <v>8186</v>
      </c>
      <c r="J8195">
        <f t="shared" si="127"/>
        <v>105000</v>
      </c>
      <c r="K8195" t="e">
        <f>VLOOKUP(B8195,'REGISTRO ABONOS'!$B$8:$BC$10039,54,0)</f>
        <v>#N/A</v>
      </c>
      <c r="L8195" t="e">
        <f>IF(Tabla267[[#This Row],[VALOR RESTANTE]]&lt;Tabla267[[#This Row],[VALOR]],"NO DISPONIBLE","DISPONIBLE")</f>
        <v>#N/A</v>
      </c>
      <c r="M8195" s="9">
        <f>COUNTIF(Tabla267[[#This Row],[VALOR RESTANTE]],0)</f>
        <v>0</v>
      </c>
    </row>
    <row r="8196" spans="2:13" hidden="1" x14ac:dyDescent="0.2">
      <c r="B8196" s="31">
        <v>8187</v>
      </c>
      <c r="J8196">
        <f t="shared" si="127"/>
        <v>105000</v>
      </c>
      <c r="K8196" t="e">
        <f>VLOOKUP(B8196,'REGISTRO ABONOS'!$B$8:$BC$10039,54,0)</f>
        <v>#N/A</v>
      </c>
      <c r="L8196" t="e">
        <f>IF(Tabla267[[#This Row],[VALOR RESTANTE]]&lt;Tabla267[[#This Row],[VALOR]],"NO DISPONIBLE","DISPONIBLE")</f>
        <v>#N/A</v>
      </c>
      <c r="M8196" s="9">
        <f>COUNTIF(Tabla267[[#This Row],[VALOR RESTANTE]],0)</f>
        <v>0</v>
      </c>
    </row>
    <row r="8197" spans="2:13" hidden="1" x14ac:dyDescent="0.2">
      <c r="B8197" s="31">
        <v>8188</v>
      </c>
      <c r="J8197">
        <f t="shared" si="127"/>
        <v>105000</v>
      </c>
      <c r="K8197" t="e">
        <f>VLOOKUP(B8197,'REGISTRO ABONOS'!$B$8:$BC$10039,54,0)</f>
        <v>#N/A</v>
      </c>
      <c r="L8197" t="e">
        <f>IF(Tabla267[[#This Row],[VALOR RESTANTE]]&lt;Tabla267[[#This Row],[VALOR]],"NO DISPONIBLE","DISPONIBLE")</f>
        <v>#N/A</v>
      </c>
      <c r="M8197" s="9">
        <f>COUNTIF(Tabla267[[#This Row],[VALOR RESTANTE]],0)</f>
        <v>0</v>
      </c>
    </row>
    <row r="8198" spans="2:13" hidden="1" x14ac:dyDescent="0.2">
      <c r="B8198" s="31">
        <v>8189</v>
      </c>
      <c r="J8198">
        <f t="shared" si="127"/>
        <v>105000</v>
      </c>
      <c r="K8198" t="e">
        <f>VLOOKUP(B8198,'REGISTRO ABONOS'!$B$8:$BC$10039,54,0)</f>
        <v>#N/A</v>
      </c>
      <c r="L8198" t="e">
        <f>IF(Tabla267[[#This Row],[VALOR RESTANTE]]&lt;Tabla267[[#This Row],[VALOR]],"NO DISPONIBLE","DISPONIBLE")</f>
        <v>#N/A</v>
      </c>
      <c r="M8198" s="9">
        <f>COUNTIF(Tabla267[[#This Row],[VALOR RESTANTE]],0)</f>
        <v>0</v>
      </c>
    </row>
    <row r="8199" spans="2:13" hidden="1" x14ac:dyDescent="0.2">
      <c r="B8199" s="31">
        <v>8190</v>
      </c>
      <c r="J8199">
        <f t="shared" si="127"/>
        <v>105000</v>
      </c>
      <c r="K8199" t="e">
        <f>VLOOKUP(B8199,'REGISTRO ABONOS'!$B$8:$BC$10039,54,0)</f>
        <v>#N/A</v>
      </c>
      <c r="L8199" t="e">
        <f>IF(Tabla267[[#This Row],[VALOR RESTANTE]]&lt;Tabla267[[#This Row],[VALOR]],"NO DISPONIBLE","DISPONIBLE")</f>
        <v>#N/A</v>
      </c>
      <c r="M8199" s="9">
        <f>COUNTIF(Tabla267[[#This Row],[VALOR RESTANTE]],0)</f>
        <v>0</v>
      </c>
    </row>
    <row r="8200" spans="2:13" hidden="1" x14ac:dyDescent="0.2">
      <c r="B8200" s="31">
        <v>8191</v>
      </c>
      <c r="J8200">
        <f t="shared" si="127"/>
        <v>105000</v>
      </c>
      <c r="K8200" t="e">
        <f>VLOOKUP(B8200,'REGISTRO ABONOS'!$B$8:$BC$10039,54,0)</f>
        <v>#N/A</v>
      </c>
      <c r="L8200" t="e">
        <f>IF(Tabla267[[#This Row],[VALOR RESTANTE]]&lt;Tabla267[[#This Row],[VALOR]],"NO DISPONIBLE","DISPONIBLE")</f>
        <v>#N/A</v>
      </c>
      <c r="M8200" s="9">
        <f>COUNTIF(Tabla267[[#This Row],[VALOR RESTANTE]],0)</f>
        <v>0</v>
      </c>
    </row>
    <row r="8201" spans="2:13" hidden="1" x14ac:dyDescent="0.2">
      <c r="B8201" s="31">
        <v>8192</v>
      </c>
      <c r="J8201">
        <f t="shared" si="127"/>
        <v>105000</v>
      </c>
      <c r="K8201" t="e">
        <f>VLOOKUP(B8201,'REGISTRO ABONOS'!$B$8:$BC$10039,54,0)</f>
        <v>#N/A</v>
      </c>
      <c r="L8201" t="e">
        <f>IF(Tabla267[[#This Row],[VALOR RESTANTE]]&lt;Tabla267[[#This Row],[VALOR]],"NO DISPONIBLE","DISPONIBLE")</f>
        <v>#N/A</v>
      </c>
      <c r="M8201" s="9">
        <f>COUNTIF(Tabla267[[#This Row],[VALOR RESTANTE]],0)</f>
        <v>0</v>
      </c>
    </row>
    <row r="8202" spans="2:13" hidden="1" x14ac:dyDescent="0.2">
      <c r="B8202" s="31">
        <v>8193</v>
      </c>
      <c r="J8202">
        <f t="shared" si="127"/>
        <v>105000</v>
      </c>
      <c r="K8202" t="e">
        <f>VLOOKUP(B8202,'REGISTRO ABONOS'!$B$8:$BC$10039,54,0)</f>
        <v>#N/A</v>
      </c>
      <c r="L8202" t="e">
        <f>IF(Tabla267[[#This Row],[VALOR RESTANTE]]&lt;Tabla267[[#This Row],[VALOR]],"NO DISPONIBLE","DISPONIBLE")</f>
        <v>#N/A</v>
      </c>
      <c r="M8202" s="9">
        <f>COUNTIF(Tabla267[[#This Row],[VALOR RESTANTE]],0)</f>
        <v>0</v>
      </c>
    </row>
    <row r="8203" spans="2:13" hidden="1" x14ac:dyDescent="0.2">
      <c r="B8203" s="31">
        <v>8194</v>
      </c>
      <c r="J8203">
        <f t="shared" si="127"/>
        <v>105000</v>
      </c>
      <c r="K8203" t="e">
        <f>VLOOKUP(B8203,'REGISTRO ABONOS'!$B$8:$BC$10039,54,0)</f>
        <v>#N/A</v>
      </c>
      <c r="L8203" t="e">
        <f>IF(Tabla267[[#This Row],[VALOR RESTANTE]]&lt;Tabla267[[#This Row],[VALOR]],"NO DISPONIBLE","DISPONIBLE")</f>
        <v>#N/A</v>
      </c>
      <c r="M8203" s="9">
        <f>COUNTIF(Tabla267[[#This Row],[VALOR RESTANTE]],0)</f>
        <v>0</v>
      </c>
    </row>
    <row r="8204" spans="2:13" hidden="1" x14ac:dyDescent="0.2">
      <c r="B8204" s="31">
        <v>8195</v>
      </c>
      <c r="J8204">
        <f t="shared" ref="J8204:J8267" si="128">IF(C8204&gt;43607,130000,105000)</f>
        <v>105000</v>
      </c>
      <c r="K8204" t="e">
        <f>VLOOKUP(B8204,'REGISTRO ABONOS'!$B$8:$BC$10039,54,0)</f>
        <v>#N/A</v>
      </c>
      <c r="L8204" t="e">
        <f>IF(Tabla267[[#This Row],[VALOR RESTANTE]]&lt;Tabla267[[#This Row],[VALOR]],"NO DISPONIBLE","DISPONIBLE")</f>
        <v>#N/A</v>
      </c>
      <c r="M8204" s="9">
        <f>COUNTIF(Tabla267[[#This Row],[VALOR RESTANTE]],0)</f>
        <v>0</v>
      </c>
    </row>
    <row r="8205" spans="2:13" hidden="1" x14ac:dyDescent="0.2">
      <c r="B8205" s="31">
        <v>8196</v>
      </c>
      <c r="J8205">
        <f t="shared" si="128"/>
        <v>105000</v>
      </c>
      <c r="K8205" t="e">
        <f>VLOOKUP(B8205,'REGISTRO ABONOS'!$B$8:$BC$10039,54,0)</f>
        <v>#N/A</v>
      </c>
      <c r="L8205" t="e">
        <f>IF(Tabla267[[#This Row],[VALOR RESTANTE]]&lt;Tabla267[[#This Row],[VALOR]],"NO DISPONIBLE","DISPONIBLE")</f>
        <v>#N/A</v>
      </c>
      <c r="M8205" s="9">
        <f>COUNTIF(Tabla267[[#This Row],[VALOR RESTANTE]],0)</f>
        <v>0</v>
      </c>
    </row>
    <row r="8206" spans="2:13" hidden="1" x14ac:dyDescent="0.2">
      <c r="B8206" s="31">
        <v>8197</v>
      </c>
      <c r="J8206">
        <f t="shared" si="128"/>
        <v>105000</v>
      </c>
      <c r="K8206" t="e">
        <f>VLOOKUP(B8206,'REGISTRO ABONOS'!$B$8:$BC$10039,54,0)</f>
        <v>#N/A</v>
      </c>
      <c r="L8206" t="e">
        <f>IF(Tabla267[[#This Row],[VALOR RESTANTE]]&lt;Tabla267[[#This Row],[VALOR]],"NO DISPONIBLE","DISPONIBLE")</f>
        <v>#N/A</v>
      </c>
      <c r="M8206" s="9">
        <f>COUNTIF(Tabla267[[#This Row],[VALOR RESTANTE]],0)</f>
        <v>0</v>
      </c>
    </row>
    <row r="8207" spans="2:13" hidden="1" x14ac:dyDescent="0.2">
      <c r="B8207" s="31">
        <v>8198</v>
      </c>
      <c r="J8207">
        <f t="shared" si="128"/>
        <v>105000</v>
      </c>
      <c r="K8207" t="e">
        <f>VLOOKUP(B8207,'REGISTRO ABONOS'!$B$8:$BC$10039,54,0)</f>
        <v>#N/A</v>
      </c>
      <c r="L8207" t="e">
        <f>IF(Tabla267[[#This Row],[VALOR RESTANTE]]&lt;Tabla267[[#This Row],[VALOR]],"NO DISPONIBLE","DISPONIBLE")</f>
        <v>#N/A</v>
      </c>
      <c r="M8207" s="9">
        <f>COUNTIF(Tabla267[[#This Row],[VALOR RESTANTE]],0)</f>
        <v>0</v>
      </c>
    </row>
    <row r="8208" spans="2:13" hidden="1" x14ac:dyDescent="0.2">
      <c r="B8208" s="31">
        <v>8199</v>
      </c>
      <c r="J8208">
        <f t="shared" si="128"/>
        <v>105000</v>
      </c>
      <c r="K8208" t="e">
        <f>VLOOKUP(B8208,'REGISTRO ABONOS'!$B$8:$BC$10039,54,0)</f>
        <v>#N/A</v>
      </c>
      <c r="L8208" t="e">
        <f>IF(Tabla267[[#This Row],[VALOR RESTANTE]]&lt;Tabla267[[#This Row],[VALOR]],"NO DISPONIBLE","DISPONIBLE")</f>
        <v>#N/A</v>
      </c>
      <c r="M8208" s="9">
        <f>COUNTIF(Tabla267[[#This Row],[VALOR RESTANTE]],0)</f>
        <v>0</v>
      </c>
    </row>
    <row r="8209" spans="2:13" hidden="1" x14ac:dyDescent="0.2">
      <c r="B8209" s="31">
        <v>8200</v>
      </c>
      <c r="J8209">
        <f t="shared" si="128"/>
        <v>105000</v>
      </c>
      <c r="K8209" t="e">
        <f>VLOOKUP(B8209,'REGISTRO ABONOS'!$B$8:$BC$10039,54,0)</f>
        <v>#N/A</v>
      </c>
      <c r="L8209" t="e">
        <f>IF(Tabla267[[#This Row],[VALOR RESTANTE]]&lt;Tabla267[[#This Row],[VALOR]],"NO DISPONIBLE","DISPONIBLE")</f>
        <v>#N/A</v>
      </c>
      <c r="M8209" s="9">
        <f>COUNTIF(Tabla267[[#This Row],[VALOR RESTANTE]],0)</f>
        <v>0</v>
      </c>
    </row>
    <row r="8210" spans="2:13" hidden="1" x14ac:dyDescent="0.2">
      <c r="B8210" s="31">
        <v>8201</v>
      </c>
      <c r="J8210">
        <f t="shared" si="128"/>
        <v>105000</v>
      </c>
      <c r="K8210" t="e">
        <f>VLOOKUP(B8210,'REGISTRO ABONOS'!$B$8:$BC$10039,54,0)</f>
        <v>#N/A</v>
      </c>
      <c r="L8210" t="e">
        <f>IF(Tabla267[[#This Row],[VALOR RESTANTE]]&lt;Tabla267[[#This Row],[VALOR]],"NO DISPONIBLE","DISPONIBLE")</f>
        <v>#N/A</v>
      </c>
      <c r="M8210" s="9">
        <f>COUNTIF(Tabla267[[#This Row],[VALOR RESTANTE]],0)</f>
        <v>0</v>
      </c>
    </row>
    <row r="8211" spans="2:13" hidden="1" x14ac:dyDescent="0.2">
      <c r="B8211" s="31">
        <v>8202</v>
      </c>
      <c r="J8211">
        <f t="shared" si="128"/>
        <v>105000</v>
      </c>
      <c r="K8211" t="e">
        <f>VLOOKUP(B8211,'REGISTRO ABONOS'!$B$8:$BC$10039,54,0)</f>
        <v>#N/A</v>
      </c>
      <c r="L8211" t="e">
        <f>IF(Tabla267[[#This Row],[VALOR RESTANTE]]&lt;Tabla267[[#This Row],[VALOR]],"NO DISPONIBLE","DISPONIBLE")</f>
        <v>#N/A</v>
      </c>
      <c r="M8211" s="9">
        <f>COUNTIF(Tabla267[[#This Row],[VALOR RESTANTE]],0)</f>
        <v>0</v>
      </c>
    </row>
    <row r="8212" spans="2:13" hidden="1" x14ac:dyDescent="0.2">
      <c r="B8212" s="31">
        <v>8203</v>
      </c>
      <c r="J8212">
        <f t="shared" si="128"/>
        <v>105000</v>
      </c>
      <c r="K8212" t="e">
        <f>VLOOKUP(B8212,'REGISTRO ABONOS'!$B$8:$BC$10039,54,0)</f>
        <v>#N/A</v>
      </c>
      <c r="L8212" t="e">
        <f>IF(Tabla267[[#This Row],[VALOR RESTANTE]]&lt;Tabla267[[#This Row],[VALOR]],"NO DISPONIBLE","DISPONIBLE")</f>
        <v>#N/A</v>
      </c>
      <c r="M8212" s="9">
        <f>COUNTIF(Tabla267[[#This Row],[VALOR RESTANTE]],0)</f>
        <v>0</v>
      </c>
    </row>
    <row r="8213" spans="2:13" hidden="1" x14ac:dyDescent="0.2">
      <c r="B8213" s="31">
        <v>8204</v>
      </c>
      <c r="J8213">
        <f t="shared" si="128"/>
        <v>105000</v>
      </c>
      <c r="K8213" t="e">
        <f>VLOOKUP(B8213,'REGISTRO ABONOS'!$B$8:$BC$10039,54,0)</f>
        <v>#N/A</v>
      </c>
      <c r="L8213" t="e">
        <f>IF(Tabla267[[#This Row],[VALOR RESTANTE]]&lt;Tabla267[[#This Row],[VALOR]],"NO DISPONIBLE","DISPONIBLE")</f>
        <v>#N/A</v>
      </c>
      <c r="M8213" s="9">
        <f>COUNTIF(Tabla267[[#This Row],[VALOR RESTANTE]],0)</f>
        <v>0</v>
      </c>
    </row>
    <row r="8214" spans="2:13" hidden="1" x14ac:dyDescent="0.2">
      <c r="B8214" s="31">
        <v>8205</v>
      </c>
      <c r="J8214">
        <f t="shared" si="128"/>
        <v>105000</v>
      </c>
      <c r="K8214" t="e">
        <f>VLOOKUP(B8214,'REGISTRO ABONOS'!$B$8:$BC$10039,54,0)</f>
        <v>#N/A</v>
      </c>
      <c r="L8214" t="e">
        <f>IF(Tabla267[[#This Row],[VALOR RESTANTE]]&lt;Tabla267[[#This Row],[VALOR]],"NO DISPONIBLE","DISPONIBLE")</f>
        <v>#N/A</v>
      </c>
      <c r="M8214" s="9">
        <f>COUNTIF(Tabla267[[#This Row],[VALOR RESTANTE]],0)</f>
        <v>0</v>
      </c>
    </row>
    <row r="8215" spans="2:13" hidden="1" x14ac:dyDescent="0.2">
      <c r="B8215" s="31">
        <v>8206</v>
      </c>
      <c r="J8215">
        <f t="shared" si="128"/>
        <v>105000</v>
      </c>
      <c r="K8215" t="e">
        <f>VLOOKUP(B8215,'REGISTRO ABONOS'!$B$8:$BC$10039,54,0)</f>
        <v>#N/A</v>
      </c>
      <c r="L8215" t="e">
        <f>IF(Tabla267[[#This Row],[VALOR RESTANTE]]&lt;Tabla267[[#This Row],[VALOR]],"NO DISPONIBLE","DISPONIBLE")</f>
        <v>#N/A</v>
      </c>
      <c r="M8215" s="9">
        <f>COUNTIF(Tabla267[[#This Row],[VALOR RESTANTE]],0)</f>
        <v>0</v>
      </c>
    </row>
    <row r="8216" spans="2:13" hidden="1" x14ac:dyDescent="0.2">
      <c r="B8216" s="31">
        <v>8207</v>
      </c>
      <c r="J8216">
        <f t="shared" si="128"/>
        <v>105000</v>
      </c>
      <c r="K8216" t="e">
        <f>VLOOKUP(B8216,'REGISTRO ABONOS'!$B$8:$BC$10039,54,0)</f>
        <v>#N/A</v>
      </c>
      <c r="L8216" t="e">
        <f>IF(Tabla267[[#This Row],[VALOR RESTANTE]]&lt;Tabla267[[#This Row],[VALOR]],"NO DISPONIBLE","DISPONIBLE")</f>
        <v>#N/A</v>
      </c>
      <c r="M8216" s="9">
        <f>COUNTIF(Tabla267[[#This Row],[VALOR RESTANTE]],0)</f>
        <v>0</v>
      </c>
    </row>
    <row r="8217" spans="2:13" hidden="1" x14ac:dyDescent="0.2">
      <c r="B8217" s="31">
        <v>8208</v>
      </c>
      <c r="J8217">
        <f t="shared" si="128"/>
        <v>105000</v>
      </c>
      <c r="K8217" t="e">
        <f>VLOOKUP(B8217,'REGISTRO ABONOS'!$B$8:$BC$10039,54,0)</f>
        <v>#N/A</v>
      </c>
      <c r="L8217" t="e">
        <f>IF(Tabla267[[#This Row],[VALOR RESTANTE]]&lt;Tabla267[[#This Row],[VALOR]],"NO DISPONIBLE","DISPONIBLE")</f>
        <v>#N/A</v>
      </c>
      <c r="M8217" s="9">
        <f>COUNTIF(Tabla267[[#This Row],[VALOR RESTANTE]],0)</f>
        <v>0</v>
      </c>
    </row>
    <row r="8218" spans="2:13" hidden="1" x14ac:dyDescent="0.2">
      <c r="B8218" s="31">
        <v>8209</v>
      </c>
      <c r="J8218">
        <f t="shared" si="128"/>
        <v>105000</v>
      </c>
      <c r="K8218" t="e">
        <f>VLOOKUP(B8218,'REGISTRO ABONOS'!$B$8:$BC$10039,54,0)</f>
        <v>#N/A</v>
      </c>
      <c r="L8218" t="e">
        <f>IF(Tabla267[[#This Row],[VALOR RESTANTE]]&lt;Tabla267[[#This Row],[VALOR]],"NO DISPONIBLE","DISPONIBLE")</f>
        <v>#N/A</v>
      </c>
      <c r="M8218" s="9">
        <f>COUNTIF(Tabla267[[#This Row],[VALOR RESTANTE]],0)</f>
        <v>0</v>
      </c>
    </row>
    <row r="8219" spans="2:13" hidden="1" x14ac:dyDescent="0.2">
      <c r="B8219" s="31">
        <v>8210</v>
      </c>
      <c r="J8219">
        <f t="shared" si="128"/>
        <v>105000</v>
      </c>
      <c r="K8219" t="e">
        <f>VLOOKUP(B8219,'REGISTRO ABONOS'!$B$8:$BC$10039,54,0)</f>
        <v>#N/A</v>
      </c>
      <c r="L8219" t="e">
        <f>IF(Tabla267[[#This Row],[VALOR RESTANTE]]&lt;Tabla267[[#This Row],[VALOR]],"NO DISPONIBLE","DISPONIBLE")</f>
        <v>#N/A</v>
      </c>
      <c r="M8219" s="9">
        <f>COUNTIF(Tabla267[[#This Row],[VALOR RESTANTE]],0)</f>
        <v>0</v>
      </c>
    </row>
    <row r="8220" spans="2:13" hidden="1" x14ac:dyDescent="0.2">
      <c r="B8220" s="31">
        <v>8211</v>
      </c>
      <c r="J8220">
        <f t="shared" si="128"/>
        <v>105000</v>
      </c>
      <c r="K8220" t="e">
        <f>VLOOKUP(B8220,'REGISTRO ABONOS'!$B$8:$BC$10039,54,0)</f>
        <v>#N/A</v>
      </c>
      <c r="L8220" t="e">
        <f>IF(Tabla267[[#This Row],[VALOR RESTANTE]]&lt;Tabla267[[#This Row],[VALOR]],"NO DISPONIBLE","DISPONIBLE")</f>
        <v>#N/A</v>
      </c>
      <c r="M8220" s="9">
        <f>COUNTIF(Tabla267[[#This Row],[VALOR RESTANTE]],0)</f>
        <v>0</v>
      </c>
    </row>
    <row r="8221" spans="2:13" hidden="1" x14ac:dyDescent="0.2">
      <c r="B8221" s="31">
        <v>8212</v>
      </c>
      <c r="J8221">
        <f t="shared" si="128"/>
        <v>105000</v>
      </c>
      <c r="K8221" t="e">
        <f>VLOOKUP(B8221,'REGISTRO ABONOS'!$B$8:$BC$10039,54,0)</f>
        <v>#N/A</v>
      </c>
      <c r="L8221" t="e">
        <f>IF(Tabla267[[#This Row],[VALOR RESTANTE]]&lt;Tabla267[[#This Row],[VALOR]],"NO DISPONIBLE","DISPONIBLE")</f>
        <v>#N/A</v>
      </c>
      <c r="M8221" s="9">
        <f>COUNTIF(Tabla267[[#This Row],[VALOR RESTANTE]],0)</f>
        <v>0</v>
      </c>
    </row>
    <row r="8222" spans="2:13" hidden="1" x14ac:dyDescent="0.2">
      <c r="B8222" s="31">
        <v>8213</v>
      </c>
      <c r="J8222">
        <f t="shared" si="128"/>
        <v>105000</v>
      </c>
      <c r="K8222" t="e">
        <f>VLOOKUP(B8222,'REGISTRO ABONOS'!$B$8:$BC$10039,54,0)</f>
        <v>#N/A</v>
      </c>
      <c r="L8222" t="e">
        <f>IF(Tabla267[[#This Row],[VALOR RESTANTE]]&lt;Tabla267[[#This Row],[VALOR]],"NO DISPONIBLE","DISPONIBLE")</f>
        <v>#N/A</v>
      </c>
      <c r="M8222" s="9">
        <f>COUNTIF(Tabla267[[#This Row],[VALOR RESTANTE]],0)</f>
        <v>0</v>
      </c>
    </row>
    <row r="8223" spans="2:13" hidden="1" x14ac:dyDescent="0.2">
      <c r="B8223" s="31">
        <v>8214</v>
      </c>
      <c r="J8223">
        <f t="shared" si="128"/>
        <v>105000</v>
      </c>
      <c r="K8223" t="e">
        <f>VLOOKUP(B8223,'REGISTRO ABONOS'!$B$8:$BC$10039,54,0)</f>
        <v>#N/A</v>
      </c>
      <c r="L8223" t="e">
        <f>IF(Tabla267[[#This Row],[VALOR RESTANTE]]&lt;Tabla267[[#This Row],[VALOR]],"NO DISPONIBLE","DISPONIBLE")</f>
        <v>#N/A</v>
      </c>
      <c r="M8223" s="9">
        <f>COUNTIF(Tabla267[[#This Row],[VALOR RESTANTE]],0)</f>
        <v>0</v>
      </c>
    </row>
    <row r="8224" spans="2:13" hidden="1" x14ac:dyDescent="0.2">
      <c r="B8224" s="31">
        <v>8215</v>
      </c>
      <c r="J8224">
        <f t="shared" si="128"/>
        <v>105000</v>
      </c>
      <c r="K8224" t="e">
        <f>VLOOKUP(B8224,'REGISTRO ABONOS'!$B$8:$BC$10039,54,0)</f>
        <v>#N/A</v>
      </c>
      <c r="L8224" t="e">
        <f>IF(Tabla267[[#This Row],[VALOR RESTANTE]]&lt;Tabla267[[#This Row],[VALOR]],"NO DISPONIBLE","DISPONIBLE")</f>
        <v>#N/A</v>
      </c>
      <c r="M8224" s="9">
        <f>COUNTIF(Tabla267[[#This Row],[VALOR RESTANTE]],0)</f>
        <v>0</v>
      </c>
    </row>
    <row r="8225" spans="2:13" hidden="1" x14ac:dyDescent="0.2">
      <c r="B8225" s="31">
        <v>8216</v>
      </c>
      <c r="J8225">
        <f t="shared" si="128"/>
        <v>105000</v>
      </c>
      <c r="K8225" t="e">
        <f>VLOOKUP(B8225,'REGISTRO ABONOS'!$B$8:$BC$10039,54,0)</f>
        <v>#N/A</v>
      </c>
      <c r="L8225" t="e">
        <f>IF(Tabla267[[#This Row],[VALOR RESTANTE]]&lt;Tabla267[[#This Row],[VALOR]],"NO DISPONIBLE","DISPONIBLE")</f>
        <v>#N/A</v>
      </c>
      <c r="M8225" s="9">
        <f>COUNTIF(Tabla267[[#This Row],[VALOR RESTANTE]],0)</f>
        <v>0</v>
      </c>
    </row>
    <row r="8226" spans="2:13" hidden="1" x14ac:dyDescent="0.2">
      <c r="B8226" s="31">
        <v>8217</v>
      </c>
      <c r="J8226">
        <f t="shared" si="128"/>
        <v>105000</v>
      </c>
      <c r="K8226" t="e">
        <f>VLOOKUP(B8226,'REGISTRO ABONOS'!$B$8:$BC$10039,54,0)</f>
        <v>#N/A</v>
      </c>
      <c r="L8226" t="e">
        <f>IF(Tabla267[[#This Row],[VALOR RESTANTE]]&lt;Tabla267[[#This Row],[VALOR]],"NO DISPONIBLE","DISPONIBLE")</f>
        <v>#N/A</v>
      </c>
      <c r="M8226" s="9">
        <f>COUNTIF(Tabla267[[#This Row],[VALOR RESTANTE]],0)</f>
        <v>0</v>
      </c>
    </row>
    <row r="8227" spans="2:13" hidden="1" x14ac:dyDescent="0.2">
      <c r="B8227" s="31">
        <v>8218</v>
      </c>
      <c r="C8227" s="10">
        <v>43556</v>
      </c>
      <c r="D8227" t="s">
        <v>150</v>
      </c>
      <c r="H8227" t="s">
        <v>151</v>
      </c>
      <c r="I8227" t="s">
        <v>65</v>
      </c>
      <c r="J8227">
        <f t="shared" si="128"/>
        <v>105000</v>
      </c>
      <c r="K8227" t="e">
        <f>VLOOKUP(B8227,'REGISTRO ABONOS'!$B$8:$BC$10039,54,0)</f>
        <v>#N/A</v>
      </c>
      <c r="L8227" t="e">
        <f>IF(Tabla267[[#This Row],[VALOR RESTANTE]]&lt;Tabla267[[#This Row],[VALOR]],"NO DISPONIBLE","DISPONIBLE")</f>
        <v>#N/A</v>
      </c>
      <c r="M8227" s="9">
        <f>COUNTIF(Tabla267[[#This Row],[VALOR RESTANTE]],0)</f>
        <v>0</v>
      </c>
    </row>
    <row r="8228" spans="2:13" hidden="1" x14ac:dyDescent="0.2">
      <c r="B8228" s="31">
        <v>8219</v>
      </c>
      <c r="J8228">
        <f t="shared" si="128"/>
        <v>105000</v>
      </c>
      <c r="K8228" t="e">
        <f>VLOOKUP(B8228,'REGISTRO ABONOS'!$B$8:$BC$10039,54,0)</f>
        <v>#N/A</v>
      </c>
      <c r="L8228" t="e">
        <f>IF(Tabla267[[#This Row],[VALOR RESTANTE]]&lt;Tabla267[[#This Row],[VALOR]],"NO DISPONIBLE","DISPONIBLE")</f>
        <v>#N/A</v>
      </c>
      <c r="M8228" s="9">
        <f>COUNTIF(Tabla267[[#This Row],[VALOR RESTANTE]],0)</f>
        <v>0</v>
      </c>
    </row>
    <row r="8229" spans="2:13" hidden="1" x14ac:dyDescent="0.2">
      <c r="B8229" s="31">
        <v>8220</v>
      </c>
      <c r="J8229">
        <f t="shared" si="128"/>
        <v>105000</v>
      </c>
      <c r="K8229" t="e">
        <f>VLOOKUP(B8229,'REGISTRO ABONOS'!$B$8:$BC$10039,54,0)</f>
        <v>#N/A</v>
      </c>
      <c r="L8229" t="e">
        <f>IF(Tabla267[[#This Row],[VALOR RESTANTE]]&lt;Tabla267[[#This Row],[VALOR]],"NO DISPONIBLE","DISPONIBLE")</f>
        <v>#N/A</v>
      </c>
      <c r="M8229" s="9">
        <f>COUNTIF(Tabla267[[#This Row],[VALOR RESTANTE]],0)</f>
        <v>0</v>
      </c>
    </row>
    <row r="8230" spans="2:13" hidden="1" x14ac:dyDescent="0.2">
      <c r="B8230" s="31">
        <v>8221</v>
      </c>
      <c r="J8230">
        <f t="shared" si="128"/>
        <v>105000</v>
      </c>
      <c r="K8230" t="e">
        <f>VLOOKUP(B8230,'REGISTRO ABONOS'!$B$8:$BC$10039,54,0)</f>
        <v>#N/A</v>
      </c>
      <c r="L8230" t="e">
        <f>IF(Tabla267[[#This Row],[VALOR RESTANTE]]&lt;Tabla267[[#This Row],[VALOR]],"NO DISPONIBLE","DISPONIBLE")</f>
        <v>#N/A</v>
      </c>
      <c r="M8230" s="9">
        <f>COUNTIF(Tabla267[[#This Row],[VALOR RESTANTE]],0)</f>
        <v>0</v>
      </c>
    </row>
    <row r="8231" spans="2:13" hidden="1" x14ac:dyDescent="0.2">
      <c r="B8231" s="31">
        <v>8222</v>
      </c>
      <c r="J8231">
        <f t="shared" si="128"/>
        <v>105000</v>
      </c>
      <c r="K8231" t="e">
        <f>VLOOKUP(B8231,'REGISTRO ABONOS'!$B$8:$BC$10039,54,0)</f>
        <v>#N/A</v>
      </c>
      <c r="L8231" t="e">
        <f>IF(Tabla267[[#This Row],[VALOR RESTANTE]]&lt;Tabla267[[#This Row],[VALOR]],"NO DISPONIBLE","DISPONIBLE")</f>
        <v>#N/A</v>
      </c>
      <c r="M8231" s="9">
        <f>COUNTIF(Tabla267[[#This Row],[VALOR RESTANTE]],0)</f>
        <v>0</v>
      </c>
    </row>
    <row r="8232" spans="2:13" hidden="1" x14ac:dyDescent="0.2">
      <c r="B8232" s="31">
        <v>8223</v>
      </c>
      <c r="J8232">
        <f t="shared" si="128"/>
        <v>105000</v>
      </c>
      <c r="K8232" t="e">
        <f>VLOOKUP(B8232,'REGISTRO ABONOS'!$B$8:$BC$10039,54,0)</f>
        <v>#N/A</v>
      </c>
      <c r="L8232" t="e">
        <f>IF(Tabla267[[#This Row],[VALOR RESTANTE]]&lt;Tabla267[[#This Row],[VALOR]],"NO DISPONIBLE","DISPONIBLE")</f>
        <v>#N/A</v>
      </c>
      <c r="M8232" s="9">
        <f>COUNTIF(Tabla267[[#This Row],[VALOR RESTANTE]],0)</f>
        <v>0</v>
      </c>
    </row>
    <row r="8233" spans="2:13" hidden="1" x14ac:dyDescent="0.2">
      <c r="B8233" s="31">
        <v>8224</v>
      </c>
      <c r="J8233">
        <f t="shared" si="128"/>
        <v>105000</v>
      </c>
      <c r="K8233" t="e">
        <f>VLOOKUP(B8233,'REGISTRO ABONOS'!$B$8:$BC$10039,54,0)</f>
        <v>#N/A</v>
      </c>
      <c r="L8233" t="e">
        <f>IF(Tabla267[[#This Row],[VALOR RESTANTE]]&lt;Tabla267[[#This Row],[VALOR]],"NO DISPONIBLE","DISPONIBLE")</f>
        <v>#N/A</v>
      </c>
      <c r="M8233" s="9">
        <f>COUNTIF(Tabla267[[#This Row],[VALOR RESTANTE]],0)</f>
        <v>0</v>
      </c>
    </row>
    <row r="8234" spans="2:13" hidden="1" x14ac:dyDescent="0.2">
      <c r="B8234" s="31">
        <v>8225</v>
      </c>
      <c r="J8234">
        <f t="shared" si="128"/>
        <v>105000</v>
      </c>
      <c r="K8234" t="e">
        <f>VLOOKUP(B8234,'REGISTRO ABONOS'!$B$8:$BC$10039,54,0)</f>
        <v>#N/A</v>
      </c>
      <c r="L8234" t="e">
        <f>IF(Tabla267[[#This Row],[VALOR RESTANTE]]&lt;Tabla267[[#This Row],[VALOR]],"NO DISPONIBLE","DISPONIBLE")</f>
        <v>#N/A</v>
      </c>
      <c r="M8234" s="9">
        <f>COUNTIF(Tabla267[[#This Row],[VALOR RESTANTE]],0)</f>
        <v>0</v>
      </c>
    </row>
    <row r="8235" spans="2:13" hidden="1" x14ac:dyDescent="0.2">
      <c r="B8235" s="31">
        <v>8226</v>
      </c>
      <c r="J8235">
        <f t="shared" si="128"/>
        <v>105000</v>
      </c>
      <c r="K8235" t="e">
        <f>VLOOKUP(B8235,'REGISTRO ABONOS'!$B$8:$BC$10039,54,0)</f>
        <v>#N/A</v>
      </c>
      <c r="L8235" t="e">
        <f>IF(Tabla267[[#This Row],[VALOR RESTANTE]]&lt;Tabla267[[#This Row],[VALOR]],"NO DISPONIBLE","DISPONIBLE")</f>
        <v>#N/A</v>
      </c>
      <c r="M8235" s="9">
        <f>COUNTIF(Tabla267[[#This Row],[VALOR RESTANTE]],0)</f>
        <v>0</v>
      </c>
    </row>
    <row r="8236" spans="2:13" hidden="1" x14ac:dyDescent="0.2">
      <c r="B8236" s="31">
        <v>8227</v>
      </c>
      <c r="J8236">
        <f t="shared" si="128"/>
        <v>105000</v>
      </c>
      <c r="K8236" t="e">
        <f>VLOOKUP(B8236,'REGISTRO ABONOS'!$B$8:$BC$10039,54,0)</f>
        <v>#N/A</v>
      </c>
      <c r="L8236" t="e">
        <f>IF(Tabla267[[#This Row],[VALOR RESTANTE]]&lt;Tabla267[[#This Row],[VALOR]],"NO DISPONIBLE","DISPONIBLE")</f>
        <v>#N/A</v>
      </c>
      <c r="M8236" s="9">
        <f>COUNTIF(Tabla267[[#This Row],[VALOR RESTANTE]],0)</f>
        <v>0</v>
      </c>
    </row>
    <row r="8237" spans="2:13" hidden="1" x14ac:dyDescent="0.2">
      <c r="B8237" s="31">
        <v>8228</v>
      </c>
      <c r="J8237">
        <f t="shared" si="128"/>
        <v>105000</v>
      </c>
      <c r="K8237" t="e">
        <f>VLOOKUP(B8237,'REGISTRO ABONOS'!$B$8:$BC$10039,54,0)</f>
        <v>#N/A</v>
      </c>
      <c r="L8237" t="e">
        <f>IF(Tabla267[[#This Row],[VALOR RESTANTE]]&lt;Tabla267[[#This Row],[VALOR]],"NO DISPONIBLE","DISPONIBLE")</f>
        <v>#N/A</v>
      </c>
      <c r="M8237" s="9">
        <f>COUNTIF(Tabla267[[#This Row],[VALOR RESTANTE]],0)</f>
        <v>0</v>
      </c>
    </row>
    <row r="8238" spans="2:13" hidden="1" x14ac:dyDescent="0.2">
      <c r="B8238" s="31">
        <v>8229</v>
      </c>
      <c r="J8238">
        <f t="shared" si="128"/>
        <v>105000</v>
      </c>
      <c r="K8238" t="e">
        <f>VLOOKUP(B8238,'REGISTRO ABONOS'!$B$8:$BC$10039,54,0)</f>
        <v>#N/A</v>
      </c>
      <c r="L8238" t="e">
        <f>IF(Tabla267[[#This Row],[VALOR RESTANTE]]&lt;Tabla267[[#This Row],[VALOR]],"NO DISPONIBLE","DISPONIBLE")</f>
        <v>#N/A</v>
      </c>
      <c r="M8238" s="9">
        <f>COUNTIF(Tabla267[[#This Row],[VALOR RESTANTE]],0)</f>
        <v>0</v>
      </c>
    </row>
    <row r="8239" spans="2:13" hidden="1" x14ac:dyDescent="0.2">
      <c r="B8239" s="31">
        <v>8230</v>
      </c>
      <c r="J8239">
        <f t="shared" si="128"/>
        <v>105000</v>
      </c>
      <c r="K8239" t="e">
        <f>VLOOKUP(B8239,'REGISTRO ABONOS'!$B$8:$BC$10039,54,0)</f>
        <v>#N/A</v>
      </c>
      <c r="L8239" t="e">
        <f>IF(Tabla267[[#This Row],[VALOR RESTANTE]]&lt;Tabla267[[#This Row],[VALOR]],"NO DISPONIBLE","DISPONIBLE")</f>
        <v>#N/A</v>
      </c>
      <c r="M8239" s="9">
        <f>COUNTIF(Tabla267[[#This Row],[VALOR RESTANTE]],0)</f>
        <v>0</v>
      </c>
    </row>
    <row r="8240" spans="2:13" hidden="1" x14ac:dyDescent="0.2">
      <c r="B8240" s="31">
        <v>8231</v>
      </c>
      <c r="J8240">
        <f t="shared" si="128"/>
        <v>105000</v>
      </c>
      <c r="K8240" t="e">
        <f>VLOOKUP(B8240,'REGISTRO ABONOS'!$B$8:$BC$10039,54,0)</f>
        <v>#N/A</v>
      </c>
      <c r="L8240" t="e">
        <f>IF(Tabla267[[#This Row],[VALOR RESTANTE]]&lt;Tabla267[[#This Row],[VALOR]],"NO DISPONIBLE","DISPONIBLE")</f>
        <v>#N/A</v>
      </c>
      <c r="M8240" s="9">
        <f>COUNTIF(Tabla267[[#This Row],[VALOR RESTANTE]],0)</f>
        <v>0</v>
      </c>
    </row>
    <row r="8241" spans="2:13" hidden="1" x14ac:dyDescent="0.2">
      <c r="B8241" s="31">
        <v>8232</v>
      </c>
      <c r="J8241">
        <f t="shared" si="128"/>
        <v>105000</v>
      </c>
      <c r="K8241" t="e">
        <f>VLOOKUP(B8241,'REGISTRO ABONOS'!$B$8:$BC$10039,54,0)</f>
        <v>#N/A</v>
      </c>
      <c r="L8241" t="e">
        <f>IF(Tabla267[[#This Row],[VALOR RESTANTE]]&lt;Tabla267[[#This Row],[VALOR]],"NO DISPONIBLE","DISPONIBLE")</f>
        <v>#N/A</v>
      </c>
      <c r="M8241" s="9">
        <f>COUNTIF(Tabla267[[#This Row],[VALOR RESTANTE]],0)</f>
        <v>0</v>
      </c>
    </row>
    <row r="8242" spans="2:13" hidden="1" x14ac:dyDescent="0.2">
      <c r="B8242" s="31">
        <v>8233</v>
      </c>
      <c r="J8242">
        <f t="shared" si="128"/>
        <v>105000</v>
      </c>
      <c r="K8242" t="e">
        <f>VLOOKUP(B8242,'REGISTRO ABONOS'!$B$8:$BC$10039,54,0)</f>
        <v>#N/A</v>
      </c>
      <c r="L8242" t="e">
        <f>IF(Tabla267[[#This Row],[VALOR RESTANTE]]&lt;Tabla267[[#This Row],[VALOR]],"NO DISPONIBLE","DISPONIBLE")</f>
        <v>#N/A</v>
      </c>
      <c r="M8242" s="9">
        <f>COUNTIF(Tabla267[[#This Row],[VALOR RESTANTE]],0)</f>
        <v>0</v>
      </c>
    </row>
    <row r="8243" spans="2:13" hidden="1" x14ac:dyDescent="0.2">
      <c r="B8243" s="31">
        <v>8234</v>
      </c>
      <c r="J8243">
        <f t="shared" si="128"/>
        <v>105000</v>
      </c>
      <c r="K8243" t="e">
        <f>VLOOKUP(B8243,'REGISTRO ABONOS'!$B$8:$BC$10039,54,0)</f>
        <v>#N/A</v>
      </c>
      <c r="L8243" t="e">
        <f>IF(Tabla267[[#This Row],[VALOR RESTANTE]]&lt;Tabla267[[#This Row],[VALOR]],"NO DISPONIBLE","DISPONIBLE")</f>
        <v>#N/A</v>
      </c>
      <c r="M8243" s="9">
        <f>COUNTIF(Tabla267[[#This Row],[VALOR RESTANTE]],0)</f>
        <v>0</v>
      </c>
    </row>
    <row r="8244" spans="2:13" hidden="1" x14ac:dyDescent="0.2">
      <c r="B8244" s="31">
        <v>8235</v>
      </c>
      <c r="J8244">
        <f t="shared" si="128"/>
        <v>105000</v>
      </c>
      <c r="K8244" t="e">
        <f>VLOOKUP(B8244,'REGISTRO ABONOS'!$B$8:$BC$10039,54,0)</f>
        <v>#N/A</v>
      </c>
      <c r="L8244" t="e">
        <f>IF(Tabla267[[#This Row],[VALOR RESTANTE]]&lt;Tabla267[[#This Row],[VALOR]],"NO DISPONIBLE","DISPONIBLE")</f>
        <v>#N/A</v>
      </c>
      <c r="M8244" s="9">
        <f>COUNTIF(Tabla267[[#This Row],[VALOR RESTANTE]],0)</f>
        <v>0</v>
      </c>
    </row>
    <row r="8245" spans="2:13" hidden="1" x14ac:dyDescent="0.2">
      <c r="B8245" s="31">
        <v>8236</v>
      </c>
      <c r="J8245">
        <f t="shared" si="128"/>
        <v>105000</v>
      </c>
      <c r="K8245" t="e">
        <f>VLOOKUP(B8245,'REGISTRO ABONOS'!$B$8:$BC$10039,54,0)</f>
        <v>#N/A</v>
      </c>
      <c r="L8245" t="e">
        <f>IF(Tabla267[[#This Row],[VALOR RESTANTE]]&lt;Tabla267[[#This Row],[VALOR]],"NO DISPONIBLE","DISPONIBLE")</f>
        <v>#N/A</v>
      </c>
      <c r="M8245" s="9">
        <f>COUNTIF(Tabla267[[#This Row],[VALOR RESTANTE]],0)</f>
        <v>0</v>
      </c>
    </row>
    <row r="8246" spans="2:13" hidden="1" x14ac:dyDescent="0.2">
      <c r="B8246" s="31">
        <v>8237</v>
      </c>
      <c r="J8246">
        <f t="shared" si="128"/>
        <v>105000</v>
      </c>
      <c r="K8246" t="e">
        <f>VLOOKUP(B8246,'REGISTRO ABONOS'!$B$8:$BC$10039,54,0)</f>
        <v>#N/A</v>
      </c>
      <c r="L8246" t="e">
        <f>IF(Tabla267[[#This Row],[VALOR RESTANTE]]&lt;Tabla267[[#This Row],[VALOR]],"NO DISPONIBLE","DISPONIBLE")</f>
        <v>#N/A</v>
      </c>
      <c r="M8246" s="9">
        <f>COUNTIF(Tabla267[[#This Row],[VALOR RESTANTE]],0)</f>
        <v>0</v>
      </c>
    </row>
    <row r="8247" spans="2:13" hidden="1" x14ac:dyDescent="0.2">
      <c r="B8247" s="31">
        <v>8238</v>
      </c>
      <c r="J8247">
        <f t="shared" si="128"/>
        <v>105000</v>
      </c>
      <c r="K8247" t="e">
        <f>VLOOKUP(B8247,'REGISTRO ABONOS'!$B$8:$BC$10039,54,0)</f>
        <v>#N/A</v>
      </c>
      <c r="L8247" t="e">
        <f>IF(Tabla267[[#This Row],[VALOR RESTANTE]]&lt;Tabla267[[#This Row],[VALOR]],"NO DISPONIBLE","DISPONIBLE")</f>
        <v>#N/A</v>
      </c>
      <c r="M8247" s="9">
        <f>COUNTIF(Tabla267[[#This Row],[VALOR RESTANTE]],0)</f>
        <v>0</v>
      </c>
    </row>
    <row r="8248" spans="2:13" hidden="1" x14ac:dyDescent="0.2">
      <c r="B8248" s="31">
        <v>8239</v>
      </c>
      <c r="J8248">
        <f t="shared" si="128"/>
        <v>105000</v>
      </c>
      <c r="K8248" t="e">
        <f>VLOOKUP(B8248,'REGISTRO ABONOS'!$B$8:$BC$10039,54,0)</f>
        <v>#N/A</v>
      </c>
      <c r="L8248" t="e">
        <f>IF(Tabla267[[#This Row],[VALOR RESTANTE]]&lt;Tabla267[[#This Row],[VALOR]],"NO DISPONIBLE","DISPONIBLE")</f>
        <v>#N/A</v>
      </c>
      <c r="M8248" s="9">
        <f>COUNTIF(Tabla267[[#This Row],[VALOR RESTANTE]],0)</f>
        <v>0</v>
      </c>
    </row>
    <row r="8249" spans="2:13" hidden="1" x14ac:dyDescent="0.2">
      <c r="B8249" s="31">
        <v>8240</v>
      </c>
      <c r="J8249">
        <f t="shared" si="128"/>
        <v>105000</v>
      </c>
      <c r="K8249" t="e">
        <f>VLOOKUP(B8249,'REGISTRO ABONOS'!$B$8:$BC$10039,54,0)</f>
        <v>#N/A</v>
      </c>
      <c r="L8249" t="e">
        <f>IF(Tabla267[[#This Row],[VALOR RESTANTE]]&lt;Tabla267[[#This Row],[VALOR]],"NO DISPONIBLE","DISPONIBLE")</f>
        <v>#N/A</v>
      </c>
      <c r="M8249" s="9">
        <f>COUNTIF(Tabla267[[#This Row],[VALOR RESTANTE]],0)</f>
        <v>0</v>
      </c>
    </row>
    <row r="8250" spans="2:13" hidden="1" x14ac:dyDescent="0.2">
      <c r="B8250" s="31">
        <v>8241</v>
      </c>
      <c r="J8250">
        <f t="shared" si="128"/>
        <v>105000</v>
      </c>
      <c r="K8250" t="e">
        <f>VLOOKUP(B8250,'REGISTRO ABONOS'!$B$8:$BC$10039,54,0)</f>
        <v>#N/A</v>
      </c>
      <c r="L8250" t="e">
        <f>IF(Tabla267[[#This Row],[VALOR RESTANTE]]&lt;Tabla267[[#This Row],[VALOR]],"NO DISPONIBLE","DISPONIBLE")</f>
        <v>#N/A</v>
      </c>
      <c r="M8250" s="9">
        <f>COUNTIF(Tabla267[[#This Row],[VALOR RESTANTE]],0)</f>
        <v>0</v>
      </c>
    </row>
    <row r="8251" spans="2:13" hidden="1" x14ac:dyDescent="0.2">
      <c r="B8251" s="31">
        <v>8242</v>
      </c>
      <c r="J8251">
        <f t="shared" si="128"/>
        <v>105000</v>
      </c>
      <c r="K8251" t="e">
        <f>VLOOKUP(B8251,'REGISTRO ABONOS'!$B$8:$BC$10039,54,0)</f>
        <v>#N/A</v>
      </c>
      <c r="L8251" t="e">
        <f>IF(Tabla267[[#This Row],[VALOR RESTANTE]]&lt;Tabla267[[#This Row],[VALOR]],"NO DISPONIBLE","DISPONIBLE")</f>
        <v>#N/A</v>
      </c>
      <c r="M8251" s="9">
        <f>COUNTIF(Tabla267[[#This Row],[VALOR RESTANTE]],0)</f>
        <v>0</v>
      </c>
    </row>
    <row r="8252" spans="2:13" hidden="1" x14ac:dyDescent="0.2">
      <c r="B8252" s="31">
        <v>8243</v>
      </c>
      <c r="J8252">
        <f t="shared" si="128"/>
        <v>105000</v>
      </c>
      <c r="K8252" t="e">
        <f>VLOOKUP(B8252,'REGISTRO ABONOS'!$B$8:$BC$10039,54,0)</f>
        <v>#N/A</v>
      </c>
      <c r="L8252" t="e">
        <f>IF(Tabla267[[#This Row],[VALOR RESTANTE]]&lt;Tabla267[[#This Row],[VALOR]],"NO DISPONIBLE","DISPONIBLE")</f>
        <v>#N/A</v>
      </c>
      <c r="M8252" s="9">
        <f>COUNTIF(Tabla267[[#This Row],[VALOR RESTANTE]],0)</f>
        <v>0</v>
      </c>
    </row>
    <row r="8253" spans="2:13" hidden="1" x14ac:dyDescent="0.2">
      <c r="B8253" s="31">
        <v>8244</v>
      </c>
      <c r="J8253">
        <f t="shared" si="128"/>
        <v>105000</v>
      </c>
      <c r="K8253" t="e">
        <f>VLOOKUP(B8253,'REGISTRO ABONOS'!$B$8:$BC$10039,54,0)</f>
        <v>#N/A</v>
      </c>
      <c r="L8253" t="e">
        <f>IF(Tabla267[[#This Row],[VALOR RESTANTE]]&lt;Tabla267[[#This Row],[VALOR]],"NO DISPONIBLE","DISPONIBLE")</f>
        <v>#N/A</v>
      </c>
      <c r="M8253" s="9">
        <f>COUNTIF(Tabla267[[#This Row],[VALOR RESTANTE]],0)</f>
        <v>0</v>
      </c>
    </row>
    <row r="8254" spans="2:13" hidden="1" x14ac:dyDescent="0.2">
      <c r="B8254" s="31">
        <v>8245</v>
      </c>
      <c r="J8254">
        <f t="shared" si="128"/>
        <v>105000</v>
      </c>
      <c r="K8254" t="e">
        <f>VLOOKUP(B8254,'REGISTRO ABONOS'!$B$8:$BC$10039,54,0)</f>
        <v>#N/A</v>
      </c>
      <c r="L8254" t="e">
        <f>IF(Tabla267[[#This Row],[VALOR RESTANTE]]&lt;Tabla267[[#This Row],[VALOR]],"NO DISPONIBLE","DISPONIBLE")</f>
        <v>#N/A</v>
      </c>
      <c r="M8254" s="9">
        <f>COUNTIF(Tabla267[[#This Row],[VALOR RESTANTE]],0)</f>
        <v>0</v>
      </c>
    </row>
    <row r="8255" spans="2:13" hidden="1" x14ac:dyDescent="0.2">
      <c r="B8255" s="31">
        <v>8246</v>
      </c>
      <c r="J8255">
        <f t="shared" si="128"/>
        <v>105000</v>
      </c>
      <c r="K8255" t="e">
        <f>VLOOKUP(B8255,'REGISTRO ABONOS'!$B$8:$BC$10039,54,0)</f>
        <v>#N/A</v>
      </c>
      <c r="L8255" t="e">
        <f>IF(Tabla267[[#This Row],[VALOR RESTANTE]]&lt;Tabla267[[#This Row],[VALOR]],"NO DISPONIBLE","DISPONIBLE")</f>
        <v>#N/A</v>
      </c>
      <c r="M8255" s="9">
        <f>COUNTIF(Tabla267[[#This Row],[VALOR RESTANTE]],0)</f>
        <v>0</v>
      </c>
    </row>
    <row r="8256" spans="2:13" hidden="1" x14ac:dyDescent="0.2">
      <c r="B8256" s="31">
        <v>8247</v>
      </c>
      <c r="J8256">
        <f t="shared" si="128"/>
        <v>105000</v>
      </c>
      <c r="K8256" t="e">
        <f>VLOOKUP(B8256,'REGISTRO ABONOS'!$B$8:$BC$10039,54,0)</f>
        <v>#N/A</v>
      </c>
      <c r="L8256" t="e">
        <f>IF(Tabla267[[#This Row],[VALOR RESTANTE]]&lt;Tabla267[[#This Row],[VALOR]],"NO DISPONIBLE","DISPONIBLE")</f>
        <v>#N/A</v>
      </c>
      <c r="M8256" s="9">
        <f>COUNTIF(Tabla267[[#This Row],[VALOR RESTANTE]],0)</f>
        <v>0</v>
      </c>
    </row>
    <row r="8257" spans="2:13" hidden="1" x14ac:dyDescent="0.2">
      <c r="B8257" s="31">
        <v>8248</v>
      </c>
      <c r="J8257">
        <f t="shared" si="128"/>
        <v>105000</v>
      </c>
      <c r="K8257" t="e">
        <f>VLOOKUP(B8257,'REGISTRO ABONOS'!$B$8:$BC$10039,54,0)</f>
        <v>#N/A</v>
      </c>
      <c r="L8257" t="e">
        <f>IF(Tabla267[[#This Row],[VALOR RESTANTE]]&lt;Tabla267[[#This Row],[VALOR]],"NO DISPONIBLE","DISPONIBLE")</f>
        <v>#N/A</v>
      </c>
      <c r="M8257" s="9">
        <f>COUNTIF(Tabla267[[#This Row],[VALOR RESTANTE]],0)</f>
        <v>0</v>
      </c>
    </row>
    <row r="8258" spans="2:13" hidden="1" x14ac:dyDescent="0.2">
      <c r="B8258" s="31">
        <v>8249</v>
      </c>
      <c r="J8258">
        <f t="shared" si="128"/>
        <v>105000</v>
      </c>
      <c r="K8258" t="e">
        <f>VLOOKUP(B8258,'REGISTRO ABONOS'!$B$8:$BC$10039,54,0)</f>
        <v>#N/A</v>
      </c>
      <c r="L8258" t="e">
        <f>IF(Tabla267[[#This Row],[VALOR RESTANTE]]&lt;Tabla267[[#This Row],[VALOR]],"NO DISPONIBLE","DISPONIBLE")</f>
        <v>#N/A</v>
      </c>
      <c r="M8258" s="9">
        <f>COUNTIF(Tabla267[[#This Row],[VALOR RESTANTE]],0)</f>
        <v>0</v>
      </c>
    </row>
    <row r="8259" spans="2:13" hidden="1" x14ac:dyDescent="0.2">
      <c r="B8259" s="31">
        <v>8250</v>
      </c>
      <c r="J8259">
        <f t="shared" si="128"/>
        <v>105000</v>
      </c>
      <c r="K8259" t="e">
        <f>VLOOKUP(B8259,'REGISTRO ABONOS'!$B$8:$BC$10039,54,0)</f>
        <v>#N/A</v>
      </c>
      <c r="L8259" t="e">
        <f>IF(Tabla267[[#This Row],[VALOR RESTANTE]]&lt;Tabla267[[#This Row],[VALOR]],"NO DISPONIBLE","DISPONIBLE")</f>
        <v>#N/A</v>
      </c>
      <c r="M8259" s="9">
        <f>COUNTIF(Tabla267[[#This Row],[VALOR RESTANTE]],0)</f>
        <v>0</v>
      </c>
    </row>
    <row r="8260" spans="2:13" hidden="1" x14ac:dyDescent="0.2">
      <c r="B8260" s="31">
        <v>8251</v>
      </c>
      <c r="J8260">
        <f t="shared" si="128"/>
        <v>105000</v>
      </c>
      <c r="K8260" t="e">
        <f>VLOOKUP(B8260,'REGISTRO ABONOS'!$B$8:$BC$10039,54,0)</f>
        <v>#N/A</v>
      </c>
      <c r="L8260" t="e">
        <f>IF(Tabla267[[#This Row],[VALOR RESTANTE]]&lt;Tabla267[[#This Row],[VALOR]],"NO DISPONIBLE","DISPONIBLE")</f>
        <v>#N/A</v>
      </c>
      <c r="M8260" s="9">
        <f>COUNTIF(Tabla267[[#This Row],[VALOR RESTANTE]],0)</f>
        <v>0</v>
      </c>
    </row>
    <row r="8261" spans="2:13" hidden="1" x14ac:dyDescent="0.2">
      <c r="B8261" s="31">
        <v>8252</v>
      </c>
      <c r="J8261">
        <f t="shared" si="128"/>
        <v>105000</v>
      </c>
      <c r="K8261" t="e">
        <f>VLOOKUP(B8261,'REGISTRO ABONOS'!$B$8:$BC$10039,54,0)</f>
        <v>#N/A</v>
      </c>
      <c r="L8261" t="e">
        <f>IF(Tabla267[[#This Row],[VALOR RESTANTE]]&lt;Tabla267[[#This Row],[VALOR]],"NO DISPONIBLE","DISPONIBLE")</f>
        <v>#N/A</v>
      </c>
      <c r="M8261" s="9">
        <f>COUNTIF(Tabla267[[#This Row],[VALOR RESTANTE]],0)</f>
        <v>0</v>
      </c>
    </row>
    <row r="8262" spans="2:13" hidden="1" x14ac:dyDescent="0.2">
      <c r="B8262" s="31">
        <v>8253</v>
      </c>
      <c r="J8262">
        <f t="shared" si="128"/>
        <v>105000</v>
      </c>
      <c r="K8262" t="e">
        <f>VLOOKUP(B8262,'REGISTRO ABONOS'!$B$8:$BC$10039,54,0)</f>
        <v>#N/A</v>
      </c>
      <c r="L8262" t="e">
        <f>IF(Tabla267[[#This Row],[VALOR RESTANTE]]&lt;Tabla267[[#This Row],[VALOR]],"NO DISPONIBLE","DISPONIBLE")</f>
        <v>#N/A</v>
      </c>
      <c r="M8262" s="9">
        <f>COUNTIF(Tabla267[[#This Row],[VALOR RESTANTE]],0)</f>
        <v>0</v>
      </c>
    </row>
    <row r="8263" spans="2:13" hidden="1" x14ac:dyDescent="0.2">
      <c r="B8263" s="31">
        <v>8254</v>
      </c>
      <c r="J8263">
        <f t="shared" si="128"/>
        <v>105000</v>
      </c>
      <c r="K8263" t="e">
        <f>VLOOKUP(B8263,'REGISTRO ABONOS'!$B$8:$BC$10039,54,0)</f>
        <v>#N/A</v>
      </c>
      <c r="L8263" t="e">
        <f>IF(Tabla267[[#This Row],[VALOR RESTANTE]]&lt;Tabla267[[#This Row],[VALOR]],"NO DISPONIBLE","DISPONIBLE")</f>
        <v>#N/A</v>
      </c>
      <c r="M8263" s="9">
        <f>COUNTIF(Tabla267[[#This Row],[VALOR RESTANTE]],0)</f>
        <v>0</v>
      </c>
    </row>
    <row r="8264" spans="2:13" hidden="1" x14ac:dyDescent="0.2">
      <c r="B8264" s="31">
        <v>8255</v>
      </c>
      <c r="J8264">
        <f t="shared" si="128"/>
        <v>105000</v>
      </c>
      <c r="K8264" t="e">
        <f>VLOOKUP(B8264,'REGISTRO ABONOS'!$B$8:$BC$10039,54,0)</f>
        <v>#N/A</v>
      </c>
      <c r="L8264" t="e">
        <f>IF(Tabla267[[#This Row],[VALOR RESTANTE]]&lt;Tabla267[[#This Row],[VALOR]],"NO DISPONIBLE","DISPONIBLE")</f>
        <v>#N/A</v>
      </c>
      <c r="M8264" s="9">
        <f>COUNTIF(Tabla267[[#This Row],[VALOR RESTANTE]],0)</f>
        <v>0</v>
      </c>
    </row>
    <row r="8265" spans="2:13" hidden="1" x14ac:dyDescent="0.2">
      <c r="B8265" s="31">
        <v>8256</v>
      </c>
      <c r="J8265">
        <f t="shared" si="128"/>
        <v>105000</v>
      </c>
      <c r="K8265" t="e">
        <f>VLOOKUP(B8265,'REGISTRO ABONOS'!$B$8:$BC$10039,54,0)</f>
        <v>#N/A</v>
      </c>
      <c r="L8265" t="e">
        <f>IF(Tabla267[[#This Row],[VALOR RESTANTE]]&lt;Tabla267[[#This Row],[VALOR]],"NO DISPONIBLE","DISPONIBLE")</f>
        <v>#N/A</v>
      </c>
      <c r="M8265" s="9">
        <f>COUNTIF(Tabla267[[#This Row],[VALOR RESTANTE]],0)</f>
        <v>0</v>
      </c>
    </row>
    <row r="8266" spans="2:13" hidden="1" x14ac:dyDescent="0.2">
      <c r="B8266" s="31">
        <v>8257</v>
      </c>
      <c r="J8266">
        <f t="shared" si="128"/>
        <v>105000</v>
      </c>
      <c r="K8266" t="e">
        <f>VLOOKUP(B8266,'REGISTRO ABONOS'!$B$8:$BC$10039,54,0)</f>
        <v>#N/A</v>
      </c>
      <c r="L8266" t="e">
        <f>IF(Tabla267[[#This Row],[VALOR RESTANTE]]&lt;Tabla267[[#This Row],[VALOR]],"NO DISPONIBLE","DISPONIBLE")</f>
        <v>#N/A</v>
      </c>
      <c r="M8266" s="9">
        <f>COUNTIF(Tabla267[[#This Row],[VALOR RESTANTE]],0)</f>
        <v>0</v>
      </c>
    </row>
    <row r="8267" spans="2:13" hidden="1" x14ac:dyDescent="0.2">
      <c r="B8267" s="31">
        <v>8258</v>
      </c>
      <c r="J8267">
        <f t="shared" si="128"/>
        <v>105000</v>
      </c>
      <c r="K8267" t="e">
        <f>VLOOKUP(B8267,'REGISTRO ABONOS'!$B$8:$BC$10039,54,0)</f>
        <v>#N/A</v>
      </c>
      <c r="L8267" t="e">
        <f>IF(Tabla267[[#This Row],[VALOR RESTANTE]]&lt;Tabla267[[#This Row],[VALOR]],"NO DISPONIBLE","DISPONIBLE")</f>
        <v>#N/A</v>
      </c>
      <c r="M8267" s="9">
        <f>COUNTIF(Tabla267[[#This Row],[VALOR RESTANTE]],0)</f>
        <v>0</v>
      </c>
    </row>
    <row r="8268" spans="2:13" hidden="1" x14ac:dyDescent="0.2">
      <c r="B8268" s="31">
        <v>8259</v>
      </c>
      <c r="J8268">
        <f t="shared" ref="J8268:J8331" si="129">IF(C8268&gt;43607,130000,105000)</f>
        <v>105000</v>
      </c>
      <c r="K8268" t="e">
        <f>VLOOKUP(B8268,'REGISTRO ABONOS'!$B$8:$BC$10039,54,0)</f>
        <v>#N/A</v>
      </c>
      <c r="L8268" t="e">
        <f>IF(Tabla267[[#This Row],[VALOR RESTANTE]]&lt;Tabla267[[#This Row],[VALOR]],"NO DISPONIBLE","DISPONIBLE")</f>
        <v>#N/A</v>
      </c>
      <c r="M8268" s="9">
        <f>COUNTIF(Tabla267[[#This Row],[VALOR RESTANTE]],0)</f>
        <v>0</v>
      </c>
    </row>
    <row r="8269" spans="2:13" hidden="1" x14ac:dyDescent="0.2">
      <c r="B8269" s="31">
        <v>8260</v>
      </c>
      <c r="J8269">
        <f t="shared" si="129"/>
        <v>105000</v>
      </c>
      <c r="K8269" t="e">
        <f>VLOOKUP(B8269,'REGISTRO ABONOS'!$B$8:$BC$10039,54,0)</f>
        <v>#N/A</v>
      </c>
      <c r="L8269" t="e">
        <f>IF(Tabla267[[#This Row],[VALOR RESTANTE]]&lt;Tabla267[[#This Row],[VALOR]],"NO DISPONIBLE","DISPONIBLE")</f>
        <v>#N/A</v>
      </c>
      <c r="M8269" s="9">
        <f>COUNTIF(Tabla267[[#This Row],[VALOR RESTANTE]],0)</f>
        <v>0</v>
      </c>
    </row>
    <row r="8270" spans="2:13" hidden="1" x14ac:dyDescent="0.2">
      <c r="B8270" s="31">
        <v>8261</v>
      </c>
      <c r="J8270">
        <f t="shared" si="129"/>
        <v>105000</v>
      </c>
      <c r="K8270" t="e">
        <f>VLOOKUP(B8270,'REGISTRO ABONOS'!$B$8:$BC$10039,54,0)</f>
        <v>#N/A</v>
      </c>
      <c r="L8270" t="e">
        <f>IF(Tabla267[[#This Row],[VALOR RESTANTE]]&lt;Tabla267[[#This Row],[VALOR]],"NO DISPONIBLE","DISPONIBLE")</f>
        <v>#N/A</v>
      </c>
      <c r="M8270" s="9">
        <f>COUNTIF(Tabla267[[#This Row],[VALOR RESTANTE]],0)</f>
        <v>0</v>
      </c>
    </row>
    <row r="8271" spans="2:13" hidden="1" x14ac:dyDescent="0.2">
      <c r="B8271" s="31">
        <v>8262</v>
      </c>
      <c r="J8271">
        <f t="shared" si="129"/>
        <v>105000</v>
      </c>
      <c r="K8271" t="e">
        <f>VLOOKUP(B8271,'REGISTRO ABONOS'!$B$8:$BC$10039,54,0)</f>
        <v>#N/A</v>
      </c>
      <c r="L8271" t="e">
        <f>IF(Tabla267[[#This Row],[VALOR RESTANTE]]&lt;Tabla267[[#This Row],[VALOR]],"NO DISPONIBLE","DISPONIBLE")</f>
        <v>#N/A</v>
      </c>
      <c r="M8271" s="9">
        <f>COUNTIF(Tabla267[[#This Row],[VALOR RESTANTE]],0)</f>
        <v>0</v>
      </c>
    </row>
    <row r="8272" spans="2:13" hidden="1" x14ac:dyDescent="0.2">
      <c r="B8272" s="31">
        <v>8263</v>
      </c>
      <c r="J8272">
        <f t="shared" si="129"/>
        <v>105000</v>
      </c>
      <c r="K8272" t="e">
        <f>VLOOKUP(B8272,'REGISTRO ABONOS'!$B$8:$BC$10039,54,0)</f>
        <v>#N/A</v>
      </c>
      <c r="L8272" t="e">
        <f>IF(Tabla267[[#This Row],[VALOR RESTANTE]]&lt;Tabla267[[#This Row],[VALOR]],"NO DISPONIBLE","DISPONIBLE")</f>
        <v>#N/A</v>
      </c>
      <c r="M8272" s="9">
        <f>COUNTIF(Tabla267[[#This Row],[VALOR RESTANTE]],0)</f>
        <v>0</v>
      </c>
    </row>
    <row r="8273" spans="2:13" hidden="1" x14ac:dyDescent="0.2">
      <c r="B8273" s="31">
        <v>8264</v>
      </c>
      <c r="J8273">
        <f t="shared" si="129"/>
        <v>105000</v>
      </c>
      <c r="K8273" t="e">
        <f>VLOOKUP(B8273,'REGISTRO ABONOS'!$B$8:$BC$10039,54,0)</f>
        <v>#N/A</v>
      </c>
      <c r="L8273" t="e">
        <f>IF(Tabla267[[#This Row],[VALOR RESTANTE]]&lt;Tabla267[[#This Row],[VALOR]],"NO DISPONIBLE","DISPONIBLE")</f>
        <v>#N/A</v>
      </c>
      <c r="M8273" s="9">
        <f>COUNTIF(Tabla267[[#This Row],[VALOR RESTANTE]],0)</f>
        <v>0</v>
      </c>
    </row>
    <row r="8274" spans="2:13" hidden="1" x14ac:dyDescent="0.2">
      <c r="B8274" s="31">
        <v>8265</v>
      </c>
      <c r="J8274">
        <f t="shared" si="129"/>
        <v>105000</v>
      </c>
      <c r="K8274" t="e">
        <f>VLOOKUP(B8274,'REGISTRO ABONOS'!$B$8:$BC$10039,54,0)</f>
        <v>#N/A</v>
      </c>
      <c r="L8274" t="e">
        <f>IF(Tabla267[[#This Row],[VALOR RESTANTE]]&lt;Tabla267[[#This Row],[VALOR]],"NO DISPONIBLE","DISPONIBLE")</f>
        <v>#N/A</v>
      </c>
      <c r="M8274" s="9">
        <f>COUNTIF(Tabla267[[#This Row],[VALOR RESTANTE]],0)</f>
        <v>0</v>
      </c>
    </row>
    <row r="8275" spans="2:13" hidden="1" x14ac:dyDescent="0.2">
      <c r="B8275" s="31">
        <v>8266</v>
      </c>
      <c r="J8275">
        <f t="shared" si="129"/>
        <v>105000</v>
      </c>
      <c r="K8275" t="e">
        <f>VLOOKUP(B8275,'REGISTRO ABONOS'!$B$8:$BC$10039,54,0)</f>
        <v>#N/A</v>
      </c>
      <c r="L8275" t="e">
        <f>IF(Tabla267[[#This Row],[VALOR RESTANTE]]&lt;Tabla267[[#This Row],[VALOR]],"NO DISPONIBLE","DISPONIBLE")</f>
        <v>#N/A</v>
      </c>
      <c r="M8275" s="9">
        <f>COUNTIF(Tabla267[[#This Row],[VALOR RESTANTE]],0)</f>
        <v>0</v>
      </c>
    </row>
    <row r="8276" spans="2:13" hidden="1" x14ac:dyDescent="0.2">
      <c r="B8276" s="31">
        <v>8267</v>
      </c>
      <c r="J8276">
        <f t="shared" si="129"/>
        <v>105000</v>
      </c>
      <c r="K8276" t="e">
        <f>VLOOKUP(B8276,'REGISTRO ABONOS'!$B$8:$BC$10039,54,0)</f>
        <v>#N/A</v>
      </c>
      <c r="L8276" t="e">
        <f>IF(Tabla267[[#This Row],[VALOR RESTANTE]]&lt;Tabla267[[#This Row],[VALOR]],"NO DISPONIBLE","DISPONIBLE")</f>
        <v>#N/A</v>
      </c>
      <c r="M8276" s="9">
        <f>COUNTIF(Tabla267[[#This Row],[VALOR RESTANTE]],0)</f>
        <v>0</v>
      </c>
    </row>
    <row r="8277" spans="2:13" hidden="1" x14ac:dyDescent="0.2">
      <c r="B8277" s="31">
        <v>8268</v>
      </c>
      <c r="J8277">
        <f t="shared" si="129"/>
        <v>105000</v>
      </c>
      <c r="K8277" t="e">
        <f>VLOOKUP(B8277,'REGISTRO ABONOS'!$B$8:$BC$10039,54,0)</f>
        <v>#N/A</v>
      </c>
      <c r="L8277" t="e">
        <f>IF(Tabla267[[#This Row],[VALOR RESTANTE]]&lt;Tabla267[[#This Row],[VALOR]],"NO DISPONIBLE","DISPONIBLE")</f>
        <v>#N/A</v>
      </c>
      <c r="M8277" s="9">
        <f>COUNTIF(Tabla267[[#This Row],[VALOR RESTANTE]],0)</f>
        <v>0</v>
      </c>
    </row>
    <row r="8278" spans="2:13" hidden="1" x14ac:dyDescent="0.2">
      <c r="B8278" s="31">
        <v>8269</v>
      </c>
      <c r="J8278">
        <f t="shared" si="129"/>
        <v>105000</v>
      </c>
      <c r="K8278" t="e">
        <f>VLOOKUP(B8278,'REGISTRO ABONOS'!$B$8:$BC$10039,54,0)</f>
        <v>#N/A</v>
      </c>
      <c r="L8278" t="e">
        <f>IF(Tabla267[[#This Row],[VALOR RESTANTE]]&lt;Tabla267[[#This Row],[VALOR]],"NO DISPONIBLE","DISPONIBLE")</f>
        <v>#N/A</v>
      </c>
      <c r="M8278" s="9">
        <f>COUNTIF(Tabla267[[#This Row],[VALOR RESTANTE]],0)</f>
        <v>0</v>
      </c>
    </row>
    <row r="8279" spans="2:13" hidden="1" x14ac:dyDescent="0.2">
      <c r="B8279" s="31">
        <v>8270</v>
      </c>
      <c r="J8279">
        <f t="shared" si="129"/>
        <v>105000</v>
      </c>
      <c r="K8279" t="e">
        <f>VLOOKUP(B8279,'REGISTRO ABONOS'!$B$8:$BC$10039,54,0)</f>
        <v>#N/A</v>
      </c>
      <c r="L8279" t="e">
        <f>IF(Tabla267[[#This Row],[VALOR RESTANTE]]&lt;Tabla267[[#This Row],[VALOR]],"NO DISPONIBLE","DISPONIBLE")</f>
        <v>#N/A</v>
      </c>
      <c r="M8279" s="9">
        <f>COUNTIF(Tabla267[[#This Row],[VALOR RESTANTE]],0)</f>
        <v>0</v>
      </c>
    </row>
    <row r="8280" spans="2:13" hidden="1" x14ac:dyDescent="0.2">
      <c r="B8280" s="31">
        <v>8271</v>
      </c>
      <c r="J8280">
        <f t="shared" si="129"/>
        <v>105000</v>
      </c>
      <c r="K8280" t="e">
        <f>VLOOKUP(B8280,'REGISTRO ABONOS'!$B$8:$BC$10039,54,0)</f>
        <v>#N/A</v>
      </c>
      <c r="L8280" t="e">
        <f>IF(Tabla267[[#This Row],[VALOR RESTANTE]]&lt;Tabla267[[#This Row],[VALOR]],"NO DISPONIBLE","DISPONIBLE")</f>
        <v>#N/A</v>
      </c>
      <c r="M8280" s="9">
        <f>COUNTIF(Tabla267[[#This Row],[VALOR RESTANTE]],0)</f>
        <v>0</v>
      </c>
    </row>
    <row r="8281" spans="2:13" hidden="1" x14ac:dyDescent="0.2">
      <c r="B8281" s="31">
        <v>8272</v>
      </c>
      <c r="J8281">
        <f t="shared" si="129"/>
        <v>105000</v>
      </c>
      <c r="K8281" t="e">
        <f>VLOOKUP(B8281,'REGISTRO ABONOS'!$B$8:$BC$10039,54,0)</f>
        <v>#N/A</v>
      </c>
      <c r="L8281" t="e">
        <f>IF(Tabla267[[#This Row],[VALOR RESTANTE]]&lt;Tabla267[[#This Row],[VALOR]],"NO DISPONIBLE","DISPONIBLE")</f>
        <v>#N/A</v>
      </c>
      <c r="M8281" s="9">
        <f>COUNTIF(Tabla267[[#This Row],[VALOR RESTANTE]],0)</f>
        <v>0</v>
      </c>
    </row>
    <row r="8282" spans="2:13" hidden="1" x14ac:dyDescent="0.2">
      <c r="B8282" s="31">
        <v>8273</v>
      </c>
      <c r="J8282">
        <f t="shared" si="129"/>
        <v>105000</v>
      </c>
      <c r="K8282" t="e">
        <f>VLOOKUP(B8282,'REGISTRO ABONOS'!$B$8:$BC$10039,54,0)</f>
        <v>#N/A</v>
      </c>
      <c r="L8282" t="e">
        <f>IF(Tabla267[[#This Row],[VALOR RESTANTE]]&lt;Tabla267[[#This Row],[VALOR]],"NO DISPONIBLE","DISPONIBLE")</f>
        <v>#N/A</v>
      </c>
      <c r="M8282" s="9">
        <f>COUNTIF(Tabla267[[#This Row],[VALOR RESTANTE]],0)</f>
        <v>0</v>
      </c>
    </row>
    <row r="8283" spans="2:13" hidden="1" x14ac:dyDescent="0.2">
      <c r="B8283" s="31">
        <v>8274</v>
      </c>
      <c r="J8283">
        <f t="shared" si="129"/>
        <v>105000</v>
      </c>
      <c r="K8283" t="e">
        <f>VLOOKUP(B8283,'REGISTRO ABONOS'!$B$8:$BC$10039,54,0)</f>
        <v>#N/A</v>
      </c>
      <c r="L8283" t="e">
        <f>IF(Tabla267[[#This Row],[VALOR RESTANTE]]&lt;Tabla267[[#This Row],[VALOR]],"NO DISPONIBLE","DISPONIBLE")</f>
        <v>#N/A</v>
      </c>
      <c r="M8283" s="9">
        <f>COUNTIF(Tabla267[[#This Row],[VALOR RESTANTE]],0)</f>
        <v>0</v>
      </c>
    </row>
    <row r="8284" spans="2:13" hidden="1" x14ac:dyDescent="0.2">
      <c r="B8284" s="31">
        <v>8275</v>
      </c>
      <c r="J8284">
        <f t="shared" si="129"/>
        <v>105000</v>
      </c>
      <c r="K8284" t="e">
        <f>VLOOKUP(B8284,'REGISTRO ABONOS'!$B$8:$BC$10039,54,0)</f>
        <v>#N/A</v>
      </c>
      <c r="L8284" t="e">
        <f>IF(Tabla267[[#This Row],[VALOR RESTANTE]]&lt;Tabla267[[#This Row],[VALOR]],"NO DISPONIBLE","DISPONIBLE")</f>
        <v>#N/A</v>
      </c>
      <c r="M8284" s="9">
        <f>COUNTIF(Tabla267[[#This Row],[VALOR RESTANTE]],0)</f>
        <v>0</v>
      </c>
    </row>
    <row r="8285" spans="2:13" hidden="1" x14ac:dyDescent="0.2">
      <c r="B8285" s="31">
        <v>8276</v>
      </c>
      <c r="J8285">
        <f t="shared" si="129"/>
        <v>105000</v>
      </c>
      <c r="K8285" t="e">
        <f>VLOOKUP(B8285,'REGISTRO ABONOS'!$B$8:$BC$10039,54,0)</f>
        <v>#N/A</v>
      </c>
      <c r="L8285" t="e">
        <f>IF(Tabla267[[#This Row],[VALOR RESTANTE]]&lt;Tabla267[[#This Row],[VALOR]],"NO DISPONIBLE","DISPONIBLE")</f>
        <v>#N/A</v>
      </c>
      <c r="M8285" s="9">
        <f>COUNTIF(Tabla267[[#This Row],[VALOR RESTANTE]],0)</f>
        <v>0</v>
      </c>
    </row>
    <row r="8286" spans="2:13" hidden="1" x14ac:dyDescent="0.2">
      <c r="B8286" s="31">
        <v>8277</v>
      </c>
      <c r="J8286">
        <f t="shared" si="129"/>
        <v>105000</v>
      </c>
      <c r="K8286" t="e">
        <f>VLOOKUP(B8286,'REGISTRO ABONOS'!$B$8:$BC$10039,54,0)</f>
        <v>#N/A</v>
      </c>
      <c r="L8286" t="e">
        <f>IF(Tabla267[[#This Row],[VALOR RESTANTE]]&lt;Tabla267[[#This Row],[VALOR]],"NO DISPONIBLE","DISPONIBLE")</f>
        <v>#N/A</v>
      </c>
      <c r="M8286" s="9">
        <f>COUNTIF(Tabla267[[#This Row],[VALOR RESTANTE]],0)</f>
        <v>0</v>
      </c>
    </row>
    <row r="8287" spans="2:13" hidden="1" x14ac:dyDescent="0.2">
      <c r="B8287" s="31">
        <v>8278</v>
      </c>
      <c r="J8287">
        <f t="shared" si="129"/>
        <v>105000</v>
      </c>
      <c r="K8287" t="e">
        <f>VLOOKUP(B8287,'REGISTRO ABONOS'!$B$8:$BC$10039,54,0)</f>
        <v>#N/A</v>
      </c>
      <c r="L8287" t="e">
        <f>IF(Tabla267[[#This Row],[VALOR RESTANTE]]&lt;Tabla267[[#This Row],[VALOR]],"NO DISPONIBLE","DISPONIBLE")</f>
        <v>#N/A</v>
      </c>
      <c r="M8287" s="9">
        <f>COUNTIF(Tabla267[[#This Row],[VALOR RESTANTE]],0)</f>
        <v>0</v>
      </c>
    </row>
    <row r="8288" spans="2:13" hidden="1" x14ac:dyDescent="0.2">
      <c r="B8288" s="31">
        <v>8279</v>
      </c>
      <c r="J8288">
        <f t="shared" si="129"/>
        <v>105000</v>
      </c>
      <c r="K8288" t="e">
        <f>VLOOKUP(B8288,'REGISTRO ABONOS'!$B$8:$BC$10039,54,0)</f>
        <v>#N/A</v>
      </c>
      <c r="L8288" t="e">
        <f>IF(Tabla267[[#This Row],[VALOR RESTANTE]]&lt;Tabla267[[#This Row],[VALOR]],"NO DISPONIBLE","DISPONIBLE")</f>
        <v>#N/A</v>
      </c>
      <c r="M8288" s="9">
        <f>COUNTIF(Tabla267[[#This Row],[VALOR RESTANTE]],0)</f>
        <v>0</v>
      </c>
    </row>
    <row r="8289" spans="2:13" hidden="1" x14ac:dyDescent="0.2">
      <c r="B8289" s="31">
        <v>8280</v>
      </c>
      <c r="J8289">
        <f t="shared" si="129"/>
        <v>105000</v>
      </c>
      <c r="K8289" t="e">
        <f>VLOOKUP(B8289,'REGISTRO ABONOS'!$B$8:$BC$10039,54,0)</f>
        <v>#N/A</v>
      </c>
      <c r="L8289" t="e">
        <f>IF(Tabla267[[#This Row],[VALOR RESTANTE]]&lt;Tabla267[[#This Row],[VALOR]],"NO DISPONIBLE","DISPONIBLE")</f>
        <v>#N/A</v>
      </c>
      <c r="M8289" s="9">
        <f>COUNTIF(Tabla267[[#This Row],[VALOR RESTANTE]],0)</f>
        <v>0</v>
      </c>
    </row>
    <row r="8290" spans="2:13" hidden="1" x14ac:dyDescent="0.2">
      <c r="B8290" s="31">
        <v>8281</v>
      </c>
      <c r="J8290">
        <f t="shared" si="129"/>
        <v>105000</v>
      </c>
      <c r="K8290" t="e">
        <f>VLOOKUP(B8290,'REGISTRO ABONOS'!$B$8:$BC$10039,54,0)</f>
        <v>#N/A</v>
      </c>
      <c r="L8290" t="e">
        <f>IF(Tabla267[[#This Row],[VALOR RESTANTE]]&lt;Tabla267[[#This Row],[VALOR]],"NO DISPONIBLE","DISPONIBLE")</f>
        <v>#N/A</v>
      </c>
      <c r="M8290" s="9">
        <f>COUNTIF(Tabla267[[#This Row],[VALOR RESTANTE]],0)</f>
        <v>0</v>
      </c>
    </row>
    <row r="8291" spans="2:13" hidden="1" x14ac:dyDescent="0.2">
      <c r="B8291" s="31">
        <v>8282</v>
      </c>
      <c r="J8291">
        <f t="shared" si="129"/>
        <v>105000</v>
      </c>
      <c r="K8291" t="e">
        <f>VLOOKUP(B8291,'REGISTRO ABONOS'!$B$8:$BC$10039,54,0)</f>
        <v>#N/A</v>
      </c>
      <c r="L8291" t="e">
        <f>IF(Tabla267[[#This Row],[VALOR RESTANTE]]&lt;Tabla267[[#This Row],[VALOR]],"NO DISPONIBLE","DISPONIBLE")</f>
        <v>#N/A</v>
      </c>
      <c r="M8291" s="9">
        <f>COUNTIF(Tabla267[[#This Row],[VALOR RESTANTE]],0)</f>
        <v>0</v>
      </c>
    </row>
    <row r="8292" spans="2:13" hidden="1" x14ac:dyDescent="0.2">
      <c r="B8292" s="31">
        <v>8283</v>
      </c>
      <c r="J8292">
        <f t="shared" si="129"/>
        <v>105000</v>
      </c>
      <c r="K8292" t="e">
        <f>VLOOKUP(B8292,'REGISTRO ABONOS'!$B$8:$BC$10039,54,0)</f>
        <v>#N/A</v>
      </c>
      <c r="L8292" t="e">
        <f>IF(Tabla267[[#This Row],[VALOR RESTANTE]]&lt;Tabla267[[#This Row],[VALOR]],"NO DISPONIBLE","DISPONIBLE")</f>
        <v>#N/A</v>
      </c>
      <c r="M8292" s="9">
        <f>COUNTIF(Tabla267[[#This Row],[VALOR RESTANTE]],0)</f>
        <v>0</v>
      </c>
    </row>
    <row r="8293" spans="2:13" hidden="1" x14ac:dyDescent="0.2">
      <c r="B8293" s="31">
        <v>8284</v>
      </c>
      <c r="J8293">
        <f t="shared" si="129"/>
        <v>105000</v>
      </c>
      <c r="K8293" t="e">
        <f>VLOOKUP(B8293,'REGISTRO ABONOS'!$B$8:$BC$10039,54,0)</f>
        <v>#N/A</v>
      </c>
      <c r="L8293" t="e">
        <f>IF(Tabla267[[#This Row],[VALOR RESTANTE]]&lt;Tabla267[[#This Row],[VALOR]],"NO DISPONIBLE","DISPONIBLE")</f>
        <v>#N/A</v>
      </c>
      <c r="M8293" s="9">
        <f>COUNTIF(Tabla267[[#This Row],[VALOR RESTANTE]],0)</f>
        <v>0</v>
      </c>
    </row>
    <row r="8294" spans="2:13" hidden="1" x14ac:dyDescent="0.2">
      <c r="B8294" s="31">
        <v>8285</v>
      </c>
      <c r="J8294">
        <f t="shared" si="129"/>
        <v>105000</v>
      </c>
      <c r="K8294" t="e">
        <f>VLOOKUP(B8294,'REGISTRO ABONOS'!$B$8:$BC$10039,54,0)</f>
        <v>#N/A</v>
      </c>
      <c r="L8294" t="e">
        <f>IF(Tabla267[[#This Row],[VALOR RESTANTE]]&lt;Tabla267[[#This Row],[VALOR]],"NO DISPONIBLE","DISPONIBLE")</f>
        <v>#N/A</v>
      </c>
      <c r="M8294" s="9">
        <f>COUNTIF(Tabla267[[#This Row],[VALOR RESTANTE]],0)</f>
        <v>0</v>
      </c>
    </row>
    <row r="8295" spans="2:13" hidden="1" x14ac:dyDescent="0.2">
      <c r="B8295" s="31">
        <v>8286</v>
      </c>
      <c r="J8295">
        <f t="shared" si="129"/>
        <v>105000</v>
      </c>
      <c r="K8295" t="e">
        <f>VLOOKUP(B8295,'REGISTRO ABONOS'!$B$8:$BC$10039,54,0)</f>
        <v>#N/A</v>
      </c>
      <c r="L8295" t="e">
        <f>IF(Tabla267[[#This Row],[VALOR RESTANTE]]&lt;Tabla267[[#This Row],[VALOR]],"NO DISPONIBLE","DISPONIBLE")</f>
        <v>#N/A</v>
      </c>
      <c r="M8295" s="9">
        <f>COUNTIF(Tabla267[[#This Row],[VALOR RESTANTE]],0)</f>
        <v>0</v>
      </c>
    </row>
    <row r="8296" spans="2:13" hidden="1" x14ac:dyDescent="0.2">
      <c r="B8296" s="31">
        <v>8287</v>
      </c>
      <c r="J8296">
        <f t="shared" si="129"/>
        <v>105000</v>
      </c>
      <c r="K8296" t="e">
        <f>VLOOKUP(B8296,'REGISTRO ABONOS'!$B$8:$BC$10039,54,0)</f>
        <v>#N/A</v>
      </c>
      <c r="L8296" t="e">
        <f>IF(Tabla267[[#This Row],[VALOR RESTANTE]]&lt;Tabla267[[#This Row],[VALOR]],"NO DISPONIBLE","DISPONIBLE")</f>
        <v>#N/A</v>
      </c>
      <c r="M8296" s="9">
        <f>COUNTIF(Tabla267[[#This Row],[VALOR RESTANTE]],0)</f>
        <v>0</v>
      </c>
    </row>
    <row r="8297" spans="2:13" hidden="1" x14ac:dyDescent="0.2">
      <c r="B8297" s="31">
        <v>8288</v>
      </c>
      <c r="J8297">
        <f t="shared" si="129"/>
        <v>105000</v>
      </c>
      <c r="K8297" t="e">
        <f>VLOOKUP(B8297,'REGISTRO ABONOS'!$B$8:$BC$10039,54,0)</f>
        <v>#N/A</v>
      </c>
      <c r="L8297" t="e">
        <f>IF(Tabla267[[#This Row],[VALOR RESTANTE]]&lt;Tabla267[[#This Row],[VALOR]],"NO DISPONIBLE","DISPONIBLE")</f>
        <v>#N/A</v>
      </c>
      <c r="M8297" s="9">
        <f>COUNTIF(Tabla267[[#This Row],[VALOR RESTANTE]],0)</f>
        <v>0</v>
      </c>
    </row>
    <row r="8298" spans="2:13" hidden="1" x14ac:dyDescent="0.2">
      <c r="B8298" s="31">
        <v>8289</v>
      </c>
      <c r="J8298">
        <f t="shared" si="129"/>
        <v>105000</v>
      </c>
      <c r="K8298" t="e">
        <f>VLOOKUP(B8298,'REGISTRO ABONOS'!$B$8:$BC$10039,54,0)</f>
        <v>#N/A</v>
      </c>
      <c r="L8298" t="e">
        <f>IF(Tabla267[[#This Row],[VALOR RESTANTE]]&lt;Tabla267[[#This Row],[VALOR]],"NO DISPONIBLE","DISPONIBLE")</f>
        <v>#N/A</v>
      </c>
      <c r="M8298" s="9">
        <f>COUNTIF(Tabla267[[#This Row],[VALOR RESTANTE]],0)</f>
        <v>0</v>
      </c>
    </row>
    <row r="8299" spans="2:13" hidden="1" x14ac:dyDescent="0.2">
      <c r="B8299" s="31">
        <v>8290</v>
      </c>
      <c r="J8299">
        <f t="shared" si="129"/>
        <v>105000</v>
      </c>
      <c r="K8299" t="e">
        <f>VLOOKUP(B8299,'REGISTRO ABONOS'!$B$8:$BC$10039,54,0)</f>
        <v>#N/A</v>
      </c>
      <c r="L8299" t="e">
        <f>IF(Tabla267[[#This Row],[VALOR RESTANTE]]&lt;Tabla267[[#This Row],[VALOR]],"NO DISPONIBLE","DISPONIBLE")</f>
        <v>#N/A</v>
      </c>
      <c r="M8299" s="9">
        <f>COUNTIF(Tabla267[[#This Row],[VALOR RESTANTE]],0)</f>
        <v>0</v>
      </c>
    </row>
    <row r="8300" spans="2:13" hidden="1" x14ac:dyDescent="0.2">
      <c r="B8300" s="31">
        <v>8291</v>
      </c>
      <c r="J8300">
        <f t="shared" si="129"/>
        <v>105000</v>
      </c>
      <c r="K8300" t="e">
        <f>VLOOKUP(B8300,'REGISTRO ABONOS'!$B$8:$BC$10039,54,0)</f>
        <v>#N/A</v>
      </c>
      <c r="L8300" t="e">
        <f>IF(Tabla267[[#This Row],[VALOR RESTANTE]]&lt;Tabla267[[#This Row],[VALOR]],"NO DISPONIBLE","DISPONIBLE")</f>
        <v>#N/A</v>
      </c>
      <c r="M8300" s="9">
        <f>COUNTIF(Tabla267[[#This Row],[VALOR RESTANTE]],0)</f>
        <v>0</v>
      </c>
    </row>
    <row r="8301" spans="2:13" hidden="1" x14ac:dyDescent="0.2">
      <c r="B8301" s="31">
        <v>8292</v>
      </c>
      <c r="J8301">
        <f t="shared" si="129"/>
        <v>105000</v>
      </c>
      <c r="K8301" t="e">
        <f>VLOOKUP(B8301,'REGISTRO ABONOS'!$B$8:$BC$10039,54,0)</f>
        <v>#N/A</v>
      </c>
      <c r="L8301" t="e">
        <f>IF(Tabla267[[#This Row],[VALOR RESTANTE]]&lt;Tabla267[[#This Row],[VALOR]],"NO DISPONIBLE","DISPONIBLE")</f>
        <v>#N/A</v>
      </c>
      <c r="M8301" s="9">
        <f>COUNTIF(Tabla267[[#This Row],[VALOR RESTANTE]],0)</f>
        <v>0</v>
      </c>
    </row>
    <row r="8302" spans="2:13" hidden="1" x14ac:dyDescent="0.2">
      <c r="B8302" s="31">
        <v>8293</v>
      </c>
      <c r="J8302">
        <f t="shared" si="129"/>
        <v>105000</v>
      </c>
      <c r="K8302" t="e">
        <f>VLOOKUP(B8302,'REGISTRO ABONOS'!$B$8:$BC$10039,54,0)</f>
        <v>#N/A</v>
      </c>
      <c r="L8302" t="e">
        <f>IF(Tabla267[[#This Row],[VALOR RESTANTE]]&lt;Tabla267[[#This Row],[VALOR]],"NO DISPONIBLE","DISPONIBLE")</f>
        <v>#N/A</v>
      </c>
      <c r="M8302" s="9">
        <f>COUNTIF(Tabla267[[#This Row],[VALOR RESTANTE]],0)</f>
        <v>0</v>
      </c>
    </row>
    <row r="8303" spans="2:13" hidden="1" x14ac:dyDescent="0.2">
      <c r="B8303" s="31">
        <v>8294</v>
      </c>
      <c r="J8303">
        <f t="shared" si="129"/>
        <v>105000</v>
      </c>
      <c r="K8303" t="e">
        <f>VLOOKUP(B8303,'REGISTRO ABONOS'!$B$8:$BC$10039,54,0)</f>
        <v>#N/A</v>
      </c>
      <c r="L8303" t="e">
        <f>IF(Tabla267[[#This Row],[VALOR RESTANTE]]&lt;Tabla267[[#This Row],[VALOR]],"NO DISPONIBLE","DISPONIBLE")</f>
        <v>#N/A</v>
      </c>
      <c r="M8303" s="9">
        <f>COUNTIF(Tabla267[[#This Row],[VALOR RESTANTE]],0)</f>
        <v>0</v>
      </c>
    </row>
    <row r="8304" spans="2:13" hidden="1" x14ac:dyDescent="0.2">
      <c r="B8304" s="31">
        <v>8295</v>
      </c>
      <c r="C8304" s="10">
        <v>43565</v>
      </c>
      <c r="D8304" t="s">
        <v>304</v>
      </c>
      <c r="I8304" t="s">
        <v>281</v>
      </c>
      <c r="J8304">
        <f t="shared" si="129"/>
        <v>105000</v>
      </c>
      <c r="K8304" t="e">
        <f>VLOOKUP(B8304,'REGISTRO ABONOS'!$B$8:$BC$10039,54,0)</f>
        <v>#N/A</v>
      </c>
      <c r="L8304" t="e">
        <f>IF(Tabla267[[#This Row],[VALOR RESTANTE]]&lt;Tabla267[[#This Row],[VALOR]],"NO DISPONIBLE","DISPONIBLE")</f>
        <v>#N/A</v>
      </c>
      <c r="M8304" s="9">
        <f>COUNTIF(Tabla267[[#This Row],[VALOR RESTANTE]],0)</f>
        <v>0</v>
      </c>
    </row>
    <row r="8305" spans="2:13" hidden="1" x14ac:dyDescent="0.2">
      <c r="B8305" s="31">
        <v>8296</v>
      </c>
      <c r="J8305">
        <f t="shared" si="129"/>
        <v>105000</v>
      </c>
      <c r="K8305" t="e">
        <f>VLOOKUP(B8305,'REGISTRO ABONOS'!$B$8:$BC$10039,54,0)</f>
        <v>#N/A</v>
      </c>
      <c r="L8305" t="e">
        <f>IF(Tabla267[[#This Row],[VALOR RESTANTE]]&lt;Tabla267[[#This Row],[VALOR]],"NO DISPONIBLE","DISPONIBLE")</f>
        <v>#N/A</v>
      </c>
      <c r="M8305" s="9">
        <f>COUNTIF(Tabla267[[#This Row],[VALOR RESTANTE]],0)</f>
        <v>0</v>
      </c>
    </row>
    <row r="8306" spans="2:13" hidden="1" x14ac:dyDescent="0.2">
      <c r="B8306" s="31">
        <v>8297</v>
      </c>
      <c r="J8306">
        <f t="shared" si="129"/>
        <v>105000</v>
      </c>
      <c r="K8306" t="e">
        <f>VLOOKUP(B8306,'REGISTRO ABONOS'!$B$8:$BC$10039,54,0)</f>
        <v>#N/A</v>
      </c>
      <c r="L8306" t="e">
        <f>IF(Tabla267[[#This Row],[VALOR RESTANTE]]&lt;Tabla267[[#This Row],[VALOR]],"NO DISPONIBLE","DISPONIBLE")</f>
        <v>#N/A</v>
      </c>
      <c r="M8306" s="9">
        <f>COUNTIF(Tabla267[[#This Row],[VALOR RESTANTE]],0)</f>
        <v>0</v>
      </c>
    </row>
    <row r="8307" spans="2:13" hidden="1" x14ac:dyDescent="0.2">
      <c r="B8307" s="31">
        <v>8298</v>
      </c>
      <c r="J8307">
        <f t="shared" si="129"/>
        <v>105000</v>
      </c>
      <c r="K8307" t="e">
        <f>VLOOKUP(B8307,'REGISTRO ABONOS'!$B$8:$BC$10039,54,0)</f>
        <v>#N/A</v>
      </c>
      <c r="L8307" t="e">
        <f>IF(Tabla267[[#This Row],[VALOR RESTANTE]]&lt;Tabla267[[#This Row],[VALOR]],"NO DISPONIBLE","DISPONIBLE")</f>
        <v>#N/A</v>
      </c>
      <c r="M8307" s="9">
        <f>COUNTIF(Tabla267[[#This Row],[VALOR RESTANTE]],0)</f>
        <v>0</v>
      </c>
    </row>
    <row r="8308" spans="2:13" hidden="1" x14ac:dyDescent="0.2">
      <c r="B8308" s="31">
        <v>8299</v>
      </c>
      <c r="J8308">
        <f t="shared" si="129"/>
        <v>105000</v>
      </c>
      <c r="K8308" t="e">
        <f>VLOOKUP(B8308,'REGISTRO ABONOS'!$B$8:$BC$10039,54,0)</f>
        <v>#N/A</v>
      </c>
      <c r="L8308" t="e">
        <f>IF(Tabla267[[#This Row],[VALOR RESTANTE]]&lt;Tabla267[[#This Row],[VALOR]],"NO DISPONIBLE","DISPONIBLE")</f>
        <v>#N/A</v>
      </c>
      <c r="M8308" s="9">
        <f>COUNTIF(Tabla267[[#This Row],[VALOR RESTANTE]],0)</f>
        <v>0</v>
      </c>
    </row>
    <row r="8309" spans="2:13" hidden="1" x14ac:dyDescent="0.2">
      <c r="B8309" s="31">
        <v>8300</v>
      </c>
      <c r="J8309">
        <f t="shared" si="129"/>
        <v>105000</v>
      </c>
      <c r="K8309" t="e">
        <f>VLOOKUP(B8309,'REGISTRO ABONOS'!$B$8:$BC$10039,54,0)</f>
        <v>#N/A</v>
      </c>
      <c r="L8309" t="e">
        <f>IF(Tabla267[[#This Row],[VALOR RESTANTE]]&lt;Tabla267[[#This Row],[VALOR]],"NO DISPONIBLE","DISPONIBLE")</f>
        <v>#N/A</v>
      </c>
      <c r="M8309" s="9">
        <f>COUNTIF(Tabla267[[#This Row],[VALOR RESTANTE]],0)</f>
        <v>0</v>
      </c>
    </row>
    <row r="8310" spans="2:13" hidden="1" x14ac:dyDescent="0.2">
      <c r="B8310" s="31">
        <v>8301</v>
      </c>
      <c r="J8310">
        <f t="shared" si="129"/>
        <v>105000</v>
      </c>
      <c r="K8310" t="e">
        <f>VLOOKUP(B8310,'REGISTRO ABONOS'!$B$8:$BC$10039,54,0)</f>
        <v>#N/A</v>
      </c>
      <c r="L8310" t="e">
        <f>IF(Tabla267[[#This Row],[VALOR RESTANTE]]&lt;Tabla267[[#This Row],[VALOR]],"NO DISPONIBLE","DISPONIBLE")</f>
        <v>#N/A</v>
      </c>
      <c r="M8310" s="9">
        <f>COUNTIF(Tabla267[[#This Row],[VALOR RESTANTE]],0)</f>
        <v>0</v>
      </c>
    </row>
    <row r="8311" spans="2:13" hidden="1" x14ac:dyDescent="0.2">
      <c r="B8311" s="31">
        <v>8302</v>
      </c>
      <c r="J8311">
        <f t="shared" si="129"/>
        <v>105000</v>
      </c>
      <c r="K8311" t="e">
        <f>VLOOKUP(B8311,'REGISTRO ABONOS'!$B$8:$BC$10039,54,0)</f>
        <v>#N/A</v>
      </c>
      <c r="L8311" t="e">
        <f>IF(Tabla267[[#This Row],[VALOR RESTANTE]]&lt;Tabla267[[#This Row],[VALOR]],"NO DISPONIBLE","DISPONIBLE")</f>
        <v>#N/A</v>
      </c>
      <c r="M8311" s="9">
        <f>COUNTIF(Tabla267[[#This Row],[VALOR RESTANTE]],0)</f>
        <v>0</v>
      </c>
    </row>
    <row r="8312" spans="2:13" hidden="1" x14ac:dyDescent="0.2">
      <c r="B8312" s="31">
        <v>8303</v>
      </c>
      <c r="J8312">
        <f t="shared" si="129"/>
        <v>105000</v>
      </c>
      <c r="K8312" t="e">
        <f>VLOOKUP(B8312,'REGISTRO ABONOS'!$B$8:$BC$10039,54,0)</f>
        <v>#N/A</v>
      </c>
      <c r="L8312" t="e">
        <f>IF(Tabla267[[#This Row],[VALOR RESTANTE]]&lt;Tabla267[[#This Row],[VALOR]],"NO DISPONIBLE","DISPONIBLE")</f>
        <v>#N/A</v>
      </c>
      <c r="M8312" s="9">
        <f>COUNTIF(Tabla267[[#This Row],[VALOR RESTANTE]],0)</f>
        <v>0</v>
      </c>
    </row>
    <row r="8313" spans="2:13" hidden="1" x14ac:dyDescent="0.2">
      <c r="B8313" s="31">
        <v>8304</v>
      </c>
      <c r="J8313">
        <f t="shared" si="129"/>
        <v>105000</v>
      </c>
      <c r="K8313" t="e">
        <f>VLOOKUP(B8313,'REGISTRO ABONOS'!$B$8:$BC$10039,54,0)</f>
        <v>#N/A</v>
      </c>
      <c r="L8313" t="e">
        <f>IF(Tabla267[[#This Row],[VALOR RESTANTE]]&lt;Tabla267[[#This Row],[VALOR]],"NO DISPONIBLE","DISPONIBLE")</f>
        <v>#N/A</v>
      </c>
      <c r="M8313" s="9">
        <f>COUNTIF(Tabla267[[#This Row],[VALOR RESTANTE]],0)</f>
        <v>0</v>
      </c>
    </row>
    <row r="8314" spans="2:13" hidden="1" x14ac:dyDescent="0.2">
      <c r="B8314" s="31">
        <v>8305</v>
      </c>
      <c r="J8314">
        <f t="shared" si="129"/>
        <v>105000</v>
      </c>
      <c r="K8314" t="e">
        <f>VLOOKUP(B8314,'REGISTRO ABONOS'!$B$8:$BC$10039,54,0)</f>
        <v>#N/A</v>
      </c>
      <c r="L8314" t="e">
        <f>IF(Tabla267[[#This Row],[VALOR RESTANTE]]&lt;Tabla267[[#This Row],[VALOR]],"NO DISPONIBLE","DISPONIBLE")</f>
        <v>#N/A</v>
      </c>
      <c r="M8314" s="9">
        <f>COUNTIF(Tabla267[[#This Row],[VALOR RESTANTE]],0)</f>
        <v>0</v>
      </c>
    </row>
    <row r="8315" spans="2:13" hidden="1" x14ac:dyDescent="0.2">
      <c r="B8315" s="31">
        <v>8306</v>
      </c>
      <c r="J8315">
        <f t="shared" si="129"/>
        <v>105000</v>
      </c>
      <c r="K8315" t="e">
        <f>VLOOKUP(B8315,'REGISTRO ABONOS'!$B$8:$BC$10039,54,0)</f>
        <v>#N/A</v>
      </c>
      <c r="L8315" t="e">
        <f>IF(Tabla267[[#This Row],[VALOR RESTANTE]]&lt;Tabla267[[#This Row],[VALOR]],"NO DISPONIBLE","DISPONIBLE")</f>
        <v>#N/A</v>
      </c>
      <c r="M8315" s="9">
        <f>COUNTIF(Tabla267[[#This Row],[VALOR RESTANTE]],0)</f>
        <v>0</v>
      </c>
    </row>
    <row r="8316" spans="2:13" hidden="1" x14ac:dyDescent="0.2">
      <c r="B8316" s="31">
        <v>8307</v>
      </c>
      <c r="J8316">
        <f t="shared" si="129"/>
        <v>105000</v>
      </c>
      <c r="K8316" t="e">
        <f>VLOOKUP(B8316,'REGISTRO ABONOS'!$B$8:$BC$10039,54,0)</f>
        <v>#N/A</v>
      </c>
      <c r="L8316" t="e">
        <f>IF(Tabla267[[#This Row],[VALOR RESTANTE]]&lt;Tabla267[[#This Row],[VALOR]],"NO DISPONIBLE","DISPONIBLE")</f>
        <v>#N/A</v>
      </c>
      <c r="M8316" s="9">
        <f>COUNTIF(Tabla267[[#This Row],[VALOR RESTANTE]],0)</f>
        <v>0</v>
      </c>
    </row>
    <row r="8317" spans="2:13" hidden="1" x14ac:dyDescent="0.2">
      <c r="B8317" s="31">
        <v>8308</v>
      </c>
      <c r="J8317">
        <f t="shared" si="129"/>
        <v>105000</v>
      </c>
      <c r="K8317" t="e">
        <f>VLOOKUP(B8317,'REGISTRO ABONOS'!$B$8:$BC$10039,54,0)</f>
        <v>#N/A</v>
      </c>
      <c r="L8317" t="e">
        <f>IF(Tabla267[[#This Row],[VALOR RESTANTE]]&lt;Tabla267[[#This Row],[VALOR]],"NO DISPONIBLE","DISPONIBLE")</f>
        <v>#N/A</v>
      </c>
      <c r="M8317" s="9">
        <f>COUNTIF(Tabla267[[#This Row],[VALOR RESTANTE]],0)</f>
        <v>0</v>
      </c>
    </row>
    <row r="8318" spans="2:13" hidden="1" x14ac:dyDescent="0.2">
      <c r="B8318" s="31">
        <v>8309</v>
      </c>
      <c r="J8318">
        <f t="shared" si="129"/>
        <v>105000</v>
      </c>
      <c r="K8318" t="e">
        <f>VLOOKUP(B8318,'REGISTRO ABONOS'!$B$8:$BC$10039,54,0)</f>
        <v>#N/A</v>
      </c>
      <c r="L8318" t="e">
        <f>IF(Tabla267[[#This Row],[VALOR RESTANTE]]&lt;Tabla267[[#This Row],[VALOR]],"NO DISPONIBLE","DISPONIBLE")</f>
        <v>#N/A</v>
      </c>
      <c r="M8318" s="9">
        <f>COUNTIF(Tabla267[[#This Row],[VALOR RESTANTE]],0)</f>
        <v>0</v>
      </c>
    </row>
    <row r="8319" spans="2:13" hidden="1" x14ac:dyDescent="0.2">
      <c r="B8319" s="31">
        <v>8310</v>
      </c>
      <c r="J8319">
        <f t="shared" si="129"/>
        <v>105000</v>
      </c>
      <c r="K8319" t="e">
        <f>VLOOKUP(B8319,'REGISTRO ABONOS'!$B$8:$BC$10039,54,0)</f>
        <v>#N/A</v>
      </c>
      <c r="L8319" t="e">
        <f>IF(Tabla267[[#This Row],[VALOR RESTANTE]]&lt;Tabla267[[#This Row],[VALOR]],"NO DISPONIBLE","DISPONIBLE")</f>
        <v>#N/A</v>
      </c>
      <c r="M8319" s="9">
        <f>COUNTIF(Tabla267[[#This Row],[VALOR RESTANTE]],0)</f>
        <v>0</v>
      </c>
    </row>
    <row r="8320" spans="2:13" hidden="1" x14ac:dyDescent="0.2">
      <c r="B8320" s="31">
        <v>8311</v>
      </c>
      <c r="J8320">
        <f t="shared" si="129"/>
        <v>105000</v>
      </c>
      <c r="K8320" t="e">
        <f>VLOOKUP(B8320,'REGISTRO ABONOS'!$B$8:$BC$10039,54,0)</f>
        <v>#N/A</v>
      </c>
      <c r="L8320" t="e">
        <f>IF(Tabla267[[#This Row],[VALOR RESTANTE]]&lt;Tabla267[[#This Row],[VALOR]],"NO DISPONIBLE","DISPONIBLE")</f>
        <v>#N/A</v>
      </c>
      <c r="M8320" s="9">
        <f>COUNTIF(Tabla267[[#This Row],[VALOR RESTANTE]],0)</f>
        <v>0</v>
      </c>
    </row>
    <row r="8321" spans="2:13" hidden="1" x14ac:dyDescent="0.2">
      <c r="B8321" s="31">
        <v>8312</v>
      </c>
      <c r="J8321">
        <f t="shared" si="129"/>
        <v>105000</v>
      </c>
      <c r="K8321" t="e">
        <f>VLOOKUP(B8321,'REGISTRO ABONOS'!$B$8:$BC$10039,54,0)</f>
        <v>#N/A</v>
      </c>
      <c r="L8321" t="e">
        <f>IF(Tabla267[[#This Row],[VALOR RESTANTE]]&lt;Tabla267[[#This Row],[VALOR]],"NO DISPONIBLE","DISPONIBLE")</f>
        <v>#N/A</v>
      </c>
      <c r="M8321" s="9">
        <f>COUNTIF(Tabla267[[#This Row],[VALOR RESTANTE]],0)</f>
        <v>0</v>
      </c>
    </row>
    <row r="8322" spans="2:13" hidden="1" x14ac:dyDescent="0.2">
      <c r="B8322" s="31">
        <v>8313</v>
      </c>
      <c r="J8322">
        <f t="shared" si="129"/>
        <v>105000</v>
      </c>
      <c r="K8322" t="e">
        <f>VLOOKUP(B8322,'REGISTRO ABONOS'!$B$8:$BC$10039,54,0)</f>
        <v>#N/A</v>
      </c>
      <c r="L8322" t="e">
        <f>IF(Tabla267[[#This Row],[VALOR RESTANTE]]&lt;Tabla267[[#This Row],[VALOR]],"NO DISPONIBLE","DISPONIBLE")</f>
        <v>#N/A</v>
      </c>
      <c r="M8322" s="9">
        <f>COUNTIF(Tabla267[[#This Row],[VALOR RESTANTE]],0)</f>
        <v>0</v>
      </c>
    </row>
    <row r="8323" spans="2:13" hidden="1" x14ac:dyDescent="0.2">
      <c r="B8323" s="31">
        <v>8314</v>
      </c>
      <c r="J8323">
        <f t="shared" si="129"/>
        <v>105000</v>
      </c>
      <c r="K8323" t="e">
        <f>VLOOKUP(B8323,'REGISTRO ABONOS'!$B$8:$BC$10039,54,0)</f>
        <v>#N/A</v>
      </c>
      <c r="L8323" t="e">
        <f>IF(Tabla267[[#This Row],[VALOR RESTANTE]]&lt;Tabla267[[#This Row],[VALOR]],"NO DISPONIBLE","DISPONIBLE")</f>
        <v>#N/A</v>
      </c>
      <c r="M8323" s="9">
        <f>COUNTIF(Tabla267[[#This Row],[VALOR RESTANTE]],0)</f>
        <v>0</v>
      </c>
    </row>
    <row r="8324" spans="2:13" hidden="1" x14ac:dyDescent="0.2">
      <c r="B8324" s="31">
        <v>8315</v>
      </c>
      <c r="J8324">
        <f t="shared" si="129"/>
        <v>105000</v>
      </c>
      <c r="K8324" t="e">
        <f>VLOOKUP(B8324,'REGISTRO ABONOS'!$B$8:$BC$10039,54,0)</f>
        <v>#N/A</v>
      </c>
      <c r="L8324" t="e">
        <f>IF(Tabla267[[#This Row],[VALOR RESTANTE]]&lt;Tabla267[[#This Row],[VALOR]],"NO DISPONIBLE","DISPONIBLE")</f>
        <v>#N/A</v>
      </c>
      <c r="M8324" s="9">
        <f>COUNTIF(Tabla267[[#This Row],[VALOR RESTANTE]],0)</f>
        <v>0</v>
      </c>
    </row>
    <row r="8325" spans="2:13" hidden="1" x14ac:dyDescent="0.2">
      <c r="B8325" s="31">
        <v>8316</v>
      </c>
      <c r="J8325">
        <f t="shared" si="129"/>
        <v>105000</v>
      </c>
      <c r="K8325" t="e">
        <f>VLOOKUP(B8325,'REGISTRO ABONOS'!$B$8:$BC$10039,54,0)</f>
        <v>#N/A</v>
      </c>
      <c r="L8325" t="e">
        <f>IF(Tabla267[[#This Row],[VALOR RESTANTE]]&lt;Tabla267[[#This Row],[VALOR]],"NO DISPONIBLE","DISPONIBLE")</f>
        <v>#N/A</v>
      </c>
      <c r="M8325" s="9">
        <f>COUNTIF(Tabla267[[#This Row],[VALOR RESTANTE]],0)</f>
        <v>0</v>
      </c>
    </row>
    <row r="8326" spans="2:13" hidden="1" x14ac:dyDescent="0.2">
      <c r="B8326" s="31">
        <v>8317</v>
      </c>
      <c r="J8326">
        <f t="shared" si="129"/>
        <v>105000</v>
      </c>
      <c r="K8326" t="e">
        <f>VLOOKUP(B8326,'REGISTRO ABONOS'!$B$8:$BC$10039,54,0)</f>
        <v>#N/A</v>
      </c>
      <c r="L8326" t="e">
        <f>IF(Tabla267[[#This Row],[VALOR RESTANTE]]&lt;Tabla267[[#This Row],[VALOR]],"NO DISPONIBLE","DISPONIBLE")</f>
        <v>#N/A</v>
      </c>
      <c r="M8326" s="9">
        <f>COUNTIF(Tabla267[[#This Row],[VALOR RESTANTE]],0)</f>
        <v>0</v>
      </c>
    </row>
    <row r="8327" spans="2:13" hidden="1" x14ac:dyDescent="0.2">
      <c r="B8327" s="31">
        <v>8318</v>
      </c>
      <c r="J8327">
        <f t="shared" si="129"/>
        <v>105000</v>
      </c>
      <c r="K8327" t="e">
        <f>VLOOKUP(B8327,'REGISTRO ABONOS'!$B$8:$BC$10039,54,0)</f>
        <v>#N/A</v>
      </c>
      <c r="L8327" t="e">
        <f>IF(Tabla267[[#This Row],[VALOR RESTANTE]]&lt;Tabla267[[#This Row],[VALOR]],"NO DISPONIBLE","DISPONIBLE")</f>
        <v>#N/A</v>
      </c>
      <c r="M8327" s="9">
        <f>COUNTIF(Tabla267[[#This Row],[VALOR RESTANTE]],0)</f>
        <v>0</v>
      </c>
    </row>
    <row r="8328" spans="2:13" hidden="1" x14ac:dyDescent="0.2">
      <c r="B8328" s="31">
        <v>8319</v>
      </c>
      <c r="C8328" s="10">
        <v>43560</v>
      </c>
      <c r="D8328" t="s">
        <v>225</v>
      </c>
      <c r="I8328" t="s">
        <v>211</v>
      </c>
      <c r="J8328">
        <f t="shared" si="129"/>
        <v>105000</v>
      </c>
      <c r="K8328" t="e">
        <f>VLOOKUP(B8328,'REGISTRO ABONOS'!$B$8:$BC$10039,54,0)</f>
        <v>#N/A</v>
      </c>
      <c r="L8328" t="e">
        <f>IF(Tabla267[[#This Row],[VALOR RESTANTE]]&lt;Tabla267[[#This Row],[VALOR]],"NO DISPONIBLE","DISPONIBLE")</f>
        <v>#N/A</v>
      </c>
      <c r="M8328" s="9">
        <f>COUNTIF(Tabla267[[#This Row],[VALOR RESTANTE]],0)</f>
        <v>0</v>
      </c>
    </row>
    <row r="8329" spans="2:13" hidden="1" x14ac:dyDescent="0.2">
      <c r="B8329" s="31">
        <v>8320</v>
      </c>
      <c r="J8329">
        <f t="shared" si="129"/>
        <v>105000</v>
      </c>
      <c r="K8329" t="e">
        <f>VLOOKUP(B8329,'REGISTRO ABONOS'!$B$8:$BC$10039,54,0)</f>
        <v>#N/A</v>
      </c>
      <c r="L8329" t="e">
        <f>IF(Tabla267[[#This Row],[VALOR RESTANTE]]&lt;Tabla267[[#This Row],[VALOR]],"NO DISPONIBLE","DISPONIBLE")</f>
        <v>#N/A</v>
      </c>
      <c r="M8329" s="9">
        <f>COUNTIF(Tabla267[[#This Row],[VALOR RESTANTE]],0)</f>
        <v>0</v>
      </c>
    </row>
    <row r="8330" spans="2:13" hidden="1" x14ac:dyDescent="0.2">
      <c r="B8330" s="31">
        <v>8321</v>
      </c>
      <c r="J8330">
        <f t="shared" si="129"/>
        <v>105000</v>
      </c>
      <c r="K8330" t="e">
        <f>VLOOKUP(B8330,'REGISTRO ABONOS'!$B$8:$BC$10039,54,0)</f>
        <v>#N/A</v>
      </c>
      <c r="L8330" t="e">
        <f>IF(Tabla267[[#This Row],[VALOR RESTANTE]]&lt;Tabla267[[#This Row],[VALOR]],"NO DISPONIBLE","DISPONIBLE")</f>
        <v>#N/A</v>
      </c>
      <c r="M8330" s="9">
        <f>COUNTIF(Tabla267[[#This Row],[VALOR RESTANTE]],0)</f>
        <v>0</v>
      </c>
    </row>
    <row r="8331" spans="2:13" hidden="1" x14ac:dyDescent="0.2">
      <c r="B8331" s="31">
        <v>8322</v>
      </c>
      <c r="J8331">
        <f t="shared" si="129"/>
        <v>105000</v>
      </c>
      <c r="K8331" t="e">
        <f>VLOOKUP(B8331,'REGISTRO ABONOS'!$B$8:$BC$10039,54,0)</f>
        <v>#N/A</v>
      </c>
      <c r="L8331" t="e">
        <f>IF(Tabla267[[#This Row],[VALOR RESTANTE]]&lt;Tabla267[[#This Row],[VALOR]],"NO DISPONIBLE","DISPONIBLE")</f>
        <v>#N/A</v>
      </c>
      <c r="M8331" s="9">
        <f>COUNTIF(Tabla267[[#This Row],[VALOR RESTANTE]],0)</f>
        <v>0</v>
      </c>
    </row>
    <row r="8332" spans="2:13" hidden="1" x14ac:dyDescent="0.2">
      <c r="B8332" s="31">
        <v>8323</v>
      </c>
      <c r="J8332">
        <f t="shared" ref="J8332:J8395" si="130">IF(C8332&gt;43607,130000,105000)</f>
        <v>105000</v>
      </c>
      <c r="K8332" t="e">
        <f>VLOOKUP(B8332,'REGISTRO ABONOS'!$B$8:$BC$10039,54,0)</f>
        <v>#N/A</v>
      </c>
      <c r="L8332" t="e">
        <f>IF(Tabla267[[#This Row],[VALOR RESTANTE]]&lt;Tabla267[[#This Row],[VALOR]],"NO DISPONIBLE","DISPONIBLE")</f>
        <v>#N/A</v>
      </c>
      <c r="M8332" s="9">
        <f>COUNTIF(Tabla267[[#This Row],[VALOR RESTANTE]],0)</f>
        <v>0</v>
      </c>
    </row>
    <row r="8333" spans="2:13" hidden="1" x14ac:dyDescent="0.2">
      <c r="B8333" s="31">
        <v>8324</v>
      </c>
      <c r="J8333">
        <f t="shared" si="130"/>
        <v>105000</v>
      </c>
      <c r="K8333" t="e">
        <f>VLOOKUP(B8333,'REGISTRO ABONOS'!$B$8:$BC$10039,54,0)</f>
        <v>#N/A</v>
      </c>
      <c r="L8333" t="e">
        <f>IF(Tabla267[[#This Row],[VALOR RESTANTE]]&lt;Tabla267[[#This Row],[VALOR]],"NO DISPONIBLE","DISPONIBLE")</f>
        <v>#N/A</v>
      </c>
      <c r="M8333" s="9">
        <f>COUNTIF(Tabla267[[#This Row],[VALOR RESTANTE]],0)</f>
        <v>0</v>
      </c>
    </row>
    <row r="8334" spans="2:13" hidden="1" x14ac:dyDescent="0.2">
      <c r="B8334" s="31">
        <v>8325</v>
      </c>
      <c r="J8334">
        <f t="shared" si="130"/>
        <v>105000</v>
      </c>
      <c r="K8334" t="e">
        <f>VLOOKUP(B8334,'REGISTRO ABONOS'!$B$8:$BC$10039,54,0)</f>
        <v>#N/A</v>
      </c>
      <c r="L8334" t="e">
        <f>IF(Tabla267[[#This Row],[VALOR RESTANTE]]&lt;Tabla267[[#This Row],[VALOR]],"NO DISPONIBLE","DISPONIBLE")</f>
        <v>#N/A</v>
      </c>
      <c r="M8334" s="9">
        <f>COUNTIF(Tabla267[[#This Row],[VALOR RESTANTE]],0)</f>
        <v>0</v>
      </c>
    </row>
    <row r="8335" spans="2:13" hidden="1" x14ac:dyDescent="0.2">
      <c r="B8335" s="31">
        <v>8326</v>
      </c>
      <c r="J8335">
        <f t="shared" si="130"/>
        <v>105000</v>
      </c>
      <c r="K8335" t="e">
        <f>VLOOKUP(B8335,'REGISTRO ABONOS'!$B$8:$BC$10039,54,0)</f>
        <v>#N/A</v>
      </c>
      <c r="L8335" t="e">
        <f>IF(Tabla267[[#This Row],[VALOR RESTANTE]]&lt;Tabla267[[#This Row],[VALOR]],"NO DISPONIBLE","DISPONIBLE")</f>
        <v>#N/A</v>
      </c>
      <c r="M8335" s="9">
        <f>COUNTIF(Tabla267[[#This Row],[VALOR RESTANTE]],0)</f>
        <v>0</v>
      </c>
    </row>
    <row r="8336" spans="2:13" hidden="1" x14ac:dyDescent="0.2">
      <c r="B8336" s="31">
        <v>8327</v>
      </c>
      <c r="J8336">
        <f t="shared" si="130"/>
        <v>105000</v>
      </c>
      <c r="K8336" t="e">
        <f>VLOOKUP(B8336,'REGISTRO ABONOS'!$B$8:$BC$10039,54,0)</f>
        <v>#N/A</v>
      </c>
      <c r="L8336" t="e">
        <f>IF(Tabla267[[#This Row],[VALOR RESTANTE]]&lt;Tabla267[[#This Row],[VALOR]],"NO DISPONIBLE","DISPONIBLE")</f>
        <v>#N/A</v>
      </c>
      <c r="M8336" s="9">
        <f>COUNTIF(Tabla267[[#This Row],[VALOR RESTANTE]],0)</f>
        <v>0</v>
      </c>
    </row>
    <row r="8337" spans="2:13" hidden="1" x14ac:dyDescent="0.2">
      <c r="B8337" s="31">
        <v>8328</v>
      </c>
      <c r="J8337">
        <f t="shared" si="130"/>
        <v>105000</v>
      </c>
      <c r="K8337" t="e">
        <f>VLOOKUP(B8337,'REGISTRO ABONOS'!$B$8:$BC$10039,54,0)</f>
        <v>#N/A</v>
      </c>
      <c r="L8337" t="e">
        <f>IF(Tabla267[[#This Row],[VALOR RESTANTE]]&lt;Tabla267[[#This Row],[VALOR]],"NO DISPONIBLE","DISPONIBLE")</f>
        <v>#N/A</v>
      </c>
      <c r="M8337" s="9">
        <f>COUNTIF(Tabla267[[#This Row],[VALOR RESTANTE]],0)</f>
        <v>0</v>
      </c>
    </row>
    <row r="8338" spans="2:13" hidden="1" x14ac:dyDescent="0.2">
      <c r="B8338" s="31">
        <v>8329</v>
      </c>
      <c r="J8338">
        <f t="shared" si="130"/>
        <v>105000</v>
      </c>
      <c r="K8338" t="e">
        <f>VLOOKUP(B8338,'REGISTRO ABONOS'!$B$8:$BC$10039,54,0)</f>
        <v>#N/A</v>
      </c>
      <c r="L8338" t="e">
        <f>IF(Tabla267[[#This Row],[VALOR RESTANTE]]&lt;Tabla267[[#This Row],[VALOR]],"NO DISPONIBLE","DISPONIBLE")</f>
        <v>#N/A</v>
      </c>
      <c r="M8338" s="9">
        <f>COUNTIF(Tabla267[[#This Row],[VALOR RESTANTE]],0)</f>
        <v>0</v>
      </c>
    </row>
    <row r="8339" spans="2:13" hidden="1" x14ac:dyDescent="0.2">
      <c r="B8339" s="31">
        <v>8330</v>
      </c>
      <c r="J8339">
        <f t="shared" si="130"/>
        <v>105000</v>
      </c>
      <c r="K8339" t="e">
        <f>VLOOKUP(B8339,'REGISTRO ABONOS'!$B$8:$BC$10039,54,0)</f>
        <v>#N/A</v>
      </c>
      <c r="L8339" t="e">
        <f>IF(Tabla267[[#This Row],[VALOR RESTANTE]]&lt;Tabla267[[#This Row],[VALOR]],"NO DISPONIBLE","DISPONIBLE")</f>
        <v>#N/A</v>
      </c>
      <c r="M8339" s="9">
        <f>COUNTIF(Tabla267[[#This Row],[VALOR RESTANTE]],0)</f>
        <v>0</v>
      </c>
    </row>
    <row r="8340" spans="2:13" hidden="1" x14ac:dyDescent="0.2">
      <c r="B8340" s="31">
        <v>8331</v>
      </c>
      <c r="J8340">
        <f t="shared" si="130"/>
        <v>105000</v>
      </c>
      <c r="K8340" t="e">
        <f>VLOOKUP(B8340,'REGISTRO ABONOS'!$B$8:$BC$10039,54,0)</f>
        <v>#N/A</v>
      </c>
      <c r="L8340" t="e">
        <f>IF(Tabla267[[#This Row],[VALOR RESTANTE]]&lt;Tabla267[[#This Row],[VALOR]],"NO DISPONIBLE","DISPONIBLE")</f>
        <v>#N/A</v>
      </c>
      <c r="M8340" s="9">
        <f>COUNTIF(Tabla267[[#This Row],[VALOR RESTANTE]],0)</f>
        <v>0</v>
      </c>
    </row>
    <row r="8341" spans="2:13" hidden="1" x14ac:dyDescent="0.2">
      <c r="B8341" s="31">
        <v>8332</v>
      </c>
      <c r="J8341">
        <f t="shared" si="130"/>
        <v>105000</v>
      </c>
      <c r="K8341" t="e">
        <f>VLOOKUP(B8341,'REGISTRO ABONOS'!$B$8:$BC$10039,54,0)</f>
        <v>#N/A</v>
      </c>
      <c r="L8341" t="e">
        <f>IF(Tabla267[[#This Row],[VALOR RESTANTE]]&lt;Tabla267[[#This Row],[VALOR]],"NO DISPONIBLE","DISPONIBLE")</f>
        <v>#N/A</v>
      </c>
      <c r="M8341" s="9">
        <f>COUNTIF(Tabla267[[#This Row],[VALOR RESTANTE]],0)</f>
        <v>0</v>
      </c>
    </row>
    <row r="8342" spans="2:13" hidden="1" x14ac:dyDescent="0.2">
      <c r="B8342" s="31">
        <v>8333</v>
      </c>
      <c r="J8342">
        <f t="shared" si="130"/>
        <v>105000</v>
      </c>
      <c r="K8342" t="e">
        <f>VLOOKUP(B8342,'REGISTRO ABONOS'!$B$8:$BC$10039,54,0)</f>
        <v>#N/A</v>
      </c>
      <c r="L8342" t="e">
        <f>IF(Tabla267[[#This Row],[VALOR RESTANTE]]&lt;Tabla267[[#This Row],[VALOR]],"NO DISPONIBLE","DISPONIBLE")</f>
        <v>#N/A</v>
      </c>
      <c r="M8342" s="9">
        <f>COUNTIF(Tabla267[[#This Row],[VALOR RESTANTE]],0)</f>
        <v>0</v>
      </c>
    </row>
    <row r="8343" spans="2:13" hidden="1" x14ac:dyDescent="0.2">
      <c r="B8343" s="31">
        <v>8334</v>
      </c>
      <c r="J8343">
        <f t="shared" si="130"/>
        <v>105000</v>
      </c>
      <c r="K8343" t="e">
        <f>VLOOKUP(B8343,'REGISTRO ABONOS'!$B$8:$BC$10039,54,0)</f>
        <v>#N/A</v>
      </c>
      <c r="L8343" t="e">
        <f>IF(Tabla267[[#This Row],[VALOR RESTANTE]]&lt;Tabla267[[#This Row],[VALOR]],"NO DISPONIBLE","DISPONIBLE")</f>
        <v>#N/A</v>
      </c>
      <c r="M8343" s="9">
        <f>COUNTIF(Tabla267[[#This Row],[VALOR RESTANTE]],0)</f>
        <v>0</v>
      </c>
    </row>
    <row r="8344" spans="2:13" hidden="1" x14ac:dyDescent="0.2">
      <c r="B8344" s="31">
        <v>8335</v>
      </c>
      <c r="J8344">
        <f t="shared" si="130"/>
        <v>105000</v>
      </c>
      <c r="K8344" t="e">
        <f>VLOOKUP(B8344,'REGISTRO ABONOS'!$B$8:$BC$10039,54,0)</f>
        <v>#N/A</v>
      </c>
      <c r="L8344" t="e">
        <f>IF(Tabla267[[#This Row],[VALOR RESTANTE]]&lt;Tabla267[[#This Row],[VALOR]],"NO DISPONIBLE","DISPONIBLE")</f>
        <v>#N/A</v>
      </c>
      <c r="M8344" s="9">
        <f>COUNTIF(Tabla267[[#This Row],[VALOR RESTANTE]],0)</f>
        <v>0</v>
      </c>
    </row>
    <row r="8345" spans="2:13" hidden="1" x14ac:dyDescent="0.2">
      <c r="B8345" s="31">
        <v>8336</v>
      </c>
      <c r="J8345">
        <f t="shared" si="130"/>
        <v>105000</v>
      </c>
      <c r="K8345" t="e">
        <f>VLOOKUP(B8345,'REGISTRO ABONOS'!$B$8:$BC$10039,54,0)</f>
        <v>#N/A</v>
      </c>
      <c r="L8345" t="e">
        <f>IF(Tabla267[[#This Row],[VALOR RESTANTE]]&lt;Tabla267[[#This Row],[VALOR]],"NO DISPONIBLE","DISPONIBLE")</f>
        <v>#N/A</v>
      </c>
      <c r="M8345" s="9">
        <f>COUNTIF(Tabla267[[#This Row],[VALOR RESTANTE]],0)</f>
        <v>0</v>
      </c>
    </row>
    <row r="8346" spans="2:13" hidden="1" x14ac:dyDescent="0.2">
      <c r="B8346" s="31">
        <v>8337</v>
      </c>
      <c r="J8346">
        <f t="shared" si="130"/>
        <v>105000</v>
      </c>
      <c r="K8346" t="e">
        <f>VLOOKUP(B8346,'REGISTRO ABONOS'!$B$8:$BC$10039,54,0)</f>
        <v>#N/A</v>
      </c>
      <c r="L8346" t="e">
        <f>IF(Tabla267[[#This Row],[VALOR RESTANTE]]&lt;Tabla267[[#This Row],[VALOR]],"NO DISPONIBLE","DISPONIBLE")</f>
        <v>#N/A</v>
      </c>
      <c r="M8346" s="9">
        <f>COUNTIF(Tabla267[[#This Row],[VALOR RESTANTE]],0)</f>
        <v>0</v>
      </c>
    </row>
    <row r="8347" spans="2:13" hidden="1" x14ac:dyDescent="0.2">
      <c r="B8347" s="31">
        <v>8338</v>
      </c>
      <c r="J8347">
        <f t="shared" si="130"/>
        <v>105000</v>
      </c>
      <c r="K8347" t="e">
        <f>VLOOKUP(B8347,'REGISTRO ABONOS'!$B$8:$BC$10039,54,0)</f>
        <v>#N/A</v>
      </c>
      <c r="L8347" t="e">
        <f>IF(Tabla267[[#This Row],[VALOR RESTANTE]]&lt;Tabla267[[#This Row],[VALOR]],"NO DISPONIBLE","DISPONIBLE")</f>
        <v>#N/A</v>
      </c>
      <c r="M8347" s="9">
        <f>COUNTIF(Tabla267[[#This Row],[VALOR RESTANTE]],0)</f>
        <v>0</v>
      </c>
    </row>
    <row r="8348" spans="2:13" hidden="1" x14ac:dyDescent="0.2">
      <c r="B8348" s="31">
        <v>8339</v>
      </c>
      <c r="J8348">
        <f t="shared" si="130"/>
        <v>105000</v>
      </c>
      <c r="K8348" t="e">
        <f>VLOOKUP(B8348,'REGISTRO ABONOS'!$B$8:$BC$10039,54,0)</f>
        <v>#N/A</v>
      </c>
      <c r="L8348" t="e">
        <f>IF(Tabla267[[#This Row],[VALOR RESTANTE]]&lt;Tabla267[[#This Row],[VALOR]],"NO DISPONIBLE","DISPONIBLE")</f>
        <v>#N/A</v>
      </c>
      <c r="M8348" s="9">
        <f>COUNTIF(Tabla267[[#This Row],[VALOR RESTANTE]],0)</f>
        <v>0</v>
      </c>
    </row>
    <row r="8349" spans="2:13" hidden="1" x14ac:dyDescent="0.2">
      <c r="B8349" s="31">
        <v>8340</v>
      </c>
      <c r="J8349">
        <f t="shared" si="130"/>
        <v>105000</v>
      </c>
      <c r="K8349" t="e">
        <f>VLOOKUP(B8349,'REGISTRO ABONOS'!$B$8:$BC$10039,54,0)</f>
        <v>#N/A</v>
      </c>
      <c r="L8349" t="e">
        <f>IF(Tabla267[[#This Row],[VALOR RESTANTE]]&lt;Tabla267[[#This Row],[VALOR]],"NO DISPONIBLE","DISPONIBLE")</f>
        <v>#N/A</v>
      </c>
      <c r="M8349" s="9">
        <f>COUNTIF(Tabla267[[#This Row],[VALOR RESTANTE]],0)</f>
        <v>0</v>
      </c>
    </row>
    <row r="8350" spans="2:13" hidden="1" x14ac:dyDescent="0.2">
      <c r="B8350" s="31">
        <v>8341</v>
      </c>
      <c r="J8350">
        <f t="shared" si="130"/>
        <v>105000</v>
      </c>
      <c r="K8350" t="e">
        <f>VLOOKUP(B8350,'REGISTRO ABONOS'!$B$8:$BC$10039,54,0)</f>
        <v>#N/A</v>
      </c>
      <c r="L8350" t="e">
        <f>IF(Tabla267[[#This Row],[VALOR RESTANTE]]&lt;Tabla267[[#This Row],[VALOR]],"NO DISPONIBLE","DISPONIBLE")</f>
        <v>#N/A</v>
      </c>
      <c r="M8350" s="9">
        <f>COUNTIF(Tabla267[[#This Row],[VALOR RESTANTE]],0)</f>
        <v>0</v>
      </c>
    </row>
    <row r="8351" spans="2:13" hidden="1" x14ac:dyDescent="0.2">
      <c r="B8351" s="31">
        <v>8342</v>
      </c>
      <c r="J8351">
        <f t="shared" si="130"/>
        <v>105000</v>
      </c>
      <c r="K8351" t="e">
        <f>VLOOKUP(B8351,'REGISTRO ABONOS'!$B$8:$BC$10039,54,0)</f>
        <v>#N/A</v>
      </c>
      <c r="L8351" t="e">
        <f>IF(Tabla267[[#This Row],[VALOR RESTANTE]]&lt;Tabla267[[#This Row],[VALOR]],"NO DISPONIBLE","DISPONIBLE")</f>
        <v>#N/A</v>
      </c>
      <c r="M8351" s="9">
        <f>COUNTIF(Tabla267[[#This Row],[VALOR RESTANTE]],0)</f>
        <v>0</v>
      </c>
    </row>
    <row r="8352" spans="2:13" hidden="1" x14ac:dyDescent="0.2">
      <c r="B8352" s="31">
        <v>8343</v>
      </c>
      <c r="J8352">
        <f t="shared" si="130"/>
        <v>105000</v>
      </c>
      <c r="K8352" t="e">
        <f>VLOOKUP(B8352,'REGISTRO ABONOS'!$B$8:$BC$10039,54,0)</f>
        <v>#N/A</v>
      </c>
      <c r="L8352" t="e">
        <f>IF(Tabla267[[#This Row],[VALOR RESTANTE]]&lt;Tabla267[[#This Row],[VALOR]],"NO DISPONIBLE","DISPONIBLE")</f>
        <v>#N/A</v>
      </c>
      <c r="M8352" s="9">
        <f>COUNTIF(Tabla267[[#This Row],[VALOR RESTANTE]],0)</f>
        <v>0</v>
      </c>
    </row>
    <row r="8353" spans="2:13" hidden="1" x14ac:dyDescent="0.2">
      <c r="B8353" s="31">
        <v>8344</v>
      </c>
      <c r="J8353">
        <f t="shared" si="130"/>
        <v>105000</v>
      </c>
      <c r="K8353" t="e">
        <f>VLOOKUP(B8353,'REGISTRO ABONOS'!$B$8:$BC$10039,54,0)</f>
        <v>#N/A</v>
      </c>
      <c r="L8353" t="e">
        <f>IF(Tabla267[[#This Row],[VALOR RESTANTE]]&lt;Tabla267[[#This Row],[VALOR]],"NO DISPONIBLE","DISPONIBLE")</f>
        <v>#N/A</v>
      </c>
      <c r="M8353" s="9">
        <f>COUNTIF(Tabla267[[#This Row],[VALOR RESTANTE]],0)</f>
        <v>0</v>
      </c>
    </row>
    <row r="8354" spans="2:13" hidden="1" x14ac:dyDescent="0.2">
      <c r="B8354" s="31">
        <v>8345</v>
      </c>
      <c r="J8354">
        <f t="shared" si="130"/>
        <v>105000</v>
      </c>
      <c r="K8354" t="e">
        <f>VLOOKUP(B8354,'REGISTRO ABONOS'!$B$8:$BC$10039,54,0)</f>
        <v>#N/A</v>
      </c>
      <c r="L8354" t="e">
        <f>IF(Tabla267[[#This Row],[VALOR RESTANTE]]&lt;Tabla267[[#This Row],[VALOR]],"NO DISPONIBLE","DISPONIBLE")</f>
        <v>#N/A</v>
      </c>
      <c r="M8354" s="9">
        <f>COUNTIF(Tabla267[[#This Row],[VALOR RESTANTE]],0)</f>
        <v>0</v>
      </c>
    </row>
    <row r="8355" spans="2:13" hidden="1" x14ac:dyDescent="0.2">
      <c r="B8355" s="31">
        <v>8346</v>
      </c>
      <c r="J8355">
        <f t="shared" si="130"/>
        <v>105000</v>
      </c>
      <c r="K8355" t="e">
        <f>VLOOKUP(B8355,'REGISTRO ABONOS'!$B$8:$BC$10039,54,0)</f>
        <v>#N/A</v>
      </c>
      <c r="L8355" t="e">
        <f>IF(Tabla267[[#This Row],[VALOR RESTANTE]]&lt;Tabla267[[#This Row],[VALOR]],"NO DISPONIBLE","DISPONIBLE")</f>
        <v>#N/A</v>
      </c>
      <c r="M8355" s="9">
        <f>COUNTIF(Tabla267[[#This Row],[VALOR RESTANTE]],0)</f>
        <v>0</v>
      </c>
    </row>
    <row r="8356" spans="2:13" hidden="1" x14ac:dyDescent="0.2">
      <c r="B8356" s="31">
        <v>8347</v>
      </c>
      <c r="J8356">
        <f t="shared" si="130"/>
        <v>105000</v>
      </c>
      <c r="K8356" t="e">
        <f>VLOOKUP(B8356,'REGISTRO ABONOS'!$B$8:$BC$10039,54,0)</f>
        <v>#N/A</v>
      </c>
      <c r="L8356" t="e">
        <f>IF(Tabla267[[#This Row],[VALOR RESTANTE]]&lt;Tabla267[[#This Row],[VALOR]],"NO DISPONIBLE","DISPONIBLE")</f>
        <v>#N/A</v>
      </c>
      <c r="M8356" s="9">
        <f>COUNTIF(Tabla267[[#This Row],[VALOR RESTANTE]],0)</f>
        <v>0</v>
      </c>
    </row>
    <row r="8357" spans="2:13" hidden="1" x14ac:dyDescent="0.2">
      <c r="B8357" s="31">
        <v>8348</v>
      </c>
      <c r="J8357">
        <f t="shared" si="130"/>
        <v>105000</v>
      </c>
      <c r="K8357" t="e">
        <f>VLOOKUP(B8357,'REGISTRO ABONOS'!$B$8:$BC$10039,54,0)</f>
        <v>#N/A</v>
      </c>
      <c r="L8357" t="e">
        <f>IF(Tabla267[[#This Row],[VALOR RESTANTE]]&lt;Tabla267[[#This Row],[VALOR]],"NO DISPONIBLE","DISPONIBLE")</f>
        <v>#N/A</v>
      </c>
      <c r="M8357" s="9">
        <f>COUNTIF(Tabla267[[#This Row],[VALOR RESTANTE]],0)</f>
        <v>0</v>
      </c>
    </row>
    <row r="8358" spans="2:13" hidden="1" x14ac:dyDescent="0.2">
      <c r="B8358" s="31">
        <v>8349</v>
      </c>
      <c r="J8358">
        <f t="shared" si="130"/>
        <v>105000</v>
      </c>
      <c r="K8358" t="e">
        <f>VLOOKUP(B8358,'REGISTRO ABONOS'!$B$8:$BC$10039,54,0)</f>
        <v>#N/A</v>
      </c>
      <c r="L8358" t="e">
        <f>IF(Tabla267[[#This Row],[VALOR RESTANTE]]&lt;Tabla267[[#This Row],[VALOR]],"NO DISPONIBLE","DISPONIBLE")</f>
        <v>#N/A</v>
      </c>
      <c r="M8358" s="9">
        <f>COUNTIF(Tabla267[[#This Row],[VALOR RESTANTE]],0)</f>
        <v>0</v>
      </c>
    </row>
    <row r="8359" spans="2:13" hidden="1" x14ac:dyDescent="0.2">
      <c r="B8359" s="31">
        <v>8350</v>
      </c>
      <c r="J8359">
        <f t="shared" si="130"/>
        <v>105000</v>
      </c>
      <c r="K8359" t="e">
        <f>VLOOKUP(B8359,'REGISTRO ABONOS'!$B$8:$BC$10039,54,0)</f>
        <v>#N/A</v>
      </c>
      <c r="L8359" t="e">
        <f>IF(Tabla267[[#This Row],[VALOR RESTANTE]]&lt;Tabla267[[#This Row],[VALOR]],"NO DISPONIBLE","DISPONIBLE")</f>
        <v>#N/A</v>
      </c>
      <c r="M8359" s="9">
        <f>COUNTIF(Tabla267[[#This Row],[VALOR RESTANTE]],0)</f>
        <v>0</v>
      </c>
    </row>
    <row r="8360" spans="2:13" hidden="1" x14ac:dyDescent="0.2">
      <c r="B8360" s="31">
        <v>8351</v>
      </c>
      <c r="J8360">
        <f t="shared" si="130"/>
        <v>105000</v>
      </c>
      <c r="K8360" t="e">
        <f>VLOOKUP(B8360,'REGISTRO ABONOS'!$B$8:$BC$10039,54,0)</f>
        <v>#N/A</v>
      </c>
      <c r="L8360" t="e">
        <f>IF(Tabla267[[#This Row],[VALOR RESTANTE]]&lt;Tabla267[[#This Row],[VALOR]],"NO DISPONIBLE","DISPONIBLE")</f>
        <v>#N/A</v>
      </c>
      <c r="M8360" s="9">
        <f>COUNTIF(Tabla267[[#This Row],[VALOR RESTANTE]],0)</f>
        <v>0</v>
      </c>
    </row>
    <row r="8361" spans="2:13" hidden="1" x14ac:dyDescent="0.2">
      <c r="B8361" s="31">
        <v>8352</v>
      </c>
      <c r="J8361">
        <f t="shared" si="130"/>
        <v>105000</v>
      </c>
      <c r="K8361" t="e">
        <f>VLOOKUP(B8361,'REGISTRO ABONOS'!$B$8:$BC$10039,54,0)</f>
        <v>#N/A</v>
      </c>
      <c r="L8361" t="e">
        <f>IF(Tabla267[[#This Row],[VALOR RESTANTE]]&lt;Tabla267[[#This Row],[VALOR]],"NO DISPONIBLE","DISPONIBLE")</f>
        <v>#N/A</v>
      </c>
      <c r="M8361" s="9">
        <f>COUNTIF(Tabla267[[#This Row],[VALOR RESTANTE]],0)</f>
        <v>0</v>
      </c>
    </row>
    <row r="8362" spans="2:13" hidden="1" x14ac:dyDescent="0.2">
      <c r="B8362" s="31">
        <v>8353</v>
      </c>
      <c r="J8362">
        <f t="shared" si="130"/>
        <v>105000</v>
      </c>
      <c r="K8362" t="e">
        <f>VLOOKUP(B8362,'REGISTRO ABONOS'!$B$8:$BC$10039,54,0)</f>
        <v>#N/A</v>
      </c>
      <c r="L8362" t="e">
        <f>IF(Tabla267[[#This Row],[VALOR RESTANTE]]&lt;Tabla267[[#This Row],[VALOR]],"NO DISPONIBLE","DISPONIBLE")</f>
        <v>#N/A</v>
      </c>
      <c r="M8362" s="9">
        <f>COUNTIF(Tabla267[[#This Row],[VALOR RESTANTE]],0)</f>
        <v>0</v>
      </c>
    </row>
    <row r="8363" spans="2:13" hidden="1" x14ac:dyDescent="0.2">
      <c r="B8363" s="31">
        <v>8354</v>
      </c>
      <c r="J8363">
        <f t="shared" si="130"/>
        <v>105000</v>
      </c>
      <c r="K8363" t="e">
        <f>VLOOKUP(B8363,'REGISTRO ABONOS'!$B$8:$BC$10039,54,0)</f>
        <v>#N/A</v>
      </c>
      <c r="L8363" t="e">
        <f>IF(Tabla267[[#This Row],[VALOR RESTANTE]]&lt;Tabla267[[#This Row],[VALOR]],"NO DISPONIBLE","DISPONIBLE")</f>
        <v>#N/A</v>
      </c>
      <c r="M8363" s="9">
        <f>COUNTIF(Tabla267[[#This Row],[VALOR RESTANTE]],0)</f>
        <v>0</v>
      </c>
    </row>
    <row r="8364" spans="2:13" hidden="1" x14ac:dyDescent="0.2">
      <c r="B8364" s="31">
        <v>8355</v>
      </c>
      <c r="J8364">
        <f t="shared" si="130"/>
        <v>105000</v>
      </c>
      <c r="K8364" t="e">
        <f>VLOOKUP(B8364,'REGISTRO ABONOS'!$B$8:$BC$10039,54,0)</f>
        <v>#N/A</v>
      </c>
      <c r="L8364" t="e">
        <f>IF(Tabla267[[#This Row],[VALOR RESTANTE]]&lt;Tabla267[[#This Row],[VALOR]],"NO DISPONIBLE","DISPONIBLE")</f>
        <v>#N/A</v>
      </c>
      <c r="M8364" s="9">
        <f>COUNTIF(Tabla267[[#This Row],[VALOR RESTANTE]],0)</f>
        <v>0</v>
      </c>
    </row>
    <row r="8365" spans="2:13" hidden="1" x14ac:dyDescent="0.2">
      <c r="B8365" s="31">
        <v>8356</v>
      </c>
      <c r="J8365">
        <f t="shared" si="130"/>
        <v>105000</v>
      </c>
      <c r="K8365" t="e">
        <f>VLOOKUP(B8365,'REGISTRO ABONOS'!$B$8:$BC$10039,54,0)</f>
        <v>#N/A</v>
      </c>
      <c r="L8365" t="e">
        <f>IF(Tabla267[[#This Row],[VALOR RESTANTE]]&lt;Tabla267[[#This Row],[VALOR]],"NO DISPONIBLE","DISPONIBLE")</f>
        <v>#N/A</v>
      </c>
      <c r="M8365" s="9">
        <f>COUNTIF(Tabla267[[#This Row],[VALOR RESTANTE]],0)</f>
        <v>0</v>
      </c>
    </row>
    <row r="8366" spans="2:13" hidden="1" x14ac:dyDescent="0.2">
      <c r="B8366" s="31">
        <v>8357</v>
      </c>
      <c r="J8366">
        <f t="shared" si="130"/>
        <v>105000</v>
      </c>
      <c r="K8366" t="e">
        <f>VLOOKUP(B8366,'REGISTRO ABONOS'!$B$8:$BC$10039,54,0)</f>
        <v>#N/A</v>
      </c>
      <c r="L8366" t="e">
        <f>IF(Tabla267[[#This Row],[VALOR RESTANTE]]&lt;Tabla267[[#This Row],[VALOR]],"NO DISPONIBLE","DISPONIBLE")</f>
        <v>#N/A</v>
      </c>
      <c r="M8366" s="9">
        <f>COUNTIF(Tabla267[[#This Row],[VALOR RESTANTE]],0)</f>
        <v>0</v>
      </c>
    </row>
    <row r="8367" spans="2:13" hidden="1" x14ac:dyDescent="0.2">
      <c r="B8367" s="31">
        <v>8358</v>
      </c>
      <c r="C8367" s="10">
        <v>43567</v>
      </c>
      <c r="D8367" t="s">
        <v>362</v>
      </c>
      <c r="I8367" t="s">
        <v>65</v>
      </c>
      <c r="J8367">
        <f t="shared" si="130"/>
        <v>105000</v>
      </c>
      <c r="K8367" t="e">
        <f>VLOOKUP(B8367,'REGISTRO ABONOS'!$B$8:$BC$10039,54,0)</f>
        <v>#N/A</v>
      </c>
      <c r="L8367" t="e">
        <f>IF(Tabla267[[#This Row],[VALOR RESTANTE]]&lt;Tabla267[[#This Row],[VALOR]],"NO DISPONIBLE","DISPONIBLE")</f>
        <v>#N/A</v>
      </c>
      <c r="M8367" s="9">
        <f>COUNTIF(Tabla267[[#This Row],[VALOR RESTANTE]],0)</f>
        <v>0</v>
      </c>
    </row>
    <row r="8368" spans="2:13" hidden="1" x14ac:dyDescent="0.2">
      <c r="B8368" s="31">
        <v>8359</v>
      </c>
      <c r="J8368">
        <f t="shared" si="130"/>
        <v>105000</v>
      </c>
      <c r="K8368" t="e">
        <f>VLOOKUP(B8368,'REGISTRO ABONOS'!$B$8:$BC$10039,54,0)</f>
        <v>#N/A</v>
      </c>
      <c r="L8368" t="e">
        <f>IF(Tabla267[[#This Row],[VALOR RESTANTE]]&lt;Tabla267[[#This Row],[VALOR]],"NO DISPONIBLE","DISPONIBLE")</f>
        <v>#N/A</v>
      </c>
      <c r="M8368" s="9">
        <f>COUNTIF(Tabla267[[#This Row],[VALOR RESTANTE]],0)</f>
        <v>0</v>
      </c>
    </row>
    <row r="8369" spans="2:13" hidden="1" x14ac:dyDescent="0.2">
      <c r="B8369" s="31">
        <v>8360</v>
      </c>
      <c r="J8369">
        <f t="shared" si="130"/>
        <v>105000</v>
      </c>
      <c r="K8369" t="e">
        <f>VLOOKUP(B8369,'REGISTRO ABONOS'!$B$8:$BC$10039,54,0)</f>
        <v>#N/A</v>
      </c>
      <c r="L8369" t="e">
        <f>IF(Tabla267[[#This Row],[VALOR RESTANTE]]&lt;Tabla267[[#This Row],[VALOR]],"NO DISPONIBLE","DISPONIBLE")</f>
        <v>#N/A</v>
      </c>
      <c r="M8369" s="9">
        <f>COUNTIF(Tabla267[[#This Row],[VALOR RESTANTE]],0)</f>
        <v>0</v>
      </c>
    </row>
    <row r="8370" spans="2:13" hidden="1" x14ac:dyDescent="0.2">
      <c r="B8370" s="31">
        <v>8361</v>
      </c>
      <c r="J8370">
        <f t="shared" si="130"/>
        <v>105000</v>
      </c>
      <c r="K8370" t="e">
        <f>VLOOKUP(B8370,'REGISTRO ABONOS'!$B$8:$BC$10039,54,0)</f>
        <v>#N/A</v>
      </c>
      <c r="L8370" t="e">
        <f>IF(Tabla267[[#This Row],[VALOR RESTANTE]]&lt;Tabla267[[#This Row],[VALOR]],"NO DISPONIBLE","DISPONIBLE")</f>
        <v>#N/A</v>
      </c>
      <c r="M8370" s="9">
        <f>COUNTIF(Tabla267[[#This Row],[VALOR RESTANTE]],0)</f>
        <v>0</v>
      </c>
    </row>
    <row r="8371" spans="2:13" hidden="1" x14ac:dyDescent="0.2">
      <c r="B8371" s="31">
        <v>8362</v>
      </c>
      <c r="J8371">
        <f t="shared" si="130"/>
        <v>105000</v>
      </c>
      <c r="K8371" t="e">
        <f>VLOOKUP(B8371,'REGISTRO ABONOS'!$B$8:$BC$10039,54,0)</f>
        <v>#N/A</v>
      </c>
      <c r="L8371" t="e">
        <f>IF(Tabla267[[#This Row],[VALOR RESTANTE]]&lt;Tabla267[[#This Row],[VALOR]],"NO DISPONIBLE","DISPONIBLE")</f>
        <v>#N/A</v>
      </c>
      <c r="M8371" s="9">
        <f>COUNTIF(Tabla267[[#This Row],[VALOR RESTANTE]],0)</f>
        <v>0</v>
      </c>
    </row>
    <row r="8372" spans="2:13" hidden="1" x14ac:dyDescent="0.2">
      <c r="B8372" s="31">
        <v>8363</v>
      </c>
      <c r="J8372">
        <f t="shared" si="130"/>
        <v>105000</v>
      </c>
      <c r="K8372" t="e">
        <f>VLOOKUP(B8372,'REGISTRO ABONOS'!$B$8:$BC$10039,54,0)</f>
        <v>#N/A</v>
      </c>
      <c r="L8372" t="e">
        <f>IF(Tabla267[[#This Row],[VALOR RESTANTE]]&lt;Tabla267[[#This Row],[VALOR]],"NO DISPONIBLE","DISPONIBLE")</f>
        <v>#N/A</v>
      </c>
      <c r="M8372" s="9">
        <f>COUNTIF(Tabla267[[#This Row],[VALOR RESTANTE]],0)</f>
        <v>0</v>
      </c>
    </row>
    <row r="8373" spans="2:13" hidden="1" x14ac:dyDescent="0.2">
      <c r="B8373" s="31">
        <v>8364</v>
      </c>
      <c r="J8373">
        <f t="shared" si="130"/>
        <v>105000</v>
      </c>
      <c r="K8373" t="e">
        <f>VLOOKUP(B8373,'REGISTRO ABONOS'!$B$8:$BC$10039,54,0)</f>
        <v>#N/A</v>
      </c>
      <c r="L8373" t="e">
        <f>IF(Tabla267[[#This Row],[VALOR RESTANTE]]&lt;Tabla267[[#This Row],[VALOR]],"NO DISPONIBLE","DISPONIBLE")</f>
        <v>#N/A</v>
      </c>
      <c r="M8373" s="9">
        <f>COUNTIF(Tabla267[[#This Row],[VALOR RESTANTE]],0)</f>
        <v>0</v>
      </c>
    </row>
    <row r="8374" spans="2:13" hidden="1" x14ac:dyDescent="0.2">
      <c r="B8374" s="31">
        <v>8365</v>
      </c>
      <c r="J8374">
        <f t="shared" si="130"/>
        <v>105000</v>
      </c>
      <c r="K8374" t="e">
        <f>VLOOKUP(B8374,'REGISTRO ABONOS'!$B$8:$BC$10039,54,0)</f>
        <v>#N/A</v>
      </c>
      <c r="L8374" t="e">
        <f>IF(Tabla267[[#This Row],[VALOR RESTANTE]]&lt;Tabla267[[#This Row],[VALOR]],"NO DISPONIBLE","DISPONIBLE")</f>
        <v>#N/A</v>
      </c>
      <c r="M8374" s="9">
        <f>COUNTIF(Tabla267[[#This Row],[VALOR RESTANTE]],0)</f>
        <v>0</v>
      </c>
    </row>
    <row r="8375" spans="2:13" hidden="1" x14ac:dyDescent="0.2">
      <c r="B8375" s="31">
        <v>8366</v>
      </c>
      <c r="J8375">
        <f t="shared" si="130"/>
        <v>105000</v>
      </c>
      <c r="K8375" t="e">
        <f>VLOOKUP(B8375,'REGISTRO ABONOS'!$B$8:$BC$10039,54,0)</f>
        <v>#N/A</v>
      </c>
      <c r="L8375" t="e">
        <f>IF(Tabla267[[#This Row],[VALOR RESTANTE]]&lt;Tabla267[[#This Row],[VALOR]],"NO DISPONIBLE","DISPONIBLE")</f>
        <v>#N/A</v>
      </c>
      <c r="M8375" s="9">
        <f>COUNTIF(Tabla267[[#This Row],[VALOR RESTANTE]],0)</f>
        <v>0</v>
      </c>
    </row>
    <row r="8376" spans="2:13" hidden="1" x14ac:dyDescent="0.2">
      <c r="B8376" s="31">
        <v>8367</v>
      </c>
      <c r="J8376">
        <f t="shared" si="130"/>
        <v>105000</v>
      </c>
      <c r="K8376" t="e">
        <f>VLOOKUP(B8376,'REGISTRO ABONOS'!$B$8:$BC$10039,54,0)</f>
        <v>#N/A</v>
      </c>
      <c r="L8376" t="e">
        <f>IF(Tabla267[[#This Row],[VALOR RESTANTE]]&lt;Tabla267[[#This Row],[VALOR]],"NO DISPONIBLE","DISPONIBLE")</f>
        <v>#N/A</v>
      </c>
      <c r="M8376" s="9">
        <f>COUNTIF(Tabla267[[#This Row],[VALOR RESTANTE]],0)</f>
        <v>0</v>
      </c>
    </row>
    <row r="8377" spans="2:13" hidden="1" x14ac:dyDescent="0.2">
      <c r="B8377" s="31">
        <v>8368</v>
      </c>
      <c r="J8377">
        <f t="shared" si="130"/>
        <v>105000</v>
      </c>
      <c r="K8377" t="e">
        <f>VLOOKUP(B8377,'REGISTRO ABONOS'!$B$8:$BC$10039,54,0)</f>
        <v>#N/A</v>
      </c>
      <c r="L8377" t="e">
        <f>IF(Tabla267[[#This Row],[VALOR RESTANTE]]&lt;Tabla267[[#This Row],[VALOR]],"NO DISPONIBLE","DISPONIBLE")</f>
        <v>#N/A</v>
      </c>
      <c r="M8377" s="9">
        <f>COUNTIF(Tabla267[[#This Row],[VALOR RESTANTE]],0)</f>
        <v>0</v>
      </c>
    </row>
    <row r="8378" spans="2:13" hidden="1" x14ac:dyDescent="0.2">
      <c r="B8378" s="31">
        <v>8369</v>
      </c>
      <c r="J8378">
        <f t="shared" si="130"/>
        <v>105000</v>
      </c>
      <c r="K8378" t="e">
        <f>VLOOKUP(B8378,'REGISTRO ABONOS'!$B$8:$BC$10039,54,0)</f>
        <v>#N/A</v>
      </c>
      <c r="L8378" t="e">
        <f>IF(Tabla267[[#This Row],[VALOR RESTANTE]]&lt;Tabla267[[#This Row],[VALOR]],"NO DISPONIBLE","DISPONIBLE")</f>
        <v>#N/A</v>
      </c>
      <c r="M8378" s="9">
        <f>COUNTIF(Tabla267[[#This Row],[VALOR RESTANTE]],0)</f>
        <v>0</v>
      </c>
    </row>
    <row r="8379" spans="2:13" hidden="1" x14ac:dyDescent="0.2">
      <c r="B8379" s="31">
        <v>8370</v>
      </c>
      <c r="J8379">
        <f t="shared" si="130"/>
        <v>105000</v>
      </c>
      <c r="K8379" t="e">
        <f>VLOOKUP(B8379,'REGISTRO ABONOS'!$B$8:$BC$10039,54,0)</f>
        <v>#N/A</v>
      </c>
      <c r="L8379" t="e">
        <f>IF(Tabla267[[#This Row],[VALOR RESTANTE]]&lt;Tabla267[[#This Row],[VALOR]],"NO DISPONIBLE","DISPONIBLE")</f>
        <v>#N/A</v>
      </c>
      <c r="M8379" s="9">
        <f>COUNTIF(Tabla267[[#This Row],[VALOR RESTANTE]],0)</f>
        <v>0</v>
      </c>
    </row>
    <row r="8380" spans="2:13" hidden="1" x14ac:dyDescent="0.2">
      <c r="B8380" s="31">
        <v>8371</v>
      </c>
      <c r="J8380">
        <f t="shared" si="130"/>
        <v>105000</v>
      </c>
      <c r="K8380" t="e">
        <f>VLOOKUP(B8380,'REGISTRO ABONOS'!$B$8:$BC$10039,54,0)</f>
        <v>#N/A</v>
      </c>
      <c r="L8380" t="e">
        <f>IF(Tabla267[[#This Row],[VALOR RESTANTE]]&lt;Tabla267[[#This Row],[VALOR]],"NO DISPONIBLE","DISPONIBLE")</f>
        <v>#N/A</v>
      </c>
      <c r="M8380" s="9">
        <f>COUNTIF(Tabla267[[#This Row],[VALOR RESTANTE]],0)</f>
        <v>0</v>
      </c>
    </row>
    <row r="8381" spans="2:13" hidden="1" x14ac:dyDescent="0.2">
      <c r="B8381" s="31">
        <v>8372</v>
      </c>
      <c r="J8381">
        <f t="shared" si="130"/>
        <v>105000</v>
      </c>
      <c r="K8381" t="e">
        <f>VLOOKUP(B8381,'REGISTRO ABONOS'!$B$8:$BC$10039,54,0)</f>
        <v>#N/A</v>
      </c>
      <c r="L8381" t="e">
        <f>IF(Tabla267[[#This Row],[VALOR RESTANTE]]&lt;Tabla267[[#This Row],[VALOR]],"NO DISPONIBLE","DISPONIBLE")</f>
        <v>#N/A</v>
      </c>
      <c r="M8381" s="9">
        <f>COUNTIF(Tabla267[[#This Row],[VALOR RESTANTE]],0)</f>
        <v>0</v>
      </c>
    </row>
    <row r="8382" spans="2:13" hidden="1" x14ac:dyDescent="0.2">
      <c r="B8382" s="31">
        <v>8373</v>
      </c>
      <c r="J8382">
        <f t="shared" si="130"/>
        <v>105000</v>
      </c>
      <c r="K8382" t="e">
        <f>VLOOKUP(B8382,'REGISTRO ABONOS'!$B$8:$BC$10039,54,0)</f>
        <v>#N/A</v>
      </c>
      <c r="L8382" t="e">
        <f>IF(Tabla267[[#This Row],[VALOR RESTANTE]]&lt;Tabla267[[#This Row],[VALOR]],"NO DISPONIBLE","DISPONIBLE")</f>
        <v>#N/A</v>
      </c>
      <c r="M8382" s="9">
        <f>COUNTIF(Tabla267[[#This Row],[VALOR RESTANTE]],0)</f>
        <v>0</v>
      </c>
    </row>
    <row r="8383" spans="2:13" hidden="1" x14ac:dyDescent="0.2">
      <c r="B8383" s="31">
        <v>8374</v>
      </c>
      <c r="J8383">
        <f t="shared" si="130"/>
        <v>105000</v>
      </c>
      <c r="K8383" t="e">
        <f>VLOOKUP(B8383,'REGISTRO ABONOS'!$B$8:$BC$10039,54,0)</f>
        <v>#N/A</v>
      </c>
      <c r="L8383" t="e">
        <f>IF(Tabla267[[#This Row],[VALOR RESTANTE]]&lt;Tabla267[[#This Row],[VALOR]],"NO DISPONIBLE","DISPONIBLE")</f>
        <v>#N/A</v>
      </c>
      <c r="M8383" s="9">
        <f>COUNTIF(Tabla267[[#This Row],[VALOR RESTANTE]],0)</f>
        <v>0</v>
      </c>
    </row>
    <row r="8384" spans="2:13" hidden="1" x14ac:dyDescent="0.2">
      <c r="B8384" s="31">
        <v>8375</v>
      </c>
      <c r="J8384">
        <f t="shared" si="130"/>
        <v>105000</v>
      </c>
      <c r="K8384" t="e">
        <f>VLOOKUP(B8384,'REGISTRO ABONOS'!$B$8:$BC$10039,54,0)</f>
        <v>#N/A</v>
      </c>
      <c r="L8384" t="e">
        <f>IF(Tabla267[[#This Row],[VALOR RESTANTE]]&lt;Tabla267[[#This Row],[VALOR]],"NO DISPONIBLE","DISPONIBLE")</f>
        <v>#N/A</v>
      </c>
      <c r="M8384" s="9">
        <f>COUNTIF(Tabla267[[#This Row],[VALOR RESTANTE]],0)</f>
        <v>0</v>
      </c>
    </row>
    <row r="8385" spans="2:13" hidden="1" x14ac:dyDescent="0.2">
      <c r="B8385" s="31">
        <v>8376</v>
      </c>
      <c r="J8385">
        <f t="shared" si="130"/>
        <v>105000</v>
      </c>
      <c r="K8385" t="e">
        <f>VLOOKUP(B8385,'REGISTRO ABONOS'!$B$8:$BC$10039,54,0)</f>
        <v>#N/A</v>
      </c>
      <c r="L8385" t="e">
        <f>IF(Tabla267[[#This Row],[VALOR RESTANTE]]&lt;Tabla267[[#This Row],[VALOR]],"NO DISPONIBLE","DISPONIBLE")</f>
        <v>#N/A</v>
      </c>
      <c r="M8385" s="9">
        <f>COUNTIF(Tabla267[[#This Row],[VALOR RESTANTE]],0)</f>
        <v>0</v>
      </c>
    </row>
    <row r="8386" spans="2:13" hidden="1" x14ac:dyDescent="0.2">
      <c r="B8386" s="31">
        <v>8377</v>
      </c>
      <c r="J8386">
        <f t="shared" si="130"/>
        <v>105000</v>
      </c>
      <c r="K8386" t="e">
        <f>VLOOKUP(B8386,'REGISTRO ABONOS'!$B$8:$BC$10039,54,0)</f>
        <v>#N/A</v>
      </c>
      <c r="L8386" t="e">
        <f>IF(Tabla267[[#This Row],[VALOR RESTANTE]]&lt;Tabla267[[#This Row],[VALOR]],"NO DISPONIBLE","DISPONIBLE")</f>
        <v>#N/A</v>
      </c>
      <c r="M8386" s="9">
        <f>COUNTIF(Tabla267[[#This Row],[VALOR RESTANTE]],0)</f>
        <v>0</v>
      </c>
    </row>
    <row r="8387" spans="2:13" hidden="1" x14ac:dyDescent="0.2">
      <c r="B8387" s="31">
        <v>8378</v>
      </c>
      <c r="J8387">
        <f t="shared" si="130"/>
        <v>105000</v>
      </c>
      <c r="K8387" t="e">
        <f>VLOOKUP(B8387,'REGISTRO ABONOS'!$B$8:$BC$10039,54,0)</f>
        <v>#N/A</v>
      </c>
      <c r="L8387" t="e">
        <f>IF(Tabla267[[#This Row],[VALOR RESTANTE]]&lt;Tabla267[[#This Row],[VALOR]],"NO DISPONIBLE","DISPONIBLE")</f>
        <v>#N/A</v>
      </c>
      <c r="M8387" s="9">
        <f>COUNTIF(Tabla267[[#This Row],[VALOR RESTANTE]],0)</f>
        <v>0</v>
      </c>
    </row>
    <row r="8388" spans="2:13" hidden="1" x14ac:dyDescent="0.2">
      <c r="B8388" s="31">
        <v>8379</v>
      </c>
      <c r="J8388">
        <f t="shared" si="130"/>
        <v>105000</v>
      </c>
      <c r="K8388" t="e">
        <f>VLOOKUP(B8388,'REGISTRO ABONOS'!$B$8:$BC$10039,54,0)</f>
        <v>#N/A</v>
      </c>
      <c r="L8388" t="e">
        <f>IF(Tabla267[[#This Row],[VALOR RESTANTE]]&lt;Tabla267[[#This Row],[VALOR]],"NO DISPONIBLE","DISPONIBLE")</f>
        <v>#N/A</v>
      </c>
      <c r="M8388" s="9">
        <f>COUNTIF(Tabla267[[#This Row],[VALOR RESTANTE]],0)</f>
        <v>0</v>
      </c>
    </row>
    <row r="8389" spans="2:13" hidden="1" x14ac:dyDescent="0.2">
      <c r="B8389" s="31">
        <v>8380</v>
      </c>
      <c r="J8389">
        <f t="shared" si="130"/>
        <v>105000</v>
      </c>
      <c r="K8389" t="e">
        <f>VLOOKUP(B8389,'REGISTRO ABONOS'!$B$8:$BC$10039,54,0)</f>
        <v>#N/A</v>
      </c>
      <c r="L8389" t="e">
        <f>IF(Tabla267[[#This Row],[VALOR RESTANTE]]&lt;Tabla267[[#This Row],[VALOR]],"NO DISPONIBLE","DISPONIBLE")</f>
        <v>#N/A</v>
      </c>
      <c r="M8389" s="9">
        <f>COUNTIF(Tabla267[[#This Row],[VALOR RESTANTE]],0)</f>
        <v>0</v>
      </c>
    </row>
    <row r="8390" spans="2:13" hidden="1" x14ac:dyDescent="0.2">
      <c r="B8390" s="31">
        <v>8381</v>
      </c>
      <c r="J8390">
        <f t="shared" si="130"/>
        <v>105000</v>
      </c>
      <c r="K8390" t="e">
        <f>VLOOKUP(B8390,'REGISTRO ABONOS'!$B$8:$BC$10039,54,0)</f>
        <v>#N/A</v>
      </c>
      <c r="L8390" t="e">
        <f>IF(Tabla267[[#This Row],[VALOR RESTANTE]]&lt;Tabla267[[#This Row],[VALOR]],"NO DISPONIBLE","DISPONIBLE")</f>
        <v>#N/A</v>
      </c>
      <c r="M8390" s="9">
        <f>COUNTIF(Tabla267[[#This Row],[VALOR RESTANTE]],0)</f>
        <v>0</v>
      </c>
    </row>
    <row r="8391" spans="2:13" hidden="1" x14ac:dyDescent="0.2">
      <c r="B8391" s="31">
        <v>8382</v>
      </c>
      <c r="J8391">
        <f t="shared" si="130"/>
        <v>105000</v>
      </c>
      <c r="K8391" t="e">
        <f>VLOOKUP(B8391,'REGISTRO ABONOS'!$B$8:$BC$10039,54,0)</f>
        <v>#N/A</v>
      </c>
      <c r="L8391" t="e">
        <f>IF(Tabla267[[#This Row],[VALOR RESTANTE]]&lt;Tabla267[[#This Row],[VALOR]],"NO DISPONIBLE","DISPONIBLE")</f>
        <v>#N/A</v>
      </c>
      <c r="M8391" s="9">
        <f>COUNTIF(Tabla267[[#This Row],[VALOR RESTANTE]],0)</f>
        <v>0</v>
      </c>
    </row>
    <row r="8392" spans="2:13" hidden="1" x14ac:dyDescent="0.2">
      <c r="B8392" s="31">
        <v>8383</v>
      </c>
      <c r="J8392">
        <f t="shared" si="130"/>
        <v>105000</v>
      </c>
      <c r="K8392" t="e">
        <f>VLOOKUP(B8392,'REGISTRO ABONOS'!$B$8:$BC$10039,54,0)</f>
        <v>#N/A</v>
      </c>
      <c r="L8392" t="e">
        <f>IF(Tabla267[[#This Row],[VALOR RESTANTE]]&lt;Tabla267[[#This Row],[VALOR]],"NO DISPONIBLE","DISPONIBLE")</f>
        <v>#N/A</v>
      </c>
      <c r="M8392" s="9">
        <f>COUNTIF(Tabla267[[#This Row],[VALOR RESTANTE]],0)</f>
        <v>0</v>
      </c>
    </row>
    <row r="8393" spans="2:13" hidden="1" x14ac:dyDescent="0.2">
      <c r="B8393" s="31">
        <v>8384</v>
      </c>
      <c r="J8393">
        <f t="shared" si="130"/>
        <v>105000</v>
      </c>
      <c r="K8393" t="e">
        <f>VLOOKUP(B8393,'REGISTRO ABONOS'!$B$8:$BC$10039,54,0)</f>
        <v>#N/A</v>
      </c>
      <c r="L8393" t="e">
        <f>IF(Tabla267[[#This Row],[VALOR RESTANTE]]&lt;Tabla267[[#This Row],[VALOR]],"NO DISPONIBLE","DISPONIBLE")</f>
        <v>#N/A</v>
      </c>
      <c r="M8393" s="9">
        <f>COUNTIF(Tabla267[[#This Row],[VALOR RESTANTE]],0)</f>
        <v>0</v>
      </c>
    </row>
    <row r="8394" spans="2:13" hidden="1" x14ac:dyDescent="0.2">
      <c r="B8394" s="31">
        <v>8385</v>
      </c>
      <c r="J8394">
        <f t="shared" si="130"/>
        <v>105000</v>
      </c>
      <c r="K8394" t="e">
        <f>VLOOKUP(B8394,'REGISTRO ABONOS'!$B$8:$BC$10039,54,0)</f>
        <v>#N/A</v>
      </c>
      <c r="L8394" t="e">
        <f>IF(Tabla267[[#This Row],[VALOR RESTANTE]]&lt;Tabla267[[#This Row],[VALOR]],"NO DISPONIBLE","DISPONIBLE")</f>
        <v>#N/A</v>
      </c>
      <c r="M8394" s="9">
        <f>COUNTIF(Tabla267[[#This Row],[VALOR RESTANTE]],0)</f>
        <v>0</v>
      </c>
    </row>
    <row r="8395" spans="2:13" hidden="1" x14ac:dyDescent="0.2">
      <c r="B8395" s="31">
        <v>8386</v>
      </c>
      <c r="J8395">
        <f t="shared" si="130"/>
        <v>105000</v>
      </c>
      <c r="K8395" t="e">
        <f>VLOOKUP(B8395,'REGISTRO ABONOS'!$B$8:$BC$10039,54,0)</f>
        <v>#N/A</v>
      </c>
      <c r="L8395" t="e">
        <f>IF(Tabla267[[#This Row],[VALOR RESTANTE]]&lt;Tabla267[[#This Row],[VALOR]],"NO DISPONIBLE","DISPONIBLE")</f>
        <v>#N/A</v>
      </c>
      <c r="M8395" s="9">
        <f>COUNTIF(Tabla267[[#This Row],[VALOR RESTANTE]],0)</f>
        <v>0</v>
      </c>
    </row>
    <row r="8396" spans="2:13" hidden="1" x14ac:dyDescent="0.2">
      <c r="B8396" s="31">
        <v>8387</v>
      </c>
      <c r="J8396">
        <f t="shared" ref="J8396:J8459" si="131">IF(C8396&gt;43607,130000,105000)</f>
        <v>105000</v>
      </c>
      <c r="K8396" t="e">
        <f>VLOOKUP(B8396,'REGISTRO ABONOS'!$B$8:$BC$10039,54,0)</f>
        <v>#N/A</v>
      </c>
      <c r="L8396" t="e">
        <f>IF(Tabla267[[#This Row],[VALOR RESTANTE]]&lt;Tabla267[[#This Row],[VALOR]],"NO DISPONIBLE","DISPONIBLE")</f>
        <v>#N/A</v>
      </c>
      <c r="M8396" s="9">
        <f>COUNTIF(Tabla267[[#This Row],[VALOR RESTANTE]],0)</f>
        <v>0</v>
      </c>
    </row>
    <row r="8397" spans="2:13" hidden="1" x14ac:dyDescent="0.2">
      <c r="B8397" s="31">
        <v>8388</v>
      </c>
      <c r="J8397">
        <f t="shared" si="131"/>
        <v>105000</v>
      </c>
      <c r="K8397" t="e">
        <f>VLOOKUP(B8397,'REGISTRO ABONOS'!$B$8:$BC$10039,54,0)</f>
        <v>#N/A</v>
      </c>
      <c r="L8397" t="e">
        <f>IF(Tabla267[[#This Row],[VALOR RESTANTE]]&lt;Tabla267[[#This Row],[VALOR]],"NO DISPONIBLE","DISPONIBLE")</f>
        <v>#N/A</v>
      </c>
      <c r="M8397" s="9">
        <f>COUNTIF(Tabla267[[#This Row],[VALOR RESTANTE]],0)</f>
        <v>0</v>
      </c>
    </row>
    <row r="8398" spans="2:13" hidden="1" x14ac:dyDescent="0.2">
      <c r="B8398" s="31">
        <v>8389</v>
      </c>
      <c r="J8398">
        <f t="shared" si="131"/>
        <v>105000</v>
      </c>
      <c r="K8398" t="e">
        <f>VLOOKUP(B8398,'REGISTRO ABONOS'!$B$8:$BC$10039,54,0)</f>
        <v>#N/A</v>
      </c>
      <c r="L8398" t="e">
        <f>IF(Tabla267[[#This Row],[VALOR RESTANTE]]&lt;Tabla267[[#This Row],[VALOR]],"NO DISPONIBLE","DISPONIBLE")</f>
        <v>#N/A</v>
      </c>
      <c r="M8398" s="9">
        <f>COUNTIF(Tabla267[[#This Row],[VALOR RESTANTE]],0)</f>
        <v>0</v>
      </c>
    </row>
    <row r="8399" spans="2:13" hidden="1" x14ac:dyDescent="0.2">
      <c r="B8399" s="31">
        <v>8390</v>
      </c>
      <c r="J8399">
        <f t="shared" si="131"/>
        <v>105000</v>
      </c>
      <c r="K8399" t="e">
        <f>VLOOKUP(B8399,'REGISTRO ABONOS'!$B$8:$BC$10039,54,0)</f>
        <v>#N/A</v>
      </c>
      <c r="L8399" t="e">
        <f>IF(Tabla267[[#This Row],[VALOR RESTANTE]]&lt;Tabla267[[#This Row],[VALOR]],"NO DISPONIBLE","DISPONIBLE")</f>
        <v>#N/A</v>
      </c>
      <c r="M8399" s="9">
        <f>COUNTIF(Tabla267[[#This Row],[VALOR RESTANTE]],0)</f>
        <v>0</v>
      </c>
    </row>
    <row r="8400" spans="2:13" hidden="1" x14ac:dyDescent="0.2">
      <c r="B8400" s="31">
        <v>8391</v>
      </c>
      <c r="J8400">
        <f t="shared" si="131"/>
        <v>105000</v>
      </c>
      <c r="K8400" t="e">
        <f>VLOOKUP(B8400,'REGISTRO ABONOS'!$B$8:$BC$10039,54,0)</f>
        <v>#N/A</v>
      </c>
      <c r="L8400" t="e">
        <f>IF(Tabla267[[#This Row],[VALOR RESTANTE]]&lt;Tabla267[[#This Row],[VALOR]],"NO DISPONIBLE","DISPONIBLE")</f>
        <v>#N/A</v>
      </c>
      <c r="M8400" s="9">
        <f>COUNTIF(Tabla267[[#This Row],[VALOR RESTANTE]],0)</f>
        <v>0</v>
      </c>
    </row>
    <row r="8401" spans="2:13" hidden="1" x14ac:dyDescent="0.2">
      <c r="B8401" s="31">
        <v>8392</v>
      </c>
      <c r="J8401">
        <f t="shared" si="131"/>
        <v>105000</v>
      </c>
      <c r="K8401" t="e">
        <f>VLOOKUP(B8401,'REGISTRO ABONOS'!$B$8:$BC$10039,54,0)</f>
        <v>#N/A</v>
      </c>
      <c r="L8401" t="e">
        <f>IF(Tabla267[[#This Row],[VALOR RESTANTE]]&lt;Tabla267[[#This Row],[VALOR]],"NO DISPONIBLE","DISPONIBLE")</f>
        <v>#N/A</v>
      </c>
      <c r="M8401" s="9">
        <f>COUNTIF(Tabla267[[#This Row],[VALOR RESTANTE]],0)</f>
        <v>0</v>
      </c>
    </row>
    <row r="8402" spans="2:13" hidden="1" x14ac:dyDescent="0.2">
      <c r="B8402" s="31">
        <v>8393</v>
      </c>
      <c r="J8402">
        <f t="shared" si="131"/>
        <v>105000</v>
      </c>
      <c r="K8402" t="e">
        <f>VLOOKUP(B8402,'REGISTRO ABONOS'!$B$8:$BC$10039,54,0)</f>
        <v>#N/A</v>
      </c>
      <c r="L8402" t="e">
        <f>IF(Tabla267[[#This Row],[VALOR RESTANTE]]&lt;Tabla267[[#This Row],[VALOR]],"NO DISPONIBLE","DISPONIBLE")</f>
        <v>#N/A</v>
      </c>
      <c r="M8402" s="9">
        <f>COUNTIF(Tabla267[[#This Row],[VALOR RESTANTE]],0)</f>
        <v>0</v>
      </c>
    </row>
    <row r="8403" spans="2:13" hidden="1" x14ac:dyDescent="0.2">
      <c r="B8403" s="31">
        <v>8394</v>
      </c>
      <c r="J8403">
        <f t="shared" si="131"/>
        <v>105000</v>
      </c>
      <c r="K8403" t="e">
        <f>VLOOKUP(B8403,'REGISTRO ABONOS'!$B$8:$BC$10039,54,0)</f>
        <v>#N/A</v>
      </c>
      <c r="L8403" t="e">
        <f>IF(Tabla267[[#This Row],[VALOR RESTANTE]]&lt;Tabla267[[#This Row],[VALOR]],"NO DISPONIBLE","DISPONIBLE")</f>
        <v>#N/A</v>
      </c>
      <c r="M8403" s="9">
        <f>COUNTIF(Tabla267[[#This Row],[VALOR RESTANTE]],0)</f>
        <v>0</v>
      </c>
    </row>
    <row r="8404" spans="2:13" hidden="1" x14ac:dyDescent="0.2">
      <c r="B8404" s="31">
        <v>8395</v>
      </c>
      <c r="J8404">
        <f t="shared" si="131"/>
        <v>105000</v>
      </c>
      <c r="K8404" t="e">
        <f>VLOOKUP(B8404,'REGISTRO ABONOS'!$B$8:$BC$10039,54,0)</f>
        <v>#N/A</v>
      </c>
      <c r="L8404" t="e">
        <f>IF(Tabla267[[#This Row],[VALOR RESTANTE]]&lt;Tabla267[[#This Row],[VALOR]],"NO DISPONIBLE","DISPONIBLE")</f>
        <v>#N/A</v>
      </c>
      <c r="M8404" s="9">
        <f>COUNTIF(Tabla267[[#This Row],[VALOR RESTANTE]],0)</f>
        <v>0</v>
      </c>
    </row>
    <row r="8405" spans="2:13" hidden="1" x14ac:dyDescent="0.2">
      <c r="B8405" s="31">
        <v>8396</v>
      </c>
      <c r="J8405">
        <f t="shared" si="131"/>
        <v>105000</v>
      </c>
      <c r="K8405" t="e">
        <f>VLOOKUP(B8405,'REGISTRO ABONOS'!$B$8:$BC$10039,54,0)</f>
        <v>#N/A</v>
      </c>
      <c r="L8405" t="e">
        <f>IF(Tabla267[[#This Row],[VALOR RESTANTE]]&lt;Tabla267[[#This Row],[VALOR]],"NO DISPONIBLE","DISPONIBLE")</f>
        <v>#N/A</v>
      </c>
      <c r="M8405" s="9">
        <f>COUNTIF(Tabla267[[#This Row],[VALOR RESTANTE]],0)</f>
        <v>0</v>
      </c>
    </row>
    <row r="8406" spans="2:13" hidden="1" x14ac:dyDescent="0.2">
      <c r="B8406" s="31">
        <v>8397</v>
      </c>
      <c r="J8406">
        <f t="shared" si="131"/>
        <v>105000</v>
      </c>
      <c r="K8406" t="e">
        <f>VLOOKUP(B8406,'REGISTRO ABONOS'!$B$8:$BC$10039,54,0)</f>
        <v>#N/A</v>
      </c>
      <c r="L8406" t="e">
        <f>IF(Tabla267[[#This Row],[VALOR RESTANTE]]&lt;Tabla267[[#This Row],[VALOR]],"NO DISPONIBLE","DISPONIBLE")</f>
        <v>#N/A</v>
      </c>
      <c r="M8406" s="9">
        <f>COUNTIF(Tabla267[[#This Row],[VALOR RESTANTE]],0)</f>
        <v>0</v>
      </c>
    </row>
    <row r="8407" spans="2:13" hidden="1" x14ac:dyDescent="0.2">
      <c r="B8407" s="31">
        <v>8398</v>
      </c>
      <c r="J8407">
        <f t="shared" si="131"/>
        <v>105000</v>
      </c>
      <c r="K8407" t="e">
        <f>VLOOKUP(B8407,'REGISTRO ABONOS'!$B$8:$BC$10039,54,0)</f>
        <v>#N/A</v>
      </c>
      <c r="L8407" t="e">
        <f>IF(Tabla267[[#This Row],[VALOR RESTANTE]]&lt;Tabla267[[#This Row],[VALOR]],"NO DISPONIBLE","DISPONIBLE")</f>
        <v>#N/A</v>
      </c>
      <c r="M8407" s="9">
        <f>COUNTIF(Tabla267[[#This Row],[VALOR RESTANTE]],0)</f>
        <v>0</v>
      </c>
    </row>
    <row r="8408" spans="2:13" hidden="1" x14ac:dyDescent="0.2">
      <c r="B8408" s="31">
        <v>8399</v>
      </c>
      <c r="J8408">
        <f t="shared" si="131"/>
        <v>105000</v>
      </c>
      <c r="K8408" t="e">
        <f>VLOOKUP(B8408,'REGISTRO ABONOS'!$B$8:$BC$10039,54,0)</f>
        <v>#N/A</v>
      </c>
      <c r="L8408" t="e">
        <f>IF(Tabla267[[#This Row],[VALOR RESTANTE]]&lt;Tabla267[[#This Row],[VALOR]],"NO DISPONIBLE","DISPONIBLE")</f>
        <v>#N/A</v>
      </c>
      <c r="M8408" s="9">
        <f>COUNTIF(Tabla267[[#This Row],[VALOR RESTANTE]],0)</f>
        <v>0</v>
      </c>
    </row>
    <row r="8409" spans="2:13" hidden="1" x14ac:dyDescent="0.2">
      <c r="B8409" s="31">
        <v>8400</v>
      </c>
      <c r="J8409">
        <f t="shared" si="131"/>
        <v>105000</v>
      </c>
      <c r="K8409" t="e">
        <f>VLOOKUP(B8409,'REGISTRO ABONOS'!$B$8:$BC$10039,54,0)</f>
        <v>#N/A</v>
      </c>
      <c r="L8409" t="e">
        <f>IF(Tabla267[[#This Row],[VALOR RESTANTE]]&lt;Tabla267[[#This Row],[VALOR]],"NO DISPONIBLE","DISPONIBLE")</f>
        <v>#N/A</v>
      </c>
      <c r="M8409" s="9">
        <f>COUNTIF(Tabla267[[#This Row],[VALOR RESTANTE]],0)</f>
        <v>0</v>
      </c>
    </row>
    <row r="8410" spans="2:13" hidden="1" x14ac:dyDescent="0.2">
      <c r="B8410" s="31">
        <v>8401</v>
      </c>
      <c r="J8410">
        <f t="shared" si="131"/>
        <v>105000</v>
      </c>
      <c r="K8410" t="e">
        <f>VLOOKUP(B8410,'REGISTRO ABONOS'!$B$8:$BC$10039,54,0)</f>
        <v>#N/A</v>
      </c>
      <c r="L8410" t="e">
        <f>IF(Tabla267[[#This Row],[VALOR RESTANTE]]&lt;Tabla267[[#This Row],[VALOR]],"NO DISPONIBLE","DISPONIBLE")</f>
        <v>#N/A</v>
      </c>
      <c r="M8410" s="9">
        <f>COUNTIF(Tabla267[[#This Row],[VALOR RESTANTE]],0)</f>
        <v>0</v>
      </c>
    </row>
    <row r="8411" spans="2:13" hidden="1" x14ac:dyDescent="0.2">
      <c r="B8411" s="31">
        <v>8402</v>
      </c>
      <c r="J8411">
        <f t="shared" si="131"/>
        <v>105000</v>
      </c>
      <c r="K8411" t="e">
        <f>VLOOKUP(B8411,'REGISTRO ABONOS'!$B$8:$BC$10039,54,0)</f>
        <v>#N/A</v>
      </c>
      <c r="L8411" t="e">
        <f>IF(Tabla267[[#This Row],[VALOR RESTANTE]]&lt;Tabla267[[#This Row],[VALOR]],"NO DISPONIBLE","DISPONIBLE")</f>
        <v>#N/A</v>
      </c>
      <c r="M8411" s="9">
        <f>COUNTIF(Tabla267[[#This Row],[VALOR RESTANTE]],0)</f>
        <v>0</v>
      </c>
    </row>
    <row r="8412" spans="2:13" hidden="1" x14ac:dyDescent="0.2">
      <c r="B8412" s="31">
        <v>8403</v>
      </c>
      <c r="J8412">
        <f t="shared" si="131"/>
        <v>105000</v>
      </c>
      <c r="K8412" t="e">
        <f>VLOOKUP(B8412,'REGISTRO ABONOS'!$B$8:$BC$10039,54,0)</f>
        <v>#N/A</v>
      </c>
      <c r="L8412" t="e">
        <f>IF(Tabla267[[#This Row],[VALOR RESTANTE]]&lt;Tabla267[[#This Row],[VALOR]],"NO DISPONIBLE","DISPONIBLE")</f>
        <v>#N/A</v>
      </c>
      <c r="M8412" s="9">
        <f>COUNTIF(Tabla267[[#This Row],[VALOR RESTANTE]],0)</f>
        <v>0</v>
      </c>
    </row>
    <row r="8413" spans="2:13" hidden="1" x14ac:dyDescent="0.2">
      <c r="B8413" s="31">
        <v>8404</v>
      </c>
      <c r="J8413">
        <f t="shared" si="131"/>
        <v>105000</v>
      </c>
      <c r="K8413" t="e">
        <f>VLOOKUP(B8413,'REGISTRO ABONOS'!$B$8:$BC$10039,54,0)</f>
        <v>#N/A</v>
      </c>
      <c r="L8413" t="e">
        <f>IF(Tabla267[[#This Row],[VALOR RESTANTE]]&lt;Tabla267[[#This Row],[VALOR]],"NO DISPONIBLE","DISPONIBLE")</f>
        <v>#N/A</v>
      </c>
      <c r="M8413" s="9">
        <f>COUNTIF(Tabla267[[#This Row],[VALOR RESTANTE]],0)</f>
        <v>0</v>
      </c>
    </row>
    <row r="8414" spans="2:13" hidden="1" x14ac:dyDescent="0.2">
      <c r="B8414" s="31">
        <v>8405</v>
      </c>
      <c r="J8414">
        <f t="shared" si="131"/>
        <v>105000</v>
      </c>
      <c r="K8414" t="e">
        <f>VLOOKUP(B8414,'REGISTRO ABONOS'!$B$8:$BC$10039,54,0)</f>
        <v>#N/A</v>
      </c>
      <c r="L8414" t="e">
        <f>IF(Tabla267[[#This Row],[VALOR RESTANTE]]&lt;Tabla267[[#This Row],[VALOR]],"NO DISPONIBLE","DISPONIBLE")</f>
        <v>#N/A</v>
      </c>
      <c r="M8414" s="9">
        <f>COUNTIF(Tabla267[[#This Row],[VALOR RESTANTE]],0)</f>
        <v>0</v>
      </c>
    </row>
    <row r="8415" spans="2:13" hidden="1" x14ac:dyDescent="0.2">
      <c r="B8415" s="31">
        <v>8406</v>
      </c>
      <c r="J8415">
        <f t="shared" si="131"/>
        <v>105000</v>
      </c>
      <c r="K8415" t="e">
        <f>VLOOKUP(B8415,'REGISTRO ABONOS'!$B$8:$BC$10039,54,0)</f>
        <v>#N/A</v>
      </c>
      <c r="L8415" t="e">
        <f>IF(Tabla267[[#This Row],[VALOR RESTANTE]]&lt;Tabla267[[#This Row],[VALOR]],"NO DISPONIBLE","DISPONIBLE")</f>
        <v>#N/A</v>
      </c>
      <c r="M8415" s="9">
        <f>COUNTIF(Tabla267[[#This Row],[VALOR RESTANTE]],0)</f>
        <v>0</v>
      </c>
    </row>
    <row r="8416" spans="2:13" hidden="1" x14ac:dyDescent="0.2">
      <c r="B8416" s="31">
        <v>8407</v>
      </c>
      <c r="J8416">
        <f t="shared" si="131"/>
        <v>105000</v>
      </c>
      <c r="K8416" t="e">
        <f>VLOOKUP(B8416,'REGISTRO ABONOS'!$B$8:$BC$10039,54,0)</f>
        <v>#N/A</v>
      </c>
      <c r="L8416" t="e">
        <f>IF(Tabla267[[#This Row],[VALOR RESTANTE]]&lt;Tabla267[[#This Row],[VALOR]],"NO DISPONIBLE","DISPONIBLE")</f>
        <v>#N/A</v>
      </c>
      <c r="M8416" s="9">
        <f>COUNTIF(Tabla267[[#This Row],[VALOR RESTANTE]],0)</f>
        <v>0</v>
      </c>
    </row>
    <row r="8417" spans="2:13" hidden="1" x14ac:dyDescent="0.2">
      <c r="B8417" s="31">
        <v>8408</v>
      </c>
      <c r="J8417">
        <f t="shared" si="131"/>
        <v>105000</v>
      </c>
      <c r="K8417" t="e">
        <f>VLOOKUP(B8417,'REGISTRO ABONOS'!$B$8:$BC$10039,54,0)</f>
        <v>#N/A</v>
      </c>
      <c r="L8417" t="e">
        <f>IF(Tabla267[[#This Row],[VALOR RESTANTE]]&lt;Tabla267[[#This Row],[VALOR]],"NO DISPONIBLE","DISPONIBLE")</f>
        <v>#N/A</v>
      </c>
      <c r="M8417" s="9">
        <f>COUNTIF(Tabla267[[#This Row],[VALOR RESTANTE]],0)</f>
        <v>0</v>
      </c>
    </row>
    <row r="8418" spans="2:13" hidden="1" x14ac:dyDescent="0.2">
      <c r="B8418" s="31">
        <v>8409</v>
      </c>
      <c r="J8418">
        <f t="shared" si="131"/>
        <v>105000</v>
      </c>
      <c r="K8418" t="e">
        <f>VLOOKUP(B8418,'REGISTRO ABONOS'!$B$8:$BC$10039,54,0)</f>
        <v>#N/A</v>
      </c>
      <c r="L8418" t="e">
        <f>IF(Tabla267[[#This Row],[VALOR RESTANTE]]&lt;Tabla267[[#This Row],[VALOR]],"NO DISPONIBLE","DISPONIBLE")</f>
        <v>#N/A</v>
      </c>
      <c r="M8418" s="9">
        <f>COUNTIF(Tabla267[[#This Row],[VALOR RESTANTE]],0)</f>
        <v>0</v>
      </c>
    </row>
    <row r="8419" spans="2:13" hidden="1" x14ac:dyDescent="0.2">
      <c r="B8419" s="31">
        <v>8410</v>
      </c>
      <c r="J8419">
        <f t="shared" si="131"/>
        <v>105000</v>
      </c>
      <c r="K8419" t="e">
        <f>VLOOKUP(B8419,'REGISTRO ABONOS'!$B$8:$BC$10039,54,0)</f>
        <v>#N/A</v>
      </c>
      <c r="L8419" t="e">
        <f>IF(Tabla267[[#This Row],[VALOR RESTANTE]]&lt;Tabla267[[#This Row],[VALOR]],"NO DISPONIBLE","DISPONIBLE")</f>
        <v>#N/A</v>
      </c>
      <c r="M8419" s="9">
        <f>COUNTIF(Tabla267[[#This Row],[VALOR RESTANTE]],0)</f>
        <v>0</v>
      </c>
    </row>
    <row r="8420" spans="2:13" hidden="1" x14ac:dyDescent="0.2">
      <c r="B8420" s="31">
        <v>8411</v>
      </c>
      <c r="J8420">
        <f t="shared" si="131"/>
        <v>105000</v>
      </c>
      <c r="K8420" t="e">
        <f>VLOOKUP(B8420,'REGISTRO ABONOS'!$B$8:$BC$10039,54,0)</f>
        <v>#N/A</v>
      </c>
      <c r="L8420" t="e">
        <f>IF(Tabla267[[#This Row],[VALOR RESTANTE]]&lt;Tabla267[[#This Row],[VALOR]],"NO DISPONIBLE","DISPONIBLE")</f>
        <v>#N/A</v>
      </c>
      <c r="M8420" s="9">
        <f>COUNTIF(Tabla267[[#This Row],[VALOR RESTANTE]],0)</f>
        <v>0</v>
      </c>
    </row>
    <row r="8421" spans="2:13" hidden="1" x14ac:dyDescent="0.2">
      <c r="B8421" s="31">
        <v>8412</v>
      </c>
      <c r="J8421">
        <f t="shared" si="131"/>
        <v>105000</v>
      </c>
      <c r="K8421" t="e">
        <f>VLOOKUP(B8421,'REGISTRO ABONOS'!$B$8:$BC$10039,54,0)</f>
        <v>#N/A</v>
      </c>
      <c r="L8421" t="e">
        <f>IF(Tabla267[[#This Row],[VALOR RESTANTE]]&lt;Tabla267[[#This Row],[VALOR]],"NO DISPONIBLE","DISPONIBLE")</f>
        <v>#N/A</v>
      </c>
      <c r="M8421" s="9">
        <f>COUNTIF(Tabla267[[#This Row],[VALOR RESTANTE]],0)</f>
        <v>0</v>
      </c>
    </row>
    <row r="8422" spans="2:13" hidden="1" x14ac:dyDescent="0.2">
      <c r="B8422" s="31">
        <v>8413</v>
      </c>
      <c r="J8422">
        <f t="shared" si="131"/>
        <v>105000</v>
      </c>
      <c r="K8422" t="e">
        <f>VLOOKUP(B8422,'REGISTRO ABONOS'!$B$8:$BC$10039,54,0)</f>
        <v>#N/A</v>
      </c>
      <c r="L8422" t="e">
        <f>IF(Tabla267[[#This Row],[VALOR RESTANTE]]&lt;Tabla267[[#This Row],[VALOR]],"NO DISPONIBLE","DISPONIBLE")</f>
        <v>#N/A</v>
      </c>
      <c r="M8422" s="9">
        <f>COUNTIF(Tabla267[[#This Row],[VALOR RESTANTE]],0)</f>
        <v>0</v>
      </c>
    </row>
    <row r="8423" spans="2:13" hidden="1" x14ac:dyDescent="0.2">
      <c r="B8423" s="31">
        <v>8414</v>
      </c>
      <c r="J8423">
        <f t="shared" si="131"/>
        <v>105000</v>
      </c>
      <c r="K8423" t="e">
        <f>VLOOKUP(B8423,'REGISTRO ABONOS'!$B$8:$BC$10039,54,0)</f>
        <v>#N/A</v>
      </c>
      <c r="L8423" t="e">
        <f>IF(Tabla267[[#This Row],[VALOR RESTANTE]]&lt;Tabla267[[#This Row],[VALOR]],"NO DISPONIBLE","DISPONIBLE")</f>
        <v>#N/A</v>
      </c>
      <c r="M8423" s="9">
        <f>COUNTIF(Tabla267[[#This Row],[VALOR RESTANTE]],0)</f>
        <v>0</v>
      </c>
    </row>
    <row r="8424" spans="2:13" hidden="1" x14ac:dyDescent="0.2">
      <c r="B8424" s="31">
        <v>8415</v>
      </c>
      <c r="J8424">
        <f t="shared" si="131"/>
        <v>105000</v>
      </c>
      <c r="K8424" t="e">
        <f>VLOOKUP(B8424,'REGISTRO ABONOS'!$B$8:$BC$10039,54,0)</f>
        <v>#N/A</v>
      </c>
      <c r="L8424" t="e">
        <f>IF(Tabla267[[#This Row],[VALOR RESTANTE]]&lt;Tabla267[[#This Row],[VALOR]],"NO DISPONIBLE","DISPONIBLE")</f>
        <v>#N/A</v>
      </c>
      <c r="M8424" s="9">
        <f>COUNTIF(Tabla267[[#This Row],[VALOR RESTANTE]],0)</f>
        <v>0</v>
      </c>
    </row>
    <row r="8425" spans="2:13" hidden="1" x14ac:dyDescent="0.2">
      <c r="B8425" s="31">
        <v>8416</v>
      </c>
      <c r="J8425">
        <f t="shared" si="131"/>
        <v>105000</v>
      </c>
      <c r="K8425" t="e">
        <f>VLOOKUP(B8425,'REGISTRO ABONOS'!$B$8:$BC$10039,54,0)</f>
        <v>#N/A</v>
      </c>
      <c r="L8425" t="e">
        <f>IF(Tabla267[[#This Row],[VALOR RESTANTE]]&lt;Tabla267[[#This Row],[VALOR]],"NO DISPONIBLE","DISPONIBLE")</f>
        <v>#N/A</v>
      </c>
      <c r="M8425" s="9">
        <f>COUNTIF(Tabla267[[#This Row],[VALOR RESTANTE]],0)</f>
        <v>0</v>
      </c>
    </row>
    <row r="8426" spans="2:13" hidden="1" x14ac:dyDescent="0.2">
      <c r="B8426" s="31">
        <v>8417</v>
      </c>
      <c r="J8426">
        <f t="shared" si="131"/>
        <v>105000</v>
      </c>
      <c r="K8426" t="e">
        <f>VLOOKUP(B8426,'REGISTRO ABONOS'!$B$8:$BC$10039,54,0)</f>
        <v>#N/A</v>
      </c>
      <c r="L8426" t="e">
        <f>IF(Tabla267[[#This Row],[VALOR RESTANTE]]&lt;Tabla267[[#This Row],[VALOR]],"NO DISPONIBLE","DISPONIBLE")</f>
        <v>#N/A</v>
      </c>
      <c r="M8426" s="9">
        <f>COUNTIF(Tabla267[[#This Row],[VALOR RESTANTE]],0)</f>
        <v>0</v>
      </c>
    </row>
    <row r="8427" spans="2:13" hidden="1" x14ac:dyDescent="0.2">
      <c r="B8427" s="31">
        <v>8418</v>
      </c>
      <c r="J8427">
        <f t="shared" si="131"/>
        <v>105000</v>
      </c>
      <c r="K8427" t="e">
        <f>VLOOKUP(B8427,'REGISTRO ABONOS'!$B$8:$BC$10039,54,0)</f>
        <v>#N/A</v>
      </c>
      <c r="L8427" t="e">
        <f>IF(Tabla267[[#This Row],[VALOR RESTANTE]]&lt;Tabla267[[#This Row],[VALOR]],"NO DISPONIBLE","DISPONIBLE")</f>
        <v>#N/A</v>
      </c>
      <c r="M8427" s="9">
        <f>COUNTIF(Tabla267[[#This Row],[VALOR RESTANTE]],0)</f>
        <v>0</v>
      </c>
    </row>
    <row r="8428" spans="2:13" hidden="1" x14ac:dyDescent="0.2">
      <c r="B8428" s="31">
        <v>8419</v>
      </c>
      <c r="J8428">
        <f t="shared" si="131"/>
        <v>105000</v>
      </c>
      <c r="K8428" t="e">
        <f>VLOOKUP(B8428,'REGISTRO ABONOS'!$B$8:$BC$10039,54,0)</f>
        <v>#N/A</v>
      </c>
      <c r="L8428" t="e">
        <f>IF(Tabla267[[#This Row],[VALOR RESTANTE]]&lt;Tabla267[[#This Row],[VALOR]],"NO DISPONIBLE","DISPONIBLE")</f>
        <v>#N/A</v>
      </c>
      <c r="M8428" s="9">
        <f>COUNTIF(Tabla267[[#This Row],[VALOR RESTANTE]],0)</f>
        <v>0</v>
      </c>
    </row>
    <row r="8429" spans="2:13" hidden="1" x14ac:dyDescent="0.2">
      <c r="B8429" s="31">
        <v>8420</v>
      </c>
      <c r="J8429">
        <f t="shared" si="131"/>
        <v>105000</v>
      </c>
      <c r="K8429" t="e">
        <f>VLOOKUP(B8429,'REGISTRO ABONOS'!$B$8:$BC$10039,54,0)</f>
        <v>#N/A</v>
      </c>
      <c r="L8429" t="e">
        <f>IF(Tabla267[[#This Row],[VALOR RESTANTE]]&lt;Tabla267[[#This Row],[VALOR]],"NO DISPONIBLE","DISPONIBLE")</f>
        <v>#N/A</v>
      </c>
      <c r="M8429" s="9">
        <f>COUNTIF(Tabla267[[#This Row],[VALOR RESTANTE]],0)</f>
        <v>0</v>
      </c>
    </row>
    <row r="8430" spans="2:13" hidden="1" x14ac:dyDescent="0.2">
      <c r="B8430" s="31">
        <v>8421</v>
      </c>
      <c r="J8430">
        <f t="shared" si="131"/>
        <v>105000</v>
      </c>
      <c r="K8430" t="e">
        <f>VLOOKUP(B8430,'REGISTRO ABONOS'!$B$8:$BC$10039,54,0)</f>
        <v>#N/A</v>
      </c>
      <c r="L8430" t="e">
        <f>IF(Tabla267[[#This Row],[VALOR RESTANTE]]&lt;Tabla267[[#This Row],[VALOR]],"NO DISPONIBLE","DISPONIBLE")</f>
        <v>#N/A</v>
      </c>
      <c r="M8430" s="9">
        <f>COUNTIF(Tabla267[[#This Row],[VALOR RESTANTE]],0)</f>
        <v>0</v>
      </c>
    </row>
    <row r="8431" spans="2:13" hidden="1" x14ac:dyDescent="0.2">
      <c r="B8431" s="31">
        <v>8422</v>
      </c>
      <c r="J8431">
        <f t="shared" si="131"/>
        <v>105000</v>
      </c>
      <c r="K8431" t="e">
        <f>VLOOKUP(B8431,'REGISTRO ABONOS'!$B$8:$BC$10039,54,0)</f>
        <v>#N/A</v>
      </c>
      <c r="L8431" t="e">
        <f>IF(Tabla267[[#This Row],[VALOR RESTANTE]]&lt;Tabla267[[#This Row],[VALOR]],"NO DISPONIBLE","DISPONIBLE")</f>
        <v>#N/A</v>
      </c>
      <c r="M8431" s="9">
        <f>COUNTIF(Tabla267[[#This Row],[VALOR RESTANTE]],0)</f>
        <v>0</v>
      </c>
    </row>
    <row r="8432" spans="2:13" hidden="1" x14ac:dyDescent="0.2">
      <c r="B8432" s="31">
        <v>8423</v>
      </c>
      <c r="J8432">
        <f t="shared" si="131"/>
        <v>105000</v>
      </c>
      <c r="K8432" t="e">
        <f>VLOOKUP(B8432,'REGISTRO ABONOS'!$B$8:$BC$10039,54,0)</f>
        <v>#N/A</v>
      </c>
      <c r="L8432" t="e">
        <f>IF(Tabla267[[#This Row],[VALOR RESTANTE]]&lt;Tabla267[[#This Row],[VALOR]],"NO DISPONIBLE","DISPONIBLE")</f>
        <v>#N/A</v>
      </c>
      <c r="M8432" s="9">
        <f>COUNTIF(Tabla267[[#This Row],[VALOR RESTANTE]],0)</f>
        <v>0</v>
      </c>
    </row>
    <row r="8433" spans="2:13" hidden="1" x14ac:dyDescent="0.2">
      <c r="B8433" s="31">
        <v>8424</v>
      </c>
      <c r="J8433">
        <f t="shared" si="131"/>
        <v>105000</v>
      </c>
      <c r="K8433" t="e">
        <f>VLOOKUP(B8433,'REGISTRO ABONOS'!$B$8:$BC$10039,54,0)</f>
        <v>#N/A</v>
      </c>
      <c r="L8433" t="e">
        <f>IF(Tabla267[[#This Row],[VALOR RESTANTE]]&lt;Tabla267[[#This Row],[VALOR]],"NO DISPONIBLE","DISPONIBLE")</f>
        <v>#N/A</v>
      </c>
      <c r="M8433" s="9">
        <f>COUNTIF(Tabla267[[#This Row],[VALOR RESTANTE]],0)</f>
        <v>0</v>
      </c>
    </row>
    <row r="8434" spans="2:13" hidden="1" x14ac:dyDescent="0.2">
      <c r="B8434" s="31">
        <v>8425</v>
      </c>
      <c r="J8434">
        <f t="shared" si="131"/>
        <v>105000</v>
      </c>
      <c r="K8434" t="e">
        <f>VLOOKUP(B8434,'REGISTRO ABONOS'!$B$8:$BC$10039,54,0)</f>
        <v>#N/A</v>
      </c>
      <c r="L8434" t="e">
        <f>IF(Tabla267[[#This Row],[VALOR RESTANTE]]&lt;Tabla267[[#This Row],[VALOR]],"NO DISPONIBLE","DISPONIBLE")</f>
        <v>#N/A</v>
      </c>
      <c r="M8434" s="9">
        <f>COUNTIF(Tabla267[[#This Row],[VALOR RESTANTE]],0)</f>
        <v>0</v>
      </c>
    </row>
    <row r="8435" spans="2:13" hidden="1" x14ac:dyDescent="0.2">
      <c r="B8435" s="31">
        <v>8426</v>
      </c>
      <c r="J8435">
        <f t="shared" si="131"/>
        <v>105000</v>
      </c>
      <c r="K8435" t="e">
        <f>VLOOKUP(B8435,'REGISTRO ABONOS'!$B$8:$BC$10039,54,0)</f>
        <v>#N/A</v>
      </c>
      <c r="L8435" t="e">
        <f>IF(Tabla267[[#This Row],[VALOR RESTANTE]]&lt;Tabla267[[#This Row],[VALOR]],"NO DISPONIBLE","DISPONIBLE")</f>
        <v>#N/A</v>
      </c>
      <c r="M8435" s="9">
        <f>COUNTIF(Tabla267[[#This Row],[VALOR RESTANTE]],0)</f>
        <v>0</v>
      </c>
    </row>
    <row r="8436" spans="2:13" hidden="1" x14ac:dyDescent="0.2">
      <c r="B8436" s="31">
        <v>8427</v>
      </c>
      <c r="C8436" s="10">
        <v>43559</v>
      </c>
      <c r="D8436" t="s">
        <v>381</v>
      </c>
      <c r="I8436" t="s">
        <v>383</v>
      </c>
      <c r="J8436">
        <f t="shared" si="131"/>
        <v>105000</v>
      </c>
      <c r="K8436" t="e">
        <f>VLOOKUP(B8436,'REGISTRO ABONOS'!$B$8:$BC$10039,54,0)</f>
        <v>#N/A</v>
      </c>
      <c r="L8436" t="e">
        <f>IF(Tabla267[[#This Row],[VALOR RESTANTE]]&lt;Tabla267[[#This Row],[VALOR]],"NO DISPONIBLE","DISPONIBLE")</f>
        <v>#N/A</v>
      </c>
      <c r="M8436" s="9">
        <f>COUNTIF(Tabla267[[#This Row],[VALOR RESTANTE]],0)</f>
        <v>0</v>
      </c>
    </row>
    <row r="8437" spans="2:13" hidden="1" x14ac:dyDescent="0.2">
      <c r="B8437" s="31">
        <v>8428</v>
      </c>
      <c r="J8437">
        <f t="shared" si="131"/>
        <v>105000</v>
      </c>
      <c r="K8437" t="e">
        <f>VLOOKUP(B8437,'REGISTRO ABONOS'!$B$8:$BC$10039,54,0)</f>
        <v>#N/A</v>
      </c>
      <c r="L8437" t="e">
        <f>IF(Tabla267[[#This Row],[VALOR RESTANTE]]&lt;Tabla267[[#This Row],[VALOR]],"NO DISPONIBLE","DISPONIBLE")</f>
        <v>#N/A</v>
      </c>
      <c r="M8437" s="9">
        <f>COUNTIF(Tabla267[[#This Row],[VALOR RESTANTE]],0)</f>
        <v>0</v>
      </c>
    </row>
    <row r="8438" spans="2:13" hidden="1" x14ac:dyDescent="0.2">
      <c r="B8438" s="31">
        <v>8429</v>
      </c>
      <c r="J8438">
        <f t="shared" si="131"/>
        <v>105000</v>
      </c>
      <c r="K8438" t="e">
        <f>VLOOKUP(B8438,'REGISTRO ABONOS'!$B$8:$BC$10039,54,0)</f>
        <v>#N/A</v>
      </c>
      <c r="L8438" t="e">
        <f>IF(Tabla267[[#This Row],[VALOR RESTANTE]]&lt;Tabla267[[#This Row],[VALOR]],"NO DISPONIBLE","DISPONIBLE")</f>
        <v>#N/A</v>
      </c>
      <c r="M8438" s="9">
        <f>COUNTIF(Tabla267[[#This Row],[VALOR RESTANTE]],0)</f>
        <v>0</v>
      </c>
    </row>
    <row r="8439" spans="2:13" hidden="1" x14ac:dyDescent="0.2">
      <c r="B8439" s="31">
        <v>8430</v>
      </c>
      <c r="J8439">
        <f t="shared" si="131"/>
        <v>105000</v>
      </c>
      <c r="K8439" t="e">
        <f>VLOOKUP(B8439,'REGISTRO ABONOS'!$B$8:$BC$10039,54,0)</f>
        <v>#N/A</v>
      </c>
      <c r="L8439" t="e">
        <f>IF(Tabla267[[#This Row],[VALOR RESTANTE]]&lt;Tabla267[[#This Row],[VALOR]],"NO DISPONIBLE","DISPONIBLE")</f>
        <v>#N/A</v>
      </c>
      <c r="M8439" s="9">
        <f>COUNTIF(Tabla267[[#This Row],[VALOR RESTANTE]],0)</f>
        <v>0</v>
      </c>
    </row>
    <row r="8440" spans="2:13" hidden="1" x14ac:dyDescent="0.2">
      <c r="B8440" s="31">
        <v>8431</v>
      </c>
      <c r="J8440">
        <f t="shared" si="131"/>
        <v>105000</v>
      </c>
      <c r="K8440" t="e">
        <f>VLOOKUP(B8440,'REGISTRO ABONOS'!$B$8:$BC$10039,54,0)</f>
        <v>#N/A</v>
      </c>
      <c r="L8440" t="e">
        <f>IF(Tabla267[[#This Row],[VALOR RESTANTE]]&lt;Tabla267[[#This Row],[VALOR]],"NO DISPONIBLE","DISPONIBLE")</f>
        <v>#N/A</v>
      </c>
      <c r="M8440" s="9">
        <f>COUNTIF(Tabla267[[#This Row],[VALOR RESTANTE]],0)</f>
        <v>0</v>
      </c>
    </row>
    <row r="8441" spans="2:13" hidden="1" x14ac:dyDescent="0.2">
      <c r="B8441" s="31">
        <v>8432</v>
      </c>
      <c r="J8441">
        <f t="shared" si="131"/>
        <v>105000</v>
      </c>
      <c r="K8441" t="e">
        <f>VLOOKUP(B8441,'REGISTRO ABONOS'!$B$8:$BC$10039,54,0)</f>
        <v>#N/A</v>
      </c>
      <c r="L8441" t="e">
        <f>IF(Tabla267[[#This Row],[VALOR RESTANTE]]&lt;Tabla267[[#This Row],[VALOR]],"NO DISPONIBLE","DISPONIBLE")</f>
        <v>#N/A</v>
      </c>
      <c r="M8441" s="9">
        <f>COUNTIF(Tabla267[[#This Row],[VALOR RESTANTE]],0)</f>
        <v>0</v>
      </c>
    </row>
    <row r="8442" spans="2:13" hidden="1" x14ac:dyDescent="0.2">
      <c r="B8442" s="31">
        <v>8433</v>
      </c>
      <c r="J8442">
        <f t="shared" si="131"/>
        <v>105000</v>
      </c>
      <c r="K8442" t="e">
        <f>VLOOKUP(B8442,'REGISTRO ABONOS'!$B$8:$BC$10039,54,0)</f>
        <v>#N/A</v>
      </c>
      <c r="L8442" t="e">
        <f>IF(Tabla267[[#This Row],[VALOR RESTANTE]]&lt;Tabla267[[#This Row],[VALOR]],"NO DISPONIBLE","DISPONIBLE")</f>
        <v>#N/A</v>
      </c>
      <c r="M8442" s="9">
        <f>COUNTIF(Tabla267[[#This Row],[VALOR RESTANTE]],0)</f>
        <v>0</v>
      </c>
    </row>
    <row r="8443" spans="2:13" hidden="1" x14ac:dyDescent="0.2">
      <c r="B8443" s="31">
        <v>8434</v>
      </c>
      <c r="J8443">
        <f t="shared" si="131"/>
        <v>105000</v>
      </c>
      <c r="K8443" t="e">
        <f>VLOOKUP(B8443,'REGISTRO ABONOS'!$B$8:$BC$10039,54,0)</f>
        <v>#N/A</v>
      </c>
      <c r="L8443" t="e">
        <f>IF(Tabla267[[#This Row],[VALOR RESTANTE]]&lt;Tabla267[[#This Row],[VALOR]],"NO DISPONIBLE","DISPONIBLE")</f>
        <v>#N/A</v>
      </c>
      <c r="M8443" s="9">
        <f>COUNTIF(Tabla267[[#This Row],[VALOR RESTANTE]],0)</f>
        <v>0</v>
      </c>
    </row>
    <row r="8444" spans="2:13" hidden="1" x14ac:dyDescent="0.2">
      <c r="B8444" s="31">
        <v>8435</v>
      </c>
      <c r="C8444" s="10">
        <v>43560</v>
      </c>
      <c r="D8444" t="s">
        <v>299</v>
      </c>
      <c r="I8444" t="s">
        <v>281</v>
      </c>
      <c r="J8444">
        <f t="shared" si="131"/>
        <v>105000</v>
      </c>
      <c r="K8444" t="e">
        <f>VLOOKUP(B8444,'REGISTRO ABONOS'!$B$8:$BC$10039,54,0)</f>
        <v>#N/A</v>
      </c>
      <c r="L8444" t="e">
        <f>IF(Tabla267[[#This Row],[VALOR RESTANTE]]&lt;Tabla267[[#This Row],[VALOR]],"NO DISPONIBLE","DISPONIBLE")</f>
        <v>#N/A</v>
      </c>
      <c r="M8444" s="9">
        <f>COUNTIF(Tabla267[[#This Row],[VALOR RESTANTE]],0)</f>
        <v>0</v>
      </c>
    </row>
    <row r="8445" spans="2:13" hidden="1" x14ac:dyDescent="0.2">
      <c r="B8445" s="31">
        <v>8436</v>
      </c>
      <c r="J8445">
        <f t="shared" si="131"/>
        <v>105000</v>
      </c>
      <c r="K8445" t="e">
        <f>VLOOKUP(B8445,'REGISTRO ABONOS'!$B$8:$BC$10039,54,0)</f>
        <v>#N/A</v>
      </c>
      <c r="L8445" t="e">
        <f>IF(Tabla267[[#This Row],[VALOR RESTANTE]]&lt;Tabla267[[#This Row],[VALOR]],"NO DISPONIBLE","DISPONIBLE")</f>
        <v>#N/A</v>
      </c>
      <c r="M8445" s="9">
        <f>COUNTIF(Tabla267[[#This Row],[VALOR RESTANTE]],0)</f>
        <v>0</v>
      </c>
    </row>
    <row r="8446" spans="2:13" hidden="1" x14ac:dyDescent="0.2">
      <c r="B8446" s="31">
        <v>8437</v>
      </c>
      <c r="J8446">
        <f t="shared" si="131"/>
        <v>105000</v>
      </c>
      <c r="K8446" t="e">
        <f>VLOOKUP(B8446,'REGISTRO ABONOS'!$B$8:$BC$10039,54,0)</f>
        <v>#N/A</v>
      </c>
      <c r="L8446" t="e">
        <f>IF(Tabla267[[#This Row],[VALOR RESTANTE]]&lt;Tabla267[[#This Row],[VALOR]],"NO DISPONIBLE","DISPONIBLE")</f>
        <v>#N/A</v>
      </c>
      <c r="M8446" s="9">
        <f>COUNTIF(Tabla267[[#This Row],[VALOR RESTANTE]],0)</f>
        <v>0</v>
      </c>
    </row>
    <row r="8447" spans="2:13" hidden="1" x14ac:dyDescent="0.2">
      <c r="B8447" s="31">
        <v>8438</v>
      </c>
      <c r="J8447">
        <f t="shared" si="131"/>
        <v>105000</v>
      </c>
      <c r="K8447" t="e">
        <f>VLOOKUP(B8447,'REGISTRO ABONOS'!$B$8:$BC$10039,54,0)</f>
        <v>#N/A</v>
      </c>
      <c r="L8447" t="e">
        <f>IF(Tabla267[[#This Row],[VALOR RESTANTE]]&lt;Tabla267[[#This Row],[VALOR]],"NO DISPONIBLE","DISPONIBLE")</f>
        <v>#N/A</v>
      </c>
      <c r="M8447" s="9">
        <f>COUNTIF(Tabla267[[#This Row],[VALOR RESTANTE]],0)</f>
        <v>0</v>
      </c>
    </row>
    <row r="8448" spans="2:13" hidden="1" x14ac:dyDescent="0.2">
      <c r="B8448" s="31">
        <v>8439</v>
      </c>
      <c r="J8448">
        <f t="shared" si="131"/>
        <v>105000</v>
      </c>
      <c r="K8448" t="e">
        <f>VLOOKUP(B8448,'REGISTRO ABONOS'!$B$8:$BC$10039,54,0)</f>
        <v>#N/A</v>
      </c>
      <c r="L8448" t="e">
        <f>IF(Tabla267[[#This Row],[VALOR RESTANTE]]&lt;Tabla267[[#This Row],[VALOR]],"NO DISPONIBLE","DISPONIBLE")</f>
        <v>#N/A</v>
      </c>
      <c r="M8448" s="9">
        <f>COUNTIF(Tabla267[[#This Row],[VALOR RESTANTE]],0)</f>
        <v>0</v>
      </c>
    </row>
    <row r="8449" spans="2:13" hidden="1" x14ac:dyDescent="0.2">
      <c r="B8449" s="31">
        <v>8440</v>
      </c>
      <c r="J8449">
        <f t="shared" si="131"/>
        <v>105000</v>
      </c>
      <c r="K8449" t="e">
        <f>VLOOKUP(B8449,'REGISTRO ABONOS'!$B$8:$BC$10039,54,0)</f>
        <v>#N/A</v>
      </c>
      <c r="L8449" t="e">
        <f>IF(Tabla267[[#This Row],[VALOR RESTANTE]]&lt;Tabla267[[#This Row],[VALOR]],"NO DISPONIBLE","DISPONIBLE")</f>
        <v>#N/A</v>
      </c>
      <c r="M8449" s="9">
        <f>COUNTIF(Tabla267[[#This Row],[VALOR RESTANTE]],0)</f>
        <v>0</v>
      </c>
    </row>
    <row r="8450" spans="2:13" hidden="1" x14ac:dyDescent="0.2">
      <c r="B8450" s="31">
        <v>8441</v>
      </c>
      <c r="J8450">
        <f t="shared" si="131"/>
        <v>105000</v>
      </c>
      <c r="K8450" t="e">
        <f>VLOOKUP(B8450,'REGISTRO ABONOS'!$B$8:$BC$10039,54,0)</f>
        <v>#N/A</v>
      </c>
      <c r="L8450" t="e">
        <f>IF(Tabla267[[#This Row],[VALOR RESTANTE]]&lt;Tabla267[[#This Row],[VALOR]],"NO DISPONIBLE","DISPONIBLE")</f>
        <v>#N/A</v>
      </c>
      <c r="M8450" s="9">
        <f>COUNTIF(Tabla267[[#This Row],[VALOR RESTANTE]],0)</f>
        <v>0</v>
      </c>
    </row>
    <row r="8451" spans="2:13" hidden="1" x14ac:dyDescent="0.2">
      <c r="B8451" s="31">
        <v>8442</v>
      </c>
      <c r="J8451">
        <f t="shared" si="131"/>
        <v>105000</v>
      </c>
      <c r="K8451" t="e">
        <f>VLOOKUP(B8451,'REGISTRO ABONOS'!$B$8:$BC$10039,54,0)</f>
        <v>#N/A</v>
      </c>
      <c r="L8451" t="e">
        <f>IF(Tabla267[[#This Row],[VALOR RESTANTE]]&lt;Tabla267[[#This Row],[VALOR]],"NO DISPONIBLE","DISPONIBLE")</f>
        <v>#N/A</v>
      </c>
      <c r="M8451" s="9">
        <f>COUNTIF(Tabla267[[#This Row],[VALOR RESTANTE]],0)</f>
        <v>0</v>
      </c>
    </row>
    <row r="8452" spans="2:13" hidden="1" x14ac:dyDescent="0.2">
      <c r="B8452" s="31">
        <v>8443</v>
      </c>
      <c r="J8452">
        <f t="shared" si="131"/>
        <v>105000</v>
      </c>
      <c r="K8452" t="e">
        <f>VLOOKUP(B8452,'REGISTRO ABONOS'!$B$8:$BC$10039,54,0)</f>
        <v>#N/A</v>
      </c>
      <c r="L8452" t="e">
        <f>IF(Tabla267[[#This Row],[VALOR RESTANTE]]&lt;Tabla267[[#This Row],[VALOR]],"NO DISPONIBLE","DISPONIBLE")</f>
        <v>#N/A</v>
      </c>
      <c r="M8452" s="9">
        <f>COUNTIF(Tabla267[[#This Row],[VALOR RESTANTE]],0)</f>
        <v>0</v>
      </c>
    </row>
    <row r="8453" spans="2:13" hidden="1" x14ac:dyDescent="0.2">
      <c r="B8453" s="31">
        <v>8444</v>
      </c>
      <c r="J8453">
        <f t="shared" si="131"/>
        <v>105000</v>
      </c>
      <c r="K8453" t="e">
        <f>VLOOKUP(B8453,'REGISTRO ABONOS'!$B$8:$BC$10039,54,0)</f>
        <v>#N/A</v>
      </c>
      <c r="L8453" t="e">
        <f>IF(Tabla267[[#This Row],[VALOR RESTANTE]]&lt;Tabla267[[#This Row],[VALOR]],"NO DISPONIBLE","DISPONIBLE")</f>
        <v>#N/A</v>
      </c>
      <c r="M8453" s="9">
        <f>COUNTIF(Tabla267[[#This Row],[VALOR RESTANTE]],0)</f>
        <v>0</v>
      </c>
    </row>
    <row r="8454" spans="2:13" hidden="1" x14ac:dyDescent="0.2">
      <c r="B8454" s="31">
        <v>8445</v>
      </c>
      <c r="J8454">
        <f t="shared" si="131"/>
        <v>105000</v>
      </c>
      <c r="K8454" t="e">
        <f>VLOOKUP(B8454,'REGISTRO ABONOS'!$B$8:$BC$10039,54,0)</f>
        <v>#N/A</v>
      </c>
      <c r="L8454" t="e">
        <f>IF(Tabla267[[#This Row],[VALOR RESTANTE]]&lt;Tabla267[[#This Row],[VALOR]],"NO DISPONIBLE","DISPONIBLE")</f>
        <v>#N/A</v>
      </c>
      <c r="M8454" s="9">
        <f>COUNTIF(Tabla267[[#This Row],[VALOR RESTANTE]],0)</f>
        <v>0</v>
      </c>
    </row>
    <row r="8455" spans="2:13" hidden="1" x14ac:dyDescent="0.2">
      <c r="B8455" s="31">
        <v>8446</v>
      </c>
      <c r="J8455">
        <f t="shared" si="131"/>
        <v>105000</v>
      </c>
      <c r="K8455" t="e">
        <f>VLOOKUP(B8455,'REGISTRO ABONOS'!$B$8:$BC$10039,54,0)</f>
        <v>#N/A</v>
      </c>
      <c r="L8455" t="e">
        <f>IF(Tabla267[[#This Row],[VALOR RESTANTE]]&lt;Tabla267[[#This Row],[VALOR]],"NO DISPONIBLE","DISPONIBLE")</f>
        <v>#N/A</v>
      </c>
      <c r="M8455" s="9">
        <f>COUNTIF(Tabla267[[#This Row],[VALOR RESTANTE]],0)</f>
        <v>0</v>
      </c>
    </row>
    <row r="8456" spans="2:13" hidden="1" x14ac:dyDescent="0.2">
      <c r="B8456" s="31">
        <v>8447</v>
      </c>
      <c r="J8456">
        <f t="shared" si="131"/>
        <v>105000</v>
      </c>
      <c r="K8456" t="e">
        <f>VLOOKUP(B8456,'REGISTRO ABONOS'!$B$8:$BC$10039,54,0)</f>
        <v>#N/A</v>
      </c>
      <c r="L8456" t="e">
        <f>IF(Tabla267[[#This Row],[VALOR RESTANTE]]&lt;Tabla267[[#This Row],[VALOR]],"NO DISPONIBLE","DISPONIBLE")</f>
        <v>#N/A</v>
      </c>
      <c r="M8456" s="9">
        <f>COUNTIF(Tabla267[[#This Row],[VALOR RESTANTE]],0)</f>
        <v>0</v>
      </c>
    </row>
    <row r="8457" spans="2:13" hidden="1" x14ac:dyDescent="0.2">
      <c r="B8457" s="31">
        <v>8448</v>
      </c>
      <c r="J8457">
        <f t="shared" si="131"/>
        <v>105000</v>
      </c>
      <c r="K8457" t="e">
        <f>VLOOKUP(B8457,'REGISTRO ABONOS'!$B$8:$BC$10039,54,0)</f>
        <v>#N/A</v>
      </c>
      <c r="L8457" t="e">
        <f>IF(Tabla267[[#This Row],[VALOR RESTANTE]]&lt;Tabla267[[#This Row],[VALOR]],"NO DISPONIBLE","DISPONIBLE")</f>
        <v>#N/A</v>
      </c>
      <c r="M8457" s="9">
        <f>COUNTIF(Tabla267[[#This Row],[VALOR RESTANTE]],0)</f>
        <v>0</v>
      </c>
    </row>
    <row r="8458" spans="2:13" hidden="1" x14ac:dyDescent="0.2">
      <c r="B8458" s="31">
        <v>8449</v>
      </c>
      <c r="J8458">
        <f t="shared" si="131"/>
        <v>105000</v>
      </c>
      <c r="K8458" t="e">
        <f>VLOOKUP(B8458,'REGISTRO ABONOS'!$B$8:$BC$10039,54,0)</f>
        <v>#N/A</v>
      </c>
      <c r="L8458" t="e">
        <f>IF(Tabla267[[#This Row],[VALOR RESTANTE]]&lt;Tabla267[[#This Row],[VALOR]],"NO DISPONIBLE","DISPONIBLE")</f>
        <v>#N/A</v>
      </c>
      <c r="M8458" s="9">
        <f>COUNTIF(Tabla267[[#This Row],[VALOR RESTANTE]],0)</f>
        <v>0</v>
      </c>
    </row>
    <row r="8459" spans="2:13" hidden="1" x14ac:dyDescent="0.2">
      <c r="B8459" s="31">
        <v>8450</v>
      </c>
      <c r="J8459">
        <f t="shared" si="131"/>
        <v>105000</v>
      </c>
      <c r="K8459" t="e">
        <f>VLOOKUP(B8459,'REGISTRO ABONOS'!$B$8:$BC$10039,54,0)</f>
        <v>#N/A</v>
      </c>
      <c r="L8459" t="e">
        <f>IF(Tabla267[[#This Row],[VALOR RESTANTE]]&lt;Tabla267[[#This Row],[VALOR]],"NO DISPONIBLE","DISPONIBLE")</f>
        <v>#N/A</v>
      </c>
      <c r="M8459" s="9">
        <f>COUNTIF(Tabla267[[#This Row],[VALOR RESTANTE]],0)</f>
        <v>0</v>
      </c>
    </row>
    <row r="8460" spans="2:13" hidden="1" x14ac:dyDescent="0.2">
      <c r="B8460" s="31">
        <v>8451</v>
      </c>
      <c r="J8460">
        <f t="shared" ref="J8460:J8523" si="132">IF(C8460&gt;43607,130000,105000)</f>
        <v>105000</v>
      </c>
      <c r="K8460" t="e">
        <f>VLOOKUP(B8460,'REGISTRO ABONOS'!$B$8:$BC$10039,54,0)</f>
        <v>#N/A</v>
      </c>
      <c r="L8460" t="e">
        <f>IF(Tabla267[[#This Row],[VALOR RESTANTE]]&lt;Tabla267[[#This Row],[VALOR]],"NO DISPONIBLE","DISPONIBLE")</f>
        <v>#N/A</v>
      </c>
      <c r="M8460" s="9">
        <f>COUNTIF(Tabla267[[#This Row],[VALOR RESTANTE]],0)</f>
        <v>0</v>
      </c>
    </row>
    <row r="8461" spans="2:13" hidden="1" x14ac:dyDescent="0.2">
      <c r="B8461" s="31">
        <v>8452</v>
      </c>
      <c r="J8461">
        <f t="shared" si="132"/>
        <v>105000</v>
      </c>
      <c r="K8461" t="e">
        <f>VLOOKUP(B8461,'REGISTRO ABONOS'!$B$8:$BC$10039,54,0)</f>
        <v>#N/A</v>
      </c>
      <c r="L8461" t="e">
        <f>IF(Tabla267[[#This Row],[VALOR RESTANTE]]&lt;Tabla267[[#This Row],[VALOR]],"NO DISPONIBLE","DISPONIBLE")</f>
        <v>#N/A</v>
      </c>
      <c r="M8461" s="9">
        <f>COUNTIF(Tabla267[[#This Row],[VALOR RESTANTE]],0)</f>
        <v>0</v>
      </c>
    </row>
    <row r="8462" spans="2:13" hidden="1" x14ac:dyDescent="0.2">
      <c r="B8462" s="31">
        <v>8453</v>
      </c>
      <c r="J8462">
        <f t="shared" si="132"/>
        <v>105000</v>
      </c>
      <c r="K8462" t="e">
        <f>VLOOKUP(B8462,'REGISTRO ABONOS'!$B$8:$BC$10039,54,0)</f>
        <v>#N/A</v>
      </c>
      <c r="L8462" t="e">
        <f>IF(Tabla267[[#This Row],[VALOR RESTANTE]]&lt;Tabla267[[#This Row],[VALOR]],"NO DISPONIBLE","DISPONIBLE")</f>
        <v>#N/A</v>
      </c>
      <c r="M8462" s="9">
        <f>COUNTIF(Tabla267[[#This Row],[VALOR RESTANTE]],0)</f>
        <v>0</v>
      </c>
    </row>
    <row r="8463" spans="2:13" hidden="1" x14ac:dyDescent="0.2">
      <c r="B8463" s="31">
        <v>8454</v>
      </c>
      <c r="J8463">
        <f t="shared" si="132"/>
        <v>105000</v>
      </c>
      <c r="K8463" t="e">
        <f>VLOOKUP(B8463,'REGISTRO ABONOS'!$B$8:$BC$10039,54,0)</f>
        <v>#N/A</v>
      </c>
      <c r="L8463" t="e">
        <f>IF(Tabla267[[#This Row],[VALOR RESTANTE]]&lt;Tabla267[[#This Row],[VALOR]],"NO DISPONIBLE","DISPONIBLE")</f>
        <v>#N/A</v>
      </c>
      <c r="M8463" s="9">
        <f>COUNTIF(Tabla267[[#This Row],[VALOR RESTANTE]],0)</f>
        <v>0</v>
      </c>
    </row>
    <row r="8464" spans="2:13" hidden="1" x14ac:dyDescent="0.2">
      <c r="B8464" s="31">
        <v>8455</v>
      </c>
      <c r="J8464">
        <f t="shared" si="132"/>
        <v>105000</v>
      </c>
      <c r="K8464" t="e">
        <f>VLOOKUP(B8464,'REGISTRO ABONOS'!$B$8:$BC$10039,54,0)</f>
        <v>#N/A</v>
      </c>
      <c r="L8464" t="e">
        <f>IF(Tabla267[[#This Row],[VALOR RESTANTE]]&lt;Tabla267[[#This Row],[VALOR]],"NO DISPONIBLE","DISPONIBLE")</f>
        <v>#N/A</v>
      </c>
      <c r="M8464" s="9">
        <f>COUNTIF(Tabla267[[#This Row],[VALOR RESTANTE]],0)</f>
        <v>0</v>
      </c>
    </row>
    <row r="8465" spans="2:13" hidden="1" x14ac:dyDescent="0.2">
      <c r="B8465" s="31">
        <v>8456</v>
      </c>
      <c r="J8465">
        <f t="shared" si="132"/>
        <v>105000</v>
      </c>
      <c r="K8465" t="e">
        <f>VLOOKUP(B8465,'REGISTRO ABONOS'!$B$8:$BC$10039,54,0)</f>
        <v>#N/A</v>
      </c>
      <c r="L8465" t="e">
        <f>IF(Tabla267[[#This Row],[VALOR RESTANTE]]&lt;Tabla267[[#This Row],[VALOR]],"NO DISPONIBLE","DISPONIBLE")</f>
        <v>#N/A</v>
      </c>
      <c r="M8465" s="9">
        <f>COUNTIF(Tabla267[[#This Row],[VALOR RESTANTE]],0)</f>
        <v>0</v>
      </c>
    </row>
    <row r="8466" spans="2:13" hidden="1" x14ac:dyDescent="0.2">
      <c r="B8466" s="31">
        <v>8457</v>
      </c>
      <c r="J8466">
        <f t="shared" si="132"/>
        <v>105000</v>
      </c>
      <c r="K8466" t="e">
        <f>VLOOKUP(B8466,'REGISTRO ABONOS'!$B$8:$BC$10039,54,0)</f>
        <v>#N/A</v>
      </c>
      <c r="L8466" t="e">
        <f>IF(Tabla267[[#This Row],[VALOR RESTANTE]]&lt;Tabla267[[#This Row],[VALOR]],"NO DISPONIBLE","DISPONIBLE")</f>
        <v>#N/A</v>
      </c>
      <c r="M8466" s="9">
        <f>COUNTIF(Tabla267[[#This Row],[VALOR RESTANTE]],0)</f>
        <v>0</v>
      </c>
    </row>
    <row r="8467" spans="2:13" hidden="1" x14ac:dyDescent="0.2">
      <c r="B8467" s="31">
        <v>8458</v>
      </c>
      <c r="J8467">
        <f t="shared" si="132"/>
        <v>105000</v>
      </c>
      <c r="K8467" t="e">
        <f>VLOOKUP(B8467,'REGISTRO ABONOS'!$B$8:$BC$10039,54,0)</f>
        <v>#N/A</v>
      </c>
      <c r="L8467" t="e">
        <f>IF(Tabla267[[#This Row],[VALOR RESTANTE]]&lt;Tabla267[[#This Row],[VALOR]],"NO DISPONIBLE","DISPONIBLE")</f>
        <v>#N/A</v>
      </c>
      <c r="M8467" s="9">
        <f>COUNTIF(Tabla267[[#This Row],[VALOR RESTANTE]],0)</f>
        <v>0</v>
      </c>
    </row>
    <row r="8468" spans="2:13" hidden="1" x14ac:dyDescent="0.2">
      <c r="B8468" s="31">
        <v>8459</v>
      </c>
      <c r="J8468">
        <f t="shared" si="132"/>
        <v>105000</v>
      </c>
      <c r="K8468" t="e">
        <f>VLOOKUP(B8468,'REGISTRO ABONOS'!$B$8:$BC$10039,54,0)</f>
        <v>#N/A</v>
      </c>
      <c r="L8468" t="e">
        <f>IF(Tabla267[[#This Row],[VALOR RESTANTE]]&lt;Tabla267[[#This Row],[VALOR]],"NO DISPONIBLE","DISPONIBLE")</f>
        <v>#N/A</v>
      </c>
      <c r="M8468" s="9">
        <f>COUNTIF(Tabla267[[#This Row],[VALOR RESTANTE]],0)</f>
        <v>0</v>
      </c>
    </row>
    <row r="8469" spans="2:13" hidden="1" x14ac:dyDescent="0.2">
      <c r="B8469" s="31">
        <v>8460</v>
      </c>
      <c r="J8469">
        <f t="shared" si="132"/>
        <v>105000</v>
      </c>
      <c r="K8469" t="e">
        <f>VLOOKUP(B8469,'REGISTRO ABONOS'!$B$8:$BC$10039,54,0)</f>
        <v>#N/A</v>
      </c>
      <c r="L8469" t="e">
        <f>IF(Tabla267[[#This Row],[VALOR RESTANTE]]&lt;Tabla267[[#This Row],[VALOR]],"NO DISPONIBLE","DISPONIBLE")</f>
        <v>#N/A</v>
      </c>
      <c r="M8469" s="9">
        <f>COUNTIF(Tabla267[[#This Row],[VALOR RESTANTE]],0)</f>
        <v>0</v>
      </c>
    </row>
    <row r="8470" spans="2:13" hidden="1" x14ac:dyDescent="0.2">
      <c r="B8470" s="31">
        <v>8461</v>
      </c>
      <c r="J8470">
        <f t="shared" si="132"/>
        <v>105000</v>
      </c>
      <c r="K8470" t="e">
        <f>VLOOKUP(B8470,'REGISTRO ABONOS'!$B$8:$BC$10039,54,0)</f>
        <v>#N/A</v>
      </c>
      <c r="L8470" t="e">
        <f>IF(Tabla267[[#This Row],[VALOR RESTANTE]]&lt;Tabla267[[#This Row],[VALOR]],"NO DISPONIBLE","DISPONIBLE")</f>
        <v>#N/A</v>
      </c>
      <c r="M8470" s="9">
        <f>COUNTIF(Tabla267[[#This Row],[VALOR RESTANTE]],0)</f>
        <v>0</v>
      </c>
    </row>
    <row r="8471" spans="2:13" hidden="1" x14ac:dyDescent="0.2">
      <c r="B8471" s="31">
        <v>8462</v>
      </c>
      <c r="J8471">
        <f t="shared" si="132"/>
        <v>105000</v>
      </c>
      <c r="K8471" t="e">
        <f>VLOOKUP(B8471,'REGISTRO ABONOS'!$B$8:$BC$10039,54,0)</f>
        <v>#N/A</v>
      </c>
      <c r="L8471" t="e">
        <f>IF(Tabla267[[#This Row],[VALOR RESTANTE]]&lt;Tabla267[[#This Row],[VALOR]],"NO DISPONIBLE","DISPONIBLE")</f>
        <v>#N/A</v>
      </c>
      <c r="M8471" s="9">
        <f>COUNTIF(Tabla267[[#This Row],[VALOR RESTANTE]],0)</f>
        <v>0</v>
      </c>
    </row>
    <row r="8472" spans="2:13" hidden="1" x14ac:dyDescent="0.2">
      <c r="B8472" s="31">
        <v>8463</v>
      </c>
      <c r="J8472">
        <f t="shared" si="132"/>
        <v>105000</v>
      </c>
      <c r="K8472" t="e">
        <f>VLOOKUP(B8472,'REGISTRO ABONOS'!$B$8:$BC$10039,54,0)</f>
        <v>#N/A</v>
      </c>
      <c r="L8472" t="e">
        <f>IF(Tabla267[[#This Row],[VALOR RESTANTE]]&lt;Tabla267[[#This Row],[VALOR]],"NO DISPONIBLE","DISPONIBLE")</f>
        <v>#N/A</v>
      </c>
      <c r="M8472" s="9">
        <f>COUNTIF(Tabla267[[#This Row],[VALOR RESTANTE]],0)</f>
        <v>0</v>
      </c>
    </row>
    <row r="8473" spans="2:13" hidden="1" x14ac:dyDescent="0.2">
      <c r="B8473" s="31">
        <v>8464</v>
      </c>
      <c r="J8473">
        <f t="shared" si="132"/>
        <v>105000</v>
      </c>
      <c r="K8473" t="e">
        <f>VLOOKUP(B8473,'REGISTRO ABONOS'!$B$8:$BC$10039,54,0)</f>
        <v>#N/A</v>
      </c>
      <c r="L8473" t="e">
        <f>IF(Tabla267[[#This Row],[VALOR RESTANTE]]&lt;Tabla267[[#This Row],[VALOR]],"NO DISPONIBLE","DISPONIBLE")</f>
        <v>#N/A</v>
      </c>
      <c r="M8473" s="9">
        <f>COUNTIF(Tabla267[[#This Row],[VALOR RESTANTE]],0)</f>
        <v>0</v>
      </c>
    </row>
    <row r="8474" spans="2:13" hidden="1" x14ac:dyDescent="0.2">
      <c r="B8474" s="31">
        <v>8465</v>
      </c>
      <c r="J8474">
        <f t="shared" si="132"/>
        <v>105000</v>
      </c>
      <c r="K8474" t="e">
        <f>VLOOKUP(B8474,'REGISTRO ABONOS'!$B$8:$BC$10039,54,0)</f>
        <v>#N/A</v>
      </c>
      <c r="L8474" t="e">
        <f>IF(Tabla267[[#This Row],[VALOR RESTANTE]]&lt;Tabla267[[#This Row],[VALOR]],"NO DISPONIBLE","DISPONIBLE")</f>
        <v>#N/A</v>
      </c>
      <c r="M8474" s="9">
        <f>COUNTIF(Tabla267[[#This Row],[VALOR RESTANTE]],0)</f>
        <v>0</v>
      </c>
    </row>
    <row r="8475" spans="2:13" hidden="1" x14ac:dyDescent="0.2">
      <c r="B8475" s="31">
        <v>8466</v>
      </c>
      <c r="J8475">
        <f t="shared" si="132"/>
        <v>105000</v>
      </c>
      <c r="K8475" t="e">
        <f>VLOOKUP(B8475,'REGISTRO ABONOS'!$B$8:$BC$10039,54,0)</f>
        <v>#N/A</v>
      </c>
      <c r="L8475" t="e">
        <f>IF(Tabla267[[#This Row],[VALOR RESTANTE]]&lt;Tabla267[[#This Row],[VALOR]],"NO DISPONIBLE","DISPONIBLE")</f>
        <v>#N/A</v>
      </c>
      <c r="M8475" s="9">
        <f>COUNTIF(Tabla267[[#This Row],[VALOR RESTANTE]],0)</f>
        <v>0</v>
      </c>
    </row>
    <row r="8476" spans="2:13" hidden="1" x14ac:dyDescent="0.2">
      <c r="B8476" s="31">
        <v>8467</v>
      </c>
      <c r="J8476">
        <f t="shared" si="132"/>
        <v>105000</v>
      </c>
      <c r="K8476" t="e">
        <f>VLOOKUP(B8476,'REGISTRO ABONOS'!$B$8:$BC$10039,54,0)</f>
        <v>#N/A</v>
      </c>
      <c r="L8476" t="e">
        <f>IF(Tabla267[[#This Row],[VALOR RESTANTE]]&lt;Tabla267[[#This Row],[VALOR]],"NO DISPONIBLE","DISPONIBLE")</f>
        <v>#N/A</v>
      </c>
      <c r="M8476" s="9">
        <f>COUNTIF(Tabla267[[#This Row],[VALOR RESTANTE]],0)</f>
        <v>0</v>
      </c>
    </row>
    <row r="8477" spans="2:13" hidden="1" x14ac:dyDescent="0.2">
      <c r="B8477" s="31">
        <v>8468</v>
      </c>
      <c r="J8477">
        <f t="shared" si="132"/>
        <v>105000</v>
      </c>
      <c r="K8477" t="e">
        <f>VLOOKUP(B8477,'REGISTRO ABONOS'!$B$8:$BC$10039,54,0)</f>
        <v>#N/A</v>
      </c>
      <c r="L8477" t="e">
        <f>IF(Tabla267[[#This Row],[VALOR RESTANTE]]&lt;Tabla267[[#This Row],[VALOR]],"NO DISPONIBLE","DISPONIBLE")</f>
        <v>#N/A</v>
      </c>
      <c r="M8477" s="9">
        <f>COUNTIF(Tabla267[[#This Row],[VALOR RESTANTE]],0)</f>
        <v>0</v>
      </c>
    </row>
    <row r="8478" spans="2:13" hidden="1" x14ac:dyDescent="0.2">
      <c r="B8478" s="31">
        <v>8469</v>
      </c>
      <c r="J8478">
        <f t="shared" si="132"/>
        <v>105000</v>
      </c>
      <c r="K8478" t="e">
        <f>VLOOKUP(B8478,'REGISTRO ABONOS'!$B$8:$BC$10039,54,0)</f>
        <v>#N/A</v>
      </c>
      <c r="L8478" t="e">
        <f>IF(Tabla267[[#This Row],[VALOR RESTANTE]]&lt;Tabla267[[#This Row],[VALOR]],"NO DISPONIBLE","DISPONIBLE")</f>
        <v>#N/A</v>
      </c>
      <c r="M8478" s="9">
        <f>COUNTIF(Tabla267[[#This Row],[VALOR RESTANTE]],0)</f>
        <v>0</v>
      </c>
    </row>
    <row r="8479" spans="2:13" hidden="1" x14ac:dyDescent="0.2">
      <c r="B8479" s="31">
        <v>8470</v>
      </c>
      <c r="J8479">
        <f t="shared" si="132"/>
        <v>105000</v>
      </c>
      <c r="K8479" t="e">
        <f>VLOOKUP(B8479,'REGISTRO ABONOS'!$B$8:$BC$10039,54,0)</f>
        <v>#N/A</v>
      </c>
      <c r="L8479" t="e">
        <f>IF(Tabla267[[#This Row],[VALOR RESTANTE]]&lt;Tabla267[[#This Row],[VALOR]],"NO DISPONIBLE","DISPONIBLE")</f>
        <v>#N/A</v>
      </c>
      <c r="M8479" s="9">
        <f>COUNTIF(Tabla267[[#This Row],[VALOR RESTANTE]],0)</f>
        <v>0</v>
      </c>
    </row>
    <row r="8480" spans="2:13" hidden="1" x14ac:dyDescent="0.2">
      <c r="B8480" s="31">
        <v>8471</v>
      </c>
      <c r="J8480">
        <f t="shared" si="132"/>
        <v>105000</v>
      </c>
      <c r="K8480" t="e">
        <f>VLOOKUP(B8480,'REGISTRO ABONOS'!$B$8:$BC$10039,54,0)</f>
        <v>#N/A</v>
      </c>
      <c r="L8480" t="e">
        <f>IF(Tabla267[[#This Row],[VALOR RESTANTE]]&lt;Tabla267[[#This Row],[VALOR]],"NO DISPONIBLE","DISPONIBLE")</f>
        <v>#N/A</v>
      </c>
      <c r="M8480" s="9">
        <f>COUNTIF(Tabla267[[#This Row],[VALOR RESTANTE]],0)</f>
        <v>0</v>
      </c>
    </row>
    <row r="8481" spans="2:13" hidden="1" x14ac:dyDescent="0.2">
      <c r="B8481" s="31">
        <v>8472</v>
      </c>
      <c r="J8481">
        <f t="shared" si="132"/>
        <v>105000</v>
      </c>
      <c r="K8481" t="e">
        <f>VLOOKUP(B8481,'REGISTRO ABONOS'!$B$8:$BC$10039,54,0)</f>
        <v>#N/A</v>
      </c>
      <c r="L8481" t="e">
        <f>IF(Tabla267[[#This Row],[VALOR RESTANTE]]&lt;Tabla267[[#This Row],[VALOR]],"NO DISPONIBLE","DISPONIBLE")</f>
        <v>#N/A</v>
      </c>
      <c r="M8481" s="9">
        <f>COUNTIF(Tabla267[[#This Row],[VALOR RESTANTE]],0)</f>
        <v>0</v>
      </c>
    </row>
    <row r="8482" spans="2:13" hidden="1" x14ac:dyDescent="0.2">
      <c r="B8482" s="31">
        <v>8473</v>
      </c>
      <c r="J8482">
        <f t="shared" si="132"/>
        <v>105000</v>
      </c>
      <c r="K8482" t="e">
        <f>VLOOKUP(B8482,'REGISTRO ABONOS'!$B$8:$BC$10039,54,0)</f>
        <v>#N/A</v>
      </c>
      <c r="L8482" t="e">
        <f>IF(Tabla267[[#This Row],[VALOR RESTANTE]]&lt;Tabla267[[#This Row],[VALOR]],"NO DISPONIBLE","DISPONIBLE")</f>
        <v>#N/A</v>
      </c>
      <c r="M8482" s="9">
        <f>COUNTIF(Tabla267[[#This Row],[VALOR RESTANTE]],0)</f>
        <v>0</v>
      </c>
    </row>
    <row r="8483" spans="2:13" hidden="1" x14ac:dyDescent="0.2">
      <c r="B8483" s="31">
        <v>8474</v>
      </c>
      <c r="J8483">
        <f t="shared" si="132"/>
        <v>105000</v>
      </c>
      <c r="K8483" t="e">
        <f>VLOOKUP(B8483,'REGISTRO ABONOS'!$B$8:$BC$10039,54,0)</f>
        <v>#N/A</v>
      </c>
      <c r="L8483" t="e">
        <f>IF(Tabla267[[#This Row],[VALOR RESTANTE]]&lt;Tabla267[[#This Row],[VALOR]],"NO DISPONIBLE","DISPONIBLE")</f>
        <v>#N/A</v>
      </c>
      <c r="M8483" s="9">
        <f>COUNTIF(Tabla267[[#This Row],[VALOR RESTANTE]],0)</f>
        <v>0</v>
      </c>
    </row>
    <row r="8484" spans="2:13" hidden="1" x14ac:dyDescent="0.2">
      <c r="B8484" s="31">
        <v>8475</v>
      </c>
      <c r="J8484">
        <f t="shared" si="132"/>
        <v>105000</v>
      </c>
      <c r="K8484" t="e">
        <f>VLOOKUP(B8484,'REGISTRO ABONOS'!$B$8:$BC$10039,54,0)</f>
        <v>#N/A</v>
      </c>
      <c r="L8484" t="e">
        <f>IF(Tabla267[[#This Row],[VALOR RESTANTE]]&lt;Tabla267[[#This Row],[VALOR]],"NO DISPONIBLE","DISPONIBLE")</f>
        <v>#N/A</v>
      </c>
      <c r="M8484" s="9">
        <f>COUNTIF(Tabla267[[#This Row],[VALOR RESTANTE]],0)</f>
        <v>0</v>
      </c>
    </row>
    <row r="8485" spans="2:13" hidden="1" x14ac:dyDescent="0.2">
      <c r="B8485" s="31">
        <v>8476</v>
      </c>
      <c r="J8485">
        <f t="shared" si="132"/>
        <v>105000</v>
      </c>
      <c r="K8485" t="e">
        <f>VLOOKUP(B8485,'REGISTRO ABONOS'!$B$8:$BC$10039,54,0)</f>
        <v>#N/A</v>
      </c>
      <c r="L8485" t="e">
        <f>IF(Tabla267[[#This Row],[VALOR RESTANTE]]&lt;Tabla267[[#This Row],[VALOR]],"NO DISPONIBLE","DISPONIBLE")</f>
        <v>#N/A</v>
      </c>
      <c r="M8485" s="9">
        <f>COUNTIF(Tabla267[[#This Row],[VALOR RESTANTE]],0)</f>
        <v>0</v>
      </c>
    </row>
    <row r="8486" spans="2:13" hidden="1" x14ac:dyDescent="0.2">
      <c r="B8486" s="31">
        <v>8477</v>
      </c>
      <c r="J8486">
        <f t="shared" si="132"/>
        <v>105000</v>
      </c>
      <c r="K8486" t="e">
        <f>VLOOKUP(B8486,'REGISTRO ABONOS'!$B$8:$BC$10039,54,0)</f>
        <v>#N/A</v>
      </c>
      <c r="L8486" t="e">
        <f>IF(Tabla267[[#This Row],[VALOR RESTANTE]]&lt;Tabla267[[#This Row],[VALOR]],"NO DISPONIBLE","DISPONIBLE")</f>
        <v>#N/A</v>
      </c>
      <c r="M8486" s="9">
        <f>COUNTIF(Tabla267[[#This Row],[VALOR RESTANTE]],0)</f>
        <v>0</v>
      </c>
    </row>
    <row r="8487" spans="2:13" hidden="1" x14ac:dyDescent="0.2">
      <c r="B8487" s="31">
        <v>8478</v>
      </c>
      <c r="J8487">
        <f t="shared" si="132"/>
        <v>105000</v>
      </c>
      <c r="K8487" t="e">
        <f>VLOOKUP(B8487,'REGISTRO ABONOS'!$B$8:$BC$10039,54,0)</f>
        <v>#N/A</v>
      </c>
      <c r="L8487" t="e">
        <f>IF(Tabla267[[#This Row],[VALOR RESTANTE]]&lt;Tabla267[[#This Row],[VALOR]],"NO DISPONIBLE","DISPONIBLE")</f>
        <v>#N/A</v>
      </c>
      <c r="M8487" s="9">
        <f>COUNTIF(Tabla267[[#This Row],[VALOR RESTANTE]],0)</f>
        <v>0</v>
      </c>
    </row>
    <row r="8488" spans="2:13" hidden="1" x14ac:dyDescent="0.2">
      <c r="B8488" s="31">
        <v>8479</v>
      </c>
      <c r="J8488">
        <f t="shared" si="132"/>
        <v>105000</v>
      </c>
      <c r="K8488" t="e">
        <f>VLOOKUP(B8488,'REGISTRO ABONOS'!$B$8:$BC$10039,54,0)</f>
        <v>#N/A</v>
      </c>
      <c r="L8488" t="e">
        <f>IF(Tabla267[[#This Row],[VALOR RESTANTE]]&lt;Tabla267[[#This Row],[VALOR]],"NO DISPONIBLE","DISPONIBLE")</f>
        <v>#N/A</v>
      </c>
      <c r="M8488" s="9">
        <f>COUNTIF(Tabla267[[#This Row],[VALOR RESTANTE]],0)</f>
        <v>0</v>
      </c>
    </row>
    <row r="8489" spans="2:13" hidden="1" x14ac:dyDescent="0.2">
      <c r="B8489" s="31">
        <v>8480</v>
      </c>
      <c r="J8489">
        <f t="shared" si="132"/>
        <v>105000</v>
      </c>
      <c r="K8489" t="e">
        <f>VLOOKUP(B8489,'REGISTRO ABONOS'!$B$8:$BC$10039,54,0)</f>
        <v>#N/A</v>
      </c>
      <c r="L8489" t="e">
        <f>IF(Tabla267[[#This Row],[VALOR RESTANTE]]&lt;Tabla267[[#This Row],[VALOR]],"NO DISPONIBLE","DISPONIBLE")</f>
        <v>#N/A</v>
      </c>
      <c r="M8489" s="9">
        <f>COUNTIF(Tabla267[[#This Row],[VALOR RESTANTE]],0)</f>
        <v>0</v>
      </c>
    </row>
    <row r="8490" spans="2:13" hidden="1" x14ac:dyDescent="0.2">
      <c r="B8490" s="31">
        <v>8481</v>
      </c>
      <c r="J8490">
        <f t="shared" si="132"/>
        <v>105000</v>
      </c>
      <c r="K8490" t="e">
        <f>VLOOKUP(B8490,'REGISTRO ABONOS'!$B$8:$BC$10039,54,0)</f>
        <v>#N/A</v>
      </c>
      <c r="L8490" t="e">
        <f>IF(Tabla267[[#This Row],[VALOR RESTANTE]]&lt;Tabla267[[#This Row],[VALOR]],"NO DISPONIBLE","DISPONIBLE")</f>
        <v>#N/A</v>
      </c>
      <c r="M8490" s="9">
        <f>COUNTIF(Tabla267[[#This Row],[VALOR RESTANTE]],0)</f>
        <v>0</v>
      </c>
    </row>
    <row r="8491" spans="2:13" hidden="1" x14ac:dyDescent="0.2">
      <c r="B8491" s="31">
        <v>8482</v>
      </c>
      <c r="J8491">
        <f t="shared" si="132"/>
        <v>105000</v>
      </c>
      <c r="K8491" t="e">
        <f>VLOOKUP(B8491,'REGISTRO ABONOS'!$B$8:$BC$10039,54,0)</f>
        <v>#N/A</v>
      </c>
      <c r="L8491" t="e">
        <f>IF(Tabla267[[#This Row],[VALOR RESTANTE]]&lt;Tabla267[[#This Row],[VALOR]],"NO DISPONIBLE","DISPONIBLE")</f>
        <v>#N/A</v>
      </c>
      <c r="M8491" s="9">
        <f>COUNTIF(Tabla267[[#This Row],[VALOR RESTANTE]],0)</f>
        <v>0</v>
      </c>
    </row>
    <row r="8492" spans="2:13" hidden="1" x14ac:dyDescent="0.2">
      <c r="B8492" s="31">
        <v>8483</v>
      </c>
      <c r="J8492">
        <f t="shared" si="132"/>
        <v>105000</v>
      </c>
      <c r="K8492" t="e">
        <f>VLOOKUP(B8492,'REGISTRO ABONOS'!$B$8:$BC$10039,54,0)</f>
        <v>#N/A</v>
      </c>
      <c r="L8492" t="e">
        <f>IF(Tabla267[[#This Row],[VALOR RESTANTE]]&lt;Tabla267[[#This Row],[VALOR]],"NO DISPONIBLE","DISPONIBLE")</f>
        <v>#N/A</v>
      </c>
      <c r="M8492" s="9">
        <f>COUNTIF(Tabla267[[#This Row],[VALOR RESTANTE]],0)</f>
        <v>0</v>
      </c>
    </row>
    <row r="8493" spans="2:13" hidden="1" x14ac:dyDescent="0.2">
      <c r="B8493" s="31">
        <v>8484</v>
      </c>
      <c r="J8493">
        <f t="shared" si="132"/>
        <v>105000</v>
      </c>
      <c r="K8493" t="e">
        <f>VLOOKUP(B8493,'REGISTRO ABONOS'!$B$8:$BC$10039,54,0)</f>
        <v>#N/A</v>
      </c>
      <c r="L8493" t="e">
        <f>IF(Tabla267[[#This Row],[VALOR RESTANTE]]&lt;Tabla267[[#This Row],[VALOR]],"NO DISPONIBLE","DISPONIBLE")</f>
        <v>#N/A</v>
      </c>
      <c r="M8493" s="9">
        <f>COUNTIF(Tabla267[[#This Row],[VALOR RESTANTE]],0)</f>
        <v>0</v>
      </c>
    </row>
    <row r="8494" spans="2:13" hidden="1" x14ac:dyDescent="0.2">
      <c r="B8494" s="31">
        <v>8485</v>
      </c>
      <c r="J8494">
        <f t="shared" si="132"/>
        <v>105000</v>
      </c>
      <c r="K8494" t="e">
        <f>VLOOKUP(B8494,'REGISTRO ABONOS'!$B$8:$BC$10039,54,0)</f>
        <v>#N/A</v>
      </c>
      <c r="L8494" t="e">
        <f>IF(Tabla267[[#This Row],[VALOR RESTANTE]]&lt;Tabla267[[#This Row],[VALOR]],"NO DISPONIBLE","DISPONIBLE")</f>
        <v>#N/A</v>
      </c>
      <c r="M8494" s="9">
        <f>COUNTIF(Tabla267[[#This Row],[VALOR RESTANTE]],0)</f>
        <v>0</v>
      </c>
    </row>
    <row r="8495" spans="2:13" hidden="1" x14ac:dyDescent="0.2">
      <c r="B8495" s="31">
        <v>8486</v>
      </c>
      <c r="J8495">
        <f t="shared" si="132"/>
        <v>105000</v>
      </c>
      <c r="K8495" t="e">
        <f>VLOOKUP(B8495,'REGISTRO ABONOS'!$B$8:$BC$10039,54,0)</f>
        <v>#N/A</v>
      </c>
      <c r="L8495" t="e">
        <f>IF(Tabla267[[#This Row],[VALOR RESTANTE]]&lt;Tabla267[[#This Row],[VALOR]],"NO DISPONIBLE","DISPONIBLE")</f>
        <v>#N/A</v>
      </c>
      <c r="M8495" s="9">
        <f>COUNTIF(Tabla267[[#This Row],[VALOR RESTANTE]],0)</f>
        <v>0</v>
      </c>
    </row>
    <row r="8496" spans="2:13" hidden="1" x14ac:dyDescent="0.2">
      <c r="B8496" s="31">
        <v>8487</v>
      </c>
      <c r="J8496">
        <f t="shared" si="132"/>
        <v>105000</v>
      </c>
      <c r="K8496" t="e">
        <f>VLOOKUP(B8496,'REGISTRO ABONOS'!$B$8:$BC$10039,54,0)</f>
        <v>#N/A</v>
      </c>
      <c r="L8496" t="e">
        <f>IF(Tabla267[[#This Row],[VALOR RESTANTE]]&lt;Tabla267[[#This Row],[VALOR]],"NO DISPONIBLE","DISPONIBLE")</f>
        <v>#N/A</v>
      </c>
      <c r="M8496" s="9">
        <f>COUNTIF(Tabla267[[#This Row],[VALOR RESTANTE]],0)</f>
        <v>0</v>
      </c>
    </row>
    <row r="8497" spans="2:13" hidden="1" x14ac:dyDescent="0.2">
      <c r="B8497" s="31">
        <v>8488</v>
      </c>
      <c r="J8497">
        <f t="shared" si="132"/>
        <v>105000</v>
      </c>
      <c r="K8497" t="e">
        <f>VLOOKUP(B8497,'REGISTRO ABONOS'!$B$8:$BC$10039,54,0)</f>
        <v>#N/A</v>
      </c>
      <c r="L8497" t="e">
        <f>IF(Tabla267[[#This Row],[VALOR RESTANTE]]&lt;Tabla267[[#This Row],[VALOR]],"NO DISPONIBLE","DISPONIBLE")</f>
        <v>#N/A</v>
      </c>
      <c r="M8497" s="9">
        <f>COUNTIF(Tabla267[[#This Row],[VALOR RESTANTE]],0)</f>
        <v>0</v>
      </c>
    </row>
    <row r="8498" spans="2:13" hidden="1" x14ac:dyDescent="0.2">
      <c r="B8498" s="31">
        <v>8489</v>
      </c>
      <c r="J8498">
        <f t="shared" si="132"/>
        <v>105000</v>
      </c>
      <c r="K8498" t="e">
        <f>VLOOKUP(B8498,'REGISTRO ABONOS'!$B$8:$BC$10039,54,0)</f>
        <v>#N/A</v>
      </c>
      <c r="L8498" t="e">
        <f>IF(Tabla267[[#This Row],[VALOR RESTANTE]]&lt;Tabla267[[#This Row],[VALOR]],"NO DISPONIBLE","DISPONIBLE")</f>
        <v>#N/A</v>
      </c>
      <c r="M8498" s="9">
        <f>COUNTIF(Tabla267[[#This Row],[VALOR RESTANTE]],0)</f>
        <v>0</v>
      </c>
    </row>
    <row r="8499" spans="2:13" hidden="1" x14ac:dyDescent="0.2">
      <c r="B8499" s="31">
        <v>8490</v>
      </c>
      <c r="J8499">
        <f t="shared" si="132"/>
        <v>105000</v>
      </c>
      <c r="K8499" t="e">
        <f>VLOOKUP(B8499,'REGISTRO ABONOS'!$B$8:$BC$10039,54,0)</f>
        <v>#N/A</v>
      </c>
      <c r="L8499" t="e">
        <f>IF(Tabla267[[#This Row],[VALOR RESTANTE]]&lt;Tabla267[[#This Row],[VALOR]],"NO DISPONIBLE","DISPONIBLE")</f>
        <v>#N/A</v>
      </c>
      <c r="M8499" s="9">
        <f>COUNTIF(Tabla267[[#This Row],[VALOR RESTANTE]],0)</f>
        <v>0</v>
      </c>
    </row>
    <row r="8500" spans="2:13" hidden="1" x14ac:dyDescent="0.2">
      <c r="B8500" s="31">
        <v>8491</v>
      </c>
      <c r="J8500">
        <f t="shared" si="132"/>
        <v>105000</v>
      </c>
      <c r="K8500" t="e">
        <f>VLOOKUP(B8500,'REGISTRO ABONOS'!$B$8:$BC$10039,54,0)</f>
        <v>#N/A</v>
      </c>
      <c r="L8500" t="e">
        <f>IF(Tabla267[[#This Row],[VALOR RESTANTE]]&lt;Tabla267[[#This Row],[VALOR]],"NO DISPONIBLE","DISPONIBLE")</f>
        <v>#N/A</v>
      </c>
      <c r="M8500" s="9">
        <f>COUNTIF(Tabla267[[#This Row],[VALOR RESTANTE]],0)</f>
        <v>0</v>
      </c>
    </row>
    <row r="8501" spans="2:13" hidden="1" x14ac:dyDescent="0.2">
      <c r="B8501" s="31">
        <v>8492</v>
      </c>
      <c r="J8501">
        <f t="shared" si="132"/>
        <v>105000</v>
      </c>
      <c r="K8501" t="e">
        <f>VLOOKUP(B8501,'REGISTRO ABONOS'!$B$8:$BC$10039,54,0)</f>
        <v>#N/A</v>
      </c>
      <c r="L8501" t="e">
        <f>IF(Tabla267[[#This Row],[VALOR RESTANTE]]&lt;Tabla267[[#This Row],[VALOR]],"NO DISPONIBLE","DISPONIBLE")</f>
        <v>#N/A</v>
      </c>
      <c r="M8501" s="9">
        <f>COUNTIF(Tabla267[[#This Row],[VALOR RESTANTE]],0)</f>
        <v>0</v>
      </c>
    </row>
    <row r="8502" spans="2:13" hidden="1" x14ac:dyDescent="0.2">
      <c r="B8502" s="31">
        <v>8493</v>
      </c>
      <c r="J8502">
        <f t="shared" si="132"/>
        <v>105000</v>
      </c>
      <c r="K8502" t="e">
        <f>VLOOKUP(B8502,'REGISTRO ABONOS'!$B$8:$BC$10039,54,0)</f>
        <v>#N/A</v>
      </c>
      <c r="L8502" t="e">
        <f>IF(Tabla267[[#This Row],[VALOR RESTANTE]]&lt;Tabla267[[#This Row],[VALOR]],"NO DISPONIBLE","DISPONIBLE")</f>
        <v>#N/A</v>
      </c>
      <c r="M8502" s="9">
        <f>COUNTIF(Tabla267[[#This Row],[VALOR RESTANTE]],0)</f>
        <v>0</v>
      </c>
    </row>
    <row r="8503" spans="2:13" hidden="1" x14ac:dyDescent="0.2">
      <c r="B8503" s="31">
        <v>8494</v>
      </c>
      <c r="J8503">
        <f t="shared" si="132"/>
        <v>105000</v>
      </c>
      <c r="K8503" t="e">
        <f>VLOOKUP(B8503,'REGISTRO ABONOS'!$B$8:$BC$10039,54,0)</f>
        <v>#N/A</v>
      </c>
      <c r="L8503" t="e">
        <f>IF(Tabla267[[#This Row],[VALOR RESTANTE]]&lt;Tabla267[[#This Row],[VALOR]],"NO DISPONIBLE","DISPONIBLE")</f>
        <v>#N/A</v>
      </c>
      <c r="M8503" s="9">
        <f>COUNTIF(Tabla267[[#This Row],[VALOR RESTANTE]],0)</f>
        <v>0</v>
      </c>
    </row>
    <row r="8504" spans="2:13" hidden="1" x14ac:dyDescent="0.2">
      <c r="B8504" s="31">
        <v>8495</v>
      </c>
      <c r="J8504">
        <f t="shared" si="132"/>
        <v>105000</v>
      </c>
      <c r="K8504" t="e">
        <f>VLOOKUP(B8504,'REGISTRO ABONOS'!$B$8:$BC$10039,54,0)</f>
        <v>#N/A</v>
      </c>
      <c r="L8504" t="e">
        <f>IF(Tabla267[[#This Row],[VALOR RESTANTE]]&lt;Tabla267[[#This Row],[VALOR]],"NO DISPONIBLE","DISPONIBLE")</f>
        <v>#N/A</v>
      </c>
      <c r="M8504" s="9">
        <f>COUNTIF(Tabla267[[#This Row],[VALOR RESTANTE]],0)</f>
        <v>0</v>
      </c>
    </row>
    <row r="8505" spans="2:13" hidden="1" x14ac:dyDescent="0.2">
      <c r="B8505" s="31">
        <v>8496</v>
      </c>
      <c r="J8505">
        <f t="shared" si="132"/>
        <v>105000</v>
      </c>
      <c r="K8505" t="e">
        <f>VLOOKUP(B8505,'REGISTRO ABONOS'!$B$8:$BC$10039,54,0)</f>
        <v>#N/A</v>
      </c>
      <c r="L8505" t="e">
        <f>IF(Tabla267[[#This Row],[VALOR RESTANTE]]&lt;Tabla267[[#This Row],[VALOR]],"NO DISPONIBLE","DISPONIBLE")</f>
        <v>#N/A</v>
      </c>
      <c r="M8505" s="9">
        <f>COUNTIF(Tabla267[[#This Row],[VALOR RESTANTE]],0)</f>
        <v>0</v>
      </c>
    </row>
    <row r="8506" spans="2:13" hidden="1" x14ac:dyDescent="0.2">
      <c r="B8506" s="31">
        <v>8497</v>
      </c>
      <c r="J8506">
        <f t="shared" si="132"/>
        <v>105000</v>
      </c>
      <c r="K8506" t="e">
        <f>VLOOKUP(B8506,'REGISTRO ABONOS'!$B$8:$BC$10039,54,0)</f>
        <v>#N/A</v>
      </c>
      <c r="L8506" t="e">
        <f>IF(Tabla267[[#This Row],[VALOR RESTANTE]]&lt;Tabla267[[#This Row],[VALOR]],"NO DISPONIBLE","DISPONIBLE")</f>
        <v>#N/A</v>
      </c>
      <c r="M8506" s="9">
        <f>COUNTIF(Tabla267[[#This Row],[VALOR RESTANTE]],0)</f>
        <v>0</v>
      </c>
    </row>
    <row r="8507" spans="2:13" hidden="1" x14ac:dyDescent="0.2">
      <c r="B8507" s="31">
        <v>8498</v>
      </c>
      <c r="J8507">
        <f t="shared" si="132"/>
        <v>105000</v>
      </c>
      <c r="K8507" t="e">
        <f>VLOOKUP(B8507,'REGISTRO ABONOS'!$B$8:$BC$10039,54,0)</f>
        <v>#N/A</v>
      </c>
      <c r="L8507" t="e">
        <f>IF(Tabla267[[#This Row],[VALOR RESTANTE]]&lt;Tabla267[[#This Row],[VALOR]],"NO DISPONIBLE","DISPONIBLE")</f>
        <v>#N/A</v>
      </c>
      <c r="M8507" s="9">
        <f>COUNTIF(Tabla267[[#This Row],[VALOR RESTANTE]],0)</f>
        <v>0</v>
      </c>
    </row>
    <row r="8508" spans="2:13" hidden="1" x14ac:dyDescent="0.2">
      <c r="B8508" s="31">
        <v>8499</v>
      </c>
      <c r="C8508" s="10">
        <v>43717</v>
      </c>
      <c r="D8508" t="s">
        <v>85</v>
      </c>
      <c r="E8508" t="s">
        <v>86</v>
      </c>
      <c r="F8508">
        <v>3117702057</v>
      </c>
      <c r="G8508">
        <v>1087555488</v>
      </c>
      <c r="H8508" t="s">
        <v>85</v>
      </c>
      <c r="I8508" t="s">
        <v>82</v>
      </c>
      <c r="J8508">
        <f t="shared" si="132"/>
        <v>130000</v>
      </c>
      <c r="K8508">
        <f>VLOOKUP(B8508,'REGISTRO ABONOS'!$B$8:$BC$10039,54,0)</f>
        <v>70000</v>
      </c>
      <c r="L8508" t="str">
        <f>IF(Tabla267[[#This Row],[VALOR RESTANTE]]&lt;Tabla267[[#This Row],[VALOR]],"NO DISPONIBLE","DISPONIBLE")</f>
        <v>NO DISPONIBLE</v>
      </c>
      <c r="M8508" s="9">
        <f>COUNTIF(Tabla267[[#This Row],[VALOR RESTANTE]],0)</f>
        <v>0</v>
      </c>
    </row>
    <row r="8509" spans="2:13" hidden="1" x14ac:dyDescent="0.2">
      <c r="B8509" s="31">
        <v>8500</v>
      </c>
      <c r="J8509">
        <f t="shared" si="132"/>
        <v>105000</v>
      </c>
      <c r="K8509" t="e">
        <f>VLOOKUP(B8509,'REGISTRO ABONOS'!$B$8:$BC$10039,54,0)</f>
        <v>#N/A</v>
      </c>
      <c r="L8509" t="e">
        <f>IF(Tabla267[[#This Row],[VALOR RESTANTE]]&lt;Tabla267[[#This Row],[VALOR]],"NO DISPONIBLE","DISPONIBLE")</f>
        <v>#N/A</v>
      </c>
      <c r="M8509" s="9">
        <f>COUNTIF(Tabla267[[#This Row],[VALOR RESTANTE]],0)</f>
        <v>0</v>
      </c>
    </row>
    <row r="8510" spans="2:13" hidden="1" x14ac:dyDescent="0.2">
      <c r="B8510" s="31">
        <v>8501</v>
      </c>
      <c r="J8510">
        <f t="shared" si="132"/>
        <v>105000</v>
      </c>
      <c r="K8510" t="e">
        <f>VLOOKUP(B8510,'REGISTRO ABONOS'!$B$8:$BC$10039,54,0)</f>
        <v>#N/A</v>
      </c>
      <c r="L8510" t="e">
        <f>IF(Tabla267[[#This Row],[VALOR RESTANTE]]&lt;Tabla267[[#This Row],[VALOR]],"NO DISPONIBLE","DISPONIBLE")</f>
        <v>#N/A</v>
      </c>
      <c r="M8510" s="9">
        <f>COUNTIF(Tabla267[[#This Row],[VALOR RESTANTE]],0)</f>
        <v>0</v>
      </c>
    </row>
    <row r="8511" spans="2:13" hidden="1" x14ac:dyDescent="0.2">
      <c r="B8511" s="31">
        <v>8502</v>
      </c>
      <c r="J8511">
        <f t="shared" si="132"/>
        <v>105000</v>
      </c>
      <c r="K8511" t="e">
        <f>VLOOKUP(B8511,'REGISTRO ABONOS'!$B$8:$BC$10039,54,0)</f>
        <v>#N/A</v>
      </c>
      <c r="L8511" t="e">
        <f>IF(Tabla267[[#This Row],[VALOR RESTANTE]]&lt;Tabla267[[#This Row],[VALOR]],"NO DISPONIBLE","DISPONIBLE")</f>
        <v>#N/A</v>
      </c>
      <c r="M8511" s="9">
        <f>COUNTIF(Tabla267[[#This Row],[VALOR RESTANTE]],0)</f>
        <v>0</v>
      </c>
    </row>
    <row r="8512" spans="2:13" hidden="1" x14ac:dyDescent="0.2">
      <c r="B8512" s="31">
        <v>8503</v>
      </c>
      <c r="J8512">
        <f t="shared" si="132"/>
        <v>105000</v>
      </c>
      <c r="K8512" t="e">
        <f>VLOOKUP(B8512,'REGISTRO ABONOS'!$B$8:$BC$10039,54,0)</f>
        <v>#N/A</v>
      </c>
      <c r="L8512" t="e">
        <f>IF(Tabla267[[#This Row],[VALOR RESTANTE]]&lt;Tabla267[[#This Row],[VALOR]],"NO DISPONIBLE","DISPONIBLE")</f>
        <v>#N/A</v>
      </c>
      <c r="M8512" s="9">
        <f>COUNTIF(Tabla267[[#This Row],[VALOR RESTANTE]],0)</f>
        <v>0</v>
      </c>
    </row>
    <row r="8513" spans="2:13" hidden="1" x14ac:dyDescent="0.2">
      <c r="B8513" s="31">
        <v>8504</v>
      </c>
      <c r="J8513">
        <f t="shared" si="132"/>
        <v>105000</v>
      </c>
      <c r="K8513" t="e">
        <f>VLOOKUP(B8513,'REGISTRO ABONOS'!$B$8:$BC$10039,54,0)</f>
        <v>#N/A</v>
      </c>
      <c r="L8513" t="e">
        <f>IF(Tabla267[[#This Row],[VALOR RESTANTE]]&lt;Tabla267[[#This Row],[VALOR]],"NO DISPONIBLE","DISPONIBLE")</f>
        <v>#N/A</v>
      </c>
      <c r="M8513" s="9">
        <f>COUNTIF(Tabla267[[#This Row],[VALOR RESTANTE]],0)</f>
        <v>0</v>
      </c>
    </row>
    <row r="8514" spans="2:13" hidden="1" x14ac:dyDescent="0.2">
      <c r="B8514" s="31">
        <v>8505</v>
      </c>
      <c r="J8514">
        <f t="shared" si="132"/>
        <v>105000</v>
      </c>
      <c r="K8514" t="e">
        <f>VLOOKUP(B8514,'REGISTRO ABONOS'!$B$8:$BC$10039,54,0)</f>
        <v>#N/A</v>
      </c>
      <c r="L8514" t="e">
        <f>IF(Tabla267[[#This Row],[VALOR RESTANTE]]&lt;Tabla267[[#This Row],[VALOR]],"NO DISPONIBLE","DISPONIBLE")</f>
        <v>#N/A</v>
      </c>
      <c r="M8514" s="9">
        <f>COUNTIF(Tabla267[[#This Row],[VALOR RESTANTE]],0)</f>
        <v>0</v>
      </c>
    </row>
    <row r="8515" spans="2:13" hidden="1" x14ac:dyDescent="0.2">
      <c r="B8515" s="31">
        <v>8506</v>
      </c>
      <c r="J8515">
        <f t="shared" si="132"/>
        <v>105000</v>
      </c>
      <c r="K8515" t="e">
        <f>VLOOKUP(B8515,'REGISTRO ABONOS'!$B$8:$BC$10039,54,0)</f>
        <v>#N/A</v>
      </c>
      <c r="L8515" t="e">
        <f>IF(Tabla267[[#This Row],[VALOR RESTANTE]]&lt;Tabla267[[#This Row],[VALOR]],"NO DISPONIBLE","DISPONIBLE")</f>
        <v>#N/A</v>
      </c>
      <c r="M8515" s="9">
        <f>COUNTIF(Tabla267[[#This Row],[VALOR RESTANTE]],0)</f>
        <v>0</v>
      </c>
    </row>
    <row r="8516" spans="2:13" hidden="1" x14ac:dyDescent="0.2">
      <c r="B8516" s="31">
        <v>8507</v>
      </c>
      <c r="J8516">
        <f t="shared" si="132"/>
        <v>105000</v>
      </c>
      <c r="K8516" t="e">
        <f>VLOOKUP(B8516,'REGISTRO ABONOS'!$B$8:$BC$10039,54,0)</f>
        <v>#N/A</v>
      </c>
      <c r="L8516" t="e">
        <f>IF(Tabla267[[#This Row],[VALOR RESTANTE]]&lt;Tabla267[[#This Row],[VALOR]],"NO DISPONIBLE","DISPONIBLE")</f>
        <v>#N/A</v>
      </c>
      <c r="M8516" s="9">
        <f>COUNTIF(Tabla267[[#This Row],[VALOR RESTANTE]],0)</f>
        <v>0</v>
      </c>
    </row>
    <row r="8517" spans="2:13" hidden="1" x14ac:dyDescent="0.2">
      <c r="B8517" s="31">
        <v>8508</v>
      </c>
      <c r="J8517">
        <f t="shared" si="132"/>
        <v>105000</v>
      </c>
      <c r="K8517" t="e">
        <f>VLOOKUP(B8517,'REGISTRO ABONOS'!$B$8:$BC$10039,54,0)</f>
        <v>#N/A</v>
      </c>
      <c r="L8517" t="e">
        <f>IF(Tabla267[[#This Row],[VALOR RESTANTE]]&lt;Tabla267[[#This Row],[VALOR]],"NO DISPONIBLE","DISPONIBLE")</f>
        <v>#N/A</v>
      </c>
      <c r="M8517" s="9">
        <f>COUNTIF(Tabla267[[#This Row],[VALOR RESTANTE]],0)</f>
        <v>0</v>
      </c>
    </row>
    <row r="8518" spans="2:13" hidden="1" x14ac:dyDescent="0.2">
      <c r="B8518" s="31">
        <v>8509</v>
      </c>
      <c r="J8518">
        <f t="shared" si="132"/>
        <v>105000</v>
      </c>
      <c r="K8518" t="e">
        <f>VLOOKUP(B8518,'REGISTRO ABONOS'!$B$8:$BC$10039,54,0)</f>
        <v>#N/A</v>
      </c>
      <c r="L8518" t="e">
        <f>IF(Tabla267[[#This Row],[VALOR RESTANTE]]&lt;Tabla267[[#This Row],[VALOR]],"NO DISPONIBLE","DISPONIBLE")</f>
        <v>#N/A</v>
      </c>
      <c r="M8518" s="9">
        <f>COUNTIF(Tabla267[[#This Row],[VALOR RESTANTE]],0)</f>
        <v>0</v>
      </c>
    </row>
    <row r="8519" spans="2:13" hidden="1" x14ac:dyDescent="0.2">
      <c r="B8519" s="31">
        <v>8510</v>
      </c>
      <c r="J8519">
        <f t="shared" si="132"/>
        <v>105000</v>
      </c>
      <c r="K8519" t="e">
        <f>VLOOKUP(B8519,'REGISTRO ABONOS'!$B$8:$BC$10039,54,0)</f>
        <v>#N/A</v>
      </c>
      <c r="L8519" t="e">
        <f>IF(Tabla267[[#This Row],[VALOR RESTANTE]]&lt;Tabla267[[#This Row],[VALOR]],"NO DISPONIBLE","DISPONIBLE")</f>
        <v>#N/A</v>
      </c>
      <c r="M8519" s="9">
        <f>COUNTIF(Tabla267[[#This Row],[VALOR RESTANTE]],0)</f>
        <v>0</v>
      </c>
    </row>
    <row r="8520" spans="2:13" hidden="1" x14ac:dyDescent="0.2">
      <c r="B8520" s="31">
        <v>8511</v>
      </c>
      <c r="J8520">
        <f t="shared" si="132"/>
        <v>105000</v>
      </c>
      <c r="K8520" t="e">
        <f>VLOOKUP(B8520,'REGISTRO ABONOS'!$B$8:$BC$10039,54,0)</f>
        <v>#N/A</v>
      </c>
      <c r="L8520" t="e">
        <f>IF(Tabla267[[#This Row],[VALOR RESTANTE]]&lt;Tabla267[[#This Row],[VALOR]],"NO DISPONIBLE","DISPONIBLE")</f>
        <v>#N/A</v>
      </c>
      <c r="M8520" s="9">
        <f>COUNTIF(Tabla267[[#This Row],[VALOR RESTANTE]],0)</f>
        <v>0</v>
      </c>
    </row>
    <row r="8521" spans="2:13" hidden="1" x14ac:dyDescent="0.2">
      <c r="B8521" s="31">
        <v>8512</v>
      </c>
      <c r="J8521">
        <f t="shared" si="132"/>
        <v>105000</v>
      </c>
      <c r="K8521" t="e">
        <f>VLOOKUP(B8521,'REGISTRO ABONOS'!$B$8:$BC$10039,54,0)</f>
        <v>#N/A</v>
      </c>
      <c r="L8521" t="e">
        <f>IF(Tabla267[[#This Row],[VALOR RESTANTE]]&lt;Tabla267[[#This Row],[VALOR]],"NO DISPONIBLE","DISPONIBLE")</f>
        <v>#N/A</v>
      </c>
      <c r="M8521" s="9">
        <f>COUNTIF(Tabla267[[#This Row],[VALOR RESTANTE]],0)</f>
        <v>0</v>
      </c>
    </row>
    <row r="8522" spans="2:13" hidden="1" x14ac:dyDescent="0.2">
      <c r="B8522" s="31">
        <v>8513</v>
      </c>
      <c r="J8522">
        <f t="shared" si="132"/>
        <v>105000</v>
      </c>
      <c r="K8522" t="e">
        <f>VLOOKUP(B8522,'REGISTRO ABONOS'!$B$8:$BC$10039,54,0)</f>
        <v>#N/A</v>
      </c>
      <c r="L8522" t="e">
        <f>IF(Tabla267[[#This Row],[VALOR RESTANTE]]&lt;Tabla267[[#This Row],[VALOR]],"NO DISPONIBLE","DISPONIBLE")</f>
        <v>#N/A</v>
      </c>
      <c r="M8522" s="9">
        <f>COUNTIF(Tabla267[[#This Row],[VALOR RESTANTE]],0)</f>
        <v>0</v>
      </c>
    </row>
    <row r="8523" spans="2:13" hidden="1" x14ac:dyDescent="0.2">
      <c r="B8523" s="31">
        <v>8514</v>
      </c>
      <c r="J8523">
        <f t="shared" si="132"/>
        <v>105000</v>
      </c>
      <c r="K8523" t="e">
        <f>VLOOKUP(B8523,'REGISTRO ABONOS'!$B$8:$BC$10039,54,0)</f>
        <v>#N/A</v>
      </c>
      <c r="L8523" t="e">
        <f>IF(Tabla267[[#This Row],[VALOR RESTANTE]]&lt;Tabla267[[#This Row],[VALOR]],"NO DISPONIBLE","DISPONIBLE")</f>
        <v>#N/A</v>
      </c>
      <c r="M8523" s="9">
        <f>COUNTIF(Tabla267[[#This Row],[VALOR RESTANTE]],0)</f>
        <v>0</v>
      </c>
    </row>
    <row r="8524" spans="2:13" hidden="1" x14ac:dyDescent="0.2">
      <c r="B8524" s="31">
        <v>8515</v>
      </c>
      <c r="J8524">
        <f t="shared" ref="J8524:J8587" si="133">IF(C8524&gt;43607,130000,105000)</f>
        <v>105000</v>
      </c>
      <c r="K8524" t="e">
        <f>VLOOKUP(B8524,'REGISTRO ABONOS'!$B$8:$BC$10039,54,0)</f>
        <v>#N/A</v>
      </c>
      <c r="L8524" t="e">
        <f>IF(Tabla267[[#This Row],[VALOR RESTANTE]]&lt;Tabla267[[#This Row],[VALOR]],"NO DISPONIBLE","DISPONIBLE")</f>
        <v>#N/A</v>
      </c>
      <c r="M8524" s="9">
        <f>COUNTIF(Tabla267[[#This Row],[VALOR RESTANTE]],0)</f>
        <v>0</v>
      </c>
    </row>
    <row r="8525" spans="2:13" hidden="1" x14ac:dyDescent="0.2">
      <c r="B8525" s="31">
        <v>8516</v>
      </c>
      <c r="J8525">
        <f t="shared" si="133"/>
        <v>105000</v>
      </c>
      <c r="K8525" t="e">
        <f>VLOOKUP(B8525,'REGISTRO ABONOS'!$B$8:$BC$10039,54,0)</f>
        <v>#N/A</v>
      </c>
      <c r="L8525" t="e">
        <f>IF(Tabla267[[#This Row],[VALOR RESTANTE]]&lt;Tabla267[[#This Row],[VALOR]],"NO DISPONIBLE","DISPONIBLE")</f>
        <v>#N/A</v>
      </c>
      <c r="M8525" s="9">
        <f>COUNTIF(Tabla267[[#This Row],[VALOR RESTANTE]],0)</f>
        <v>0</v>
      </c>
    </row>
    <row r="8526" spans="2:13" hidden="1" x14ac:dyDescent="0.2">
      <c r="B8526" s="31">
        <v>8517</v>
      </c>
      <c r="J8526">
        <f t="shared" si="133"/>
        <v>105000</v>
      </c>
      <c r="K8526" t="e">
        <f>VLOOKUP(B8526,'REGISTRO ABONOS'!$B$8:$BC$10039,54,0)</f>
        <v>#N/A</v>
      </c>
      <c r="L8526" t="e">
        <f>IF(Tabla267[[#This Row],[VALOR RESTANTE]]&lt;Tabla267[[#This Row],[VALOR]],"NO DISPONIBLE","DISPONIBLE")</f>
        <v>#N/A</v>
      </c>
      <c r="M8526" s="9">
        <f>COUNTIF(Tabla267[[#This Row],[VALOR RESTANTE]],0)</f>
        <v>0</v>
      </c>
    </row>
    <row r="8527" spans="2:13" hidden="1" x14ac:dyDescent="0.2">
      <c r="B8527" s="31">
        <v>8518</v>
      </c>
      <c r="J8527">
        <f t="shared" si="133"/>
        <v>105000</v>
      </c>
      <c r="K8527" t="e">
        <f>VLOOKUP(B8527,'REGISTRO ABONOS'!$B$8:$BC$10039,54,0)</f>
        <v>#N/A</v>
      </c>
      <c r="L8527" t="e">
        <f>IF(Tabla267[[#This Row],[VALOR RESTANTE]]&lt;Tabla267[[#This Row],[VALOR]],"NO DISPONIBLE","DISPONIBLE")</f>
        <v>#N/A</v>
      </c>
      <c r="M8527" s="9">
        <f>COUNTIF(Tabla267[[#This Row],[VALOR RESTANTE]],0)</f>
        <v>0</v>
      </c>
    </row>
    <row r="8528" spans="2:13" hidden="1" x14ac:dyDescent="0.2">
      <c r="B8528" s="31">
        <v>8519</v>
      </c>
      <c r="J8528">
        <f t="shared" si="133"/>
        <v>105000</v>
      </c>
      <c r="K8528" t="e">
        <f>VLOOKUP(B8528,'REGISTRO ABONOS'!$B$8:$BC$10039,54,0)</f>
        <v>#N/A</v>
      </c>
      <c r="L8528" t="e">
        <f>IF(Tabla267[[#This Row],[VALOR RESTANTE]]&lt;Tabla267[[#This Row],[VALOR]],"NO DISPONIBLE","DISPONIBLE")</f>
        <v>#N/A</v>
      </c>
      <c r="M8528" s="9">
        <f>COUNTIF(Tabla267[[#This Row],[VALOR RESTANTE]],0)</f>
        <v>0</v>
      </c>
    </row>
    <row r="8529" spans="2:13" hidden="1" x14ac:dyDescent="0.2">
      <c r="B8529" s="31">
        <v>8520</v>
      </c>
      <c r="C8529" s="10">
        <v>43559</v>
      </c>
      <c r="D8529" t="s">
        <v>146</v>
      </c>
      <c r="H8529" t="s">
        <v>146</v>
      </c>
      <c r="I8529" t="s">
        <v>65</v>
      </c>
      <c r="J8529">
        <f t="shared" si="133"/>
        <v>105000</v>
      </c>
      <c r="K8529" t="e">
        <f>VLOOKUP(B8529,'REGISTRO ABONOS'!$B$8:$BC$10039,54,0)</f>
        <v>#N/A</v>
      </c>
      <c r="L8529" t="e">
        <f>IF(Tabla267[[#This Row],[VALOR RESTANTE]]&lt;Tabla267[[#This Row],[VALOR]],"NO DISPONIBLE","DISPONIBLE")</f>
        <v>#N/A</v>
      </c>
      <c r="M8529" s="9">
        <f>COUNTIF(Tabla267[[#This Row],[VALOR RESTANTE]],0)</f>
        <v>0</v>
      </c>
    </row>
    <row r="8530" spans="2:13" hidden="1" x14ac:dyDescent="0.2">
      <c r="B8530" s="31">
        <v>8521</v>
      </c>
      <c r="J8530">
        <f t="shared" si="133"/>
        <v>105000</v>
      </c>
      <c r="K8530" t="e">
        <f>VLOOKUP(B8530,'REGISTRO ABONOS'!$B$8:$BC$10039,54,0)</f>
        <v>#N/A</v>
      </c>
      <c r="L8530" t="e">
        <f>IF(Tabla267[[#This Row],[VALOR RESTANTE]]&lt;Tabla267[[#This Row],[VALOR]],"NO DISPONIBLE","DISPONIBLE")</f>
        <v>#N/A</v>
      </c>
      <c r="M8530" s="9">
        <f>COUNTIF(Tabla267[[#This Row],[VALOR RESTANTE]],0)</f>
        <v>0</v>
      </c>
    </row>
    <row r="8531" spans="2:13" hidden="1" x14ac:dyDescent="0.2">
      <c r="B8531" s="31">
        <v>8522</v>
      </c>
      <c r="J8531">
        <f t="shared" si="133"/>
        <v>105000</v>
      </c>
      <c r="K8531" t="e">
        <f>VLOOKUP(B8531,'REGISTRO ABONOS'!$B$8:$BC$10039,54,0)</f>
        <v>#N/A</v>
      </c>
      <c r="L8531" t="e">
        <f>IF(Tabla267[[#This Row],[VALOR RESTANTE]]&lt;Tabla267[[#This Row],[VALOR]],"NO DISPONIBLE","DISPONIBLE")</f>
        <v>#N/A</v>
      </c>
      <c r="M8531" s="9">
        <f>COUNTIF(Tabla267[[#This Row],[VALOR RESTANTE]],0)</f>
        <v>0</v>
      </c>
    </row>
    <row r="8532" spans="2:13" hidden="1" x14ac:dyDescent="0.2">
      <c r="B8532" s="31">
        <v>8523</v>
      </c>
      <c r="J8532">
        <f t="shared" si="133"/>
        <v>105000</v>
      </c>
      <c r="K8532" t="e">
        <f>VLOOKUP(B8532,'REGISTRO ABONOS'!$B$8:$BC$10039,54,0)</f>
        <v>#N/A</v>
      </c>
      <c r="L8532" t="e">
        <f>IF(Tabla267[[#This Row],[VALOR RESTANTE]]&lt;Tabla267[[#This Row],[VALOR]],"NO DISPONIBLE","DISPONIBLE")</f>
        <v>#N/A</v>
      </c>
      <c r="M8532" s="9">
        <f>COUNTIF(Tabla267[[#This Row],[VALOR RESTANTE]],0)</f>
        <v>0</v>
      </c>
    </row>
    <row r="8533" spans="2:13" hidden="1" x14ac:dyDescent="0.2">
      <c r="B8533" s="31">
        <v>8524</v>
      </c>
      <c r="J8533">
        <f t="shared" si="133"/>
        <v>105000</v>
      </c>
      <c r="K8533" t="e">
        <f>VLOOKUP(B8533,'REGISTRO ABONOS'!$B$8:$BC$10039,54,0)</f>
        <v>#N/A</v>
      </c>
      <c r="L8533" t="e">
        <f>IF(Tabla267[[#This Row],[VALOR RESTANTE]]&lt;Tabla267[[#This Row],[VALOR]],"NO DISPONIBLE","DISPONIBLE")</f>
        <v>#N/A</v>
      </c>
      <c r="M8533" s="9">
        <f>COUNTIF(Tabla267[[#This Row],[VALOR RESTANTE]],0)</f>
        <v>0</v>
      </c>
    </row>
    <row r="8534" spans="2:13" hidden="1" x14ac:dyDescent="0.2">
      <c r="B8534" s="31">
        <v>8525</v>
      </c>
      <c r="J8534">
        <f t="shared" si="133"/>
        <v>105000</v>
      </c>
      <c r="K8534" t="e">
        <f>VLOOKUP(B8534,'REGISTRO ABONOS'!$B$8:$BC$10039,54,0)</f>
        <v>#N/A</v>
      </c>
      <c r="L8534" t="e">
        <f>IF(Tabla267[[#This Row],[VALOR RESTANTE]]&lt;Tabla267[[#This Row],[VALOR]],"NO DISPONIBLE","DISPONIBLE")</f>
        <v>#N/A</v>
      </c>
      <c r="M8534" s="9">
        <f>COUNTIF(Tabla267[[#This Row],[VALOR RESTANTE]],0)</f>
        <v>0</v>
      </c>
    </row>
    <row r="8535" spans="2:13" hidden="1" x14ac:dyDescent="0.2">
      <c r="B8535" s="31">
        <v>8526</v>
      </c>
      <c r="J8535">
        <f t="shared" si="133"/>
        <v>105000</v>
      </c>
      <c r="K8535" t="e">
        <f>VLOOKUP(B8535,'REGISTRO ABONOS'!$B$8:$BC$10039,54,0)</f>
        <v>#N/A</v>
      </c>
      <c r="L8535" t="e">
        <f>IF(Tabla267[[#This Row],[VALOR RESTANTE]]&lt;Tabla267[[#This Row],[VALOR]],"NO DISPONIBLE","DISPONIBLE")</f>
        <v>#N/A</v>
      </c>
      <c r="M8535" s="9">
        <f>COUNTIF(Tabla267[[#This Row],[VALOR RESTANTE]],0)</f>
        <v>0</v>
      </c>
    </row>
    <row r="8536" spans="2:13" hidden="1" x14ac:dyDescent="0.2">
      <c r="B8536" s="31">
        <v>8527</v>
      </c>
      <c r="J8536">
        <f t="shared" si="133"/>
        <v>105000</v>
      </c>
      <c r="K8536" t="e">
        <f>VLOOKUP(B8536,'REGISTRO ABONOS'!$B$8:$BC$10039,54,0)</f>
        <v>#N/A</v>
      </c>
      <c r="L8536" t="e">
        <f>IF(Tabla267[[#This Row],[VALOR RESTANTE]]&lt;Tabla267[[#This Row],[VALOR]],"NO DISPONIBLE","DISPONIBLE")</f>
        <v>#N/A</v>
      </c>
      <c r="M8536" s="9">
        <f>COUNTIF(Tabla267[[#This Row],[VALOR RESTANTE]],0)</f>
        <v>0</v>
      </c>
    </row>
    <row r="8537" spans="2:13" hidden="1" x14ac:dyDescent="0.2">
      <c r="B8537" s="31">
        <v>8528</v>
      </c>
      <c r="J8537">
        <f t="shared" si="133"/>
        <v>105000</v>
      </c>
      <c r="K8537" t="e">
        <f>VLOOKUP(B8537,'REGISTRO ABONOS'!$B$8:$BC$10039,54,0)</f>
        <v>#N/A</v>
      </c>
      <c r="L8537" t="e">
        <f>IF(Tabla267[[#This Row],[VALOR RESTANTE]]&lt;Tabla267[[#This Row],[VALOR]],"NO DISPONIBLE","DISPONIBLE")</f>
        <v>#N/A</v>
      </c>
      <c r="M8537" s="9">
        <f>COUNTIF(Tabla267[[#This Row],[VALOR RESTANTE]],0)</f>
        <v>0</v>
      </c>
    </row>
    <row r="8538" spans="2:13" hidden="1" x14ac:dyDescent="0.2">
      <c r="B8538" s="31">
        <v>8529</v>
      </c>
      <c r="J8538">
        <f t="shared" si="133"/>
        <v>105000</v>
      </c>
      <c r="K8538" t="e">
        <f>VLOOKUP(B8538,'REGISTRO ABONOS'!$B$8:$BC$10039,54,0)</f>
        <v>#N/A</v>
      </c>
      <c r="L8538" t="e">
        <f>IF(Tabla267[[#This Row],[VALOR RESTANTE]]&lt;Tabla267[[#This Row],[VALOR]],"NO DISPONIBLE","DISPONIBLE")</f>
        <v>#N/A</v>
      </c>
      <c r="M8538" s="9">
        <f>COUNTIF(Tabla267[[#This Row],[VALOR RESTANTE]],0)</f>
        <v>0</v>
      </c>
    </row>
    <row r="8539" spans="2:13" hidden="1" x14ac:dyDescent="0.2">
      <c r="B8539" s="31">
        <v>8530</v>
      </c>
      <c r="J8539">
        <f t="shared" si="133"/>
        <v>105000</v>
      </c>
      <c r="K8539" t="e">
        <f>VLOOKUP(B8539,'REGISTRO ABONOS'!$B$8:$BC$10039,54,0)</f>
        <v>#N/A</v>
      </c>
      <c r="L8539" t="e">
        <f>IF(Tabla267[[#This Row],[VALOR RESTANTE]]&lt;Tabla267[[#This Row],[VALOR]],"NO DISPONIBLE","DISPONIBLE")</f>
        <v>#N/A</v>
      </c>
      <c r="M8539" s="9">
        <f>COUNTIF(Tabla267[[#This Row],[VALOR RESTANTE]],0)</f>
        <v>0</v>
      </c>
    </row>
    <row r="8540" spans="2:13" hidden="1" x14ac:dyDescent="0.2">
      <c r="B8540" s="31">
        <v>8531</v>
      </c>
      <c r="J8540">
        <f t="shared" si="133"/>
        <v>105000</v>
      </c>
      <c r="K8540" t="e">
        <f>VLOOKUP(B8540,'REGISTRO ABONOS'!$B$8:$BC$10039,54,0)</f>
        <v>#N/A</v>
      </c>
      <c r="L8540" t="e">
        <f>IF(Tabla267[[#This Row],[VALOR RESTANTE]]&lt;Tabla267[[#This Row],[VALOR]],"NO DISPONIBLE","DISPONIBLE")</f>
        <v>#N/A</v>
      </c>
      <c r="M8540" s="9">
        <f>COUNTIF(Tabla267[[#This Row],[VALOR RESTANTE]],0)</f>
        <v>0</v>
      </c>
    </row>
    <row r="8541" spans="2:13" hidden="1" x14ac:dyDescent="0.2">
      <c r="B8541" s="31">
        <v>8532</v>
      </c>
      <c r="C8541" s="10">
        <v>43567</v>
      </c>
      <c r="D8541" t="s">
        <v>320</v>
      </c>
      <c r="I8541" t="s">
        <v>200</v>
      </c>
      <c r="J8541">
        <f t="shared" si="133"/>
        <v>105000</v>
      </c>
      <c r="K8541" t="e">
        <f>VLOOKUP(B8541,'REGISTRO ABONOS'!$B$8:$BC$10039,54,0)</f>
        <v>#N/A</v>
      </c>
      <c r="L8541" t="e">
        <f>IF(Tabla267[[#This Row],[VALOR RESTANTE]]&lt;Tabla267[[#This Row],[VALOR]],"NO DISPONIBLE","DISPONIBLE")</f>
        <v>#N/A</v>
      </c>
      <c r="M8541" s="9">
        <f>COUNTIF(Tabla267[[#This Row],[VALOR RESTANTE]],0)</f>
        <v>0</v>
      </c>
    </row>
    <row r="8542" spans="2:13" hidden="1" x14ac:dyDescent="0.2">
      <c r="B8542" s="31">
        <v>8533</v>
      </c>
      <c r="J8542">
        <f t="shared" si="133"/>
        <v>105000</v>
      </c>
      <c r="K8542" t="e">
        <f>VLOOKUP(B8542,'REGISTRO ABONOS'!$B$8:$BC$10039,54,0)</f>
        <v>#N/A</v>
      </c>
      <c r="L8542" t="e">
        <f>IF(Tabla267[[#This Row],[VALOR RESTANTE]]&lt;Tabla267[[#This Row],[VALOR]],"NO DISPONIBLE","DISPONIBLE")</f>
        <v>#N/A</v>
      </c>
      <c r="M8542" s="9">
        <f>COUNTIF(Tabla267[[#This Row],[VALOR RESTANTE]],0)</f>
        <v>0</v>
      </c>
    </row>
    <row r="8543" spans="2:13" hidden="1" x14ac:dyDescent="0.2">
      <c r="B8543" s="31">
        <v>8534</v>
      </c>
      <c r="J8543">
        <f t="shared" si="133"/>
        <v>105000</v>
      </c>
      <c r="K8543" t="e">
        <f>VLOOKUP(B8543,'REGISTRO ABONOS'!$B$8:$BC$10039,54,0)</f>
        <v>#N/A</v>
      </c>
      <c r="L8543" t="e">
        <f>IF(Tabla267[[#This Row],[VALOR RESTANTE]]&lt;Tabla267[[#This Row],[VALOR]],"NO DISPONIBLE","DISPONIBLE")</f>
        <v>#N/A</v>
      </c>
      <c r="M8543" s="9">
        <f>COUNTIF(Tabla267[[#This Row],[VALOR RESTANTE]],0)</f>
        <v>0</v>
      </c>
    </row>
    <row r="8544" spans="2:13" hidden="1" x14ac:dyDescent="0.2">
      <c r="B8544" s="31">
        <v>8535</v>
      </c>
      <c r="J8544">
        <f t="shared" si="133"/>
        <v>105000</v>
      </c>
      <c r="K8544" t="e">
        <f>VLOOKUP(B8544,'REGISTRO ABONOS'!$B$8:$BC$10039,54,0)</f>
        <v>#N/A</v>
      </c>
      <c r="L8544" t="e">
        <f>IF(Tabla267[[#This Row],[VALOR RESTANTE]]&lt;Tabla267[[#This Row],[VALOR]],"NO DISPONIBLE","DISPONIBLE")</f>
        <v>#N/A</v>
      </c>
      <c r="M8544" s="9">
        <f>COUNTIF(Tabla267[[#This Row],[VALOR RESTANTE]],0)</f>
        <v>0</v>
      </c>
    </row>
    <row r="8545" spans="2:13" hidden="1" x14ac:dyDescent="0.2">
      <c r="B8545" s="31">
        <v>8536</v>
      </c>
      <c r="J8545">
        <f t="shared" si="133"/>
        <v>105000</v>
      </c>
      <c r="K8545" t="e">
        <f>VLOOKUP(B8545,'REGISTRO ABONOS'!$B$8:$BC$10039,54,0)</f>
        <v>#N/A</v>
      </c>
      <c r="L8545" t="e">
        <f>IF(Tabla267[[#This Row],[VALOR RESTANTE]]&lt;Tabla267[[#This Row],[VALOR]],"NO DISPONIBLE","DISPONIBLE")</f>
        <v>#N/A</v>
      </c>
      <c r="M8545" s="9">
        <f>COUNTIF(Tabla267[[#This Row],[VALOR RESTANTE]],0)</f>
        <v>0</v>
      </c>
    </row>
    <row r="8546" spans="2:13" hidden="1" x14ac:dyDescent="0.2">
      <c r="B8546" s="31">
        <v>8537</v>
      </c>
      <c r="J8546">
        <f t="shared" si="133"/>
        <v>105000</v>
      </c>
      <c r="K8546" t="e">
        <f>VLOOKUP(B8546,'REGISTRO ABONOS'!$B$8:$BC$10039,54,0)</f>
        <v>#N/A</v>
      </c>
      <c r="L8546" t="e">
        <f>IF(Tabla267[[#This Row],[VALOR RESTANTE]]&lt;Tabla267[[#This Row],[VALOR]],"NO DISPONIBLE","DISPONIBLE")</f>
        <v>#N/A</v>
      </c>
      <c r="M8546" s="9">
        <f>COUNTIF(Tabla267[[#This Row],[VALOR RESTANTE]],0)</f>
        <v>0</v>
      </c>
    </row>
    <row r="8547" spans="2:13" hidden="1" x14ac:dyDescent="0.2">
      <c r="B8547" s="31">
        <v>8538</v>
      </c>
      <c r="J8547">
        <f t="shared" si="133"/>
        <v>105000</v>
      </c>
      <c r="K8547" t="e">
        <f>VLOOKUP(B8547,'REGISTRO ABONOS'!$B$8:$BC$10039,54,0)</f>
        <v>#N/A</v>
      </c>
      <c r="L8547" t="e">
        <f>IF(Tabla267[[#This Row],[VALOR RESTANTE]]&lt;Tabla267[[#This Row],[VALOR]],"NO DISPONIBLE","DISPONIBLE")</f>
        <v>#N/A</v>
      </c>
      <c r="M8547" s="9">
        <f>COUNTIF(Tabla267[[#This Row],[VALOR RESTANTE]],0)</f>
        <v>0</v>
      </c>
    </row>
    <row r="8548" spans="2:13" hidden="1" x14ac:dyDescent="0.2">
      <c r="B8548" s="31">
        <v>8539</v>
      </c>
      <c r="J8548">
        <f t="shared" si="133"/>
        <v>105000</v>
      </c>
      <c r="K8548" t="e">
        <f>VLOOKUP(B8548,'REGISTRO ABONOS'!$B$8:$BC$10039,54,0)</f>
        <v>#N/A</v>
      </c>
      <c r="L8548" t="e">
        <f>IF(Tabla267[[#This Row],[VALOR RESTANTE]]&lt;Tabla267[[#This Row],[VALOR]],"NO DISPONIBLE","DISPONIBLE")</f>
        <v>#N/A</v>
      </c>
      <c r="M8548" s="9">
        <f>COUNTIF(Tabla267[[#This Row],[VALOR RESTANTE]],0)</f>
        <v>0</v>
      </c>
    </row>
    <row r="8549" spans="2:13" hidden="1" x14ac:dyDescent="0.2">
      <c r="B8549" s="31">
        <v>8540</v>
      </c>
      <c r="J8549">
        <f t="shared" si="133"/>
        <v>105000</v>
      </c>
      <c r="K8549" t="e">
        <f>VLOOKUP(B8549,'REGISTRO ABONOS'!$B$8:$BC$10039,54,0)</f>
        <v>#N/A</v>
      </c>
      <c r="L8549" t="e">
        <f>IF(Tabla267[[#This Row],[VALOR RESTANTE]]&lt;Tabla267[[#This Row],[VALOR]],"NO DISPONIBLE","DISPONIBLE")</f>
        <v>#N/A</v>
      </c>
      <c r="M8549" s="9">
        <f>COUNTIF(Tabla267[[#This Row],[VALOR RESTANTE]],0)</f>
        <v>0</v>
      </c>
    </row>
    <row r="8550" spans="2:13" hidden="1" x14ac:dyDescent="0.2">
      <c r="B8550" s="31">
        <v>8541</v>
      </c>
      <c r="J8550">
        <f t="shared" si="133"/>
        <v>105000</v>
      </c>
      <c r="K8550" t="e">
        <f>VLOOKUP(B8550,'REGISTRO ABONOS'!$B$8:$BC$10039,54,0)</f>
        <v>#N/A</v>
      </c>
      <c r="L8550" t="e">
        <f>IF(Tabla267[[#This Row],[VALOR RESTANTE]]&lt;Tabla267[[#This Row],[VALOR]],"NO DISPONIBLE","DISPONIBLE")</f>
        <v>#N/A</v>
      </c>
      <c r="M8550" s="9">
        <f>COUNTIF(Tabla267[[#This Row],[VALOR RESTANTE]],0)</f>
        <v>0</v>
      </c>
    </row>
    <row r="8551" spans="2:13" hidden="1" x14ac:dyDescent="0.2">
      <c r="B8551" s="31">
        <v>8542</v>
      </c>
      <c r="J8551">
        <f t="shared" si="133"/>
        <v>105000</v>
      </c>
      <c r="K8551" t="e">
        <f>VLOOKUP(B8551,'REGISTRO ABONOS'!$B$8:$BC$10039,54,0)</f>
        <v>#N/A</v>
      </c>
      <c r="L8551" t="e">
        <f>IF(Tabla267[[#This Row],[VALOR RESTANTE]]&lt;Tabla267[[#This Row],[VALOR]],"NO DISPONIBLE","DISPONIBLE")</f>
        <v>#N/A</v>
      </c>
      <c r="M8551" s="9">
        <f>COUNTIF(Tabla267[[#This Row],[VALOR RESTANTE]],0)</f>
        <v>0</v>
      </c>
    </row>
    <row r="8552" spans="2:13" hidden="1" x14ac:dyDescent="0.2">
      <c r="B8552" s="31">
        <v>8543</v>
      </c>
      <c r="J8552">
        <f t="shared" si="133"/>
        <v>105000</v>
      </c>
      <c r="K8552" t="e">
        <f>VLOOKUP(B8552,'REGISTRO ABONOS'!$B$8:$BC$10039,54,0)</f>
        <v>#N/A</v>
      </c>
      <c r="L8552" t="e">
        <f>IF(Tabla267[[#This Row],[VALOR RESTANTE]]&lt;Tabla267[[#This Row],[VALOR]],"NO DISPONIBLE","DISPONIBLE")</f>
        <v>#N/A</v>
      </c>
      <c r="M8552" s="9">
        <f>COUNTIF(Tabla267[[#This Row],[VALOR RESTANTE]],0)</f>
        <v>0</v>
      </c>
    </row>
    <row r="8553" spans="2:13" hidden="1" x14ac:dyDescent="0.2">
      <c r="B8553" s="31">
        <v>8544</v>
      </c>
      <c r="J8553">
        <f t="shared" si="133"/>
        <v>105000</v>
      </c>
      <c r="K8553" t="e">
        <f>VLOOKUP(B8553,'REGISTRO ABONOS'!$B$8:$BC$10039,54,0)</f>
        <v>#N/A</v>
      </c>
      <c r="L8553" t="e">
        <f>IF(Tabla267[[#This Row],[VALOR RESTANTE]]&lt;Tabla267[[#This Row],[VALOR]],"NO DISPONIBLE","DISPONIBLE")</f>
        <v>#N/A</v>
      </c>
      <c r="M8553" s="9">
        <f>COUNTIF(Tabla267[[#This Row],[VALOR RESTANTE]],0)</f>
        <v>0</v>
      </c>
    </row>
    <row r="8554" spans="2:13" hidden="1" x14ac:dyDescent="0.2">
      <c r="B8554" s="31"/>
      <c r="J8554">
        <f t="shared" si="133"/>
        <v>105000</v>
      </c>
      <c r="K8554" t="e">
        <f>VLOOKUP(B8554,'REGISTRO ABONOS'!$B$8:$BC$10039,54,0)</f>
        <v>#N/A</v>
      </c>
      <c r="L8554" t="e">
        <f>IF(Tabla267[[#This Row],[VALOR RESTANTE]]&lt;Tabla267[[#This Row],[VALOR]],"NO DISPONIBLE","DISPONIBLE")</f>
        <v>#N/A</v>
      </c>
      <c r="M8554" s="9">
        <f>COUNTIF(Tabla267[[#This Row],[VALOR RESTANTE]],0)</f>
        <v>0</v>
      </c>
    </row>
    <row r="8555" spans="2:13" hidden="1" x14ac:dyDescent="0.2">
      <c r="B8555" s="31">
        <v>8546</v>
      </c>
      <c r="J8555">
        <f t="shared" si="133"/>
        <v>105000</v>
      </c>
      <c r="K8555" t="e">
        <f>VLOOKUP(B8555,'REGISTRO ABONOS'!$B$8:$BC$10039,54,0)</f>
        <v>#N/A</v>
      </c>
      <c r="L8555" t="e">
        <f>IF(Tabla267[[#This Row],[VALOR RESTANTE]]&lt;Tabla267[[#This Row],[VALOR]],"NO DISPONIBLE","DISPONIBLE")</f>
        <v>#N/A</v>
      </c>
      <c r="M8555" s="9">
        <f>COUNTIF(Tabla267[[#This Row],[VALOR RESTANTE]],0)</f>
        <v>0</v>
      </c>
    </row>
    <row r="8556" spans="2:13" hidden="1" x14ac:dyDescent="0.2">
      <c r="B8556" s="31">
        <v>8547</v>
      </c>
      <c r="J8556">
        <f t="shared" si="133"/>
        <v>105000</v>
      </c>
      <c r="K8556" t="e">
        <f>VLOOKUP(B8556,'REGISTRO ABONOS'!$B$8:$BC$10039,54,0)</f>
        <v>#N/A</v>
      </c>
      <c r="L8556" t="e">
        <f>IF(Tabla267[[#This Row],[VALOR RESTANTE]]&lt;Tabla267[[#This Row],[VALOR]],"NO DISPONIBLE","DISPONIBLE")</f>
        <v>#N/A</v>
      </c>
      <c r="M8556" s="9">
        <f>COUNTIF(Tabla267[[#This Row],[VALOR RESTANTE]],0)</f>
        <v>0</v>
      </c>
    </row>
    <row r="8557" spans="2:13" hidden="1" x14ac:dyDescent="0.2">
      <c r="B8557" s="31">
        <v>8548</v>
      </c>
      <c r="J8557">
        <f t="shared" si="133"/>
        <v>105000</v>
      </c>
      <c r="K8557" t="e">
        <f>VLOOKUP(B8557,'REGISTRO ABONOS'!$B$8:$BC$10039,54,0)</f>
        <v>#N/A</v>
      </c>
      <c r="L8557" t="e">
        <f>IF(Tabla267[[#This Row],[VALOR RESTANTE]]&lt;Tabla267[[#This Row],[VALOR]],"NO DISPONIBLE","DISPONIBLE")</f>
        <v>#N/A</v>
      </c>
      <c r="M8557" s="9">
        <f>COUNTIF(Tabla267[[#This Row],[VALOR RESTANTE]],0)</f>
        <v>0</v>
      </c>
    </row>
    <row r="8558" spans="2:13" hidden="1" x14ac:dyDescent="0.2">
      <c r="B8558" s="31">
        <v>8549</v>
      </c>
      <c r="J8558">
        <f t="shared" si="133"/>
        <v>105000</v>
      </c>
      <c r="K8558" t="e">
        <f>VLOOKUP(B8558,'REGISTRO ABONOS'!$B$8:$BC$10039,54,0)</f>
        <v>#N/A</v>
      </c>
      <c r="L8558" t="e">
        <f>IF(Tabla267[[#This Row],[VALOR RESTANTE]]&lt;Tabla267[[#This Row],[VALOR]],"NO DISPONIBLE","DISPONIBLE")</f>
        <v>#N/A</v>
      </c>
      <c r="M8558" s="9">
        <f>COUNTIF(Tabla267[[#This Row],[VALOR RESTANTE]],0)</f>
        <v>0</v>
      </c>
    </row>
    <row r="8559" spans="2:13" hidden="1" x14ac:dyDescent="0.2">
      <c r="B8559" s="31">
        <v>8550</v>
      </c>
      <c r="J8559">
        <f t="shared" si="133"/>
        <v>105000</v>
      </c>
      <c r="K8559" t="e">
        <f>VLOOKUP(B8559,'REGISTRO ABONOS'!$B$8:$BC$10039,54,0)</f>
        <v>#N/A</v>
      </c>
      <c r="L8559" t="e">
        <f>IF(Tabla267[[#This Row],[VALOR RESTANTE]]&lt;Tabla267[[#This Row],[VALOR]],"NO DISPONIBLE","DISPONIBLE")</f>
        <v>#N/A</v>
      </c>
      <c r="M8559" s="9">
        <f>COUNTIF(Tabla267[[#This Row],[VALOR RESTANTE]],0)</f>
        <v>0</v>
      </c>
    </row>
    <row r="8560" spans="2:13" hidden="1" x14ac:dyDescent="0.2">
      <c r="B8560" s="31">
        <v>8551</v>
      </c>
      <c r="J8560">
        <f t="shared" si="133"/>
        <v>105000</v>
      </c>
      <c r="K8560" t="e">
        <f>VLOOKUP(B8560,'REGISTRO ABONOS'!$B$8:$BC$10039,54,0)</f>
        <v>#N/A</v>
      </c>
      <c r="L8560" t="e">
        <f>IF(Tabla267[[#This Row],[VALOR RESTANTE]]&lt;Tabla267[[#This Row],[VALOR]],"NO DISPONIBLE","DISPONIBLE")</f>
        <v>#N/A</v>
      </c>
      <c r="M8560" s="9">
        <f>COUNTIF(Tabla267[[#This Row],[VALOR RESTANTE]],0)</f>
        <v>0</v>
      </c>
    </row>
    <row r="8561" spans="2:13" hidden="1" x14ac:dyDescent="0.2">
      <c r="B8561" s="31">
        <v>8552</v>
      </c>
      <c r="J8561">
        <f t="shared" si="133"/>
        <v>105000</v>
      </c>
      <c r="K8561" t="e">
        <f>VLOOKUP(B8561,'REGISTRO ABONOS'!$B$8:$BC$10039,54,0)</f>
        <v>#N/A</v>
      </c>
      <c r="L8561" t="e">
        <f>IF(Tabla267[[#This Row],[VALOR RESTANTE]]&lt;Tabla267[[#This Row],[VALOR]],"NO DISPONIBLE","DISPONIBLE")</f>
        <v>#N/A</v>
      </c>
      <c r="M8561" s="9">
        <f>COUNTIF(Tabla267[[#This Row],[VALOR RESTANTE]],0)</f>
        <v>0</v>
      </c>
    </row>
    <row r="8562" spans="2:13" hidden="1" x14ac:dyDescent="0.2">
      <c r="B8562" s="31">
        <v>8553</v>
      </c>
      <c r="J8562">
        <f t="shared" si="133"/>
        <v>105000</v>
      </c>
      <c r="K8562" t="e">
        <f>VLOOKUP(B8562,'REGISTRO ABONOS'!$B$8:$BC$10039,54,0)</f>
        <v>#N/A</v>
      </c>
      <c r="L8562" t="e">
        <f>IF(Tabla267[[#This Row],[VALOR RESTANTE]]&lt;Tabla267[[#This Row],[VALOR]],"NO DISPONIBLE","DISPONIBLE")</f>
        <v>#N/A</v>
      </c>
      <c r="M8562" s="9">
        <f>COUNTIF(Tabla267[[#This Row],[VALOR RESTANTE]],0)</f>
        <v>0</v>
      </c>
    </row>
    <row r="8563" spans="2:13" hidden="1" x14ac:dyDescent="0.2">
      <c r="B8563" s="31">
        <v>8554</v>
      </c>
      <c r="J8563">
        <f t="shared" si="133"/>
        <v>105000</v>
      </c>
      <c r="K8563" t="e">
        <f>VLOOKUP(B8563,'REGISTRO ABONOS'!$B$8:$BC$10039,54,0)</f>
        <v>#N/A</v>
      </c>
      <c r="L8563" t="e">
        <f>IF(Tabla267[[#This Row],[VALOR RESTANTE]]&lt;Tabla267[[#This Row],[VALOR]],"NO DISPONIBLE","DISPONIBLE")</f>
        <v>#N/A</v>
      </c>
      <c r="M8563" s="9">
        <f>COUNTIF(Tabla267[[#This Row],[VALOR RESTANTE]],0)</f>
        <v>0</v>
      </c>
    </row>
    <row r="8564" spans="2:13" hidden="1" x14ac:dyDescent="0.2">
      <c r="B8564" s="31">
        <v>8555</v>
      </c>
      <c r="J8564">
        <f t="shared" si="133"/>
        <v>105000</v>
      </c>
      <c r="K8564" t="e">
        <f>VLOOKUP(B8564,'REGISTRO ABONOS'!$B$8:$BC$10039,54,0)</f>
        <v>#N/A</v>
      </c>
      <c r="L8564" t="e">
        <f>IF(Tabla267[[#This Row],[VALOR RESTANTE]]&lt;Tabla267[[#This Row],[VALOR]],"NO DISPONIBLE","DISPONIBLE")</f>
        <v>#N/A</v>
      </c>
      <c r="M8564" s="9">
        <f>COUNTIF(Tabla267[[#This Row],[VALOR RESTANTE]],0)</f>
        <v>0</v>
      </c>
    </row>
    <row r="8565" spans="2:13" hidden="1" x14ac:dyDescent="0.2">
      <c r="B8565" s="31">
        <v>8556</v>
      </c>
      <c r="J8565">
        <f t="shared" si="133"/>
        <v>105000</v>
      </c>
      <c r="K8565" t="e">
        <f>VLOOKUP(B8565,'REGISTRO ABONOS'!$B$8:$BC$10039,54,0)</f>
        <v>#N/A</v>
      </c>
      <c r="L8565" t="e">
        <f>IF(Tabla267[[#This Row],[VALOR RESTANTE]]&lt;Tabla267[[#This Row],[VALOR]],"NO DISPONIBLE","DISPONIBLE")</f>
        <v>#N/A</v>
      </c>
      <c r="M8565" s="9">
        <f>COUNTIF(Tabla267[[#This Row],[VALOR RESTANTE]],0)</f>
        <v>0</v>
      </c>
    </row>
    <row r="8566" spans="2:13" hidden="1" x14ac:dyDescent="0.2">
      <c r="B8566" s="31">
        <v>8557</v>
      </c>
      <c r="J8566">
        <f t="shared" si="133"/>
        <v>105000</v>
      </c>
      <c r="K8566" t="e">
        <f>VLOOKUP(B8566,'REGISTRO ABONOS'!$B$8:$BC$10039,54,0)</f>
        <v>#N/A</v>
      </c>
      <c r="L8566" t="e">
        <f>IF(Tabla267[[#This Row],[VALOR RESTANTE]]&lt;Tabla267[[#This Row],[VALOR]],"NO DISPONIBLE","DISPONIBLE")</f>
        <v>#N/A</v>
      </c>
      <c r="M8566" s="9">
        <f>COUNTIF(Tabla267[[#This Row],[VALOR RESTANTE]],0)</f>
        <v>0</v>
      </c>
    </row>
    <row r="8567" spans="2:13" hidden="1" x14ac:dyDescent="0.2">
      <c r="B8567" s="31">
        <v>8558</v>
      </c>
      <c r="J8567">
        <f t="shared" si="133"/>
        <v>105000</v>
      </c>
      <c r="K8567" t="e">
        <f>VLOOKUP(B8567,'REGISTRO ABONOS'!$B$8:$BC$10039,54,0)</f>
        <v>#N/A</v>
      </c>
      <c r="L8567" t="e">
        <f>IF(Tabla267[[#This Row],[VALOR RESTANTE]]&lt;Tabla267[[#This Row],[VALOR]],"NO DISPONIBLE","DISPONIBLE")</f>
        <v>#N/A</v>
      </c>
      <c r="M8567" s="9">
        <f>COUNTIF(Tabla267[[#This Row],[VALOR RESTANTE]],0)</f>
        <v>0</v>
      </c>
    </row>
    <row r="8568" spans="2:13" hidden="1" x14ac:dyDescent="0.2">
      <c r="B8568" s="31">
        <v>8559</v>
      </c>
      <c r="J8568">
        <f t="shared" si="133"/>
        <v>105000</v>
      </c>
      <c r="K8568" t="e">
        <f>VLOOKUP(B8568,'REGISTRO ABONOS'!$B$8:$BC$10039,54,0)</f>
        <v>#N/A</v>
      </c>
      <c r="L8568" t="e">
        <f>IF(Tabla267[[#This Row],[VALOR RESTANTE]]&lt;Tabla267[[#This Row],[VALOR]],"NO DISPONIBLE","DISPONIBLE")</f>
        <v>#N/A</v>
      </c>
      <c r="M8568" s="9">
        <f>COUNTIF(Tabla267[[#This Row],[VALOR RESTANTE]],0)</f>
        <v>0</v>
      </c>
    </row>
    <row r="8569" spans="2:13" hidden="1" x14ac:dyDescent="0.2">
      <c r="B8569" s="31">
        <v>8560</v>
      </c>
      <c r="J8569">
        <f t="shared" si="133"/>
        <v>105000</v>
      </c>
      <c r="K8569" t="e">
        <f>VLOOKUP(B8569,'REGISTRO ABONOS'!$B$8:$BC$10039,54,0)</f>
        <v>#N/A</v>
      </c>
      <c r="L8569" t="e">
        <f>IF(Tabla267[[#This Row],[VALOR RESTANTE]]&lt;Tabla267[[#This Row],[VALOR]],"NO DISPONIBLE","DISPONIBLE")</f>
        <v>#N/A</v>
      </c>
      <c r="M8569" s="9">
        <f>COUNTIF(Tabla267[[#This Row],[VALOR RESTANTE]],0)</f>
        <v>0</v>
      </c>
    </row>
    <row r="8570" spans="2:13" hidden="1" x14ac:dyDescent="0.2">
      <c r="B8570" s="31">
        <v>8561</v>
      </c>
      <c r="J8570">
        <f t="shared" si="133"/>
        <v>105000</v>
      </c>
      <c r="K8570" t="e">
        <f>VLOOKUP(B8570,'REGISTRO ABONOS'!$B$8:$BC$10039,54,0)</f>
        <v>#N/A</v>
      </c>
      <c r="L8570" t="e">
        <f>IF(Tabla267[[#This Row],[VALOR RESTANTE]]&lt;Tabla267[[#This Row],[VALOR]],"NO DISPONIBLE","DISPONIBLE")</f>
        <v>#N/A</v>
      </c>
      <c r="M8570" s="9">
        <f>COUNTIF(Tabla267[[#This Row],[VALOR RESTANTE]],0)</f>
        <v>0</v>
      </c>
    </row>
    <row r="8571" spans="2:13" hidden="1" x14ac:dyDescent="0.2">
      <c r="B8571" s="31">
        <v>8562</v>
      </c>
      <c r="J8571">
        <f t="shared" si="133"/>
        <v>105000</v>
      </c>
      <c r="K8571" t="e">
        <f>VLOOKUP(B8571,'REGISTRO ABONOS'!$B$8:$BC$10039,54,0)</f>
        <v>#N/A</v>
      </c>
      <c r="L8571" t="e">
        <f>IF(Tabla267[[#This Row],[VALOR RESTANTE]]&lt;Tabla267[[#This Row],[VALOR]],"NO DISPONIBLE","DISPONIBLE")</f>
        <v>#N/A</v>
      </c>
      <c r="M8571" s="9">
        <f>COUNTIF(Tabla267[[#This Row],[VALOR RESTANTE]],0)</f>
        <v>0</v>
      </c>
    </row>
    <row r="8572" spans="2:13" hidden="1" x14ac:dyDescent="0.2">
      <c r="B8572" s="31">
        <v>8563</v>
      </c>
      <c r="J8572">
        <f t="shared" si="133"/>
        <v>105000</v>
      </c>
      <c r="K8572" t="e">
        <f>VLOOKUP(B8572,'REGISTRO ABONOS'!$B$8:$BC$10039,54,0)</f>
        <v>#N/A</v>
      </c>
      <c r="L8572" t="e">
        <f>IF(Tabla267[[#This Row],[VALOR RESTANTE]]&lt;Tabla267[[#This Row],[VALOR]],"NO DISPONIBLE","DISPONIBLE")</f>
        <v>#N/A</v>
      </c>
      <c r="M8572" s="9">
        <f>COUNTIF(Tabla267[[#This Row],[VALOR RESTANTE]],0)</f>
        <v>0</v>
      </c>
    </row>
    <row r="8573" spans="2:13" hidden="1" x14ac:dyDescent="0.2">
      <c r="B8573" s="31">
        <v>8564</v>
      </c>
      <c r="J8573">
        <f t="shared" si="133"/>
        <v>105000</v>
      </c>
      <c r="K8573" t="e">
        <f>VLOOKUP(B8573,'REGISTRO ABONOS'!$B$8:$BC$10039,54,0)</f>
        <v>#N/A</v>
      </c>
      <c r="L8573" t="e">
        <f>IF(Tabla267[[#This Row],[VALOR RESTANTE]]&lt;Tabla267[[#This Row],[VALOR]],"NO DISPONIBLE","DISPONIBLE")</f>
        <v>#N/A</v>
      </c>
      <c r="M8573" s="9">
        <f>COUNTIF(Tabla267[[#This Row],[VALOR RESTANTE]],0)</f>
        <v>0</v>
      </c>
    </row>
    <row r="8574" spans="2:13" hidden="1" x14ac:dyDescent="0.2">
      <c r="B8574" s="31">
        <v>8565</v>
      </c>
      <c r="J8574">
        <f t="shared" si="133"/>
        <v>105000</v>
      </c>
      <c r="K8574" t="e">
        <f>VLOOKUP(B8574,'REGISTRO ABONOS'!$B$8:$BC$10039,54,0)</f>
        <v>#N/A</v>
      </c>
      <c r="L8574" t="e">
        <f>IF(Tabla267[[#This Row],[VALOR RESTANTE]]&lt;Tabla267[[#This Row],[VALOR]],"NO DISPONIBLE","DISPONIBLE")</f>
        <v>#N/A</v>
      </c>
      <c r="M8574" s="9">
        <f>COUNTIF(Tabla267[[#This Row],[VALOR RESTANTE]],0)</f>
        <v>0</v>
      </c>
    </row>
    <row r="8575" spans="2:13" hidden="1" x14ac:dyDescent="0.2">
      <c r="B8575" s="31">
        <v>8566</v>
      </c>
      <c r="J8575">
        <f t="shared" si="133"/>
        <v>105000</v>
      </c>
      <c r="K8575" t="e">
        <f>VLOOKUP(B8575,'REGISTRO ABONOS'!$B$8:$BC$10039,54,0)</f>
        <v>#N/A</v>
      </c>
      <c r="L8575" t="e">
        <f>IF(Tabla267[[#This Row],[VALOR RESTANTE]]&lt;Tabla267[[#This Row],[VALOR]],"NO DISPONIBLE","DISPONIBLE")</f>
        <v>#N/A</v>
      </c>
      <c r="M8575" s="9">
        <f>COUNTIF(Tabla267[[#This Row],[VALOR RESTANTE]],0)</f>
        <v>0</v>
      </c>
    </row>
    <row r="8576" spans="2:13" hidden="1" x14ac:dyDescent="0.2">
      <c r="B8576" s="31">
        <v>8567</v>
      </c>
      <c r="J8576">
        <f t="shared" si="133"/>
        <v>105000</v>
      </c>
      <c r="K8576" t="e">
        <f>VLOOKUP(B8576,'REGISTRO ABONOS'!$B$8:$BC$10039,54,0)</f>
        <v>#N/A</v>
      </c>
      <c r="L8576" t="e">
        <f>IF(Tabla267[[#This Row],[VALOR RESTANTE]]&lt;Tabla267[[#This Row],[VALOR]],"NO DISPONIBLE","DISPONIBLE")</f>
        <v>#N/A</v>
      </c>
      <c r="M8576" s="9">
        <f>COUNTIF(Tabla267[[#This Row],[VALOR RESTANTE]],0)</f>
        <v>0</v>
      </c>
    </row>
    <row r="8577" spans="2:13" hidden="1" x14ac:dyDescent="0.2">
      <c r="B8577" s="31">
        <v>8568</v>
      </c>
      <c r="J8577">
        <f t="shared" si="133"/>
        <v>105000</v>
      </c>
      <c r="K8577" t="e">
        <f>VLOOKUP(B8577,'REGISTRO ABONOS'!$B$8:$BC$10039,54,0)</f>
        <v>#N/A</v>
      </c>
      <c r="L8577" t="e">
        <f>IF(Tabla267[[#This Row],[VALOR RESTANTE]]&lt;Tabla267[[#This Row],[VALOR]],"NO DISPONIBLE","DISPONIBLE")</f>
        <v>#N/A</v>
      </c>
      <c r="M8577" s="9">
        <f>COUNTIF(Tabla267[[#This Row],[VALOR RESTANTE]],0)</f>
        <v>0</v>
      </c>
    </row>
    <row r="8578" spans="2:13" hidden="1" x14ac:dyDescent="0.2">
      <c r="B8578" s="31">
        <v>8569</v>
      </c>
      <c r="J8578">
        <f t="shared" si="133"/>
        <v>105000</v>
      </c>
      <c r="K8578" t="e">
        <f>VLOOKUP(B8578,'REGISTRO ABONOS'!$B$8:$BC$10039,54,0)</f>
        <v>#N/A</v>
      </c>
      <c r="L8578" t="e">
        <f>IF(Tabla267[[#This Row],[VALOR RESTANTE]]&lt;Tabla267[[#This Row],[VALOR]],"NO DISPONIBLE","DISPONIBLE")</f>
        <v>#N/A</v>
      </c>
      <c r="M8578" s="9">
        <f>COUNTIF(Tabla267[[#This Row],[VALOR RESTANTE]],0)</f>
        <v>0</v>
      </c>
    </row>
    <row r="8579" spans="2:13" hidden="1" x14ac:dyDescent="0.2">
      <c r="B8579" s="31">
        <v>8570</v>
      </c>
      <c r="J8579">
        <f t="shared" si="133"/>
        <v>105000</v>
      </c>
      <c r="K8579" t="e">
        <f>VLOOKUP(B8579,'REGISTRO ABONOS'!$B$8:$BC$10039,54,0)</f>
        <v>#N/A</v>
      </c>
      <c r="L8579" t="e">
        <f>IF(Tabla267[[#This Row],[VALOR RESTANTE]]&lt;Tabla267[[#This Row],[VALOR]],"NO DISPONIBLE","DISPONIBLE")</f>
        <v>#N/A</v>
      </c>
      <c r="M8579" s="9">
        <f>COUNTIF(Tabla267[[#This Row],[VALOR RESTANTE]],0)</f>
        <v>0</v>
      </c>
    </row>
    <row r="8580" spans="2:13" hidden="1" x14ac:dyDescent="0.2">
      <c r="B8580" s="31">
        <v>8571</v>
      </c>
      <c r="J8580">
        <f t="shared" si="133"/>
        <v>105000</v>
      </c>
      <c r="K8580" t="e">
        <f>VLOOKUP(B8580,'REGISTRO ABONOS'!$B$8:$BC$10039,54,0)</f>
        <v>#N/A</v>
      </c>
      <c r="L8580" t="e">
        <f>IF(Tabla267[[#This Row],[VALOR RESTANTE]]&lt;Tabla267[[#This Row],[VALOR]],"NO DISPONIBLE","DISPONIBLE")</f>
        <v>#N/A</v>
      </c>
      <c r="M8580" s="9">
        <f>COUNTIF(Tabla267[[#This Row],[VALOR RESTANTE]],0)</f>
        <v>0</v>
      </c>
    </row>
    <row r="8581" spans="2:13" hidden="1" x14ac:dyDescent="0.2">
      <c r="B8581" s="31">
        <v>8572</v>
      </c>
      <c r="J8581">
        <f t="shared" si="133"/>
        <v>105000</v>
      </c>
      <c r="K8581" t="e">
        <f>VLOOKUP(B8581,'REGISTRO ABONOS'!$B$8:$BC$10039,54,0)</f>
        <v>#N/A</v>
      </c>
      <c r="L8581" t="e">
        <f>IF(Tabla267[[#This Row],[VALOR RESTANTE]]&lt;Tabla267[[#This Row],[VALOR]],"NO DISPONIBLE","DISPONIBLE")</f>
        <v>#N/A</v>
      </c>
      <c r="M8581" s="9">
        <f>COUNTIF(Tabla267[[#This Row],[VALOR RESTANTE]],0)</f>
        <v>0</v>
      </c>
    </row>
    <row r="8582" spans="2:13" hidden="1" x14ac:dyDescent="0.2">
      <c r="B8582" s="31">
        <v>8573</v>
      </c>
      <c r="J8582">
        <f t="shared" si="133"/>
        <v>105000</v>
      </c>
      <c r="K8582" t="e">
        <f>VLOOKUP(B8582,'REGISTRO ABONOS'!$B$8:$BC$10039,54,0)</f>
        <v>#N/A</v>
      </c>
      <c r="L8582" t="e">
        <f>IF(Tabla267[[#This Row],[VALOR RESTANTE]]&lt;Tabla267[[#This Row],[VALOR]],"NO DISPONIBLE","DISPONIBLE")</f>
        <v>#N/A</v>
      </c>
      <c r="M8582" s="9">
        <f>COUNTIF(Tabla267[[#This Row],[VALOR RESTANTE]],0)</f>
        <v>0</v>
      </c>
    </row>
    <row r="8583" spans="2:13" hidden="1" x14ac:dyDescent="0.2">
      <c r="B8583" s="31">
        <v>8574</v>
      </c>
      <c r="J8583">
        <f t="shared" si="133"/>
        <v>105000</v>
      </c>
      <c r="K8583" t="e">
        <f>VLOOKUP(B8583,'REGISTRO ABONOS'!$B$8:$BC$10039,54,0)</f>
        <v>#N/A</v>
      </c>
      <c r="L8583" t="e">
        <f>IF(Tabla267[[#This Row],[VALOR RESTANTE]]&lt;Tabla267[[#This Row],[VALOR]],"NO DISPONIBLE","DISPONIBLE")</f>
        <v>#N/A</v>
      </c>
      <c r="M8583" s="9">
        <f>COUNTIF(Tabla267[[#This Row],[VALOR RESTANTE]],0)</f>
        <v>0</v>
      </c>
    </row>
    <row r="8584" spans="2:13" hidden="1" x14ac:dyDescent="0.2">
      <c r="B8584" s="31">
        <v>8575</v>
      </c>
      <c r="J8584">
        <f t="shared" si="133"/>
        <v>105000</v>
      </c>
      <c r="K8584" t="e">
        <f>VLOOKUP(B8584,'REGISTRO ABONOS'!$B$8:$BC$10039,54,0)</f>
        <v>#N/A</v>
      </c>
      <c r="L8584" t="e">
        <f>IF(Tabla267[[#This Row],[VALOR RESTANTE]]&lt;Tabla267[[#This Row],[VALOR]],"NO DISPONIBLE","DISPONIBLE")</f>
        <v>#N/A</v>
      </c>
      <c r="M8584" s="9">
        <f>COUNTIF(Tabla267[[#This Row],[VALOR RESTANTE]],0)</f>
        <v>0</v>
      </c>
    </row>
    <row r="8585" spans="2:13" hidden="1" x14ac:dyDescent="0.2">
      <c r="B8585" s="31">
        <v>8576</v>
      </c>
      <c r="J8585">
        <f t="shared" si="133"/>
        <v>105000</v>
      </c>
      <c r="K8585" t="e">
        <f>VLOOKUP(B8585,'REGISTRO ABONOS'!$B$8:$BC$10039,54,0)</f>
        <v>#N/A</v>
      </c>
      <c r="L8585" t="e">
        <f>IF(Tabla267[[#This Row],[VALOR RESTANTE]]&lt;Tabla267[[#This Row],[VALOR]],"NO DISPONIBLE","DISPONIBLE")</f>
        <v>#N/A</v>
      </c>
      <c r="M8585" s="9">
        <f>COUNTIF(Tabla267[[#This Row],[VALOR RESTANTE]],0)</f>
        <v>0</v>
      </c>
    </row>
    <row r="8586" spans="2:13" hidden="1" x14ac:dyDescent="0.2">
      <c r="B8586" s="31">
        <v>8577</v>
      </c>
      <c r="J8586">
        <f t="shared" si="133"/>
        <v>105000</v>
      </c>
      <c r="K8586" t="e">
        <f>VLOOKUP(B8586,'REGISTRO ABONOS'!$B$8:$BC$10039,54,0)</f>
        <v>#N/A</v>
      </c>
      <c r="L8586" t="e">
        <f>IF(Tabla267[[#This Row],[VALOR RESTANTE]]&lt;Tabla267[[#This Row],[VALOR]],"NO DISPONIBLE","DISPONIBLE")</f>
        <v>#N/A</v>
      </c>
      <c r="M8586" s="9">
        <f>COUNTIF(Tabla267[[#This Row],[VALOR RESTANTE]],0)</f>
        <v>0</v>
      </c>
    </row>
    <row r="8587" spans="2:13" hidden="1" x14ac:dyDescent="0.2">
      <c r="B8587" s="31">
        <v>8578</v>
      </c>
      <c r="J8587">
        <f t="shared" si="133"/>
        <v>105000</v>
      </c>
      <c r="K8587" t="e">
        <f>VLOOKUP(B8587,'REGISTRO ABONOS'!$B$8:$BC$10039,54,0)</f>
        <v>#N/A</v>
      </c>
      <c r="L8587" t="e">
        <f>IF(Tabla267[[#This Row],[VALOR RESTANTE]]&lt;Tabla267[[#This Row],[VALOR]],"NO DISPONIBLE","DISPONIBLE")</f>
        <v>#N/A</v>
      </c>
      <c r="M8587" s="9">
        <f>COUNTIF(Tabla267[[#This Row],[VALOR RESTANTE]],0)</f>
        <v>0</v>
      </c>
    </row>
    <row r="8588" spans="2:13" hidden="1" x14ac:dyDescent="0.2">
      <c r="B8588" s="31">
        <v>8579</v>
      </c>
      <c r="J8588">
        <f t="shared" ref="J8588:J8651" si="134">IF(C8588&gt;43607,130000,105000)</f>
        <v>105000</v>
      </c>
      <c r="K8588" t="e">
        <f>VLOOKUP(B8588,'REGISTRO ABONOS'!$B$8:$BC$10039,54,0)</f>
        <v>#N/A</v>
      </c>
      <c r="L8588" t="e">
        <f>IF(Tabla267[[#This Row],[VALOR RESTANTE]]&lt;Tabla267[[#This Row],[VALOR]],"NO DISPONIBLE","DISPONIBLE")</f>
        <v>#N/A</v>
      </c>
      <c r="M8588" s="9">
        <f>COUNTIF(Tabla267[[#This Row],[VALOR RESTANTE]],0)</f>
        <v>0</v>
      </c>
    </row>
    <row r="8589" spans="2:13" hidden="1" x14ac:dyDescent="0.2">
      <c r="B8589" s="31">
        <v>8580</v>
      </c>
      <c r="J8589">
        <f t="shared" si="134"/>
        <v>105000</v>
      </c>
      <c r="K8589" t="e">
        <f>VLOOKUP(B8589,'REGISTRO ABONOS'!$B$8:$BC$10039,54,0)</f>
        <v>#N/A</v>
      </c>
      <c r="L8589" t="e">
        <f>IF(Tabla267[[#This Row],[VALOR RESTANTE]]&lt;Tabla267[[#This Row],[VALOR]],"NO DISPONIBLE","DISPONIBLE")</f>
        <v>#N/A</v>
      </c>
      <c r="M8589" s="9">
        <f>COUNTIF(Tabla267[[#This Row],[VALOR RESTANTE]],0)</f>
        <v>0</v>
      </c>
    </row>
    <row r="8590" spans="2:13" hidden="1" x14ac:dyDescent="0.2">
      <c r="B8590" s="31">
        <v>8581</v>
      </c>
      <c r="J8590">
        <f t="shared" si="134"/>
        <v>105000</v>
      </c>
      <c r="K8590" t="e">
        <f>VLOOKUP(B8590,'REGISTRO ABONOS'!$B$8:$BC$10039,54,0)</f>
        <v>#N/A</v>
      </c>
      <c r="L8590" t="e">
        <f>IF(Tabla267[[#This Row],[VALOR RESTANTE]]&lt;Tabla267[[#This Row],[VALOR]],"NO DISPONIBLE","DISPONIBLE")</f>
        <v>#N/A</v>
      </c>
      <c r="M8590" s="9">
        <f>COUNTIF(Tabla267[[#This Row],[VALOR RESTANTE]],0)</f>
        <v>0</v>
      </c>
    </row>
    <row r="8591" spans="2:13" hidden="1" x14ac:dyDescent="0.2">
      <c r="B8591" s="31">
        <v>8582</v>
      </c>
      <c r="J8591">
        <f t="shared" si="134"/>
        <v>105000</v>
      </c>
      <c r="K8591" t="e">
        <f>VLOOKUP(B8591,'REGISTRO ABONOS'!$B$8:$BC$10039,54,0)</f>
        <v>#N/A</v>
      </c>
      <c r="L8591" t="e">
        <f>IF(Tabla267[[#This Row],[VALOR RESTANTE]]&lt;Tabla267[[#This Row],[VALOR]],"NO DISPONIBLE","DISPONIBLE")</f>
        <v>#N/A</v>
      </c>
      <c r="M8591" s="9">
        <f>COUNTIF(Tabla267[[#This Row],[VALOR RESTANTE]],0)</f>
        <v>0</v>
      </c>
    </row>
    <row r="8592" spans="2:13" hidden="1" x14ac:dyDescent="0.2">
      <c r="B8592" s="31">
        <v>8583</v>
      </c>
      <c r="J8592">
        <f t="shared" si="134"/>
        <v>105000</v>
      </c>
      <c r="K8592" t="e">
        <f>VLOOKUP(B8592,'REGISTRO ABONOS'!$B$8:$BC$10039,54,0)</f>
        <v>#N/A</v>
      </c>
      <c r="L8592" t="e">
        <f>IF(Tabla267[[#This Row],[VALOR RESTANTE]]&lt;Tabla267[[#This Row],[VALOR]],"NO DISPONIBLE","DISPONIBLE")</f>
        <v>#N/A</v>
      </c>
      <c r="M8592" s="9">
        <f>COUNTIF(Tabla267[[#This Row],[VALOR RESTANTE]],0)</f>
        <v>0</v>
      </c>
    </row>
    <row r="8593" spans="2:13" hidden="1" x14ac:dyDescent="0.2">
      <c r="B8593" s="31">
        <v>8584</v>
      </c>
      <c r="J8593">
        <f t="shared" si="134"/>
        <v>105000</v>
      </c>
      <c r="K8593" t="e">
        <f>VLOOKUP(B8593,'REGISTRO ABONOS'!$B$8:$BC$10039,54,0)</f>
        <v>#N/A</v>
      </c>
      <c r="L8593" t="e">
        <f>IF(Tabla267[[#This Row],[VALOR RESTANTE]]&lt;Tabla267[[#This Row],[VALOR]],"NO DISPONIBLE","DISPONIBLE")</f>
        <v>#N/A</v>
      </c>
      <c r="M8593" s="9">
        <f>COUNTIF(Tabla267[[#This Row],[VALOR RESTANTE]],0)</f>
        <v>0</v>
      </c>
    </row>
    <row r="8594" spans="2:13" hidden="1" x14ac:dyDescent="0.2">
      <c r="B8594" s="31">
        <v>8585</v>
      </c>
      <c r="J8594">
        <f t="shared" si="134"/>
        <v>105000</v>
      </c>
      <c r="K8594" t="e">
        <f>VLOOKUP(B8594,'REGISTRO ABONOS'!$B$8:$BC$10039,54,0)</f>
        <v>#N/A</v>
      </c>
      <c r="L8594" t="e">
        <f>IF(Tabla267[[#This Row],[VALOR RESTANTE]]&lt;Tabla267[[#This Row],[VALOR]],"NO DISPONIBLE","DISPONIBLE")</f>
        <v>#N/A</v>
      </c>
      <c r="M8594" s="9">
        <f>COUNTIF(Tabla267[[#This Row],[VALOR RESTANTE]],0)</f>
        <v>0</v>
      </c>
    </row>
    <row r="8595" spans="2:13" hidden="1" x14ac:dyDescent="0.2">
      <c r="B8595" s="31">
        <v>8586</v>
      </c>
      <c r="J8595">
        <f t="shared" si="134"/>
        <v>105000</v>
      </c>
      <c r="K8595" t="e">
        <f>VLOOKUP(B8595,'REGISTRO ABONOS'!$B$8:$BC$10039,54,0)</f>
        <v>#N/A</v>
      </c>
      <c r="L8595" t="e">
        <f>IF(Tabla267[[#This Row],[VALOR RESTANTE]]&lt;Tabla267[[#This Row],[VALOR]],"NO DISPONIBLE","DISPONIBLE")</f>
        <v>#N/A</v>
      </c>
      <c r="M8595" s="9">
        <f>COUNTIF(Tabla267[[#This Row],[VALOR RESTANTE]],0)</f>
        <v>0</v>
      </c>
    </row>
    <row r="8596" spans="2:13" hidden="1" x14ac:dyDescent="0.2">
      <c r="B8596" s="31">
        <v>8587</v>
      </c>
      <c r="J8596">
        <f t="shared" si="134"/>
        <v>105000</v>
      </c>
      <c r="K8596" t="e">
        <f>VLOOKUP(B8596,'REGISTRO ABONOS'!$B$8:$BC$10039,54,0)</f>
        <v>#N/A</v>
      </c>
      <c r="L8596" t="e">
        <f>IF(Tabla267[[#This Row],[VALOR RESTANTE]]&lt;Tabla267[[#This Row],[VALOR]],"NO DISPONIBLE","DISPONIBLE")</f>
        <v>#N/A</v>
      </c>
      <c r="M8596" s="9">
        <f>COUNTIF(Tabla267[[#This Row],[VALOR RESTANTE]],0)</f>
        <v>0</v>
      </c>
    </row>
    <row r="8597" spans="2:13" hidden="1" x14ac:dyDescent="0.2">
      <c r="B8597" s="31">
        <v>8588</v>
      </c>
      <c r="C8597" s="10">
        <v>43571</v>
      </c>
      <c r="D8597" t="s">
        <v>463</v>
      </c>
      <c r="H8597" t="s">
        <v>463</v>
      </c>
      <c r="I8597" t="s">
        <v>322</v>
      </c>
      <c r="J8597">
        <f t="shared" si="134"/>
        <v>105000</v>
      </c>
      <c r="K8597" t="e">
        <f>VLOOKUP(B8597,'REGISTRO ABONOS'!$B$8:$BC$10039,54,0)</f>
        <v>#N/A</v>
      </c>
      <c r="L8597" t="e">
        <f>IF(Tabla267[[#This Row],[VALOR RESTANTE]]&lt;Tabla267[[#This Row],[VALOR]],"NO DISPONIBLE","DISPONIBLE")</f>
        <v>#N/A</v>
      </c>
      <c r="M8597" s="9">
        <f>COUNTIF(Tabla267[[#This Row],[VALOR RESTANTE]],0)</f>
        <v>0</v>
      </c>
    </row>
    <row r="8598" spans="2:13" hidden="1" x14ac:dyDescent="0.2">
      <c r="B8598" s="31">
        <v>8589</v>
      </c>
      <c r="J8598">
        <f t="shared" si="134"/>
        <v>105000</v>
      </c>
      <c r="K8598" t="e">
        <f>VLOOKUP(B8598,'REGISTRO ABONOS'!$B$8:$BC$10039,54,0)</f>
        <v>#N/A</v>
      </c>
      <c r="L8598" t="e">
        <f>IF(Tabla267[[#This Row],[VALOR RESTANTE]]&lt;Tabla267[[#This Row],[VALOR]],"NO DISPONIBLE","DISPONIBLE")</f>
        <v>#N/A</v>
      </c>
      <c r="M8598" s="9">
        <f>COUNTIF(Tabla267[[#This Row],[VALOR RESTANTE]],0)</f>
        <v>0</v>
      </c>
    </row>
    <row r="8599" spans="2:13" hidden="1" x14ac:dyDescent="0.2">
      <c r="B8599" s="31">
        <v>8590</v>
      </c>
      <c r="J8599">
        <f t="shared" si="134"/>
        <v>105000</v>
      </c>
      <c r="K8599" t="e">
        <f>VLOOKUP(B8599,'REGISTRO ABONOS'!$B$8:$BC$10039,54,0)</f>
        <v>#N/A</v>
      </c>
      <c r="L8599" t="e">
        <f>IF(Tabla267[[#This Row],[VALOR RESTANTE]]&lt;Tabla267[[#This Row],[VALOR]],"NO DISPONIBLE","DISPONIBLE")</f>
        <v>#N/A</v>
      </c>
      <c r="M8599" s="9">
        <f>COUNTIF(Tabla267[[#This Row],[VALOR RESTANTE]],0)</f>
        <v>0</v>
      </c>
    </row>
    <row r="8600" spans="2:13" hidden="1" x14ac:dyDescent="0.2">
      <c r="B8600" s="31">
        <v>8591</v>
      </c>
      <c r="J8600">
        <f t="shared" si="134"/>
        <v>105000</v>
      </c>
      <c r="K8600" t="e">
        <f>VLOOKUP(B8600,'REGISTRO ABONOS'!$B$8:$BC$10039,54,0)</f>
        <v>#N/A</v>
      </c>
      <c r="L8600" t="e">
        <f>IF(Tabla267[[#This Row],[VALOR RESTANTE]]&lt;Tabla267[[#This Row],[VALOR]],"NO DISPONIBLE","DISPONIBLE")</f>
        <v>#N/A</v>
      </c>
      <c r="M8600" s="9">
        <f>COUNTIF(Tabla267[[#This Row],[VALOR RESTANTE]],0)</f>
        <v>0</v>
      </c>
    </row>
    <row r="8601" spans="2:13" hidden="1" x14ac:dyDescent="0.2">
      <c r="B8601" s="31">
        <v>8592</v>
      </c>
      <c r="J8601">
        <f t="shared" si="134"/>
        <v>105000</v>
      </c>
      <c r="K8601" t="e">
        <f>VLOOKUP(B8601,'REGISTRO ABONOS'!$B$8:$BC$10039,54,0)</f>
        <v>#N/A</v>
      </c>
      <c r="L8601" t="e">
        <f>IF(Tabla267[[#This Row],[VALOR RESTANTE]]&lt;Tabla267[[#This Row],[VALOR]],"NO DISPONIBLE","DISPONIBLE")</f>
        <v>#N/A</v>
      </c>
      <c r="M8601" s="9">
        <f>COUNTIF(Tabla267[[#This Row],[VALOR RESTANTE]],0)</f>
        <v>0</v>
      </c>
    </row>
    <row r="8602" spans="2:13" hidden="1" x14ac:dyDescent="0.2">
      <c r="B8602" s="31">
        <v>8593</v>
      </c>
      <c r="J8602">
        <f t="shared" si="134"/>
        <v>105000</v>
      </c>
      <c r="K8602" t="e">
        <f>VLOOKUP(B8602,'REGISTRO ABONOS'!$B$8:$BC$10039,54,0)</f>
        <v>#N/A</v>
      </c>
      <c r="L8602" t="e">
        <f>IF(Tabla267[[#This Row],[VALOR RESTANTE]]&lt;Tabla267[[#This Row],[VALOR]],"NO DISPONIBLE","DISPONIBLE")</f>
        <v>#N/A</v>
      </c>
      <c r="M8602" s="9">
        <f>COUNTIF(Tabla267[[#This Row],[VALOR RESTANTE]],0)</f>
        <v>0</v>
      </c>
    </row>
    <row r="8603" spans="2:13" hidden="1" x14ac:dyDescent="0.2">
      <c r="B8603" s="31">
        <v>8594</v>
      </c>
      <c r="J8603">
        <f t="shared" si="134"/>
        <v>105000</v>
      </c>
      <c r="K8603" t="e">
        <f>VLOOKUP(B8603,'REGISTRO ABONOS'!$B$8:$BC$10039,54,0)</f>
        <v>#N/A</v>
      </c>
      <c r="L8603" t="e">
        <f>IF(Tabla267[[#This Row],[VALOR RESTANTE]]&lt;Tabla267[[#This Row],[VALOR]],"NO DISPONIBLE","DISPONIBLE")</f>
        <v>#N/A</v>
      </c>
      <c r="M8603" s="9">
        <f>COUNTIF(Tabla267[[#This Row],[VALOR RESTANTE]],0)</f>
        <v>0</v>
      </c>
    </row>
    <row r="8604" spans="2:13" hidden="1" x14ac:dyDescent="0.2">
      <c r="B8604" s="31">
        <v>8595</v>
      </c>
      <c r="J8604">
        <f t="shared" si="134"/>
        <v>105000</v>
      </c>
      <c r="K8604" t="e">
        <f>VLOOKUP(B8604,'REGISTRO ABONOS'!$B$8:$BC$10039,54,0)</f>
        <v>#N/A</v>
      </c>
      <c r="L8604" t="e">
        <f>IF(Tabla267[[#This Row],[VALOR RESTANTE]]&lt;Tabla267[[#This Row],[VALOR]],"NO DISPONIBLE","DISPONIBLE")</f>
        <v>#N/A</v>
      </c>
      <c r="M8604" s="9">
        <f>COUNTIF(Tabla267[[#This Row],[VALOR RESTANTE]],0)</f>
        <v>0</v>
      </c>
    </row>
    <row r="8605" spans="2:13" hidden="1" x14ac:dyDescent="0.2">
      <c r="B8605" s="31">
        <v>8596</v>
      </c>
      <c r="J8605">
        <f t="shared" si="134"/>
        <v>105000</v>
      </c>
      <c r="K8605" t="e">
        <f>VLOOKUP(B8605,'REGISTRO ABONOS'!$B$8:$BC$10039,54,0)</f>
        <v>#N/A</v>
      </c>
      <c r="L8605" t="e">
        <f>IF(Tabla267[[#This Row],[VALOR RESTANTE]]&lt;Tabla267[[#This Row],[VALOR]],"NO DISPONIBLE","DISPONIBLE")</f>
        <v>#N/A</v>
      </c>
      <c r="M8605" s="9">
        <f>COUNTIF(Tabla267[[#This Row],[VALOR RESTANTE]],0)</f>
        <v>0</v>
      </c>
    </row>
    <row r="8606" spans="2:13" hidden="1" x14ac:dyDescent="0.2">
      <c r="B8606" s="31">
        <v>8597</v>
      </c>
      <c r="J8606">
        <f t="shared" si="134"/>
        <v>105000</v>
      </c>
      <c r="K8606" t="e">
        <f>VLOOKUP(B8606,'REGISTRO ABONOS'!$B$8:$BC$10039,54,0)</f>
        <v>#N/A</v>
      </c>
      <c r="L8606" t="e">
        <f>IF(Tabla267[[#This Row],[VALOR RESTANTE]]&lt;Tabla267[[#This Row],[VALOR]],"NO DISPONIBLE","DISPONIBLE")</f>
        <v>#N/A</v>
      </c>
      <c r="M8606" s="9">
        <f>COUNTIF(Tabla267[[#This Row],[VALOR RESTANTE]],0)</f>
        <v>0</v>
      </c>
    </row>
    <row r="8607" spans="2:13" hidden="1" x14ac:dyDescent="0.2">
      <c r="B8607" s="31">
        <v>8598</v>
      </c>
      <c r="J8607">
        <f t="shared" si="134"/>
        <v>105000</v>
      </c>
      <c r="K8607" t="e">
        <f>VLOOKUP(B8607,'REGISTRO ABONOS'!$B$8:$BC$10039,54,0)</f>
        <v>#N/A</v>
      </c>
      <c r="L8607" t="e">
        <f>IF(Tabla267[[#This Row],[VALOR RESTANTE]]&lt;Tabla267[[#This Row],[VALOR]],"NO DISPONIBLE","DISPONIBLE")</f>
        <v>#N/A</v>
      </c>
      <c r="M8607" s="9">
        <f>COUNTIF(Tabla267[[#This Row],[VALOR RESTANTE]],0)</f>
        <v>0</v>
      </c>
    </row>
    <row r="8608" spans="2:13" hidden="1" x14ac:dyDescent="0.2">
      <c r="B8608" s="31">
        <v>8599</v>
      </c>
      <c r="J8608">
        <f t="shared" si="134"/>
        <v>105000</v>
      </c>
      <c r="K8608" t="e">
        <f>VLOOKUP(B8608,'REGISTRO ABONOS'!$B$8:$BC$10039,54,0)</f>
        <v>#N/A</v>
      </c>
      <c r="L8608" t="e">
        <f>IF(Tabla267[[#This Row],[VALOR RESTANTE]]&lt;Tabla267[[#This Row],[VALOR]],"NO DISPONIBLE","DISPONIBLE")</f>
        <v>#N/A</v>
      </c>
      <c r="M8608" s="9">
        <f>COUNTIF(Tabla267[[#This Row],[VALOR RESTANTE]],0)</f>
        <v>0</v>
      </c>
    </row>
    <row r="8609" spans="2:13" hidden="1" x14ac:dyDescent="0.2">
      <c r="B8609" s="31">
        <v>8600</v>
      </c>
      <c r="J8609">
        <f t="shared" si="134"/>
        <v>105000</v>
      </c>
      <c r="K8609" t="e">
        <f>VLOOKUP(B8609,'REGISTRO ABONOS'!$B$8:$BC$10039,54,0)</f>
        <v>#N/A</v>
      </c>
      <c r="L8609" t="e">
        <f>IF(Tabla267[[#This Row],[VALOR RESTANTE]]&lt;Tabla267[[#This Row],[VALOR]],"NO DISPONIBLE","DISPONIBLE")</f>
        <v>#N/A</v>
      </c>
      <c r="M8609" s="9">
        <f>COUNTIF(Tabla267[[#This Row],[VALOR RESTANTE]],0)</f>
        <v>0</v>
      </c>
    </row>
    <row r="8610" spans="2:13" hidden="1" x14ac:dyDescent="0.2">
      <c r="B8610" s="31">
        <v>8601</v>
      </c>
      <c r="J8610">
        <f t="shared" si="134"/>
        <v>105000</v>
      </c>
      <c r="K8610" t="e">
        <f>VLOOKUP(B8610,'REGISTRO ABONOS'!$B$8:$BC$10039,54,0)</f>
        <v>#N/A</v>
      </c>
      <c r="L8610" t="e">
        <f>IF(Tabla267[[#This Row],[VALOR RESTANTE]]&lt;Tabla267[[#This Row],[VALOR]],"NO DISPONIBLE","DISPONIBLE")</f>
        <v>#N/A</v>
      </c>
      <c r="M8610" s="9">
        <f>COUNTIF(Tabla267[[#This Row],[VALOR RESTANTE]],0)</f>
        <v>0</v>
      </c>
    </row>
    <row r="8611" spans="2:13" hidden="1" x14ac:dyDescent="0.2">
      <c r="B8611" s="31">
        <v>8602</v>
      </c>
      <c r="J8611">
        <f t="shared" si="134"/>
        <v>105000</v>
      </c>
      <c r="K8611" t="e">
        <f>VLOOKUP(B8611,'REGISTRO ABONOS'!$B$8:$BC$10039,54,0)</f>
        <v>#N/A</v>
      </c>
      <c r="L8611" t="e">
        <f>IF(Tabla267[[#This Row],[VALOR RESTANTE]]&lt;Tabla267[[#This Row],[VALOR]],"NO DISPONIBLE","DISPONIBLE")</f>
        <v>#N/A</v>
      </c>
      <c r="M8611" s="9">
        <f>COUNTIF(Tabla267[[#This Row],[VALOR RESTANTE]],0)</f>
        <v>0</v>
      </c>
    </row>
    <row r="8612" spans="2:13" hidden="1" x14ac:dyDescent="0.2">
      <c r="B8612" s="31">
        <v>8603</v>
      </c>
      <c r="J8612">
        <f t="shared" si="134"/>
        <v>105000</v>
      </c>
      <c r="K8612" t="e">
        <f>VLOOKUP(B8612,'REGISTRO ABONOS'!$B$8:$BC$10039,54,0)</f>
        <v>#N/A</v>
      </c>
      <c r="L8612" t="e">
        <f>IF(Tabla267[[#This Row],[VALOR RESTANTE]]&lt;Tabla267[[#This Row],[VALOR]],"NO DISPONIBLE","DISPONIBLE")</f>
        <v>#N/A</v>
      </c>
      <c r="M8612" s="9">
        <f>COUNTIF(Tabla267[[#This Row],[VALOR RESTANTE]],0)</f>
        <v>0</v>
      </c>
    </row>
    <row r="8613" spans="2:13" hidden="1" x14ac:dyDescent="0.2">
      <c r="B8613" s="31">
        <v>8604</v>
      </c>
      <c r="J8613">
        <f t="shared" si="134"/>
        <v>105000</v>
      </c>
      <c r="K8613" t="e">
        <f>VLOOKUP(B8613,'REGISTRO ABONOS'!$B$8:$BC$10039,54,0)</f>
        <v>#N/A</v>
      </c>
      <c r="L8613" t="e">
        <f>IF(Tabla267[[#This Row],[VALOR RESTANTE]]&lt;Tabla267[[#This Row],[VALOR]],"NO DISPONIBLE","DISPONIBLE")</f>
        <v>#N/A</v>
      </c>
      <c r="M8613" s="9">
        <f>COUNTIF(Tabla267[[#This Row],[VALOR RESTANTE]],0)</f>
        <v>0</v>
      </c>
    </row>
    <row r="8614" spans="2:13" hidden="1" x14ac:dyDescent="0.2">
      <c r="B8614" s="31">
        <v>8605</v>
      </c>
      <c r="J8614">
        <f t="shared" si="134"/>
        <v>105000</v>
      </c>
      <c r="K8614" t="e">
        <f>VLOOKUP(B8614,'REGISTRO ABONOS'!$B$8:$BC$10039,54,0)</f>
        <v>#N/A</v>
      </c>
      <c r="L8614" t="e">
        <f>IF(Tabla267[[#This Row],[VALOR RESTANTE]]&lt;Tabla267[[#This Row],[VALOR]],"NO DISPONIBLE","DISPONIBLE")</f>
        <v>#N/A</v>
      </c>
      <c r="M8614" s="9">
        <f>COUNTIF(Tabla267[[#This Row],[VALOR RESTANTE]],0)</f>
        <v>0</v>
      </c>
    </row>
    <row r="8615" spans="2:13" hidden="1" x14ac:dyDescent="0.2">
      <c r="B8615" s="31">
        <v>8606</v>
      </c>
      <c r="J8615">
        <f t="shared" si="134"/>
        <v>105000</v>
      </c>
      <c r="K8615" t="e">
        <f>VLOOKUP(B8615,'REGISTRO ABONOS'!$B$8:$BC$10039,54,0)</f>
        <v>#N/A</v>
      </c>
      <c r="L8615" t="e">
        <f>IF(Tabla267[[#This Row],[VALOR RESTANTE]]&lt;Tabla267[[#This Row],[VALOR]],"NO DISPONIBLE","DISPONIBLE")</f>
        <v>#N/A</v>
      </c>
      <c r="M8615" s="9">
        <f>COUNTIF(Tabla267[[#This Row],[VALOR RESTANTE]],0)</f>
        <v>0</v>
      </c>
    </row>
    <row r="8616" spans="2:13" hidden="1" x14ac:dyDescent="0.2">
      <c r="B8616" s="31">
        <v>8607</v>
      </c>
      <c r="J8616">
        <f t="shared" si="134"/>
        <v>105000</v>
      </c>
      <c r="K8616" t="e">
        <f>VLOOKUP(B8616,'REGISTRO ABONOS'!$B$8:$BC$10039,54,0)</f>
        <v>#N/A</v>
      </c>
      <c r="L8616" t="e">
        <f>IF(Tabla267[[#This Row],[VALOR RESTANTE]]&lt;Tabla267[[#This Row],[VALOR]],"NO DISPONIBLE","DISPONIBLE")</f>
        <v>#N/A</v>
      </c>
      <c r="M8616" s="9">
        <f>COUNTIF(Tabla267[[#This Row],[VALOR RESTANTE]],0)</f>
        <v>0</v>
      </c>
    </row>
    <row r="8617" spans="2:13" hidden="1" x14ac:dyDescent="0.2">
      <c r="B8617" s="31">
        <v>8608</v>
      </c>
      <c r="J8617">
        <f t="shared" si="134"/>
        <v>105000</v>
      </c>
      <c r="K8617" t="e">
        <f>VLOOKUP(B8617,'REGISTRO ABONOS'!$B$8:$BC$10039,54,0)</f>
        <v>#N/A</v>
      </c>
      <c r="L8617" t="e">
        <f>IF(Tabla267[[#This Row],[VALOR RESTANTE]]&lt;Tabla267[[#This Row],[VALOR]],"NO DISPONIBLE","DISPONIBLE")</f>
        <v>#N/A</v>
      </c>
      <c r="M8617" s="9">
        <f>COUNTIF(Tabla267[[#This Row],[VALOR RESTANTE]],0)</f>
        <v>0</v>
      </c>
    </row>
    <row r="8618" spans="2:13" hidden="1" x14ac:dyDescent="0.2">
      <c r="B8618" s="31">
        <v>8609</v>
      </c>
      <c r="J8618">
        <f t="shared" si="134"/>
        <v>105000</v>
      </c>
      <c r="K8618" t="e">
        <f>VLOOKUP(B8618,'REGISTRO ABONOS'!$B$8:$BC$10039,54,0)</f>
        <v>#N/A</v>
      </c>
      <c r="L8618" t="e">
        <f>IF(Tabla267[[#This Row],[VALOR RESTANTE]]&lt;Tabla267[[#This Row],[VALOR]],"NO DISPONIBLE","DISPONIBLE")</f>
        <v>#N/A</v>
      </c>
      <c r="M8618" s="9">
        <f>COUNTIF(Tabla267[[#This Row],[VALOR RESTANTE]],0)</f>
        <v>0</v>
      </c>
    </row>
    <row r="8619" spans="2:13" hidden="1" x14ac:dyDescent="0.2">
      <c r="B8619" s="31">
        <v>8610</v>
      </c>
      <c r="J8619">
        <f t="shared" si="134"/>
        <v>105000</v>
      </c>
      <c r="K8619" t="e">
        <f>VLOOKUP(B8619,'REGISTRO ABONOS'!$B$8:$BC$10039,54,0)</f>
        <v>#N/A</v>
      </c>
      <c r="L8619" t="e">
        <f>IF(Tabla267[[#This Row],[VALOR RESTANTE]]&lt;Tabla267[[#This Row],[VALOR]],"NO DISPONIBLE","DISPONIBLE")</f>
        <v>#N/A</v>
      </c>
      <c r="M8619" s="9">
        <f>COUNTIF(Tabla267[[#This Row],[VALOR RESTANTE]],0)</f>
        <v>0</v>
      </c>
    </row>
    <row r="8620" spans="2:13" hidden="1" x14ac:dyDescent="0.2">
      <c r="B8620" s="31">
        <v>8611</v>
      </c>
      <c r="J8620">
        <f t="shared" si="134"/>
        <v>105000</v>
      </c>
      <c r="K8620" t="e">
        <f>VLOOKUP(B8620,'REGISTRO ABONOS'!$B$8:$BC$10039,54,0)</f>
        <v>#N/A</v>
      </c>
      <c r="L8620" t="e">
        <f>IF(Tabla267[[#This Row],[VALOR RESTANTE]]&lt;Tabla267[[#This Row],[VALOR]],"NO DISPONIBLE","DISPONIBLE")</f>
        <v>#N/A</v>
      </c>
      <c r="M8620" s="9">
        <f>COUNTIF(Tabla267[[#This Row],[VALOR RESTANTE]],0)</f>
        <v>0</v>
      </c>
    </row>
    <row r="8621" spans="2:13" hidden="1" x14ac:dyDescent="0.2">
      <c r="B8621" s="31">
        <v>8612</v>
      </c>
      <c r="J8621">
        <f t="shared" si="134"/>
        <v>105000</v>
      </c>
      <c r="K8621" t="e">
        <f>VLOOKUP(B8621,'REGISTRO ABONOS'!$B$8:$BC$10039,54,0)</f>
        <v>#N/A</v>
      </c>
      <c r="L8621" t="e">
        <f>IF(Tabla267[[#This Row],[VALOR RESTANTE]]&lt;Tabla267[[#This Row],[VALOR]],"NO DISPONIBLE","DISPONIBLE")</f>
        <v>#N/A</v>
      </c>
      <c r="M8621" s="9">
        <f>COUNTIF(Tabla267[[#This Row],[VALOR RESTANTE]],0)</f>
        <v>0</v>
      </c>
    </row>
    <row r="8622" spans="2:13" hidden="1" x14ac:dyDescent="0.2">
      <c r="B8622" s="31">
        <v>8613</v>
      </c>
      <c r="J8622">
        <f t="shared" si="134"/>
        <v>105000</v>
      </c>
      <c r="K8622" t="e">
        <f>VLOOKUP(B8622,'REGISTRO ABONOS'!$B$8:$BC$10039,54,0)</f>
        <v>#N/A</v>
      </c>
      <c r="L8622" t="e">
        <f>IF(Tabla267[[#This Row],[VALOR RESTANTE]]&lt;Tabla267[[#This Row],[VALOR]],"NO DISPONIBLE","DISPONIBLE")</f>
        <v>#N/A</v>
      </c>
      <c r="M8622" s="9">
        <f>COUNTIF(Tabla267[[#This Row],[VALOR RESTANTE]],0)</f>
        <v>0</v>
      </c>
    </row>
    <row r="8623" spans="2:13" hidden="1" x14ac:dyDescent="0.2">
      <c r="B8623" s="31">
        <v>8614</v>
      </c>
      <c r="J8623">
        <f t="shared" si="134"/>
        <v>105000</v>
      </c>
      <c r="K8623" t="e">
        <f>VLOOKUP(B8623,'REGISTRO ABONOS'!$B$8:$BC$10039,54,0)</f>
        <v>#N/A</v>
      </c>
      <c r="L8623" t="e">
        <f>IF(Tabla267[[#This Row],[VALOR RESTANTE]]&lt;Tabla267[[#This Row],[VALOR]],"NO DISPONIBLE","DISPONIBLE")</f>
        <v>#N/A</v>
      </c>
      <c r="M8623" s="9">
        <f>COUNTIF(Tabla267[[#This Row],[VALOR RESTANTE]],0)</f>
        <v>0</v>
      </c>
    </row>
    <row r="8624" spans="2:13" hidden="1" x14ac:dyDescent="0.2">
      <c r="B8624" s="31">
        <v>8615</v>
      </c>
      <c r="C8624" s="10">
        <v>43565</v>
      </c>
      <c r="D8624" t="s">
        <v>310</v>
      </c>
      <c r="I8624" t="s">
        <v>281</v>
      </c>
      <c r="J8624">
        <f t="shared" si="134"/>
        <v>105000</v>
      </c>
      <c r="K8624" t="e">
        <f>VLOOKUP(B8624,'REGISTRO ABONOS'!$B$8:$BC$10039,54,0)</f>
        <v>#N/A</v>
      </c>
      <c r="L8624" t="e">
        <f>IF(Tabla267[[#This Row],[VALOR RESTANTE]]&lt;Tabla267[[#This Row],[VALOR]],"NO DISPONIBLE","DISPONIBLE")</f>
        <v>#N/A</v>
      </c>
      <c r="M8624" s="9">
        <f>COUNTIF(Tabla267[[#This Row],[VALOR RESTANTE]],0)</f>
        <v>0</v>
      </c>
    </row>
    <row r="8625" spans="2:13" hidden="1" x14ac:dyDescent="0.2">
      <c r="B8625" s="31">
        <v>8616</v>
      </c>
      <c r="J8625">
        <f t="shared" si="134"/>
        <v>105000</v>
      </c>
      <c r="K8625" t="e">
        <f>VLOOKUP(B8625,'REGISTRO ABONOS'!$B$8:$BC$10039,54,0)</f>
        <v>#N/A</v>
      </c>
      <c r="L8625" t="e">
        <f>IF(Tabla267[[#This Row],[VALOR RESTANTE]]&lt;Tabla267[[#This Row],[VALOR]],"NO DISPONIBLE","DISPONIBLE")</f>
        <v>#N/A</v>
      </c>
      <c r="M8625" s="9">
        <f>COUNTIF(Tabla267[[#This Row],[VALOR RESTANTE]],0)</f>
        <v>0</v>
      </c>
    </row>
    <row r="8626" spans="2:13" hidden="1" x14ac:dyDescent="0.2">
      <c r="B8626" s="31">
        <v>8617</v>
      </c>
      <c r="J8626">
        <f t="shared" si="134"/>
        <v>105000</v>
      </c>
      <c r="K8626" t="e">
        <f>VLOOKUP(B8626,'REGISTRO ABONOS'!$B$8:$BC$10039,54,0)</f>
        <v>#N/A</v>
      </c>
      <c r="L8626" t="e">
        <f>IF(Tabla267[[#This Row],[VALOR RESTANTE]]&lt;Tabla267[[#This Row],[VALOR]],"NO DISPONIBLE","DISPONIBLE")</f>
        <v>#N/A</v>
      </c>
      <c r="M8626" s="9">
        <f>COUNTIF(Tabla267[[#This Row],[VALOR RESTANTE]],0)</f>
        <v>0</v>
      </c>
    </row>
    <row r="8627" spans="2:13" hidden="1" x14ac:dyDescent="0.2">
      <c r="B8627" s="31">
        <v>8618</v>
      </c>
      <c r="J8627">
        <f t="shared" si="134"/>
        <v>105000</v>
      </c>
      <c r="K8627" t="e">
        <f>VLOOKUP(B8627,'REGISTRO ABONOS'!$B$8:$BC$10039,54,0)</f>
        <v>#N/A</v>
      </c>
      <c r="L8627" t="e">
        <f>IF(Tabla267[[#This Row],[VALOR RESTANTE]]&lt;Tabla267[[#This Row],[VALOR]],"NO DISPONIBLE","DISPONIBLE")</f>
        <v>#N/A</v>
      </c>
      <c r="M8627" s="9">
        <f>COUNTIF(Tabla267[[#This Row],[VALOR RESTANTE]],0)</f>
        <v>0</v>
      </c>
    </row>
    <row r="8628" spans="2:13" hidden="1" x14ac:dyDescent="0.2">
      <c r="B8628" s="31">
        <v>8619</v>
      </c>
      <c r="J8628">
        <f t="shared" si="134"/>
        <v>105000</v>
      </c>
      <c r="K8628" t="e">
        <f>VLOOKUP(B8628,'REGISTRO ABONOS'!$B$8:$BC$10039,54,0)</f>
        <v>#N/A</v>
      </c>
      <c r="L8628" t="e">
        <f>IF(Tabla267[[#This Row],[VALOR RESTANTE]]&lt;Tabla267[[#This Row],[VALOR]],"NO DISPONIBLE","DISPONIBLE")</f>
        <v>#N/A</v>
      </c>
      <c r="M8628" s="9">
        <f>COUNTIF(Tabla267[[#This Row],[VALOR RESTANTE]],0)</f>
        <v>0</v>
      </c>
    </row>
    <row r="8629" spans="2:13" hidden="1" x14ac:dyDescent="0.2">
      <c r="B8629" s="31">
        <v>8620</v>
      </c>
      <c r="J8629">
        <f t="shared" si="134"/>
        <v>105000</v>
      </c>
      <c r="K8629" t="e">
        <f>VLOOKUP(B8629,'REGISTRO ABONOS'!$B$8:$BC$10039,54,0)</f>
        <v>#N/A</v>
      </c>
      <c r="L8629" t="e">
        <f>IF(Tabla267[[#This Row],[VALOR RESTANTE]]&lt;Tabla267[[#This Row],[VALOR]],"NO DISPONIBLE","DISPONIBLE")</f>
        <v>#N/A</v>
      </c>
      <c r="M8629" s="9">
        <f>COUNTIF(Tabla267[[#This Row],[VALOR RESTANTE]],0)</f>
        <v>0</v>
      </c>
    </row>
    <row r="8630" spans="2:13" hidden="1" x14ac:dyDescent="0.2">
      <c r="B8630" s="31">
        <v>8621</v>
      </c>
      <c r="J8630">
        <f t="shared" si="134"/>
        <v>105000</v>
      </c>
      <c r="K8630" t="e">
        <f>VLOOKUP(B8630,'REGISTRO ABONOS'!$B$8:$BC$10039,54,0)</f>
        <v>#N/A</v>
      </c>
      <c r="L8630" t="e">
        <f>IF(Tabla267[[#This Row],[VALOR RESTANTE]]&lt;Tabla267[[#This Row],[VALOR]],"NO DISPONIBLE","DISPONIBLE")</f>
        <v>#N/A</v>
      </c>
      <c r="M8630" s="9">
        <f>COUNTIF(Tabla267[[#This Row],[VALOR RESTANTE]],0)</f>
        <v>0</v>
      </c>
    </row>
    <row r="8631" spans="2:13" hidden="1" x14ac:dyDescent="0.2">
      <c r="B8631" s="31">
        <v>8622</v>
      </c>
      <c r="J8631">
        <f t="shared" si="134"/>
        <v>105000</v>
      </c>
      <c r="K8631" t="e">
        <f>VLOOKUP(B8631,'REGISTRO ABONOS'!$B$8:$BC$10039,54,0)</f>
        <v>#N/A</v>
      </c>
      <c r="L8631" t="e">
        <f>IF(Tabla267[[#This Row],[VALOR RESTANTE]]&lt;Tabla267[[#This Row],[VALOR]],"NO DISPONIBLE","DISPONIBLE")</f>
        <v>#N/A</v>
      </c>
      <c r="M8631" s="9">
        <f>COUNTIF(Tabla267[[#This Row],[VALOR RESTANTE]],0)</f>
        <v>0</v>
      </c>
    </row>
    <row r="8632" spans="2:13" hidden="1" x14ac:dyDescent="0.2">
      <c r="B8632" s="31">
        <v>8623</v>
      </c>
      <c r="J8632">
        <f t="shared" si="134"/>
        <v>105000</v>
      </c>
      <c r="K8632" t="e">
        <f>VLOOKUP(B8632,'REGISTRO ABONOS'!$B$8:$BC$10039,54,0)</f>
        <v>#N/A</v>
      </c>
      <c r="L8632" t="e">
        <f>IF(Tabla267[[#This Row],[VALOR RESTANTE]]&lt;Tabla267[[#This Row],[VALOR]],"NO DISPONIBLE","DISPONIBLE")</f>
        <v>#N/A</v>
      </c>
      <c r="M8632" s="9">
        <f>COUNTIF(Tabla267[[#This Row],[VALOR RESTANTE]],0)</f>
        <v>0</v>
      </c>
    </row>
    <row r="8633" spans="2:13" hidden="1" x14ac:dyDescent="0.2">
      <c r="B8633" s="31">
        <v>8624</v>
      </c>
      <c r="J8633">
        <f t="shared" si="134"/>
        <v>105000</v>
      </c>
      <c r="K8633" t="e">
        <f>VLOOKUP(B8633,'REGISTRO ABONOS'!$B$8:$BC$10039,54,0)</f>
        <v>#N/A</v>
      </c>
      <c r="L8633" t="e">
        <f>IF(Tabla267[[#This Row],[VALOR RESTANTE]]&lt;Tabla267[[#This Row],[VALOR]],"NO DISPONIBLE","DISPONIBLE")</f>
        <v>#N/A</v>
      </c>
      <c r="M8633" s="9">
        <f>COUNTIF(Tabla267[[#This Row],[VALOR RESTANTE]],0)</f>
        <v>0</v>
      </c>
    </row>
    <row r="8634" spans="2:13" hidden="1" x14ac:dyDescent="0.2">
      <c r="B8634" s="31">
        <v>8625</v>
      </c>
      <c r="J8634">
        <f t="shared" si="134"/>
        <v>105000</v>
      </c>
      <c r="K8634" t="e">
        <f>VLOOKUP(B8634,'REGISTRO ABONOS'!$B$8:$BC$10039,54,0)</f>
        <v>#N/A</v>
      </c>
      <c r="L8634" t="e">
        <f>IF(Tabla267[[#This Row],[VALOR RESTANTE]]&lt;Tabla267[[#This Row],[VALOR]],"NO DISPONIBLE","DISPONIBLE")</f>
        <v>#N/A</v>
      </c>
      <c r="M8634" s="9">
        <f>COUNTIF(Tabla267[[#This Row],[VALOR RESTANTE]],0)</f>
        <v>0</v>
      </c>
    </row>
    <row r="8635" spans="2:13" hidden="1" x14ac:dyDescent="0.2">
      <c r="B8635" s="31">
        <v>8626</v>
      </c>
      <c r="J8635">
        <f t="shared" si="134"/>
        <v>105000</v>
      </c>
      <c r="K8635" t="e">
        <f>VLOOKUP(B8635,'REGISTRO ABONOS'!$B$8:$BC$10039,54,0)</f>
        <v>#N/A</v>
      </c>
      <c r="L8635" t="e">
        <f>IF(Tabla267[[#This Row],[VALOR RESTANTE]]&lt;Tabla267[[#This Row],[VALOR]],"NO DISPONIBLE","DISPONIBLE")</f>
        <v>#N/A</v>
      </c>
      <c r="M8635" s="9">
        <f>COUNTIF(Tabla267[[#This Row],[VALOR RESTANTE]],0)</f>
        <v>0</v>
      </c>
    </row>
    <row r="8636" spans="2:13" hidden="1" x14ac:dyDescent="0.2">
      <c r="B8636" s="31">
        <v>8627</v>
      </c>
      <c r="J8636">
        <f t="shared" si="134"/>
        <v>105000</v>
      </c>
      <c r="K8636" t="e">
        <f>VLOOKUP(B8636,'REGISTRO ABONOS'!$B$8:$BC$10039,54,0)</f>
        <v>#N/A</v>
      </c>
      <c r="L8636" t="e">
        <f>IF(Tabla267[[#This Row],[VALOR RESTANTE]]&lt;Tabla267[[#This Row],[VALOR]],"NO DISPONIBLE","DISPONIBLE")</f>
        <v>#N/A</v>
      </c>
      <c r="M8636" s="9">
        <f>COUNTIF(Tabla267[[#This Row],[VALOR RESTANTE]],0)</f>
        <v>0</v>
      </c>
    </row>
    <row r="8637" spans="2:13" hidden="1" x14ac:dyDescent="0.2">
      <c r="B8637" s="31">
        <v>8628</v>
      </c>
      <c r="J8637">
        <f t="shared" si="134"/>
        <v>105000</v>
      </c>
      <c r="K8637" t="e">
        <f>VLOOKUP(B8637,'REGISTRO ABONOS'!$B$8:$BC$10039,54,0)</f>
        <v>#N/A</v>
      </c>
      <c r="L8637" t="e">
        <f>IF(Tabla267[[#This Row],[VALOR RESTANTE]]&lt;Tabla267[[#This Row],[VALOR]],"NO DISPONIBLE","DISPONIBLE")</f>
        <v>#N/A</v>
      </c>
      <c r="M8637" s="9">
        <f>COUNTIF(Tabla267[[#This Row],[VALOR RESTANTE]],0)</f>
        <v>0</v>
      </c>
    </row>
    <row r="8638" spans="2:13" hidden="1" x14ac:dyDescent="0.2">
      <c r="B8638" s="31">
        <v>8629</v>
      </c>
      <c r="J8638">
        <f t="shared" si="134"/>
        <v>105000</v>
      </c>
      <c r="K8638" t="e">
        <f>VLOOKUP(B8638,'REGISTRO ABONOS'!$B$8:$BC$10039,54,0)</f>
        <v>#N/A</v>
      </c>
      <c r="L8638" t="e">
        <f>IF(Tabla267[[#This Row],[VALOR RESTANTE]]&lt;Tabla267[[#This Row],[VALOR]],"NO DISPONIBLE","DISPONIBLE")</f>
        <v>#N/A</v>
      </c>
      <c r="M8638" s="9">
        <f>COUNTIF(Tabla267[[#This Row],[VALOR RESTANTE]],0)</f>
        <v>0</v>
      </c>
    </row>
    <row r="8639" spans="2:13" hidden="1" x14ac:dyDescent="0.2">
      <c r="B8639" s="31">
        <v>8630</v>
      </c>
      <c r="J8639">
        <f t="shared" si="134"/>
        <v>105000</v>
      </c>
      <c r="K8639" t="e">
        <f>VLOOKUP(B8639,'REGISTRO ABONOS'!$B$8:$BC$10039,54,0)</f>
        <v>#N/A</v>
      </c>
      <c r="L8639" t="e">
        <f>IF(Tabla267[[#This Row],[VALOR RESTANTE]]&lt;Tabla267[[#This Row],[VALOR]],"NO DISPONIBLE","DISPONIBLE")</f>
        <v>#N/A</v>
      </c>
      <c r="M8639" s="9">
        <f>COUNTIF(Tabla267[[#This Row],[VALOR RESTANTE]],0)</f>
        <v>0</v>
      </c>
    </row>
    <row r="8640" spans="2:13" hidden="1" x14ac:dyDescent="0.2">
      <c r="B8640" s="31">
        <v>8631</v>
      </c>
      <c r="J8640">
        <f t="shared" si="134"/>
        <v>105000</v>
      </c>
      <c r="K8640" t="e">
        <f>VLOOKUP(B8640,'REGISTRO ABONOS'!$B$8:$BC$10039,54,0)</f>
        <v>#N/A</v>
      </c>
      <c r="L8640" t="e">
        <f>IF(Tabla267[[#This Row],[VALOR RESTANTE]]&lt;Tabla267[[#This Row],[VALOR]],"NO DISPONIBLE","DISPONIBLE")</f>
        <v>#N/A</v>
      </c>
      <c r="M8640" s="9">
        <f>COUNTIF(Tabla267[[#This Row],[VALOR RESTANTE]],0)</f>
        <v>0</v>
      </c>
    </row>
    <row r="8641" spans="2:13" hidden="1" x14ac:dyDescent="0.2">
      <c r="B8641" s="31">
        <v>8632</v>
      </c>
      <c r="J8641">
        <f t="shared" si="134"/>
        <v>105000</v>
      </c>
      <c r="K8641" t="e">
        <f>VLOOKUP(B8641,'REGISTRO ABONOS'!$B$8:$BC$10039,54,0)</f>
        <v>#N/A</v>
      </c>
      <c r="L8641" t="e">
        <f>IF(Tabla267[[#This Row],[VALOR RESTANTE]]&lt;Tabla267[[#This Row],[VALOR]],"NO DISPONIBLE","DISPONIBLE")</f>
        <v>#N/A</v>
      </c>
      <c r="M8641" s="9">
        <f>COUNTIF(Tabla267[[#This Row],[VALOR RESTANTE]],0)</f>
        <v>0</v>
      </c>
    </row>
    <row r="8642" spans="2:13" hidden="1" x14ac:dyDescent="0.2">
      <c r="B8642" s="31">
        <v>8633</v>
      </c>
      <c r="J8642">
        <f t="shared" si="134"/>
        <v>105000</v>
      </c>
      <c r="K8642" t="e">
        <f>VLOOKUP(B8642,'REGISTRO ABONOS'!$B$8:$BC$10039,54,0)</f>
        <v>#N/A</v>
      </c>
      <c r="L8642" t="e">
        <f>IF(Tabla267[[#This Row],[VALOR RESTANTE]]&lt;Tabla267[[#This Row],[VALOR]],"NO DISPONIBLE","DISPONIBLE")</f>
        <v>#N/A</v>
      </c>
      <c r="M8642" s="9">
        <f>COUNTIF(Tabla267[[#This Row],[VALOR RESTANTE]],0)</f>
        <v>0</v>
      </c>
    </row>
    <row r="8643" spans="2:13" hidden="1" x14ac:dyDescent="0.2">
      <c r="B8643" s="31">
        <v>8634</v>
      </c>
      <c r="J8643">
        <f t="shared" si="134"/>
        <v>105000</v>
      </c>
      <c r="K8643" t="e">
        <f>VLOOKUP(B8643,'REGISTRO ABONOS'!$B$8:$BC$10039,54,0)</f>
        <v>#N/A</v>
      </c>
      <c r="L8643" t="e">
        <f>IF(Tabla267[[#This Row],[VALOR RESTANTE]]&lt;Tabla267[[#This Row],[VALOR]],"NO DISPONIBLE","DISPONIBLE")</f>
        <v>#N/A</v>
      </c>
      <c r="M8643" s="9">
        <f>COUNTIF(Tabla267[[#This Row],[VALOR RESTANTE]],0)</f>
        <v>0</v>
      </c>
    </row>
    <row r="8644" spans="2:13" hidden="1" x14ac:dyDescent="0.2">
      <c r="B8644" s="31">
        <v>8635</v>
      </c>
      <c r="J8644">
        <f t="shared" si="134"/>
        <v>105000</v>
      </c>
      <c r="K8644" t="e">
        <f>VLOOKUP(B8644,'REGISTRO ABONOS'!$B$8:$BC$10039,54,0)</f>
        <v>#N/A</v>
      </c>
      <c r="L8644" t="e">
        <f>IF(Tabla267[[#This Row],[VALOR RESTANTE]]&lt;Tabla267[[#This Row],[VALOR]],"NO DISPONIBLE","DISPONIBLE")</f>
        <v>#N/A</v>
      </c>
      <c r="M8644" s="9">
        <f>COUNTIF(Tabla267[[#This Row],[VALOR RESTANTE]],0)</f>
        <v>0</v>
      </c>
    </row>
    <row r="8645" spans="2:13" hidden="1" x14ac:dyDescent="0.2">
      <c r="B8645" s="31">
        <v>8636</v>
      </c>
      <c r="J8645">
        <f t="shared" si="134"/>
        <v>105000</v>
      </c>
      <c r="K8645" t="e">
        <f>VLOOKUP(B8645,'REGISTRO ABONOS'!$B$8:$BC$10039,54,0)</f>
        <v>#N/A</v>
      </c>
      <c r="L8645" t="e">
        <f>IF(Tabla267[[#This Row],[VALOR RESTANTE]]&lt;Tabla267[[#This Row],[VALOR]],"NO DISPONIBLE","DISPONIBLE")</f>
        <v>#N/A</v>
      </c>
      <c r="M8645" s="9">
        <f>COUNTIF(Tabla267[[#This Row],[VALOR RESTANTE]],0)</f>
        <v>0</v>
      </c>
    </row>
    <row r="8646" spans="2:13" hidden="1" x14ac:dyDescent="0.2">
      <c r="B8646" s="31">
        <v>8637</v>
      </c>
      <c r="J8646">
        <f t="shared" si="134"/>
        <v>105000</v>
      </c>
      <c r="K8646" t="e">
        <f>VLOOKUP(B8646,'REGISTRO ABONOS'!$B$8:$BC$10039,54,0)</f>
        <v>#N/A</v>
      </c>
      <c r="L8646" t="e">
        <f>IF(Tabla267[[#This Row],[VALOR RESTANTE]]&lt;Tabla267[[#This Row],[VALOR]],"NO DISPONIBLE","DISPONIBLE")</f>
        <v>#N/A</v>
      </c>
      <c r="M8646" s="9">
        <f>COUNTIF(Tabla267[[#This Row],[VALOR RESTANTE]],0)</f>
        <v>0</v>
      </c>
    </row>
    <row r="8647" spans="2:13" hidden="1" x14ac:dyDescent="0.2">
      <c r="B8647" s="31">
        <v>8638</v>
      </c>
      <c r="J8647">
        <f t="shared" si="134"/>
        <v>105000</v>
      </c>
      <c r="K8647" t="e">
        <f>VLOOKUP(B8647,'REGISTRO ABONOS'!$B$8:$BC$10039,54,0)</f>
        <v>#N/A</v>
      </c>
      <c r="L8647" t="e">
        <f>IF(Tabla267[[#This Row],[VALOR RESTANTE]]&lt;Tabla267[[#This Row],[VALOR]],"NO DISPONIBLE","DISPONIBLE")</f>
        <v>#N/A</v>
      </c>
      <c r="M8647" s="9">
        <f>COUNTIF(Tabla267[[#This Row],[VALOR RESTANTE]],0)</f>
        <v>0</v>
      </c>
    </row>
    <row r="8648" spans="2:13" hidden="1" x14ac:dyDescent="0.2">
      <c r="B8648" s="31">
        <v>8639</v>
      </c>
      <c r="J8648">
        <f t="shared" si="134"/>
        <v>105000</v>
      </c>
      <c r="K8648" t="e">
        <f>VLOOKUP(B8648,'REGISTRO ABONOS'!$B$8:$BC$10039,54,0)</f>
        <v>#N/A</v>
      </c>
      <c r="L8648" t="e">
        <f>IF(Tabla267[[#This Row],[VALOR RESTANTE]]&lt;Tabla267[[#This Row],[VALOR]],"NO DISPONIBLE","DISPONIBLE")</f>
        <v>#N/A</v>
      </c>
      <c r="M8648" s="9">
        <f>COUNTIF(Tabla267[[#This Row],[VALOR RESTANTE]],0)</f>
        <v>0</v>
      </c>
    </row>
    <row r="8649" spans="2:13" hidden="1" x14ac:dyDescent="0.2">
      <c r="B8649" s="31">
        <v>8640</v>
      </c>
      <c r="J8649">
        <f t="shared" si="134"/>
        <v>105000</v>
      </c>
      <c r="K8649" t="e">
        <f>VLOOKUP(B8649,'REGISTRO ABONOS'!$B$8:$BC$10039,54,0)</f>
        <v>#N/A</v>
      </c>
      <c r="L8649" t="e">
        <f>IF(Tabla267[[#This Row],[VALOR RESTANTE]]&lt;Tabla267[[#This Row],[VALOR]],"NO DISPONIBLE","DISPONIBLE")</f>
        <v>#N/A</v>
      </c>
      <c r="M8649" s="9">
        <f>COUNTIF(Tabla267[[#This Row],[VALOR RESTANTE]],0)</f>
        <v>0</v>
      </c>
    </row>
    <row r="8650" spans="2:13" hidden="1" x14ac:dyDescent="0.2">
      <c r="B8650" s="31">
        <v>8641</v>
      </c>
      <c r="J8650">
        <f t="shared" si="134"/>
        <v>105000</v>
      </c>
      <c r="K8650" t="e">
        <f>VLOOKUP(B8650,'REGISTRO ABONOS'!$B$8:$BC$10039,54,0)</f>
        <v>#N/A</v>
      </c>
      <c r="L8650" t="e">
        <f>IF(Tabla267[[#This Row],[VALOR RESTANTE]]&lt;Tabla267[[#This Row],[VALOR]],"NO DISPONIBLE","DISPONIBLE")</f>
        <v>#N/A</v>
      </c>
      <c r="M8650" s="9">
        <f>COUNTIF(Tabla267[[#This Row],[VALOR RESTANTE]],0)</f>
        <v>0</v>
      </c>
    </row>
    <row r="8651" spans="2:13" hidden="1" x14ac:dyDescent="0.2">
      <c r="B8651" s="31">
        <v>8642</v>
      </c>
      <c r="J8651">
        <f t="shared" si="134"/>
        <v>105000</v>
      </c>
      <c r="K8651" t="e">
        <f>VLOOKUP(B8651,'REGISTRO ABONOS'!$B$8:$BC$10039,54,0)</f>
        <v>#N/A</v>
      </c>
      <c r="L8651" t="e">
        <f>IF(Tabla267[[#This Row],[VALOR RESTANTE]]&lt;Tabla267[[#This Row],[VALOR]],"NO DISPONIBLE","DISPONIBLE")</f>
        <v>#N/A</v>
      </c>
      <c r="M8651" s="9">
        <f>COUNTIF(Tabla267[[#This Row],[VALOR RESTANTE]],0)</f>
        <v>0</v>
      </c>
    </row>
    <row r="8652" spans="2:13" hidden="1" x14ac:dyDescent="0.2">
      <c r="B8652" s="31">
        <v>8643</v>
      </c>
      <c r="J8652">
        <f t="shared" ref="J8652:J8715" si="135">IF(C8652&gt;43607,130000,105000)</f>
        <v>105000</v>
      </c>
      <c r="K8652" t="e">
        <f>VLOOKUP(B8652,'REGISTRO ABONOS'!$B$8:$BC$10039,54,0)</f>
        <v>#N/A</v>
      </c>
      <c r="L8652" t="e">
        <f>IF(Tabla267[[#This Row],[VALOR RESTANTE]]&lt;Tabla267[[#This Row],[VALOR]],"NO DISPONIBLE","DISPONIBLE")</f>
        <v>#N/A</v>
      </c>
      <c r="M8652" s="9">
        <f>COUNTIF(Tabla267[[#This Row],[VALOR RESTANTE]],0)</f>
        <v>0</v>
      </c>
    </row>
    <row r="8653" spans="2:13" hidden="1" x14ac:dyDescent="0.2">
      <c r="B8653" s="31">
        <v>8644</v>
      </c>
      <c r="J8653">
        <f t="shared" si="135"/>
        <v>105000</v>
      </c>
      <c r="K8653" t="e">
        <f>VLOOKUP(B8653,'REGISTRO ABONOS'!$B$8:$BC$10039,54,0)</f>
        <v>#N/A</v>
      </c>
      <c r="L8653" t="e">
        <f>IF(Tabla267[[#This Row],[VALOR RESTANTE]]&lt;Tabla267[[#This Row],[VALOR]],"NO DISPONIBLE","DISPONIBLE")</f>
        <v>#N/A</v>
      </c>
      <c r="M8653" s="9">
        <f>COUNTIF(Tabla267[[#This Row],[VALOR RESTANTE]],0)</f>
        <v>0</v>
      </c>
    </row>
    <row r="8654" spans="2:13" hidden="1" x14ac:dyDescent="0.2">
      <c r="B8654" s="31">
        <v>8645</v>
      </c>
      <c r="J8654">
        <f t="shared" si="135"/>
        <v>105000</v>
      </c>
      <c r="K8654" t="e">
        <f>VLOOKUP(B8654,'REGISTRO ABONOS'!$B$8:$BC$10039,54,0)</f>
        <v>#N/A</v>
      </c>
      <c r="L8654" t="e">
        <f>IF(Tabla267[[#This Row],[VALOR RESTANTE]]&lt;Tabla267[[#This Row],[VALOR]],"NO DISPONIBLE","DISPONIBLE")</f>
        <v>#N/A</v>
      </c>
      <c r="M8654" s="9">
        <f>COUNTIF(Tabla267[[#This Row],[VALOR RESTANTE]],0)</f>
        <v>0</v>
      </c>
    </row>
    <row r="8655" spans="2:13" hidden="1" x14ac:dyDescent="0.2">
      <c r="B8655" s="31">
        <v>8646</v>
      </c>
      <c r="J8655">
        <f t="shared" si="135"/>
        <v>105000</v>
      </c>
      <c r="K8655" t="e">
        <f>VLOOKUP(B8655,'REGISTRO ABONOS'!$B$8:$BC$10039,54,0)</f>
        <v>#N/A</v>
      </c>
      <c r="L8655" t="e">
        <f>IF(Tabla267[[#This Row],[VALOR RESTANTE]]&lt;Tabla267[[#This Row],[VALOR]],"NO DISPONIBLE","DISPONIBLE")</f>
        <v>#N/A</v>
      </c>
      <c r="M8655" s="9">
        <f>COUNTIF(Tabla267[[#This Row],[VALOR RESTANTE]],0)</f>
        <v>0</v>
      </c>
    </row>
    <row r="8656" spans="2:13" hidden="1" x14ac:dyDescent="0.2">
      <c r="B8656" s="31">
        <v>8647</v>
      </c>
      <c r="J8656">
        <f t="shared" si="135"/>
        <v>105000</v>
      </c>
      <c r="K8656" t="e">
        <f>VLOOKUP(B8656,'REGISTRO ABONOS'!$B$8:$BC$10039,54,0)</f>
        <v>#N/A</v>
      </c>
      <c r="L8656" t="e">
        <f>IF(Tabla267[[#This Row],[VALOR RESTANTE]]&lt;Tabla267[[#This Row],[VALOR]],"NO DISPONIBLE","DISPONIBLE")</f>
        <v>#N/A</v>
      </c>
      <c r="M8656" s="9">
        <f>COUNTIF(Tabla267[[#This Row],[VALOR RESTANTE]],0)</f>
        <v>0</v>
      </c>
    </row>
    <row r="8657" spans="2:13" hidden="1" x14ac:dyDescent="0.2">
      <c r="B8657" s="31">
        <v>8648</v>
      </c>
      <c r="J8657">
        <f t="shared" si="135"/>
        <v>105000</v>
      </c>
      <c r="K8657" t="e">
        <f>VLOOKUP(B8657,'REGISTRO ABONOS'!$B$8:$BC$10039,54,0)</f>
        <v>#N/A</v>
      </c>
      <c r="L8657" t="e">
        <f>IF(Tabla267[[#This Row],[VALOR RESTANTE]]&lt;Tabla267[[#This Row],[VALOR]],"NO DISPONIBLE","DISPONIBLE")</f>
        <v>#N/A</v>
      </c>
      <c r="M8657" s="9">
        <f>COUNTIF(Tabla267[[#This Row],[VALOR RESTANTE]],0)</f>
        <v>0</v>
      </c>
    </row>
    <row r="8658" spans="2:13" hidden="1" x14ac:dyDescent="0.2">
      <c r="B8658" s="31"/>
      <c r="C8658" s="10">
        <v>43565</v>
      </c>
      <c r="J8658">
        <f t="shared" si="135"/>
        <v>105000</v>
      </c>
      <c r="K8658" t="e">
        <f>VLOOKUP(B8658,'REGISTRO ABONOS'!$B$8:$BC$10039,54,0)</f>
        <v>#N/A</v>
      </c>
      <c r="L8658" t="e">
        <f>IF(Tabla267[[#This Row],[VALOR RESTANTE]]&lt;Tabla267[[#This Row],[VALOR]],"NO DISPONIBLE","DISPONIBLE")</f>
        <v>#N/A</v>
      </c>
      <c r="M8658" s="9">
        <f>COUNTIF(Tabla267[[#This Row],[VALOR RESTANTE]],0)</f>
        <v>0</v>
      </c>
    </row>
    <row r="8659" spans="2:13" hidden="1" x14ac:dyDescent="0.2">
      <c r="B8659" s="31">
        <v>8650</v>
      </c>
      <c r="J8659">
        <f t="shared" si="135"/>
        <v>105000</v>
      </c>
      <c r="K8659" t="e">
        <f>VLOOKUP(B8659,'REGISTRO ABONOS'!$B$8:$BC$10039,54,0)</f>
        <v>#N/A</v>
      </c>
      <c r="L8659" t="e">
        <f>IF(Tabla267[[#This Row],[VALOR RESTANTE]]&lt;Tabla267[[#This Row],[VALOR]],"NO DISPONIBLE","DISPONIBLE")</f>
        <v>#N/A</v>
      </c>
      <c r="M8659" s="9">
        <f>COUNTIF(Tabla267[[#This Row],[VALOR RESTANTE]],0)</f>
        <v>0</v>
      </c>
    </row>
    <row r="8660" spans="2:13" hidden="1" x14ac:dyDescent="0.2">
      <c r="B8660" s="31">
        <v>8651</v>
      </c>
      <c r="J8660">
        <f t="shared" si="135"/>
        <v>105000</v>
      </c>
      <c r="K8660" t="e">
        <f>VLOOKUP(B8660,'REGISTRO ABONOS'!$B$8:$BC$10039,54,0)</f>
        <v>#N/A</v>
      </c>
      <c r="L8660" t="e">
        <f>IF(Tabla267[[#This Row],[VALOR RESTANTE]]&lt;Tabla267[[#This Row],[VALOR]],"NO DISPONIBLE","DISPONIBLE")</f>
        <v>#N/A</v>
      </c>
      <c r="M8660" s="9">
        <f>COUNTIF(Tabla267[[#This Row],[VALOR RESTANTE]],0)</f>
        <v>0</v>
      </c>
    </row>
    <row r="8661" spans="2:13" hidden="1" x14ac:dyDescent="0.2">
      <c r="B8661" s="31">
        <v>8652</v>
      </c>
      <c r="J8661">
        <f t="shared" si="135"/>
        <v>105000</v>
      </c>
      <c r="K8661" t="e">
        <f>VLOOKUP(B8661,'REGISTRO ABONOS'!$B$8:$BC$10039,54,0)</f>
        <v>#N/A</v>
      </c>
      <c r="L8661" t="e">
        <f>IF(Tabla267[[#This Row],[VALOR RESTANTE]]&lt;Tabla267[[#This Row],[VALOR]],"NO DISPONIBLE","DISPONIBLE")</f>
        <v>#N/A</v>
      </c>
      <c r="M8661" s="9">
        <f>COUNTIF(Tabla267[[#This Row],[VALOR RESTANTE]],0)</f>
        <v>0</v>
      </c>
    </row>
    <row r="8662" spans="2:13" hidden="1" x14ac:dyDescent="0.2">
      <c r="B8662" s="31">
        <v>8653</v>
      </c>
      <c r="J8662">
        <f t="shared" si="135"/>
        <v>105000</v>
      </c>
      <c r="K8662" t="e">
        <f>VLOOKUP(B8662,'REGISTRO ABONOS'!$B$8:$BC$10039,54,0)</f>
        <v>#N/A</v>
      </c>
      <c r="L8662" t="e">
        <f>IF(Tabla267[[#This Row],[VALOR RESTANTE]]&lt;Tabla267[[#This Row],[VALOR]],"NO DISPONIBLE","DISPONIBLE")</f>
        <v>#N/A</v>
      </c>
      <c r="M8662" s="9">
        <f>COUNTIF(Tabla267[[#This Row],[VALOR RESTANTE]],0)</f>
        <v>0</v>
      </c>
    </row>
    <row r="8663" spans="2:13" hidden="1" x14ac:dyDescent="0.2">
      <c r="B8663" s="31">
        <v>8654</v>
      </c>
      <c r="J8663">
        <f t="shared" si="135"/>
        <v>105000</v>
      </c>
      <c r="K8663" t="e">
        <f>VLOOKUP(B8663,'REGISTRO ABONOS'!$B$8:$BC$10039,54,0)</f>
        <v>#N/A</v>
      </c>
      <c r="L8663" t="e">
        <f>IF(Tabla267[[#This Row],[VALOR RESTANTE]]&lt;Tabla267[[#This Row],[VALOR]],"NO DISPONIBLE","DISPONIBLE")</f>
        <v>#N/A</v>
      </c>
      <c r="M8663" s="9">
        <f>COUNTIF(Tabla267[[#This Row],[VALOR RESTANTE]],0)</f>
        <v>0</v>
      </c>
    </row>
    <row r="8664" spans="2:13" hidden="1" x14ac:dyDescent="0.2">
      <c r="B8664" s="31">
        <v>8655</v>
      </c>
      <c r="J8664">
        <f t="shared" si="135"/>
        <v>105000</v>
      </c>
      <c r="K8664" t="e">
        <f>VLOOKUP(B8664,'REGISTRO ABONOS'!$B$8:$BC$10039,54,0)</f>
        <v>#N/A</v>
      </c>
      <c r="L8664" t="e">
        <f>IF(Tabla267[[#This Row],[VALOR RESTANTE]]&lt;Tabla267[[#This Row],[VALOR]],"NO DISPONIBLE","DISPONIBLE")</f>
        <v>#N/A</v>
      </c>
      <c r="M8664" s="9">
        <f>COUNTIF(Tabla267[[#This Row],[VALOR RESTANTE]],0)</f>
        <v>0</v>
      </c>
    </row>
    <row r="8665" spans="2:13" hidden="1" x14ac:dyDescent="0.2">
      <c r="B8665" s="31">
        <v>8656</v>
      </c>
      <c r="J8665">
        <f t="shared" si="135"/>
        <v>105000</v>
      </c>
      <c r="K8665" t="e">
        <f>VLOOKUP(B8665,'REGISTRO ABONOS'!$B$8:$BC$10039,54,0)</f>
        <v>#N/A</v>
      </c>
      <c r="L8665" t="e">
        <f>IF(Tabla267[[#This Row],[VALOR RESTANTE]]&lt;Tabla267[[#This Row],[VALOR]],"NO DISPONIBLE","DISPONIBLE")</f>
        <v>#N/A</v>
      </c>
      <c r="M8665" s="9">
        <f>COUNTIF(Tabla267[[#This Row],[VALOR RESTANTE]],0)</f>
        <v>0</v>
      </c>
    </row>
    <row r="8666" spans="2:13" hidden="1" x14ac:dyDescent="0.2">
      <c r="B8666" s="31">
        <v>8657</v>
      </c>
      <c r="J8666">
        <f t="shared" si="135"/>
        <v>105000</v>
      </c>
      <c r="K8666" t="e">
        <f>VLOOKUP(B8666,'REGISTRO ABONOS'!$B$8:$BC$10039,54,0)</f>
        <v>#N/A</v>
      </c>
      <c r="L8666" t="e">
        <f>IF(Tabla267[[#This Row],[VALOR RESTANTE]]&lt;Tabla267[[#This Row],[VALOR]],"NO DISPONIBLE","DISPONIBLE")</f>
        <v>#N/A</v>
      </c>
      <c r="M8666" s="9">
        <f>COUNTIF(Tabla267[[#This Row],[VALOR RESTANTE]],0)</f>
        <v>0</v>
      </c>
    </row>
    <row r="8667" spans="2:13" hidden="1" x14ac:dyDescent="0.2">
      <c r="B8667" s="31">
        <v>8658</v>
      </c>
      <c r="J8667">
        <f t="shared" si="135"/>
        <v>105000</v>
      </c>
      <c r="K8667" t="e">
        <f>VLOOKUP(B8667,'REGISTRO ABONOS'!$B$8:$BC$10039,54,0)</f>
        <v>#N/A</v>
      </c>
      <c r="L8667" t="e">
        <f>IF(Tabla267[[#This Row],[VALOR RESTANTE]]&lt;Tabla267[[#This Row],[VALOR]],"NO DISPONIBLE","DISPONIBLE")</f>
        <v>#N/A</v>
      </c>
      <c r="M8667" s="9">
        <f>COUNTIF(Tabla267[[#This Row],[VALOR RESTANTE]],0)</f>
        <v>0</v>
      </c>
    </row>
    <row r="8668" spans="2:13" hidden="1" x14ac:dyDescent="0.2">
      <c r="B8668" s="31">
        <v>8659</v>
      </c>
      <c r="J8668">
        <f t="shared" si="135"/>
        <v>105000</v>
      </c>
      <c r="K8668" t="e">
        <f>VLOOKUP(B8668,'REGISTRO ABONOS'!$B$8:$BC$10039,54,0)</f>
        <v>#N/A</v>
      </c>
      <c r="L8668" t="e">
        <f>IF(Tabla267[[#This Row],[VALOR RESTANTE]]&lt;Tabla267[[#This Row],[VALOR]],"NO DISPONIBLE","DISPONIBLE")</f>
        <v>#N/A</v>
      </c>
      <c r="M8668" s="9">
        <f>COUNTIF(Tabla267[[#This Row],[VALOR RESTANTE]],0)</f>
        <v>0</v>
      </c>
    </row>
    <row r="8669" spans="2:13" hidden="1" x14ac:dyDescent="0.2">
      <c r="B8669" s="31">
        <v>8660</v>
      </c>
      <c r="J8669">
        <f t="shared" si="135"/>
        <v>105000</v>
      </c>
      <c r="K8669" t="e">
        <f>VLOOKUP(B8669,'REGISTRO ABONOS'!$B$8:$BC$10039,54,0)</f>
        <v>#N/A</v>
      </c>
      <c r="L8669" t="e">
        <f>IF(Tabla267[[#This Row],[VALOR RESTANTE]]&lt;Tabla267[[#This Row],[VALOR]],"NO DISPONIBLE","DISPONIBLE")</f>
        <v>#N/A</v>
      </c>
      <c r="M8669" s="9">
        <f>COUNTIF(Tabla267[[#This Row],[VALOR RESTANTE]],0)</f>
        <v>0</v>
      </c>
    </row>
    <row r="8670" spans="2:13" hidden="1" x14ac:dyDescent="0.2">
      <c r="B8670" s="31">
        <v>8661</v>
      </c>
      <c r="J8670">
        <f t="shared" si="135"/>
        <v>105000</v>
      </c>
      <c r="K8670" t="e">
        <f>VLOOKUP(B8670,'REGISTRO ABONOS'!$B$8:$BC$10039,54,0)</f>
        <v>#N/A</v>
      </c>
      <c r="L8670" t="e">
        <f>IF(Tabla267[[#This Row],[VALOR RESTANTE]]&lt;Tabla267[[#This Row],[VALOR]],"NO DISPONIBLE","DISPONIBLE")</f>
        <v>#N/A</v>
      </c>
      <c r="M8670" s="9">
        <f>COUNTIF(Tabla267[[#This Row],[VALOR RESTANTE]],0)</f>
        <v>0</v>
      </c>
    </row>
    <row r="8671" spans="2:13" hidden="1" x14ac:dyDescent="0.2">
      <c r="B8671" s="31">
        <v>8662</v>
      </c>
      <c r="J8671">
        <f t="shared" si="135"/>
        <v>105000</v>
      </c>
      <c r="K8671" t="e">
        <f>VLOOKUP(B8671,'REGISTRO ABONOS'!$B$8:$BC$10039,54,0)</f>
        <v>#N/A</v>
      </c>
      <c r="L8671" t="e">
        <f>IF(Tabla267[[#This Row],[VALOR RESTANTE]]&lt;Tabla267[[#This Row],[VALOR]],"NO DISPONIBLE","DISPONIBLE")</f>
        <v>#N/A</v>
      </c>
      <c r="M8671" s="9">
        <f>COUNTIF(Tabla267[[#This Row],[VALOR RESTANTE]],0)</f>
        <v>0</v>
      </c>
    </row>
    <row r="8672" spans="2:13" hidden="1" x14ac:dyDescent="0.2">
      <c r="B8672" s="31">
        <v>8663</v>
      </c>
      <c r="J8672">
        <f t="shared" si="135"/>
        <v>105000</v>
      </c>
      <c r="K8672" t="e">
        <f>VLOOKUP(B8672,'REGISTRO ABONOS'!$B$8:$BC$10039,54,0)</f>
        <v>#N/A</v>
      </c>
      <c r="L8672" t="e">
        <f>IF(Tabla267[[#This Row],[VALOR RESTANTE]]&lt;Tabla267[[#This Row],[VALOR]],"NO DISPONIBLE","DISPONIBLE")</f>
        <v>#N/A</v>
      </c>
      <c r="M8672" s="9">
        <f>COUNTIF(Tabla267[[#This Row],[VALOR RESTANTE]],0)</f>
        <v>0</v>
      </c>
    </row>
    <row r="8673" spans="2:13" hidden="1" x14ac:dyDescent="0.2">
      <c r="B8673" s="31">
        <v>8664</v>
      </c>
      <c r="J8673">
        <f t="shared" si="135"/>
        <v>105000</v>
      </c>
      <c r="K8673" t="e">
        <f>VLOOKUP(B8673,'REGISTRO ABONOS'!$B$8:$BC$10039,54,0)</f>
        <v>#N/A</v>
      </c>
      <c r="L8673" t="e">
        <f>IF(Tabla267[[#This Row],[VALOR RESTANTE]]&lt;Tabla267[[#This Row],[VALOR]],"NO DISPONIBLE","DISPONIBLE")</f>
        <v>#N/A</v>
      </c>
      <c r="M8673" s="9">
        <f>COUNTIF(Tabla267[[#This Row],[VALOR RESTANTE]],0)</f>
        <v>0</v>
      </c>
    </row>
    <row r="8674" spans="2:13" hidden="1" x14ac:dyDescent="0.2">
      <c r="B8674" s="31">
        <v>8665</v>
      </c>
      <c r="J8674">
        <f t="shared" si="135"/>
        <v>105000</v>
      </c>
      <c r="K8674" t="e">
        <f>VLOOKUP(B8674,'REGISTRO ABONOS'!$B$8:$BC$10039,54,0)</f>
        <v>#N/A</v>
      </c>
      <c r="L8674" t="e">
        <f>IF(Tabla267[[#This Row],[VALOR RESTANTE]]&lt;Tabla267[[#This Row],[VALOR]],"NO DISPONIBLE","DISPONIBLE")</f>
        <v>#N/A</v>
      </c>
      <c r="M8674" s="9">
        <f>COUNTIF(Tabla267[[#This Row],[VALOR RESTANTE]],0)</f>
        <v>0</v>
      </c>
    </row>
    <row r="8675" spans="2:13" hidden="1" x14ac:dyDescent="0.2">
      <c r="B8675" s="31">
        <v>8666</v>
      </c>
      <c r="J8675">
        <f t="shared" si="135"/>
        <v>105000</v>
      </c>
      <c r="K8675" t="e">
        <f>VLOOKUP(B8675,'REGISTRO ABONOS'!$B$8:$BC$10039,54,0)</f>
        <v>#N/A</v>
      </c>
      <c r="L8675" t="e">
        <f>IF(Tabla267[[#This Row],[VALOR RESTANTE]]&lt;Tabla267[[#This Row],[VALOR]],"NO DISPONIBLE","DISPONIBLE")</f>
        <v>#N/A</v>
      </c>
      <c r="M8675" s="9">
        <f>COUNTIF(Tabla267[[#This Row],[VALOR RESTANTE]],0)</f>
        <v>0</v>
      </c>
    </row>
    <row r="8676" spans="2:13" hidden="1" x14ac:dyDescent="0.2">
      <c r="B8676" s="31">
        <v>8667</v>
      </c>
      <c r="J8676">
        <f t="shared" si="135"/>
        <v>105000</v>
      </c>
      <c r="K8676" t="e">
        <f>VLOOKUP(B8676,'REGISTRO ABONOS'!$B$8:$BC$10039,54,0)</f>
        <v>#N/A</v>
      </c>
      <c r="L8676" t="e">
        <f>IF(Tabla267[[#This Row],[VALOR RESTANTE]]&lt;Tabla267[[#This Row],[VALOR]],"NO DISPONIBLE","DISPONIBLE")</f>
        <v>#N/A</v>
      </c>
      <c r="M8676" s="9">
        <f>COUNTIF(Tabla267[[#This Row],[VALOR RESTANTE]],0)</f>
        <v>0</v>
      </c>
    </row>
    <row r="8677" spans="2:13" hidden="1" x14ac:dyDescent="0.2">
      <c r="B8677" s="31">
        <v>8668</v>
      </c>
      <c r="J8677">
        <f t="shared" si="135"/>
        <v>105000</v>
      </c>
      <c r="K8677" t="e">
        <f>VLOOKUP(B8677,'REGISTRO ABONOS'!$B$8:$BC$10039,54,0)</f>
        <v>#N/A</v>
      </c>
      <c r="L8677" t="e">
        <f>IF(Tabla267[[#This Row],[VALOR RESTANTE]]&lt;Tabla267[[#This Row],[VALOR]],"NO DISPONIBLE","DISPONIBLE")</f>
        <v>#N/A</v>
      </c>
      <c r="M8677" s="9">
        <f>COUNTIF(Tabla267[[#This Row],[VALOR RESTANTE]],0)</f>
        <v>0</v>
      </c>
    </row>
    <row r="8678" spans="2:13" hidden="1" x14ac:dyDescent="0.2">
      <c r="B8678" s="31">
        <v>8669</v>
      </c>
      <c r="J8678">
        <f t="shared" si="135"/>
        <v>105000</v>
      </c>
      <c r="K8678" t="e">
        <f>VLOOKUP(B8678,'REGISTRO ABONOS'!$B$8:$BC$10039,54,0)</f>
        <v>#N/A</v>
      </c>
      <c r="L8678" t="e">
        <f>IF(Tabla267[[#This Row],[VALOR RESTANTE]]&lt;Tabla267[[#This Row],[VALOR]],"NO DISPONIBLE","DISPONIBLE")</f>
        <v>#N/A</v>
      </c>
      <c r="M8678" s="9">
        <f>COUNTIF(Tabla267[[#This Row],[VALOR RESTANTE]],0)</f>
        <v>0</v>
      </c>
    </row>
    <row r="8679" spans="2:13" hidden="1" x14ac:dyDescent="0.2">
      <c r="B8679" s="31">
        <v>8670</v>
      </c>
      <c r="J8679">
        <f t="shared" si="135"/>
        <v>105000</v>
      </c>
      <c r="K8679" t="e">
        <f>VLOOKUP(B8679,'REGISTRO ABONOS'!$B$8:$BC$10039,54,0)</f>
        <v>#N/A</v>
      </c>
      <c r="L8679" t="e">
        <f>IF(Tabla267[[#This Row],[VALOR RESTANTE]]&lt;Tabla267[[#This Row],[VALOR]],"NO DISPONIBLE","DISPONIBLE")</f>
        <v>#N/A</v>
      </c>
      <c r="M8679" s="9">
        <f>COUNTIF(Tabla267[[#This Row],[VALOR RESTANTE]],0)</f>
        <v>0</v>
      </c>
    </row>
    <row r="8680" spans="2:13" hidden="1" x14ac:dyDescent="0.2">
      <c r="B8680" s="31">
        <v>8671</v>
      </c>
      <c r="J8680">
        <f t="shared" si="135"/>
        <v>105000</v>
      </c>
      <c r="K8680" t="e">
        <f>VLOOKUP(B8680,'REGISTRO ABONOS'!$B$8:$BC$10039,54,0)</f>
        <v>#N/A</v>
      </c>
      <c r="L8680" t="e">
        <f>IF(Tabla267[[#This Row],[VALOR RESTANTE]]&lt;Tabla267[[#This Row],[VALOR]],"NO DISPONIBLE","DISPONIBLE")</f>
        <v>#N/A</v>
      </c>
      <c r="M8680" s="9">
        <f>COUNTIF(Tabla267[[#This Row],[VALOR RESTANTE]],0)</f>
        <v>0</v>
      </c>
    </row>
    <row r="8681" spans="2:13" hidden="1" x14ac:dyDescent="0.2">
      <c r="B8681" s="31">
        <v>8672</v>
      </c>
      <c r="J8681">
        <f t="shared" si="135"/>
        <v>105000</v>
      </c>
      <c r="K8681" t="e">
        <f>VLOOKUP(B8681,'REGISTRO ABONOS'!$B$8:$BC$10039,54,0)</f>
        <v>#N/A</v>
      </c>
      <c r="L8681" t="e">
        <f>IF(Tabla267[[#This Row],[VALOR RESTANTE]]&lt;Tabla267[[#This Row],[VALOR]],"NO DISPONIBLE","DISPONIBLE")</f>
        <v>#N/A</v>
      </c>
      <c r="M8681" s="9">
        <f>COUNTIF(Tabla267[[#This Row],[VALOR RESTANTE]],0)</f>
        <v>0</v>
      </c>
    </row>
    <row r="8682" spans="2:13" hidden="1" x14ac:dyDescent="0.2">
      <c r="B8682" s="31">
        <v>8673</v>
      </c>
      <c r="J8682">
        <f t="shared" si="135"/>
        <v>105000</v>
      </c>
      <c r="K8682" t="e">
        <f>VLOOKUP(B8682,'REGISTRO ABONOS'!$B$8:$BC$10039,54,0)</f>
        <v>#N/A</v>
      </c>
      <c r="L8682" t="e">
        <f>IF(Tabla267[[#This Row],[VALOR RESTANTE]]&lt;Tabla267[[#This Row],[VALOR]],"NO DISPONIBLE","DISPONIBLE")</f>
        <v>#N/A</v>
      </c>
      <c r="M8682" s="9">
        <f>COUNTIF(Tabla267[[#This Row],[VALOR RESTANTE]],0)</f>
        <v>0</v>
      </c>
    </row>
    <row r="8683" spans="2:13" hidden="1" x14ac:dyDescent="0.2">
      <c r="B8683" s="31">
        <v>8674</v>
      </c>
      <c r="J8683">
        <f t="shared" si="135"/>
        <v>105000</v>
      </c>
      <c r="K8683" t="e">
        <f>VLOOKUP(B8683,'REGISTRO ABONOS'!$B$8:$BC$10039,54,0)</f>
        <v>#N/A</v>
      </c>
      <c r="L8683" t="e">
        <f>IF(Tabla267[[#This Row],[VALOR RESTANTE]]&lt;Tabla267[[#This Row],[VALOR]],"NO DISPONIBLE","DISPONIBLE")</f>
        <v>#N/A</v>
      </c>
      <c r="M8683" s="9">
        <f>COUNTIF(Tabla267[[#This Row],[VALOR RESTANTE]],0)</f>
        <v>0</v>
      </c>
    </row>
    <row r="8684" spans="2:13" hidden="1" x14ac:dyDescent="0.2">
      <c r="B8684" s="31">
        <v>8675</v>
      </c>
      <c r="J8684">
        <f t="shared" si="135"/>
        <v>105000</v>
      </c>
      <c r="K8684" t="e">
        <f>VLOOKUP(B8684,'REGISTRO ABONOS'!$B$8:$BC$10039,54,0)</f>
        <v>#N/A</v>
      </c>
      <c r="L8684" t="e">
        <f>IF(Tabla267[[#This Row],[VALOR RESTANTE]]&lt;Tabla267[[#This Row],[VALOR]],"NO DISPONIBLE","DISPONIBLE")</f>
        <v>#N/A</v>
      </c>
      <c r="M8684" s="9">
        <f>COUNTIF(Tabla267[[#This Row],[VALOR RESTANTE]],0)</f>
        <v>0</v>
      </c>
    </row>
    <row r="8685" spans="2:13" hidden="1" x14ac:dyDescent="0.2">
      <c r="B8685" s="31">
        <v>8676</v>
      </c>
      <c r="J8685">
        <f t="shared" si="135"/>
        <v>105000</v>
      </c>
      <c r="K8685" t="e">
        <f>VLOOKUP(B8685,'REGISTRO ABONOS'!$B$8:$BC$10039,54,0)</f>
        <v>#N/A</v>
      </c>
      <c r="L8685" t="e">
        <f>IF(Tabla267[[#This Row],[VALOR RESTANTE]]&lt;Tabla267[[#This Row],[VALOR]],"NO DISPONIBLE","DISPONIBLE")</f>
        <v>#N/A</v>
      </c>
      <c r="M8685" s="9">
        <f>COUNTIF(Tabla267[[#This Row],[VALOR RESTANTE]],0)</f>
        <v>0</v>
      </c>
    </row>
    <row r="8686" spans="2:13" hidden="1" x14ac:dyDescent="0.2">
      <c r="B8686" s="31">
        <v>8677</v>
      </c>
      <c r="J8686">
        <f t="shared" si="135"/>
        <v>105000</v>
      </c>
      <c r="K8686" t="e">
        <f>VLOOKUP(B8686,'REGISTRO ABONOS'!$B$8:$BC$10039,54,0)</f>
        <v>#N/A</v>
      </c>
      <c r="L8686" t="e">
        <f>IF(Tabla267[[#This Row],[VALOR RESTANTE]]&lt;Tabla267[[#This Row],[VALOR]],"NO DISPONIBLE","DISPONIBLE")</f>
        <v>#N/A</v>
      </c>
      <c r="M8686" s="9">
        <f>COUNTIF(Tabla267[[#This Row],[VALOR RESTANTE]],0)</f>
        <v>0</v>
      </c>
    </row>
    <row r="8687" spans="2:13" hidden="1" x14ac:dyDescent="0.2">
      <c r="B8687" s="31">
        <v>8678</v>
      </c>
      <c r="J8687">
        <f t="shared" si="135"/>
        <v>105000</v>
      </c>
      <c r="K8687" t="e">
        <f>VLOOKUP(B8687,'REGISTRO ABONOS'!$B$8:$BC$10039,54,0)</f>
        <v>#N/A</v>
      </c>
      <c r="L8687" t="e">
        <f>IF(Tabla267[[#This Row],[VALOR RESTANTE]]&lt;Tabla267[[#This Row],[VALOR]],"NO DISPONIBLE","DISPONIBLE")</f>
        <v>#N/A</v>
      </c>
      <c r="M8687" s="9">
        <f>COUNTIF(Tabla267[[#This Row],[VALOR RESTANTE]],0)</f>
        <v>0</v>
      </c>
    </row>
    <row r="8688" spans="2:13" hidden="1" x14ac:dyDescent="0.2">
      <c r="B8688" s="31">
        <v>8679</v>
      </c>
      <c r="J8688">
        <f t="shared" si="135"/>
        <v>105000</v>
      </c>
      <c r="K8688" t="e">
        <f>VLOOKUP(B8688,'REGISTRO ABONOS'!$B$8:$BC$10039,54,0)</f>
        <v>#N/A</v>
      </c>
      <c r="L8688" t="e">
        <f>IF(Tabla267[[#This Row],[VALOR RESTANTE]]&lt;Tabla267[[#This Row],[VALOR]],"NO DISPONIBLE","DISPONIBLE")</f>
        <v>#N/A</v>
      </c>
      <c r="M8688" s="9">
        <f>COUNTIF(Tabla267[[#This Row],[VALOR RESTANTE]],0)</f>
        <v>0</v>
      </c>
    </row>
    <row r="8689" spans="2:13" hidden="1" x14ac:dyDescent="0.2">
      <c r="B8689" s="31">
        <v>8680</v>
      </c>
      <c r="J8689">
        <f t="shared" si="135"/>
        <v>105000</v>
      </c>
      <c r="K8689" t="e">
        <f>VLOOKUP(B8689,'REGISTRO ABONOS'!$B$8:$BC$10039,54,0)</f>
        <v>#N/A</v>
      </c>
      <c r="L8689" t="e">
        <f>IF(Tabla267[[#This Row],[VALOR RESTANTE]]&lt;Tabla267[[#This Row],[VALOR]],"NO DISPONIBLE","DISPONIBLE")</f>
        <v>#N/A</v>
      </c>
      <c r="M8689" s="9">
        <f>COUNTIF(Tabla267[[#This Row],[VALOR RESTANTE]],0)</f>
        <v>0</v>
      </c>
    </row>
    <row r="8690" spans="2:13" hidden="1" x14ac:dyDescent="0.2">
      <c r="B8690" s="31">
        <v>8681</v>
      </c>
      <c r="J8690">
        <f t="shared" si="135"/>
        <v>105000</v>
      </c>
      <c r="K8690" t="e">
        <f>VLOOKUP(B8690,'REGISTRO ABONOS'!$B$8:$BC$10039,54,0)</f>
        <v>#N/A</v>
      </c>
      <c r="L8690" t="e">
        <f>IF(Tabla267[[#This Row],[VALOR RESTANTE]]&lt;Tabla267[[#This Row],[VALOR]],"NO DISPONIBLE","DISPONIBLE")</f>
        <v>#N/A</v>
      </c>
      <c r="M8690" s="9">
        <f>COUNTIF(Tabla267[[#This Row],[VALOR RESTANTE]],0)</f>
        <v>0</v>
      </c>
    </row>
    <row r="8691" spans="2:13" hidden="1" x14ac:dyDescent="0.2">
      <c r="B8691" s="31">
        <v>8682</v>
      </c>
      <c r="J8691">
        <f t="shared" si="135"/>
        <v>105000</v>
      </c>
      <c r="K8691" t="e">
        <f>VLOOKUP(B8691,'REGISTRO ABONOS'!$B$8:$BC$10039,54,0)</f>
        <v>#N/A</v>
      </c>
      <c r="L8691" t="e">
        <f>IF(Tabla267[[#This Row],[VALOR RESTANTE]]&lt;Tabla267[[#This Row],[VALOR]],"NO DISPONIBLE","DISPONIBLE")</f>
        <v>#N/A</v>
      </c>
      <c r="M8691" s="9">
        <f>COUNTIF(Tabla267[[#This Row],[VALOR RESTANTE]],0)</f>
        <v>0</v>
      </c>
    </row>
    <row r="8692" spans="2:13" hidden="1" x14ac:dyDescent="0.2">
      <c r="B8692" s="31">
        <v>8683</v>
      </c>
      <c r="J8692">
        <f t="shared" si="135"/>
        <v>105000</v>
      </c>
      <c r="K8692" t="e">
        <f>VLOOKUP(B8692,'REGISTRO ABONOS'!$B$8:$BC$10039,54,0)</f>
        <v>#N/A</v>
      </c>
      <c r="L8692" t="e">
        <f>IF(Tabla267[[#This Row],[VALOR RESTANTE]]&lt;Tabla267[[#This Row],[VALOR]],"NO DISPONIBLE","DISPONIBLE")</f>
        <v>#N/A</v>
      </c>
      <c r="M8692" s="9">
        <f>COUNTIF(Tabla267[[#This Row],[VALOR RESTANTE]],0)</f>
        <v>0</v>
      </c>
    </row>
    <row r="8693" spans="2:13" hidden="1" x14ac:dyDescent="0.2">
      <c r="B8693" s="31">
        <v>8684</v>
      </c>
      <c r="J8693">
        <f t="shared" si="135"/>
        <v>105000</v>
      </c>
      <c r="K8693" t="e">
        <f>VLOOKUP(B8693,'REGISTRO ABONOS'!$B$8:$BC$10039,54,0)</f>
        <v>#N/A</v>
      </c>
      <c r="L8693" t="e">
        <f>IF(Tabla267[[#This Row],[VALOR RESTANTE]]&lt;Tabla267[[#This Row],[VALOR]],"NO DISPONIBLE","DISPONIBLE")</f>
        <v>#N/A</v>
      </c>
      <c r="M8693" s="9">
        <f>COUNTIF(Tabla267[[#This Row],[VALOR RESTANTE]],0)</f>
        <v>0</v>
      </c>
    </row>
    <row r="8694" spans="2:13" hidden="1" x14ac:dyDescent="0.2">
      <c r="B8694" s="31">
        <v>8685</v>
      </c>
      <c r="J8694">
        <f t="shared" si="135"/>
        <v>105000</v>
      </c>
      <c r="K8694" t="e">
        <f>VLOOKUP(B8694,'REGISTRO ABONOS'!$B$8:$BC$10039,54,0)</f>
        <v>#N/A</v>
      </c>
      <c r="L8694" t="e">
        <f>IF(Tabla267[[#This Row],[VALOR RESTANTE]]&lt;Tabla267[[#This Row],[VALOR]],"NO DISPONIBLE","DISPONIBLE")</f>
        <v>#N/A</v>
      </c>
      <c r="M8694" s="9">
        <f>COUNTIF(Tabla267[[#This Row],[VALOR RESTANTE]],0)</f>
        <v>0</v>
      </c>
    </row>
    <row r="8695" spans="2:13" hidden="1" x14ac:dyDescent="0.2">
      <c r="B8695" s="31">
        <v>8686</v>
      </c>
      <c r="J8695">
        <f t="shared" si="135"/>
        <v>105000</v>
      </c>
      <c r="K8695" t="e">
        <f>VLOOKUP(B8695,'REGISTRO ABONOS'!$B$8:$BC$10039,54,0)</f>
        <v>#N/A</v>
      </c>
      <c r="L8695" t="e">
        <f>IF(Tabla267[[#This Row],[VALOR RESTANTE]]&lt;Tabla267[[#This Row],[VALOR]],"NO DISPONIBLE","DISPONIBLE")</f>
        <v>#N/A</v>
      </c>
      <c r="M8695" s="9">
        <f>COUNTIF(Tabla267[[#This Row],[VALOR RESTANTE]],0)</f>
        <v>0</v>
      </c>
    </row>
    <row r="8696" spans="2:13" hidden="1" x14ac:dyDescent="0.2">
      <c r="B8696" s="31">
        <v>8687</v>
      </c>
      <c r="J8696">
        <f t="shared" si="135"/>
        <v>105000</v>
      </c>
      <c r="K8696" t="e">
        <f>VLOOKUP(B8696,'REGISTRO ABONOS'!$B$8:$BC$10039,54,0)</f>
        <v>#N/A</v>
      </c>
      <c r="L8696" t="e">
        <f>IF(Tabla267[[#This Row],[VALOR RESTANTE]]&lt;Tabla267[[#This Row],[VALOR]],"NO DISPONIBLE","DISPONIBLE")</f>
        <v>#N/A</v>
      </c>
      <c r="M8696" s="9">
        <f>COUNTIF(Tabla267[[#This Row],[VALOR RESTANTE]],0)</f>
        <v>0</v>
      </c>
    </row>
    <row r="8697" spans="2:13" hidden="1" x14ac:dyDescent="0.2">
      <c r="B8697" s="31">
        <v>8688</v>
      </c>
      <c r="J8697">
        <f t="shared" si="135"/>
        <v>105000</v>
      </c>
      <c r="K8697" t="e">
        <f>VLOOKUP(B8697,'REGISTRO ABONOS'!$B$8:$BC$10039,54,0)</f>
        <v>#N/A</v>
      </c>
      <c r="L8697" t="e">
        <f>IF(Tabla267[[#This Row],[VALOR RESTANTE]]&lt;Tabla267[[#This Row],[VALOR]],"NO DISPONIBLE","DISPONIBLE")</f>
        <v>#N/A</v>
      </c>
      <c r="M8697" s="9">
        <f>COUNTIF(Tabla267[[#This Row],[VALOR RESTANTE]],0)</f>
        <v>0</v>
      </c>
    </row>
    <row r="8698" spans="2:13" hidden="1" x14ac:dyDescent="0.2">
      <c r="B8698" s="31">
        <v>8689</v>
      </c>
      <c r="J8698">
        <f t="shared" si="135"/>
        <v>105000</v>
      </c>
      <c r="K8698" t="e">
        <f>VLOOKUP(B8698,'REGISTRO ABONOS'!$B$8:$BC$10039,54,0)</f>
        <v>#N/A</v>
      </c>
      <c r="L8698" t="e">
        <f>IF(Tabla267[[#This Row],[VALOR RESTANTE]]&lt;Tabla267[[#This Row],[VALOR]],"NO DISPONIBLE","DISPONIBLE")</f>
        <v>#N/A</v>
      </c>
      <c r="M8698" s="9">
        <f>COUNTIF(Tabla267[[#This Row],[VALOR RESTANTE]],0)</f>
        <v>0</v>
      </c>
    </row>
    <row r="8699" spans="2:13" hidden="1" x14ac:dyDescent="0.2">
      <c r="B8699" s="31">
        <v>8690</v>
      </c>
      <c r="J8699">
        <f t="shared" si="135"/>
        <v>105000</v>
      </c>
      <c r="K8699" t="e">
        <f>VLOOKUP(B8699,'REGISTRO ABONOS'!$B$8:$BC$10039,54,0)</f>
        <v>#N/A</v>
      </c>
      <c r="L8699" t="e">
        <f>IF(Tabla267[[#This Row],[VALOR RESTANTE]]&lt;Tabla267[[#This Row],[VALOR]],"NO DISPONIBLE","DISPONIBLE")</f>
        <v>#N/A</v>
      </c>
      <c r="M8699" s="9">
        <f>COUNTIF(Tabla267[[#This Row],[VALOR RESTANTE]],0)</f>
        <v>0</v>
      </c>
    </row>
    <row r="8700" spans="2:13" hidden="1" x14ac:dyDescent="0.2">
      <c r="B8700" s="31">
        <v>8691</v>
      </c>
      <c r="J8700">
        <f t="shared" si="135"/>
        <v>105000</v>
      </c>
      <c r="K8700" t="e">
        <f>VLOOKUP(B8700,'REGISTRO ABONOS'!$B$8:$BC$10039,54,0)</f>
        <v>#N/A</v>
      </c>
      <c r="L8700" t="e">
        <f>IF(Tabla267[[#This Row],[VALOR RESTANTE]]&lt;Tabla267[[#This Row],[VALOR]],"NO DISPONIBLE","DISPONIBLE")</f>
        <v>#N/A</v>
      </c>
      <c r="M8700" s="9">
        <f>COUNTIF(Tabla267[[#This Row],[VALOR RESTANTE]],0)</f>
        <v>0</v>
      </c>
    </row>
    <row r="8701" spans="2:13" hidden="1" x14ac:dyDescent="0.2">
      <c r="B8701" s="31">
        <v>8692</v>
      </c>
      <c r="J8701">
        <f t="shared" si="135"/>
        <v>105000</v>
      </c>
      <c r="K8701" t="e">
        <f>VLOOKUP(B8701,'REGISTRO ABONOS'!$B$8:$BC$10039,54,0)</f>
        <v>#N/A</v>
      </c>
      <c r="L8701" t="e">
        <f>IF(Tabla267[[#This Row],[VALOR RESTANTE]]&lt;Tabla267[[#This Row],[VALOR]],"NO DISPONIBLE","DISPONIBLE")</f>
        <v>#N/A</v>
      </c>
      <c r="M8701" s="9">
        <f>COUNTIF(Tabla267[[#This Row],[VALOR RESTANTE]],0)</f>
        <v>0</v>
      </c>
    </row>
    <row r="8702" spans="2:13" hidden="1" x14ac:dyDescent="0.2">
      <c r="B8702" s="31">
        <v>8693</v>
      </c>
      <c r="J8702">
        <f t="shared" si="135"/>
        <v>105000</v>
      </c>
      <c r="K8702" t="e">
        <f>VLOOKUP(B8702,'REGISTRO ABONOS'!$B$8:$BC$10039,54,0)</f>
        <v>#N/A</v>
      </c>
      <c r="L8702" t="e">
        <f>IF(Tabla267[[#This Row],[VALOR RESTANTE]]&lt;Tabla267[[#This Row],[VALOR]],"NO DISPONIBLE","DISPONIBLE")</f>
        <v>#N/A</v>
      </c>
      <c r="M8702" s="9">
        <f>COUNTIF(Tabla267[[#This Row],[VALOR RESTANTE]],0)</f>
        <v>0</v>
      </c>
    </row>
    <row r="8703" spans="2:13" hidden="1" x14ac:dyDescent="0.2">
      <c r="B8703" s="31">
        <v>8694</v>
      </c>
      <c r="J8703">
        <f t="shared" si="135"/>
        <v>105000</v>
      </c>
      <c r="K8703" t="e">
        <f>VLOOKUP(B8703,'REGISTRO ABONOS'!$B$8:$BC$10039,54,0)</f>
        <v>#N/A</v>
      </c>
      <c r="L8703" t="e">
        <f>IF(Tabla267[[#This Row],[VALOR RESTANTE]]&lt;Tabla267[[#This Row],[VALOR]],"NO DISPONIBLE","DISPONIBLE")</f>
        <v>#N/A</v>
      </c>
      <c r="M8703" s="9">
        <f>COUNTIF(Tabla267[[#This Row],[VALOR RESTANTE]],0)</f>
        <v>0</v>
      </c>
    </row>
    <row r="8704" spans="2:13" hidden="1" x14ac:dyDescent="0.2">
      <c r="B8704" s="31">
        <v>8695</v>
      </c>
      <c r="J8704">
        <f t="shared" si="135"/>
        <v>105000</v>
      </c>
      <c r="K8704" t="e">
        <f>VLOOKUP(B8704,'REGISTRO ABONOS'!$B$8:$BC$10039,54,0)</f>
        <v>#N/A</v>
      </c>
      <c r="L8704" t="e">
        <f>IF(Tabla267[[#This Row],[VALOR RESTANTE]]&lt;Tabla267[[#This Row],[VALOR]],"NO DISPONIBLE","DISPONIBLE")</f>
        <v>#N/A</v>
      </c>
      <c r="M8704" s="9">
        <f>COUNTIF(Tabla267[[#This Row],[VALOR RESTANTE]],0)</f>
        <v>0</v>
      </c>
    </row>
    <row r="8705" spans="2:13" hidden="1" x14ac:dyDescent="0.2">
      <c r="B8705" s="31">
        <v>8696</v>
      </c>
      <c r="J8705">
        <f t="shared" si="135"/>
        <v>105000</v>
      </c>
      <c r="K8705" t="e">
        <f>VLOOKUP(B8705,'REGISTRO ABONOS'!$B$8:$BC$10039,54,0)</f>
        <v>#N/A</v>
      </c>
      <c r="L8705" t="e">
        <f>IF(Tabla267[[#This Row],[VALOR RESTANTE]]&lt;Tabla267[[#This Row],[VALOR]],"NO DISPONIBLE","DISPONIBLE")</f>
        <v>#N/A</v>
      </c>
      <c r="M8705" s="9">
        <f>COUNTIF(Tabla267[[#This Row],[VALOR RESTANTE]],0)</f>
        <v>0</v>
      </c>
    </row>
    <row r="8706" spans="2:13" hidden="1" x14ac:dyDescent="0.2">
      <c r="B8706" s="31">
        <v>8697</v>
      </c>
      <c r="J8706">
        <f t="shared" si="135"/>
        <v>105000</v>
      </c>
      <c r="K8706" t="e">
        <f>VLOOKUP(B8706,'REGISTRO ABONOS'!$B$8:$BC$10039,54,0)</f>
        <v>#N/A</v>
      </c>
      <c r="L8706" t="e">
        <f>IF(Tabla267[[#This Row],[VALOR RESTANTE]]&lt;Tabla267[[#This Row],[VALOR]],"NO DISPONIBLE","DISPONIBLE")</f>
        <v>#N/A</v>
      </c>
      <c r="M8706" s="9">
        <f>COUNTIF(Tabla267[[#This Row],[VALOR RESTANTE]],0)</f>
        <v>0</v>
      </c>
    </row>
    <row r="8707" spans="2:13" hidden="1" x14ac:dyDescent="0.2">
      <c r="B8707" s="31">
        <v>8698</v>
      </c>
      <c r="J8707">
        <f t="shared" si="135"/>
        <v>105000</v>
      </c>
      <c r="K8707" t="e">
        <f>VLOOKUP(B8707,'REGISTRO ABONOS'!$B$8:$BC$10039,54,0)</f>
        <v>#N/A</v>
      </c>
      <c r="L8707" t="e">
        <f>IF(Tabla267[[#This Row],[VALOR RESTANTE]]&lt;Tabla267[[#This Row],[VALOR]],"NO DISPONIBLE","DISPONIBLE")</f>
        <v>#N/A</v>
      </c>
      <c r="M8707" s="9">
        <f>COUNTIF(Tabla267[[#This Row],[VALOR RESTANTE]],0)</f>
        <v>0</v>
      </c>
    </row>
    <row r="8708" spans="2:13" hidden="1" x14ac:dyDescent="0.2">
      <c r="B8708" s="31">
        <v>8699</v>
      </c>
      <c r="J8708">
        <f t="shared" si="135"/>
        <v>105000</v>
      </c>
      <c r="K8708" t="e">
        <f>VLOOKUP(B8708,'REGISTRO ABONOS'!$B$8:$BC$10039,54,0)</f>
        <v>#N/A</v>
      </c>
      <c r="L8708" t="e">
        <f>IF(Tabla267[[#This Row],[VALOR RESTANTE]]&lt;Tabla267[[#This Row],[VALOR]],"NO DISPONIBLE","DISPONIBLE")</f>
        <v>#N/A</v>
      </c>
      <c r="M8708" s="9">
        <f>COUNTIF(Tabla267[[#This Row],[VALOR RESTANTE]],0)</f>
        <v>0</v>
      </c>
    </row>
    <row r="8709" spans="2:13" hidden="1" x14ac:dyDescent="0.2">
      <c r="B8709" s="31">
        <v>8700</v>
      </c>
      <c r="J8709">
        <f t="shared" si="135"/>
        <v>105000</v>
      </c>
      <c r="K8709" t="e">
        <f>VLOOKUP(B8709,'REGISTRO ABONOS'!$B$8:$BC$10039,54,0)</f>
        <v>#N/A</v>
      </c>
      <c r="L8709" t="e">
        <f>IF(Tabla267[[#This Row],[VALOR RESTANTE]]&lt;Tabla267[[#This Row],[VALOR]],"NO DISPONIBLE","DISPONIBLE")</f>
        <v>#N/A</v>
      </c>
      <c r="M8709" s="9">
        <f>COUNTIF(Tabla267[[#This Row],[VALOR RESTANTE]],0)</f>
        <v>0</v>
      </c>
    </row>
    <row r="8710" spans="2:13" hidden="1" x14ac:dyDescent="0.2">
      <c r="B8710" s="31">
        <v>8701</v>
      </c>
      <c r="C8710" s="10">
        <v>43565</v>
      </c>
      <c r="D8710" t="s">
        <v>437</v>
      </c>
      <c r="H8710" t="s">
        <v>439</v>
      </c>
      <c r="I8710" t="s">
        <v>411</v>
      </c>
      <c r="J8710">
        <f t="shared" si="135"/>
        <v>105000</v>
      </c>
      <c r="K8710" t="e">
        <f>VLOOKUP(B8710,'REGISTRO ABONOS'!$B$8:$BC$10039,54,0)</f>
        <v>#N/A</v>
      </c>
      <c r="L8710" t="e">
        <f>IF(Tabla267[[#This Row],[VALOR RESTANTE]]&lt;Tabla267[[#This Row],[VALOR]],"NO DISPONIBLE","DISPONIBLE")</f>
        <v>#N/A</v>
      </c>
      <c r="M8710" s="9">
        <f>COUNTIF(Tabla267[[#This Row],[VALOR RESTANTE]],0)</f>
        <v>0</v>
      </c>
    </row>
    <row r="8711" spans="2:13" hidden="1" x14ac:dyDescent="0.2">
      <c r="B8711" s="31">
        <v>8702</v>
      </c>
      <c r="J8711">
        <f t="shared" si="135"/>
        <v>105000</v>
      </c>
      <c r="K8711" t="e">
        <f>VLOOKUP(B8711,'REGISTRO ABONOS'!$B$8:$BC$10039,54,0)</f>
        <v>#N/A</v>
      </c>
      <c r="L8711" t="e">
        <f>IF(Tabla267[[#This Row],[VALOR RESTANTE]]&lt;Tabla267[[#This Row],[VALOR]],"NO DISPONIBLE","DISPONIBLE")</f>
        <v>#N/A</v>
      </c>
      <c r="M8711" s="9">
        <f>COUNTIF(Tabla267[[#This Row],[VALOR RESTANTE]],0)</f>
        <v>0</v>
      </c>
    </row>
    <row r="8712" spans="2:13" hidden="1" x14ac:dyDescent="0.2">
      <c r="B8712" s="31">
        <v>8703</v>
      </c>
      <c r="J8712">
        <f t="shared" si="135"/>
        <v>105000</v>
      </c>
      <c r="K8712" t="e">
        <f>VLOOKUP(B8712,'REGISTRO ABONOS'!$B$8:$BC$10039,54,0)</f>
        <v>#N/A</v>
      </c>
      <c r="L8712" t="e">
        <f>IF(Tabla267[[#This Row],[VALOR RESTANTE]]&lt;Tabla267[[#This Row],[VALOR]],"NO DISPONIBLE","DISPONIBLE")</f>
        <v>#N/A</v>
      </c>
      <c r="M8712" s="9">
        <f>COUNTIF(Tabla267[[#This Row],[VALOR RESTANTE]],0)</f>
        <v>0</v>
      </c>
    </row>
    <row r="8713" spans="2:13" hidden="1" x14ac:dyDescent="0.2">
      <c r="B8713" s="31">
        <v>8704</v>
      </c>
      <c r="J8713">
        <f t="shared" si="135"/>
        <v>105000</v>
      </c>
      <c r="K8713" t="e">
        <f>VLOOKUP(B8713,'REGISTRO ABONOS'!$B$8:$BC$10039,54,0)</f>
        <v>#N/A</v>
      </c>
      <c r="L8713" t="e">
        <f>IF(Tabla267[[#This Row],[VALOR RESTANTE]]&lt;Tabla267[[#This Row],[VALOR]],"NO DISPONIBLE","DISPONIBLE")</f>
        <v>#N/A</v>
      </c>
      <c r="M8713" s="9">
        <f>COUNTIF(Tabla267[[#This Row],[VALOR RESTANTE]],0)</f>
        <v>0</v>
      </c>
    </row>
    <row r="8714" spans="2:13" hidden="1" x14ac:dyDescent="0.2">
      <c r="B8714" s="31">
        <v>8705</v>
      </c>
      <c r="J8714">
        <f t="shared" si="135"/>
        <v>105000</v>
      </c>
      <c r="K8714" t="e">
        <f>VLOOKUP(B8714,'REGISTRO ABONOS'!$B$8:$BC$10039,54,0)</f>
        <v>#N/A</v>
      </c>
      <c r="L8714" t="e">
        <f>IF(Tabla267[[#This Row],[VALOR RESTANTE]]&lt;Tabla267[[#This Row],[VALOR]],"NO DISPONIBLE","DISPONIBLE")</f>
        <v>#N/A</v>
      </c>
      <c r="M8714" s="9">
        <f>COUNTIF(Tabla267[[#This Row],[VALOR RESTANTE]],0)</f>
        <v>0</v>
      </c>
    </row>
    <row r="8715" spans="2:13" hidden="1" x14ac:dyDescent="0.2">
      <c r="B8715" s="31">
        <v>8706</v>
      </c>
      <c r="J8715">
        <f t="shared" si="135"/>
        <v>105000</v>
      </c>
      <c r="K8715" t="e">
        <f>VLOOKUP(B8715,'REGISTRO ABONOS'!$B$8:$BC$10039,54,0)</f>
        <v>#N/A</v>
      </c>
      <c r="L8715" t="e">
        <f>IF(Tabla267[[#This Row],[VALOR RESTANTE]]&lt;Tabla267[[#This Row],[VALOR]],"NO DISPONIBLE","DISPONIBLE")</f>
        <v>#N/A</v>
      </c>
      <c r="M8715" s="9">
        <f>COUNTIF(Tabla267[[#This Row],[VALOR RESTANTE]],0)</f>
        <v>0</v>
      </c>
    </row>
    <row r="8716" spans="2:13" hidden="1" x14ac:dyDescent="0.2">
      <c r="B8716" s="31">
        <v>8707</v>
      </c>
      <c r="J8716">
        <f t="shared" ref="J8716:J8779" si="136">IF(C8716&gt;43607,130000,105000)</f>
        <v>105000</v>
      </c>
      <c r="K8716" t="e">
        <f>VLOOKUP(B8716,'REGISTRO ABONOS'!$B$8:$BC$10039,54,0)</f>
        <v>#N/A</v>
      </c>
      <c r="L8716" t="e">
        <f>IF(Tabla267[[#This Row],[VALOR RESTANTE]]&lt;Tabla267[[#This Row],[VALOR]],"NO DISPONIBLE","DISPONIBLE")</f>
        <v>#N/A</v>
      </c>
      <c r="M8716" s="9">
        <f>COUNTIF(Tabla267[[#This Row],[VALOR RESTANTE]],0)</f>
        <v>0</v>
      </c>
    </row>
    <row r="8717" spans="2:13" hidden="1" x14ac:dyDescent="0.2">
      <c r="B8717" s="31">
        <v>8708</v>
      </c>
      <c r="J8717">
        <f t="shared" si="136"/>
        <v>105000</v>
      </c>
      <c r="K8717" t="e">
        <f>VLOOKUP(B8717,'REGISTRO ABONOS'!$B$8:$BC$10039,54,0)</f>
        <v>#N/A</v>
      </c>
      <c r="L8717" t="e">
        <f>IF(Tabla267[[#This Row],[VALOR RESTANTE]]&lt;Tabla267[[#This Row],[VALOR]],"NO DISPONIBLE","DISPONIBLE")</f>
        <v>#N/A</v>
      </c>
      <c r="M8717" s="9">
        <f>COUNTIF(Tabla267[[#This Row],[VALOR RESTANTE]],0)</f>
        <v>0</v>
      </c>
    </row>
    <row r="8718" spans="2:13" hidden="1" x14ac:dyDescent="0.2">
      <c r="B8718" s="31">
        <v>8709</v>
      </c>
      <c r="J8718">
        <f t="shared" si="136"/>
        <v>105000</v>
      </c>
      <c r="K8718" t="e">
        <f>VLOOKUP(B8718,'REGISTRO ABONOS'!$B$8:$BC$10039,54,0)</f>
        <v>#N/A</v>
      </c>
      <c r="L8718" t="e">
        <f>IF(Tabla267[[#This Row],[VALOR RESTANTE]]&lt;Tabla267[[#This Row],[VALOR]],"NO DISPONIBLE","DISPONIBLE")</f>
        <v>#N/A</v>
      </c>
      <c r="M8718" s="9">
        <f>COUNTIF(Tabla267[[#This Row],[VALOR RESTANTE]],0)</f>
        <v>0</v>
      </c>
    </row>
    <row r="8719" spans="2:13" hidden="1" x14ac:dyDescent="0.2">
      <c r="B8719" s="31">
        <v>8710</v>
      </c>
      <c r="J8719">
        <f t="shared" si="136"/>
        <v>105000</v>
      </c>
      <c r="K8719" t="e">
        <f>VLOOKUP(B8719,'REGISTRO ABONOS'!$B$8:$BC$10039,54,0)</f>
        <v>#N/A</v>
      </c>
      <c r="L8719" t="e">
        <f>IF(Tabla267[[#This Row],[VALOR RESTANTE]]&lt;Tabla267[[#This Row],[VALOR]],"NO DISPONIBLE","DISPONIBLE")</f>
        <v>#N/A</v>
      </c>
      <c r="M8719" s="9">
        <f>COUNTIF(Tabla267[[#This Row],[VALOR RESTANTE]],0)</f>
        <v>0</v>
      </c>
    </row>
    <row r="8720" spans="2:13" hidden="1" x14ac:dyDescent="0.2">
      <c r="B8720" s="31">
        <v>8711</v>
      </c>
      <c r="C8720" s="10">
        <v>43564</v>
      </c>
      <c r="D8720" t="s">
        <v>227</v>
      </c>
      <c r="I8720" t="s">
        <v>229</v>
      </c>
      <c r="J8720">
        <f t="shared" si="136"/>
        <v>105000</v>
      </c>
      <c r="K8720">
        <f>VLOOKUP(B8720,'REGISTRO ABONOS'!$B$8:$BC$10039,54,0)</f>
        <v>0</v>
      </c>
      <c r="L8720" t="str">
        <f>IF(Tabla267[[#This Row],[VALOR RESTANTE]]&lt;Tabla267[[#This Row],[VALOR]],"NO DISPONIBLE","DISPONIBLE")</f>
        <v>NO DISPONIBLE</v>
      </c>
      <c r="M8720" s="9">
        <f>COUNTIF(Tabla267[[#This Row],[VALOR RESTANTE]],0)</f>
        <v>1</v>
      </c>
    </row>
    <row r="8721" spans="2:13" hidden="1" x14ac:dyDescent="0.2">
      <c r="B8721" s="31">
        <v>8712</v>
      </c>
      <c r="J8721">
        <f t="shared" si="136"/>
        <v>105000</v>
      </c>
      <c r="K8721" t="e">
        <f>VLOOKUP(B8721,'REGISTRO ABONOS'!$B$8:$BC$10039,54,0)</f>
        <v>#N/A</v>
      </c>
      <c r="L8721" t="e">
        <f>IF(Tabla267[[#This Row],[VALOR RESTANTE]]&lt;Tabla267[[#This Row],[VALOR]],"NO DISPONIBLE","DISPONIBLE")</f>
        <v>#N/A</v>
      </c>
      <c r="M8721" s="9">
        <f>COUNTIF(Tabla267[[#This Row],[VALOR RESTANTE]],0)</f>
        <v>0</v>
      </c>
    </row>
    <row r="8722" spans="2:13" hidden="1" x14ac:dyDescent="0.2">
      <c r="B8722" s="31">
        <v>8713</v>
      </c>
      <c r="J8722">
        <f t="shared" si="136"/>
        <v>105000</v>
      </c>
      <c r="K8722" t="e">
        <f>VLOOKUP(B8722,'REGISTRO ABONOS'!$B$8:$BC$10039,54,0)</f>
        <v>#N/A</v>
      </c>
      <c r="L8722" t="e">
        <f>IF(Tabla267[[#This Row],[VALOR RESTANTE]]&lt;Tabla267[[#This Row],[VALOR]],"NO DISPONIBLE","DISPONIBLE")</f>
        <v>#N/A</v>
      </c>
      <c r="M8722" s="9">
        <f>COUNTIF(Tabla267[[#This Row],[VALOR RESTANTE]],0)</f>
        <v>0</v>
      </c>
    </row>
    <row r="8723" spans="2:13" hidden="1" x14ac:dyDescent="0.2">
      <c r="B8723" s="31">
        <v>8714</v>
      </c>
      <c r="J8723">
        <f t="shared" si="136"/>
        <v>105000</v>
      </c>
      <c r="K8723" t="e">
        <f>VLOOKUP(B8723,'REGISTRO ABONOS'!$B$8:$BC$10039,54,0)</f>
        <v>#N/A</v>
      </c>
      <c r="L8723" t="e">
        <f>IF(Tabla267[[#This Row],[VALOR RESTANTE]]&lt;Tabla267[[#This Row],[VALOR]],"NO DISPONIBLE","DISPONIBLE")</f>
        <v>#N/A</v>
      </c>
      <c r="M8723" s="9">
        <f>COUNTIF(Tabla267[[#This Row],[VALOR RESTANTE]],0)</f>
        <v>0</v>
      </c>
    </row>
    <row r="8724" spans="2:13" hidden="1" x14ac:dyDescent="0.2">
      <c r="B8724" s="31">
        <v>8715</v>
      </c>
      <c r="J8724">
        <f t="shared" si="136"/>
        <v>105000</v>
      </c>
      <c r="K8724" t="e">
        <f>VLOOKUP(B8724,'REGISTRO ABONOS'!$B$8:$BC$10039,54,0)</f>
        <v>#N/A</v>
      </c>
      <c r="L8724" t="e">
        <f>IF(Tabla267[[#This Row],[VALOR RESTANTE]]&lt;Tabla267[[#This Row],[VALOR]],"NO DISPONIBLE","DISPONIBLE")</f>
        <v>#N/A</v>
      </c>
      <c r="M8724" s="9">
        <f>COUNTIF(Tabla267[[#This Row],[VALOR RESTANTE]],0)</f>
        <v>0</v>
      </c>
    </row>
    <row r="8725" spans="2:13" hidden="1" x14ac:dyDescent="0.2">
      <c r="B8725" s="31">
        <v>8716</v>
      </c>
      <c r="J8725">
        <f t="shared" si="136"/>
        <v>105000</v>
      </c>
      <c r="K8725" t="e">
        <f>VLOOKUP(B8725,'REGISTRO ABONOS'!$B$8:$BC$10039,54,0)</f>
        <v>#N/A</v>
      </c>
      <c r="L8725" t="e">
        <f>IF(Tabla267[[#This Row],[VALOR RESTANTE]]&lt;Tabla267[[#This Row],[VALOR]],"NO DISPONIBLE","DISPONIBLE")</f>
        <v>#N/A</v>
      </c>
      <c r="M8725" s="9">
        <f>COUNTIF(Tabla267[[#This Row],[VALOR RESTANTE]],0)</f>
        <v>0</v>
      </c>
    </row>
    <row r="8726" spans="2:13" hidden="1" x14ac:dyDescent="0.2">
      <c r="B8726" s="31">
        <v>8717</v>
      </c>
      <c r="J8726">
        <f t="shared" si="136"/>
        <v>105000</v>
      </c>
      <c r="K8726" t="e">
        <f>VLOOKUP(B8726,'REGISTRO ABONOS'!$B$8:$BC$10039,54,0)</f>
        <v>#N/A</v>
      </c>
      <c r="L8726" t="e">
        <f>IF(Tabla267[[#This Row],[VALOR RESTANTE]]&lt;Tabla267[[#This Row],[VALOR]],"NO DISPONIBLE","DISPONIBLE")</f>
        <v>#N/A</v>
      </c>
      <c r="M8726" s="9">
        <f>COUNTIF(Tabla267[[#This Row],[VALOR RESTANTE]],0)</f>
        <v>0</v>
      </c>
    </row>
    <row r="8727" spans="2:13" hidden="1" x14ac:dyDescent="0.2">
      <c r="B8727" s="31">
        <v>8718</v>
      </c>
      <c r="J8727">
        <f t="shared" si="136"/>
        <v>105000</v>
      </c>
      <c r="K8727" t="e">
        <f>VLOOKUP(B8727,'REGISTRO ABONOS'!$B$8:$BC$10039,54,0)</f>
        <v>#N/A</v>
      </c>
      <c r="L8727" t="e">
        <f>IF(Tabla267[[#This Row],[VALOR RESTANTE]]&lt;Tabla267[[#This Row],[VALOR]],"NO DISPONIBLE","DISPONIBLE")</f>
        <v>#N/A</v>
      </c>
      <c r="M8727" s="9">
        <f>COUNTIF(Tabla267[[#This Row],[VALOR RESTANTE]],0)</f>
        <v>0</v>
      </c>
    </row>
    <row r="8728" spans="2:13" hidden="1" x14ac:dyDescent="0.2">
      <c r="B8728" s="31">
        <v>8719</v>
      </c>
      <c r="J8728">
        <f t="shared" si="136"/>
        <v>105000</v>
      </c>
      <c r="K8728" t="e">
        <f>VLOOKUP(B8728,'REGISTRO ABONOS'!$B$8:$BC$10039,54,0)</f>
        <v>#N/A</v>
      </c>
      <c r="L8728" t="e">
        <f>IF(Tabla267[[#This Row],[VALOR RESTANTE]]&lt;Tabla267[[#This Row],[VALOR]],"NO DISPONIBLE","DISPONIBLE")</f>
        <v>#N/A</v>
      </c>
      <c r="M8728" s="9">
        <f>COUNTIF(Tabla267[[#This Row],[VALOR RESTANTE]],0)</f>
        <v>0</v>
      </c>
    </row>
    <row r="8729" spans="2:13" hidden="1" x14ac:dyDescent="0.2">
      <c r="B8729" s="31">
        <v>8720</v>
      </c>
      <c r="J8729">
        <f t="shared" si="136"/>
        <v>105000</v>
      </c>
      <c r="K8729" t="e">
        <f>VLOOKUP(B8729,'REGISTRO ABONOS'!$B$8:$BC$10039,54,0)</f>
        <v>#N/A</v>
      </c>
      <c r="L8729" t="e">
        <f>IF(Tabla267[[#This Row],[VALOR RESTANTE]]&lt;Tabla267[[#This Row],[VALOR]],"NO DISPONIBLE","DISPONIBLE")</f>
        <v>#N/A</v>
      </c>
      <c r="M8729" s="9">
        <f>COUNTIF(Tabla267[[#This Row],[VALOR RESTANTE]],0)</f>
        <v>0</v>
      </c>
    </row>
    <row r="8730" spans="2:13" hidden="1" x14ac:dyDescent="0.2">
      <c r="B8730" s="31">
        <v>8721</v>
      </c>
      <c r="J8730">
        <f t="shared" si="136"/>
        <v>105000</v>
      </c>
      <c r="K8730" t="e">
        <f>VLOOKUP(B8730,'REGISTRO ABONOS'!$B$8:$BC$10039,54,0)</f>
        <v>#N/A</v>
      </c>
      <c r="L8730" t="e">
        <f>IF(Tabla267[[#This Row],[VALOR RESTANTE]]&lt;Tabla267[[#This Row],[VALOR]],"NO DISPONIBLE","DISPONIBLE")</f>
        <v>#N/A</v>
      </c>
      <c r="M8730" s="9">
        <f>COUNTIF(Tabla267[[#This Row],[VALOR RESTANTE]],0)</f>
        <v>0</v>
      </c>
    </row>
    <row r="8731" spans="2:13" hidden="1" x14ac:dyDescent="0.2">
      <c r="B8731" s="31">
        <v>8722</v>
      </c>
      <c r="J8731">
        <f t="shared" si="136"/>
        <v>105000</v>
      </c>
      <c r="K8731" t="e">
        <f>VLOOKUP(B8731,'REGISTRO ABONOS'!$B$8:$BC$10039,54,0)</f>
        <v>#N/A</v>
      </c>
      <c r="L8731" t="e">
        <f>IF(Tabla267[[#This Row],[VALOR RESTANTE]]&lt;Tabla267[[#This Row],[VALOR]],"NO DISPONIBLE","DISPONIBLE")</f>
        <v>#N/A</v>
      </c>
      <c r="M8731" s="9">
        <f>COUNTIF(Tabla267[[#This Row],[VALOR RESTANTE]],0)</f>
        <v>0</v>
      </c>
    </row>
    <row r="8732" spans="2:13" hidden="1" x14ac:dyDescent="0.2">
      <c r="B8732" s="31">
        <v>8723</v>
      </c>
      <c r="J8732">
        <f t="shared" si="136"/>
        <v>105000</v>
      </c>
      <c r="K8732" t="e">
        <f>VLOOKUP(B8732,'REGISTRO ABONOS'!$B$8:$BC$10039,54,0)</f>
        <v>#N/A</v>
      </c>
      <c r="L8732" t="e">
        <f>IF(Tabla267[[#This Row],[VALOR RESTANTE]]&lt;Tabla267[[#This Row],[VALOR]],"NO DISPONIBLE","DISPONIBLE")</f>
        <v>#N/A</v>
      </c>
      <c r="M8732" s="9">
        <f>COUNTIF(Tabla267[[#This Row],[VALOR RESTANTE]],0)</f>
        <v>0</v>
      </c>
    </row>
    <row r="8733" spans="2:13" hidden="1" x14ac:dyDescent="0.2">
      <c r="B8733" s="31">
        <v>8724</v>
      </c>
      <c r="J8733">
        <f t="shared" si="136"/>
        <v>105000</v>
      </c>
      <c r="K8733" t="e">
        <f>VLOOKUP(B8733,'REGISTRO ABONOS'!$B$8:$BC$10039,54,0)</f>
        <v>#N/A</v>
      </c>
      <c r="L8733" t="e">
        <f>IF(Tabla267[[#This Row],[VALOR RESTANTE]]&lt;Tabla267[[#This Row],[VALOR]],"NO DISPONIBLE","DISPONIBLE")</f>
        <v>#N/A</v>
      </c>
      <c r="M8733" s="9">
        <f>COUNTIF(Tabla267[[#This Row],[VALOR RESTANTE]],0)</f>
        <v>0</v>
      </c>
    </row>
    <row r="8734" spans="2:13" hidden="1" x14ac:dyDescent="0.2">
      <c r="B8734" s="31">
        <v>8725</v>
      </c>
      <c r="J8734">
        <f t="shared" si="136"/>
        <v>105000</v>
      </c>
      <c r="K8734" t="e">
        <f>VLOOKUP(B8734,'REGISTRO ABONOS'!$B$8:$BC$10039,54,0)</f>
        <v>#N/A</v>
      </c>
      <c r="L8734" t="e">
        <f>IF(Tabla267[[#This Row],[VALOR RESTANTE]]&lt;Tabla267[[#This Row],[VALOR]],"NO DISPONIBLE","DISPONIBLE")</f>
        <v>#N/A</v>
      </c>
      <c r="M8734" s="9">
        <f>COUNTIF(Tabla267[[#This Row],[VALOR RESTANTE]],0)</f>
        <v>0</v>
      </c>
    </row>
    <row r="8735" spans="2:13" hidden="1" x14ac:dyDescent="0.2">
      <c r="B8735" s="31">
        <v>8726</v>
      </c>
      <c r="J8735">
        <f t="shared" si="136"/>
        <v>105000</v>
      </c>
      <c r="K8735" t="e">
        <f>VLOOKUP(B8735,'REGISTRO ABONOS'!$B$8:$BC$10039,54,0)</f>
        <v>#N/A</v>
      </c>
      <c r="L8735" t="e">
        <f>IF(Tabla267[[#This Row],[VALOR RESTANTE]]&lt;Tabla267[[#This Row],[VALOR]],"NO DISPONIBLE","DISPONIBLE")</f>
        <v>#N/A</v>
      </c>
      <c r="M8735" s="9">
        <f>COUNTIF(Tabla267[[#This Row],[VALOR RESTANTE]],0)</f>
        <v>0</v>
      </c>
    </row>
    <row r="8736" spans="2:13" hidden="1" x14ac:dyDescent="0.2">
      <c r="B8736" s="31">
        <v>8727</v>
      </c>
      <c r="J8736">
        <f t="shared" si="136"/>
        <v>105000</v>
      </c>
      <c r="K8736" t="e">
        <f>VLOOKUP(B8736,'REGISTRO ABONOS'!$B$8:$BC$10039,54,0)</f>
        <v>#N/A</v>
      </c>
      <c r="L8736" t="e">
        <f>IF(Tabla267[[#This Row],[VALOR RESTANTE]]&lt;Tabla267[[#This Row],[VALOR]],"NO DISPONIBLE","DISPONIBLE")</f>
        <v>#N/A</v>
      </c>
      <c r="M8736" s="9">
        <f>COUNTIF(Tabla267[[#This Row],[VALOR RESTANTE]],0)</f>
        <v>0</v>
      </c>
    </row>
    <row r="8737" spans="2:13" hidden="1" x14ac:dyDescent="0.2">
      <c r="B8737" s="31">
        <v>8728</v>
      </c>
      <c r="J8737">
        <f t="shared" si="136"/>
        <v>105000</v>
      </c>
      <c r="K8737" t="e">
        <f>VLOOKUP(B8737,'REGISTRO ABONOS'!$B$8:$BC$10039,54,0)</f>
        <v>#N/A</v>
      </c>
      <c r="L8737" t="e">
        <f>IF(Tabla267[[#This Row],[VALOR RESTANTE]]&lt;Tabla267[[#This Row],[VALOR]],"NO DISPONIBLE","DISPONIBLE")</f>
        <v>#N/A</v>
      </c>
      <c r="M8737" s="9">
        <f>COUNTIF(Tabla267[[#This Row],[VALOR RESTANTE]],0)</f>
        <v>0</v>
      </c>
    </row>
    <row r="8738" spans="2:13" hidden="1" x14ac:dyDescent="0.2">
      <c r="B8738" s="31">
        <v>8729</v>
      </c>
      <c r="J8738">
        <f t="shared" si="136"/>
        <v>105000</v>
      </c>
      <c r="K8738" t="e">
        <f>VLOOKUP(B8738,'REGISTRO ABONOS'!$B$8:$BC$10039,54,0)</f>
        <v>#N/A</v>
      </c>
      <c r="L8738" t="e">
        <f>IF(Tabla267[[#This Row],[VALOR RESTANTE]]&lt;Tabla267[[#This Row],[VALOR]],"NO DISPONIBLE","DISPONIBLE")</f>
        <v>#N/A</v>
      </c>
      <c r="M8738" s="9">
        <f>COUNTIF(Tabla267[[#This Row],[VALOR RESTANTE]],0)</f>
        <v>0</v>
      </c>
    </row>
    <row r="8739" spans="2:13" hidden="1" x14ac:dyDescent="0.2">
      <c r="B8739" s="31">
        <v>8730</v>
      </c>
      <c r="J8739">
        <f t="shared" si="136"/>
        <v>105000</v>
      </c>
      <c r="K8739" t="e">
        <f>VLOOKUP(B8739,'REGISTRO ABONOS'!$B$8:$BC$10039,54,0)</f>
        <v>#N/A</v>
      </c>
      <c r="L8739" t="e">
        <f>IF(Tabla267[[#This Row],[VALOR RESTANTE]]&lt;Tabla267[[#This Row],[VALOR]],"NO DISPONIBLE","DISPONIBLE")</f>
        <v>#N/A</v>
      </c>
      <c r="M8739" s="9">
        <f>COUNTIF(Tabla267[[#This Row],[VALOR RESTANTE]],0)</f>
        <v>0</v>
      </c>
    </row>
    <row r="8740" spans="2:13" hidden="1" x14ac:dyDescent="0.2">
      <c r="B8740" s="31">
        <v>8731</v>
      </c>
      <c r="C8740" s="10">
        <v>43563</v>
      </c>
      <c r="D8740" t="s">
        <v>101</v>
      </c>
      <c r="H8740" t="s">
        <v>101</v>
      </c>
      <c r="I8740" t="s">
        <v>99</v>
      </c>
      <c r="J8740">
        <f t="shared" si="136"/>
        <v>105000</v>
      </c>
      <c r="K8740">
        <f>VLOOKUP(B8740,'REGISTRO ABONOS'!$B$8:$BC$10039,54,0)</f>
        <v>0</v>
      </c>
      <c r="L8740" t="str">
        <f>IF(Tabla267[[#This Row],[VALOR RESTANTE]]&lt;Tabla267[[#This Row],[VALOR]],"NO DISPONIBLE","DISPONIBLE")</f>
        <v>NO DISPONIBLE</v>
      </c>
      <c r="M8740" s="9">
        <f>COUNTIF(Tabla267[[#This Row],[VALOR RESTANTE]],0)</f>
        <v>1</v>
      </c>
    </row>
    <row r="8741" spans="2:13" hidden="1" x14ac:dyDescent="0.2">
      <c r="B8741" s="31">
        <v>8732</v>
      </c>
      <c r="J8741">
        <f t="shared" si="136"/>
        <v>105000</v>
      </c>
      <c r="K8741" t="e">
        <f>VLOOKUP(B8741,'REGISTRO ABONOS'!$B$8:$BC$10039,54,0)</f>
        <v>#N/A</v>
      </c>
      <c r="L8741" t="e">
        <f>IF(Tabla267[[#This Row],[VALOR RESTANTE]]&lt;Tabla267[[#This Row],[VALOR]],"NO DISPONIBLE","DISPONIBLE")</f>
        <v>#N/A</v>
      </c>
      <c r="M8741" s="9">
        <f>COUNTIF(Tabla267[[#This Row],[VALOR RESTANTE]],0)</f>
        <v>0</v>
      </c>
    </row>
    <row r="8742" spans="2:13" hidden="1" x14ac:dyDescent="0.2">
      <c r="B8742" s="31">
        <v>8733</v>
      </c>
      <c r="J8742">
        <f t="shared" si="136"/>
        <v>105000</v>
      </c>
      <c r="K8742" t="e">
        <f>VLOOKUP(B8742,'REGISTRO ABONOS'!$B$8:$BC$10039,54,0)</f>
        <v>#N/A</v>
      </c>
      <c r="L8742" t="e">
        <f>IF(Tabla267[[#This Row],[VALOR RESTANTE]]&lt;Tabla267[[#This Row],[VALOR]],"NO DISPONIBLE","DISPONIBLE")</f>
        <v>#N/A</v>
      </c>
      <c r="M8742" s="9">
        <f>COUNTIF(Tabla267[[#This Row],[VALOR RESTANTE]],0)</f>
        <v>0</v>
      </c>
    </row>
    <row r="8743" spans="2:13" hidden="1" x14ac:dyDescent="0.2">
      <c r="B8743" s="31">
        <v>8734</v>
      </c>
      <c r="J8743">
        <f t="shared" si="136"/>
        <v>105000</v>
      </c>
      <c r="K8743" t="e">
        <f>VLOOKUP(B8743,'REGISTRO ABONOS'!$B$8:$BC$10039,54,0)</f>
        <v>#N/A</v>
      </c>
      <c r="L8743" t="e">
        <f>IF(Tabla267[[#This Row],[VALOR RESTANTE]]&lt;Tabla267[[#This Row],[VALOR]],"NO DISPONIBLE","DISPONIBLE")</f>
        <v>#N/A</v>
      </c>
      <c r="M8743" s="9">
        <f>COUNTIF(Tabla267[[#This Row],[VALOR RESTANTE]],0)</f>
        <v>0</v>
      </c>
    </row>
    <row r="8744" spans="2:13" hidden="1" x14ac:dyDescent="0.2">
      <c r="B8744" s="31">
        <v>8735</v>
      </c>
      <c r="J8744">
        <f t="shared" si="136"/>
        <v>105000</v>
      </c>
      <c r="K8744" t="e">
        <f>VLOOKUP(B8744,'REGISTRO ABONOS'!$B$8:$BC$10039,54,0)</f>
        <v>#N/A</v>
      </c>
      <c r="L8744" t="e">
        <f>IF(Tabla267[[#This Row],[VALOR RESTANTE]]&lt;Tabla267[[#This Row],[VALOR]],"NO DISPONIBLE","DISPONIBLE")</f>
        <v>#N/A</v>
      </c>
      <c r="M8744" s="9">
        <f>COUNTIF(Tabla267[[#This Row],[VALOR RESTANTE]],0)</f>
        <v>0</v>
      </c>
    </row>
    <row r="8745" spans="2:13" hidden="1" x14ac:dyDescent="0.2">
      <c r="B8745" s="31">
        <v>8736</v>
      </c>
      <c r="J8745">
        <f t="shared" si="136"/>
        <v>105000</v>
      </c>
      <c r="K8745" t="e">
        <f>VLOOKUP(B8745,'REGISTRO ABONOS'!$B$8:$BC$10039,54,0)</f>
        <v>#N/A</v>
      </c>
      <c r="L8745" t="e">
        <f>IF(Tabla267[[#This Row],[VALOR RESTANTE]]&lt;Tabla267[[#This Row],[VALOR]],"NO DISPONIBLE","DISPONIBLE")</f>
        <v>#N/A</v>
      </c>
      <c r="M8745" s="9">
        <f>COUNTIF(Tabla267[[#This Row],[VALOR RESTANTE]],0)</f>
        <v>0</v>
      </c>
    </row>
    <row r="8746" spans="2:13" hidden="1" x14ac:dyDescent="0.2">
      <c r="B8746" s="31">
        <v>8737</v>
      </c>
      <c r="J8746">
        <f t="shared" si="136"/>
        <v>105000</v>
      </c>
      <c r="K8746" t="e">
        <f>VLOOKUP(B8746,'REGISTRO ABONOS'!$B$8:$BC$10039,54,0)</f>
        <v>#N/A</v>
      </c>
      <c r="L8746" t="e">
        <f>IF(Tabla267[[#This Row],[VALOR RESTANTE]]&lt;Tabla267[[#This Row],[VALOR]],"NO DISPONIBLE","DISPONIBLE")</f>
        <v>#N/A</v>
      </c>
      <c r="M8746" s="9">
        <f>COUNTIF(Tabla267[[#This Row],[VALOR RESTANTE]],0)</f>
        <v>0</v>
      </c>
    </row>
    <row r="8747" spans="2:13" hidden="1" x14ac:dyDescent="0.2">
      <c r="B8747" s="31">
        <v>8738</v>
      </c>
      <c r="J8747">
        <f t="shared" si="136"/>
        <v>105000</v>
      </c>
      <c r="K8747" t="e">
        <f>VLOOKUP(B8747,'REGISTRO ABONOS'!$B$8:$BC$10039,54,0)</f>
        <v>#N/A</v>
      </c>
      <c r="L8747" t="e">
        <f>IF(Tabla267[[#This Row],[VALOR RESTANTE]]&lt;Tabla267[[#This Row],[VALOR]],"NO DISPONIBLE","DISPONIBLE")</f>
        <v>#N/A</v>
      </c>
      <c r="M8747" s="9">
        <f>COUNTIF(Tabla267[[#This Row],[VALOR RESTANTE]],0)</f>
        <v>0</v>
      </c>
    </row>
    <row r="8748" spans="2:13" hidden="1" x14ac:dyDescent="0.2">
      <c r="B8748" s="31">
        <v>8739</v>
      </c>
      <c r="J8748">
        <f t="shared" si="136"/>
        <v>105000</v>
      </c>
      <c r="K8748" t="e">
        <f>VLOOKUP(B8748,'REGISTRO ABONOS'!$B$8:$BC$10039,54,0)</f>
        <v>#N/A</v>
      </c>
      <c r="L8748" t="e">
        <f>IF(Tabla267[[#This Row],[VALOR RESTANTE]]&lt;Tabla267[[#This Row],[VALOR]],"NO DISPONIBLE","DISPONIBLE")</f>
        <v>#N/A</v>
      </c>
      <c r="M8748" s="9">
        <f>COUNTIF(Tabla267[[#This Row],[VALOR RESTANTE]],0)</f>
        <v>0</v>
      </c>
    </row>
    <row r="8749" spans="2:13" hidden="1" x14ac:dyDescent="0.2">
      <c r="B8749" s="31">
        <v>8740</v>
      </c>
      <c r="J8749">
        <f t="shared" si="136"/>
        <v>105000</v>
      </c>
      <c r="K8749" t="e">
        <f>VLOOKUP(B8749,'REGISTRO ABONOS'!$B$8:$BC$10039,54,0)</f>
        <v>#N/A</v>
      </c>
      <c r="L8749" t="e">
        <f>IF(Tabla267[[#This Row],[VALOR RESTANTE]]&lt;Tabla267[[#This Row],[VALOR]],"NO DISPONIBLE","DISPONIBLE")</f>
        <v>#N/A</v>
      </c>
      <c r="M8749" s="9">
        <f>COUNTIF(Tabla267[[#This Row],[VALOR RESTANTE]],0)</f>
        <v>0</v>
      </c>
    </row>
    <row r="8750" spans="2:13" hidden="1" x14ac:dyDescent="0.2">
      <c r="B8750" s="31">
        <v>8741</v>
      </c>
      <c r="J8750">
        <f t="shared" si="136"/>
        <v>105000</v>
      </c>
      <c r="K8750" t="e">
        <f>VLOOKUP(B8750,'REGISTRO ABONOS'!$B$8:$BC$10039,54,0)</f>
        <v>#N/A</v>
      </c>
      <c r="L8750" t="e">
        <f>IF(Tabla267[[#This Row],[VALOR RESTANTE]]&lt;Tabla267[[#This Row],[VALOR]],"NO DISPONIBLE","DISPONIBLE")</f>
        <v>#N/A</v>
      </c>
      <c r="M8750" s="9">
        <f>COUNTIF(Tabla267[[#This Row],[VALOR RESTANTE]],0)</f>
        <v>0</v>
      </c>
    </row>
    <row r="8751" spans="2:13" hidden="1" x14ac:dyDescent="0.2">
      <c r="B8751" s="31">
        <v>8742</v>
      </c>
      <c r="J8751">
        <f t="shared" si="136"/>
        <v>105000</v>
      </c>
      <c r="K8751" t="e">
        <f>VLOOKUP(B8751,'REGISTRO ABONOS'!$B$8:$BC$10039,54,0)</f>
        <v>#N/A</v>
      </c>
      <c r="L8751" t="e">
        <f>IF(Tabla267[[#This Row],[VALOR RESTANTE]]&lt;Tabla267[[#This Row],[VALOR]],"NO DISPONIBLE","DISPONIBLE")</f>
        <v>#N/A</v>
      </c>
      <c r="M8751" s="9">
        <f>COUNTIF(Tabla267[[#This Row],[VALOR RESTANTE]],0)</f>
        <v>0</v>
      </c>
    </row>
    <row r="8752" spans="2:13" hidden="1" x14ac:dyDescent="0.2">
      <c r="B8752" s="31">
        <v>8743</v>
      </c>
      <c r="J8752">
        <f t="shared" si="136"/>
        <v>105000</v>
      </c>
      <c r="K8752" t="e">
        <f>VLOOKUP(B8752,'REGISTRO ABONOS'!$B$8:$BC$10039,54,0)</f>
        <v>#N/A</v>
      </c>
      <c r="L8752" t="e">
        <f>IF(Tabla267[[#This Row],[VALOR RESTANTE]]&lt;Tabla267[[#This Row],[VALOR]],"NO DISPONIBLE","DISPONIBLE")</f>
        <v>#N/A</v>
      </c>
      <c r="M8752" s="9">
        <f>COUNTIF(Tabla267[[#This Row],[VALOR RESTANTE]],0)</f>
        <v>0</v>
      </c>
    </row>
    <row r="8753" spans="2:13" hidden="1" x14ac:dyDescent="0.2">
      <c r="B8753" s="31">
        <v>8744</v>
      </c>
      <c r="J8753">
        <f t="shared" si="136"/>
        <v>105000</v>
      </c>
      <c r="K8753" t="e">
        <f>VLOOKUP(B8753,'REGISTRO ABONOS'!$B$8:$BC$10039,54,0)</f>
        <v>#N/A</v>
      </c>
      <c r="L8753" t="e">
        <f>IF(Tabla267[[#This Row],[VALOR RESTANTE]]&lt;Tabla267[[#This Row],[VALOR]],"NO DISPONIBLE","DISPONIBLE")</f>
        <v>#N/A</v>
      </c>
      <c r="M8753" s="9">
        <f>COUNTIF(Tabla267[[#This Row],[VALOR RESTANTE]],0)</f>
        <v>0</v>
      </c>
    </row>
    <row r="8754" spans="2:13" hidden="1" x14ac:dyDescent="0.2">
      <c r="B8754" s="31">
        <v>8745</v>
      </c>
      <c r="J8754">
        <f t="shared" si="136"/>
        <v>105000</v>
      </c>
      <c r="K8754" t="e">
        <f>VLOOKUP(B8754,'REGISTRO ABONOS'!$B$8:$BC$10039,54,0)</f>
        <v>#N/A</v>
      </c>
      <c r="L8754" t="e">
        <f>IF(Tabla267[[#This Row],[VALOR RESTANTE]]&lt;Tabla267[[#This Row],[VALOR]],"NO DISPONIBLE","DISPONIBLE")</f>
        <v>#N/A</v>
      </c>
      <c r="M8754" s="9">
        <f>COUNTIF(Tabla267[[#This Row],[VALOR RESTANTE]],0)</f>
        <v>0</v>
      </c>
    </row>
    <row r="8755" spans="2:13" hidden="1" x14ac:dyDescent="0.2">
      <c r="B8755" s="31">
        <v>8746</v>
      </c>
      <c r="J8755">
        <f t="shared" si="136"/>
        <v>105000</v>
      </c>
      <c r="K8755" t="e">
        <f>VLOOKUP(B8755,'REGISTRO ABONOS'!$B$8:$BC$10039,54,0)</f>
        <v>#N/A</v>
      </c>
      <c r="L8755" t="e">
        <f>IF(Tabla267[[#This Row],[VALOR RESTANTE]]&lt;Tabla267[[#This Row],[VALOR]],"NO DISPONIBLE","DISPONIBLE")</f>
        <v>#N/A</v>
      </c>
      <c r="M8755" s="9">
        <f>COUNTIF(Tabla267[[#This Row],[VALOR RESTANTE]],0)</f>
        <v>0</v>
      </c>
    </row>
    <row r="8756" spans="2:13" hidden="1" x14ac:dyDescent="0.2">
      <c r="B8756" s="31">
        <v>8747</v>
      </c>
      <c r="J8756">
        <f t="shared" si="136"/>
        <v>105000</v>
      </c>
      <c r="K8756" t="e">
        <f>VLOOKUP(B8756,'REGISTRO ABONOS'!$B$8:$BC$10039,54,0)</f>
        <v>#N/A</v>
      </c>
      <c r="L8756" t="e">
        <f>IF(Tabla267[[#This Row],[VALOR RESTANTE]]&lt;Tabla267[[#This Row],[VALOR]],"NO DISPONIBLE","DISPONIBLE")</f>
        <v>#N/A</v>
      </c>
      <c r="M8756" s="9">
        <f>COUNTIF(Tabla267[[#This Row],[VALOR RESTANTE]],0)</f>
        <v>0</v>
      </c>
    </row>
    <row r="8757" spans="2:13" hidden="1" x14ac:dyDescent="0.2">
      <c r="B8757" s="31">
        <v>8748</v>
      </c>
      <c r="J8757">
        <f t="shared" si="136"/>
        <v>105000</v>
      </c>
      <c r="K8757" t="e">
        <f>VLOOKUP(B8757,'REGISTRO ABONOS'!$B$8:$BC$10039,54,0)</f>
        <v>#N/A</v>
      </c>
      <c r="L8757" t="e">
        <f>IF(Tabla267[[#This Row],[VALOR RESTANTE]]&lt;Tabla267[[#This Row],[VALOR]],"NO DISPONIBLE","DISPONIBLE")</f>
        <v>#N/A</v>
      </c>
      <c r="M8757" s="9">
        <f>COUNTIF(Tabla267[[#This Row],[VALOR RESTANTE]],0)</f>
        <v>0</v>
      </c>
    </row>
    <row r="8758" spans="2:13" hidden="1" x14ac:dyDescent="0.2">
      <c r="B8758" s="31">
        <v>8749</v>
      </c>
      <c r="J8758">
        <f t="shared" si="136"/>
        <v>105000</v>
      </c>
      <c r="K8758" t="e">
        <f>VLOOKUP(B8758,'REGISTRO ABONOS'!$B$8:$BC$10039,54,0)</f>
        <v>#N/A</v>
      </c>
      <c r="L8758" t="e">
        <f>IF(Tabla267[[#This Row],[VALOR RESTANTE]]&lt;Tabla267[[#This Row],[VALOR]],"NO DISPONIBLE","DISPONIBLE")</f>
        <v>#N/A</v>
      </c>
      <c r="M8758" s="9">
        <f>COUNTIF(Tabla267[[#This Row],[VALOR RESTANTE]],0)</f>
        <v>0</v>
      </c>
    </row>
    <row r="8759" spans="2:13" hidden="1" x14ac:dyDescent="0.2">
      <c r="B8759" s="31">
        <v>8750</v>
      </c>
      <c r="J8759">
        <f t="shared" si="136"/>
        <v>105000</v>
      </c>
      <c r="K8759" t="e">
        <f>VLOOKUP(B8759,'REGISTRO ABONOS'!$B$8:$BC$10039,54,0)</f>
        <v>#N/A</v>
      </c>
      <c r="L8759" t="e">
        <f>IF(Tabla267[[#This Row],[VALOR RESTANTE]]&lt;Tabla267[[#This Row],[VALOR]],"NO DISPONIBLE","DISPONIBLE")</f>
        <v>#N/A</v>
      </c>
      <c r="M8759" s="9">
        <f>COUNTIF(Tabla267[[#This Row],[VALOR RESTANTE]],0)</f>
        <v>0</v>
      </c>
    </row>
    <row r="8760" spans="2:13" hidden="1" x14ac:dyDescent="0.2">
      <c r="B8760" s="31">
        <v>8751</v>
      </c>
      <c r="J8760">
        <f t="shared" si="136"/>
        <v>105000</v>
      </c>
      <c r="K8760" t="e">
        <f>VLOOKUP(B8760,'REGISTRO ABONOS'!$B$8:$BC$10039,54,0)</f>
        <v>#N/A</v>
      </c>
      <c r="L8760" t="e">
        <f>IF(Tabla267[[#This Row],[VALOR RESTANTE]]&lt;Tabla267[[#This Row],[VALOR]],"NO DISPONIBLE","DISPONIBLE")</f>
        <v>#N/A</v>
      </c>
      <c r="M8760" s="9">
        <f>COUNTIF(Tabla267[[#This Row],[VALOR RESTANTE]],0)</f>
        <v>0</v>
      </c>
    </row>
    <row r="8761" spans="2:13" hidden="1" x14ac:dyDescent="0.2">
      <c r="B8761" s="31">
        <v>8752</v>
      </c>
      <c r="J8761">
        <f t="shared" si="136"/>
        <v>105000</v>
      </c>
      <c r="K8761" t="e">
        <f>VLOOKUP(B8761,'REGISTRO ABONOS'!$B$8:$BC$10039,54,0)</f>
        <v>#N/A</v>
      </c>
      <c r="L8761" t="e">
        <f>IF(Tabla267[[#This Row],[VALOR RESTANTE]]&lt;Tabla267[[#This Row],[VALOR]],"NO DISPONIBLE","DISPONIBLE")</f>
        <v>#N/A</v>
      </c>
      <c r="M8761" s="9">
        <f>COUNTIF(Tabla267[[#This Row],[VALOR RESTANTE]],0)</f>
        <v>0</v>
      </c>
    </row>
    <row r="8762" spans="2:13" hidden="1" x14ac:dyDescent="0.2">
      <c r="B8762" s="31">
        <v>8753</v>
      </c>
      <c r="J8762">
        <f t="shared" si="136"/>
        <v>105000</v>
      </c>
      <c r="K8762" t="e">
        <f>VLOOKUP(B8762,'REGISTRO ABONOS'!$B$8:$BC$10039,54,0)</f>
        <v>#N/A</v>
      </c>
      <c r="L8762" t="e">
        <f>IF(Tabla267[[#This Row],[VALOR RESTANTE]]&lt;Tabla267[[#This Row],[VALOR]],"NO DISPONIBLE","DISPONIBLE")</f>
        <v>#N/A</v>
      </c>
      <c r="M8762" s="9">
        <f>COUNTIF(Tabla267[[#This Row],[VALOR RESTANTE]],0)</f>
        <v>0</v>
      </c>
    </row>
    <row r="8763" spans="2:13" hidden="1" x14ac:dyDescent="0.2">
      <c r="B8763" s="31">
        <v>8754</v>
      </c>
      <c r="J8763">
        <f t="shared" si="136"/>
        <v>105000</v>
      </c>
      <c r="K8763" t="e">
        <f>VLOOKUP(B8763,'REGISTRO ABONOS'!$B$8:$BC$10039,54,0)</f>
        <v>#N/A</v>
      </c>
      <c r="L8763" t="e">
        <f>IF(Tabla267[[#This Row],[VALOR RESTANTE]]&lt;Tabla267[[#This Row],[VALOR]],"NO DISPONIBLE","DISPONIBLE")</f>
        <v>#N/A</v>
      </c>
      <c r="M8763" s="9">
        <f>COUNTIF(Tabla267[[#This Row],[VALOR RESTANTE]],0)</f>
        <v>0</v>
      </c>
    </row>
    <row r="8764" spans="2:13" hidden="1" x14ac:dyDescent="0.2">
      <c r="B8764" s="31">
        <v>8755</v>
      </c>
      <c r="J8764">
        <f t="shared" si="136"/>
        <v>105000</v>
      </c>
      <c r="K8764" t="e">
        <f>VLOOKUP(B8764,'REGISTRO ABONOS'!$B$8:$BC$10039,54,0)</f>
        <v>#N/A</v>
      </c>
      <c r="L8764" t="e">
        <f>IF(Tabla267[[#This Row],[VALOR RESTANTE]]&lt;Tabla267[[#This Row],[VALOR]],"NO DISPONIBLE","DISPONIBLE")</f>
        <v>#N/A</v>
      </c>
      <c r="M8764" s="9">
        <f>COUNTIF(Tabla267[[#This Row],[VALOR RESTANTE]],0)</f>
        <v>0</v>
      </c>
    </row>
    <row r="8765" spans="2:13" hidden="1" x14ac:dyDescent="0.2">
      <c r="B8765" s="31">
        <v>8756</v>
      </c>
      <c r="J8765">
        <f t="shared" si="136"/>
        <v>105000</v>
      </c>
      <c r="K8765" t="e">
        <f>VLOOKUP(B8765,'REGISTRO ABONOS'!$B$8:$BC$10039,54,0)</f>
        <v>#N/A</v>
      </c>
      <c r="L8765" t="e">
        <f>IF(Tabla267[[#This Row],[VALOR RESTANTE]]&lt;Tabla267[[#This Row],[VALOR]],"NO DISPONIBLE","DISPONIBLE")</f>
        <v>#N/A</v>
      </c>
      <c r="M8765" s="9">
        <f>COUNTIF(Tabla267[[#This Row],[VALOR RESTANTE]],0)</f>
        <v>0</v>
      </c>
    </row>
    <row r="8766" spans="2:13" hidden="1" x14ac:dyDescent="0.2">
      <c r="B8766" s="31">
        <v>8757</v>
      </c>
      <c r="J8766">
        <f t="shared" si="136"/>
        <v>105000</v>
      </c>
      <c r="K8766" t="e">
        <f>VLOOKUP(B8766,'REGISTRO ABONOS'!$B$8:$BC$10039,54,0)</f>
        <v>#N/A</v>
      </c>
      <c r="L8766" t="e">
        <f>IF(Tabla267[[#This Row],[VALOR RESTANTE]]&lt;Tabla267[[#This Row],[VALOR]],"NO DISPONIBLE","DISPONIBLE")</f>
        <v>#N/A</v>
      </c>
      <c r="M8766" s="9">
        <f>COUNTIF(Tabla267[[#This Row],[VALOR RESTANTE]],0)</f>
        <v>0</v>
      </c>
    </row>
    <row r="8767" spans="2:13" hidden="1" x14ac:dyDescent="0.2">
      <c r="B8767" s="31">
        <v>8758</v>
      </c>
      <c r="J8767">
        <f t="shared" si="136"/>
        <v>105000</v>
      </c>
      <c r="K8767" t="e">
        <f>VLOOKUP(B8767,'REGISTRO ABONOS'!$B$8:$BC$10039,54,0)</f>
        <v>#N/A</v>
      </c>
      <c r="L8767" t="e">
        <f>IF(Tabla267[[#This Row],[VALOR RESTANTE]]&lt;Tabla267[[#This Row],[VALOR]],"NO DISPONIBLE","DISPONIBLE")</f>
        <v>#N/A</v>
      </c>
      <c r="M8767" s="9">
        <f>COUNTIF(Tabla267[[#This Row],[VALOR RESTANTE]],0)</f>
        <v>0</v>
      </c>
    </row>
    <row r="8768" spans="2:13" hidden="1" x14ac:dyDescent="0.2">
      <c r="B8768" s="31">
        <v>8759</v>
      </c>
      <c r="J8768">
        <f t="shared" si="136"/>
        <v>105000</v>
      </c>
      <c r="K8768" t="e">
        <f>VLOOKUP(B8768,'REGISTRO ABONOS'!$B$8:$BC$10039,54,0)</f>
        <v>#N/A</v>
      </c>
      <c r="L8768" t="e">
        <f>IF(Tabla267[[#This Row],[VALOR RESTANTE]]&lt;Tabla267[[#This Row],[VALOR]],"NO DISPONIBLE","DISPONIBLE")</f>
        <v>#N/A</v>
      </c>
      <c r="M8768" s="9">
        <f>COUNTIF(Tabla267[[#This Row],[VALOR RESTANTE]],0)</f>
        <v>0</v>
      </c>
    </row>
    <row r="8769" spans="2:13" hidden="1" x14ac:dyDescent="0.2">
      <c r="B8769" s="31">
        <v>8760</v>
      </c>
      <c r="J8769">
        <f t="shared" si="136"/>
        <v>105000</v>
      </c>
      <c r="K8769" t="e">
        <f>VLOOKUP(B8769,'REGISTRO ABONOS'!$B$8:$BC$10039,54,0)</f>
        <v>#N/A</v>
      </c>
      <c r="L8769" t="e">
        <f>IF(Tabla267[[#This Row],[VALOR RESTANTE]]&lt;Tabla267[[#This Row],[VALOR]],"NO DISPONIBLE","DISPONIBLE")</f>
        <v>#N/A</v>
      </c>
      <c r="M8769" s="9">
        <f>COUNTIF(Tabla267[[#This Row],[VALOR RESTANTE]],0)</f>
        <v>0</v>
      </c>
    </row>
    <row r="8770" spans="2:13" hidden="1" x14ac:dyDescent="0.2">
      <c r="B8770" s="31">
        <v>8761</v>
      </c>
      <c r="J8770">
        <f t="shared" si="136"/>
        <v>105000</v>
      </c>
      <c r="K8770" t="e">
        <f>VLOOKUP(B8770,'REGISTRO ABONOS'!$B$8:$BC$10039,54,0)</f>
        <v>#N/A</v>
      </c>
      <c r="L8770" t="e">
        <f>IF(Tabla267[[#This Row],[VALOR RESTANTE]]&lt;Tabla267[[#This Row],[VALOR]],"NO DISPONIBLE","DISPONIBLE")</f>
        <v>#N/A</v>
      </c>
      <c r="M8770" s="9">
        <f>COUNTIF(Tabla267[[#This Row],[VALOR RESTANTE]],0)</f>
        <v>0</v>
      </c>
    </row>
    <row r="8771" spans="2:13" hidden="1" x14ac:dyDescent="0.2">
      <c r="B8771" s="31">
        <v>8762</v>
      </c>
      <c r="J8771">
        <f t="shared" si="136"/>
        <v>105000</v>
      </c>
      <c r="K8771" t="e">
        <f>VLOOKUP(B8771,'REGISTRO ABONOS'!$B$8:$BC$10039,54,0)</f>
        <v>#N/A</v>
      </c>
      <c r="L8771" t="e">
        <f>IF(Tabla267[[#This Row],[VALOR RESTANTE]]&lt;Tabla267[[#This Row],[VALOR]],"NO DISPONIBLE","DISPONIBLE")</f>
        <v>#N/A</v>
      </c>
      <c r="M8771" s="9">
        <f>COUNTIF(Tabla267[[#This Row],[VALOR RESTANTE]],0)</f>
        <v>0</v>
      </c>
    </row>
    <row r="8772" spans="2:13" hidden="1" x14ac:dyDescent="0.2">
      <c r="B8772" s="31">
        <v>8763</v>
      </c>
      <c r="J8772">
        <f t="shared" si="136"/>
        <v>105000</v>
      </c>
      <c r="K8772" t="e">
        <f>VLOOKUP(B8772,'REGISTRO ABONOS'!$B$8:$BC$10039,54,0)</f>
        <v>#N/A</v>
      </c>
      <c r="L8772" t="e">
        <f>IF(Tabla267[[#This Row],[VALOR RESTANTE]]&lt;Tabla267[[#This Row],[VALOR]],"NO DISPONIBLE","DISPONIBLE")</f>
        <v>#N/A</v>
      </c>
      <c r="M8772" s="9">
        <f>COUNTIF(Tabla267[[#This Row],[VALOR RESTANTE]],0)</f>
        <v>0</v>
      </c>
    </row>
    <row r="8773" spans="2:13" hidden="1" x14ac:dyDescent="0.2">
      <c r="B8773" s="31">
        <v>8764</v>
      </c>
      <c r="J8773">
        <f t="shared" si="136"/>
        <v>105000</v>
      </c>
      <c r="K8773" t="e">
        <f>VLOOKUP(B8773,'REGISTRO ABONOS'!$B$8:$BC$10039,54,0)</f>
        <v>#N/A</v>
      </c>
      <c r="L8773" t="e">
        <f>IF(Tabla267[[#This Row],[VALOR RESTANTE]]&lt;Tabla267[[#This Row],[VALOR]],"NO DISPONIBLE","DISPONIBLE")</f>
        <v>#N/A</v>
      </c>
      <c r="M8773" s="9">
        <f>COUNTIF(Tabla267[[#This Row],[VALOR RESTANTE]],0)</f>
        <v>0</v>
      </c>
    </row>
    <row r="8774" spans="2:13" hidden="1" x14ac:dyDescent="0.2">
      <c r="B8774" s="31">
        <v>8765</v>
      </c>
      <c r="J8774">
        <f t="shared" si="136"/>
        <v>105000</v>
      </c>
      <c r="K8774" t="e">
        <f>VLOOKUP(B8774,'REGISTRO ABONOS'!$B$8:$BC$10039,54,0)</f>
        <v>#N/A</v>
      </c>
      <c r="L8774" t="e">
        <f>IF(Tabla267[[#This Row],[VALOR RESTANTE]]&lt;Tabla267[[#This Row],[VALOR]],"NO DISPONIBLE","DISPONIBLE")</f>
        <v>#N/A</v>
      </c>
      <c r="M8774" s="9">
        <f>COUNTIF(Tabla267[[#This Row],[VALOR RESTANTE]],0)</f>
        <v>0</v>
      </c>
    </row>
    <row r="8775" spans="2:13" hidden="1" x14ac:dyDescent="0.2">
      <c r="B8775" s="31">
        <v>8766</v>
      </c>
      <c r="J8775">
        <f t="shared" si="136"/>
        <v>105000</v>
      </c>
      <c r="K8775" t="e">
        <f>VLOOKUP(B8775,'REGISTRO ABONOS'!$B$8:$BC$10039,54,0)</f>
        <v>#N/A</v>
      </c>
      <c r="L8775" t="e">
        <f>IF(Tabla267[[#This Row],[VALOR RESTANTE]]&lt;Tabla267[[#This Row],[VALOR]],"NO DISPONIBLE","DISPONIBLE")</f>
        <v>#N/A</v>
      </c>
      <c r="M8775" s="9">
        <f>COUNTIF(Tabla267[[#This Row],[VALOR RESTANTE]],0)</f>
        <v>0</v>
      </c>
    </row>
    <row r="8776" spans="2:13" hidden="1" x14ac:dyDescent="0.2">
      <c r="B8776" s="31">
        <v>8767</v>
      </c>
      <c r="J8776">
        <f t="shared" si="136"/>
        <v>105000</v>
      </c>
      <c r="K8776" t="e">
        <f>VLOOKUP(B8776,'REGISTRO ABONOS'!$B$8:$BC$10039,54,0)</f>
        <v>#N/A</v>
      </c>
      <c r="L8776" t="e">
        <f>IF(Tabla267[[#This Row],[VALOR RESTANTE]]&lt;Tabla267[[#This Row],[VALOR]],"NO DISPONIBLE","DISPONIBLE")</f>
        <v>#N/A</v>
      </c>
      <c r="M8776" s="9">
        <f>COUNTIF(Tabla267[[#This Row],[VALOR RESTANTE]],0)</f>
        <v>0</v>
      </c>
    </row>
    <row r="8777" spans="2:13" hidden="1" x14ac:dyDescent="0.2">
      <c r="B8777" s="31">
        <v>8768</v>
      </c>
      <c r="J8777">
        <f t="shared" si="136"/>
        <v>105000</v>
      </c>
      <c r="K8777" t="e">
        <f>VLOOKUP(B8777,'REGISTRO ABONOS'!$B$8:$BC$10039,54,0)</f>
        <v>#N/A</v>
      </c>
      <c r="L8777" t="e">
        <f>IF(Tabla267[[#This Row],[VALOR RESTANTE]]&lt;Tabla267[[#This Row],[VALOR]],"NO DISPONIBLE","DISPONIBLE")</f>
        <v>#N/A</v>
      </c>
      <c r="M8777" s="9">
        <f>COUNTIF(Tabla267[[#This Row],[VALOR RESTANTE]],0)</f>
        <v>0</v>
      </c>
    </row>
    <row r="8778" spans="2:13" hidden="1" x14ac:dyDescent="0.2">
      <c r="B8778" s="31">
        <v>8769</v>
      </c>
      <c r="J8778">
        <f t="shared" si="136"/>
        <v>105000</v>
      </c>
      <c r="K8778" t="e">
        <f>VLOOKUP(B8778,'REGISTRO ABONOS'!$B$8:$BC$10039,54,0)</f>
        <v>#N/A</v>
      </c>
      <c r="L8778" t="e">
        <f>IF(Tabla267[[#This Row],[VALOR RESTANTE]]&lt;Tabla267[[#This Row],[VALOR]],"NO DISPONIBLE","DISPONIBLE")</f>
        <v>#N/A</v>
      </c>
      <c r="M8778" s="9">
        <f>COUNTIF(Tabla267[[#This Row],[VALOR RESTANTE]],0)</f>
        <v>0</v>
      </c>
    </row>
    <row r="8779" spans="2:13" hidden="1" x14ac:dyDescent="0.2">
      <c r="B8779" s="31">
        <v>8770</v>
      </c>
      <c r="J8779">
        <f t="shared" si="136"/>
        <v>105000</v>
      </c>
      <c r="K8779" t="e">
        <f>VLOOKUP(B8779,'REGISTRO ABONOS'!$B$8:$BC$10039,54,0)</f>
        <v>#N/A</v>
      </c>
      <c r="L8779" t="e">
        <f>IF(Tabla267[[#This Row],[VALOR RESTANTE]]&lt;Tabla267[[#This Row],[VALOR]],"NO DISPONIBLE","DISPONIBLE")</f>
        <v>#N/A</v>
      </c>
      <c r="M8779" s="9">
        <f>COUNTIF(Tabla267[[#This Row],[VALOR RESTANTE]],0)</f>
        <v>0</v>
      </c>
    </row>
    <row r="8780" spans="2:13" hidden="1" x14ac:dyDescent="0.2">
      <c r="B8780" s="31">
        <v>8771</v>
      </c>
      <c r="J8780">
        <f t="shared" ref="J8780:J8843" si="137">IF(C8780&gt;43607,130000,105000)</f>
        <v>105000</v>
      </c>
      <c r="K8780" t="e">
        <f>VLOOKUP(B8780,'REGISTRO ABONOS'!$B$8:$BC$10039,54,0)</f>
        <v>#N/A</v>
      </c>
      <c r="L8780" t="e">
        <f>IF(Tabla267[[#This Row],[VALOR RESTANTE]]&lt;Tabla267[[#This Row],[VALOR]],"NO DISPONIBLE","DISPONIBLE")</f>
        <v>#N/A</v>
      </c>
      <c r="M8780" s="9">
        <f>COUNTIF(Tabla267[[#This Row],[VALOR RESTANTE]],0)</f>
        <v>0</v>
      </c>
    </row>
    <row r="8781" spans="2:13" hidden="1" x14ac:dyDescent="0.2">
      <c r="B8781" s="31">
        <v>8772</v>
      </c>
      <c r="J8781">
        <f t="shared" si="137"/>
        <v>105000</v>
      </c>
      <c r="K8781" t="e">
        <f>VLOOKUP(B8781,'REGISTRO ABONOS'!$B$8:$BC$10039,54,0)</f>
        <v>#N/A</v>
      </c>
      <c r="L8781" t="e">
        <f>IF(Tabla267[[#This Row],[VALOR RESTANTE]]&lt;Tabla267[[#This Row],[VALOR]],"NO DISPONIBLE","DISPONIBLE")</f>
        <v>#N/A</v>
      </c>
      <c r="M8781" s="9">
        <f>COUNTIF(Tabla267[[#This Row],[VALOR RESTANTE]],0)</f>
        <v>0</v>
      </c>
    </row>
    <row r="8782" spans="2:13" hidden="1" x14ac:dyDescent="0.2">
      <c r="B8782" s="31">
        <v>8773</v>
      </c>
      <c r="J8782">
        <f t="shared" si="137"/>
        <v>105000</v>
      </c>
      <c r="K8782" t="e">
        <f>VLOOKUP(B8782,'REGISTRO ABONOS'!$B$8:$BC$10039,54,0)</f>
        <v>#N/A</v>
      </c>
      <c r="L8782" t="e">
        <f>IF(Tabla267[[#This Row],[VALOR RESTANTE]]&lt;Tabla267[[#This Row],[VALOR]],"NO DISPONIBLE","DISPONIBLE")</f>
        <v>#N/A</v>
      </c>
      <c r="M8782" s="9">
        <f>COUNTIF(Tabla267[[#This Row],[VALOR RESTANTE]],0)</f>
        <v>0</v>
      </c>
    </row>
    <row r="8783" spans="2:13" hidden="1" x14ac:dyDescent="0.2">
      <c r="B8783" s="31">
        <v>8774</v>
      </c>
      <c r="J8783">
        <f t="shared" si="137"/>
        <v>105000</v>
      </c>
      <c r="K8783" t="e">
        <f>VLOOKUP(B8783,'REGISTRO ABONOS'!$B$8:$BC$10039,54,0)</f>
        <v>#N/A</v>
      </c>
      <c r="L8783" t="e">
        <f>IF(Tabla267[[#This Row],[VALOR RESTANTE]]&lt;Tabla267[[#This Row],[VALOR]],"NO DISPONIBLE","DISPONIBLE")</f>
        <v>#N/A</v>
      </c>
      <c r="M8783" s="9">
        <f>COUNTIF(Tabla267[[#This Row],[VALOR RESTANTE]],0)</f>
        <v>0</v>
      </c>
    </row>
    <row r="8784" spans="2:13" hidden="1" x14ac:dyDescent="0.2">
      <c r="B8784" s="31">
        <v>8775</v>
      </c>
      <c r="J8784">
        <f t="shared" si="137"/>
        <v>105000</v>
      </c>
      <c r="K8784" t="e">
        <f>VLOOKUP(B8784,'REGISTRO ABONOS'!$B$8:$BC$10039,54,0)</f>
        <v>#N/A</v>
      </c>
      <c r="L8784" t="e">
        <f>IF(Tabla267[[#This Row],[VALOR RESTANTE]]&lt;Tabla267[[#This Row],[VALOR]],"NO DISPONIBLE","DISPONIBLE")</f>
        <v>#N/A</v>
      </c>
      <c r="M8784" s="9">
        <f>COUNTIF(Tabla267[[#This Row],[VALOR RESTANTE]],0)</f>
        <v>0</v>
      </c>
    </row>
    <row r="8785" spans="2:13" hidden="1" x14ac:dyDescent="0.2">
      <c r="B8785" s="31">
        <v>8776</v>
      </c>
      <c r="J8785">
        <f t="shared" si="137"/>
        <v>105000</v>
      </c>
      <c r="K8785" t="e">
        <f>VLOOKUP(B8785,'REGISTRO ABONOS'!$B$8:$BC$10039,54,0)</f>
        <v>#N/A</v>
      </c>
      <c r="L8785" t="e">
        <f>IF(Tabla267[[#This Row],[VALOR RESTANTE]]&lt;Tabla267[[#This Row],[VALOR]],"NO DISPONIBLE","DISPONIBLE")</f>
        <v>#N/A</v>
      </c>
      <c r="M8785" s="9">
        <f>COUNTIF(Tabla267[[#This Row],[VALOR RESTANTE]],0)</f>
        <v>0</v>
      </c>
    </row>
    <row r="8786" spans="2:13" hidden="1" x14ac:dyDescent="0.2">
      <c r="B8786" s="31">
        <v>8777</v>
      </c>
      <c r="J8786">
        <f t="shared" si="137"/>
        <v>105000</v>
      </c>
      <c r="K8786" t="e">
        <f>VLOOKUP(B8786,'REGISTRO ABONOS'!$B$8:$BC$10039,54,0)</f>
        <v>#N/A</v>
      </c>
      <c r="L8786" t="e">
        <f>IF(Tabla267[[#This Row],[VALOR RESTANTE]]&lt;Tabla267[[#This Row],[VALOR]],"NO DISPONIBLE","DISPONIBLE")</f>
        <v>#N/A</v>
      </c>
      <c r="M8786" s="9">
        <f>COUNTIF(Tabla267[[#This Row],[VALOR RESTANTE]],0)</f>
        <v>0</v>
      </c>
    </row>
    <row r="8787" spans="2:13" hidden="1" x14ac:dyDescent="0.2">
      <c r="B8787" s="31">
        <v>8778</v>
      </c>
      <c r="J8787">
        <f t="shared" si="137"/>
        <v>105000</v>
      </c>
      <c r="K8787" t="e">
        <f>VLOOKUP(B8787,'REGISTRO ABONOS'!$B$8:$BC$10039,54,0)</f>
        <v>#N/A</v>
      </c>
      <c r="L8787" t="e">
        <f>IF(Tabla267[[#This Row],[VALOR RESTANTE]]&lt;Tabla267[[#This Row],[VALOR]],"NO DISPONIBLE","DISPONIBLE")</f>
        <v>#N/A</v>
      </c>
      <c r="M8787" s="9">
        <f>COUNTIF(Tabla267[[#This Row],[VALOR RESTANTE]],0)</f>
        <v>0</v>
      </c>
    </row>
    <row r="8788" spans="2:13" hidden="1" x14ac:dyDescent="0.2">
      <c r="B8788" s="31">
        <v>8779</v>
      </c>
      <c r="J8788">
        <f t="shared" si="137"/>
        <v>105000</v>
      </c>
      <c r="K8788" t="e">
        <f>VLOOKUP(B8788,'REGISTRO ABONOS'!$B$8:$BC$10039,54,0)</f>
        <v>#N/A</v>
      </c>
      <c r="L8788" t="e">
        <f>IF(Tabla267[[#This Row],[VALOR RESTANTE]]&lt;Tabla267[[#This Row],[VALOR]],"NO DISPONIBLE","DISPONIBLE")</f>
        <v>#N/A</v>
      </c>
      <c r="M8788" s="9">
        <f>COUNTIF(Tabla267[[#This Row],[VALOR RESTANTE]],0)</f>
        <v>0</v>
      </c>
    </row>
    <row r="8789" spans="2:13" hidden="1" x14ac:dyDescent="0.2">
      <c r="B8789" s="31">
        <v>8780</v>
      </c>
      <c r="J8789">
        <f t="shared" si="137"/>
        <v>105000</v>
      </c>
      <c r="K8789" t="e">
        <f>VLOOKUP(B8789,'REGISTRO ABONOS'!$B$8:$BC$10039,54,0)</f>
        <v>#N/A</v>
      </c>
      <c r="L8789" t="e">
        <f>IF(Tabla267[[#This Row],[VALOR RESTANTE]]&lt;Tabla267[[#This Row],[VALOR]],"NO DISPONIBLE","DISPONIBLE")</f>
        <v>#N/A</v>
      </c>
      <c r="M8789" s="9">
        <f>COUNTIF(Tabla267[[#This Row],[VALOR RESTANTE]],0)</f>
        <v>0</v>
      </c>
    </row>
    <row r="8790" spans="2:13" hidden="1" x14ac:dyDescent="0.2">
      <c r="B8790" s="31">
        <v>8781</v>
      </c>
      <c r="J8790">
        <f t="shared" si="137"/>
        <v>105000</v>
      </c>
      <c r="K8790" t="e">
        <f>VLOOKUP(B8790,'REGISTRO ABONOS'!$B$8:$BC$10039,54,0)</f>
        <v>#N/A</v>
      </c>
      <c r="L8790" t="e">
        <f>IF(Tabla267[[#This Row],[VALOR RESTANTE]]&lt;Tabla267[[#This Row],[VALOR]],"NO DISPONIBLE","DISPONIBLE")</f>
        <v>#N/A</v>
      </c>
      <c r="M8790" s="9">
        <f>COUNTIF(Tabla267[[#This Row],[VALOR RESTANTE]],0)</f>
        <v>0</v>
      </c>
    </row>
    <row r="8791" spans="2:13" hidden="1" x14ac:dyDescent="0.2">
      <c r="B8791" s="31">
        <v>8782</v>
      </c>
      <c r="J8791">
        <f t="shared" si="137"/>
        <v>105000</v>
      </c>
      <c r="K8791" t="e">
        <f>VLOOKUP(B8791,'REGISTRO ABONOS'!$B$8:$BC$10039,54,0)</f>
        <v>#N/A</v>
      </c>
      <c r="L8791" t="e">
        <f>IF(Tabla267[[#This Row],[VALOR RESTANTE]]&lt;Tabla267[[#This Row],[VALOR]],"NO DISPONIBLE","DISPONIBLE")</f>
        <v>#N/A</v>
      </c>
      <c r="M8791" s="9">
        <f>COUNTIF(Tabla267[[#This Row],[VALOR RESTANTE]],0)</f>
        <v>0</v>
      </c>
    </row>
    <row r="8792" spans="2:13" hidden="1" x14ac:dyDescent="0.2">
      <c r="B8792" s="31">
        <v>8783</v>
      </c>
      <c r="J8792">
        <f t="shared" si="137"/>
        <v>105000</v>
      </c>
      <c r="K8792" t="e">
        <f>VLOOKUP(B8792,'REGISTRO ABONOS'!$B$8:$BC$10039,54,0)</f>
        <v>#N/A</v>
      </c>
      <c r="L8792" t="e">
        <f>IF(Tabla267[[#This Row],[VALOR RESTANTE]]&lt;Tabla267[[#This Row],[VALOR]],"NO DISPONIBLE","DISPONIBLE")</f>
        <v>#N/A</v>
      </c>
      <c r="M8792" s="9">
        <f>COUNTIF(Tabla267[[#This Row],[VALOR RESTANTE]],0)</f>
        <v>0</v>
      </c>
    </row>
    <row r="8793" spans="2:13" hidden="1" x14ac:dyDescent="0.2">
      <c r="B8793" s="31">
        <v>8784</v>
      </c>
      <c r="J8793">
        <f t="shared" si="137"/>
        <v>105000</v>
      </c>
      <c r="K8793" t="e">
        <f>VLOOKUP(B8793,'REGISTRO ABONOS'!$B$8:$BC$10039,54,0)</f>
        <v>#N/A</v>
      </c>
      <c r="L8793" t="e">
        <f>IF(Tabla267[[#This Row],[VALOR RESTANTE]]&lt;Tabla267[[#This Row],[VALOR]],"NO DISPONIBLE","DISPONIBLE")</f>
        <v>#N/A</v>
      </c>
      <c r="M8793" s="9">
        <f>COUNTIF(Tabla267[[#This Row],[VALOR RESTANTE]],0)</f>
        <v>0</v>
      </c>
    </row>
    <row r="8794" spans="2:13" hidden="1" x14ac:dyDescent="0.2">
      <c r="B8794" s="31">
        <v>8785</v>
      </c>
      <c r="J8794">
        <f t="shared" si="137"/>
        <v>105000</v>
      </c>
      <c r="K8794" t="e">
        <f>VLOOKUP(B8794,'REGISTRO ABONOS'!$B$8:$BC$10039,54,0)</f>
        <v>#N/A</v>
      </c>
      <c r="L8794" t="e">
        <f>IF(Tabla267[[#This Row],[VALOR RESTANTE]]&lt;Tabla267[[#This Row],[VALOR]],"NO DISPONIBLE","DISPONIBLE")</f>
        <v>#N/A</v>
      </c>
      <c r="M8794" s="9">
        <f>COUNTIF(Tabla267[[#This Row],[VALOR RESTANTE]],0)</f>
        <v>0</v>
      </c>
    </row>
    <row r="8795" spans="2:13" hidden="1" x14ac:dyDescent="0.2">
      <c r="B8795" s="31">
        <v>8786</v>
      </c>
      <c r="J8795">
        <f t="shared" si="137"/>
        <v>105000</v>
      </c>
      <c r="K8795" t="e">
        <f>VLOOKUP(B8795,'REGISTRO ABONOS'!$B$8:$BC$10039,54,0)</f>
        <v>#N/A</v>
      </c>
      <c r="L8795" t="e">
        <f>IF(Tabla267[[#This Row],[VALOR RESTANTE]]&lt;Tabla267[[#This Row],[VALOR]],"NO DISPONIBLE","DISPONIBLE")</f>
        <v>#N/A</v>
      </c>
      <c r="M8795" s="9">
        <f>COUNTIF(Tabla267[[#This Row],[VALOR RESTANTE]],0)</f>
        <v>0</v>
      </c>
    </row>
    <row r="8796" spans="2:13" hidden="1" x14ac:dyDescent="0.2">
      <c r="B8796" s="31">
        <v>8787</v>
      </c>
      <c r="J8796">
        <f t="shared" si="137"/>
        <v>105000</v>
      </c>
      <c r="K8796" t="e">
        <f>VLOOKUP(B8796,'REGISTRO ABONOS'!$B$8:$BC$10039,54,0)</f>
        <v>#N/A</v>
      </c>
      <c r="L8796" t="e">
        <f>IF(Tabla267[[#This Row],[VALOR RESTANTE]]&lt;Tabla267[[#This Row],[VALOR]],"NO DISPONIBLE","DISPONIBLE")</f>
        <v>#N/A</v>
      </c>
      <c r="M8796" s="9">
        <f>COUNTIF(Tabla267[[#This Row],[VALOR RESTANTE]],0)</f>
        <v>0</v>
      </c>
    </row>
    <row r="8797" spans="2:13" hidden="1" x14ac:dyDescent="0.2">
      <c r="B8797" s="31">
        <v>8788</v>
      </c>
      <c r="J8797">
        <f t="shared" si="137"/>
        <v>105000</v>
      </c>
      <c r="K8797" t="e">
        <f>VLOOKUP(B8797,'REGISTRO ABONOS'!$B$8:$BC$10039,54,0)</f>
        <v>#N/A</v>
      </c>
      <c r="L8797" t="e">
        <f>IF(Tabla267[[#This Row],[VALOR RESTANTE]]&lt;Tabla267[[#This Row],[VALOR]],"NO DISPONIBLE","DISPONIBLE")</f>
        <v>#N/A</v>
      </c>
      <c r="M8797" s="9">
        <f>COUNTIF(Tabla267[[#This Row],[VALOR RESTANTE]],0)</f>
        <v>0</v>
      </c>
    </row>
    <row r="8798" spans="2:13" hidden="1" x14ac:dyDescent="0.2">
      <c r="B8798" s="31">
        <v>8789</v>
      </c>
      <c r="J8798">
        <f t="shared" si="137"/>
        <v>105000</v>
      </c>
      <c r="K8798" t="e">
        <f>VLOOKUP(B8798,'REGISTRO ABONOS'!$B$8:$BC$10039,54,0)</f>
        <v>#N/A</v>
      </c>
      <c r="L8798" t="e">
        <f>IF(Tabla267[[#This Row],[VALOR RESTANTE]]&lt;Tabla267[[#This Row],[VALOR]],"NO DISPONIBLE","DISPONIBLE")</f>
        <v>#N/A</v>
      </c>
      <c r="M8798" s="9">
        <f>COUNTIF(Tabla267[[#This Row],[VALOR RESTANTE]],0)</f>
        <v>0</v>
      </c>
    </row>
    <row r="8799" spans="2:13" hidden="1" x14ac:dyDescent="0.2">
      <c r="B8799" s="31">
        <v>8790</v>
      </c>
      <c r="C8799" s="10">
        <v>43571</v>
      </c>
      <c r="D8799" t="s">
        <v>377</v>
      </c>
      <c r="I8799" t="s">
        <v>338</v>
      </c>
      <c r="J8799">
        <f t="shared" si="137"/>
        <v>105000</v>
      </c>
      <c r="K8799" t="e">
        <f>VLOOKUP(B8799,'REGISTRO ABONOS'!$B$8:$BC$10039,54,0)</f>
        <v>#N/A</v>
      </c>
      <c r="L8799" t="e">
        <f>IF(Tabla267[[#This Row],[VALOR RESTANTE]]&lt;Tabla267[[#This Row],[VALOR]],"NO DISPONIBLE","DISPONIBLE")</f>
        <v>#N/A</v>
      </c>
      <c r="M8799" s="9">
        <f>COUNTIF(Tabla267[[#This Row],[VALOR RESTANTE]],0)</f>
        <v>0</v>
      </c>
    </row>
    <row r="8800" spans="2:13" hidden="1" x14ac:dyDescent="0.2">
      <c r="B8800" s="31">
        <v>8791</v>
      </c>
      <c r="J8800">
        <f t="shared" si="137"/>
        <v>105000</v>
      </c>
      <c r="K8800" t="e">
        <f>VLOOKUP(B8800,'REGISTRO ABONOS'!$B$8:$BC$10039,54,0)</f>
        <v>#N/A</v>
      </c>
      <c r="L8800" t="e">
        <f>IF(Tabla267[[#This Row],[VALOR RESTANTE]]&lt;Tabla267[[#This Row],[VALOR]],"NO DISPONIBLE","DISPONIBLE")</f>
        <v>#N/A</v>
      </c>
      <c r="M8800" s="9">
        <f>COUNTIF(Tabla267[[#This Row],[VALOR RESTANTE]],0)</f>
        <v>0</v>
      </c>
    </row>
    <row r="8801" spans="2:13" hidden="1" x14ac:dyDescent="0.2">
      <c r="B8801" s="31">
        <v>8792</v>
      </c>
      <c r="J8801">
        <f t="shared" si="137"/>
        <v>105000</v>
      </c>
      <c r="K8801" t="e">
        <f>VLOOKUP(B8801,'REGISTRO ABONOS'!$B$8:$BC$10039,54,0)</f>
        <v>#N/A</v>
      </c>
      <c r="L8801" t="e">
        <f>IF(Tabla267[[#This Row],[VALOR RESTANTE]]&lt;Tabla267[[#This Row],[VALOR]],"NO DISPONIBLE","DISPONIBLE")</f>
        <v>#N/A</v>
      </c>
      <c r="M8801" s="9">
        <f>COUNTIF(Tabla267[[#This Row],[VALOR RESTANTE]],0)</f>
        <v>0</v>
      </c>
    </row>
    <row r="8802" spans="2:13" hidden="1" x14ac:dyDescent="0.2">
      <c r="B8802" s="31">
        <v>8793</v>
      </c>
      <c r="J8802">
        <f t="shared" si="137"/>
        <v>105000</v>
      </c>
      <c r="K8802" t="e">
        <f>VLOOKUP(B8802,'REGISTRO ABONOS'!$B$8:$BC$10039,54,0)</f>
        <v>#N/A</v>
      </c>
      <c r="L8802" t="e">
        <f>IF(Tabla267[[#This Row],[VALOR RESTANTE]]&lt;Tabla267[[#This Row],[VALOR]],"NO DISPONIBLE","DISPONIBLE")</f>
        <v>#N/A</v>
      </c>
      <c r="M8802" s="9">
        <f>COUNTIF(Tabla267[[#This Row],[VALOR RESTANTE]],0)</f>
        <v>0</v>
      </c>
    </row>
    <row r="8803" spans="2:13" hidden="1" x14ac:dyDescent="0.2">
      <c r="B8803" s="31">
        <v>8794</v>
      </c>
      <c r="J8803">
        <f t="shared" si="137"/>
        <v>105000</v>
      </c>
      <c r="K8803" t="e">
        <f>VLOOKUP(B8803,'REGISTRO ABONOS'!$B$8:$BC$10039,54,0)</f>
        <v>#N/A</v>
      </c>
      <c r="L8803" t="e">
        <f>IF(Tabla267[[#This Row],[VALOR RESTANTE]]&lt;Tabla267[[#This Row],[VALOR]],"NO DISPONIBLE","DISPONIBLE")</f>
        <v>#N/A</v>
      </c>
      <c r="M8803" s="9">
        <f>COUNTIF(Tabla267[[#This Row],[VALOR RESTANTE]],0)</f>
        <v>0</v>
      </c>
    </row>
    <row r="8804" spans="2:13" hidden="1" x14ac:dyDescent="0.2">
      <c r="B8804" s="31">
        <v>8795</v>
      </c>
      <c r="J8804">
        <f t="shared" si="137"/>
        <v>105000</v>
      </c>
      <c r="K8804" t="e">
        <f>VLOOKUP(B8804,'REGISTRO ABONOS'!$B$8:$BC$10039,54,0)</f>
        <v>#N/A</v>
      </c>
      <c r="L8804" t="e">
        <f>IF(Tabla267[[#This Row],[VALOR RESTANTE]]&lt;Tabla267[[#This Row],[VALOR]],"NO DISPONIBLE","DISPONIBLE")</f>
        <v>#N/A</v>
      </c>
      <c r="M8804" s="9">
        <f>COUNTIF(Tabla267[[#This Row],[VALOR RESTANTE]],0)</f>
        <v>0</v>
      </c>
    </row>
    <row r="8805" spans="2:13" hidden="1" x14ac:dyDescent="0.2">
      <c r="B8805" s="31">
        <v>8796</v>
      </c>
      <c r="J8805">
        <f t="shared" si="137"/>
        <v>105000</v>
      </c>
      <c r="K8805" t="e">
        <f>VLOOKUP(B8805,'REGISTRO ABONOS'!$B$8:$BC$10039,54,0)</f>
        <v>#N/A</v>
      </c>
      <c r="L8805" t="e">
        <f>IF(Tabla267[[#This Row],[VALOR RESTANTE]]&lt;Tabla267[[#This Row],[VALOR]],"NO DISPONIBLE","DISPONIBLE")</f>
        <v>#N/A</v>
      </c>
      <c r="M8805" s="9">
        <f>COUNTIF(Tabla267[[#This Row],[VALOR RESTANTE]],0)</f>
        <v>0</v>
      </c>
    </row>
    <row r="8806" spans="2:13" hidden="1" x14ac:dyDescent="0.2">
      <c r="B8806" s="31">
        <v>8797</v>
      </c>
      <c r="J8806">
        <f t="shared" si="137"/>
        <v>105000</v>
      </c>
      <c r="K8806" t="e">
        <f>VLOOKUP(B8806,'REGISTRO ABONOS'!$B$8:$BC$10039,54,0)</f>
        <v>#N/A</v>
      </c>
      <c r="L8806" t="e">
        <f>IF(Tabla267[[#This Row],[VALOR RESTANTE]]&lt;Tabla267[[#This Row],[VALOR]],"NO DISPONIBLE","DISPONIBLE")</f>
        <v>#N/A</v>
      </c>
      <c r="M8806" s="9">
        <f>COUNTIF(Tabla267[[#This Row],[VALOR RESTANTE]],0)</f>
        <v>0</v>
      </c>
    </row>
    <row r="8807" spans="2:13" hidden="1" x14ac:dyDescent="0.2">
      <c r="B8807" s="31">
        <v>8798</v>
      </c>
      <c r="J8807">
        <f t="shared" si="137"/>
        <v>105000</v>
      </c>
      <c r="K8807" t="e">
        <f>VLOOKUP(B8807,'REGISTRO ABONOS'!$B$8:$BC$10039,54,0)</f>
        <v>#N/A</v>
      </c>
      <c r="L8807" t="e">
        <f>IF(Tabla267[[#This Row],[VALOR RESTANTE]]&lt;Tabla267[[#This Row],[VALOR]],"NO DISPONIBLE","DISPONIBLE")</f>
        <v>#N/A</v>
      </c>
      <c r="M8807" s="9">
        <f>COUNTIF(Tabla267[[#This Row],[VALOR RESTANTE]],0)</f>
        <v>0</v>
      </c>
    </row>
    <row r="8808" spans="2:13" hidden="1" x14ac:dyDescent="0.2">
      <c r="B8808" s="31">
        <v>8799</v>
      </c>
      <c r="J8808">
        <f t="shared" si="137"/>
        <v>105000</v>
      </c>
      <c r="K8808" t="e">
        <f>VLOOKUP(B8808,'REGISTRO ABONOS'!$B$8:$BC$10039,54,0)</f>
        <v>#N/A</v>
      </c>
      <c r="L8808" t="e">
        <f>IF(Tabla267[[#This Row],[VALOR RESTANTE]]&lt;Tabla267[[#This Row],[VALOR]],"NO DISPONIBLE","DISPONIBLE")</f>
        <v>#N/A</v>
      </c>
      <c r="M8808" s="9">
        <f>COUNTIF(Tabla267[[#This Row],[VALOR RESTANTE]],0)</f>
        <v>0</v>
      </c>
    </row>
    <row r="8809" spans="2:13" hidden="1" x14ac:dyDescent="0.2">
      <c r="B8809" s="31">
        <v>8800</v>
      </c>
      <c r="J8809">
        <f t="shared" si="137"/>
        <v>105000</v>
      </c>
      <c r="K8809" t="e">
        <f>VLOOKUP(B8809,'REGISTRO ABONOS'!$B$8:$BC$10039,54,0)</f>
        <v>#N/A</v>
      </c>
      <c r="L8809" t="e">
        <f>IF(Tabla267[[#This Row],[VALOR RESTANTE]]&lt;Tabla267[[#This Row],[VALOR]],"NO DISPONIBLE","DISPONIBLE")</f>
        <v>#N/A</v>
      </c>
      <c r="M8809" s="9">
        <f>COUNTIF(Tabla267[[#This Row],[VALOR RESTANTE]],0)</f>
        <v>0</v>
      </c>
    </row>
    <row r="8810" spans="2:13" hidden="1" x14ac:dyDescent="0.2">
      <c r="B8810" s="31">
        <v>8801</v>
      </c>
      <c r="J8810">
        <f t="shared" si="137"/>
        <v>105000</v>
      </c>
      <c r="K8810" t="e">
        <f>VLOOKUP(B8810,'REGISTRO ABONOS'!$B$8:$BC$10039,54,0)</f>
        <v>#N/A</v>
      </c>
      <c r="L8810" t="e">
        <f>IF(Tabla267[[#This Row],[VALOR RESTANTE]]&lt;Tabla267[[#This Row],[VALOR]],"NO DISPONIBLE","DISPONIBLE")</f>
        <v>#N/A</v>
      </c>
      <c r="M8810" s="9">
        <f>COUNTIF(Tabla267[[#This Row],[VALOR RESTANTE]],0)</f>
        <v>0</v>
      </c>
    </row>
    <row r="8811" spans="2:13" hidden="1" x14ac:dyDescent="0.2">
      <c r="B8811" s="31">
        <v>8802</v>
      </c>
      <c r="J8811">
        <f t="shared" si="137"/>
        <v>105000</v>
      </c>
      <c r="K8811" t="e">
        <f>VLOOKUP(B8811,'REGISTRO ABONOS'!$B$8:$BC$10039,54,0)</f>
        <v>#N/A</v>
      </c>
      <c r="L8811" t="e">
        <f>IF(Tabla267[[#This Row],[VALOR RESTANTE]]&lt;Tabla267[[#This Row],[VALOR]],"NO DISPONIBLE","DISPONIBLE")</f>
        <v>#N/A</v>
      </c>
      <c r="M8811" s="9">
        <f>COUNTIF(Tabla267[[#This Row],[VALOR RESTANTE]],0)</f>
        <v>0</v>
      </c>
    </row>
    <row r="8812" spans="2:13" hidden="1" x14ac:dyDescent="0.2">
      <c r="B8812" s="31">
        <v>8803</v>
      </c>
      <c r="J8812">
        <f t="shared" si="137"/>
        <v>105000</v>
      </c>
      <c r="K8812" t="e">
        <f>VLOOKUP(B8812,'REGISTRO ABONOS'!$B$8:$BC$10039,54,0)</f>
        <v>#N/A</v>
      </c>
      <c r="L8812" t="e">
        <f>IF(Tabla267[[#This Row],[VALOR RESTANTE]]&lt;Tabla267[[#This Row],[VALOR]],"NO DISPONIBLE","DISPONIBLE")</f>
        <v>#N/A</v>
      </c>
      <c r="M8812" s="9">
        <f>COUNTIF(Tabla267[[#This Row],[VALOR RESTANTE]],0)</f>
        <v>0</v>
      </c>
    </row>
    <row r="8813" spans="2:13" hidden="1" x14ac:dyDescent="0.2">
      <c r="B8813" s="31">
        <v>8804</v>
      </c>
      <c r="J8813">
        <f t="shared" si="137"/>
        <v>105000</v>
      </c>
      <c r="K8813" t="e">
        <f>VLOOKUP(B8813,'REGISTRO ABONOS'!$B$8:$BC$10039,54,0)</f>
        <v>#N/A</v>
      </c>
      <c r="L8813" t="e">
        <f>IF(Tabla267[[#This Row],[VALOR RESTANTE]]&lt;Tabla267[[#This Row],[VALOR]],"NO DISPONIBLE","DISPONIBLE")</f>
        <v>#N/A</v>
      </c>
      <c r="M8813" s="9">
        <f>COUNTIF(Tabla267[[#This Row],[VALOR RESTANTE]],0)</f>
        <v>0</v>
      </c>
    </row>
    <row r="8814" spans="2:13" hidden="1" x14ac:dyDescent="0.2">
      <c r="B8814" s="31">
        <v>8805</v>
      </c>
      <c r="J8814">
        <f t="shared" si="137"/>
        <v>105000</v>
      </c>
      <c r="K8814" t="e">
        <f>VLOOKUP(B8814,'REGISTRO ABONOS'!$B$8:$BC$10039,54,0)</f>
        <v>#N/A</v>
      </c>
      <c r="L8814" t="e">
        <f>IF(Tabla267[[#This Row],[VALOR RESTANTE]]&lt;Tabla267[[#This Row],[VALOR]],"NO DISPONIBLE","DISPONIBLE")</f>
        <v>#N/A</v>
      </c>
      <c r="M8814" s="9">
        <f>COUNTIF(Tabla267[[#This Row],[VALOR RESTANTE]],0)</f>
        <v>0</v>
      </c>
    </row>
    <row r="8815" spans="2:13" hidden="1" x14ac:dyDescent="0.2">
      <c r="B8815" s="31">
        <v>8806</v>
      </c>
      <c r="J8815">
        <f t="shared" si="137"/>
        <v>105000</v>
      </c>
      <c r="K8815" t="e">
        <f>VLOOKUP(B8815,'REGISTRO ABONOS'!$B$8:$BC$10039,54,0)</f>
        <v>#N/A</v>
      </c>
      <c r="L8815" t="e">
        <f>IF(Tabla267[[#This Row],[VALOR RESTANTE]]&lt;Tabla267[[#This Row],[VALOR]],"NO DISPONIBLE","DISPONIBLE")</f>
        <v>#N/A</v>
      </c>
      <c r="M8815" s="9">
        <f>COUNTIF(Tabla267[[#This Row],[VALOR RESTANTE]],0)</f>
        <v>0</v>
      </c>
    </row>
    <row r="8816" spans="2:13" hidden="1" x14ac:dyDescent="0.2">
      <c r="B8816" s="31">
        <v>8807</v>
      </c>
      <c r="J8816">
        <f t="shared" si="137"/>
        <v>105000</v>
      </c>
      <c r="K8816" t="e">
        <f>VLOOKUP(B8816,'REGISTRO ABONOS'!$B$8:$BC$10039,54,0)</f>
        <v>#N/A</v>
      </c>
      <c r="L8816" t="e">
        <f>IF(Tabla267[[#This Row],[VALOR RESTANTE]]&lt;Tabla267[[#This Row],[VALOR]],"NO DISPONIBLE","DISPONIBLE")</f>
        <v>#N/A</v>
      </c>
      <c r="M8816" s="9">
        <f>COUNTIF(Tabla267[[#This Row],[VALOR RESTANTE]],0)</f>
        <v>0</v>
      </c>
    </row>
    <row r="8817" spans="2:13" hidden="1" x14ac:dyDescent="0.2">
      <c r="B8817" s="31">
        <v>8808</v>
      </c>
      <c r="J8817">
        <f t="shared" si="137"/>
        <v>105000</v>
      </c>
      <c r="K8817" t="e">
        <f>VLOOKUP(B8817,'REGISTRO ABONOS'!$B$8:$BC$10039,54,0)</f>
        <v>#N/A</v>
      </c>
      <c r="L8817" t="e">
        <f>IF(Tabla267[[#This Row],[VALOR RESTANTE]]&lt;Tabla267[[#This Row],[VALOR]],"NO DISPONIBLE","DISPONIBLE")</f>
        <v>#N/A</v>
      </c>
      <c r="M8817" s="9">
        <f>COUNTIF(Tabla267[[#This Row],[VALOR RESTANTE]],0)</f>
        <v>0</v>
      </c>
    </row>
    <row r="8818" spans="2:13" hidden="1" x14ac:dyDescent="0.2">
      <c r="B8818" s="31">
        <v>8809</v>
      </c>
      <c r="J8818">
        <f t="shared" si="137"/>
        <v>105000</v>
      </c>
      <c r="K8818" t="e">
        <f>VLOOKUP(B8818,'REGISTRO ABONOS'!$B$8:$BC$10039,54,0)</f>
        <v>#N/A</v>
      </c>
      <c r="L8818" t="e">
        <f>IF(Tabla267[[#This Row],[VALOR RESTANTE]]&lt;Tabla267[[#This Row],[VALOR]],"NO DISPONIBLE","DISPONIBLE")</f>
        <v>#N/A</v>
      </c>
      <c r="M8818" s="9">
        <f>COUNTIF(Tabla267[[#This Row],[VALOR RESTANTE]],0)</f>
        <v>0</v>
      </c>
    </row>
    <row r="8819" spans="2:13" hidden="1" x14ac:dyDescent="0.2">
      <c r="B8819" s="31">
        <v>8810</v>
      </c>
      <c r="J8819">
        <f t="shared" si="137"/>
        <v>105000</v>
      </c>
      <c r="K8819" t="e">
        <f>VLOOKUP(B8819,'REGISTRO ABONOS'!$B$8:$BC$10039,54,0)</f>
        <v>#N/A</v>
      </c>
      <c r="L8819" t="e">
        <f>IF(Tabla267[[#This Row],[VALOR RESTANTE]]&lt;Tabla267[[#This Row],[VALOR]],"NO DISPONIBLE","DISPONIBLE")</f>
        <v>#N/A</v>
      </c>
      <c r="M8819" s="9">
        <f>COUNTIF(Tabla267[[#This Row],[VALOR RESTANTE]],0)</f>
        <v>0</v>
      </c>
    </row>
    <row r="8820" spans="2:13" hidden="1" x14ac:dyDescent="0.2">
      <c r="B8820" s="31">
        <v>8811</v>
      </c>
      <c r="J8820">
        <f t="shared" si="137"/>
        <v>105000</v>
      </c>
      <c r="K8820" t="e">
        <f>VLOOKUP(B8820,'REGISTRO ABONOS'!$B$8:$BC$10039,54,0)</f>
        <v>#N/A</v>
      </c>
      <c r="L8820" t="e">
        <f>IF(Tabla267[[#This Row],[VALOR RESTANTE]]&lt;Tabla267[[#This Row],[VALOR]],"NO DISPONIBLE","DISPONIBLE")</f>
        <v>#N/A</v>
      </c>
      <c r="M8820" s="9">
        <f>COUNTIF(Tabla267[[#This Row],[VALOR RESTANTE]],0)</f>
        <v>0</v>
      </c>
    </row>
    <row r="8821" spans="2:13" hidden="1" x14ac:dyDescent="0.2">
      <c r="B8821" s="31">
        <v>8812</v>
      </c>
      <c r="J8821">
        <f t="shared" si="137"/>
        <v>105000</v>
      </c>
      <c r="K8821" t="e">
        <f>VLOOKUP(B8821,'REGISTRO ABONOS'!$B$8:$BC$10039,54,0)</f>
        <v>#N/A</v>
      </c>
      <c r="L8821" t="e">
        <f>IF(Tabla267[[#This Row],[VALOR RESTANTE]]&lt;Tabla267[[#This Row],[VALOR]],"NO DISPONIBLE","DISPONIBLE")</f>
        <v>#N/A</v>
      </c>
      <c r="M8821" s="9">
        <f>COUNTIF(Tabla267[[#This Row],[VALOR RESTANTE]],0)</f>
        <v>0</v>
      </c>
    </row>
    <row r="8822" spans="2:13" hidden="1" x14ac:dyDescent="0.2">
      <c r="B8822" s="31">
        <v>8813</v>
      </c>
      <c r="J8822">
        <f t="shared" si="137"/>
        <v>105000</v>
      </c>
      <c r="K8822" t="e">
        <f>VLOOKUP(B8822,'REGISTRO ABONOS'!$B$8:$BC$10039,54,0)</f>
        <v>#N/A</v>
      </c>
      <c r="L8822" t="e">
        <f>IF(Tabla267[[#This Row],[VALOR RESTANTE]]&lt;Tabla267[[#This Row],[VALOR]],"NO DISPONIBLE","DISPONIBLE")</f>
        <v>#N/A</v>
      </c>
      <c r="M8822" s="9">
        <f>COUNTIF(Tabla267[[#This Row],[VALOR RESTANTE]],0)</f>
        <v>0</v>
      </c>
    </row>
    <row r="8823" spans="2:13" hidden="1" x14ac:dyDescent="0.2">
      <c r="B8823" s="31">
        <v>8814</v>
      </c>
      <c r="J8823">
        <f t="shared" si="137"/>
        <v>105000</v>
      </c>
      <c r="K8823" t="e">
        <f>VLOOKUP(B8823,'REGISTRO ABONOS'!$B$8:$BC$10039,54,0)</f>
        <v>#N/A</v>
      </c>
      <c r="L8823" t="e">
        <f>IF(Tabla267[[#This Row],[VALOR RESTANTE]]&lt;Tabla267[[#This Row],[VALOR]],"NO DISPONIBLE","DISPONIBLE")</f>
        <v>#N/A</v>
      </c>
      <c r="M8823" s="9">
        <f>COUNTIF(Tabla267[[#This Row],[VALOR RESTANTE]],0)</f>
        <v>0</v>
      </c>
    </row>
    <row r="8824" spans="2:13" hidden="1" x14ac:dyDescent="0.2">
      <c r="B8824" s="31">
        <v>8815</v>
      </c>
      <c r="J8824">
        <f t="shared" si="137"/>
        <v>105000</v>
      </c>
      <c r="K8824" t="e">
        <f>VLOOKUP(B8824,'REGISTRO ABONOS'!$B$8:$BC$10039,54,0)</f>
        <v>#N/A</v>
      </c>
      <c r="L8824" t="e">
        <f>IF(Tabla267[[#This Row],[VALOR RESTANTE]]&lt;Tabla267[[#This Row],[VALOR]],"NO DISPONIBLE","DISPONIBLE")</f>
        <v>#N/A</v>
      </c>
      <c r="M8824" s="9">
        <f>COUNTIF(Tabla267[[#This Row],[VALOR RESTANTE]],0)</f>
        <v>0</v>
      </c>
    </row>
    <row r="8825" spans="2:13" hidden="1" x14ac:dyDescent="0.2">
      <c r="B8825" s="31">
        <v>8816</v>
      </c>
      <c r="J8825">
        <f t="shared" si="137"/>
        <v>105000</v>
      </c>
      <c r="K8825" t="e">
        <f>VLOOKUP(B8825,'REGISTRO ABONOS'!$B$8:$BC$10039,54,0)</f>
        <v>#N/A</v>
      </c>
      <c r="L8825" t="e">
        <f>IF(Tabla267[[#This Row],[VALOR RESTANTE]]&lt;Tabla267[[#This Row],[VALOR]],"NO DISPONIBLE","DISPONIBLE")</f>
        <v>#N/A</v>
      </c>
      <c r="M8825" s="9">
        <f>COUNTIF(Tabla267[[#This Row],[VALOR RESTANTE]],0)</f>
        <v>0</v>
      </c>
    </row>
    <row r="8826" spans="2:13" hidden="1" x14ac:dyDescent="0.2">
      <c r="B8826" s="31">
        <v>8817</v>
      </c>
      <c r="J8826">
        <f t="shared" si="137"/>
        <v>105000</v>
      </c>
      <c r="K8826" t="e">
        <f>VLOOKUP(B8826,'REGISTRO ABONOS'!$B$8:$BC$10039,54,0)</f>
        <v>#N/A</v>
      </c>
      <c r="L8826" t="e">
        <f>IF(Tabla267[[#This Row],[VALOR RESTANTE]]&lt;Tabla267[[#This Row],[VALOR]],"NO DISPONIBLE","DISPONIBLE")</f>
        <v>#N/A</v>
      </c>
      <c r="M8826" s="9">
        <f>COUNTIF(Tabla267[[#This Row],[VALOR RESTANTE]],0)</f>
        <v>0</v>
      </c>
    </row>
    <row r="8827" spans="2:13" hidden="1" x14ac:dyDescent="0.2">
      <c r="B8827" s="31">
        <v>8818</v>
      </c>
      <c r="J8827">
        <f t="shared" si="137"/>
        <v>105000</v>
      </c>
      <c r="K8827" t="e">
        <f>VLOOKUP(B8827,'REGISTRO ABONOS'!$B$8:$BC$10039,54,0)</f>
        <v>#N/A</v>
      </c>
      <c r="L8827" t="e">
        <f>IF(Tabla267[[#This Row],[VALOR RESTANTE]]&lt;Tabla267[[#This Row],[VALOR]],"NO DISPONIBLE","DISPONIBLE")</f>
        <v>#N/A</v>
      </c>
      <c r="M8827" s="9">
        <f>COUNTIF(Tabla267[[#This Row],[VALOR RESTANTE]],0)</f>
        <v>0</v>
      </c>
    </row>
    <row r="8828" spans="2:13" hidden="1" x14ac:dyDescent="0.2">
      <c r="B8828" s="31">
        <v>8819</v>
      </c>
      <c r="J8828">
        <f t="shared" si="137"/>
        <v>105000</v>
      </c>
      <c r="K8828" t="e">
        <f>VLOOKUP(B8828,'REGISTRO ABONOS'!$B$8:$BC$10039,54,0)</f>
        <v>#N/A</v>
      </c>
      <c r="L8828" t="e">
        <f>IF(Tabla267[[#This Row],[VALOR RESTANTE]]&lt;Tabla267[[#This Row],[VALOR]],"NO DISPONIBLE","DISPONIBLE")</f>
        <v>#N/A</v>
      </c>
      <c r="M8828" s="9">
        <f>COUNTIF(Tabla267[[#This Row],[VALOR RESTANTE]],0)</f>
        <v>0</v>
      </c>
    </row>
    <row r="8829" spans="2:13" hidden="1" x14ac:dyDescent="0.2">
      <c r="B8829" s="31">
        <v>8820</v>
      </c>
      <c r="J8829">
        <f t="shared" si="137"/>
        <v>105000</v>
      </c>
      <c r="K8829" t="e">
        <f>VLOOKUP(B8829,'REGISTRO ABONOS'!$B$8:$BC$10039,54,0)</f>
        <v>#N/A</v>
      </c>
      <c r="L8829" t="e">
        <f>IF(Tabla267[[#This Row],[VALOR RESTANTE]]&lt;Tabla267[[#This Row],[VALOR]],"NO DISPONIBLE","DISPONIBLE")</f>
        <v>#N/A</v>
      </c>
      <c r="M8829" s="9">
        <f>COUNTIF(Tabla267[[#This Row],[VALOR RESTANTE]],0)</f>
        <v>0</v>
      </c>
    </row>
    <row r="8830" spans="2:13" hidden="1" x14ac:dyDescent="0.2">
      <c r="B8830" s="31">
        <v>8821</v>
      </c>
      <c r="J8830">
        <f t="shared" si="137"/>
        <v>105000</v>
      </c>
      <c r="K8830" t="e">
        <f>VLOOKUP(B8830,'REGISTRO ABONOS'!$B$8:$BC$10039,54,0)</f>
        <v>#N/A</v>
      </c>
      <c r="L8830" t="e">
        <f>IF(Tabla267[[#This Row],[VALOR RESTANTE]]&lt;Tabla267[[#This Row],[VALOR]],"NO DISPONIBLE","DISPONIBLE")</f>
        <v>#N/A</v>
      </c>
      <c r="M8830" s="9">
        <f>COUNTIF(Tabla267[[#This Row],[VALOR RESTANTE]],0)</f>
        <v>0</v>
      </c>
    </row>
    <row r="8831" spans="2:13" hidden="1" x14ac:dyDescent="0.2">
      <c r="B8831" s="31">
        <v>8822</v>
      </c>
      <c r="J8831">
        <f t="shared" si="137"/>
        <v>105000</v>
      </c>
      <c r="K8831" t="e">
        <f>VLOOKUP(B8831,'REGISTRO ABONOS'!$B$8:$BC$10039,54,0)</f>
        <v>#N/A</v>
      </c>
      <c r="L8831" t="e">
        <f>IF(Tabla267[[#This Row],[VALOR RESTANTE]]&lt;Tabla267[[#This Row],[VALOR]],"NO DISPONIBLE","DISPONIBLE")</f>
        <v>#N/A</v>
      </c>
      <c r="M8831" s="9">
        <f>COUNTIF(Tabla267[[#This Row],[VALOR RESTANTE]],0)</f>
        <v>0</v>
      </c>
    </row>
    <row r="8832" spans="2:13" hidden="1" x14ac:dyDescent="0.2">
      <c r="B8832" s="31">
        <v>8823</v>
      </c>
      <c r="J8832">
        <f t="shared" si="137"/>
        <v>105000</v>
      </c>
      <c r="K8832" t="e">
        <f>VLOOKUP(B8832,'REGISTRO ABONOS'!$B$8:$BC$10039,54,0)</f>
        <v>#N/A</v>
      </c>
      <c r="L8832" t="e">
        <f>IF(Tabla267[[#This Row],[VALOR RESTANTE]]&lt;Tabla267[[#This Row],[VALOR]],"NO DISPONIBLE","DISPONIBLE")</f>
        <v>#N/A</v>
      </c>
      <c r="M8832" s="9">
        <f>COUNTIF(Tabla267[[#This Row],[VALOR RESTANTE]],0)</f>
        <v>0</v>
      </c>
    </row>
    <row r="8833" spans="2:13" hidden="1" x14ac:dyDescent="0.2">
      <c r="B8833" s="31">
        <v>8824</v>
      </c>
      <c r="J8833">
        <f t="shared" si="137"/>
        <v>105000</v>
      </c>
      <c r="K8833" t="e">
        <f>VLOOKUP(B8833,'REGISTRO ABONOS'!$B$8:$BC$10039,54,0)</f>
        <v>#N/A</v>
      </c>
      <c r="L8833" t="e">
        <f>IF(Tabla267[[#This Row],[VALOR RESTANTE]]&lt;Tabla267[[#This Row],[VALOR]],"NO DISPONIBLE","DISPONIBLE")</f>
        <v>#N/A</v>
      </c>
      <c r="M8833" s="9">
        <f>COUNTIF(Tabla267[[#This Row],[VALOR RESTANTE]],0)</f>
        <v>0</v>
      </c>
    </row>
    <row r="8834" spans="2:13" hidden="1" x14ac:dyDescent="0.2">
      <c r="B8834" s="31">
        <v>8825</v>
      </c>
      <c r="J8834">
        <f t="shared" si="137"/>
        <v>105000</v>
      </c>
      <c r="K8834" t="e">
        <f>VLOOKUP(B8834,'REGISTRO ABONOS'!$B$8:$BC$10039,54,0)</f>
        <v>#N/A</v>
      </c>
      <c r="L8834" t="e">
        <f>IF(Tabla267[[#This Row],[VALOR RESTANTE]]&lt;Tabla267[[#This Row],[VALOR]],"NO DISPONIBLE","DISPONIBLE")</f>
        <v>#N/A</v>
      </c>
      <c r="M8834" s="9">
        <f>COUNTIF(Tabla267[[#This Row],[VALOR RESTANTE]],0)</f>
        <v>0</v>
      </c>
    </row>
    <row r="8835" spans="2:13" hidden="1" x14ac:dyDescent="0.2">
      <c r="B8835" s="31">
        <v>8826</v>
      </c>
      <c r="J8835">
        <f t="shared" si="137"/>
        <v>105000</v>
      </c>
      <c r="K8835" t="e">
        <f>VLOOKUP(B8835,'REGISTRO ABONOS'!$B$8:$BC$10039,54,0)</f>
        <v>#N/A</v>
      </c>
      <c r="L8835" t="e">
        <f>IF(Tabla267[[#This Row],[VALOR RESTANTE]]&lt;Tabla267[[#This Row],[VALOR]],"NO DISPONIBLE","DISPONIBLE")</f>
        <v>#N/A</v>
      </c>
      <c r="M8835" s="9">
        <f>COUNTIF(Tabla267[[#This Row],[VALOR RESTANTE]],0)</f>
        <v>0</v>
      </c>
    </row>
    <row r="8836" spans="2:13" hidden="1" x14ac:dyDescent="0.2">
      <c r="B8836" s="31">
        <v>8827</v>
      </c>
      <c r="J8836">
        <f t="shared" si="137"/>
        <v>105000</v>
      </c>
      <c r="K8836" t="e">
        <f>VLOOKUP(B8836,'REGISTRO ABONOS'!$B$8:$BC$10039,54,0)</f>
        <v>#N/A</v>
      </c>
      <c r="L8836" t="e">
        <f>IF(Tabla267[[#This Row],[VALOR RESTANTE]]&lt;Tabla267[[#This Row],[VALOR]],"NO DISPONIBLE","DISPONIBLE")</f>
        <v>#N/A</v>
      </c>
      <c r="M8836" s="9">
        <f>COUNTIF(Tabla267[[#This Row],[VALOR RESTANTE]],0)</f>
        <v>0</v>
      </c>
    </row>
    <row r="8837" spans="2:13" hidden="1" x14ac:dyDescent="0.2">
      <c r="B8837" s="31">
        <v>8828</v>
      </c>
      <c r="J8837">
        <f t="shared" si="137"/>
        <v>105000</v>
      </c>
      <c r="K8837" t="e">
        <f>VLOOKUP(B8837,'REGISTRO ABONOS'!$B$8:$BC$10039,54,0)</f>
        <v>#N/A</v>
      </c>
      <c r="L8837" t="e">
        <f>IF(Tabla267[[#This Row],[VALOR RESTANTE]]&lt;Tabla267[[#This Row],[VALOR]],"NO DISPONIBLE","DISPONIBLE")</f>
        <v>#N/A</v>
      </c>
      <c r="M8837" s="9">
        <f>COUNTIF(Tabla267[[#This Row],[VALOR RESTANTE]],0)</f>
        <v>0</v>
      </c>
    </row>
    <row r="8838" spans="2:13" hidden="1" x14ac:dyDescent="0.2">
      <c r="B8838" s="31">
        <v>8829</v>
      </c>
      <c r="J8838">
        <f t="shared" si="137"/>
        <v>105000</v>
      </c>
      <c r="K8838" t="e">
        <f>VLOOKUP(B8838,'REGISTRO ABONOS'!$B$8:$BC$10039,54,0)</f>
        <v>#N/A</v>
      </c>
      <c r="L8838" t="e">
        <f>IF(Tabla267[[#This Row],[VALOR RESTANTE]]&lt;Tabla267[[#This Row],[VALOR]],"NO DISPONIBLE","DISPONIBLE")</f>
        <v>#N/A</v>
      </c>
      <c r="M8838" s="9">
        <f>COUNTIF(Tabla267[[#This Row],[VALOR RESTANTE]],0)</f>
        <v>0</v>
      </c>
    </row>
    <row r="8839" spans="2:13" hidden="1" x14ac:dyDescent="0.2">
      <c r="B8839" s="31">
        <v>8830</v>
      </c>
      <c r="J8839">
        <f t="shared" si="137"/>
        <v>105000</v>
      </c>
      <c r="K8839" t="e">
        <f>VLOOKUP(B8839,'REGISTRO ABONOS'!$B$8:$BC$10039,54,0)</f>
        <v>#N/A</v>
      </c>
      <c r="L8839" t="e">
        <f>IF(Tabla267[[#This Row],[VALOR RESTANTE]]&lt;Tabla267[[#This Row],[VALOR]],"NO DISPONIBLE","DISPONIBLE")</f>
        <v>#N/A</v>
      </c>
      <c r="M8839" s="9">
        <f>COUNTIF(Tabla267[[#This Row],[VALOR RESTANTE]],0)</f>
        <v>0</v>
      </c>
    </row>
    <row r="8840" spans="2:13" hidden="1" x14ac:dyDescent="0.2">
      <c r="B8840" s="31">
        <v>8831</v>
      </c>
      <c r="J8840">
        <f t="shared" si="137"/>
        <v>105000</v>
      </c>
      <c r="K8840" t="e">
        <f>VLOOKUP(B8840,'REGISTRO ABONOS'!$B$8:$BC$10039,54,0)</f>
        <v>#N/A</v>
      </c>
      <c r="L8840" t="e">
        <f>IF(Tabla267[[#This Row],[VALOR RESTANTE]]&lt;Tabla267[[#This Row],[VALOR]],"NO DISPONIBLE","DISPONIBLE")</f>
        <v>#N/A</v>
      </c>
      <c r="M8840" s="9">
        <f>COUNTIF(Tabla267[[#This Row],[VALOR RESTANTE]],0)</f>
        <v>0</v>
      </c>
    </row>
    <row r="8841" spans="2:13" hidden="1" x14ac:dyDescent="0.2">
      <c r="B8841" s="31">
        <v>8832</v>
      </c>
      <c r="J8841">
        <f t="shared" si="137"/>
        <v>105000</v>
      </c>
      <c r="K8841" t="e">
        <f>VLOOKUP(B8841,'REGISTRO ABONOS'!$B$8:$BC$10039,54,0)</f>
        <v>#N/A</v>
      </c>
      <c r="L8841" t="e">
        <f>IF(Tabla267[[#This Row],[VALOR RESTANTE]]&lt;Tabla267[[#This Row],[VALOR]],"NO DISPONIBLE","DISPONIBLE")</f>
        <v>#N/A</v>
      </c>
      <c r="M8841" s="9">
        <f>COUNTIF(Tabla267[[#This Row],[VALOR RESTANTE]],0)</f>
        <v>0</v>
      </c>
    </row>
    <row r="8842" spans="2:13" hidden="1" x14ac:dyDescent="0.2">
      <c r="B8842" s="31">
        <v>8833</v>
      </c>
      <c r="J8842">
        <f t="shared" si="137"/>
        <v>105000</v>
      </c>
      <c r="K8842" t="e">
        <f>VLOOKUP(B8842,'REGISTRO ABONOS'!$B$8:$BC$10039,54,0)</f>
        <v>#N/A</v>
      </c>
      <c r="L8842" t="e">
        <f>IF(Tabla267[[#This Row],[VALOR RESTANTE]]&lt;Tabla267[[#This Row],[VALOR]],"NO DISPONIBLE","DISPONIBLE")</f>
        <v>#N/A</v>
      </c>
      <c r="M8842" s="9">
        <f>COUNTIF(Tabla267[[#This Row],[VALOR RESTANTE]],0)</f>
        <v>0</v>
      </c>
    </row>
    <row r="8843" spans="2:13" hidden="1" x14ac:dyDescent="0.2">
      <c r="B8843" s="31">
        <v>8834</v>
      </c>
      <c r="J8843">
        <f t="shared" si="137"/>
        <v>105000</v>
      </c>
      <c r="K8843" t="e">
        <f>VLOOKUP(B8843,'REGISTRO ABONOS'!$B$8:$BC$10039,54,0)</f>
        <v>#N/A</v>
      </c>
      <c r="L8843" t="e">
        <f>IF(Tabla267[[#This Row],[VALOR RESTANTE]]&lt;Tabla267[[#This Row],[VALOR]],"NO DISPONIBLE","DISPONIBLE")</f>
        <v>#N/A</v>
      </c>
      <c r="M8843" s="9">
        <f>COUNTIF(Tabla267[[#This Row],[VALOR RESTANTE]],0)</f>
        <v>0</v>
      </c>
    </row>
    <row r="8844" spans="2:13" hidden="1" x14ac:dyDescent="0.2">
      <c r="B8844" s="31">
        <v>8835</v>
      </c>
      <c r="J8844">
        <f t="shared" ref="J8844:J8907" si="138">IF(C8844&gt;43607,130000,105000)</f>
        <v>105000</v>
      </c>
      <c r="K8844" t="e">
        <f>VLOOKUP(B8844,'REGISTRO ABONOS'!$B$8:$BC$10039,54,0)</f>
        <v>#N/A</v>
      </c>
      <c r="L8844" t="e">
        <f>IF(Tabla267[[#This Row],[VALOR RESTANTE]]&lt;Tabla267[[#This Row],[VALOR]],"NO DISPONIBLE","DISPONIBLE")</f>
        <v>#N/A</v>
      </c>
      <c r="M8844" s="9">
        <f>COUNTIF(Tabla267[[#This Row],[VALOR RESTANTE]],0)</f>
        <v>0</v>
      </c>
    </row>
    <row r="8845" spans="2:13" hidden="1" x14ac:dyDescent="0.2">
      <c r="B8845" s="31">
        <v>8836</v>
      </c>
      <c r="J8845">
        <f t="shared" si="138"/>
        <v>105000</v>
      </c>
      <c r="K8845" t="e">
        <f>VLOOKUP(B8845,'REGISTRO ABONOS'!$B$8:$BC$10039,54,0)</f>
        <v>#N/A</v>
      </c>
      <c r="L8845" t="e">
        <f>IF(Tabla267[[#This Row],[VALOR RESTANTE]]&lt;Tabla267[[#This Row],[VALOR]],"NO DISPONIBLE","DISPONIBLE")</f>
        <v>#N/A</v>
      </c>
      <c r="M8845" s="9">
        <f>COUNTIF(Tabla267[[#This Row],[VALOR RESTANTE]],0)</f>
        <v>0</v>
      </c>
    </row>
    <row r="8846" spans="2:13" hidden="1" x14ac:dyDescent="0.2">
      <c r="B8846" s="31">
        <v>8837</v>
      </c>
      <c r="J8846">
        <f t="shared" si="138"/>
        <v>105000</v>
      </c>
      <c r="K8846" t="e">
        <f>VLOOKUP(B8846,'REGISTRO ABONOS'!$B$8:$BC$10039,54,0)</f>
        <v>#N/A</v>
      </c>
      <c r="L8846" t="e">
        <f>IF(Tabla267[[#This Row],[VALOR RESTANTE]]&lt;Tabla267[[#This Row],[VALOR]],"NO DISPONIBLE","DISPONIBLE")</f>
        <v>#N/A</v>
      </c>
      <c r="M8846" s="9">
        <f>COUNTIF(Tabla267[[#This Row],[VALOR RESTANTE]],0)</f>
        <v>0</v>
      </c>
    </row>
    <row r="8847" spans="2:13" hidden="1" x14ac:dyDescent="0.2">
      <c r="B8847" s="31">
        <v>8838</v>
      </c>
      <c r="J8847">
        <f t="shared" si="138"/>
        <v>105000</v>
      </c>
      <c r="K8847" t="e">
        <f>VLOOKUP(B8847,'REGISTRO ABONOS'!$B$8:$BC$10039,54,0)</f>
        <v>#N/A</v>
      </c>
      <c r="L8847" t="e">
        <f>IF(Tabla267[[#This Row],[VALOR RESTANTE]]&lt;Tabla267[[#This Row],[VALOR]],"NO DISPONIBLE","DISPONIBLE")</f>
        <v>#N/A</v>
      </c>
      <c r="M8847" s="9">
        <f>COUNTIF(Tabla267[[#This Row],[VALOR RESTANTE]],0)</f>
        <v>0</v>
      </c>
    </row>
    <row r="8848" spans="2:13" hidden="1" x14ac:dyDescent="0.2">
      <c r="B8848" s="31">
        <v>8839</v>
      </c>
      <c r="J8848">
        <f t="shared" si="138"/>
        <v>105000</v>
      </c>
      <c r="K8848" t="e">
        <f>VLOOKUP(B8848,'REGISTRO ABONOS'!$B$8:$BC$10039,54,0)</f>
        <v>#N/A</v>
      </c>
      <c r="L8848" t="e">
        <f>IF(Tabla267[[#This Row],[VALOR RESTANTE]]&lt;Tabla267[[#This Row],[VALOR]],"NO DISPONIBLE","DISPONIBLE")</f>
        <v>#N/A</v>
      </c>
      <c r="M8848" s="9">
        <f>COUNTIF(Tabla267[[#This Row],[VALOR RESTANTE]],0)</f>
        <v>0</v>
      </c>
    </row>
    <row r="8849" spans="2:13" hidden="1" x14ac:dyDescent="0.2">
      <c r="B8849" s="31">
        <v>8840</v>
      </c>
      <c r="J8849">
        <f t="shared" si="138"/>
        <v>105000</v>
      </c>
      <c r="K8849" t="e">
        <f>VLOOKUP(B8849,'REGISTRO ABONOS'!$B$8:$BC$10039,54,0)</f>
        <v>#N/A</v>
      </c>
      <c r="L8849" t="e">
        <f>IF(Tabla267[[#This Row],[VALOR RESTANTE]]&lt;Tabla267[[#This Row],[VALOR]],"NO DISPONIBLE","DISPONIBLE")</f>
        <v>#N/A</v>
      </c>
      <c r="M8849" s="9">
        <f>COUNTIF(Tabla267[[#This Row],[VALOR RESTANTE]],0)</f>
        <v>0</v>
      </c>
    </row>
    <row r="8850" spans="2:13" hidden="1" x14ac:dyDescent="0.2">
      <c r="B8850" s="31">
        <v>8841</v>
      </c>
      <c r="J8850">
        <f t="shared" si="138"/>
        <v>105000</v>
      </c>
      <c r="K8850" t="e">
        <f>VLOOKUP(B8850,'REGISTRO ABONOS'!$B$8:$BC$10039,54,0)</f>
        <v>#N/A</v>
      </c>
      <c r="L8850" t="e">
        <f>IF(Tabla267[[#This Row],[VALOR RESTANTE]]&lt;Tabla267[[#This Row],[VALOR]],"NO DISPONIBLE","DISPONIBLE")</f>
        <v>#N/A</v>
      </c>
      <c r="M8850" s="9">
        <f>COUNTIF(Tabla267[[#This Row],[VALOR RESTANTE]],0)</f>
        <v>0</v>
      </c>
    </row>
    <row r="8851" spans="2:13" hidden="1" x14ac:dyDescent="0.2">
      <c r="B8851" s="31">
        <v>8842</v>
      </c>
      <c r="J8851">
        <f t="shared" si="138"/>
        <v>105000</v>
      </c>
      <c r="K8851" t="e">
        <f>VLOOKUP(B8851,'REGISTRO ABONOS'!$B$8:$BC$10039,54,0)</f>
        <v>#N/A</v>
      </c>
      <c r="L8851" t="e">
        <f>IF(Tabla267[[#This Row],[VALOR RESTANTE]]&lt;Tabla267[[#This Row],[VALOR]],"NO DISPONIBLE","DISPONIBLE")</f>
        <v>#N/A</v>
      </c>
      <c r="M8851" s="9">
        <f>COUNTIF(Tabla267[[#This Row],[VALOR RESTANTE]],0)</f>
        <v>0</v>
      </c>
    </row>
    <row r="8852" spans="2:13" hidden="1" x14ac:dyDescent="0.2">
      <c r="B8852" s="31">
        <v>8843</v>
      </c>
      <c r="J8852">
        <f t="shared" si="138"/>
        <v>105000</v>
      </c>
      <c r="K8852" t="e">
        <f>VLOOKUP(B8852,'REGISTRO ABONOS'!$B$8:$BC$10039,54,0)</f>
        <v>#N/A</v>
      </c>
      <c r="L8852" t="e">
        <f>IF(Tabla267[[#This Row],[VALOR RESTANTE]]&lt;Tabla267[[#This Row],[VALOR]],"NO DISPONIBLE","DISPONIBLE")</f>
        <v>#N/A</v>
      </c>
      <c r="M8852" s="9">
        <f>COUNTIF(Tabla267[[#This Row],[VALOR RESTANTE]],0)</f>
        <v>0</v>
      </c>
    </row>
    <row r="8853" spans="2:13" hidden="1" x14ac:dyDescent="0.2">
      <c r="B8853" s="31">
        <v>8844</v>
      </c>
      <c r="J8853">
        <f t="shared" si="138"/>
        <v>105000</v>
      </c>
      <c r="K8853" t="e">
        <f>VLOOKUP(B8853,'REGISTRO ABONOS'!$B$8:$BC$10039,54,0)</f>
        <v>#N/A</v>
      </c>
      <c r="L8853" t="e">
        <f>IF(Tabla267[[#This Row],[VALOR RESTANTE]]&lt;Tabla267[[#This Row],[VALOR]],"NO DISPONIBLE","DISPONIBLE")</f>
        <v>#N/A</v>
      </c>
      <c r="M8853" s="9">
        <f>COUNTIF(Tabla267[[#This Row],[VALOR RESTANTE]],0)</f>
        <v>0</v>
      </c>
    </row>
    <row r="8854" spans="2:13" hidden="1" x14ac:dyDescent="0.2">
      <c r="B8854" s="31">
        <v>8845</v>
      </c>
      <c r="J8854">
        <f t="shared" si="138"/>
        <v>105000</v>
      </c>
      <c r="K8854" t="e">
        <f>VLOOKUP(B8854,'REGISTRO ABONOS'!$B$8:$BC$10039,54,0)</f>
        <v>#N/A</v>
      </c>
      <c r="L8854" t="e">
        <f>IF(Tabla267[[#This Row],[VALOR RESTANTE]]&lt;Tabla267[[#This Row],[VALOR]],"NO DISPONIBLE","DISPONIBLE")</f>
        <v>#N/A</v>
      </c>
      <c r="M8854" s="9">
        <f>COUNTIF(Tabla267[[#This Row],[VALOR RESTANTE]],0)</f>
        <v>0</v>
      </c>
    </row>
    <row r="8855" spans="2:13" hidden="1" x14ac:dyDescent="0.2">
      <c r="B8855" s="31">
        <v>8846</v>
      </c>
      <c r="J8855">
        <f t="shared" si="138"/>
        <v>105000</v>
      </c>
      <c r="K8855" t="e">
        <f>VLOOKUP(B8855,'REGISTRO ABONOS'!$B$8:$BC$10039,54,0)</f>
        <v>#N/A</v>
      </c>
      <c r="L8855" t="e">
        <f>IF(Tabla267[[#This Row],[VALOR RESTANTE]]&lt;Tabla267[[#This Row],[VALOR]],"NO DISPONIBLE","DISPONIBLE")</f>
        <v>#N/A</v>
      </c>
      <c r="M8855" s="9">
        <f>COUNTIF(Tabla267[[#This Row],[VALOR RESTANTE]],0)</f>
        <v>0</v>
      </c>
    </row>
    <row r="8856" spans="2:13" hidden="1" x14ac:dyDescent="0.2">
      <c r="B8856" s="31">
        <v>8847</v>
      </c>
      <c r="J8856">
        <f t="shared" si="138"/>
        <v>105000</v>
      </c>
      <c r="K8856" t="e">
        <f>VLOOKUP(B8856,'REGISTRO ABONOS'!$B$8:$BC$10039,54,0)</f>
        <v>#N/A</v>
      </c>
      <c r="L8856" t="e">
        <f>IF(Tabla267[[#This Row],[VALOR RESTANTE]]&lt;Tabla267[[#This Row],[VALOR]],"NO DISPONIBLE","DISPONIBLE")</f>
        <v>#N/A</v>
      </c>
      <c r="M8856" s="9">
        <f>COUNTIF(Tabla267[[#This Row],[VALOR RESTANTE]],0)</f>
        <v>0</v>
      </c>
    </row>
    <row r="8857" spans="2:13" hidden="1" x14ac:dyDescent="0.2">
      <c r="B8857" s="31">
        <v>8848</v>
      </c>
      <c r="J8857">
        <f t="shared" si="138"/>
        <v>105000</v>
      </c>
      <c r="K8857" t="e">
        <f>VLOOKUP(B8857,'REGISTRO ABONOS'!$B$8:$BC$10039,54,0)</f>
        <v>#N/A</v>
      </c>
      <c r="L8857" t="e">
        <f>IF(Tabla267[[#This Row],[VALOR RESTANTE]]&lt;Tabla267[[#This Row],[VALOR]],"NO DISPONIBLE","DISPONIBLE")</f>
        <v>#N/A</v>
      </c>
      <c r="M8857" s="9">
        <f>COUNTIF(Tabla267[[#This Row],[VALOR RESTANTE]],0)</f>
        <v>0</v>
      </c>
    </row>
    <row r="8858" spans="2:13" hidden="1" x14ac:dyDescent="0.2">
      <c r="B8858" s="31">
        <v>8849</v>
      </c>
      <c r="J8858">
        <f t="shared" si="138"/>
        <v>105000</v>
      </c>
      <c r="K8858" t="e">
        <f>VLOOKUP(B8858,'REGISTRO ABONOS'!$B$8:$BC$10039,54,0)</f>
        <v>#N/A</v>
      </c>
      <c r="L8858" t="e">
        <f>IF(Tabla267[[#This Row],[VALOR RESTANTE]]&lt;Tabla267[[#This Row],[VALOR]],"NO DISPONIBLE","DISPONIBLE")</f>
        <v>#N/A</v>
      </c>
      <c r="M8858" s="9">
        <f>COUNTIF(Tabla267[[#This Row],[VALOR RESTANTE]],0)</f>
        <v>0</v>
      </c>
    </row>
    <row r="8859" spans="2:13" hidden="1" x14ac:dyDescent="0.2">
      <c r="B8859" s="31">
        <v>8850</v>
      </c>
      <c r="J8859">
        <f t="shared" si="138"/>
        <v>105000</v>
      </c>
      <c r="K8859" t="e">
        <f>VLOOKUP(B8859,'REGISTRO ABONOS'!$B$8:$BC$10039,54,0)</f>
        <v>#N/A</v>
      </c>
      <c r="L8859" t="e">
        <f>IF(Tabla267[[#This Row],[VALOR RESTANTE]]&lt;Tabla267[[#This Row],[VALOR]],"NO DISPONIBLE","DISPONIBLE")</f>
        <v>#N/A</v>
      </c>
      <c r="M8859" s="9">
        <f>COUNTIF(Tabla267[[#This Row],[VALOR RESTANTE]],0)</f>
        <v>0</v>
      </c>
    </row>
    <row r="8860" spans="2:13" hidden="1" x14ac:dyDescent="0.2">
      <c r="B8860" s="31">
        <v>8851</v>
      </c>
      <c r="J8860">
        <f t="shared" si="138"/>
        <v>105000</v>
      </c>
      <c r="K8860" t="e">
        <f>VLOOKUP(B8860,'REGISTRO ABONOS'!$B$8:$BC$10039,54,0)</f>
        <v>#N/A</v>
      </c>
      <c r="L8860" t="e">
        <f>IF(Tabla267[[#This Row],[VALOR RESTANTE]]&lt;Tabla267[[#This Row],[VALOR]],"NO DISPONIBLE","DISPONIBLE")</f>
        <v>#N/A</v>
      </c>
      <c r="M8860" s="9">
        <f>COUNTIF(Tabla267[[#This Row],[VALOR RESTANTE]],0)</f>
        <v>0</v>
      </c>
    </row>
    <row r="8861" spans="2:13" hidden="1" x14ac:dyDescent="0.2">
      <c r="B8861" s="31">
        <v>8852</v>
      </c>
      <c r="J8861">
        <f t="shared" si="138"/>
        <v>105000</v>
      </c>
      <c r="K8861" t="e">
        <f>VLOOKUP(B8861,'REGISTRO ABONOS'!$B$8:$BC$10039,54,0)</f>
        <v>#N/A</v>
      </c>
      <c r="L8861" t="e">
        <f>IF(Tabla267[[#This Row],[VALOR RESTANTE]]&lt;Tabla267[[#This Row],[VALOR]],"NO DISPONIBLE","DISPONIBLE")</f>
        <v>#N/A</v>
      </c>
      <c r="M8861" s="9">
        <f>COUNTIF(Tabla267[[#This Row],[VALOR RESTANTE]],0)</f>
        <v>0</v>
      </c>
    </row>
    <row r="8862" spans="2:13" hidden="1" x14ac:dyDescent="0.2">
      <c r="B8862" s="31">
        <v>8853</v>
      </c>
      <c r="J8862">
        <f t="shared" si="138"/>
        <v>105000</v>
      </c>
      <c r="K8862" t="e">
        <f>VLOOKUP(B8862,'REGISTRO ABONOS'!$B$8:$BC$10039,54,0)</f>
        <v>#N/A</v>
      </c>
      <c r="L8862" t="e">
        <f>IF(Tabla267[[#This Row],[VALOR RESTANTE]]&lt;Tabla267[[#This Row],[VALOR]],"NO DISPONIBLE","DISPONIBLE")</f>
        <v>#N/A</v>
      </c>
      <c r="M8862" s="9">
        <f>COUNTIF(Tabla267[[#This Row],[VALOR RESTANTE]],0)</f>
        <v>0</v>
      </c>
    </row>
    <row r="8863" spans="2:13" hidden="1" x14ac:dyDescent="0.2">
      <c r="B8863" s="31">
        <v>8854</v>
      </c>
      <c r="J8863">
        <f t="shared" si="138"/>
        <v>105000</v>
      </c>
      <c r="K8863" t="e">
        <f>VLOOKUP(B8863,'REGISTRO ABONOS'!$B$8:$BC$10039,54,0)</f>
        <v>#N/A</v>
      </c>
      <c r="L8863" t="e">
        <f>IF(Tabla267[[#This Row],[VALOR RESTANTE]]&lt;Tabla267[[#This Row],[VALOR]],"NO DISPONIBLE","DISPONIBLE")</f>
        <v>#N/A</v>
      </c>
      <c r="M8863" s="9">
        <f>COUNTIF(Tabla267[[#This Row],[VALOR RESTANTE]],0)</f>
        <v>0</v>
      </c>
    </row>
    <row r="8864" spans="2:13" hidden="1" x14ac:dyDescent="0.2">
      <c r="B8864" s="31">
        <v>8855</v>
      </c>
      <c r="J8864">
        <f t="shared" si="138"/>
        <v>105000</v>
      </c>
      <c r="K8864" t="e">
        <f>VLOOKUP(B8864,'REGISTRO ABONOS'!$B$8:$BC$10039,54,0)</f>
        <v>#N/A</v>
      </c>
      <c r="L8864" t="e">
        <f>IF(Tabla267[[#This Row],[VALOR RESTANTE]]&lt;Tabla267[[#This Row],[VALOR]],"NO DISPONIBLE","DISPONIBLE")</f>
        <v>#N/A</v>
      </c>
      <c r="M8864" s="9">
        <f>COUNTIF(Tabla267[[#This Row],[VALOR RESTANTE]],0)</f>
        <v>0</v>
      </c>
    </row>
    <row r="8865" spans="2:13" hidden="1" x14ac:dyDescent="0.2">
      <c r="B8865" s="31">
        <v>8856</v>
      </c>
      <c r="J8865">
        <f t="shared" si="138"/>
        <v>105000</v>
      </c>
      <c r="K8865" t="e">
        <f>VLOOKUP(B8865,'REGISTRO ABONOS'!$B$8:$BC$10039,54,0)</f>
        <v>#N/A</v>
      </c>
      <c r="L8865" t="e">
        <f>IF(Tabla267[[#This Row],[VALOR RESTANTE]]&lt;Tabla267[[#This Row],[VALOR]],"NO DISPONIBLE","DISPONIBLE")</f>
        <v>#N/A</v>
      </c>
      <c r="M8865" s="9">
        <f>COUNTIF(Tabla267[[#This Row],[VALOR RESTANTE]],0)</f>
        <v>0</v>
      </c>
    </row>
    <row r="8866" spans="2:13" hidden="1" x14ac:dyDescent="0.2">
      <c r="B8866" s="31">
        <v>8857</v>
      </c>
      <c r="J8866">
        <f t="shared" si="138"/>
        <v>105000</v>
      </c>
      <c r="K8866" t="e">
        <f>VLOOKUP(B8866,'REGISTRO ABONOS'!$B$8:$BC$10039,54,0)</f>
        <v>#N/A</v>
      </c>
      <c r="L8866" t="e">
        <f>IF(Tabla267[[#This Row],[VALOR RESTANTE]]&lt;Tabla267[[#This Row],[VALOR]],"NO DISPONIBLE","DISPONIBLE")</f>
        <v>#N/A</v>
      </c>
      <c r="M8866" s="9">
        <f>COUNTIF(Tabla267[[#This Row],[VALOR RESTANTE]],0)</f>
        <v>0</v>
      </c>
    </row>
    <row r="8867" spans="2:13" hidden="1" x14ac:dyDescent="0.2">
      <c r="B8867" s="31">
        <v>8858</v>
      </c>
      <c r="J8867">
        <f t="shared" si="138"/>
        <v>105000</v>
      </c>
      <c r="K8867" t="e">
        <f>VLOOKUP(B8867,'REGISTRO ABONOS'!$B$8:$BC$10039,54,0)</f>
        <v>#N/A</v>
      </c>
      <c r="L8867" t="e">
        <f>IF(Tabla267[[#This Row],[VALOR RESTANTE]]&lt;Tabla267[[#This Row],[VALOR]],"NO DISPONIBLE","DISPONIBLE")</f>
        <v>#N/A</v>
      </c>
      <c r="M8867" s="9">
        <f>COUNTIF(Tabla267[[#This Row],[VALOR RESTANTE]],0)</f>
        <v>0</v>
      </c>
    </row>
    <row r="8868" spans="2:13" hidden="1" x14ac:dyDescent="0.2">
      <c r="B8868" s="31">
        <v>8859</v>
      </c>
      <c r="J8868">
        <f t="shared" si="138"/>
        <v>105000</v>
      </c>
      <c r="K8868" t="e">
        <f>VLOOKUP(B8868,'REGISTRO ABONOS'!$B$8:$BC$10039,54,0)</f>
        <v>#N/A</v>
      </c>
      <c r="L8868" t="e">
        <f>IF(Tabla267[[#This Row],[VALOR RESTANTE]]&lt;Tabla267[[#This Row],[VALOR]],"NO DISPONIBLE","DISPONIBLE")</f>
        <v>#N/A</v>
      </c>
      <c r="M8868" s="9">
        <f>COUNTIF(Tabla267[[#This Row],[VALOR RESTANTE]],0)</f>
        <v>0</v>
      </c>
    </row>
    <row r="8869" spans="2:13" hidden="1" x14ac:dyDescent="0.2">
      <c r="B8869" s="31">
        <v>8860</v>
      </c>
      <c r="J8869">
        <f t="shared" si="138"/>
        <v>105000</v>
      </c>
      <c r="K8869" t="e">
        <f>VLOOKUP(B8869,'REGISTRO ABONOS'!$B$8:$BC$10039,54,0)</f>
        <v>#N/A</v>
      </c>
      <c r="L8869" t="e">
        <f>IF(Tabla267[[#This Row],[VALOR RESTANTE]]&lt;Tabla267[[#This Row],[VALOR]],"NO DISPONIBLE","DISPONIBLE")</f>
        <v>#N/A</v>
      </c>
      <c r="M8869" s="9">
        <f>COUNTIF(Tabla267[[#This Row],[VALOR RESTANTE]],0)</f>
        <v>0</v>
      </c>
    </row>
    <row r="8870" spans="2:13" hidden="1" x14ac:dyDescent="0.2">
      <c r="B8870" s="31">
        <v>8861</v>
      </c>
      <c r="J8870">
        <f t="shared" si="138"/>
        <v>105000</v>
      </c>
      <c r="K8870" t="e">
        <f>VLOOKUP(B8870,'REGISTRO ABONOS'!$B$8:$BC$10039,54,0)</f>
        <v>#N/A</v>
      </c>
      <c r="L8870" t="e">
        <f>IF(Tabla267[[#This Row],[VALOR RESTANTE]]&lt;Tabla267[[#This Row],[VALOR]],"NO DISPONIBLE","DISPONIBLE")</f>
        <v>#N/A</v>
      </c>
      <c r="M8870" s="9">
        <f>COUNTIF(Tabla267[[#This Row],[VALOR RESTANTE]],0)</f>
        <v>0</v>
      </c>
    </row>
    <row r="8871" spans="2:13" hidden="1" x14ac:dyDescent="0.2">
      <c r="B8871" s="31">
        <v>8862</v>
      </c>
      <c r="J8871">
        <f t="shared" si="138"/>
        <v>105000</v>
      </c>
      <c r="K8871" t="e">
        <f>VLOOKUP(B8871,'REGISTRO ABONOS'!$B$8:$BC$10039,54,0)</f>
        <v>#N/A</v>
      </c>
      <c r="L8871" t="e">
        <f>IF(Tabla267[[#This Row],[VALOR RESTANTE]]&lt;Tabla267[[#This Row],[VALOR]],"NO DISPONIBLE","DISPONIBLE")</f>
        <v>#N/A</v>
      </c>
      <c r="M8871" s="9">
        <f>COUNTIF(Tabla267[[#This Row],[VALOR RESTANTE]],0)</f>
        <v>0</v>
      </c>
    </row>
    <row r="8872" spans="2:13" hidden="1" x14ac:dyDescent="0.2">
      <c r="B8872" s="31">
        <v>8863</v>
      </c>
      <c r="J8872">
        <f t="shared" si="138"/>
        <v>105000</v>
      </c>
      <c r="K8872" t="e">
        <f>VLOOKUP(B8872,'REGISTRO ABONOS'!$B$8:$BC$10039,54,0)</f>
        <v>#N/A</v>
      </c>
      <c r="L8872" t="e">
        <f>IF(Tabla267[[#This Row],[VALOR RESTANTE]]&lt;Tabla267[[#This Row],[VALOR]],"NO DISPONIBLE","DISPONIBLE")</f>
        <v>#N/A</v>
      </c>
      <c r="M8872" s="9">
        <f>COUNTIF(Tabla267[[#This Row],[VALOR RESTANTE]],0)</f>
        <v>0</v>
      </c>
    </row>
    <row r="8873" spans="2:13" hidden="1" x14ac:dyDescent="0.2">
      <c r="B8873" s="31">
        <v>8864</v>
      </c>
      <c r="J8873">
        <f t="shared" si="138"/>
        <v>105000</v>
      </c>
      <c r="K8873" t="e">
        <f>VLOOKUP(B8873,'REGISTRO ABONOS'!$B$8:$BC$10039,54,0)</f>
        <v>#N/A</v>
      </c>
      <c r="L8873" t="e">
        <f>IF(Tabla267[[#This Row],[VALOR RESTANTE]]&lt;Tabla267[[#This Row],[VALOR]],"NO DISPONIBLE","DISPONIBLE")</f>
        <v>#N/A</v>
      </c>
      <c r="M8873" s="9">
        <f>COUNTIF(Tabla267[[#This Row],[VALOR RESTANTE]],0)</f>
        <v>0</v>
      </c>
    </row>
    <row r="8874" spans="2:13" hidden="1" x14ac:dyDescent="0.2">
      <c r="B8874" s="31">
        <v>8865</v>
      </c>
      <c r="C8874" s="10">
        <v>43565</v>
      </c>
      <c r="D8874" t="s">
        <v>366</v>
      </c>
      <c r="I8874" t="s">
        <v>65</v>
      </c>
      <c r="J8874">
        <f t="shared" si="138"/>
        <v>105000</v>
      </c>
      <c r="K8874" t="e">
        <f>VLOOKUP(B8874,'REGISTRO ABONOS'!$B$8:$BC$10039,54,0)</f>
        <v>#N/A</v>
      </c>
      <c r="L8874" t="e">
        <f>IF(Tabla267[[#This Row],[VALOR RESTANTE]]&lt;Tabla267[[#This Row],[VALOR]],"NO DISPONIBLE","DISPONIBLE")</f>
        <v>#N/A</v>
      </c>
      <c r="M8874" s="9">
        <f>COUNTIF(Tabla267[[#This Row],[VALOR RESTANTE]],0)</f>
        <v>0</v>
      </c>
    </row>
    <row r="8875" spans="2:13" hidden="1" x14ac:dyDescent="0.2">
      <c r="B8875" s="31">
        <v>8866</v>
      </c>
      <c r="J8875">
        <f t="shared" si="138"/>
        <v>105000</v>
      </c>
      <c r="K8875" t="e">
        <f>VLOOKUP(B8875,'REGISTRO ABONOS'!$B$8:$BC$10039,54,0)</f>
        <v>#N/A</v>
      </c>
      <c r="L8875" t="e">
        <f>IF(Tabla267[[#This Row],[VALOR RESTANTE]]&lt;Tabla267[[#This Row],[VALOR]],"NO DISPONIBLE","DISPONIBLE")</f>
        <v>#N/A</v>
      </c>
      <c r="M8875" s="9">
        <f>COUNTIF(Tabla267[[#This Row],[VALOR RESTANTE]],0)</f>
        <v>0</v>
      </c>
    </row>
    <row r="8876" spans="2:13" hidden="1" x14ac:dyDescent="0.2">
      <c r="B8876" s="31">
        <v>8867</v>
      </c>
      <c r="J8876">
        <f t="shared" si="138"/>
        <v>105000</v>
      </c>
      <c r="K8876" t="e">
        <f>VLOOKUP(B8876,'REGISTRO ABONOS'!$B$8:$BC$10039,54,0)</f>
        <v>#N/A</v>
      </c>
      <c r="L8876" t="e">
        <f>IF(Tabla267[[#This Row],[VALOR RESTANTE]]&lt;Tabla267[[#This Row],[VALOR]],"NO DISPONIBLE","DISPONIBLE")</f>
        <v>#N/A</v>
      </c>
      <c r="M8876" s="9">
        <f>COUNTIF(Tabla267[[#This Row],[VALOR RESTANTE]],0)</f>
        <v>0</v>
      </c>
    </row>
    <row r="8877" spans="2:13" hidden="1" x14ac:dyDescent="0.2">
      <c r="B8877" s="31">
        <v>8868</v>
      </c>
      <c r="J8877">
        <f t="shared" si="138"/>
        <v>105000</v>
      </c>
      <c r="K8877" t="e">
        <f>VLOOKUP(B8877,'REGISTRO ABONOS'!$B$8:$BC$10039,54,0)</f>
        <v>#N/A</v>
      </c>
      <c r="L8877" t="e">
        <f>IF(Tabla267[[#This Row],[VALOR RESTANTE]]&lt;Tabla267[[#This Row],[VALOR]],"NO DISPONIBLE","DISPONIBLE")</f>
        <v>#N/A</v>
      </c>
      <c r="M8877" s="9">
        <f>COUNTIF(Tabla267[[#This Row],[VALOR RESTANTE]],0)</f>
        <v>0</v>
      </c>
    </row>
    <row r="8878" spans="2:13" hidden="1" x14ac:dyDescent="0.2">
      <c r="B8878" s="31">
        <v>8869</v>
      </c>
      <c r="J8878">
        <f t="shared" si="138"/>
        <v>105000</v>
      </c>
      <c r="K8878" t="e">
        <f>VLOOKUP(B8878,'REGISTRO ABONOS'!$B$8:$BC$10039,54,0)</f>
        <v>#N/A</v>
      </c>
      <c r="L8878" t="e">
        <f>IF(Tabla267[[#This Row],[VALOR RESTANTE]]&lt;Tabla267[[#This Row],[VALOR]],"NO DISPONIBLE","DISPONIBLE")</f>
        <v>#N/A</v>
      </c>
      <c r="M8878" s="9">
        <f>COUNTIF(Tabla267[[#This Row],[VALOR RESTANTE]],0)</f>
        <v>0</v>
      </c>
    </row>
    <row r="8879" spans="2:13" hidden="1" x14ac:dyDescent="0.2">
      <c r="B8879" s="31">
        <v>8870</v>
      </c>
      <c r="J8879">
        <f t="shared" si="138"/>
        <v>105000</v>
      </c>
      <c r="K8879" t="e">
        <f>VLOOKUP(B8879,'REGISTRO ABONOS'!$B$8:$BC$10039,54,0)</f>
        <v>#N/A</v>
      </c>
      <c r="L8879" t="e">
        <f>IF(Tabla267[[#This Row],[VALOR RESTANTE]]&lt;Tabla267[[#This Row],[VALOR]],"NO DISPONIBLE","DISPONIBLE")</f>
        <v>#N/A</v>
      </c>
      <c r="M8879" s="9">
        <f>COUNTIF(Tabla267[[#This Row],[VALOR RESTANTE]],0)</f>
        <v>0</v>
      </c>
    </row>
    <row r="8880" spans="2:13" hidden="1" x14ac:dyDescent="0.2">
      <c r="B8880" s="31">
        <v>8871</v>
      </c>
      <c r="J8880">
        <f t="shared" si="138"/>
        <v>105000</v>
      </c>
      <c r="K8880" t="e">
        <f>VLOOKUP(B8880,'REGISTRO ABONOS'!$B$8:$BC$10039,54,0)</f>
        <v>#N/A</v>
      </c>
      <c r="L8880" t="e">
        <f>IF(Tabla267[[#This Row],[VALOR RESTANTE]]&lt;Tabla267[[#This Row],[VALOR]],"NO DISPONIBLE","DISPONIBLE")</f>
        <v>#N/A</v>
      </c>
      <c r="M8880" s="9">
        <f>COUNTIF(Tabla267[[#This Row],[VALOR RESTANTE]],0)</f>
        <v>0</v>
      </c>
    </row>
    <row r="8881" spans="2:13" hidden="1" x14ac:dyDescent="0.2">
      <c r="B8881" s="31">
        <v>8872</v>
      </c>
      <c r="J8881">
        <f t="shared" si="138"/>
        <v>105000</v>
      </c>
      <c r="K8881" t="e">
        <f>VLOOKUP(B8881,'REGISTRO ABONOS'!$B$8:$BC$10039,54,0)</f>
        <v>#N/A</v>
      </c>
      <c r="L8881" t="e">
        <f>IF(Tabla267[[#This Row],[VALOR RESTANTE]]&lt;Tabla267[[#This Row],[VALOR]],"NO DISPONIBLE","DISPONIBLE")</f>
        <v>#N/A</v>
      </c>
      <c r="M8881" s="9">
        <f>COUNTIF(Tabla267[[#This Row],[VALOR RESTANTE]],0)</f>
        <v>0</v>
      </c>
    </row>
    <row r="8882" spans="2:13" hidden="1" x14ac:dyDescent="0.2">
      <c r="B8882" s="31">
        <v>8873</v>
      </c>
      <c r="J8882">
        <f t="shared" si="138"/>
        <v>105000</v>
      </c>
      <c r="K8882" t="e">
        <f>VLOOKUP(B8882,'REGISTRO ABONOS'!$B$8:$BC$10039,54,0)</f>
        <v>#N/A</v>
      </c>
      <c r="L8882" t="e">
        <f>IF(Tabla267[[#This Row],[VALOR RESTANTE]]&lt;Tabla267[[#This Row],[VALOR]],"NO DISPONIBLE","DISPONIBLE")</f>
        <v>#N/A</v>
      </c>
      <c r="M8882" s="9">
        <f>COUNTIF(Tabla267[[#This Row],[VALOR RESTANTE]],0)</f>
        <v>0</v>
      </c>
    </row>
    <row r="8883" spans="2:13" hidden="1" x14ac:dyDescent="0.2">
      <c r="B8883" s="31">
        <v>8874</v>
      </c>
      <c r="J8883">
        <f t="shared" si="138"/>
        <v>105000</v>
      </c>
      <c r="K8883" t="e">
        <f>VLOOKUP(B8883,'REGISTRO ABONOS'!$B$8:$BC$10039,54,0)</f>
        <v>#N/A</v>
      </c>
      <c r="L8883" t="e">
        <f>IF(Tabla267[[#This Row],[VALOR RESTANTE]]&lt;Tabla267[[#This Row],[VALOR]],"NO DISPONIBLE","DISPONIBLE")</f>
        <v>#N/A</v>
      </c>
      <c r="M8883" s="9">
        <f>COUNTIF(Tabla267[[#This Row],[VALOR RESTANTE]],0)</f>
        <v>0</v>
      </c>
    </row>
    <row r="8884" spans="2:13" hidden="1" x14ac:dyDescent="0.2">
      <c r="B8884" s="31">
        <v>8875</v>
      </c>
      <c r="J8884">
        <f t="shared" si="138"/>
        <v>105000</v>
      </c>
      <c r="K8884" t="e">
        <f>VLOOKUP(B8884,'REGISTRO ABONOS'!$B$8:$BC$10039,54,0)</f>
        <v>#N/A</v>
      </c>
      <c r="L8884" t="e">
        <f>IF(Tabla267[[#This Row],[VALOR RESTANTE]]&lt;Tabla267[[#This Row],[VALOR]],"NO DISPONIBLE","DISPONIBLE")</f>
        <v>#N/A</v>
      </c>
      <c r="M8884" s="9">
        <f>COUNTIF(Tabla267[[#This Row],[VALOR RESTANTE]],0)</f>
        <v>0</v>
      </c>
    </row>
    <row r="8885" spans="2:13" hidden="1" x14ac:dyDescent="0.2">
      <c r="B8885" s="31">
        <v>8876</v>
      </c>
      <c r="J8885">
        <f t="shared" si="138"/>
        <v>105000</v>
      </c>
      <c r="K8885" t="e">
        <f>VLOOKUP(B8885,'REGISTRO ABONOS'!$B$8:$BC$10039,54,0)</f>
        <v>#N/A</v>
      </c>
      <c r="L8885" t="e">
        <f>IF(Tabla267[[#This Row],[VALOR RESTANTE]]&lt;Tabla267[[#This Row],[VALOR]],"NO DISPONIBLE","DISPONIBLE")</f>
        <v>#N/A</v>
      </c>
      <c r="M8885" s="9">
        <f>COUNTIF(Tabla267[[#This Row],[VALOR RESTANTE]],0)</f>
        <v>0</v>
      </c>
    </row>
    <row r="8886" spans="2:13" hidden="1" x14ac:dyDescent="0.2">
      <c r="B8886" s="31">
        <v>8877</v>
      </c>
      <c r="J8886">
        <f t="shared" si="138"/>
        <v>105000</v>
      </c>
      <c r="K8886" t="e">
        <f>VLOOKUP(B8886,'REGISTRO ABONOS'!$B$8:$BC$10039,54,0)</f>
        <v>#N/A</v>
      </c>
      <c r="L8886" t="e">
        <f>IF(Tabla267[[#This Row],[VALOR RESTANTE]]&lt;Tabla267[[#This Row],[VALOR]],"NO DISPONIBLE","DISPONIBLE")</f>
        <v>#N/A</v>
      </c>
      <c r="M8886" s="9">
        <f>COUNTIF(Tabla267[[#This Row],[VALOR RESTANTE]],0)</f>
        <v>0</v>
      </c>
    </row>
    <row r="8887" spans="2:13" hidden="1" x14ac:dyDescent="0.2">
      <c r="B8887" s="31">
        <v>8878</v>
      </c>
      <c r="J8887">
        <f t="shared" si="138"/>
        <v>105000</v>
      </c>
      <c r="K8887" t="e">
        <f>VLOOKUP(B8887,'REGISTRO ABONOS'!$B$8:$BC$10039,54,0)</f>
        <v>#N/A</v>
      </c>
      <c r="L8887" t="e">
        <f>IF(Tabla267[[#This Row],[VALOR RESTANTE]]&lt;Tabla267[[#This Row],[VALOR]],"NO DISPONIBLE","DISPONIBLE")</f>
        <v>#N/A</v>
      </c>
      <c r="M8887" s="9">
        <f>COUNTIF(Tabla267[[#This Row],[VALOR RESTANTE]],0)</f>
        <v>0</v>
      </c>
    </row>
    <row r="8888" spans="2:13" hidden="1" x14ac:dyDescent="0.2">
      <c r="B8888" s="31">
        <v>8879</v>
      </c>
      <c r="C8888" s="10">
        <v>43554</v>
      </c>
      <c r="D8888" t="s">
        <v>451</v>
      </c>
      <c r="I8888" t="s">
        <v>336</v>
      </c>
      <c r="J8888">
        <f t="shared" si="138"/>
        <v>105000</v>
      </c>
      <c r="K8888" t="e">
        <f>VLOOKUP(B8888,'REGISTRO ABONOS'!$B$8:$BC$10039,54,0)</f>
        <v>#N/A</v>
      </c>
      <c r="L8888" t="e">
        <f>IF(Tabla267[[#This Row],[VALOR RESTANTE]]&lt;Tabla267[[#This Row],[VALOR]],"NO DISPONIBLE","DISPONIBLE")</f>
        <v>#N/A</v>
      </c>
      <c r="M8888" s="9">
        <f>COUNTIF(Tabla267[[#This Row],[VALOR RESTANTE]],0)</f>
        <v>0</v>
      </c>
    </row>
    <row r="8889" spans="2:13" hidden="1" x14ac:dyDescent="0.2">
      <c r="B8889" s="31">
        <v>8880</v>
      </c>
      <c r="J8889">
        <f t="shared" si="138"/>
        <v>105000</v>
      </c>
      <c r="K8889" t="e">
        <f>VLOOKUP(B8889,'REGISTRO ABONOS'!$B$8:$BC$10039,54,0)</f>
        <v>#N/A</v>
      </c>
      <c r="L8889" t="e">
        <f>IF(Tabla267[[#This Row],[VALOR RESTANTE]]&lt;Tabla267[[#This Row],[VALOR]],"NO DISPONIBLE","DISPONIBLE")</f>
        <v>#N/A</v>
      </c>
      <c r="M8889" s="9">
        <f>COUNTIF(Tabla267[[#This Row],[VALOR RESTANTE]],0)</f>
        <v>0</v>
      </c>
    </row>
    <row r="8890" spans="2:13" hidden="1" x14ac:dyDescent="0.2">
      <c r="B8890" s="31">
        <v>8881</v>
      </c>
      <c r="J8890">
        <f t="shared" si="138"/>
        <v>105000</v>
      </c>
      <c r="K8890" t="e">
        <f>VLOOKUP(B8890,'REGISTRO ABONOS'!$B$8:$BC$10039,54,0)</f>
        <v>#N/A</v>
      </c>
      <c r="L8890" t="e">
        <f>IF(Tabla267[[#This Row],[VALOR RESTANTE]]&lt;Tabla267[[#This Row],[VALOR]],"NO DISPONIBLE","DISPONIBLE")</f>
        <v>#N/A</v>
      </c>
      <c r="M8890" s="9">
        <f>COUNTIF(Tabla267[[#This Row],[VALOR RESTANTE]],0)</f>
        <v>0</v>
      </c>
    </row>
    <row r="8891" spans="2:13" hidden="1" x14ac:dyDescent="0.2">
      <c r="B8891" s="31">
        <v>8882</v>
      </c>
      <c r="J8891">
        <f t="shared" si="138"/>
        <v>105000</v>
      </c>
      <c r="K8891" t="e">
        <f>VLOOKUP(B8891,'REGISTRO ABONOS'!$B$8:$BC$10039,54,0)</f>
        <v>#N/A</v>
      </c>
      <c r="L8891" t="e">
        <f>IF(Tabla267[[#This Row],[VALOR RESTANTE]]&lt;Tabla267[[#This Row],[VALOR]],"NO DISPONIBLE","DISPONIBLE")</f>
        <v>#N/A</v>
      </c>
      <c r="M8891" s="9">
        <f>COUNTIF(Tabla267[[#This Row],[VALOR RESTANTE]],0)</f>
        <v>0</v>
      </c>
    </row>
    <row r="8892" spans="2:13" hidden="1" x14ac:dyDescent="0.2">
      <c r="B8892" s="31">
        <v>8883</v>
      </c>
      <c r="J8892">
        <f t="shared" si="138"/>
        <v>105000</v>
      </c>
      <c r="K8892" t="e">
        <f>VLOOKUP(B8892,'REGISTRO ABONOS'!$B$8:$BC$10039,54,0)</f>
        <v>#N/A</v>
      </c>
      <c r="L8892" t="e">
        <f>IF(Tabla267[[#This Row],[VALOR RESTANTE]]&lt;Tabla267[[#This Row],[VALOR]],"NO DISPONIBLE","DISPONIBLE")</f>
        <v>#N/A</v>
      </c>
      <c r="M8892" s="9">
        <f>COUNTIF(Tabla267[[#This Row],[VALOR RESTANTE]],0)</f>
        <v>0</v>
      </c>
    </row>
    <row r="8893" spans="2:13" hidden="1" x14ac:dyDescent="0.2">
      <c r="B8893" s="31">
        <v>8884</v>
      </c>
      <c r="J8893">
        <f t="shared" si="138"/>
        <v>105000</v>
      </c>
      <c r="K8893" t="e">
        <f>VLOOKUP(B8893,'REGISTRO ABONOS'!$B$8:$BC$10039,54,0)</f>
        <v>#N/A</v>
      </c>
      <c r="L8893" t="e">
        <f>IF(Tabla267[[#This Row],[VALOR RESTANTE]]&lt;Tabla267[[#This Row],[VALOR]],"NO DISPONIBLE","DISPONIBLE")</f>
        <v>#N/A</v>
      </c>
      <c r="M8893" s="9">
        <f>COUNTIF(Tabla267[[#This Row],[VALOR RESTANTE]],0)</f>
        <v>0</v>
      </c>
    </row>
    <row r="8894" spans="2:13" hidden="1" x14ac:dyDescent="0.2">
      <c r="B8894" s="31">
        <v>8885</v>
      </c>
      <c r="J8894">
        <f t="shared" si="138"/>
        <v>105000</v>
      </c>
      <c r="K8894" t="e">
        <f>VLOOKUP(B8894,'REGISTRO ABONOS'!$B$8:$BC$10039,54,0)</f>
        <v>#N/A</v>
      </c>
      <c r="L8894" t="e">
        <f>IF(Tabla267[[#This Row],[VALOR RESTANTE]]&lt;Tabla267[[#This Row],[VALOR]],"NO DISPONIBLE","DISPONIBLE")</f>
        <v>#N/A</v>
      </c>
      <c r="M8894" s="9">
        <f>COUNTIF(Tabla267[[#This Row],[VALOR RESTANTE]],0)</f>
        <v>0</v>
      </c>
    </row>
    <row r="8895" spans="2:13" hidden="1" x14ac:dyDescent="0.2">
      <c r="B8895" s="31">
        <v>8886</v>
      </c>
      <c r="J8895">
        <f t="shared" si="138"/>
        <v>105000</v>
      </c>
      <c r="K8895" t="e">
        <f>VLOOKUP(B8895,'REGISTRO ABONOS'!$B$8:$BC$10039,54,0)</f>
        <v>#N/A</v>
      </c>
      <c r="L8895" t="e">
        <f>IF(Tabla267[[#This Row],[VALOR RESTANTE]]&lt;Tabla267[[#This Row],[VALOR]],"NO DISPONIBLE","DISPONIBLE")</f>
        <v>#N/A</v>
      </c>
      <c r="M8895" s="9">
        <f>COUNTIF(Tabla267[[#This Row],[VALOR RESTANTE]],0)</f>
        <v>0</v>
      </c>
    </row>
    <row r="8896" spans="2:13" hidden="1" x14ac:dyDescent="0.2">
      <c r="B8896" s="31">
        <v>8887</v>
      </c>
      <c r="J8896">
        <f t="shared" si="138"/>
        <v>105000</v>
      </c>
      <c r="K8896" t="e">
        <f>VLOOKUP(B8896,'REGISTRO ABONOS'!$B$8:$BC$10039,54,0)</f>
        <v>#N/A</v>
      </c>
      <c r="L8896" t="e">
        <f>IF(Tabla267[[#This Row],[VALOR RESTANTE]]&lt;Tabla267[[#This Row],[VALOR]],"NO DISPONIBLE","DISPONIBLE")</f>
        <v>#N/A</v>
      </c>
      <c r="M8896" s="9">
        <f>COUNTIF(Tabla267[[#This Row],[VALOR RESTANTE]],0)</f>
        <v>0</v>
      </c>
    </row>
    <row r="8897" spans="2:13" hidden="1" x14ac:dyDescent="0.2">
      <c r="B8897" s="31">
        <v>8888</v>
      </c>
      <c r="J8897">
        <f t="shared" si="138"/>
        <v>105000</v>
      </c>
      <c r="K8897" t="e">
        <f>VLOOKUP(B8897,'REGISTRO ABONOS'!$B$8:$BC$10039,54,0)</f>
        <v>#N/A</v>
      </c>
      <c r="L8897" t="e">
        <f>IF(Tabla267[[#This Row],[VALOR RESTANTE]]&lt;Tabla267[[#This Row],[VALOR]],"NO DISPONIBLE","DISPONIBLE")</f>
        <v>#N/A</v>
      </c>
      <c r="M8897" s="9">
        <f>COUNTIF(Tabla267[[#This Row],[VALOR RESTANTE]],0)</f>
        <v>0</v>
      </c>
    </row>
    <row r="8898" spans="2:13" hidden="1" x14ac:dyDescent="0.2">
      <c r="B8898" s="31">
        <v>8889</v>
      </c>
      <c r="J8898">
        <f t="shared" si="138"/>
        <v>105000</v>
      </c>
      <c r="K8898" t="e">
        <f>VLOOKUP(B8898,'REGISTRO ABONOS'!$B$8:$BC$10039,54,0)</f>
        <v>#N/A</v>
      </c>
      <c r="L8898" t="e">
        <f>IF(Tabla267[[#This Row],[VALOR RESTANTE]]&lt;Tabla267[[#This Row],[VALOR]],"NO DISPONIBLE","DISPONIBLE")</f>
        <v>#N/A</v>
      </c>
      <c r="M8898" s="9">
        <f>COUNTIF(Tabla267[[#This Row],[VALOR RESTANTE]],0)</f>
        <v>0</v>
      </c>
    </row>
    <row r="8899" spans="2:13" hidden="1" x14ac:dyDescent="0.2">
      <c r="B8899" s="31">
        <v>8890</v>
      </c>
      <c r="J8899">
        <f t="shared" si="138"/>
        <v>105000</v>
      </c>
      <c r="K8899" t="e">
        <f>VLOOKUP(B8899,'REGISTRO ABONOS'!$B$8:$BC$10039,54,0)</f>
        <v>#N/A</v>
      </c>
      <c r="L8899" t="e">
        <f>IF(Tabla267[[#This Row],[VALOR RESTANTE]]&lt;Tabla267[[#This Row],[VALOR]],"NO DISPONIBLE","DISPONIBLE")</f>
        <v>#N/A</v>
      </c>
      <c r="M8899" s="9">
        <f>COUNTIF(Tabla267[[#This Row],[VALOR RESTANTE]],0)</f>
        <v>0</v>
      </c>
    </row>
    <row r="8900" spans="2:13" hidden="1" x14ac:dyDescent="0.2">
      <c r="B8900" s="31">
        <v>8891</v>
      </c>
      <c r="J8900">
        <f t="shared" si="138"/>
        <v>105000</v>
      </c>
      <c r="K8900" t="e">
        <f>VLOOKUP(B8900,'REGISTRO ABONOS'!$B$8:$BC$10039,54,0)</f>
        <v>#N/A</v>
      </c>
      <c r="L8900" t="e">
        <f>IF(Tabla267[[#This Row],[VALOR RESTANTE]]&lt;Tabla267[[#This Row],[VALOR]],"NO DISPONIBLE","DISPONIBLE")</f>
        <v>#N/A</v>
      </c>
      <c r="M8900" s="9">
        <f>COUNTIF(Tabla267[[#This Row],[VALOR RESTANTE]],0)</f>
        <v>0</v>
      </c>
    </row>
    <row r="8901" spans="2:13" hidden="1" x14ac:dyDescent="0.2">
      <c r="B8901" s="31">
        <v>8892</v>
      </c>
      <c r="J8901">
        <f t="shared" si="138"/>
        <v>105000</v>
      </c>
      <c r="K8901" t="e">
        <f>VLOOKUP(B8901,'REGISTRO ABONOS'!$B$8:$BC$10039,54,0)</f>
        <v>#N/A</v>
      </c>
      <c r="L8901" t="e">
        <f>IF(Tabla267[[#This Row],[VALOR RESTANTE]]&lt;Tabla267[[#This Row],[VALOR]],"NO DISPONIBLE","DISPONIBLE")</f>
        <v>#N/A</v>
      </c>
      <c r="M8901" s="9">
        <f>COUNTIF(Tabla267[[#This Row],[VALOR RESTANTE]],0)</f>
        <v>0</v>
      </c>
    </row>
    <row r="8902" spans="2:13" hidden="1" x14ac:dyDescent="0.2">
      <c r="B8902" s="31">
        <v>8893</v>
      </c>
      <c r="J8902">
        <f t="shared" si="138"/>
        <v>105000</v>
      </c>
      <c r="K8902" t="e">
        <f>VLOOKUP(B8902,'REGISTRO ABONOS'!$B$8:$BC$10039,54,0)</f>
        <v>#N/A</v>
      </c>
      <c r="L8902" t="e">
        <f>IF(Tabla267[[#This Row],[VALOR RESTANTE]]&lt;Tabla267[[#This Row],[VALOR]],"NO DISPONIBLE","DISPONIBLE")</f>
        <v>#N/A</v>
      </c>
      <c r="M8902" s="9">
        <f>COUNTIF(Tabla267[[#This Row],[VALOR RESTANTE]],0)</f>
        <v>0</v>
      </c>
    </row>
    <row r="8903" spans="2:13" hidden="1" x14ac:dyDescent="0.2">
      <c r="B8903" s="31">
        <v>8894</v>
      </c>
      <c r="J8903">
        <f t="shared" si="138"/>
        <v>105000</v>
      </c>
      <c r="K8903" t="e">
        <f>VLOOKUP(B8903,'REGISTRO ABONOS'!$B$8:$BC$10039,54,0)</f>
        <v>#N/A</v>
      </c>
      <c r="L8903" t="e">
        <f>IF(Tabla267[[#This Row],[VALOR RESTANTE]]&lt;Tabla267[[#This Row],[VALOR]],"NO DISPONIBLE","DISPONIBLE")</f>
        <v>#N/A</v>
      </c>
      <c r="M8903" s="9">
        <f>COUNTIF(Tabla267[[#This Row],[VALOR RESTANTE]],0)</f>
        <v>0</v>
      </c>
    </row>
    <row r="8904" spans="2:13" hidden="1" x14ac:dyDescent="0.2">
      <c r="B8904" s="31">
        <v>8895</v>
      </c>
      <c r="J8904">
        <f t="shared" si="138"/>
        <v>105000</v>
      </c>
      <c r="K8904" t="e">
        <f>VLOOKUP(B8904,'REGISTRO ABONOS'!$B$8:$BC$10039,54,0)</f>
        <v>#N/A</v>
      </c>
      <c r="L8904" t="e">
        <f>IF(Tabla267[[#This Row],[VALOR RESTANTE]]&lt;Tabla267[[#This Row],[VALOR]],"NO DISPONIBLE","DISPONIBLE")</f>
        <v>#N/A</v>
      </c>
      <c r="M8904" s="9">
        <f>COUNTIF(Tabla267[[#This Row],[VALOR RESTANTE]],0)</f>
        <v>0</v>
      </c>
    </row>
    <row r="8905" spans="2:13" hidden="1" x14ac:dyDescent="0.2">
      <c r="B8905" s="31">
        <v>8896</v>
      </c>
      <c r="J8905">
        <f t="shared" si="138"/>
        <v>105000</v>
      </c>
      <c r="K8905" t="e">
        <f>VLOOKUP(B8905,'REGISTRO ABONOS'!$B$8:$BC$10039,54,0)</f>
        <v>#N/A</v>
      </c>
      <c r="L8905" t="e">
        <f>IF(Tabla267[[#This Row],[VALOR RESTANTE]]&lt;Tabla267[[#This Row],[VALOR]],"NO DISPONIBLE","DISPONIBLE")</f>
        <v>#N/A</v>
      </c>
      <c r="M8905" s="9">
        <f>COUNTIF(Tabla267[[#This Row],[VALOR RESTANTE]],0)</f>
        <v>0</v>
      </c>
    </row>
    <row r="8906" spans="2:13" hidden="1" x14ac:dyDescent="0.2">
      <c r="B8906" s="31">
        <v>8897</v>
      </c>
      <c r="J8906">
        <f t="shared" si="138"/>
        <v>105000</v>
      </c>
      <c r="K8906" t="e">
        <f>VLOOKUP(B8906,'REGISTRO ABONOS'!$B$8:$BC$10039,54,0)</f>
        <v>#N/A</v>
      </c>
      <c r="L8906" t="e">
        <f>IF(Tabla267[[#This Row],[VALOR RESTANTE]]&lt;Tabla267[[#This Row],[VALOR]],"NO DISPONIBLE","DISPONIBLE")</f>
        <v>#N/A</v>
      </c>
      <c r="M8906" s="9">
        <f>COUNTIF(Tabla267[[#This Row],[VALOR RESTANTE]],0)</f>
        <v>0</v>
      </c>
    </row>
    <row r="8907" spans="2:13" hidden="1" x14ac:dyDescent="0.2">
      <c r="B8907" s="31">
        <v>8898</v>
      </c>
      <c r="J8907">
        <f t="shared" si="138"/>
        <v>105000</v>
      </c>
      <c r="K8907" t="e">
        <f>VLOOKUP(B8907,'REGISTRO ABONOS'!$B$8:$BC$10039,54,0)</f>
        <v>#N/A</v>
      </c>
      <c r="L8907" t="e">
        <f>IF(Tabla267[[#This Row],[VALOR RESTANTE]]&lt;Tabla267[[#This Row],[VALOR]],"NO DISPONIBLE","DISPONIBLE")</f>
        <v>#N/A</v>
      </c>
      <c r="M8907" s="9">
        <f>COUNTIF(Tabla267[[#This Row],[VALOR RESTANTE]],0)</f>
        <v>0</v>
      </c>
    </row>
    <row r="8908" spans="2:13" hidden="1" x14ac:dyDescent="0.2">
      <c r="B8908" s="31">
        <v>8899</v>
      </c>
      <c r="J8908">
        <f t="shared" ref="J8908:J8971" si="139">IF(C8908&gt;43607,130000,105000)</f>
        <v>105000</v>
      </c>
      <c r="K8908" t="e">
        <f>VLOOKUP(B8908,'REGISTRO ABONOS'!$B$8:$BC$10039,54,0)</f>
        <v>#N/A</v>
      </c>
      <c r="L8908" t="e">
        <f>IF(Tabla267[[#This Row],[VALOR RESTANTE]]&lt;Tabla267[[#This Row],[VALOR]],"NO DISPONIBLE","DISPONIBLE")</f>
        <v>#N/A</v>
      </c>
      <c r="M8908" s="9">
        <f>COUNTIF(Tabla267[[#This Row],[VALOR RESTANTE]],0)</f>
        <v>0</v>
      </c>
    </row>
    <row r="8909" spans="2:13" hidden="1" x14ac:dyDescent="0.2">
      <c r="B8909" s="31">
        <v>8900</v>
      </c>
      <c r="J8909">
        <f t="shared" si="139"/>
        <v>105000</v>
      </c>
      <c r="K8909" t="e">
        <f>VLOOKUP(B8909,'REGISTRO ABONOS'!$B$8:$BC$10039,54,0)</f>
        <v>#N/A</v>
      </c>
      <c r="L8909" t="e">
        <f>IF(Tabla267[[#This Row],[VALOR RESTANTE]]&lt;Tabla267[[#This Row],[VALOR]],"NO DISPONIBLE","DISPONIBLE")</f>
        <v>#N/A</v>
      </c>
      <c r="M8909" s="9">
        <f>COUNTIF(Tabla267[[#This Row],[VALOR RESTANTE]],0)</f>
        <v>0</v>
      </c>
    </row>
    <row r="8910" spans="2:13" hidden="1" x14ac:dyDescent="0.2">
      <c r="B8910" s="31">
        <v>8901</v>
      </c>
      <c r="J8910">
        <f t="shared" si="139"/>
        <v>105000</v>
      </c>
      <c r="K8910" t="e">
        <f>VLOOKUP(B8910,'REGISTRO ABONOS'!$B$8:$BC$10039,54,0)</f>
        <v>#N/A</v>
      </c>
      <c r="L8910" t="e">
        <f>IF(Tabla267[[#This Row],[VALOR RESTANTE]]&lt;Tabla267[[#This Row],[VALOR]],"NO DISPONIBLE","DISPONIBLE")</f>
        <v>#N/A</v>
      </c>
      <c r="M8910" s="9">
        <f>COUNTIF(Tabla267[[#This Row],[VALOR RESTANTE]],0)</f>
        <v>0</v>
      </c>
    </row>
    <row r="8911" spans="2:13" hidden="1" x14ac:dyDescent="0.2">
      <c r="B8911" s="31">
        <v>8902</v>
      </c>
      <c r="J8911">
        <f t="shared" si="139"/>
        <v>105000</v>
      </c>
      <c r="K8911" t="e">
        <f>VLOOKUP(B8911,'REGISTRO ABONOS'!$B$8:$BC$10039,54,0)</f>
        <v>#N/A</v>
      </c>
      <c r="L8911" t="e">
        <f>IF(Tabla267[[#This Row],[VALOR RESTANTE]]&lt;Tabla267[[#This Row],[VALOR]],"NO DISPONIBLE","DISPONIBLE")</f>
        <v>#N/A</v>
      </c>
      <c r="M8911" s="9">
        <f>COUNTIF(Tabla267[[#This Row],[VALOR RESTANTE]],0)</f>
        <v>0</v>
      </c>
    </row>
    <row r="8912" spans="2:13" hidden="1" x14ac:dyDescent="0.2">
      <c r="B8912" s="31">
        <v>8903</v>
      </c>
      <c r="J8912">
        <f t="shared" si="139"/>
        <v>105000</v>
      </c>
      <c r="K8912" t="e">
        <f>VLOOKUP(B8912,'REGISTRO ABONOS'!$B$8:$BC$10039,54,0)</f>
        <v>#N/A</v>
      </c>
      <c r="L8912" t="e">
        <f>IF(Tabla267[[#This Row],[VALOR RESTANTE]]&lt;Tabla267[[#This Row],[VALOR]],"NO DISPONIBLE","DISPONIBLE")</f>
        <v>#N/A</v>
      </c>
      <c r="M8912" s="9">
        <f>COUNTIF(Tabla267[[#This Row],[VALOR RESTANTE]],0)</f>
        <v>0</v>
      </c>
    </row>
    <row r="8913" spans="2:13" hidden="1" x14ac:dyDescent="0.2">
      <c r="B8913" s="31">
        <v>8904</v>
      </c>
      <c r="J8913">
        <f t="shared" si="139"/>
        <v>105000</v>
      </c>
      <c r="K8913" t="e">
        <f>VLOOKUP(B8913,'REGISTRO ABONOS'!$B$8:$BC$10039,54,0)</f>
        <v>#N/A</v>
      </c>
      <c r="L8913" t="e">
        <f>IF(Tabla267[[#This Row],[VALOR RESTANTE]]&lt;Tabla267[[#This Row],[VALOR]],"NO DISPONIBLE","DISPONIBLE")</f>
        <v>#N/A</v>
      </c>
      <c r="M8913" s="9">
        <f>COUNTIF(Tabla267[[#This Row],[VALOR RESTANTE]],0)</f>
        <v>0</v>
      </c>
    </row>
    <row r="8914" spans="2:13" hidden="1" x14ac:dyDescent="0.2">
      <c r="B8914" s="31">
        <v>8905</v>
      </c>
      <c r="J8914">
        <f t="shared" si="139"/>
        <v>105000</v>
      </c>
      <c r="K8914" t="e">
        <f>VLOOKUP(B8914,'REGISTRO ABONOS'!$B$8:$BC$10039,54,0)</f>
        <v>#N/A</v>
      </c>
      <c r="L8914" t="e">
        <f>IF(Tabla267[[#This Row],[VALOR RESTANTE]]&lt;Tabla267[[#This Row],[VALOR]],"NO DISPONIBLE","DISPONIBLE")</f>
        <v>#N/A</v>
      </c>
      <c r="M8914" s="9">
        <f>COUNTIF(Tabla267[[#This Row],[VALOR RESTANTE]],0)</f>
        <v>0</v>
      </c>
    </row>
    <row r="8915" spans="2:13" hidden="1" x14ac:dyDescent="0.2">
      <c r="B8915" s="31">
        <v>8906</v>
      </c>
      <c r="J8915">
        <f t="shared" si="139"/>
        <v>105000</v>
      </c>
      <c r="K8915" t="e">
        <f>VLOOKUP(B8915,'REGISTRO ABONOS'!$B$8:$BC$10039,54,0)</f>
        <v>#N/A</v>
      </c>
      <c r="L8915" t="e">
        <f>IF(Tabla267[[#This Row],[VALOR RESTANTE]]&lt;Tabla267[[#This Row],[VALOR]],"NO DISPONIBLE","DISPONIBLE")</f>
        <v>#N/A</v>
      </c>
      <c r="M8915" s="9">
        <f>COUNTIF(Tabla267[[#This Row],[VALOR RESTANTE]],0)</f>
        <v>0</v>
      </c>
    </row>
    <row r="8916" spans="2:13" hidden="1" x14ac:dyDescent="0.2">
      <c r="B8916" s="31">
        <v>8907</v>
      </c>
      <c r="J8916">
        <f t="shared" si="139"/>
        <v>105000</v>
      </c>
      <c r="K8916" t="e">
        <f>VLOOKUP(B8916,'REGISTRO ABONOS'!$B$8:$BC$10039,54,0)</f>
        <v>#N/A</v>
      </c>
      <c r="L8916" t="e">
        <f>IF(Tabla267[[#This Row],[VALOR RESTANTE]]&lt;Tabla267[[#This Row],[VALOR]],"NO DISPONIBLE","DISPONIBLE")</f>
        <v>#N/A</v>
      </c>
      <c r="M8916" s="9">
        <f>COUNTIF(Tabla267[[#This Row],[VALOR RESTANTE]],0)</f>
        <v>0</v>
      </c>
    </row>
    <row r="8917" spans="2:13" hidden="1" x14ac:dyDescent="0.2">
      <c r="B8917" s="31">
        <v>8908</v>
      </c>
      <c r="J8917">
        <f t="shared" si="139"/>
        <v>105000</v>
      </c>
      <c r="K8917" t="e">
        <f>VLOOKUP(B8917,'REGISTRO ABONOS'!$B$8:$BC$10039,54,0)</f>
        <v>#N/A</v>
      </c>
      <c r="L8917" t="e">
        <f>IF(Tabla267[[#This Row],[VALOR RESTANTE]]&lt;Tabla267[[#This Row],[VALOR]],"NO DISPONIBLE","DISPONIBLE")</f>
        <v>#N/A</v>
      </c>
      <c r="M8917" s="9">
        <f>COUNTIF(Tabla267[[#This Row],[VALOR RESTANTE]],0)</f>
        <v>0</v>
      </c>
    </row>
    <row r="8918" spans="2:13" hidden="1" x14ac:dyDescent="0.2">
      <c r="B8918" s="31">
        <v>8909</v>
      </c>
      <c r="J8918">
        <f t="shared" si="139"/>
        <v>105000</v>
      </c>
      <c r="K8918" t="e">
        <f>VLOOKUP(B8918,'REGISTRO ABONOS'!$B$8:$BC$10039,54,0)</f>
        <v>#N/A</v>
      </c>
      <c r="L8918" t="e">
        <f>IF(Tabla267[[#This Row],[VALOR RESTANTE]]&lt;Tabla267[[#This Row],[VALOR]],"NO DISPONIBLE","DISPONIBLE")</f>
        <v>#N/A</v>
      </c>
      <c r="M8918" s="9">
        <f>COUNTIF(Tabla267[[#This Row],[VALOR RESTANTE]],0)</f>
        <v>0</v>
      </c>
    </row>
    <row r="8919" spans="2:13" hidden="1" x14ac:dyDescent="0.2">
      <c r="B8919" s="31">
        <v>8910</v>
      </c>
      <c r="J8919">
        <f t="shared" si="139"/>
        <v>105000</v>
      </c>
      <c r="K8919" t="e">
        <f>VLOOKUP(B8919,'REGISTRO ABONOS'!$B$8:$BC$10039,54,0)</f>
        <v>#N/A</v>
      </c>
      <c r="L8919" t="e">
        <f>IF(Tabla267[[#This Row],[VALOR RESTANTE]]&lt;Tabla267[[#This Row],[VALOR]],"NO DISPONIBLE","DISPONIBLE")</f>
        <v>#N/A</v>
      </c>
      <c r="M8919" s="9">
        <f>COUNTIF(Tabla267[[#This Row],[VALOR RESTANTE]],0)</f>
        <v>0</v>
      </c>
    </row>
    <row r="8920" spans="2:13" hidden="1" x14ac:dyDescent="0.2">
      <c r="B8920" s="31">
        <v>8911</v>
      </c>
      <c r="J8920">
        <f t="shared" si="139"/>
        <v>105000</v>
      </c>
      <c r="K8920" t="e">
        <f>VLOOKUP(B8920,'REGISTRO ABONOS'!$B$8:$BC$10039,54,0)</f>
        <v>#N/A</v>
      </c>
      <c r="L8920" t="e">
        <f>IF(Tabla267[[#This Row],[VALOR RESTANTE]]&lt;Tabla267[[#This Row],[VALOR]],"NO DISPONIBLE","DISPONIBLE")</f>
        <v>#N/A</v>
      </c>
      <c r="M8920" s="9">
        <f>COUNTIF(Tabla267[[#This Row],[VALOR RESTANTE]],0)</f>
        <v>0</v>
      </c>
    </row>
    <row r="8921" spans="2:13" hidden="1" x14ac:dyDescent="0.2">
      <c r="B8921" s="31">
        <v>8912</v>
      </c>
      <c r="J8921">
        <f t="shared" si="139"/>
        <v>105000</v>
      </c>
      <c r="K8921" t="e">
        <f>VLOOKUP(B8921,'REGISTRO ABONOS'!$B$8:$BC$10039,54,0)</f>
        <v>#N/A</v>
      </c>
      <c r="L8921" t="e">
        <f>IF(Tabla267[[#This Row],[VALOR RESTANTE]]&lt;Tabla267[[#This Row],[VALOR]],"NO DISPONIBLE","DISPONIBLE")</f>
        <v>#N/A</v>
      </c>
      <c r="M8921" s="9">
        <f>COUNTIF(Tabla267[[#This Row],[VALOR RESTANTE]],0)</f>
        <v>0</v>
      </c>
    </row>
    <row r="8922" spans="2:13" hidden="1" x14ac:dyDescent="0.2">
      <c r="B8922" s="31">
        <v>8913</v>
      </c>
      <c r="J8922">
        <f t="shared" si="139"/>
        <v>105000</v>
      </c>
      <c r="K8922" t="e">
        <f>VLOOKUP(B8922,'REGISTRO ABONOS'!$B$8:$BC$10039,54,0)</f>
        <v>#N/A</v>
      </c>
      <c r="L8922" t="e">
        <f>IF(Tabla267[[#This Row],[VALOR RESTANTE]]&lt;Tabla267[[#This Row],[VALOR]],"NO DISPONIBLE","DISPONIBLE")</f>
        <v>#N/A</v>
      </c>
      <c r="M8922" s="9">
        <f>COUNTIF(Tabla267[[#This Row],[VALOR RESTANTE]],0)</f>
        <v>0</v>
      </c>
    </row>
    <row r="8923" spans="2:13" hidden="1" x14ac:dyDescent="0.2">
      <c r="B8923" s="31">
        <v>8914</v>
      </c>
      <c r="J8923">
        <f t="shared" si="139"/>
        <v>105000</v>
      </c>
      <c r="K8923" t="e">
        <f>VLOOKUP(B8923,'REGISTRO ABONOS'!$B$8:$BC$10039,54,0)</f>
        <v>#N/A</v>
      </c>
      <c r="L8923" t="e">
        <f>IF(Tabla267[[#This Row],[VALOR RESTANTE]]&lt;Tabla267[[#This Row],[VALOR]],"NO DISPONIBLE","DISPONIBLE")</f>
        <v>#N/A</v>
      </c>
      <c r="M8923" s="9">
        <f>COUNTIF(Tabla267[[#This Row],[VALOR RESTANTE]],0)</f>
        <v>0</v>
      </c>
    </row>
    <row r="8924" spans="2:13" hidden="1" x14ac:dyDescent="0.2">
      <c r="B8924" s="31">
        <v>8915</v>
      </c>
      <c r="J8924">
        <f t="shared" si="139"/>
        <v>105000</v>
      </c>
      <c r="K8924" t="e">
        <f>VLOOKUP(B8924,'REGISTRO ABONOS'!$B$8:$BC$10039,54,0)</f>
        <v>#N/A</v>
      </c>
      <c r="L8924" t="e">
        <f>IF(Tabla267[[#This Row],[VALOR RESTANTE]]&lt;Tabla267[[#This Row],[VALOR]],"NO DISPONIBLE","DISPONIBLE")</f>
        <v>#N/A</v>
      </c>
      <c r="M8924" s="9">
        <f>COUNTIF(Tabla267[[#This Row],[VALOR RESTANTE]],0)</f>
        <v>0</v>
      </c>
    </row>
    <row r="8925" spans="2:13" hidden="1" x14ac:dyDescent="0.2">
      <c r="B8925" s="31">
        <v>8916</v>
      </c>
      <c r="J8925">
        <f t="shared" si="139"/>
        <v>105000</v>
      </c>
      <c r="K8925" t="e">
        <f>VLOOKUP(B8925,'REGISTRO ABONOS'!$B$8:$BC$10039,54,0)</f>
        <v>#N/A</v>
      </c>
      <c r="L8925" t="e">
        <f>IF(Tabla267[[#This Row],[VALOR RESTANTE]]&lt;Tabla267[[#This Row],[VALOR]],"NO DISPONIBLE","DISPONIBLE")</f>
        <v>#N/A</v>
      </c>
      <c r="M8925" s="9">
        <f>COUNTIF(Tabla267[[#This Row],[VALOR RESTANTE]],0)</f>
        <v>0</v>
      </c>
    </row>
    <row r="8926" spans="2:13" hidden="1" x14ac:dyDescent="0.2">
      <c r="B8926" s="31">
        <v>8917</v>
      </c>
      <c r="J8926">
        <f t="shared" si="139"/>
        <v>105000</v>
      </c>
      <c r="K8926" t="e">
        <f>VLOOKUP(B8926,'REGISTRO ABONOS'!$B$8:$BC$10039,54,0)</f>
        <v>#N/A</v>
      </c>
      <c r="L8926" t="e">
        <f>IF(Tabla267[[#This Row],[VALOR RESTANTE]]&lt;Tabla267[[#This Row],[VALOR]],"NO DISPONIBLE","DISPONIBLE")</f>
        <v>#N/A</v>
      </c>
      <c r="M8926" s="9">
        <f>COUNTIF(Tabla267[[#This Row],[VALOR RESTANTE]],0)</f>
        <v>0</v>
      </c>
    </row>
    <row r="8927" spans="2:13" hidden="1" x14ac:dyDescent="0.2">
      <c r="B8927" s="31">
        <v>8918</v>
      </c>
      <c r="J8927">
        <f t="shared" si="139"/>
        <v>105000</v>
      </c>
      <c r="K8927" t="e">
        <f>VLOOKUP(B8927,'REGISTRO ABONOS'!$B$8:$BC$10039,54,0)</f>
        <v>#N/A</v>
      </c>
      <c r="L8927" t="e">
        <f>IF(Tabla267[[#This Row],[VALOR RESTANTE]]&lt;Tabla267[[#This Row],[VALOR]],"NO DISPONIBLE","DISPONIBLE")</f>
        <v>#N/A</v>
      </c>
      <c r="M8927" s="9">
        <f>COUNTIF(Tabla267[[#This Row],[VALOR RESTANTE]],0)</f>
        <v>0</v>
      </c>
    </row>
    <row r="8928" spans="2:13" hidden="1" x14ac:dyDescent="0.2">
      <c r="B8928" s="31">
        <v>8919</v>
      </c>
      <c r="J8928">
        <f t="shared" si="139"/>
        <v>105000</v>
      </c>
      <c r="K8928" t="e">
        <f>VLOOKUP(B8928,'REGISTRO ABONOS'!$B$8:$BC$10039,54,0)</f>
        <v>#N/A</v>
      </c>
      <c r="L8928" t="e">
        <f>IF(Tabla267[[#This Row],[VALOR RESTANTE]]&lt;Tabla267[[#This Row],[VALOR]],"NO DISPONIBLE","DISPONIBLE")</f>
        <v>#N/A</v>
      </c>
      <c r="M8928" s="9">
        <f>COUNTIF(Tabla267[[#This Row],[VALOR RESTANTE]],0)</f>
        <v>0</v>
      </c>
    </row>
    <row r="8929" spans="2:13" hidden="1" x14ac:dyDescent="0.2">
      <c r="B8929" s="31">
        <v>8920</v>
      </c>
      <c r="J8929">
        <f t="shared" si="139"/>
        <v>105000</v>
      </c>
      <c r="K8929" t="e">
        <f>VLOOKUP(B8929,'REGISTRO ABONOS'!$B$8:$BC$10039,54,0)</f>
        <v>#N/A</v>
      </c>
      <c r="L8929" t="e">
        <f>IF(Tabla267[[#This Row],[VALOR RESTANTE]]&lt;Tabla267[[#This Row],[VALOR]],"NO DISPONIBLE","DISPONIBLE")</f>
        <v>#N/A</v>
      </c>
      <c r="M8929" s="9">
        <f>COUNTIF(Tabla267[[#This Row],[VALOR RESTANTE]],0)</f>
        <v>0</v>
      </c>
    </row>
    <row r="8930" spans="2:13" hidden="1" x14ac:dyDescent="0.2">
      <c r="B8930" s="31">
        <v>8921</v>
      </c>
      <c r="J8930">
        <f t="shared" si="139"/>
        <v>105000</v>
      </c>
      <c r="K8930" t="e">
        <f>VLOOKUP(B8930,'REGISTRO ABONOS'!$B$8:$BC$10039,54,0)</f>
        <v>#N/A</v>
      </c>
      <c r="L8930" t="e">
        <f>IF(Tabla267[[#This Row],[VALOR RESTANTE]]&lt;Tabla267[[#This Row],[VALOR]],"NO DISPONIBLE","DISPONIBLE")</f>
        <v>#N/A</v>
      </c>
      <c r="M8930" s="9">
        <f>COUNTIF(Tabla267[[#This Row],[VALOR RESTANTE]],0)</f>
        <v>0</v>
      </c>
    </row>
    <row r="8931" spans="2:13" hidden="1" x14ac:dyDescent="0.2">
      <c r="B8931" s="31">
        <v>8922</v>
      </c>
      <c r="J8931">
        <f t="shared" si="139"/>
        <v>105000</v>
      </c>
      <c r="K8931" t="e">
        <f>VLOOKUP(B8931,'REGISTRO ABONOS'!$B$8:$BC$10039,54,0)</f>
        <v>#N/A</v>
      </c>
      <c r="L8931" t="e">
        <f>IF(Tabla267[[#This Row],[VALOR RESTANTE]]&lt;Tabla267[[#This Row],[VALOR]],"NO DISPONIBLE","DISPONIBLE")</f>
        <v>#N/A</v>
      </c>
      <c r="M8931" s="9">
        <f>COUNTIF(Tabla267[[#This Row],[VALOR RESTANTE]],0)</f>
        <v>0</v>
      </c>
    </row>
    <row r="8932" spans="2:13" hidden="1" x14ac:dyDescent="0.2">
      <c r="B8932" s="31">
        <v>8923</v>
      </c>
      <c r="J8932">
        <f t="shared" si="139"/>
        <v>105000</v>
      </c>
      <c r="K8932" t="e">
        <f>VLOOKUP(B8932,'REGISTRO ABONOS'!$B$8:$BC$10039,54,0)</f>
        <v>#N/A</v>
      </c>
      <c r="L8932" t="e">
        <f>IF(Tabla267[[#This Row],[VALOR RESTANTE]]&lt;Tabla267[[#This Row],[VALOR]],"NO DISPONIBLE","DISPONIBLE")</f>
        <v>#N/A</v>
      </c>
      <c r="M8932" s="9">
        <f>COUNTIF(Tabla267[[#This Row],[VALOR RESTANTE]],0)</f>
        <v>0</v>
      </c>
    </row>
    <row r="8933" spans="2:13" hidden="1" x14ac:dyDescent="0.2">
      <c r="B8933" s="31">
        <v>8924</v>
      </c>
      <c r="J8933">
        <f t="shared" si="139"/>
        <v>105000</v>
      </c>
      <c r="K8933" t="e">
        <f>VLOOKUP(B8933,'REGISTRO ABONOS'!$B$8:$BC$10039,54,0)</f>
        <v>#N/A</v>
      </c>
      <c r="L8933" t="e">
        <f>IF(Tabla267[[#This Row],[VALOR RESTANTE]]&lt;Tabla267[[#This Row],[VALOR]],"NO DISPONIBLE","DISPONIBLE")</f>
        <v>#N/A</v>
      </c>
      <c r="M8933" s="9">
        <f>COUNTIF(Tabla267[[#This Row],[VALOR RESTANTE]],0)</f>
        <v>0</v>
      </c>
    </row>
    <row r="8934" spans="2:13" hidden="1" x14ac:dyDescent="0.2">
      <c r="B8934" s="31">
        <v>8925</v>
      </c>
      <c r="J8934">
        <f t="shared" si="139"/>
        <v>105000</v>
      </c>
      <c r="K8934" t="e">
        <f>VLOOKUP(B8934,'REGISTRO ABONOS'!$B$8:$BC$10039,54,0)</f>
        <v>#N/A</v>
      </c>
      <c r="L8934" t="e">
        <f>IF(Tabla267[[#This Row],[VALOR RESTANTE]]&lt;Tabla267[[#This Row],[VALOR]],"NO DISPONIBLE","DISPONIBLE")</f>
        <v>#N/A</v>
      </c>
      <c r="M8934" s="9">
        <f>COUNTIF(Tabla267[[#This Row],[VALOR RESTANTE]],0)</f>
        <v>0</v>
      </c>
    </row>
    <row r="8935" spans="2:13" hidden="1" x14ac:dyDescent="0.2">
      <c r="B8935" s="31">
        <v>8926</v>
      </c>
      <c r="J8935">
        <f t="shared" si="139"/>
        <v>105000</v>
      </c>
      <c r="K8935" t="e">
        <f>VLOOKUP(B8935,'REGISTRO ABONOS'!$B$8:$BC$10039,54,0)</f>
        <v>#N/A</v>
      </c>
      <c r="L8935" t="e">
        <f>IF(Tabla267[[#This Row],[VALOR RESTANTE]]&lt;Tabla267[[#This Row],[VALOR]],"NO DISPONIBLE","DISPONIBLE")</f>
        <v>#N/A</v>
      </c>
      <c r="M8935" s="9">
        <f>COUNTIF(Tabla267[[#This Row],[VALOR RESTANTE]],0)</f>
        <v>0</v>
      </c>
    </row>
    <row r="8936" spans="2:13" hidden="1" x14ac:dyDescent="0.2">
      <c r="B8936" s="31">
        <v>8927</v>
      </c>
      <c r="J8936">
        <f t="shared" si="139"/>
        <v>105000</v>
      </c>
      <c r="K8936" t="e">
        <f>VLOOKUP(B8936,'REGISTRO ABONOS'!$B$8:$BC$10039,54,0)</f>
        <v>#N/A</v>
      </c>
      <c r="L8936" t="e">
        <f>IF(Tabla267[[#This Row],[VALOR RESTANTE]]&lt;Tabla267[[#This Row],[VALOR]],"NO DISPONIBLE","DISPONIBLE")</f>
        <v>#N/A</v>
      </c>
      <c r="M8936" s="9">
        <f>COUNTIF(Tabla267[[#This Row],[VALOR RESTANTE]],0)</f>
        <v>0</v>
      </c>
    </row>
    <row r="8937" spans="2:13" hidden="1" x14ac:dyDescent="0.2">
      <c r="B8937" s="31">
        <v>8928</v>
      </c>
      <c r="J8937">
        <f t="shared" si="139"/>
        <v>105000</v>
      </c>
      <c r="K8937" t="e">
        <f>VLOOKUP(B8937,'REGISTRO ABONOS'!$B$8:$BC$10039,54,0)</f>
        <v>#N/A</v>
      </c>
      <c r="L8937" t="e">
        <f>IF(Tabla267[[#This Row],[VALOR RESTANTE]]&lt;Tabla267[[#This Row],[VALOR]],"NO DISPONIBLE","DISPONIBLE")</f>
        <v>#N/A</v>
      </c>
      <c r="M8937" s="9">
        <f>COUNTIF(Tabla267[[#This Row],[VALOR RESTANTE]],0)</f>
        <v>0</v>
      </c>
    </row>
    <row r="8938" spans="2:13" hidden="1" x14ac:dyDescent="0.2">
      <c r="B8938" s="31">
        <v>8929</v>
      </c>
      <c r="J8938">
        <f t="shared" si="139"/>
        <v>105000</v>
      </c>
      <c r="K8938" t="e">
        <f>VLOOKUP(B8938,'REGISTRO ABONOS'!$B$8:$BC$10039,54,0)</f>
        <v>#N/A</v>
      </c>
      <c r="L8938" t="e">
        <f>IF(Tabla267[[#This Row],[VALOR RESTANTE]]&lt;Tabla267[[#This Row],[VALOR]],"NO DISPONIBLE","DISPONIBLE")</f>
        <v>#N/A</v>
      </c>
      <c r="M8938" s="9">
        <f>COUNTIF(Tabla267[[#This Row],[VALOR RESTANTE]],0)</f>
        <v>0</v>
      </c>
    </row>
    <row r="8939" spans="2:13" hidden="1" x14ac:dyDescent="0.2">
      <c r="B8939" s="31">
        <v>8930</v>
      </c>
      <c r="J8939">
        <f t="shared" si="139"/>
        <v>105000</v>
      </c>
      <c r="K8939" t="e">
        <f>VLOOKUP(B8939,'REGISTRO ABONOS'!$B$8:$BC$10039,54,0)</f>
        <v>#N/A</v>
      </c>
      <c r="L8939" t="e">
        <f>IF(Tabla267[[#This Row],[VALOR RESTANTE]]&lt;Tabla267[[#This Row],[VALOR]],"NO DISPONIBLE","DISPONIBLE")</f>
        <v>#N/A</v>
      </c>
      <c r="M8939" s="9">
        <f>COUNTIF(Tabla267[[#This Row],[VALOR RESTANTE]],0)</f>
        <v>0</v>
      </c>
    </row>
    <row r="8940" spans="2:13" hidden="1" x14ac:dyDescent="0.2">
      <c r="B8940" s="31">
        <v>8931</v>
      </c>
      <c r="J8940">
        <f t="shared" si="139"/>
        <v>105000</v>
      </c>
      <c r="K8940" t="e">
        <f>VLOOKUP(B8940,'REGISTRO ABONOS'!$B$8:$BC$10039,54,0)</f>
        <v>#N/A</v>
      </c>
      <c r="L8940" t="e">
        <f>IF(Tabla267[[#This Row],[VALOR RESTANTE]]&lt;Tabla267[[#This Row],[VALOR]],"NO DISPONIBLE","DISPONIBLE")</f>
        <v>#N/A</v>
      </c>
      <c r="M8940" s="9">
        <f>COUNTIF(Tabla267[[#This Row],[VALOR RESTANTE]],0)</f>
        <v>0</v>
      </c>
    </row>
    <row r="8941" spans="2:13" hidden="1" x14ac:dyDescent="0.2">
      <c r="B8941" s="31">
        <v>8932</v>
      </c>
      <c r="J8941">
        <f t="shared" si="139"/>
        <v>105000</v>
      </c>
      <c r="K8941" t="e">
        <f>VLOOKUP(B8941,'REGISTRO ABONOS'!$B$8:$BC$10039,54,0)</f>
        <v>#N/A</v>
      </c>
      <c r="L8941" t="e">
        <f>IF(Tabla267[[#This Row],[VALOR RESTANTE]]&lt;Tabla267[[#This Row],[VALOR]],"NO DISPONIBLE","DISPONIBLE")</f>
        <v>#N/A</v>
      </c>
      <c r="M8941" s="9">
        <f>COUNTIF(Tabla267[[#This Row],[VALOR RESTANTE]],0)</f>
        <v>0</v>
      </c>
    </row>
    <row r="8942" spans="2:13" hidden="1" x14ac:dyDescent="0.2">
      <c r="B8942" s="31">
        <v>8933</v>
      </c>
      <c r="J8942">
        <f t="shared" si="139"/>
        <v>105000</v>
      </c>
      <c r="K8942" t="e">
        <f>VLOOKUP(B8942,'REGISTRO ABONOS'!$B$8:$BC$10039,54,0)</f>
        <v>#N/A</v>
      </c>
      <c r="L8942" t="e">
        <f>IF(Tabla267[[#This Row],[VALOR RESTANTE]]&lt;Tabla267[[#This Row],[VALOR]],"NO DISPONIBLE","DISPONIBLE")</f>
        <v>#N/A</v>
      </c>
      <c r="M8942" s="9">
        <f>COUNTIF(Tabla267[[#This Row],[VALOR RESTANTE]],0)</f>
        <v>0</v>
      </c>
    </row>
    <row r="8943" spans="2:13" hidden="1" x14ac:dyDescent="0.2">
      <c r="B8943" s="31">
        <v>8934</v>
      </c>
      <c r="J8943">
        <f t="shared" si="139"/>
        <v>105000</v>
      </c>
      <c r="K8943" t="e">
        <f>VLOOKUP(B8943,'REGISTRO ABONOS'!$B$8:$BC$10039,54,0)</f>
        <v>#N/A</v>
      </c>
      <c r="L8943" t="e">
        <f>IF(Tabla267[[#This Row],[VALOR RESTANTE]]&lt;Tabla267[[#This Row],[VALOR]],"NO DISPONIBLE","DISPONIBLE")</f>
        <v>#N/A</v>
      </c>
      <c r="M8943" s="9">
        <f>COUNTIF(Tabla267[[#This Row],[VALOR RESTANTE]],0)</f>
        <v>0</v>
      </c>
    </row>
    <row r="8944" spans="2:13" hidden="1" x14ac:dyDescent="0.2">
      <c r="B8944" s="31">
        <v>8935</v>
      </c>
      <c r="J8944">
        <f t="shared" si="139"/>
        <v>105000</v>
      </c>
      <c r="K8944" t="e">
        <f>VLOOKUP(B8944,'REGISTRO ABONOS'!$B$8:$BC$10039,54,0)</f>
        <v>#N/A</v>
      </c>
      <c r="L8944" t="e">
        <f>IF(Tabla267[[#This Row],[VALOR RESTANTE]]&lt;Tabla267[[#This Row],[VALOR]],"NO DISPONIBLE","DISPONIBLE")</f>
        <v>#N/A</v>
      </c>
      <c r="M8944" s="9">
        <f>COUNTIF(Tabla267[[#This Row],[VALOR RESTANTE]],0)</f>
        <v>0</v>
      </c>
    </row>
    <row r="8945" spans="2:13" hidden="1" x14ac:dyDescent="0.2">
      <c r="B8945" s="31">
        <v>8936</v>
      </c>
      <c r="J8945">
        <f t="shared" si="139"/>
        <v>105000</v>
      </c>
      <c r="K8945" t="e">
        <f>VLOOKUP(B8945,'REGISTRO ABONOS'!$B$8:$BC$10039,54,0)</f>
        <v>#N/A</v>
      </c>
      <c r="L8945" t="e">
        <f>IF(Tabla267[[#This Row],[VALOR RESTANTE]]&lt;Tabla267[[#This Row],[VALOR]],"NO DISPONIBLE","DISPONIBLE")</f>
        <v>#N/A</v>
      </c>
      <c r="M8945" s="9">
        <f>COUNTIF(Tabla267[[#This Row],[VALOR RESTANTE]],0)</f>
        <v>0</v>
      </c>
    </row>
    <row r="8946" spans="2:13" hidden="1" x14ac:dyDescent="0.2">
      <c r="B8946" s="31">
        <v>8937</v>
      </c>
      <c r="J8946">
        <f t="shared" si="139"/>
        <v>105000</v>
      </c>
      <c r="K8946" t="e">
        <f>VLOOKUP(B8946,'REGISTRO ABONOS'!$B$8:$BC$10039,54,0)</f>
        <v>#N/A</v>
      </c>
      <c r="L8946" t="e">
        <f>IF(Tabla267[[#This Row],[VALOR RESTANTE]]&lt;Tabla267[[#This Row],[VALOR]],"NO DISPONIBLE","DISPONIBLE")</f>
        <v>#N/A</v>
      </c>
      <c r="M8946" s="9">
        <f>COUNTIF(Tabla267[[#This Row],[VALOR RESTANTE]],0)</f>
        <v>0</v>
      </c>
    </row>
    <row r="8947" spans="2:13" hidden="1" x14ac:dyDescent="0.2">
      <c r="B8947" s="31">
        <v>8938</v>
      </c>
      <c r="J8947">
        <f t="shared" si="139"/>
        <v>105000</v>
      </c>
      <c r="K8947" t="e">
        <f>VLOOKUP(B8947,'REGISTRO ABONOS'!$B$8:$BC$10039,54,0)</f>
        <v>#N/A</v>
      </c>
      <c r="L8947" t="e">
        <f>IF(Tabla267[[#This Row],[VALOR RESTANTE]]&lt;Tabla267[[#This Row],[VALOR]],"NO DISPONIBLE","DISPONIBLE")</f>
        <v>#N/A</v>
      </c>
      <c r="M8947" s="9">
        <f>COUNTIF(Tabla267[[#This Row],[VALOR RESTANTE]],0)</f>
        <v>0</v>
      </c>
    </row>
    <row r="8948" spans="2:13" hidden="1" x14ac:dyDescent="0.2">
      <c r="B8948" s="31">
        <v>8939</v>
      </c>
      <c r="J8948">
        <f t="shared" si="139"/>
        <v>105000</v>
      </c>
      <c r="K8948" t="e">
        <f>VLOOKUP(B8948,'REGISTRO ABONOS'!$B$8:$BC$10039,54,0)</f>
        <v>#N/A</v>
      </c>
      <c r="L8948" t="e">
        <f>IF(Tabla267[[#This Row],[VALOR RESTANTE]]&lt;Tabla267[[#This Row],[VALOR]],"NO DISPONIBLE","DISPONIBLE")</f>
        <v>#N/A</v>
      </c>
      <c r="M8948" s="9">
        <f>COUNTIF(Tabla267[[#This Row],[VALOR RESTANTE]],0)</f>
        <v>0</v>
      </c>
    </row>
    <row r="8949" spans="2:13" hidden="1" x14ac:dyDescent="0.2">
      <c r="B8949" s="31">
        <v>8940</v>
      </c>
      <c r="J8949">
        <f t="shared" si="139"/>
        <v>105000</v>
      </c>
      <c r="K8949" t="e">
        <f>VLOOKUP(B8949,'REGISTRO ABONOS'!$B$8:$BC$10039,54,0)</f>
        <v>#N/A</v>
      </c>
      <c r="L8949" t="e">
        <f>IF(Tabla267[[#This Row],[VALOR RESTANTE]]&lt;Tabla267[[#This Row],[VALOR]],"NO DISPONIBLE","DISPONIBLE")</f>
        <v>#N/A</v>
      </c>
      <c r="M8949" s="9">
        <f>COUNTIF(Tabla267[[#This Row],[VALOR RESTANTE]],0)</f>
        <v>0</v>
      </c>
    </row>
    <row r="8950" spans="2:13" hidden="1" x14ac:dyDescent="0.2">
      <c r="B8950" s="31">
        <v>8941</v>
      </c>
      <c r="J8950">
        <f t="shared" si="139"/>
        <v>105000</v>
      </c>
      <c r="K8950" t="e">
        <f>VLOOKUP(B8950,'REGISTRO ABONOS'!$B$8:$BC$10039,54,0)</f>
        <v>#N/A</v>
      </c>
      <c r="L8950" t="e">
        <f>IF(Tabla267[[#This Row],[VALOR RESTANTE]]&lt;Tabla267[[#This Row],[VALOR]],"NO DISPONIBLE","DISPONIBLE")</f>
        <v>#N/A</v>
      </c>
      <c r="M8950" s="9">
        <f>COUNTIF(Tabla267[[#This Row],[VALOR RESTANTE]],0)</f>
        <v>0</v>
      </c>
    </row>
    <row r="8951" spans="2:13" hidden="1" x14ac:dyDescent="0.2">
      <c r="B8951" s="31">
        <v>8942</v>
      </c>
      <c r="J8951">
        <f t="shared" si="139"/>
        <v>105000</v>
      </c>
      <c r="K8951" t="e">
        <f>VLOOKUP(B8951,'REGISTRO ABONOS'!$B$8:$BC$10039,54,0)</f>
        <v>#N/A</v>
      </c>
      <c r="L8951" t="e">
        <f>IF(Tabla267[[#This Row],[VALOR RESTANTE]]&lt;Tabla267[[#This Row],[VALOR]],"NO DISPONIBLE","DISPONIBLE")</f>
        <v>#N/A</v>
      </c>
      <c r="M8951" s="9">
        <f>COUNTIF(Tabla267[[#This Row],[VALOR RESTANTE]],0)</f>
        <v>0</v>
      </c>
    </row>
    <row r="8952" spans="2:13" hidden="1" x14ac:dyDescent="0.2">
      <c r="B8952" s="31">
        <v>8943</v>
      </c>
      <c r="J8952">
        <f t="shared" si="139"/>
        <v>105000</v>
      </c>
      <c r="K8952" t="e">
        <f>VLOOKUP(B8952,'REGISTRO ABONOS'!$B$8:$BC$10039,54,0)</f>
        <v>#N/A</v>
      </c>
      <c r="L8952" t="e">
        <f>IF(Tabla267[[#This Row],[VALOR RESTANTE]]&lt;Tabla267[[#This Row],[VALOR]],"NO DISPONIBLE","DISPONIBLE")</f>
        <v>#N/A</v>
      </c>
      <c r="M8952" s="9">
        <f>COUNTIF(Tabla267[[#This Row],[VALOR RESTANTE]],0)</f>
        <v>0</v>
      </c>
    </row>
    <row r="8953" spans="2:13" hidden="1" x14ac:dyDescent="0.2">
      <c r="B8953" s="31">
        <v>8944</v>
      </c>
      <c r="J8953">
        <f t="shared" si="139"/>
        <v>105000</v>
      </c>
      <c r="K8953" t="e">
        <f>VLOOKUP(B8953,'REGISTRO ABONOS'!$B$8:$BC$10039,54,0)</f>
        <v>#N/A</v>
      </c>
      <c r="L8953" t="e">
        <f>IF(Tabla267[[#This Row],[VALOR RESTANTE]]&lt;Tabla267[[#This Row],[VALOR]],"NO DISPONIBLE","DISPONIBLE")</f>
        <v>#N/A</v>
      </c>
      <c r="M8953" s="9">
        <f>COUNTIF(Tabla267[[#This Row],[VALOR RESTANTE]],0)</f>
        <v>0</v>
      </c>
    </row>
    <row r="8954" spans="2:13" hidden="1" x14ac:dyDescent="0.2">
      <c r="B8954" s="31">
        <v>8945</v>
      </c>
      <c r="J8954">
        <f t="shared" si="139"/>
        <v>105000</v>
      </c>
      <c r="K8954" t="e">
        <f>VLOOKUP(B8954,'REGISTRO ABONOS'!$B$8:$BC$10039,54,0)</f>
        <v>#N/A</v>
      </c>
      <c r="L8954" t="e">
        <f>IF(Tabla267[[#This Row],[VALOR RESTANTE]]&lt;Tabla267[[#This Row],[VALOR]],"NO DISPONIBLE","DISPONIBLE")</f>
        <v>#N/A</v>
      </c>
      <c r="M8954" s="9">
        <f>COUNTIF(Tabla267[[#This Row],[VALOR RESTANTE]],0)</f>
        <v>0</v>
      </c>
    </row>
    <row r="8955" spans="2:13" hidden="1" x14ac:dyDescent="0.2">
      <c r="B8955" s="31">
        <v>8946</v>
      </c>
      <c r="J8955">
        <f t="shared" si="139"/>
        <v>105000</v>
      </c>
      <c r="K8955" t="e">
        <f>VLOOKUP(B8955,'REGISTRO ABONOS'!$B$8:$BC$10039,54,0)</f>
        <v>#N/A</v>
      </c>
      <c r="L8955" t="e">
        <f>IF(Tabla267[[#This Row],[VALOR RESTANTE]]&lt;Tabla267[[#This Row],[VALOR]],"NO DISPONIBLE","DISPONIBLE")</f>
        <v>#N/A</v>
      </c>
      <c r="M8955" s="9">
        <f>COUNTIF(Tabla267[[#This Row],[VALOR RESTANTE]],0)</f>
        <v>0</v>
      </c>
    </row>
    <row r="8956" spans="2:13" hidden="1" x14ac:dyDescent="0.2">
      <c r="B8956" s="31">
        <v>8947</v>
      </c>
      <c r="J8956">
        <f t="shared" si="139"/>
        <v>105000</v>
      </c>
      <c r="K8956" t="e">
        <f>VLOOKUP(B8956,'REGISTRO ABONOS'!$B$8:$BC$10039,54,0)</f>
        <v>#N/A</v>
      </c>
      <c r="L8956" t="e">
        <f>IF(Tabla267[[#This Row],[VALOR RESTANTE]]&lt;Tabla267[[#This Row],[VALOR]],"NO DISPONIBLE","DISPONIBLE")</f>
        <v>#N/A</v>
      </c>
      <c r="M8956" s="9">
        <f>COUNTIF(Tabla267[[#This Row],[VALOR RESTANTE]],0)</f>
        <v>0</v>
      </c>
    </row>
    <row r="8957" spans="2:13" hidden="1" x14ac:dyDescent="0.2">
      <c r="B8957" s="31">
        <v>8948</v>
      </c>
      <c r="J8957">
        <f t="shared" si="139"/>
        <v>105000</v>
      </c>
      <c r="K8957" t="e">
        <f>VLOOKUP(B8957,'REGISTRO ABONOS'!$B$8:$BC$10039,54,0)</f>
        <v>#N/A</v>
      </c>
      <c r="L8957" t="e">
        <f>IF(Tabla267[[#This Row],[VALOR RESTANTE]]&lt;Tabla267[[#This Row],[VALOR]],"NO DISPONIBLE","DISPONIBLE")</f>
        <v>#N/A</v>
      </c>
      <c r="M8957" s="9">
        <f>COUNTIF(Tabla267[[#This Row],[VALOR RESTANTE]],0)</f>
        <v>0</v>
      </c>
    </row>
    <row r="8958" spans="2:13" hidden="1" x14ac:dyDescent="0.2">
      <c r="B8958" s="31">
        <v>8949</v>
      </c>
      <c r="J8958">
        <f t="shared" si="139"/>
        <v>105000</v>
      </c>
      <c r="K8958" t="e">
        <f>VLOOKUP(B8958,'REGISTRO ABONOS'!$B$8:$BC$10039,54,0)</f>
        <v>#N/A</v>
      </c>
      <c r="L8958" t="e">
        <f>IF(Tabla267[[#This Row],[VALOR RESTANTE]]&lt;Tabla267[[#This Row],[VALOR]],"NO DISPONIBLE","DISPONIBLE")</f>
        <v>#N/A</v>
      </c>
      <c r="M8958" s="9">
        <f>COUNTIF(Tabla267[[#This Row],[VALOR RESTANTE]],0)</f>
        <v>0</v>
      </c>
    </row>
    <row r="8959" spans="2:13" hidden="1" x14ac:dyDescent="0.2">
      <c r="B8959" s="31">
        <v>8950</v>
      </c>
      <c r="J8959">
        <f t="shared" si="139"/>
        <v>105000</v>
      </c>
      <c r="K8959" t="e">
        <f>VLOOKUP(B8959,'REGISTRO ABONOS'!$B$8:$BC$10039,54,0)</f>
        <v>#N/A</v>
      </c>
      <c r="L8959" t="e">
        <f>IF(Tabla267[[#This Row],[VALOR RESTANTE]]&lt;Tabla267[[#This Row],[VALOR]],"NO DISPONIBLE","DISPONIBLE")</f>
        <v>#N/A</v>
      </c>
      <c r="M8959" s="9">
        <f>COUNTIF(Tabla267[[#This Row],[VALOR RESTANTE]],0)</f>
        <v>0</v>
      </c>
    </row>
    <row r="8960" spans="2:13" hidden="1" x14ac:dyDescent="0.2">
      <c r="B8960" s="31">
        <v>8951</v>
      </c>
      <c r="J8960">
        <f t="shared" si="139"/>
        <v>105000</v>
      </c>
      <c r="K8960" t="e">
        <f>VLOOKUP(B8960,'REGISTRO ABONOS'!$B$8:$BC$10039,54,0)</f>
        <v>#N/A</v>
      </c>
      <c r="L8960" t="e">
        <f>IF(Tabla267[[#This Row],[VALOR RESTANTE]]&lt;Tabla267[[#This Row],[VALOR]],"NO DISPONIBLE","DISPONIBLE")</f>
        <v>#N/A</v>
      </c>
      <c r="M8960" s="9">
        <f>COUNTIF(Tabla267[[#This Row],[VALOR RESTANTE]],0)</f>
        <v>0</v>
      </c>
    </row>
    <row r="8961" spans="2:13" hidden="1" x14ac:dyDescent="0.2">
      <c r="B8961" s="31">
        <v>8952</v>
      </c>
      <c r="J8961">
        <f t="shared" si="139"/>
        <v>105000</v>
      </c>
      <c r="K8961" t="e">
        <f>VLOOKUP(B8961,'REGISTRO ABONOS'!$B$8:$BC$10039,54,0)</f>
        <v>#N/A</v>
      </c>
      <c r="L8961" t="e">
        <f>IF(Tabla267[[#This Row],[VALOR RESTANTE]]&lt;Tabla267[[#This Row],[VALOR]],"NO DISPONIBLE","DISPONIBLE")</f>
        <v>#N/A</v>
      </c>
      <c r="M8961" s="9">
        <f>COUNTIF(Tabla267[[#This Row],[VALOR RESTANTE]],0)</f>
        <v>0</v>
      </c>
    </row>
    <row r="8962" spans="2:13" hidden="1" x14ac:dyDescent="0.2">
      <c r="B8962" s="31">
        <v>8953</v>
      </c>
      <c r="J8962">
        <f t="shared" si="139"/>
        <v>105000</v>
      </c>
      <c r="K8962" t="e">
        <f>VLOOKUP(B8962,'REGISTRO ABONOS'!$B$8:$BC$10039,54,0)</f>
        <v>#N/A</v>
      </c>
      <c r="L8962" t="e">
        <f>IF(Tabla267[[#This Row],[VALOR RESTANTE]]&lt;Tabla267[[#This Row],[VALOR]],"NO DISPONIBLE","DISPONIBLE")</f>
        <v>#N/A</v>
      </c>
      <c r="M8962" s="9">
        <f>COUNTIF(Tabla267[[#This Row],[VALOR RESTANTE]],0)</f>
        <v>0</v>
      </c>
    </row>
    <row r="8963" spans="2:13" hidden="1" x14ac:dyDescent="0.2">
      <c r="B8963" s="31">
        <v>8954</v>
      </c>
      <c r="J8963">
        <f t="shared" si="139"/>
        <v>105000</v>
      </c>
      <c r="K8963" t="e">
        <f>VLOOKUP(B8963,'REGISTRO ABONOS'!$B$8:$BC$10039,54,0)</f>
        <v>#N/A</v>
      </c>
      <c r="L8963" t="e">
        <f>IF(Tabla267[[#This Row],[VALOR RESTANTE]]&lt;Tabla267[[#This Row],[VALOR]],"NO DISPONIBLE","DISPONIBLE")</f>
        <v>#N/A</v>
      </c>
      <c r="M8963" s="9">
        <f>COUNTIF(Tabla267[[#This Row],[VALOR RESTANTE]],0)</f>
        <v>0</v>
      </c>
    </row>
    <row r="8964" spans="2:13" hidden="1" x14ac:dyDescent="0.2">
      <c r="B8964" s="31">
        <v>8955</v>
      </c>
      <c r="J8964">
        <f t="shared" si="139"/>
        <v>105000</v>
      </c>
      <c r="K8964" t="e">
        <f>VLOOKUP(B8964,'REGISTRO ABONOS'!$B$8:$BC$10039,54,0)</f>
        <v>#N/A</v>
      </c>
      <c r="L8964" t="e">
        <f>IF(Tabla267[[#This Row],[VALOR RESTANTE]]&lt;Tabla267[[#This Row],[VALOR]],"NO DISPONIBLE","DISPONIBLE")</f>
        <v>#N/A</v>
      </c>
      <c r="M8964" s="9">
        <f>COUNTIF(Tabla267[[#This Row],[VALOR RESTANTE]],0)</f>
        <v>0</v>
      </c>
    </row>
    <row r="8965" spans="2:13" hidden="1" x14ac:dyDescent="0.2">
      <c r="B8965" s="31">
        <v>8956</v>
      </c>
      <c r="J8965">
        <f t="shared" si="139"/>
        <v>105000</v>
      </c>
      <c r="K8965" t="e">
        <f>VLOOKUP(B8965,'REGISTRO ABONOS'!$B$8:$BC$10039,54,0)</f>
        <v>#N/A</v>
      </c>
      <c r="L8965" t="e">
        <f>IF(Tabla267[[#This Row],[VALOR RESTANTE]]&lt;Tabla267[[#This Row],[VALOR]],"NO DISPONIBLE","DISPONIBLE")</f>
        <v>#N/A</v>
      </c>
      <c r="M8965" s="9">
        <f>COUNTIF(Tabla267[[#This Row],[VALOR RESTANTE]],0)</f>
        <v>0</v>
      </c>
    </row>
    <row r="8966" spans="2:13" hidden="1" x14ac:dyDescent="0.2">
      <c r="B8966" s="31">
        <v>8957</v>
      </c>
      <c r="J8966">
        <f t="shared" si="139"/>
        <v>105000</v>
      </c>
      <c r="K8966" t="e">
        <f>VLOOKUP(B8966,'REGISTRO ABONOS'!$B$8:$BC$10039,54,0)</f>
        <v>#N/A</v>
      </c>
      <c r="L8966" t="e">
        <f>IF(Tabla267[[#This Row],[VALOR RESTANTE]]&lt;Tabla267[[#This Row],[VALOR]],"NO DISPONIBLE","DISPONIBLE")</f>
        <v>#N/A</v>
      </c>
      <c r="M8966" s="9">
        <f>COUNTIF(Tabla267[[#This Row],[VALOR RESTANTE]],0)</f>
        <v>0</v>
      </c>
    </row>
    <row r="8967" spans="2:13" hidden="1" x14ac:dyDescent="0.2">
      <c r="B8967" s="31">
        <v>8958</v>
      </c>
      <c r="J8967">
        <f t="shared" si="139"/>
        <v>105000</v>
      </c>
      <c r="K8967" t="e">
        <f>VLOOKUP(B8967,'REGISTRO ABONOS'!$B$8:$BC$10039,54,0)</f>
        <v>#N/A</v>
      </c>
      <c r="L8967" t="e">
        <f>IF(Tabla267[[#This Row],[VALOR RESTANTE]]&lt;Tabla267[[#This Row],[VALOR]],"NO DISPONIBLE","DISPONIBLE")</f>
        <v>#N/A</v>
      </c>
      <c r="M8967" s="9">
        <f>COUNTIF(Tabla267[[#This Row],[VALOR RESTANTE]],0)</f>
        <v>0</v>
      </c>
    </row>
    <row r="8968" spans="2:13" hidden="1" x14ac:dyDescent="0.2">
      <c r="B8968" s="31">
        <v>8959</v>
      </c>
      <c r="J8968">
        <f t="shared" si="139"/>
        <v>105000</v>
      </c>
      <c r="K8968" t="e">
        <f>VLOOKUP(B8968,'REGISTRO ABONOS'!$B$8:$BC$10039,54,0)</f>
        <v>#N/A</v>
      </c>
      <c r="L8968" t="e">
        <f>IF(Tabla267[[#This Row],[VALOR RESTANTE]]&lt;Tabla267[[#This Row],[VALOR]],"NO DISPONIBLE","DISPONIBLE")</f>
        <v>#N/A</v>
      </c>
      <c r="M8968" s="9">
        <f>COUNTIF(Tabla267[[#This Row],[VALOR RESTANTE]],0)</f>
        <v>0</v>
      </c>
    </row>
    <row r="8969" spans="2:13" hidden="1" x14ac:dyDescent="0.2">
      <c r="B8969" s="31">
        <v>8960</v>
      </c>
      <c r="J8969">
        <f t="shared" si="139"/>
        <v>105000</v>
      </c>
      <c r="K8969" t="e">
        <f>VLOOKUP(B8969,'REGISTRO ABONOS'!$B$8:$BC$10039,54,0)</f>
        <v>#N/A</v>
      </c>
      <c r="L8969" t="e">
        <f>IF(Tabla267[[#This Row],[VALOR RESTANTE]]&lt;Tabla267[[#This Row],[VALOR]],"NO DISPONIBLE","DISPONIBLE")</f>
        <v>#N/A</v>
      </c>
      <c r="M8969" s="9">
        <f>COUNTIF(Tabla267[[#This Row],[VALOR RESTANTE]],0)</f>
        <v>0</v>
      </c>
    </row>
    <row r="8970" spans="2:13" hidden="1" x14ac:dyDescent="0.2">
      <c r="B8970" s="31">
        <v>8961</v>
      </c>
      <c r="J8970">
        <f t="shared" si="139"/>
        <v>105000</v>
      </c>
      <c r="K8970" t="e">
        <f>VLOOKUP(B8970,'REGISTRO ABONOS'!$B$8:$BC$10039,54,0)</f>
        <v>#N/A</v>
      </c>
      <c r="L8970" t="e">
        <f>IF(Tabla267[[#This Row],[VALOR RESTANTE]]&lt;Tabla267[[#This Row],[VALOR]],"NO DISPONIBLE","DISPONIBLE")</f>
        <v>#N/A</v>
      </c>
      <c r="M8970" s="9">
        <f>COUNTIF(Tabla267[[#This Row],[VALOR RESTANTE]],0)</f>
        <v>0</v>
      </c>
    </row>
    <row r="8971" spans="2:13" hidden="1" x14ac:dyDescent="0.2">
      <c r="B8971" s="31">
        <v>8962</v>
      </c>
      <c r="J8971">
        <f t="shared" si="139"/>
        <v>105000</v>
      </c>
      <c r="K8971" t="e">
        <f>VLOOKUP(B8971,'REGISTRO ABONOS'!$B$8:$BC$10039,54,0)</f>
        <v>#N/A</v>
      </c>
      <c r="L8971" t="e">
        <f>IF(Tabla267[[#This Row],[VALOR RESTANTE]]&lt;Tabla267[[#This Row],[VALOR]],"NO DISPONIBLE","DISPONIBLE")</f>
        <v>#N/A</v>
      </c>
      <c r="M8971" s="9">
        <f>COUNTIF(Tabla267[[#This Row],[VALOR RESTANTE]],0)</f>
        <v>0</v>
      </c>
    </row>
    <row r="8972" spans="2:13" hidden="1" x14ac:dyDescent="0.2">
      <c r="B8972" s="31">
        <v>8963</v>
      </c>
      <c r="J8972">
        <f t="shared" ref="J8972:J9035" si="140">IF(C8972&gt;43607,130000,105000)</f>
        <v>105000</v>
      </c>
      <c r="K8972" t="e">
        <f>VLOOKUP(B8972,'REGISTRO ABONOS'!$B$8:$BC$10039,54,0)</f>
        <v>#N/A</v>
      </c>
      <c r="L8972" t="e">
        <f>IF(Tabla267[[#This Row],[VALOR RESTANTE]]&lt;Tabla267[[#This Row],[VALOR]],"NO DISPONIBLE","DISPONIBLE")</f>
        <v>#N/A</v>
      </c>
      <c r="M8972" s="9">
        <f>COUNTIF(Tabla267[[#This Row],[VALOR RESTANTE]],0)</f>
        <v>0</v>
      </c>
    </row>
    <row r="8973" spans="2:13" hidden="1" x14ac:dyDescent="0.2">
      <c r="B8973" s="31">
        <v>8964</v>
      </c>
      <c r="J8973">
        <f t="shared" si="140"/>
        <v>105000</v>
      </c>
      <c r="K8973" t="e">
        <f>VLOOKUP(B8973,'REGISTRO ABONOS'!$B$8:$BC$10039,54,0)</f>
        <v>#N/A</v>
      </c>
      <c r="L8973" t="e">
        <f>IF(Tabla267[[#This Row],[VALOR RESTANTE]]&lt;Tabla267[[#This Row],[VALOR]],"NO DISPONIBLE","DISPONIBLE")</f>
        <v>#N/A</v>
      </c>
      <c r="M8973" s="9">
        <f>COUNTIF(Tabla267[[#This Row],[VALOR RESTANTE]],0)</f>
        <v>0</v>
      </c>
    </row>
    <row r="8974" spans="2:13" hidden="1" x14ac:dyDescent="0.2">
      <c r="B8974" s="31">
        <v>8965</v>
      </c>
      <c r="J8974">
        <f t="shared" si="140"/>
        <v>105000</v>
      </c>
      <c r="K8974" t="e">
        <f>VLOOKUP(B8974,'REGISTRO ABONOS'!$B$8:$BC$10039,54,0)</f>
        <v>#N/A</v>
      </c>
      <c r="L8974" t="e">
        <f>IF(Tabla267[[#This Row],[VALOR RESTANTE]]&lt;Tabla267[[#This Row],[VALOR]],"NO DISPONIBLE","DISPONIBLE")</f>
        <v>#N/A</v>
      </c>
      <c r="M8974" s="9">
        <f>COUNTIF(Tabla267[[#This Row],[VALOR RESTANTE]],0)</f>
        <v>0</v>
      </c>
    </row>
    <row r="8975" spans="2:13" hidden="1" x14ac:dyDescent="0.2">
      <c r="B8975" s="31">
        <v>8966</v>
      </c>
      <c r="J8975">
        <f t="shared" si="140"/>
        <v>105000</v>
      </c>
      <c r="K8975" t="e">
        <f>VLOOKUP(B8975,'REGISTRO ABONOS'!$B$8:$BC$10039,54,0)</f>
        <v>#N/A</v>
      </c>
      <c r="L8975" t="e">
        <f>IF(Tabla267[[#This Row],[VALOR RESTANTE]]&lt;Tabla267[[#This Row],[VALOR]],"NO DISPONIBLE","DISPONIBLE")</f>
        <v>#N/A</v>
      </c>
      <c r="M8975" s="9">
        <f>COUNTIF(Tabla267[[#This Row],[VALOR RESTANTE]],0)</f>
        <v>0</v>
      </c>
    </row>
    <row r="8976" spans="2:13" hidden="1" x14ac:dyDescent="0.2">
      <c r="B8976" s="31">
        <v>8967</v>
      </c>
      <c r="J8976">
        <f t="shared" si="140"/>
        <v>105000</v>
      </c>
      <c r="K8976" t="e">
        <f>VLOOKUP(B8976,'REGISTRO ABONOS'!$B$8:$BC$10039,54,0)</f>
        <v>#N/A</v>
      </c>
      <c r="L8976" t="e">
        <f>IF(Tabla267[[#This Row],[VALOR RESTANTE]]&lt;Tabla267[[#This Row],[VALOR]],"NO DISPONIBLE","DISPONIBLE")</f>
        <v>#N/A</v>
      </c>
      <c r="M8976" s="9">
        <f>COUNTIF(Tabla267[[#This Row],[VALOR RESTANTE]],0)</f>
        <v>0</v>
      </c>
    </row>
    <row r="8977" spans="2:13" hidden="1" x14ac:dyDescent="0.2">
      <c r="B8977" s="31">
        <v>8968</v>
      </c>
      <c r="J8977">
        <f t="shared" si="140"/>
        <v>105000</v>
      </c>
      <c r="K8977" t="e">
        <f>VLOOKUP(B8977,'REGISTRO ABONOS'!$B$8:$BC$10039,54,0)</f>
        <v>#N/A</v>
      </c>
      <c r="L8977" t="e">
        <f>IF(Tabla267[[#This Row],[VALOR RESTANTE]]&lt;Tabla267[[#This Row],[VALOR]],"NO DISPONIBLE","DISPONIBLE")</f>
        <v>#N/A</v>
      </c>
      <c r="M8977" s="9">
        <f>COUNTIF(Tabla267[[#This Row],[VALOR RESTANTE]],0)</f>
        <v>0</v>
      </c>
    </row>
    <row r="8978" spans="2:13" hidden="1" x14ac:dyDescent="0.2">
      <c r="B8978" s="31">
        <v>8969</v>
      </c>
      <c r="J8978">
        <f t="shared" si="140"/>
        <v>105000</v>
      </c>
      <c r="K8978" t="e">
        <f>VLOOKUP(B8978,'REGISTRO ABONOS'!$B$8:$BC$10039,54,0)</f>
        <v>#N/A</v>
      </c>
      <c r="L8978" t="e">
        <f>IF(Tabla267[[#This Row],[VALOR RESTANTE]]&lt;Tabla267[[#This Row],[VALOR]],"NO DISPONIBLE","DISPONIBLE")</f>
        <v>#N/A</v>
      </c>
      <c r="M8978" s="9">
        <f>COUNTIF(Tabla267[[#This Row],[VALOR RESTANTE]],0)</f>
        <v>0</v>
      </c>
    </row>
    <row r="8979" spans="2:13" hidden="1" x14ac:dyDescent="0.2">
      <c r="B8979" s="31">
        <v>8970</v>
      </c>
      <c r="J8979">
        <f t="shared" si="140"/>
        <v>105000</v>
      </c>
      <c r="K8979" t="e">
        <f>VLOOKUP(B8979,'REGISTRO ABONOS'!$B$8:$BC$10039,54,0)</f>
        <v>#N/A</v>
      </c>
      <c r="L8979" t="e">
        <f>IF(Tabla267[[#This Row],[VALOR RESTANTE]]&lt;Tabla267[[#This Row],[VALOR]],"NO DISPONIBLE","DISPONIBLE")</f>
        <v>#N/A</v>
      </c>
      <c r="M8979" s="9">
        <f>COUNTIF(Tabla267[[#This Row],[VALOR RESTANTE]],0)</f>
        <v>0</v>
      </c>
    </row>
    <row r="8980" spans="2:13" hidden="1" x14ac:dyDescent="0.2">
      <c r="B8980" s="31">
        <v>8971</v>
      </c>
      <c r="J8980">
        <f t="shared" si="140"/>
        <v>105000</v>
      </c>
      <c r="K8980" t="e">
        <f>VLOOKUP(B8980,'REGISTRO ABONOS'!$B$8:$BC$10039,54,0)</f>
        <v>#N/A</v>
      </c>
      <c r="L8980" t="e">
        <f>IF(Tabla267[[#This Row],[VALOR RESTANTE]]&lt;Tabla267[[#This Row],[VALOR]],"NO DISPONIBLE","DISPONIBLE")</f>
        <v>#N/A</v>
      </c>
      <c r="M8980" s="9">
        <f>COUNTIF(Tabla267[[#This Row],[VALOR RESTANTE]],0)</f>
        <v>0</v>
      </c>
    </row>
    <row r="8981" spans="2:13" hidden="1" x14ac:dyDescent="0.2">
      <c r="B8981" s="31">
        <v>8972</v>
      </c>
      <c r="J8981">
        <f t="shared" si="140"/>
        <v>105000</v>
      </c>
      <c r="K8981" t="e">
        <f>VLOOKUP(B8981,'REGISTRO ABONOS'!$B$8:$BC$10039,54,0)</f>
        <v>#N/A</v>
      </c>
      <c r="L8981" t="e">
        <f>IF(Tabla267[[#This Row],[VALOR RESTANTE]]&lt;Tabla267[[#This Row],[VALOR]],"NO DISPONIBLE","DISPONIBLE")</f>
        <v>#N/A</v>
      </c>
      <c r="M8981" s="9">
        <f>COUNTIF(Tabla267[[#This Row],[VALOR RESTANTE]],0)</f>
        <v>0</v>
      </c>
    </row>
    <row r="8982" spans="2:13" hidden="1" x14ac:dyDescent="0.2">
      <c r="B8982" s="31">
        <v>8973</v>
      </c>
      <c r="J8982">
        <f t="shared" si="140"/>
        <v>105000</v>
      </c>
      <c r="K8982" t="e">
        <f>VLOOKUP(B8982,'REGISTRO ABONOS'!$B$8:$BC$10039,54,0)</f>
        <v>#N/A</v>
      </c>
      <c r="L8982" t="e">
        <f>IF(Tabla267[[#This Row],[VALOR RESTANTE]]&lt;Tabla267[[#This Row],[VALOR]],"NO DISPONIBLE","DISPONIBLE")</f>
        <v>#N/A</v>
      </c>
      <c r="M8982" s="9">
        <f>COUNTIF(Tabla267[[#This Row],[VALOR RESTANTE]],0)</f>
        <v>0</v>
      </c>
    </row>
    <row r="8983" spans="2:13" hidden="1" x14ac:dyDescent="0.2">
      <c r="B8983" s="31">
        <v>8974</v>
      </c>
      <c r="J8983">
        <f t="shared" si="140"/>
        <v>105000</v>
      </c>
      <c r="K8983" t="e">
        <f>VLOOKUP(B8983,'REGISTRO ABONOS'!$B$8:$BC$10039,54,0)</f>
        <v>#N/A</v>
      </c>
      <c r="L8983" t="e">
        <f>IF(Tabla267[[#This Row],[VALOR RESTANTE]]&lt;Tabla267[[#This Row],[VALOR]],"NO DISPONIBLE","DISPONIBLE")</f>
        <v>#N/A</v>
      </c>
      <c r="M8983" s="9">
        <f>COUNTIF(Tabla267[[#This Row],[VALOR RESTANTE]],0)</f>
        <v>0</v>
      </c>
    </row>
    <row r="8984" spans="2:13" hidden="1" x14ac:dyDescent="0.2">
      <c r="B8984" s="31">
        <v>8975</v>
      </c>
      <c r="J8984">
        <f t="shared" si="140"/>
        <v>105000</v>
      </c>
      <c r="K8984" t="e">
        <f>VLOOKUP(B8984,'REGISTRO ABONOS'!$B$8:$BC$10039,54,0)</f>
        <v>#N/A</v>
      </c>
      <c r="L8984" t="e">
        <f>IF(Tabla267[[#This Row],[VALOR RESTANTE]]&lt;Tabla267[[#This Row],[VALOR]],"NO DISPONIBLE","DISPONIBLE")</f>
        <v>#N/A</v>
      </c>
      <c r="M8984" s="9">
        <f>COUNTIF(Tabla267[[#This Row],[VALOR RESTANTE]],0)</f>
        <v>0</v>
      </c>
    </row>
    <row r="8985" spans="2:13" hidden="1" x14ac:dyDescent="0.2">
      <c r="B8985" s="31">
        <v>8976</v>
      </c>
      <c r="J8985">
        <f t="shared" si="140"/>
        <v>105000</v>
      </c>
      <c r="K8985" t="e">
        <f>VLOOKUP(B8985,'REGISTRO ABONOS'!$B$8:$BC$10039,54,0)</f>
        <v>#N/A</v>
      </c>
      <c r="L8985" t="e">
        <f>IF(Tabla267[[#This Row],[VALOR RESTANTE]]&lt;Tabla267[[#This Row],[VALOR]],"NO DISPONIBLE","DISPONIBLE")</f>
        <v>#N/A</v>
      </c>
      <c r="M8985" s="9">
        <f>COUNTIF(Tabla267[[#This Row],[VALOR RESTANTE]],0)</f>
        <v>0</v>
      </c>
    </row>
    <row r="8986" spans="2:13" hidden="1" x14ac:dyDescent="0.2">
      <c r="B8986" s="31">
        <v>8977</v>
      </c>
      <c r="J8986">
        <f t="shared" si="140"/>
        <v>105000</v>
      </c>
      <c r="K8986" t="e">
        <f>VLOOKUP(B8986,'REGISTRO ABONOS'!$B$8:$BC$10039,54,0)</f>
        <v>#N/A</v>
      </c>
      <c r="L8986" t="e">
        <f>IF(Tabla267[[#This Row],[VALOR RESTANTE]]&lt;Tabla267[[#This Row],[VALOR]],"NO DISPONIBLE","DISPONIBLE")</f>
        <v>#N/A</v>
      </c>
      <c r="M8986" s="9">
        <f>COUNTIF(Tabla267[[#This Row],[VALOR RESTANTE]],0)</f>
        <v>0</v>
      </c>
    </row>
    <row r="8987" spans="2:13" hidden="1" x14ac:dyDescent="0.2">
      <c r="B8987" s="31">
        <v>8978</v>
      </c>
      <c r="J8987">
        <f t="shared" si="140"/>
        <v>105000</v>
      </c>
      <c r="K8987" t="e">
        <f>VLOOKUP(B8987,'REGISTRO ABONOS'!$B$8:$BC$10039,54,0)</f>
        <v>#N/A</v>
      </c>
      <c r="L8987" t="e">
        <f>IF(Tabla267[[#This Row],[VALOR RESTANTE]]&lt;Tabla267[[#This Row],[VALOR]],"NO DISPONIBLE","DISPONIBLE")</f>
        <v>#N/A</v>
      </c>
      <c r="M8987" s="9">
        <f>COUNTIF(Tabla267[[#This Row],[VALOR RESTANTE]],0)</f>
        <v>0</v>
      </c>
    </row>
    <row r="8988" spans="2:13" hidden="1" x14ac:dyDescent="0.2">
      <c r="B8988" s="31">
        <v>8979</v>
      </c>
      <c r="J8988">
        <f t="shared" si="140"/>
        <v>105000</v>
      </c>
      <c r="K8988" t="e">
        <f>VLOOKUP(B8988,'REGISTRO ABONOS'!$B$8:$BC$10039,54,0)</f>
        <v>#N/A</v>
      </c>
      <c r="L8988" t="e">
        <f>IF(Tabla267[[#This Row],[VALOR RESTANTE]]&lt;Tabla267[[#This Row],[VALOR]],"NO DISPONIBLE","DISPONIBLE")</f>
        <v>#N/A</v>
      </c>
      <c r="M8988" s="9">
        <f>COUNTIF(Tabla267[[#This Row],[VALOR RESTANTE]],0)</f>
        <v>0</v>
      </c>
    </row>
    <row r="8989" spans="2:13" hidden="1" x14ac:dyDescent="0.2">
      <c r="B8989" s="31">
        <v>8980</v>
      </c>
      <c r="J8989">
        <f t="shared" si="140"/>
        <v>105000</v>
      </c>
      <c r="K8989" t="e">
        <f>VLOOKUP(B8989,'REGISTRO ABONOS'!$B$8:$BC$10039,54,0)</f>
        <v>#N/A</v>
      </c>
      <c r="L8989" t="e">
        <f>IF(Tabla267[[#This Row],[VALOR RESTANTE]]&lt;Tabla267[[#This Row],[VALOR]],"NO DISPONIBLE","DISPONIBLE")</f>
        <v>#N/A</v>
      </c>
      <c r="M8989" s="9">
        <f>COUNTIF(Tabla267[[#This Row],[VALOR RESTANTE]],0)</f>
        <v>0</v>
      </c>
    </row>
    <row r="8990" spans="2:13" hidden="1" x14ac:dyDescent="0.2">
      <c r="B8990" s="31">
        <v>8981</v>
      </c>
      <c r="J8990">
        <f t="shared" si="140"/>
        <v>105000</v>
      </c>
      <c r="K8990" t="e">
        <f>VLOOKUP(B8990,'REGISTRO ABONOS'!$B$8:$BC$10039,54,0)</f>
        <v>#N/A</v>
      </c>
      <c r="L8990" t="e">
        <f>IF(Tabla267[[#This Row],[VALOR RESTANTE]]&lt;Tabla267[[#This Row],[VALOR]],"NO DISPONIBLE","DISPONIBLE")</f>
        <v>#N/A</v>
      </c>
      <c r="M8990" s="9">
        <f>COUNTIF(Tabla267[[#This Row],[VALOR RESTANTE]],0)</f>
        <v>0</v>
      </c>
    </row>
    <row r="8991" spans="2:13" hidden="1" x14ac:dyDescent="0.2">
      <c r="B8991" s="31">
        <v>8982</v>
      </c>
      <c r="J8991">
        <f t="shared" si="140"/>
        <v>105000</v>
      </c>
      <c r="K8991" t="e">
        <f>VLOOKUP(B8991,'REGISTRO ABONOS'!$B$8:$BC$10039,54,0)</f>
        <v>#N/A</v>
      </c>
      <c r="L8991" t="e">
        <f>IF(Tabla267[[#This Row],[VALOR RESTANTE]]&lt;Tabla267[[#This Row],[VALOR]],"NO DISPONIBLE","DISPONIBLE")</f>
        <v>#N/A</v>
      </c>
      <c r="M8991" s="9">
        <f>COUNTIF(Tabla267[[#This Row],[VALOR RESTANTE]],0)</f>
        <v>0</v>
      </c>
    </row>
    <row r="8992" spans="2:13" hidden="1" x14ac:dyDescent="0.2">
      <c r="B8992" s="31">
        <v>8983</v>
      </c>
      <c r="J8992">
        <f t="shared" si="140"/>
        <v>105000</v>
      </c>
      <c r="K8992" t="e">
        <f>VLOOKUP(B8992,'REGISTRO ABONOS'!$B$8:$BC$10039,54,0)</f>
        <v>#N/A</v>
      </c>
      <c r="L8992" t="e">
        <f>IF(Tabla267[[#This Row],[VALOR RESTANTE]]&lt;Tabla267[[#This Row],[VALOR]],"NO DISPONIBLE","DISPONIBLE")</f>
        <v>#N/A</v>
      </c>
      <c r="M8992" s="9">
        <f>COUNTIF(Tabla267[[#This Row],[VALOR RESTANTE]],0)</f>
        <v>0</v>
      </c>
    </row>
    <row r="8993" spans="2:13" hidden="1" x14ac:dyDescent="0.2">
      <c r="B8993" s="31">
        <v>8984</v>
      </c>
      <c r="J8993">
        <f t="shared" si="140"/>
        <v>105000</v>
      </c>
      <c r="K8993" t="e">
        <f>VLOOKUP(B8993,'REGISTRO ABONOS'!$B$8:$BC$10039,54,0)</f>
        <v>#N/A</v>
      </c>
      <c r="L8993" t="e">
        <f>IF(Tabla267[[#This Row],[VALOR RESTANTE]]&lt;Tabla267[[#This Row],[VALOR]],"NO DISPONIBLE","DISPONIBLE")</f>
        <v>#N/A</v>
      </c>
      <c r="M8993" s="9">
        <f>COUNTIF(Tabla267[[#This Row],[VALOR RESTANTE]],0)</f>
        <v>0</v>
      </c>
    </row>
    <row r="8994" spans="2:13" hidden="1" x14ac:dyDescent="0.2">
      <c r="B8994" s="31">
        <v>8985</v>
      </c>
      <c r="J8994">
        <f t="shared" si="140"/>
        <v>105000</v>
      </c>
      <c r="K8994" t="e">
        <f>VLOOKUP(B8994,'REGISTRO ABONOS'!$B$8:$BC$10039,54,0)</f>
        <v>#N/A</v>
      </c>
      <c r="L8994" t="e">
        <f>IF(Tabla267[[#This Row],[VALOR RESTANTE]]&lt;Tabla267[[#This Row],[VALOR]],"NO DISPONIBLE","DISPONIBLE")</f>
        <v>#N/A</v>
      </c>
      <c r="M8994" s="9">
        <f>COUNTIF(Tabla267[[#This Row],[VALOR RESTANTE]],0)</f>
        <v>0</v>
      </c>
    </row>
    <row r="8995" spans="2:13" hidden="1" x14ac:dyDescent="0.2">
      <c r="B8995" s="31">
        <v>8986</v>
      </c>
      <c r="J8995">
        <f t="shared" si="140"/>
        <v>105000</v>
      </c>
      <c r="K8995" t="e">
        <f>VLOOKUP(B8995,'REGISTRO ABONOS'!$B$8:$BC$10039,54,0)</f>
        <v>#N/A</v>
      </c>
      <c r="L8995" t="e">
        <f>IF(Tabla267[[#This Row],[VALOR RESTANTE]]&lt;Tabla267[[#This Row],[VALOR]],"NO DISPONIBLE","DISPONIBLE")</f>
        <v>#N/A</v>
      </c>
      <c r="M8995" s="9">
        <f>COUNTIF(Tabla267[[#This Row],[VALOR RESTANTE]],0)</f>
        <v>0</v>
      </c>
    </row>
    <row r="8996" spans="2:13" hidden="1" x14ac:dyDescent="0.2">
      <c r="B8996" s="31">
        <v>8987</v>
      </c>
      <c r="J8996">
        <f t="shared" si="140"/>
        <v>105000</v>
      </c>
      <c r="K8996" t="e">
        <f>VLOOKUP(B8996,'REGISTRO ABONOS'!$B$8:$BC$10039,54,0)</f>
        <v>#N/A</v>
      </c>
      <c r="L8996" t="e">
        <f>IF(Tabla267[[#This Row],[VALOR RESTANTE]]&lt;Tabla267[[#This Row],[VALOR]],"NO DISPONIBLE","DISPONIBLE")</f>
        <v>#N/A</v>
      </c>
      <c r="M8996" s="9">
        <f>COUNTIF(Tabla267[[#This Row],[VALOR RESTANTE]],0)</f>
        <v>0</v>
      </c>
    </row>
    <row r="8997" spans="2:13" hidden="1" x14ac:dyDescent="0.2">
      <c r="B8997" s="31">
        <v>8988</v>
      </c>
      <c r="J8997">
        <f t="shared" si="140"/>
        <v>105000</v>
      </c>
      <c r="K8997" t="e">
        <f>VLOOKUP(B8997,'REGISTRO ABONOS'!$B$8:$BC$10039,54,0)</f>
        <v>#N/A</v>
      </c>
      <c r="L8997" t="e">
        <f>IF(Tabla267[[#This Row],[VALOR RESTANTE]]&lt;Tabla267[[#This Row],[VALOR]],"NO DISPONIBLE","DISPONIBLE")</f>
        <v>#N/A</v>
      </c>
      <c r="M8997" s="9">
        <f>COUNTIF(Tabla267[[#This Row],[VALOR RESTANTE]],0)</f>
        <v>0</v>
      </c>
    </row>
    <row r="8998" spans="2:13" hidden="1" x14ac:dyDescent="0.2">
      <c r="B8998" s="31">
        <v>8989</v>
      </c>
      <c r="J8998">
        <f t="shared" si="140"/>
        <v>105000</v>
      </c>
      <c r="K8998" t="e">
        <f>VLOOKUP(B8998,'REGISTRO ABONOS'!$B$8:$BC$10039,54,0)</f>
        <v>#N/A</v>
      </c>
      <c r="L8998" t="e">
        <f>IF(Tabla267[[#This Row],[VALOR RESTANTE]]&lt;Tabla267[[#This Row],[VALOR]],"NO DISPONIBLE","DISPONIBLE")</f>
        <v>#N/A</v>
      </c>
      <c r="M8998" s="9">
        <f>COUNTIF(Tabla267[[#This Row],[VALOR RESTANTE]],0)</f>
        <v>0</v>
      </c>
    </row>
    <row r="8999" spans="2:13" hidden="1" x14ac:dyDescent="0.2">
      <c r="B8999" s="31">
        <v>8990</v>
      </c>
      <c r="J8999">
        <f t="shared" si="140"/>
        <v>105000</v>
      </c>
      <c r="K8999" t="e">
        <f>VLOOKUP(B8999,'REGISTRO ABONOS'!$B$8:$BC$10039,54,0)</f>
        <v>#N/A</v>
      </c>
      <c r="L8999" t="e">
        <f>IF(Tabla267[[#This Row],[VALOR RESTANTE]]&lt;Tabla267[[#This Row],[VALOR]],"NO DISPONIBLE","DISPONIBLE")</f>
        <v>#N/A</v>
      </c>
      <c r="M8999" s="9">
        <f>COUNTIF(Tabla267[[#This Row],[VALOR RESTANTE]],0)</f>
        <v>0</v>
      </c>
    </row>
    <row r="9000" spans="2:13" hidden="1" x14ac:dyDescent="0.2">
      <c r="B9000" s="31">
        <v>8991</v>
      </c>
      <c r="J9000">
        <f t="shared" si="140"/>
        <v>105000</v>
      </c>
      <c r="K9000" t="e">
        <f>VLOOKUP(B9000,'REGISTRO ABONOS'!$B$8:$BC$10039,54,0)</f>
        <v>#N/A</v>
      </c>
      <c r="L9000" t="e">
        <f>IF(Tabla267[[#This Row],[VALOR RESTANTE]]&lt;Tabla267[[#This Row],[VALOR]],"NO DISPONIBLE","DISPONIBLE")</f>
        <v>#N/A</v>
      </c>
      <c r="M9000" s="9">
        <f>COUNTIF(Tabla267[[#This Row],[VALOR RESTANTE]],0)</f>
        <v>0</v>
      </c>
    </row>
    <row r="9001" spans="2:13" hidden="1" x14ac:dyDescent="0.2">
      <c r="B9001" s="31">
        <v>8992</v>
      </c>
      <c r="J9001">
        <f t="shared" si="140"/>
        <v>105000</v>
      </c>
      <c r="K9001" t="e">
        <f>VLOOKUP(B9001,'REGISTRO ABONOS'!$B$8:$BC$10039,54,0)</f>
        <v>#N/A</v>
      </c>
      <c r="L9001" t="e">
        <f>IF(Tabla267[[#This Row],[VALOR RESTANTE]]&lt;Tabla267[[#This Row],[VALOR]],"NO DISPONIBLE","DISPONIBLE")</f>
        <v>#N/A</v>
      </c>
      <c r="M9001" s="9">
        <f>COUNTIF(Tabla267[[#This Row],[VALOR RESTANTE]],0)</f>
        <v>0</v>
      </c>
    </row>
    <row r="9002" spans="2:13" hidden="1" x14ac:dyDescent="0.2">
      <c r="B9002" s="31">
        <v>8993</v>
      </c>
      <c r="J9002">
        <f t="shared" si="140"/>
        <v>105000</v>
      </c>
      <c r="K9002" t="e">
        <f>VLOOKUP(B9002,'REGISTRO ABONOS'!$B$8:$BC$10039,54,0)</f>
        <v>#N/A</v>
      </c>
      <c r="L9002" t="e">
        <f>IF(Tabla267[[#This Row],[VALOR RESTANTE]]&lt;Tabla267[[#This Row],[VALOR]],"NO DISPONIBLE","DISPONIBLE")</f>
        <v>#N/A</v>
      </c>
      <c r="M9002" s="9">
        <f>COUNTIF(Tabla267[[#This Row],[VALOR RESTANTE]],0)</f>
        <v>0</v>
      </c>
    </row>
    <row r="9003" spans="2:13" hidden="1" x14ac:dyDescent="0.2">
      <c r="B9003" s="31">
        <v>8994</v>
      </c>
      <c r="J9003">
        <f t="shared" si="140"/>
        <v>105000</v>
      </c>
      <c r="K9003" t="e">
        <f>VLOOKUP(B9003,'REGISTRO ABONOS'!$B$8:$BC$10039,54,0)</f>
        <v>#N/A</v>
      </c>
      <c r="L9003" t="e">
        <f>IF(Tabla267[[#This Row],[VALOR RESTANTE]]&lt;Tabla267[[#This Row],[VALOR]],"NO DISPONIBLE","DISPONIBLE")</f>
        <v>#N/A</v>
      </c>
      <c r="M9003" s="9">
        <f>COUNTIF(Tabla267[[#This Row],[VALOR RESTANTE]],0)</f>
        <v>0</v>
      </c>
    </row>
    <row r="9004" spans="2:13" hidden="1" x14ac:dyDescent="0.2">
      <c r="B9004" s="31">
        <v>8995</v>
      </c>
      <c r="J9004">
        <f t="shared" si="140"/>
        <v>105000</v>
      </c>
      <c r="K9004" t="e">
        <f>VLOOKUP(B9004,'REGISTRO ABONOS'!$B$8:$BC$10039,54,0)</f>
        <v>#N/A</v>
      </c>
      <c r="L9004" t="e">
        <f>IF(Tabla267[[#This Row],[VALOR RESTANTE]]&lt;Tabla267[[#This Row],[VALOR]],"NO DISPONIBLE","DISPONIBLE")</f>
        <v>#N/A</v>
      </c>
      <c r="M9004" s="9">
        <f>COUNTIF(Tabla267[[#This Row],[VALOR RESTANTE]],0)</f>
        <v>0</v>
      </c>
    </row>
    <row r="9005" spans="2:13" hidden="1" x14ac:dyDescent="0.2">
      <c r="B9005" s="31">
        <v>8996</v>
      </c>
      <c r="J9005">
        <f t="shared" si="140"/>
        <v>105000</v>
      </c>
      <c r="K9005" t="e">
        <f>VLOOKUP(B9005,'REGISTRO ABONOS'!$B$8:$BC$10039,54,0)</f>
        <v>#N/A</v>
      </c>
      <c r="L9005" t="e">
        <f>IF(Tabla267[[#This Row],[VALOR RESTANTE]]&lt;Tabla267[[#This Row],[VALOR]],"NO DISPONIBLE","DISPONIBLE")</f>
        <v>#N/A</v>
      </c>
      <c r="M9005" s="9">
        <f>COUNTIF(Tabla267[[#This Row],[VALOR RESTANTE]],0)</f>
        <v>0</v>
      </c>
    </row>
    <row r="9006" spans="2:13" hidden="1" x14ac:dyDescent="0.2">
      <c r="B9006" s="31">
        <v>8997</v>
      </c>
      <c r="J9006">
        <f t="shared" si="140"/>
        <v>105000</v>
      </c>
      <c r="K9006" t="e">
        <f>VLOOKUP(B9006,'REGISTRO ABONOS'!$B$8:$BC$10039,54,0)</f>
        <v>#N/A</v>
      </c>
      <c r="L9006" t="e">
        <f>IF(Tabla267[[#This Row],[VALOR RESTANTE]]&lt;Tabla267[[#This Row],[VALOR]],"NO DISPONIBLE","DISPONIBLE")</f>
        <v>#N/A</v>
      </c>
      <c r="M9006" s="9">
        <f>COUNTIF(Tabla267[[#This Row],[VALOR RESTANTE]],0)</f>
        <v>0</v>
      </c>
    </row>
    <row r="9007" spans="2:13" hidden="1" x14ac:dyDescent="0.2">
      <c r="B9007" s="31">
        <v>8998</v>
      </c>
      <c r="J9007">
        <f t="shared" si="140"/>
        <v>105000</v>
      </c>
      <c r="K9007" t="e">
        <f>VLOOKUP(B9007,'REGISTRO ABONOS'!$B$8:$BC$10039,54,0)</f>
        <v>#N/A</v>
      </c>
      <c r="L9007" t="e">
        <f>IF(Tabla267[[#This Row],[VALOR RESTANTE]]&lt;Tabla267[[#This Row],[VALOR]],"NO DISPONIBLE","DISPONIBLE")</f>
        <v>#N/A</v>
      </c>
      <c r="M9007" s="9">
        <f>COUNTIF(Tabla267[[#This Row],[VALOR RESTANTE]],0)</f>
        <v>0</v>
      </c>
    </row>
    <row r="9008" spans="2:13" hidden="1" x14ac:dyDescent="0.2">
      <c r="B9008" s="31">
        <v>8999</v>
      </c>
      <c r="J9008">
        <f t="shared" si="140"/>
        <v>105000</v>
      </c>
      <c r="K9008" t="e">
        <f>VLOOKUP(B9008,'REGISTRO ABONOS'!$B$8:$BC$10039,54,0)</f>
        <v>#N/A</v>
      </c>
      <c r="L9008" t="e">
        <f>IF(Tabla267[[#This Row],[VALOR RESTANTE]]&lt;Tabla267[[#This Row],[VALOR]],"NO DISPONIBLE","DISPONIBLE")</f>
        <v>#N/A</v>
      </c>
      <c r="M9008" s="9">
        <f>COUNTIF(Tabla267[[#This Row],[VALOR RESTANTE]],0)</f>
        <v>0</v>
      </c>
    </row>
    <row r="9009" spans="2:13" hidden="1" x14ac:dyDescent="0.2">
      <c r="B9009" s="31">
        <v>9000</v>
      </c>
      <c r="J9009">
        <f t="shared" si="140"/>
        <v>105000</v>
      </c>
      <c r="K9009" t="e">
        <f>VLOOKUP(B9009,'REGISTRO ABONOS'!$B$8:$BC$10039,54,0)</f>
        <v>#N/A</v>
      </c>
      <c r="L9009" t="e">
        <f>IF(Tabla267[[#This Row],[VALOR RESTANTE]]&lt;Tabla267[[#This Row],[VALOR]],"NO DISPONIBLE","DISPONIBLE")</f>
        <v>#N/A</v>
      </c>
      <c r="M9009" s="9">
        <f>COUNTIF(Tabla267[[#This Row],[VALOR RESTANTE]],0)</f>
        <v>0</v>
      </c>
    </row>
    <row r="9010" spans="2:13" hidden="1" x14ac:dyDescent="0.2">
      <c r="B9010" s="31">
        <v>9001</v>
      </c>
      <c r="J9010">
        <f t="shared" si="140"/>
        <v>105000</v>
      </c>
      <c r="K9010" t="e">
        <f>VLOOKUP(B9010,'REGISTRO ABONOS'!$B$8:$BC$10039,54,0)</f>
        <v>#N/A</v>
      </c>
      <c r="L9010" t="e">
        <f>IF(Tabla267[[#This Row],[VALOR RESTANTE]]&lt;Tabla267[[#This Row],[VALOR]],"NO DISPONIBLE","DISPONIBLE")</f>
        <v>#N/A</v>
      </c>
      <c r="M9010" s="9">
        <f>COUNTIF(Tabla267[[#This Row],[VALOR RESTANTE]],0)</f>
        <v>0</v>
      </c>
    </row>
    <row r="9011" spans="2:13" hidden="1" x14ac:dyDescent="0.2">
      <c r="B9011" s="31">
        <v>9002</v>
      </c>
      <c r="J9011">
        <f t="shared" si="140"/>
        <v>105000</v>
      </c>
      <c r="K9011" t="e">
        <f>VLOOKUP(B9011,'REGISTRO ABONOS'!$B$8:$BC$10039,54,0)</f>
        <v>#N/A</v>
      </c>
      <c r="L9011" t="e">
        <f>IF(Tabla267[[#This Row],[VALOR RESTANTE]]&lt;Tabla267[[#This Row],[VALOR]],"NO DISPONIBLE","DISPONIBLE")</f>
        <v>#N/A</v>
      </c>
      <c r="M9011" s="9">
        <f>COUNTIF(Tabla267[[#This Row],[VALOR RESTANTE]],0)</f>
        <v>0</v>
      </c>
    </row>
    <row r="9012" spans="2:13" hidden="1" x14ac:dyDescent="0.2">
      <c r="B9012" s="31">
        <v>9003</v>
      </c>
      <c r="J9012">
        <f t="shared" si="140"/>
        <v>105000</v>
      </c>
      <c r="K9012" t="e">
        <f>VLOOKUP(B9012,'REGISTRO ABONOS'!$B$8:$BC$10039,54,0)</f>
        <v>#N/A</v>
      </c>
      <c r="L9012" t="e">
        <f>IF(Tabla267[[#This Row],[VALOR RESTANTE]]&lt;Tabla267[[#This Row],[VALOR]],"NO DISPONIBLE","DISPONIBLE")</f>
        <v>#N/A</v>
      </c>
      <c r="M9012" s="9">
        <f>COUNTIF(Tabla267[[#This Row],[VALOR RESTANTE]],0)</f>
        <v>0</v>
      </c>
    </row>
    <row r="9013" spans="2:13" hidden="1" x14ac:dyDescent="0.2">
      <c r="B9013" s="31">
        <v>9004</v>
      </c>
      <c r="J9013">
        <f t="shared" si="140"/>
        <v>105000</v>
      </c>
      <c r="K9013" t="e">
        <f>VLOOKUP(B9013,'REGISTRO ABONOS'!$B$8:$BC$10039,54,0)</f>
        <v>#N/A</v>
      </c>
      <c r="L9013" t="e">
        <f>IF(Tabla267[[#This Row],[VALOR RESTANTE]]&lt;Tabla267[[#This Row],[VALOR]],"NO DISPONIBLE","DISPONIBLE")</f>
        <v>#N/A</v>
      </c>
      <c r="M9013" s="9">
        <f>COUNTIF(Tabla267[[#This Row],[VALOR RESTANTE]],0)</f>
        <v>0</v>
      </c>
    </row>
    <row r="9014" spans="2:13" hidden="1" x14ac:dyDescent="0.2">
      <c r="B9014" s="31">
        <v>9005</v>
      </c>
      <c r="J9014">
        <f t="shared" si="140"/>
        <v>105000</v>
      </c>
      <c r="K9014" t="e">
        <f>VLOOKUP(B9014,'REGISTRO ABONOS'!$B$8:$BC$10039,54,0)</f>
        <v>#N/A</v>
      </c>
      <c r="L9014" t="e">
        <f>IF(Tabla267[[#This Row],[VALOR RESTANTE]]&lt;Tabla267[[#This Row],[VALOR]],"NO DISPONIBLE","DISPONIBLE")</f>
        <v>#N/A</v>
      </c>
      <c r="M9014" s="9">
        <f>COUNTIF(Tabla267[[#This Row],[VALOR RESTANTE]],0)</f>
        <v>0</v>
      </c>
    </row>
    <row r="9015" spans="2:13" hidden="1" x14ac:dyDescent="0.2">
      <c r="B9015" s="31">
        <v>9006</v>
      </c>
      <c r="J9015">
        <f t="shared" si="140"/>
        <v>105000</v>
      </c>
      <c r="K9015" t="e">
        <f>VLOOKUP(B9015,'REGISTRO ABONOS'!$B$8:$BC$10039,54,0)</f>
        <v>#N/A</v>
      </c>
      <c r="L9015" t="e">
        <f>IF(Tabla267[[#This Row],[VALOR RESTANTE]]&lt;Tabla267[[#This Row],[VALOR]],"NO DISPONIBLE","DISPONIBLE")</f>
        <v>#N/A</v>
      </c>
      <c r="M9015" s="9">
        <f>COUNTIF(Tabla267[[#This Row],[VALOR RESTANTE]],0)</f>
        <v>0</v>
      </c>
    </row>
    <row r="9016" spans="2:13" hidden="1" x14ac:dyDescent="0.2">
      <c r="B9016" s="31">
        <v>9007</v>
      </c>
      <c r="J9016">
        <f t="shared" si="140"/>
        <v>105000</v>
      </c>
      <c r="K9016" t="e">
        <f>VLOOKUP(B9016,'REGISTRO ABONOS'!$B$8:$BC$10039,54,0)</f>
        <v>#N/A</v>
      </c>
      <c r="L9016" t="e">
        <f>IF(Tabla267[[#This Row],[VALOR RESTANTE]]&lt;Tabla267[[#This Row],[VALOR]],"NO DISPONIBLE","DISPONIBLE")</f>
        <v>#N/A</v>
      </c>
      <c r="M9016" s="9">
        <f>COUNTIF(Tabla267[[#This Row],[VALOR RESTANTE]],0)</f>
        <v>0</v>
      </c>
    </row>
    <row r="9017" spans="2:13" hidden="1" x14ac:dyDescent="0.2">
      <c r="B9017" s="31">
        <v>9008</v>
      </c>
      <c r="J9017">
        <f t="shared" si="140"/>
        <v>105000</v>
      </c>
      <c r="K9017" t="e">
        <f>VLOOKUP(B9017,'REGISTRO ABONOS'!$B$8:$BC$10039,54,0)</f>
        <v>#N/A</v>
      </c>
      <c r="L9017" t="e">
        <f>IF(Tabla267[[#This Row],[VALOR RESTANTE]]&lt;Tabla267[[#This Row],[VALOR]],"NO DISPONIBLE","DISPONIBLE")</f>
        <v>#N/A</v>
      </c>
      <c r="M9017" s="9">
        <f>COUNTIF(Tabla267[[#This Row],[VALOR RESTANTE]],0)</f>
        <v>0</v>
      </c>
    </row>
    <row r="9018" spans="2:13" hidden="1" x14ac:dyDescent="0.2">
      <c r="B9018" s="31">
        <v>9009</v>
      </c>
      <c r="J9018">
        <f t="shared" si="140"/>
        <v>105000</v>
      </c>
      <c r="K9018" t="e">
        <f>VLOOKUP(B9018,'REGISTRO ABONOS'!$B$8:$BC$10039,54,0)</f>
        <v>#N/A</v>
      </c>
      <c r="L9018" t="e">
        <f>IF(Tabla267[[#This Row],[VALOR RESTANTE]]&lt;Tabla267[[#This Row],[VALOR]],"NO DISPONIBLE","DISPONIBLE")</f>
        <v>#N/A</v>
      </c>
      <c r="M9018" s="9">
        <f>COUNTIF(Tabla267[[#This Row],[VALOR RESTANTE]],0)</f>
        <v>0</v>
      </c>
    </row>
    <row r="9019" spans="2:13" hidden="1" x14ac:dyDescent="0.2">
      <c r="B9019" s="31">
        <v>9010</v>
      </c>
      <c r="J9019">
        <f t="shared" si="140"/>
        <v>105000</v>
      </c>
      <c r="K9019" t="e">
        <f>VLOOKUP(B9019,'REGISTRO ABONOS'!$B$8:$BC$10039,54,0)</f>
        <v>#N/A</v>
      </c>
      <c r="L9019" t="e">
        <f>IF(Tabla267[[#This Row],[VALOR RESTANTE]]&lt;Tabla267[[#This Row],[VALOR]],"NO DISPONIBLE","DISPONIBLE")</f>
        <v>#N/A</v>
      </c>
      <c r="M9019" s="9">
        <f>COUNTIF(Tabla267[[#This Row],[VALOR RESTANTE]],0)</f>
        <v>0</v>
      </c>
    </row>
    <row r="9020" spans="2:13" hidden="1" x14ac:dyDescent="0.2">
      <c r="B9020" s="31">
        <v>9011</v>
      </c>
      <c r="J9020">
        <f t="shared" si="140"/>
        <v>105000</v>
      </c>
      <c r="K9020" t="e">
        <f>VLOOKUP(B9020,'REGISTRO ABONOS'!$B$8:$BC$10039,54,0)</f>
        <v>#N/A</v>
      </c>
      <c r="L9020" t="e">
        <f>IF(Tabla267[[#This Row],[VALOR RESTANTE]]&lt;Tabla267[[#This Row],[VALOR]],"NO DISPONIBLE","DISPONIBLE")</f>
        <v>#N/A</v>
      </c>
      <c r="M9020" s="9">
        <f>COUNTIF(Tabla267[[#This Row],[VALOR RESTANTE]],0)</f>
        <v>0</v>
      </c>
    </row>
    <row r="9021" spans="2:13" hidden="1" x14ac:dyDescent="0.2">
      <c r="B9021" s="31">
        <v>9012</v>
      </c>
      <c r="J9021">
        <f t="shared" si="140"/>
        <v>105000</v>
      </c>
      <c r="K9021" t="e">
        <f>VLOOKUP(B9021,'REGISTRO ABONOS'!$B$8:$BC$10039,54,0)</f>
        <v>#N/A</v>
      </c>
      <c r="L9021" t="e">
        <f>IF(Tabla267[[#This Row],[VALOR RESTANTE]]&lt;Tabla267[[#This Row],[VALOR]],"NO DISPONIBLE","DISPONIBLE")</f>
        <v>#N/A</v>
      </c>
      <c r="M9021" s="9">
        <f>COUNTIF(Tabla267[[#This Row],[VALOR RESTANTE]],0)</f>
        <v>0</v>
      </c>
    </row>
    <row r="9022" spans="2:13" hidden="1" x14ac:dyDescent="0.2">
      <c r="B9022" s="31">
        <v>9013</v>
      </c>
      <c r="J9022">
        <f t="shared" si="140"/>
        <v>105000</v>
      </c>
      <c r="K9022" t="e">
        <f>VLOOKUP(B9022,'REGISTRO ABONOS'!$B$8:$BC$10039,54,0)</f>
        <v>#N/A</v>
      </c>
      <c r="L9022" t="e">
        <f>IF(Tabla267[[#This Row],[VALOR RESTANTE]]&lt;Tabla267[[#This Row],[VALOR]],"NO DISPONIBLE","DISPONIBLE")</f>
        <v>#N/A</v>
      </c>
      <c r="M9022" s="9">
        <f>COUNTIF(Tabla267[[#This Row],[VALOR RESTANTE]],0)</f>
        <v>0</v>
      </c>
    </row>
    <row r="9023" spans="2:13" hidden="1" x14ac:dyDescent="0.2">
      <c r="B9023" s="31">
        <v>9014</v>
      </c>
      <c r="J9023">
        <f t="shared" si="140"/>
        <v>105000</v>
      </c>
      <c r="K9023" t="e">
        <f>VLOOKUP(B9023,'REGISTRO ABONOS'!$B$8:$BC$10039,54,0)</f>
        <v>#N/A</v>
      </c>
      <c r="L9023" t="e">
        <f>IF(Tabla267[[#This Row],[VALOR RESTANTE]]&lt;Tabla267[[#This Row],[VALOR]],"NO DISPONIBLE","DISPONIBLE")</f>
        <v>#N/A</v>
      </c>
      <c r="M9023" s="9">
        <f>COUNTIF(Tabla267[[#This Row],[VALOR RESTANTE]],0)</f>
        <v>0</v>
      </c>
    </row>
    <row r="9024" spans="2:13" hidden="1" x14ac:dyDescent="0.2">
      <c r="B9024" s="31">
        <v>9015</v>
      </c>
      <c r="J9024">
        <f t="shared" si="140"/>
        <v>105000</v>
      </c>
      <c r="K9024" t="e">
        <f>VLOOKUP(B9024,'REGISTRO ABONOS'!$B$8:$BC$10039,54,0)</f>
        <v>#N/A</v>
      </c>
      <c r="L9024" t="e">
        <f>IF(Tabla267[[#This Row],[VALOR RESTANTE]]&lt;Tabla267[[#This Row],[VALOR]],"NO DISPONIBLE","DISPONIBLE")</f>
        <v>#N/A</v>
      </c>
      <c r="M9024" s="9">
        <f>COUNTIF(Tabla267[[#This Row],[VALOR RESTANTE]],0)</f>
        <v>0</v>
      </c>
    </row>
    <row r="9025" spans="2:13" hidden="1" x14ac:dyDescent="0.2">
      <c r="B9025" s="31">
        <v>9016</v>
      </c>
      <c r="J9025">
        <f t="shared" si="140"/>
        <v>105000</v>
      </c>
      <c r="K9025" t="e">
        <f>VLOOKUP(B9025,'REGISTRO ABONOS'!$B$8:$BC$10039,54,0)</f>
        <v>#N/A</v>
      </c>
      <c r="L9025" t="e">
        <f>IF(Tabla267[[#This Row],[VALOR RESTANTE]]&lt;Tabla267[[#This Row],[VALOR]],"NO DISPONIBLE","DISPONIBLE")</f>
        <v>#N/A</v>
      </c>
      <c r="M9025" s="9">
        <f>COUNTIF(Tabla267[[#This Row],[VALOR RESTANTE]],0)</f>
        <v>0</v>
      </c>
    </row>
    <row r="9026" spans="2:13" hidden="1" x14ac:dyDescent="0.2">
      <c r="B9026" s="31">
        <v>9017</v>
      </c>
      <c r="J9026">
        <f t="shared" si="140"/>
        <v>105000</v>
      </c>
      <c r="K9026" t="e">
        <f>VLOOKUP(B9026,'REGISTRO ABONOS'!$B$8:$BC$10039,54,0)</f>
        <v>#N/A</v>
      </c>
      <c r="L9026" t="e">
        <f>IF(Tabla267[[#This Row],[VALOR RESTANTE]]&lt;Tabla267[[#This Row],[VALOR]],"NO DISPONIBLE","DISPONIBLE")</f>
        <v>#N/A</v>
      </c>
      <c r="M9026" s="9">
        <f>COUNTIF(Tabla267[[#This Row],[VALOR RESTANTE]],0)</f>
        <v>0</v>
      </c>
    </row>
    <row r="9027" spans="2:13" hidden="1" x14ac:dyDescent="0.2">
      <c r="B9027" s="31">
        <v>9018</v>
      </c>
      <c r="C9027" s="10">
        <v>43565</v>
      </c>
      <c r="D9027" t="s">
        <v>308</v>
      </c>
      <c r="I9027" t="s">
        <v>281</v>
      </c>
      <c r="J9027">
        <f t="shared" si="140"/>
        <v>105000</v>
      </c>
      <c r="K9027" t="e">
        <f>VLOOKUP(B9027,'REGISTRO ABONOS'!$B$8:$BC$10039,54,0)</f>
        <v>#N/A</v>
      </c>
      <c r="L9027" t="e">
        <f>IF(Tabla267[[#This Row],[VALOR RESTANTE]]&lt;Tabla267[[#This Row],[VALOR]],"NO DISPONIBLE","DISPONIBLE")</f>
        <v>#N/A</v>
      </c>
      <c r="M9027" s="9">
        <f>COUNTIF(Tabla267[[#This Row],[VALOR RESTANTE]],0)</f>
        <v>0</v>
      </c>
    </row>
    <row r="9028" spans="2:13" hidden="1" x14ac:dyDescent="0.2">
      <c r="B9028" s="31">
        <v>9019</v>
      </c>
      <c r="J9028">
        <f t="shared" si="140"/>
        <v>105000</v>
      </c>
      <c r="K9028" t="e">
        <f>VLOOKUP(B9028,'REGISTRO ABONOS'!$B$8:$BC$10039,54,0)</f>
        <v>#N/A</v>
      </c>
      <c r="L9028" t="e">
        <f>IF(Tabla267[[#This Row],[VALOR RESTANTE]]&lt;Tabla267[[#This Row],[VALOR]],"NO DISPONIBLE","DISPONIBLE")</f>
        <v>#N/A</v>
      </c>
      <c r="M9028" s="9">
        <f>COUNTIF(Tabla267[[#This Row],[VALOR RESTANTE]],0)</f>
        <v>0</v>
      </c>
    </row>
    <row r="9029" spans="2:13" hidden="1" x14ac:dyDescent="0.2">
      <c r="B9029" s="31">
        <v>9020</v>
      </c>
      <c r="J9029">
        <f t="shared" si="140"/>
        <v>105000</v>
      </c>
      <c r="K9029" t="e">
        <f>VLOOKUP(B9029,'REGISTRO ABONOS'!$B$8:$BC$10039,54,0)</f>
        <v>#N/A</v>
      </c>
      <c r="L9029" t="e">
        <f>IF(Tabla267[[#This Row],[VALOR RESTANTE]]&lt;Tabla267[[#This Row],[VALOR]],"NO DISPONIBLE","DISPONIBLE")</f>
        <v>#N/A</v>
      </c>
      <c r="M9029" s="9">
        <f>COUNTIF(Tabla267[[#This Row],[VALOR RESTANTE]],0)</f>
        <v>0</v>
      </c>
    </row>
    <row r="9030" spans="2:13" hidden="1" x14ac:dyDescent="0.2">
      <c r="B9030" s="31">
        <v>9021</v>
      </c>
      <c r="J9030">
        <f t="shared" si="140"/>
        <v>105000</v>
      </c>
      <c r="K9030" t="e">
        <f>VLOOKUP(B9030,'REGISTRO ABONOS'!$B$8:$BC$10039,54,0)</f>
        <v>#N/A</v>
      </c>
      <c r="L9030" t="e">
        <f>IF(Tabla267[[#This Row],[VALOR RESTANTE]]&lt;Tabla267[[#This Row],[VALOR]],"NO DISPONIBLE","DISPONIBLE")</f>
        <v>#N/A</v>
      </c>
      <c r="M9030" s="9">
        <f>COUNTIF(Tabla267[[#This Row],[VALOR RESTANTE]],0)</f>
        <v>0</v>
      </c>
    </row>
    <row r="9031" spans="2:13" hidden="1" x14ac:dyDescent="0.2">
      <c r="B9031" s="31">
        <v>9022</v>
      </c>
      <c r="J9031">
        <f t="shared" si="140"/>
        <v>105000</v>
      </c>
      <c r="K9031" t="e">
        <f>VLOOKUP(B9031,'REGISTRO ABONOS'!$B$8:$BC$10039,54,0)</f>
        <v>#N/A</v>
      </c>
      <c r="L9031" t="e">
        <f>IF(Tabla267[[#This Row],[VALOR RESTANTE]]&lt;Tabla267[[#This Row],[VALOR]],"NO DISPONIBLE","DISPONIBLE")</f>
        <v>#N/A</v>
      </c>
      <c r="M9031" s="9">
        <f>COUNTIF(Tabla267[[#This Row],[VALOR RESTANTE]],0)</f>
        <v>0</v>
      </c>
    </row>
    <row r="9032" spans="2:13" hidden="1" x14ac:dyDescent="0.2">
      <c r="B9032" s="31">
        <v>9023</v>
      </c>
      <c r="J9032">
        <f t="shared" si="140"/>
        <v>105000</v>
      </c>
      <c r="K9032" t="e">
        <f>VLOOKUP(B9032,'REGISTRO ABONOS'!$B$8:$BC$10039,54,0)</f>
        <v>#N/A</v>
      </c>
      <c r="L9032" t="e">
        <f>IF(Tabla267[[#This Row],[VALOR RESTANTE]]&lt;Tabla267[[#This Row],[VALOR]],"NO DISPONIBLE","DISPONIBLE")</f>
        <v>#N/A</v>
      </c>
      <c r="M9032" s="9">
        <f>COUNTIF(Tabla267[[#This Row],[VALOR RESTANTE]],0)</f>
        <v>0</v>
      </c>
    </row>
    <row r="9033" spans="2:13" hidden="1" x14ac:dyDescent="0.2">
      <c r="B9033" s="31">
        <v>9024</v>
      </c>
      <c r="J9033">
        <f t="shared" si="140"/>
        <v>105000</v>
      </c>
      <c r="K9033" t="e">
        <f>VLOOKUP(B9033,'REGISTRO ABONOS'!$B$8:$BC$10039,54,0)</f>
        <v>#N/A</v>
      </c>
      <c r="L9033" t="e">
        <f>IF(Tabla267[[#This Row],[VALOR RESTANTE]]&lt;Tabla267[[#This Row],[VALOR]],"NO DISPONIBLE","DISPONIBLE")</f>
        <v>#N/A</v>
      </c>
      <c r="M9033" s="9">
        <f>COUNTIF(Tabla267[[#This Row],[VALOR RESTANTE]],0)</f>
        <v>0</v>
      </c>
    </row>
    <row r="9034" spans="2:13" hidden="1" x14ac:dyDescent="0.2">
      <c r="B9034" s="31">
        <v>9025</v>
      </c>
      <c r="J9034">
        <f t="shared" si="140"/>
        <v>105000</v>
      </c>
      <c r="K9034" t="e">
        <f>VLOOKUP(B9034,'REGISTRO ABONOS'!$B$8:$BC$10039,54,0)</f>
        <v>#N/A</v>
      </c>
      <c r="L9034" t="e">
        <f>IF(Tabla267[[#This Row],[VALOR RESTANTE]]&lt;Tabla267[[#This Row],[VALOR]],"NO DISPONIBLE","DISPONIBLE")</f>
        <v>#N/A</v>
      </c>
      <c r="M9034" s="9">
        <f>COUNTIF(Tabla267[[#This Row],[VALOR RESTANTE]],0)</f>
        <v>0</v>
      </c>
    </row>
    <row r="9035" spans="2:13" hidden="1" x14ac:dyDescent="0.2">
      <c r="B9035" s="31">
        <v>9026</v>
      </c>
      <c r="J9035">
        <f t="shared" si="140"/>
        <v>105000</v>
      </c>
      <c r="K9035" t="e">
        <f>VLOOKUP(B9035,'REGISTRO ABONOS'!$B$8:$BC$10039,54,0)</f>
        <v>#N/A</v>
      </c>
      <c r="L9035" t="e">
        <f>IF(Tabla267[[#This Row],[VALOR RESTANTE]]&lt;Tabla267[[#This Row],[VALOR]],"NO DISPONIBLE","DISPONIBLE")</f>
        <v>#N/A</v>
      </c>
      <c r="M9035" s="9">
        <f>COUNTIF(Tabla267[[#This Row],[VALOR RESTANTE]],0)</f>
        <v>0</v>
      </c>
    </row>
    <row r="9036" spans="2:13" hidden="1" x14ac:dyDescent="0.2">
      <c r="B9036" s="31">
        <v>9027</v>
      </c>
      <c r="J9036">
        <f t="shared" ref="J9036:J9099" si="141">IF(C9036&gt;43607,130000,105000)</f>
        <v>105000</v>
      </c>
      <c r="K9036" t="e">
        <f>VLOOKUP(B9036,'REGISTRO ABONOS'!$B$8:$BC$10039,54,0)</f>
        <v>#N/A</v>
      </c>
      <c r="L9036" t="e">
        <f>IF(Tabla267[[#This Row],[VALOR RESTANTE]]&lt;Tabla267[[#This Row],[VALOR]],"NO DISPONIBLE","DISPONIBLE")</f>
        <v>#N/A</v>
      </c>
      <c r="M9036" s="9">
        <f>COUNTIF(Tabla267[[#This Row],[VALOR RESTANTE]],0)</f>
        <v>0</v>
      </c>
    </row>
    <row r="9037" spans="2:13" hidden="1" x14ac:dyDescent="0.2">
      <c r="B9037" s="31">
        <v>9028</v>
      </c>
      <c r="J9037">
        <f t="shared" si="141"/>
        <v>105000</v>
      </c>
      <c r="K9037" t="e">
        <f>VLOOKUP(B9037,'REGISTRO ABONOS'!$B$8:$BC$10039,54,0)</f>
        <v>#N/A</v>
      </c>
      <c r="L9037" t="e">
        <f>IF(Tabla267[[#This Row],[VALOR RESTANTE]]&lt;Tabla267[[#This Row],[VALOR]],"NO DISPONIBLE","DISPONIBLE")</f>
        <v>#N/A</v>
      </c>
      <c r="M9037" s="9">
        <f>COUNTIF(Tabla267[[#This Row],[VALOR RESTANTE]],0)</f>
        <v>0</v>
      </c>
    </row>
    <row r="9038" spans="2:13" hidden="1" x14ac:dyDescent="0.2">
      <c r="B9038" s="31">
        <v>9029</v>
      </c>
      <c r="J9038">
        <f t="shared" si="141"/>
        <v>105000</v>
      </c>
      <c r="K9038" t="e">
        <f>VLOOKUP(B9038,'REGISTRO ABONOS'!$B$8:$BC$10039,54,0)</f>
        <v>#N/A</v>
      </c>
      <c r="L9038" t="e">
        <f>IF(Tabla267[[#This Row],[VALOR RESTANTE]]&lt;Tabla267[[#This Row],[VALOR]],"NO DISPONIBLE","DISPONIBLE")</f>
        <v>#N/A</v>
      </c>
      <c r="M9038" s="9">
        <f>COUNTIF(Tabla267[[#This Row],[VALOR RESTANTE]],0)</f>
        <v>0</v>
      </c>
    </row>
    <row r="9039" spans="2:13" hidden="1" x14ac:dyDescent="0.2">
      <c r="B9039" s="31">
        <v>9030</v>
      </c>
      <c r="J9039">
        <f t="shared" si="141"/>
        <v>105000</v>
      </c>
      <c r="K9039" t="e">
        <f>VLOOKUP(B9039,'REGISTRO ABONOS'!$B$8:$BC$10039,54,0)</f>
        <v>#N/A</v>
      </c>
      <c r="L9039" t="e">
        <f>IF(Tabla267[[#This Row],[VALOR RESTANTE]]&lt;Tabla267[[#This Row],[VALOR]],"NO DISPONIBLE","DISPONIBLE")</f>
        <v>#N/A</v>
      </c>
      <c r="M9039" s="9">
        <f>COUNTIF(Tabla267[[#This Row],[VALOR RESTANTE]],0)</f>
        <v>0</v>
      </c>
    </row>
    <row r="9040" spans="2:13" hidden="1" x14ac:dyDescent="0.2">
      <c r="B9040" s="31">
        <v>9031</v>
      </c>
      <c r="J9040">
        <f t="shared" si="141"/>
        <v>105000</v>
      </c>
      <c r="K9040" t="e">
        <f>VLOOKUP(B9040,'REGISTRO ABONOS'!$B$8:$BC$10039,54,0)</f>
        <v>#N/A</v>
      </c>
      <c r="L9040" t="e">
        <f>IF(Tabla267[[#This Row],[VALOR RESTANTE]]&lt;Tabla267[[#This Row],[VALOR]],"NO DISPONIBLE","DISPONIBLE")</f>
        <v>#N/A</v>
      </c>
      <c r="M9040" s="9">
        <f>COUNTIF(Tabla267[[#This Row],[VALOR RESTANTE]],0)</f>
        <v>0</v>
      </c>
    </row>
    <row r="9041" spans="2:13" hidden="1" x14ac:dyDescent="0.2">
      <c r="B9041" s="31">
        <v>9032</v>
      </c>
      <c r="J9041">
        <f t="shared" si="141"/>
        <v>105000</v>
      </c>
      <c r="K9041" t="e">
        <f>VLOOKUP(B9041,'REGISTRO ABONOS'!$B$8:$BC$10039,54,0)</f>
        <v>#N/A</v>
      </c>
      <c r="L9041" t="e">
        <f>IF(Tabla267[[#This Row],[VALOR RESTANTE]]&lt;Tabla267[[#This Row],[VALOR]],"NO DISPONIBLE","DISPONIBLE")</f>
        <v>#N/A</v>
      </c>
      <c r="M9041" s="9">
        <f>COUNTIF(Tabla267[[#This Row],[VALOR RESTANTE]],0)</f>
        <v>0</v>
      </c>
    </row>
    <row r="9042" spans="2:13" hidden="1" x14ac:dyDescent="0.2">
      <c r="B9042" s="31">
        <v>9033</v>
      </c>
      <c r="J9042">
        <f t="shared" si="141"/>
        <v>105000</v>
      </c>
      <c r="K9042" t="e">
        <f>VLOOKUP(B9042,'REGISTRO ABONOS'!$B$8:$BC$10039,54,0)</f>
        <v>#N/A</v>
      </c>
      <c r="L9042" t="e">
        <f>IF(Tabla267[[#This Row],[VALOR RESTANTE]]&lt;Tabla267[[#This Row],[VALOR]],"NO DISPONIBLE","DISPONIBLE")</f>
        <v>#N/A</v>
      </c>
      <c r="M9042" s="9">
        <f>COUNTIF(Tabla267[[#This Row],[VALOR RESTANTE]],0)</f>
        <v>0</v>
      </c>
    </row>
    <row r="9043" spans="2:13" hidden="1" x14ac:dyDescent="0.2">
      <c r="B9043" s="31">
        <v>9034</v>
      </c>
      <c r="J9043">
        <f t="shared" si="141"/>
        <v>105000</v>
      </c>
      <c r="K9043" t="e">
        <f>VLOOKUP(B9043,'REGISTRO ABONOS'!$B$8:$BC$10039,54,0)</f>
        <v>#N/A</v>
      </c>
      <c r="L9043" t="e">
        <f>IF(Tabla267[[#This Row],[VALOR RESTANTE]]&lt;Tabla267[[#This Row],[VALOR]],"NO DISPONIBLE","DISPONIBLE")</f>
        <v>#N/A</v>
      </c>
      <c r="M9043" s="9">
        <f>COUNTIF(Tabla267[[#This Row],[VALOR RESTANTE]],0)</f>
        <v>0</v>
      </c>
    </row>
    <row r="9044" spans="2:13" hidden="1" x14ac:dyDescent="0.2">
      <c r="B9044" s="31">
        <v>9035</v>
      </c>
      <c r="J9044">
        <f t="shared" si="141"/>
        <v>105000</v>
      </c>
      <c r="K9044" t="e">
        <f>VLOOKUP(B9044,'REGISTRO ABONOS'!$B$8:$BC$10039,54,0)</f>
        <v>#N/A</v>
      </c>
      <c r="L9044" t="e">
        <f>IF(Tabla267[[#This Row],[VALOR RESTANTE]]&lt;Tabla267[[#This Row],[VALOR]],"NO DISPONIBLE","DISPONIBLE")</f>
        <v>#N/A</v>
      </c>
      <c r="M9044" s="9">
        <f>COUNTIF(Tabla267[[#This Row],[VALOR RESTANTE]],0)</f>
        <v>0</v>
      </c>
    </row>
    <row r="9045" spans="2:13" hidden="1" x14ac:dyDescent="0.2">
      <c r="B9045" s="31">
        <v>9036</v>
      </c>
      <c r="J9045">
        <f t="shared" si="141"/>
        <v>105000</v>
      </c>
      <c r="K9045" t="e">
        <f>VLOOKUP(B9045,'REGISTRO ABONOS'!$B$8:$BC$10039,54,0)</f>
        <v>#N/A</v>
      </c>
      <c r="L9045" t="e">
        <f>IF(Tabla267[[#This Row],[VALOR RESTANTE]]&lt;Tabla267[[#This Row],[VALOR]],"NO DISPONIBLE","DISPONIBLE")</f>
        <v>#N/A</v>
      </c>
      <c r="M9045" s="9">
        <f>COUNTIF(Tabla267[[#This Row],[VALOR RESTANTE]],0)</f>
        <v>0</v>
      </c>
    </row>
    <row r="9046" spans="2:13" hidden="1" x14ac:dyDescent="0.2">
      <c r="B9046" s="31">
        <v>9037</v>
      </c>
      <c r="J9046">
        <f t="shared" si="141"/>
        <v>105000</v>
      </c>
      <c r="K9046" t="e">
        <f>VLOOKUP(B9046,'REGISTRO ABONOS'!$B$8:$BC$10039,54,0)</f>
        <v>#N/A</v>
      </c>
      <c r="L9046" t="e">
        <f>IF(Tabla267[[#This Row],[VALOR RESTANTE]]&lt;Tabla267[[#This Row],[VALOR]],"NO DISPONIBLE","DISPONIBLE")</f>
        <v>#N/A</v>
      </c>
      <c r="M9046" s="9">
        <f>COUNTIF(Tabla267[[#This Row],[VALOR RESTANTE]],0)</f>
        <v>0</v>
      </c>
    </row>
    <row r="9047" spans="2:13" hidden="1" x14ac:dyDescent="0.2">
      <c r="B9047" s="31">
        <v>9038</v>
      </c>
      <c r="J9047">
        <f t="shared" si="141"/>
        <v>105000</v>
      </c>
      <c r="K9047" t="e">
        <f>VLOOKUP(B9047,'REGISTRO ABONOS'!$B$8:$BC$10039,54,0)</f>
        <v>#N/A</v>
      </c>
      <c r="L9047" t="e">
        <f>IF(Tabla267[[#This Row],[VALOR RESTANTE]]&lt;Tabla267[[#This Row],[VALOR]],"NO DISPONIBLE","DISPONIBLE")</f>
        <v>#N/A</v>
      </c>
      <c r="M9047" s="9">
        <f>COUNTIF(Tabla267[[#This Row],[VALOR RESTANTE]],0)</f>
        <v>0</v>
      </c>
    </row>
    <row r="9048" spans="2:13" hidden="1" x14ac:dyDescent="0.2">
      <c r="B9048" s="31">
        <v>9039</v>
      </c>
      <c r="J9048">
        <f t="shared" si="141"/>
        <v>105000</v>
      </c>
      <c r="K9048" t="e">
        <f>VLOOKUP(B9048,'REGISTRO ABONOS'!$B$8:$BC$10039,54,0)</f>
        <v>#N/A</v>
      </c>
      <c r="L9048" t="e">
        <f>IF(Tabla267[[#This Row],[VALOR RESTANTE]]&lt;Tabla267[[#This Row],[VALOR]],"NO DISPONIBLE","DISPONIBLE")</f>
        <v>#N/A</v>
      </c>
      <c r="M9048" s="9">
        <f>COUNTIF(Tabla267[[#This Row],[VALOR RESTANTE]],0)</f>
        <v>0</v>
      </c>
    </row>
    <row r="9049" spans="2:13" hidden="1" x14ac:dyDescent="0.2">
      <c r="B9049" s="31">
        <v>9040</v>
      </c>
      <c r="J9049">
        <f t="shared" si="141"/>
        <v>105000</v>
      </c>
      <c r="K9049" t="e">
        <f>VLOOKUP(B9049,'REGISTRO ABONOS'!$B$8:$BC$10039,54,0)</f>
        <v>#N/A</v>
      </c>
      <c r="L9049" t="e">
        <f>IF(Tabla267[[#This Row],[VALOR RESTANTE]]&lt;Tabla267[[#This Row],[VALOR]],"NO DISPONIBLE","DISPONIBLE")</f>
        <v>#N/A</v>
      </c>
      <c r="M9049" s="9">
        <f>COUNTIF(Tabla267[[#This Row],[VALOR RESTANTE]],0)</f>
        <v>0</v>
      </c>
    </row>
    <row r="9050" spans="2:13" hidden="1" x14ac:dyDescent="0.2">
      <c r="B9050" s="31">
        <v>9041</v>
      </c>
      <c r="J9050">
        <f t="shared" si="141"/>
        <v>105000</v>
      </c>
      <c r="K9050" t="e">
        <f>VLOOKUP(B9050,'REGISTRO ABONOS'!$B$8:$BC$10039,54,0)</f>
        <v>#N/A</v>
      </c>
      <c r="L9050" t="e">
        <f>IF(Tabla267[[#This Row],[VALOR RESTANTE]]&lt;Tabla267[[#This Row],[VALOR]],"NO DISPONIBLE","DISPONIBLE")</f>
        <v>#N/A</v>
      </c>
      <c r="M9050" s="9">
        <f>COUNTIF(Tabla267[[#This Row],[VALOR RESTANTE]],0)</f>
        <v>0</v>
      </c>
    </row>
    <row r="9051" spans="2:13" hidden="1" x14ac:dyDescent="0.2">
      <c r="B9051" s="31">
        <v>9042</v>
      </c>
      <c r="J9051">
        <f t="shared" si="141"/>
        <v>105000</v>
      </c>
      <c r="K9051" t="e">
        <f>VLOOKUP(B9051,'REGISTRO ABONOS'!$B$8:$BC$10039,54,0)</f>
        <v>#N/A</v>
      </c>
      <c r="L9051" t="e">
        <f>IF(Tabla267[[#This Row],[VALOR RESTANTE]]&lt;Tabla267[[#This Row],[VALOR]],"NO DISPONIBLE","DISPONIBLE")</f>
        <v>#N/A</v>
      </c>
      <c r="M9051" s="9">
        <f>COUNTIF(Tabla267[[#This Row],[VALOR RESTANTE]],0)</f>
        <v>0</v>
      </c>
    </row>
    <row r="9052" spans="2:13" hidden="1" x14ac:dyDescent="0.2">
      <c r="B9052" s="31">
        <v>9043</v>
      </c>
      <c r="J9052">
        <f t="shared" si="141"/>
        <v>105000</v>
      </c>
      <c r="K9052" t="e">
        <f>VLOOKUP(B9052,'REGISTRO ABONOS'!$B$8:$BC$10039,54,0)</f>
        <v>#N/A</v>
      </c>
      <c r="L9052" t="e">
        <f>IF(Tabla267[[#This Row],[VALOR RESTANTE]]&lt;Tabla267[[#This Row],[VALOR]],"NO DISPONIBLE","DISPONIBLE")</f>
        <v>#N/A</v>
      </c>
      <c r="M9052" s="9">
        <f>COUNTIF(Tabla267[[#This Row],[VALOR RESTANTE]],0)</f>
        <v>0</v>
      </c>
    </row>
    <row r="9053" spans="2:13" hidden="1" x14ac:dyDescent="0.2">
      <c r="B9053" s="31">
        <v>9044</v>
      </c>
      <c r="J9053">
        <f t="shared" si="141"/>
        <v>105000</v>
      </c>
      <c r="K9053" t="e">
        <f>VLOOKUP(B9053,'REGISTRO ABONOS'!$B$8:$BC$10039,54,0)</f>
        <v>#N/A</v>
      </c>
      <c r="L9053" t="e">
        <f>IF(Tabla267[[#This Row],[VALOR RESTANTE]]&lt;Tabla267[[#This Row],[VALOR]],"NO DISPONIBLE","DISPONIBLE")</f>
        <v>#N/A</v>
      </c>
      <c r="M9053" s="9">
        <f>COUNTIF(Tabla267[[#This Row],[VALOR RESTANTE]],0)</f>
        <v>0</v>
      </c>
    </row>
    <row r="9054" spans="2:13" hidden="1" x14ac:dyDescent="0.2">
      <c r="B9054" s="31">
        <v>9045</v>
      </c>
      <c r="J9054">
        <f t="shared" si="141"/>
        <v>105000</v>
      </c>
      <c r="K9054" t="e">
        <f>VLOOKUP(B9054,'REGISTRO ABONOS'!$B$8:$BC$10039,54,0)</f>
        <v>#N/A</v>
      </c>
      <c r="L9054" t="e">
        <f>IF(Tabla267[[#This Row],[VALOR RESTANTE]]&lt;Tabla267[[#This Row],[VALOR]],"NO DISPONIBLE","DISPONIBLE")</f>
        <v>#N/A</v>
      </c>
      <c r="M9054" s="9">
        <f>COUNTIF(Tabla267[[#This Row],[VALOR RESTANTE]],0)</f>
        <v>0</v>
      </c>
    </row>
    <row r="9055" spans="2:13" hidden="1" x14ac:dyDescent="0.2">
      <c r="B9055" s="31">
        <v>9046</v>
      </c>
      <c r="J9055">
        <f t="shared" si="141"/>
        <v>105000</v>
      </c>
      <c r="K9055" t="e">
        <f>VLOOKUP(B9055,'REGISTRO ABONOS'!$B$8:$BC$10039,54,0)</f>
        <v>#N/A</v>
      </c>
      <c r="L9055" t="e">
        <f>IF(Tabla267[[#This Row],[VALOR RESTANTE]]&lt;Tabla267[[#This Row],[VALOR]],"NO DISPONIBLE","DISPONIBLE")</f>
        <v>#N/A</v>
      </c>
      <c r="M9055" s="9">
        <f>COUNTIF(Tabla267[[#This Row],[VALOR RESTANTE]],0)</f>
        <v>0</v>
      </c>
    </row>
    <row r="9056" spans="2:13" hidden="1" x14ac:dyDescent="0.2">
      <c r="B9056" s="31">
        <v>9047</v>
      </c>
      <c r="J9056">
        <f t="shared" si="141"/>
        <v>105000</v>
      </c>
      <c r="K9056" t="e">
        <f>VLOOKUP(B9056,'REGISTRO ABONOS'!$B$8:$BC$10039,54,0)</f>
        <v>#N/A</v>
      </c>
      <c r="L9056" t="e">
        <f>IF(Tabla267[[#This Row],[VALOR RESTANTE]]&lt;Tabla267[[#This Row],[VALOR]],"NO DISPONIBLE","DISPONIBLE")</f>
        <v>#N/A</v>
      </c>
      <c r="M9056" s="9">
        <f>COUNTIF(Tabla267[[#This Row],[VALOR RESTANTE]],0)</f>
        <v>0</v>
      </c>
    </row>
    <row r="9057" spans="2:13" hidden="1" x14ac:dyDescent="0.2">
      <c r="B9057" s="31">
        <v>9048</v>
      </c>
      <c r="J9057">
        <f t="shared" si="141"/>
        <v>105000</v>
      </c>
      <c r="K9057" t="e">
        <f>VLOOKUP(B9057,'REGISTRO ABONOS'!$B$8:$BC$10039,54,0)</f>
        <v>#N/A</v>
      </c>
      <c r="L9057" t="e">
        <f>IF(Tabla267[[#This Row],[VALOR RESTANTE]]&lt;Tabla267[[#This Row],[VALOR]],"NO DISPONIBLE","DISPONIBLE")</f>
        <v>#N/A</v>
      </c>
      <c r="M9057" s="9">
        <f>COUNTIF(Tabla267[[#This Row],[VALOR RESTANTE]],0)</f>
        <v>0</v>
      </c>
    </row>
    <row r="9058" spans="2:13" hidden="1" x14ac:dyDescent="0.2">
      <c r="B9058" s="31">
        <v>9049</v>
      </c>
      <c r="J9058">
        <f t="shared" si="141"/>
        <v>105000</v>
      </c>
      <c r="K9058" t="e">
        <f>VLOOKUP(B9058,'REGISTRO ABONOS'!$B$8:$BC$10039,54,0)</f>
        <v>#N/A</v>
      </c>
      <c r="L9058" t="e">
        <f>IF(Tabla267[[#This Row],[VALOR RESTANTE]]&lt;Tabla267[[#This Row],[VALOR]],"NO DISPONIBLE","DISPONIBLE")</f>
        <v>#N/A</v>
      </c>
      <c r="M9058" s="9">
        <f>COUNTIF(Tabla267[[#This Row],[VALOR RESTANTE]],0)</f>
        <v>0</v>
      </c>
    </row>
    <row r="9059" spans="2:13" hidden="1" x14ac:dyDescent="0.2">
      <c r="B9059" s="31">
        <v>9050</v>
      </c>
      <c r="J9059">
        <f t="shared" si="141"/>
        <v>105000</v>
      </c>
      <c r="K9059" t="e">
        <f>VLOOKUP(B9059,'REGISTRO ABONOS'!$B$8:$BC$10039,54,0)</f>
        <v>#N/A</v>
      </c>
      <c r="L9059" t="e">
        <f>IF(Tabla267[[#This Row],[VALOR RESTANTE]]&lt;Tabla267[[#This Row],[VALOR]],"NO DISPONIBLE","DISPONIBLE")</f>
        <v>#N/A</v>
      </c>
      <c r="M9059" s="9">
        <f>COUNTIF(Tabla267[[#This Row],[VALOR RESTANTE]],0)</f>
        <v>0</v>
      </c>
    </row>
    <row r="9060" spans="2:13" hidden="1" x14ac:dyDescent="0.2">
      <c r="B9060" s="31">
        <v>9051</v>
      </c>
      <c r="J9060">
        <f t="shared" si="141"/>
        <v>105000</v>
      </c>
      <c r="K9060" t="e">
        <f>VLOOKUP(B9060,'REGISTRO ABONOS'!$B$8:$BC$10039,54,0)</f>
        <v>#N/A</v>
      </c>
      <c r="L9060" t="e">
        <f>IF(Tabla267[[#This Row],[VALOR RESTANTE]]&lt;Tabla267[[#This Row],[VALOR]],"NO DISPONIBLE","DISPONIBLE")</f>
        <v>#N/A</v>
      </c>
      <c r="M9060" s="9">
        <f>COUNTIF(Tabla267[[#This Row],[VALOR RESTANTE]],0)</f>
        <v>0</v>
      </c>
    </row>
    <row r="9061" spans="2:13" hidden="1" x14ac:dyDescent="0.2">
      <c r="B9061" s="31">
        <v>9052</v>
      </c>
      <c r="J9061">
        <f t="shared" si="141"/>
        <v>105000</v>
      </c>
      <c r="K9061" t="e">
        <f>VLOOKUP(B9061,'REGISTRO ABONOS'!$B$8:$BC$10039,54,0)</f>
        <v>#N/A</v>
      </c>
      <c r="L9061" t="e">
        <f>IF(Tabla267[[#This Row],[VALOR RESTANTE]]&lt;Tabla267[[#This Row],[VALOR]],"NO DISPONIBLE","DISPONIBLE")</f>
        <v>#N/A</v>
      </c>
      <c r="M9061" s="9">
        <f>COUNTIF(Tabla267[[#This Row],[VALOR RESTANTE]],0)</f>
        <v>0</v>
      </c>
    </row>
    <row r="9062" spans="2:13" hidden="1" x14ac:dyDescent="0.2">
      <c r="B9062" s="31">
        <v>9053</v>
      </c>
      <c r="J9062">
        <f t="shared" si="141"/>
        <v>105000</v>
      </c>
      <c r="K9062" t="e">
        <f>VLOOKUP(B9062,'REGISTRO ABONOS'!$B$8:$BC$10039,54,0)</f>
        <v>#N/A</v>
      </c>
      <c r="L9062" t="e">
        <f>IF(Tabla267[[#This Row],[VALOR RESTANTE]]&lt;Tabla267[[#This Row],[VALOR]],"NO DISPONIBLE","DISPONIBLE")</f>
        <v>#N/A</v>
      </c>
      <c r="M9062" s="9">
        <f>COUNTIF(Tabla267[[#This Row],[VALOR RESTANTE]],0)</f>
        <v>0</v>
      </c>
    </row>
    <row r="9063" spans="2:13" hidden="1" x14ac:dyDescent="0.2">
      <c r="B9063" s="31">
        <v>9054</v>
      </c>
      <c r="J9063">
        <f t="shared" si="141"/>
        <v>105000</v>
      </c>
      <c r="K9063" t="e">
        <f>VLOOKUP(B9063,'REGISTRO ABONOS'!$B$8:$BC$10039,54,0)</f>
        <v>#N/A</v>
      </c>
      <c r="L9063" t="e">
        <f>IF(Tabla267[[#This Row],[VALOR RESTANTE]]&lt;Tabla267[[#This Row],[VALOR]],"NO DISPONIBLE","DISPONIBLE")</f>
        <v>#N/A</v>
      </c>
      <c r="M9063" s="9">
        <f>COUNTIF(Tabla267[[#This Row],[VALOR RESTANTE]],0)</f>
        <v>0</v>
      </c>
    </row>
    <row r="9064" spans="2:13" hidden="1" x14ac:dyDescent="0.2">
      <c r="B9064" s="31">
        <v>9055</v>
      </c>
      <c r="J9064">
        <f t="shared" si="141"/>
        <v>105000</v>
      </c>
      <c r="K9064" t="e">
        <f>VLOOKUP(B9064,'REGISTRO ABONOS'!$B$8:$BC$10039,54,0)</f>
        <v>#N/A</v>
      </c>
      <c r="L9064" t="e">
        <f>IF(Tabla267[[#This Row],[VALOR RESTANTE]]&lt;Tabla267[[#This Row],[VALOR]],"NO DISPONIBLE","DISPONIBLE")</f>
        <v>#N/A</v>
      </c>
      <c r="M9064" s="9">
        <f>COUNTIF(Tabla267[[#This Row],[VALOR RESTANTE]],0)</f>
        <v>0</v>
      </c>
    </row>
    <row r="9065" spans="2:13" hidden="1" x14ac:dyDescent="0.2">
      <c r="B9065" s="31">
        <v>9056</v>
      </c>
      <c r="J9065">
        <f t="shared" si="141"/>
        <v>105000</v>
      </c>
      <c r="K9065" t="e">
        <f>VLOOKUP(B9065,'REGISTRO ABONOS'!$B$8:$BC$10039,54,0)</f>
        <v>#N/A</v>
      </c>
      <c r="L9065" t="e">
        <f>IF(Tabla267[[#This Row],[VALOR RESTANTE]]&lt;Tabla267[[#This Row],[VALOR]],"NO DISPONIBLE","DISPONIBLE")</f>
        <v>#N/A</v>
      </c>
      <c r="M9065" s="9">
        <f>COUNTIF(Tabla267[[#This Row],[VALOR RESTANTE]],0)</f>
        <v>0</v>
      </c>
    </row>
    <row r="9066" spans="2:13" hidden="1" x14ac:dyDescent="0.2">
      <c r="B9066" s="31">
        <v>9057</v>
      </c>
      <c r="J9066">
        <f t="shared" si="141"/>
        <v>105000</v>
      </c>
      <c r="K9066" t="e">
        <f>VLOOKUP(B9066,'REGISTRO ABONOS'!$B$8:$BC$10039,54,0)</f>
        <v>#N/A</v>
      </c>
      <c r="L9066" t="e">
        <f>IF(Tabla267[[#This Row],[VALOR RESTANTE]]&lt;Tabla267[[#This Row],[VALOR]],"NO DISPONIBLE","DISPONIBLE")</f>
        <v>#N/A</v>
      </c>
      <c r="M9066" s="9">
        <f>COUNTIF(Tabla267[[#This Row],[VALOR RESTANTE]],0)</f>
        <v>0</v>
      </c>
    </row>
    <row r="9067" spans="2:13" hidden="1" x14ac:dyDescent="0.2">
      <c r="B9067" s="31">
        <v>9058</v>
      </c>
      <c r="J9067">
        <f t="shared" si="141"/>
        <v>105000</v>
      </c>
      <c r="K9067" t="e">
        <f>VLOOKUP(B9067,'REGISTRO ABONOS'!$B$8:$BC$10039,54,0)</f>
        <v>#N/A</v>
      </c>
      <c r="L9067" t="e">
        <f>IF(Tabla267[[#This Row],[VALOR RESTANTE]]&lt;Tabla267[[#This Row],[VALOR]],"NO DISPONIBLE","DISPONIBLE")</f>
        <v>#N/A</v>
      </c>
      <c r="M9067" s="9">
        <f>COUNTIF(Tabla267[[#This Row],[VALOR RESTANTE]],0)</f>
        <v>0</v>
      </c>
    </row>
    <row r="9068" spans="2:13" hidden="1" x14ac:dyDescent="0.2">
      <c r="B9068" s="31">
        <v>9059</v>
      </c>
      <c r="J9068">
        <f t="shared" si="141"/>
        <v>105000</v>
      </c>
      <c r="K9068" t="e">
        <f>VLOOKUP(B9068,'REGISTRO ABONOS'!$B$8:$BC$10039,54,0)</f>
        <v>#N/A</v>
      </c>
      <c r="L9068" t="e">
        <f>IF(Tabla267[[#This Row],[VALOR RESTANTE]]&lt;Tabla267[[#This Row],[VALOR]],"NO DISPONIBLE","DISPONIBLE")</f>
        <v>#N/A</v>
      </c>
      <c r="M9068" s="9">
        <f>COUNTIF(Tabla267[[#This Row],[VALOR RESTANTE]],0)</f>
        <v>0</v>
      </c>
    </row>
    <row r="9069" spans="2:13" hidden="1" x14ac:dyDescent="0.2">
      <c r="B9069" s="31">
        <v>9060</v>
      </c>
      <c r="J9069">
        <f t="shared" si="141"/>
        <v>105000</v>
      </c>
      <c r="K9069" t="e">
        <f>VLOOKUP(B9069,'REGISTRO ABONOS'!$B$8:$BC$10039,54,0)</f>
        <v>#N/A</v>
      </c>
      <c r="L9069" t="e">
        <f>IF(Tabla267[[#This Row],[VALOR RESTANTE]]&lt;Tabla267[[#This Row],[VALOR]],"NO DISPONIBLE","DISPONIBLE")</f>
        <v>#N/A</v>
      </c>
      <c r="M9069" s="9">
        <f>COUNTIF(Tabla267[[#This Row],[VALOR RESTANTE]],0)</f>
        <v>0</v>
      </c>
    </row>
    <row r="9070" spans="2:13" hidden="1" x14ac:dyDescent="0.2">
      <c r="B9070" s="31">
        <v>9061</v>
      </c>
      <c r="J9070">
        <f t="shared" si="141"/>
        <v>105000</v>
      </c>
      <c r="K9070" t="e">
        <f>VLOOKUP(B9070,'REGISTRO ABONOS'!$B$8:$BC$10039,54,0)</f>
        <v>#N/A</v>
      </c>
      <c r="L9070" t="e">
        <f>IF(Tabla267[[#This Row],[VALOR RESTANTE]]&lt;Tabla267[[#This Row],[VALOR]],"NO DISPONIBLE","DISPONIBLE")</f>
        <v>#N/A</v>
      </c>
      <c r="M9070" s="9">
        <f>COUNTIF(Tabla267[[#This Row],[VALOR RESTANTE]],0)</f>
        <v>0</v>
      </c>
    </row>
    <row r="9071" spans="2:13" hidden="1" x14ac:dyDescent="0.2">
      <c r="B9071" s="31">
        <v>9062</v>
      </c>
      <c r="J9071">
        <f t="shared" si="141"/>
        <v>105000</v>
      </c>
      <c r="K9071" t="e">
        <f>VLOOKUP(B9071,'REGISTRO ABONOS'!$B$8:$BC$10039,54,0)</f>
        <v>#N/A</v>
      </c>
      <c r="L9071" t="e">
        <f>IF(Tabla267[[#This Row],[VALOR RESTANTE]]&lt;Tabla267[[#This Row],[VALOR]],"NO DISPONIBLE","DISPONIBLE")</f>
        <v>#N/A</v>
      </c>
      <c r="M9071" s="9">
        <f>COUNTIF(Tabla267[[#This Row],[VALOR RESTANTE]],0)</f>
        <v>0</v>
      </c>
    </row>
    <row r="9072" spans="2:13" hidden="1" x14ac:dyDescent="0.2">
      <c r="B9072" s="31">
        <v>9063</v>
      </c>
      <c r="J9072">
        <f t="shared" si="141"/>
        <v>105000</v>
      </c>
      <c r="K9072" t="e">
        <f>VLOOKUP(B9072,'REGISTRO ABONOS'!$B$8:$BC$10039,54,0)</f>
        <v>#N/A</v>
      </c>
      <c r="L9072" t="e">
        <f>IF(Tabla267[[#This Row],[VALOR RESTANTE]]&lt;Tabla267[[#This Row],[VALOR]],"NO DISPONIBLE","DISPONIBLE")</f>
        <v>#N/A</v>
      </c>
      <c r="M9072" s="9">
        <f>COUNTIF(Tabla267[[#This Row],[VALOR RESTANTE]],0)</f>
        <v>0</v>
      </c>
    </row>
    <row r="9073" spans="2:13" hidden="1" x14ac:dyDescent="0.2">
      <c r="B9073" s="31">
        <v>9064</v>
      </c>
      <c r="J9073">
        <f t="shared" si="141"/>
        <v>105000</v>
      </c>
      <c r="K9073" t="e">
        <f>VLOOKUP(B9073,'REGISTRO ABONOS'!$B$8:$BC$10039,54,0)</f>
        <v>#N/A</v>
      </c>
      <c r="L9073" t="e">
        <f>IF(Tabla267[[#This Row],[VALOR RESTANTE]]&lt;Tabla267[[#This Row],[VALOR]],"NO DISPONIBLE","DISPONIBLE")</f>
        <v>#N/A</v>
      </c>
      <c r="M9073" s="9">
        <f>COUNTIF(Tabla267[[#This Row],[VALOR RESTANTE]],0)</f>
        <v>0</v>
      </c>
    </row>
    <row r="9074" spans="2:13" hidden="1" x14ac:dyDescent="0.2">
      <c r="B9074" s="31">
        <v>9065</v>
      </c>
      <c r="J9074">
        <f t="shared" si="141"/>
        <v>105000</v>
      </c>
      <c r="K9074" t="e">
        <f>VLOOKUP(B9074,'REGISTRO ABONOS'!$B$8:$BC$10039,54,0)</f>
        <v>#N/A</v>
      </c>
      <c r="L9074" t="e">
        <f>IF(Tabla267[[#This Row],[VALOR RESTANTE]]&lt;Tabla267[[#This Row],[VALOR]],"NO DISPONIBLE","DISPONIBLE")</f>
        <v>#N/A</v>
      </c>
      <c r="M9074" s="9">
        <f>COUNTIF(Tabla267[[#This Row],[VALOR RESTANTE]],0)</f>
        <v>0</v>
      </c>
    </row>
    <row r="9075" spans="2:13" hidden="1" x14ac:dyDescent="0.2">
      <c r="B9075" s="31">
        <v>9066</v>
      </c>
      <c r="J9075">
        <f t="shared" si="141"/>
        <v>105000</v>
      </c>
      <c r="K9075" t="e">
        <f>VLOOKUP(B9075,'REGISTRO ABONOS'!$B$8:$BC$10039,54,0)</f>
        <v>#N/A</v>
      </c>
      <c r="L9075" t="e">
        <f>IF(Tabla267[[#This Row],[VALOR RESTANTE]]&lt;Tabla267[[#This Row],[VALOR]],"NO DISPONIBLE","DISPONIBLE")</f>
        <v>#N/A</v>
      </c>
      <c r="M9075" s="9">
        <f>COUNTIF(Tabla267[[#This Row],[VALOR RESTANTE]],0)</f>
        <v>0</v>
      </c>
    </row>
    <row r="9076" spans="2:13" hidden="1" x14ac:dyDescent="0.2">
      <c r="B9076" s="31">
        <v>9067</v>
      </c>
      <c r="J9076">
        <f t="shared" si="141"/>
        <v>105000</v>
      </c>
      <c r="K9076" t="e">
        <f>VLOOKUP(B9076,'REGISTRO ABONOS'!$B$8:$BC$10039,54,0)</f>
        <v>#N/A</v>
      </c>
      <c r="L9076" t="e">
        <f>IF(Tabla267[[#This Row],[VALOR RESTANTE]]&lt;Tabla267[[#This Row],[VALOR]],"NO DISPONIBLE","DISPONIBLE")</f>
        <v>#N/A</v>
      </c>
      <c r="M9076" s="9">
        <f>COUNTIF(Tabla267[[#This Row],[VALOR RESTANTE]],0)</f>
        <v>0</v>
      </c>
    </row>
    <row r="9077" spans="2:13" hidden="1" x14ac:dyDescent="0.2">
      <c r="B9077" s="31">
        <v>9068</v>
      </c>
      <c r="J9077">
        <f t="shared" si="141"/>
        <v>105000</v>
      </c>
      <c r="K9077" t="e">
        <f>VLOOKUP(B9077,'REGISTRO ABONOS'!$B$8:$BC$10039,54,0)</f>
        <v>#N/A</v>
      </c>
      <c r="L9077" t="e">
        <f>IF(Tabla267[[#This Row],[VALOR RESTANTE]]&lt;Tabla267[[#This Row],[VALOR]],"NO DISPONIBLE","DISPONIBLE")</f>
        <v>#N/A</v>
      </c>
      <c r="M9077" s="9">
        <f>COUNTIF(Tabla267[[#This Row],[VALOR RESTANTE]],0)</f>
        <v>0</v>
      </c>
    </row>
    <row r="9078" spans="2:13" hidden="1" x14ac:dyDescent="0.2">
      <c r="B9078" s="31">
        <v>9069</v>
      </c>
      <c r="J9078">
        <f t="shared" si="141"/>
        <v>105000</v>
      </c>
      <c r="K9078" t="e">
        <f>VLOOKUP(B9078,'REGISTRO ABONOS'!$B$8:$BC$10039,54,0)</f>
        <v>#N/A</v>
      </c>
      <c r="L9078" t="e">
        <f>IF(Tabla267[[#This Row],[VALOR RESTANTE]]&lt;Tabla267[[#This Row],[VALOR]],"NO DISPONIBLE","DISPONIBLE")</f>
        <v>#N/A</v>
      </c>
      <c r="M9078" s="9">
        <f>COUNTIF(Tabla267[[#This Row],[VALOR RESTANTE]],0)</f>
        <v>0</v>
      </c>
    </row>
    <row r="9079" spans="2:13" hidden="1" x14ac:dyDescent="0.2">
      <c r="B9079" s="31">
        <v>9070</v>
      </c>
      <c r="J9079">
        <f t="shared" si="141"/>
        <v>105000</v>
      </c>
      <c r="K9079" t="e">
        <f>VLOOKUP(B9079,'REGISTRO ABONOS'!$B$8:$BC$10039,54,0)</f>
        <v>#N/A</v>
      </c>
      <c r="L9079" t="e">
        <f>IF(Tabla267[[#This Row],[VALOR RESTANTE]]&lt;Tabla267[[#This Row],[VALOR]],"NO DISPONIBLE","DISPONIBLE")</f>
        <v>#N/A</v>
      </c>
      <c r="M9079" s="9">
        <f>COUNTIF(Tabla267[[#This Row],[VALOR RESTANTE]],0)</f>
        <v>0</v>
      </c>
    </row>
    <row r="9080" spans="2:13" hidden="1" x14ac:dyDescent="0.2">
      <c r="B9080" s="31">
        <v>9071</v>
      </c>
      <c r="J9080">
        <f t="shared" si="141"/>
        <v>105000</v>
      </c>
      <c r="K9080" t="e">
        <f>VLOOKUP(B9080,'REGISTRO ABONOS'!$B$8:$BC$10039,54,0)</f>
        <v>#N/A</v>
      </c>
      <c r="L9080" t="e">
        <f>IF(Tabla267[[#This Row],[VALOR RESTANTE]]&lt;Tabla267[[#This Row],[VALOR]],"NO DISPONIBLE","DISPONIBLE")</f>
        <v>#N/A</v>
      </c>
      <c r="M9080" s="9">
        <f>COUNTIF(Tabla267[[#This Row],[VALOR RESTANTE]],0)</f>
        <v>0</v>
      </c>
    </row>
    <row r="9081" spans="2:13" hidden="1" x14ac:dyDescent="0.2">
      <c r="B9081" s="31">
        <v>9072</v>
      </c>
      <c r="J9081">
        <f t="shared" si="141"/>
        <v>105000</v>
      </c>
      <c r="K9081" t="e">
        <f>VLOOKUP(B9081,'REGISTRO ABONOS'!$B$8:$BC$10039,54,0)</f>
        <v>#N/A</v>
      </c>
      <c r="L9081" t="e">
        <f>IF(Tabla267[[#This Row],[VALOR RESTANTE]]&lt;Tabla267[[#This Row],[VALOR]],"NO DISPONIBLE","DISPONIBLE")</f>
        <v>#N/A</v>
      </c>
      <c r="M9081" s="9">
        <f>COUNTIF(Tabla267[[#This Row],[VALOR RESTANTE]],0)</f>
        <v>0</v>
      </c>
    </row>
    <row r="9082" spans="2:13" hidden="1" x14ac:dyDescent="0.2">
      <c r="B9082" s="31">
        <v>9073</v>
      </c>
      <c r="J9082">
        <f t="shared" si="141"/>
        <v>105000</v>
      </c>
      <c r="K9082" t="e">
        <f>VLOOKUP(B9082,'REGISTRO ABONOS'!$B$8:$BC$10039,54,0)</f>
        <v>#N/A</v>
      </c>
      <c r="L9082" t="e">
        <f>IF(Tabla267[[#This Row],[VALOR RESTANTE]]&lt;Tabla267[[#This Row],[VALOR]],"NO DISPONIBLE","DISPONIBLE")</f>
        <v>#N/A</v>
      </c>
      <c r="M9082" s="9">
        <f>COUNTIF(Tabla267[[#This Row],[VALOR RESTANTE]],0)</f>
        <v>0</v>
      </c>
    </row>
    <row r="9083" spans="2:13" hidden="1" x14ac:dyDescent="0.2">
      <c r="B9083" s="31">
        <v>9074</v>
      </c>
      <c r="J9083">
        <f t="shared" si="141"/>
        <v>105000</v>
      </c>
      <c r="K9083" t="e">
        <f>VLOOKUP(B9083,'REGISTRO ABONOS'!$B$8:$BC$10039,54,0)</f>
        <v>#N/A</v>
      </c>
      <c r="L9083" t="e">
        <f>IF(Tabla267[[#This Row],[VALOR RESTANTE]]&lt;Tabla267[[#This Row],[VALOR]],"NO DISPONIBLE","DISPONIBLE")</f>
        <v>#N/A</v>
      </c>
      <c r="M9083" s="9">
        <f>COUNTIF(Tabla267[[#This Row],[VALOR RESTANTE]],0)</f>
        <v>0</v>
      </c>
    </row>
    <row r="9084" spans="2:13" hidden="1" x14ac:dyDescent="0.2">
      <c r="B9084" s="31">
        <v>9075</v>
      </c>
      <c r="J9084">
        <f t="shared" si="141"/>
        <v>105000</v>
      </c>
      <c r="K9084" t="e">
        <f>VLOOKUP(B9084,'REGISTRO ABONOS'!$B$8:$BC$10039,54,0)</f>
        <v>#N/A</v>
      </c>
      <c r="L9084" t="e">
        <f>IF(Tabla267[[#This Row],[VALOR RESTANTE]]&lt;Tabla267[[#This Row],[VALOR]],"NO DISPONIBLE","DISPONIBLE")</f>
        <v>#N/A</v>
      </c>
      <c r="M9084" s="9">
        <f>COUNTIF(Tabla267[[#This Row],[VALOR RESTANTE]],0)</f>
        <v>0</v>
      </c>
    </row>
    <row r="9085" spans="2:13" hidden="1" x14ac:dyDescent="0.2">
      <c r="B9085" s="31">
        <v>9076</v>
      </c>
      <c r="J9085">
        <f t="shared" si="141"/>
        <v>105000</v>
      </c>
      <c r="K9085" t="e">
        <f>VLOOKUP(B9085,'REGISTRO ABONOS'!$B$8:$BC$10039,54,0)</f>
        <v>#N/A</v>
      </c>
      <c r="L9085" t="e">
        <f>IF(Tabla267[[#This Row],[VALOR RESTANTE]]&lt;Tabla267[[#This Row],[VALOR]],"NO DISPONIBLE","DISPONIBLE")</f>
        <v>#N/A</v>
      </c>
      <c r="M9085" s="9">
        <f>COUNTIF(Tabla267[[#This Row],[VALOR RESTANTE]],0)</f>
        <v>0</v>
      </c>
    </row>
    <row r="9086" spans="2:13" hidden="1" x14ac:dyDescent="0.2">
      <c r="B9086" s="31">
        <v>9077</v>
      </c>
      <c r="J9086">
        <f t="shared" si="141"/>
        <v>105000</v>
      </c>
      <c r="K9086" t="e">
        <f>VLOOKUP(B9086,'REGISTRO ABONOS'!$B$8:$BC$10039,54,0)</f>
        <v>#N/A</v>
      </c>
      <c r="L9086" t="e">
        <f>IF(Tabla267[[#This Row],[VALOR RESTANTE]]&lt;Tabla267[[#This Row],[VALOR]],"NO DISPONIBLE","DISPONIBLE")</f>
        <v>#N/A</v>
      </c>
      <c r="M9086" s="9">
        <f>COUNTIF(Tabla267[[#This Row],[VALOR RESTANTE]],0)</f>
        <v>0</v>
      </c>
    </row>
    <row r="9087" spans="2:13" hidden="1" x14ac:dyDescent="0.2">
      <c r="B9087" s="31">
        <v>9078</v>
      </c>
      <c r="J9087">
        <f t="shared" si="141"/>
        <v>105000</v>
      </c>
      <c r="K9087" t="e">
        <f>VLOOKUP(B9087,'REGISTRO ABONOS'!$B$8:$BC$10039,54,0)</f>
        <v>#N/A</v>
      </c>
      <c r="L9087" t="e">
        <f>IF(Tabla267[[#This Row],[VALOR RESTANTE]]&lt;Tabla267[[#This Row],[VALOR]],"NO DISPONIBLE","DISPONIBLE")</f>
        <v>#N/A</v>
      </c>
      <c r="M9087" s="9">
        <f>COUNTIF(Tabla267[[#This Row],[VALOR RESTANTE]],0)</f>
        <v>0</v>
      </c>
    </row>
    <row r="9088" spans="2:13" hidden="1" x14ac:dyDescent="0.2">
      <c r="B9088" s="31">
        <v>9079</v>
      </c>
      <c r="J9088">
        <f t="shared" si="141"/>
        <v>105000</v>
      </c>
      <c r="K9088" t="e">
        <f>VLOOKUP(B9088,'REGISTRO ABONOS'!$B$8:$BC$10039,54,0)</f>
        <v>#N/A</v>
      </c>
      <c r="L9088" t="e">
        <f>IF(Tabla267[[#This Row],[VALOR RESTANTE]]&lt;Tabla267[[#This Row],[VALOR]],"NO DISPONIBLE","DISPONIBLE")</f>
        <v>#N/A</v>
      </c>
      <c r="M9088" s="9">
        <f>COUNTIF(Tabla267[[#This Row],[VALOR RESTANTE]],0)</f>
        <v>0</v>
      </c>
    </row>
    <row r="9089" spans="2:13" hidden="1" x14ac:dyDescent="0.2">
      <c r="B9089" s="31">
        <v>9080</v>
      </c>
      <c r="J9089">
        <f t="shared" si="141"/>
        <v>105000</v>
      </c>
      <c r="K9089" t="e">
        <f>VLOOKUP(B9089,'REGISTRO ABONOS'!$B$8:$BC$10039,54,0)</f>
        <v>#N/A</v>
      </c>
      <c r="L9089" t="e">
        <f>IF(Tabla267[[#This Row],[VALOR RESTANTE]]&lt;Tabla267[[#This Row],[VALOR]],"NO DISPONIBLE","DISPONIBLE")</f>
        <v>#N/A</v>
      </c>
      <c r="M9089" s="9">
        <f>COUNTIF(Tabla267[[#This Row],[VALOR RESTANTE]],0)</f>
        <v>0</v>
      </c>
    </row>
    <row r="9090" spans="2:13" hidden="1" x14ac:dyDescent="0.2">
      <c r="B9090" s="31">
        <v>9081</v>
      </c>
      <c r="J9090">
        <f t="shared" si="141"/>
        <v>105000</v>
      </c>
      <c r="K9090" t="e">
        <f>VLOOKUP(B9090,'REGISTRO ABONOS'!$B$8:$BC$10039,54,0)</f>
        <v>#N/A</v>
      </c>
      <c r="L9090" t="e">
        <f>IF(Tabla267[[#This Row],[VALOR RESTANTE]]&lt;Tabla267[[#This Row],[VALOR]],"NO DISPONIBLE","DISPONIBLE")</f>
        <v>#N/A</v>
      </c>
      <c r="M9090" s="9">
        <f>COUNTIF(Tabla267[[#This Row],[VALOR RESTANTE]],0)</f>
        <v>0</v>
      </c>
    </row>
    <row r="9091" spans="2:13" hidden="1" x14ac:dyDescent="0.2">
      <c r="B9091" s="31">
        <v>9082</v>
      </c>
      <c r="J9091">
        <f t="shared" si="141"/>
        <v>105000</v>
      </c>
      <c r="K9091" t="e">
        <f>VLOOKUP(B9091,'REGISTRO ABONOS'!$B$8:$BC$10039,54,0)</f>
        <v>#N/A</v>
      </c>
      <c r="L9091" t="e">
        <f>IF(Tabla267[[#This Row],[VALOR RESTANTE]]&lt;Tabla267[[#This Row],[VALOR]],"NO DISPONIBLE","DISPONIBLE")</f>
        <v>#N/A</v>
      </c>
      <c r="M9091" s="9">
        <f>COUNTIF(Tabla267[[#This Row],[VALOR RESTANTE]],0)</f>
        <v>0</v>
      </c>
    </row>
    <row r="9092" spans="2:13" hidden="1" x14ac:dyDescent="0.2">
      <c r="B9092" s="31">
        <v>9083</v>
      </c>
      <c r="J9092">
        <f t="shared" si="141"/>
        <v>105000</v>
      </c>
      <c r="K9092" t="e">
        <f>VLOOKUP(B9092,'REGISTRO ABONOS'!$B$8:$BC$10039,54,0)</f>
        <v>#N/A</v>
      </c>
      <c r="L9092" t="e">
        <f>IF(Tabla267[[#This Row],[VALOR RESTANTE]]&lt;Tabla267[[#This Row],[VALOR]],"NO DISPONIBLE","DISPONIBLE")</f>
        <v>#N/A</v>
      </c>
      <c r="M9092" s="9">
        <f>COUNTIF(Tabla267[[#This Row],[VALOR RESTANTE]],0)</f>
        <v>0</v>
      </c>
    </row>
    <row r="9093" spans="2:13" hidden="1" x14ac:dyDescent="0.2">
      <c r="B9093" s="31">
        <v>9084</v>
      </c>
      <c r="J9093">
        <f t="shared" si="141"/>
        <v>105000</v>
      </c>
      <c r="K9093" t="e">
        <f>VLOOKUP(B9093,'REGISTRO ABONOS'!$B$8:$BC$10039,54,0)</f>
        <v>#N/A</v>
      </c>
      <c r="L9093" t="e">
        <f>IF(Tabla267[[#This Row],[VALOR RESTANTE]]&lt;Tabla267[[#This Row],[VALOR]],"NO DISPONIBLE","DISPONIBLE")</f>
        <v>#N/A</v>
      </c>
      <c r="M9093" s="9">
        <f>COUNTIF(Tabla267[[#This Row],[VALOR RESTANTE]],0)</f>
        <v>0</v>
      </c>
    </row>
    <row r="9094" spans="2:13" hidden="1" x14ac:dyDescent="0.2">
      <c r="B9094" s="31">
        <v>9085</v>
      </c>
      <c r="J9094">
        <f t="shared" si="141"/>
        <v>105000</v>
      </c>
      <c r="K9094" t="e">
        <f>VLOOKUP(B9094,'REGISTRO ABONOS'!$B$8:$BC$10039,54,0)</f>
        <v>#N/A</v>
      </c>
      <c r="L9094" t="e">
        <f>IF(Tabla267[[#This Row],[VALOR RESTANTE]]&lt;Tabla267[[#This Row],[VALOR]],"NO DISPONIBLE","DISPONIBLE")</f>
        <v>#N/A</v>
      </c>
      <c r="M9094" s="9">
        <f>COUNTIF(Tabla267[[#This Row],[VALOR RESTANTE]],0)</f>
        <v>0</v>
      </c>
    </row>
    <row r="9095" spans="2:13" hidden="1" x14ac:dyDescent="0.2">
      <c r="B9095" s="31">
        <v>9086</v>
      </c>
      <c r="J9095">
        <f t="shared" si="141"/>
        <v>105000</v>
      </c>
      <c r="K9095" t="e">
        <f>VLOOKUP(B9095,'REGISTRO ABONOS'!$B$8:$BC$10039,54,0)</f>
        <v>#N/A</v>
      </c>
      <c r="L9095" t="e">
        <f>IF(Tabla267[[#This Row],[VALOR RESTANTE]]&lt;Tabla267[[#This Row],[VALOR]],"NO DISPONIBLE","DISPONIBLE")</f>
        <v>#N/A</v>
      </c>
      <c r="M9095" s="9">
        <f>COUNTIF(Tabla267[[#This Row],[VALOR RESTANTE]],0)</f>
        <v>0</v>
      </c>
    </row>
    <row r="9096" spans="2:13" hidden="1" x14ac:dyDescent="0.2">
      <c r="B9096" s="31">
        <v>9087</v>
      </c>
      <c r="J9096">
        <f t="shared" si="141"/>
        <v>105000</v>
      </c>
      <c r="K9096" t="e">
        <f>VLOOKUP(B9096,'REGISTRO ABONOS'!$B$8:$BC$10039,54,0)</f>
        <v>#N/A</v>
      </c>
      <c r="L9096" t="e">
        <f>IF(Tabla267[[#This Row],[VALOR RESTANTE]]&lt;Tabla267[[#This Row],[VALOR]],"NO DISPONIBLE","DISPONIBLE")</f>
        <v>#N/A</v>
      </c>
      <c r="M9096" s="9">
        <f>COUNTIF(Tabla267[[#This Row],[VALOR RESTANTE]],0)</f>
        <v>0</v>
      </c>
    </row>
    <row r="9097" spans="2:13" hidden="1" x14ac:dyDescent="0.2">
      <c r="B9097" s="31">
        <v>9088</v>
      </c>
      <c r="J9097">
        <f t="shared" si="141"/>
        <v>105000</v>
      </c>
      <c r="K9097" t="e">
        <f>VLOOKUP(B9097,'REGISTRO ABONOS'!$B$8:$BC$10039,54,0)</f>
        <v>#N/A</v>
      </c>
      <c r="L9097" t="e">
        <f>IF(Tabla267[[#This Row],[VALOR RESTANTE]]&lt;Tabla267[[#This Row],[VALOR]],"NO DISPONIBLE","DISPONIBLE")</f>
        <v>#N/A</v>
      </c>
      <c r="M9097" s="9">
        <f>COUNTIF(Tabla267[[#This Row],[VALOR RESTANTE]],0)</f>
        <v>0</v>
      </c>
    </row>
    <row r="9098" spans="2:13" hidden="1" x14ac:dyDescent="0.2">
      <c r="B9098" s="31">
        <v>9089</v>
      </c>
      <c r="J9098">
        <f t="shared" si="141"/>
        <v>105000</v>
      </c>
      <c r="K9098" t="e">
        <f>VLOOKUP(B9098,'REGISTRO ABONOS'!$B$8:$BC$10039,54,0)</f>
        <v>#N/A</v>
      </c>
      <c r="L9098" t="e">
        <f>IF(Tabla267[[#This Row],[VALOR RESTANTE]]&lt;Tabla267[[#This Row],[VALOR]],"NO DISPONIBLE","DISPONIBLE")</f>
        <v>#N/A</v>
      </c>
      <c r="M9098" s="9">
        <f>COUNTIF(Tabla267[[#This Row],[VALOR RESTANTE]],0)</f>
        <v>0</v>
      </c>
    </row>
    <row r="9099" spans="2:13" hidden="1" x14ac:dyDescent="0.2">
      <c r="B9099" s="31">
        <v>9090</v>
      </c>
      <c r="J9099">
        <f t="shared" si="141"/>
        <v>105000</v>
      </c>
      <c r="K9099" t="e">
        <f>VLOOKUP(B9099,'REGISTRO ABONOS'!$B$8:$BC$10039,54,0)</f>
        <v>#N/A</v>
      </c>
      <c r="L9099" t="e">
        <f>IF(Tabla267[[#This Row],[VALOR RESTANTE]]&lt;Tabla267[[#This Row],[VALOR]],"NO DISPONIBLE","DISPONIBLE")</f>
        <v>#N/A</v>
      </c>
      <c r="M9099" s="9">
        <f>COUNTIF(Tabla267[[#This Row],[VALOR RESTANTE]],0)</f>
        <v>0</v>
      </c>
    </row>
    <row r="9100" spans="2:13" hidden="1" x14ac:dyDescent="0.2">
      <c r="B9100" s="31">
        <v>9091</v>
      </c>
      <c r="J9100">
        <f t="shared" ref="J9100:J9163" si="142">IF(C9100&gt;43607,130000,105000)</f>
        <v>105000</v>
      </c>
      <c r="K9100" t="e">
        <f>VLOOKUP(B9100,'REGISTRO ABONOS'!$B$8:$BC$10039,54,0)</f>
        <v>#N/A</v>
      </c>
      <c r="L9100" t="e">
        <f>IF(Tabla267[[#This Row],[VALOR RESTANTE]]&lt;Tabla267[[#This Row],[VALOR]],"NO DISPONIBLE","DISPONIBLE")</f>
        <v>#N/A</v>
      </c>
      <c r="M9100" s="9">
        <f>COUNTIF(Tabla267[[#This Row],[VALOR RESTANTE]],0)</f>
        <v>0</v>
      </c>
    </row>
    <row r="9101" spans="2:13" hidden="1" x14ac:dyDescent="0.2">
      <c r="B9101" s="31">
        <v>9092</v>
      </c>
      <c r="J9101">
        <f t="shared" si="142"/>
        <v>105000</v>
      </c>
      <c r="K9101" t="e">
        <f>VLOOKUP(B9101,'REGISTRO ABONOS'!$B$8:$BC$10039,54,0)</f>
        <v>#N/A</v>
      </c>
      <c r="L9101" t="e">
        <f>IF(Tabla267[[#This Row],[VALOR RESTANTE]]&lt;Tabla267[[#This Row],[VALOR]],"NO DISPONIBLE","DISPONIBLE")</f>
        <v>#N/A</v>
      </c>
      <c r="M9101" s="9">
        <f>COUNTIF(Tabla267[[#This Row],[VALOR RESTANTE]],0)</f>
        <v>0</v>
      </c>
    </row>
    <row r="9102" spans="2:13" hidden="1" x14ac:dyDescent="0.2">
      <c r="B9102" s="31">
        <v>9093</v>
      </c>
      <c r="J9102">
        <f t="shared" si="142"/>
        <v>105000</v>
      </c>
      <c r="K9102" t="e">
        <f>VLOOKUP(B9102,'REGISTRO ABONOS'!$B$8:$BC$10039,54,0)</f>
        <v>#N/A</v>
      </c>
      <c r="L9102" t="e">
        <f>IF(Tabla267[[#This Row],[VALOR RESTANTE]]&lt;Tabla267[[#This Row],[VALOR]],"NO DISPONIBLE","DISPONIBLE")</f>
        <v>#N/A</v>
      </c>
      <c r="M9102" s="9">
        <f>COUNTIF(Tabla267[[#This Row],[VALOR RESTANTE]],0)</f>
        <v>0</v>
      </c>
    </row>
    <row r="9103" spans="2:13" hidden="1" x14ac:dyDescent="0.2">
      <c r="B9103" s="31">
        <v>9094</v>
      </c>
      <c r="J9103">
        <f t="shared" si="142"/>
        <v>105000</v>
      </c>
      <c r="K9103" t="e">
        <f>VLOOKUP(B9103,'REGISTRO ABONOS'!$B$8:$BC$10039,54,0)</f>
        <v>#N/A</v>
      </c>
      <c r="L9103" t="e">
        <f>IF(Tabla267[[#This Row],[VALOR RESTANTE]]&lt;Tabla267[[#This Row],[VALOR]],"NO DISPONIBLE","DISPONIBLE")</f>
        <v>#N/A</v>
      </c>
      <c r="M9103" s="9">
        <f>COUNTIF(Tabla267[[#This Row],[VALOR RESTANTE]],0)</f>
        <v>0</v>
      </c>
    </row>
    <row r="9104" spans="2:13" hidden="1" x14ac:dyDescent="0.2">
      <c r="B9104" s="31">
        <v>9095</v>
      </c>
      <c r="J9104">
        <f t="shared" si="142"/>
        <v>105000</v>
      </c>
      <c r="K9104" t="e">
        <f>VLOOKUP(B9104,'REGISTRO ABONOS'!$B$8:$BC$10039,54,0)</f>
        <v>#N/A</v>
      </c>
      <c r="L9104" t="e">
        <f>IF(Tabla267[[#This Row],[VALOR RESTANTE]]&lt;Tabla267[[#This Row],[VALOR]],"NO DISPONIBLE","DISPONIBLE")</f>
        <v>#N/A</v>
      </c>
      <c r="M9104" s="9">
        <f>COUNTIF(Tabla267[[#This Row],[VALOR RESTANTE]],0)</f>
        <v>0</v>
      </c>
    </row>
    <row r="9105" spans="2:13" hidden="1" x14ac:dyDescent="0.2">
      <c r="B9105" s="31">
        <v>9096</v>
      </c>
      <c r="J9105">
        <f t="shared" si="142"/>
        <v>105000</v>
      </c>
      <c r="K9105" t="e">
        <f>VLOOKUP(B9105,'REGISTRO ABONOS'!$B$8:$BC$10039,54,0)</f>
        <v>#N/A</v>
      </c>
      <c r="L9105" t="e">
        <f>IF(Tabla267[[#This Row],[VALOR RESTANTE]]&lt;Tabla267[[#This Row],[VALOR]],"NO DISPONIBLE","DISPONIBLE")</f>
        <v>#N/A</v>
      </c>
      <c r="M9105" s="9">
        <f>COUNTIF(Tabla267[[#This Row],[VALOR RESTANTE]],0)</f>
        <v>0</v>
      </c>
    </row>
    <row r="9106" spans="2:13" hidden="1" x14ac:dyDescent="0.2">
      <c r="B9106" s="31">
        <v>9097</v>
      </c>
      <c r="J9106">
        <f t="shared" si="142"/>
        <v>105000</v>
      </c>
      <c r="K9106" t="e">
        <f>VLOOKUP(B9106,'REGISTRO ABONOS'!$B$8:$BC$10039,54,0)</f>
        <v>#N/A</v>
      </c>
      <c r="L9106" t="e">
        <f>IF(Tabla267[[#This Row],[VALOR RESTANTE]]&lt;Tabla267[[#This Row],[VALOR]],"NO DISPONIBLE","DISPONIBLE")</f>
        <v>#N/A</v>
      </c>
      <c r="M9106" s="9">
        <f>COUNTIF(Tabla267[[#This Row],[VALOR RESTANTE]],0)</f>
        <v>0</v>
      </c>
    </row>
    <row r="9107" spans="2:13" hidden="1" x14ac:dyDescent="0.2">
      <c r="B9107" s="31">
        <v>9098</v>
      </c>
      <c r="J9107">
        <f t="shared" si="142"/>
        <v>105000</v>
      </c>
      <c r="K9107" t="e">
        <f>VLOOKUP(B9107,'REGISTRO ABONOS'!$B$8:$BC$10039,54,0)</f>
        <v>#N/A</v>
      </c>
      <c r="L9107" t="e">
        <f>IF(Tabla267[[#This Row],[VALOR RESTANTE]]&lt;Tabla267[[#This Row],[VALOR]],"NO DISPONIBLE","DISPONIBLE")</f>
        <v>#N/A</v>
      </c>
      <c r="M9107" s="9">
        <f>COUNTIF(Tabla267[[#This Row],[VALOR RESTANTE]],0)</f>
        <v>0</v>
      </c>
    </row>
    <row r="9108" spans="2:13" hidden="1" x14ac:dyDescent="0.2">
      <c r="B9108" s="31">
        <v>9099</v>
      </c>
      <c r="J9108">
        <f t="shared" si="142"/>
        <v>105000</v>
      </c>
      <c r="K9108" t="e">
        <f>VLOOKUP(B9108,'REGISTRO ABONOS'!$B$8:$BC$10039,54,0)</f>
        <v>#N/A</v>
      </c>
      <c r="L9108" t="e">
        <f>IF(Tabla267[[#This Row],[VALOR RESTANTE]]&lt;Tabla267[[#This Row],[VALOR]],"NO DISPONIBLE","DISPONIBLE")</f>
        <v>#N/A</v>
      </c>
      <c r="M9108" s="9">
        <f>COUNTIF(Tabla267[[#This Row],[VALOR RESTANTE]],0)</f>
        <v>0</v>
      </c>
    </row>
    <row r="9109" spans="2:13" hidden="1" x14ac:dyDescent="0.2">
      <c r="B9109" s="31">
        <v>9100</v>
      </c>
      <c r="J9109">
        <f t="shared" si="142"/>
        <v>105000</v>
      </c>
      <c r="K9109" t="e">
        <f>VLOOKUP(B9109,'REGISTRO ABONOS'!$B$8:$BC$10039,54,0)</f>
        <v>#N/A</v>
      </c>
      <c r="L9109" t="e">
        <f>IF(Tabla267[[#This Row],[VALOR RESTANTE]]&lt;Tabla267[[#This Row],[VALOR]],"NO DISPONIBLE","DISPONIBLE")</f>
        <v>#N/A</v>
      </c>
      <c r="M9109" s="9">
        <f>COUNTIF(Tabla267[[#This Row],[VALOR RESTANTE]],0)</f>
        <v>0</v>
      </c>
    </row>
    <row r="9110" spans="2:13" hidden="1" x14ac:dyDescent="0.2">
      <c r="B9110" s="31">
        <v>9101</v>
      </c>
      <c r="J9110">
        <f t="shared" si="142"/>
        <v>105000</v>
      </c>
      <c r="K9110" t="e">
        <f>VLOOKUP(B9110,'REGISTRO ABONOS'!$B$8:$BC$10039,54,0)</f>
        <v>#N/A</v>
      </c>
      <c r="L9110" t="e">
        <f>IF(Tabla267[[#This Row],[VALOR RESTANTE]]&lt;Tabla267[[#This Row],[VALOR]],"NO DISPONIBLE","DISPONIBLE")</f>
        <v>#N/A</v>
      </c>
      <c r="M9110" s="9">
        <f>COUNTIF(Tabla267[[#This Row],[VALOR RESTANTE]],0)</f>
        <v>0</v>
      </c>
    </row>
    <row r="9111" spans="2:13" hidden="1" x14ac:dyDescent="0.2">
      <c r="B9111" s="31">
        <v>9102</v>
      </c>
      <c r="C9111" s="10">
        <v>43571</v>
      </c>
      <c r="D9111" t="s">
        <v>375</v>
      </c>
      <c r="I9111" t="s">
        <v>338</v>
      </c>
      <c r="J9111">
        <f t="shared" si="142"/>
        <v>105000</v>
      </c>
      <c r="K9111" t="e">
        <f>VLOOKUP(B9111,'REGISTRO ABONOS'!$B$8:$BC$10039,54,0)</f>
        <v>#N/A</v>
      </c>
      <c r="L9111" t="e">
        <f>IF(Tabla267[[#This Row],[VALOR RESTANTE]]&lt;Tabla267[[#This Row],[VALOR]],"NO DISPONIBLE","DISPONIBLE")</f>
        <v>#N/A</v>
      </c>
      <c r="M9111" s="9">
        <f>COUNTIF(Tabla267[[#This Row],[VALOR RESTANTE]],0)</f>
        <v>0</v>
      </c>
    </row>
    <row r="9112" spans="2:13" hidden="1" x14ac:dyDescent="0.2">
      <c r="B9112" s="31">
        <v>9103</v>
      </c>
      <c r="J9112">
        <f t="shared" si="142"/>
        <v>105000</v>
      </c>
      <c r="K9112" t="e">
        <f>VLOOKUP(B9112,'REGISTRO ABONOS'!$B$8:$BC$10039,54,0)</f>
        <v>#N/A</v>
      </c>
      <c r="L9112" t="e">
        <f>IF(Tabla267[[#This Row],[VALOR RESTANTE]]&lt;Tabla267[[#This Row],[VALOR]],"NO DISPONIBLE","DISPONIBLE")</f>
        <v>#N/A</v>
      </c>
      <c r="M9112" s="9">
        <f>COUNTIF(Tabla267[[#This Row],[VALOR RESTANTE]],0)</f>
        <v>0</v>
      </c>
    </row>
    <row r="9113" spans="2:13" hidden="1" x14ac:dyDescent="0.2">
      <c r="B9113" s="31">
        <v>9104</v>
      </c>
      <c r="J9113">
        <f t="shared" si="142"/>
        <v>105000</v>
      </c>
      <c r="K9113" t="e">
        <f>VLOOKUP(B9113,'REGISTRO ABONOS'!$B$8:$BC$10039,54,0)</f>
        <v>#N/A</v>
      </c>
      <c r="L9113" t="e">
        <f>IF(Tabla267[[#This Row],[VALOR RESTANTE]]&lt;Tabla267[[#This Row],[VALOR]],"NO DISPONIBLE","DISPONIBLE")</f>
        <v>#N/A</v>
      </c>
      <c r="M9113" s="9">
        <f>COUNTIF(Tabla267[[#This Row],[VALOR RESTANTE]],0)</f>
        <v>0</v>
      </c>
    </row>
    <row r="9114" spans="2:13" hidden="1" x14ac:dyDescent="0.2">
      <c r="B9114" s="31">
        <v>9105</v>
      </c>
      <c r="J9114">
        <f t="shared" si="142"/>
        <v>105000</v>
      </c>
      <c r="K9114" t="e">
        <f>VLOOKUP(B9114,'REGISTRO ABONOS'!$B$8:$BC$10039,54,0)</f>
        <v>#N/A</v>
      </c>
      <c r="L9114" t="e">
        <f>IF(Tabla267[[#This Row],[VALOR RESTANTE]]&lt;Tabla267[[#This Row],[VALOR]],"NO DISPONIBLE","DISPONIBLE")</f>
        <v>#N/A</v>
      </c>
      <c r="M9114" s="9">
        <f>COUNTIF(Tabla267[[#This Row],[VALOR RESTANTE]],0)</f>
        <v>0</v>
      </c>
    </row>
    <row r="9115" spans="2:13" hidden="1" x14ac:dyDescent="0.2">
      <c r="B9115" s="31">
        <v>9106</v>
      </c>
      <c r="J9115">
        <f t="shared" si="142"/>
        <v>105000</v>
      </c>
      <c r="K9115" t="e">
        <f>VLOOKUP(B9115,'REGISTRO ABONOS'!$B$8:$BC$10039,54,0)</f>
        <v>#N/A</v>
      </c>
      <c r="L9115" t="e">
        <f>IF(Tabla267[[#This Row],[VALOR RESTANTE]]&lt;Tabla267[[#This Row],[VALOR]],"NO DISPONIBLE","DISPONIBLE")</f>
        <v>#N/A</v>
      </c>
      <c r="M9115" s="9">
        <f>COUNTIF(Tabla267[[#This Row],[VALOR RESTANTE]],0)</f>
        <v>0</v>
      </c>
    </row>
    <row r="9116" spans="2:13" hidden="1" x14ac:dyDescent="0.2">
      <c r="B9116" s="31">
        <v>9107</v>
      </c>
      <c r="J9116">
        <f t="shared" si="142"/>
        <v>105000</v>
      </c>
      <c r="K9116" t="e">
        <f>VLOOKUP(B9116,'REGISTRO ABONOS'!$B$8:$BC$10039,54,0)</f>
        <v>#N/A</v>
      </c>
      <c r="L9116" t="e">
        <f>IF(Tabla267[[#This Row],[VALOR RESTANTE]]&lt;Tabla267[[#This Row],[VALOR]],"NO DISPONIBLE","DISPONIBLE")</f>
        <v>#N/A</v>
      </c>
      <c r="M9116" s="9">
        <f>COUNTIF(Tabla267[[#This Row],[VALOR RESTANTE]],0)</f>
        <v>0</v>
      </c>
    </row>
    <row r="9117" spans="2:13" hidden="1" x14ac:dyDescent="0.2">
      <c r="B9117" s="31">
        <v>9108</v>
      </c>
      <c r="J9117">
        <f t="shared" si="142"/>
        <v>105000</v>
      </c>
      <c r="K9117" t="e">
        <f>VLOOKUP(B9117,'REGISTRO ABONOS'!$B$8:$BC$10039,54,0)</f>
        <v>#N/A</v>
      </c>
      <c r="L9117" t="e">
        <f>IF(Tabla267[[#This Row],[VALOR RESTANTE]]&lt;Tabla267[[#This Row],[VALOR]],"NO DISPONIBLE","DISPONIBLE")</f>
        <v>#N/A</v>
      </c>
      <c r="M9117" s="9">
        <f>COUNTIF(Tabla267[[#This Row],[VALOR RESTANTE]],0)</f>
        <v>0</v>
      </c>
    </row>
    <row r="9118" spans="2:13" hidden="1" x14ac:dyDescent="0.2">
      <c r="B9118" s="31">
        <v>9109</v>
      </c>
      <c r="J9118">
        <f t="shared" si="142"/>
        <v>105000</v>
      </c>
      <c r="K9118" t="e">
        <f>VLOOKUP(B9118,'REGISTRO ABONOS'!$B$8:$BC$10039,54,0)</f>
        <v>#N/A</v>
      </c>
      <c r="L9118" t="e">
        <f>IF(Tabla267[[#This Row],[VALOR RESTANTE]]&lt;Tabla267[[#This Row],[VALOR]],"NO DISPONIBLE","DISPONIBLE")</f>
        <v>#N/A</v>
      </c>
      <c r="M9118" s="9">
        <f>COUNTIF(Tabla267[[#This Row],[VALOR RESTANTE]],0)</f>
        <v>0</v>
      </c>
    </row>
    <row r="9119" spans="2:13" hidden="1" x14ac:dyDescent="0.2">
      <c r="B9119" s="31">
        <v>9110</v>
      </c>
      <c r="J9119">
        <f t="shared" si="142"/>
        <v>105000</v>
      </c>
      <c r="K9119" t="e">
        <f>VLOOKUP(B9119,'REGISTRO ABONOS'!$B$8:$BC$10039,54,0)</f>
        <v>#N/A</v>
      </c>
      <c r="L9119" t="e">
        <f>IF(Tabla267[[#This Row],[VALOR RESTANTE]]&lt;Tabla267[[#This Row],[VALOR]],"NO DISPONIBLE","DISPONIBLE")</f>
        <v>#N/A</v>
      </c>
      <c r="M9119" s="9">
        <f>COUNTIF(Tabla267[[#This Row],[VALOR RESTANTE]],0)</f>
        <v>0</v>
      </c>
    </row>
    <row r="9120" spans="2:13" hidden="1" x14ac:dyDescent="0.2">
      <c r="B9120" s="31">
        <v>9111</v>
      </c>
      <c r="J9120">
        <f t="shared" si="142"/>
        <v>105000</v>
      </c>
      <c r="K9120" t="e">
        <f>VLOOKUP(B9120,'REGISTRO ABONOS'!$B$8:$BC$10039,54,0)</f>
        <v>#N/A</v>
      </c>
      <c r="L9120" t="e">
        <f>IF(Tabla267[[#This Row],[VALOR RESTANTE]]&lt;Tabla267[[#This Row],[VALOR]],"NO DISPONIBLE","DISPONIBLE")</f>
        <v>#N/A</v>
      </c>
      <c r="M9120" s="9">
        <f>COUNTIF(Tabla267[[#This Row],[VALOR RESTANTE]],0)</f>
        <v>0</v>
      </c>
    </row>
    <row r="9121" spans="2:13" hidden="1" x14ac:dyDescent="0.2">
      <c r="B9121" s="31">
        <v>9112</v>
      </c>
      <c r="J9121">
        <f t="shared" si="142"/>
        <v>105000</v>
      </c>
      <c r="K9121" t="e">
        <f>VLOOKUP(B9121,'REGISTRO ABONOS'!$B$8:$BC$10039,54,0)</f>
        <v>#N/A</v>
      </c>
      <c r="L9121" t="e">
        <f>IF(Tabla267[[#This Row],[VALOR RESTANTE]]&lt;Tabla267[[#This Row],[VALOR]],"NO DISPONIBLE","DISPONIBLE")</f>
        <v>#N/A</v>
      </c>
      <c r="M9121" s="9">
        <f>COUNTIF(Tabla267[[#This Row],[VALOR RESTANTE]],0)</f>
        <v>0</v>
      </c>
    </row>
    <row r="9122" spans="2:13" hidden="1" x14ac:dyDescent="0.2">
      <c r="B9122" s="31">
        <v>9113</v>
      </c>
      <c r="C9122" s="10">
        <v>43564</v>
      </c>
      <c r="D9122" t="s">
        <v>272</v>
      </c>
      <c r="I9122" t="s">
        <v>229</v>
      </c>
      <c r="J9122">
        <f t="shared" si="142"/>
        <v>105000</v>
      </c>
      <c r="K9122" t="e">
        <f>VLOOKUP(B9122,'REGISTRO ABONOS'!$B$8:$BC$10039,54,0)</f>
        <v>#N/A</v>
      </c>
      <c r="L9122" t="e">
        <f>IF(Tabla267[[#This Row],[VALOR RESTANTE]]&lt;Tabla267[[#This Row],[VALOR]],"NO DISPONIBLE","DISPONIBLE")</f>
        <v>#N/A</v>
      </c>
      <c r="M9122" s="9">
        <f>COUNTIF(Tabla267[[#This Row],[VALOR RESTANTE]],0)</f>
        <v>0</v>
      </c>
    </row>
    <row r="9123" spans="2:13" hidden="1" x14ac:dyDescent="0.2">
      <c r="B9123" s="31">
        <v>9114</v>
      </c>
      <c r="J9123">
        <f t="shared" si="142"/>
        <v>105000</v>
      </c>
      <c r="K9123" t="e">
        <f>VLOOKUP(B9123,'REGISTRO ABONOS'!$B$8:$BC$10039,54,0)</f>
        <v>#N/A</v>
      </c>
      <c r="L9123" t="e">
        <f>IF(Tabla267[[#This Row],[VALOR RESTANTE]]&lt;Tabla267[[#This Row],[VALOR]],"NO DISPONIBLE","DISPONIBLE")</f>
        <v>#N/A</v>
      </c>
      <c r="M9123" s="9">
        <f>COUNTIF(Tabla267[[#This Row],[VALOR RESTANTE]],0)</f>
        <v>0</v>
      </c>
    </row>
    <row r="9124" spans="2:13" hidden="1" x14ac:dyDescent="0.2">
      <c r="B9124" s="31">
        <v>9115</v>
      </c>
      <c r="J9124">
        <f t="shared" si="142"/>
        <v>105000</v>
      </c>
      <c r="K9124" t="e">
        <f>VLOOKUP(B9124,'REGISTRO ABONOS'!$B$8:$BC$10039,54,0)</f>
        <v>#N/A</v>
      </c>
      <c r="L9124" t="e">
        <f>IF(Tabla267[[#This Row],[VALOR RESTANTE]]&lt;Tabla267[[#This Row],[VALOR]],"NO DISPONIBLE","DISPONIBLE")</f>
        <v>#N/A</v>
      </c>
      <c r="M9124" s="9">
        <f>COUNTIF(Tabla267[[#This Row],[VALOR RESTANTE]],0)</f>
        <v>0</v>
      </c>
    </row>
    <row r="9125" spans="2:13" hidden="1" x14ac:dyDescent="0.2">
      <c r="B9125" s="31">
        <v>9116</v>
      </c>
      <c r="J9125">
        <f t="shared" si="142"/>
        <v>105000</v>
      </c>
      <c r="K9125" t="e">
        <f>VLOOKUP(B9125,'REGISTRO ABONOS'!$B$8:$BC$10039,54,0)</f>
        <v>#N/A</v>
      </c>
      <c r="L9125" t="e">
        <f>IF(Tabla267[[#This Row],[VALOR RESTANTE]]&lt;Tabla267[[#This Row],[VALOR]],"NO DISPONIBLE","DISPONIBLE")</f>
        <v>#N/A</v>
      </c>
      <c r="M9125" s="9">
        <f>COUNTIF(Tabla267[[#This Row],[VALOR RESTANTE]],0)</f>
        <v>0</v>
      </c>
    </row>
    <row r="9126" spans="2:13" hidden="1" x14ac:dyDescent="0.2">
      <c r="B9126" s="31">
        <v>9117</v>
      </c>
      <c r="J9126">
        <f t="shared" si="142"/>
        <v>105000</v>
      </c>
      <c r="K9126" t="e">
        <f>VLOOKUP(B9126,'REGISTRO ABONOS'!$B$8:$BC$10039,54,0)</f>
        <v>#N/A</v>
      </c>
      <c r="L9126" t="e">
        <f>IF(Tabla267[[#This Row],[VALOR RESTANTE]]&lt;Tabla267[[#This Row],[VALOR]],"NO DISPONIBLE","DISPONIBLE")</f>
        <v>#N/A</v>
      </c>
      <c r="M9126" s="9">
        <f>COUNTIF(Tabla267[[#This Row],[VALOR RESTANTE]],0)</f>
        <v>0</v>
      </c>
    </row>
    <row r="9127" spans="2:13" hidden="1" x14ac:dyDescent="0.2">
      <c r="B9127" s="31">
        <v>9118</v>
      </c>
      <c r="J9127">
        <f t="shared" si="142"/>
        <v>105000</v>
      </c>
      <c r="K9127" t="e">
        <f>VLOOKUP(B9127,'REGISTRO ABONOS'!$B$8:$BC$10039,54,0)</f>
        <v>#N/A</v>
      </c>
      <c r="L9127" t="e">
        <f>IF(Tabla267[[#This Row],[VALOR RESTANTE]]&lt;Tabla267[[#This Row],[VALOR]],"NO DISPONIBLE","DISPONIBLE")</f>
        <v>#N/A</v>
      </c>
      <c r="M9127" s="9">
        <f>COUNTIF(Tabla267[[#This Row],[VALOR RESTANTE]],0)</f>
        <v>0</v>
      </c>
    </row>
    <row r="9128" spans="2:13" hidden="1" x14ac:dyDescent="0.2">
      <c r="B9128" s="31">
        <v>9119</v>
      </c>
      <c r="J9128">
        <f t="shared" si="142"/>
        <v>105000</v>
      </c>
      <c r="K9128" t="e">
        <f>VLOOKUP(B9128,'REGISTRO ABONOS'!$B$8:$BC$10039,54,0)</f>
        <v>#N/A</v>
      </c>
      <c r="L9128" t="e">
        <f>IF(Tabla267[[#This Row],[VALOR RESTANTE]]&lt;Tabla267[[#This Row],[VALOR]],"NO DISPONIBLE","DISPONIBLE")</f>
        <v>#N/A</v>
      </c>
      <c r="M9128" s="9">
        <f>COUNTIF(Tabla267[[#This Row],[VALOR RESTANTE]],0)</f>
        <v>0</v>
      </c>
    </row>
    <row r="9129" spans="2:13" hidden="1" x14ac:dyDescent="0.2">
      <c r="B9129" s="31">
        <v>9120</v>
      </c>
      <c r="J9129">
        <f t="shared" si="142"/>
        <v>105000</v>
      </c>
      <c r="K9129" t="e">
        <f>VLOOKUP(B9129,'REGISTRO ABONOS'!$B$8:$BC$10039,54,0)</f>
        <v>#N/A</v>
      </c>
      <c r="L9129" t="e">
        <f>IF(Tabla267[[#This Row],[VALOR RESTANTE]]&lt;Tabla267[[#This Row],[VALOR]],"NO DISPONIBLE","DISPONIBLE")</f>
        <v>#N/A</v>
      </c>
      <c r="M9129" s="9">
        <f>COUNTIF(Tabla267[[#This Row],[VALOR RESTANTE]],0)</f>
        <v>0</v>
      </c>
    </row>
    <row r="9130" spans="2:13" hidden="1" x14ac:dyDescent="0.2">
      <c r="B9130" s="31">
        <v>9121</v>
      </c>
      <c r="J9130">
        <f t="shared" si="142"/>
        <v>105000</v>
      </c>
      <c r="K9130" t="e">
        <f>VLOOKUP(B9130,'REGISTRO ABONOS'!$B$8:$BC$10039,54,0)</f>
        <v>#N/A</v>
      </c>
      <c r="L9130" t="e">
        <f>IF(Tabla267[[#This Row],[VALOR RESTANTE]]&lt;Tabla267[[#This Row],[VALOR]],"NO DISPONIBLE","DISPONIBLE")</f>
        <v>#N/A</v>
      </c>
      <c r="M9130" s="9">
        <f>COUNTIF(Tabla267[[#This Row],[VALOR RESTANTE]],0)</f>
        <v>0</v>
      </c>
    </row>
    <row r="9131" spans="2:13" hidden="1" x14ac:dyDescent="0.2">
      <c r="B9131" s="31">
        <v>9122</v>
      </c>
      <c r="J9131">
        <f t="shared" si="142"/>
        <v>105000</v>
      </c>
      <c r="K9131" t="e">
        <f>VLOOKUP(B9131,'REGISTRO ABONOS'!$B$8:$BC$10039,54,0)</f>
        <v>#N/A</v>
      </c>
      <c r="L9131" t="e">
        <f>IF(Tabla267[[#This Row],[VALOR RESTANTE]]&lt;Tabla267[[#This Row],[VALOR]],"NO DISPONIBLE","DISPONIBLE")</f>
        <v>#N/A</v>
      </c>
      <c r="M9131" s="9">
        <f>COUNTIF(Tabla267[[#This Row],[VALOR RESTANTE]],0)</f>
        <v>0</v>
      </c>
    </row>
    <row r="9132" spans="2:13" hidden="1" x14ac:dyDescent="0.2">
      <c r="B9132" s="31">
        <v>9123</v>
      </c>
      <c r="J9132">
        <f t="shared" si="142"/>
        <v>105000</v>
      </c>
      <c r="K9132" t="e">
        <f>VLOOKUP(B9132,'REGISTRO ABONOS'!$B$8:$BC$10039,54,0)</f>
        <v>#N/A</v>
      </c>
      <c r="L9132" t="e">
        <f>IF(Tabla267[[#This Row],[VALOR RESTANTE]]&lt;Tabla267[[#This Row],[VALOR]],"NO DISPONIBLE","DISPONIBLE")</f>
        <v>#N/A</v>
      </c>
      <c r="M9132" s="9">
        <f>COUNTIF(Tabla267[[#This Row],[VALOR RESTANTE]],0)</f>
        <v>0</v>
      </c>
    </row>
    <row r="9133" spans="2:13" hidden="1" x14ac:dyDescent="0.2">
      <c r="B9133" s="31">
        <v>9124</v>
      </c>
      <c r="J9133">
        <f t="shared" si="142"/>
        <v>105000</v>
      </c>
      <c r="K9133" t="e">
        <f>VLOOKUP(B9133,'REGISTRO ABONOS'!$B$8:$BC$10039,54,0)</f>
        <v>#N/A</v>
      </c>
      <c r="L9133" t="e">
        <f>IF(Tabla267[[#This Row],[VALOR RESTANTE]]&lt;Tabla267[[#This Row],[VALOR]],"NO DISPONIBLE","DISPONIBLE")</f>
        <v>#N/A</v>
      </c>
      <c r="M9133" s="9">
        <f>COUNTIF(Tabla267[[#This Row],[VALOR RESTANTE]],0)</f>
        <v>0</v>
      </c>
    </row>
    <row r="9134" spans="2:13" hidden="1" x14ac:dyDescent="0.2">
      <c r="B9134" s="31">
        <v>9125</v>
      </c>
      <c r="J9134">
        <f t="shared" si="142"/>
        <v>105000</v>
      </c>
      <c r="K9134" t="e">
        <f>VLOOKUP(B9134,'REGISTRO ABONOS'!$B$8:$BC$10039,54,0)</f>
        <v>#N/A</v>
      </c>
      <c r="L9134" t="e">
        <f>IF(Tabla267[[#This Row],[VALOR RESTANTE]]&lt;Tabla267[[#This Row],[VALOR]],"NO DISPONIBLE","DISPONIBLE")</f>
        <v>#N/A</v>
      </c>
      <c r="M9134" s="9">
        <f>COUNTIF(Tabla267[[#This Row],[VALOR RESTANTE]],0)</f>
        <v>0</v>
      </c>
    </row>
    <row r="9135" spans="2:13" hidden="1" x14ac:dyDescent="0.2">
      <c r="B9135" s="31">
        <v>9126</v>
      </c>
      <c r="J9135">
        <f t="shared" si="142"/>
        <v>105000</v>
      </c>
      <c r="K9135" t="e">
        <f>VLOOKUP(B9135,'REGISTRO ABONOS'!$B$8:$BC$10039,54,0)</f>
        <v>#N/A</v>
      </c>
      <c r="L9135" t="e">
        <f>IF(Tabla267[[#This Row],[VALOR RESTANTE]]&lt;Tabla267[[#This Row],[VALOR]],"NO DISPONIBLE","DISPONIBLE")</f>
        <v>#N/A</v>
      </c>
      <c r="M9135" s="9">
        <f>COUNTIF(Tabla267[[#This Row],[VALOR RESTANTE]],0)</f>
        <v>0</v>
      </c>
    </row>
    <row r="9136" spans="2:13" hidden="1" x14ac:dyDescent="0.2">
      <c r="B9136" s="31">
        <v>9127</v>
      </c>
      <c r="J9136">
        <f t="shared" si="142"/>
        <v>105000</v>
      </c>
      <c r="K9136" t="e">
        <f>VLOOKUP(B9136,'REGISTRO ABONOS'!$B$8:$BC$10039,54,0)</f>
        <v>#N/A</v>
      </c>
      <c r="L9136" t="e">
        <f>IF(Tabla267[[#This Row],[VALOR RESTANTE]]&lt;Tabla267[[#This Row],[VALOR]],"NO DISPONIBLE","DISPONIBLE")</f>
        <v>#N/A</v>
      </c>
      <c r="M9136" s="9">
        <f>COUNTIF(Tabla267[[#This Row],[VALOR RESTANTE]],0)</f>
        <v>0</v>
      </c>
    </row>
    <row r="9137" spans="2:13" hidden="1" x14ac:dyDescent="0.2">
      <c r="B9137" s="31">
        <v>9128</v>
      </c>
      <c r="J9137">
        <f t="shared" si="142"/>
        <v>105000</v>
      </c>
      <c r="K9137" t="e">
        <f>VLOOKUP(B9137,'REGISTRO ABONOS'!$B$8:$BC$10039,54,0)</f>
        <v>#N/A</v>
      </c>
      <c r="L9137" t="e">
        <f>IF(Tabla267[[#This Row],[VALOR RESTANTE]]&lt;Tabla267[[#This Row],[VALOR]],"NO DISPONIBLE","DISPONIBLE")</f>
        <v>#N/A</v>
      </c>
      <c r="M9137" s="9">
        <f>COUNTIF(Tabla267[[#This Row],[VALOR RESTANTE]],0)</f>
        <v>0</v>
      </c>
    </row>
    <row r="9138" spans="2:13" hidden="1" x14ac:dyDescent="0.2">
      <c r="B9138" s="31">
        <v>9129</v>
      </c>
      <c r="J9138">
        <f t="shared" si="142"/>
        <v>105000</v>
      </c>
      <c r="K9138" t="e">
        <f>VLOOKUP(B9138,'REGISTRO ABONOS'!$B$8:$BC$10039,54,0)</f>
        <v>#N/A</v>
      </c>
      <c r="L9138" t="e">
        <f>IF(Tabla267[[#This Row],[VALOR RESTANTE]]&lt;Tabla267[[#This Row],[VALOR]],"NO DISPONIBLE","DISPONIBLE")</f>
        <v>#N/A</v>
      </c>
      <c r="M9138" s="9">
        <f>COUNTIF(Tabla267[[#This Row],[VALOR RESTANTE]],0)</f>
        <v>0</v>
      </c>
    </row>
    <row r="9139" spans="2:13" hidden="1" x14ac:dyDescent="0.2">
      <c r="B9139" s="31">
        <v>9130</v>
      </c>
      <c r="J9139">
        <f t="shared" si="142"/>
        <v>105000</v>
      </c>
      <c r="K9139" t="e">
        <f>VLOOKUP(B9139,'REGISTRO ABONOS'!$B$8:$BC$10039,54,0)</f>
        <v>#N/A</v>
      </c>
      <c r="L9139" t="e">
        <f>IF(Tabla267[[#This Row],[VALOR RESTANTE]]&lt;Tabla267[[#This Row],[VALOR]],"NO DISPONIBLE","DISPONIBLE")</f>
        <v>#N/A</v>
      </c>
      <c r="M9139" s="9">
        <f>COUNTIF(Tabla267[[#This Row],[VALOR RESTANTE]],0)</f>
        <v>0</v>
      </c>
    </row>
    <row r="9140" spans="2:13" hidden="1" x14ac:dyDescent="0.2">
      <c r="B9140" s="31">
        <v>9131</v>
      </c>
      <c r="J9140">
        <f t="shared" si="142"/>
        <v>105000</v>
      </c>
      <c r="K9140" t="e">
        <f>VLOOKUP(B9140,'REGISTRO ABONOS'!$B$8:$BC$10039,54,0)</f>
        <v>#N/A</v>
      </c>
      <c r="L9140" t="e">
        <f>IF(Tabla267[[#This Row],[VALOR RESTANTE]]&lt;Tabla267[[#This Row],[VALOR]],"NO DISPONIBLE","DISPONIBLE")</f>
        <v>#N/A</v>
      </c>
      <c r="M9140" s="9">
        <f>COUNTIF(Tabla267[[#This Row],[VALOR RESTANTE]],0)</f>
        <v>0</v>
      </c>
    </row>
    <row r="9141" spans="2:13" hidden="1" x14ac:dyDescent="0.2">
      <c r="B9141" s="31">
        <v>9132</v>
      </c>
      <c r="J9141">
        <f t="shared" si="142"/>
        <v>105000</v>
      </c>
      <c r="K9141" t="e">
        <f>VLOOKUP(B9141,'REGISTRO ABONOS'!$B$8:$BC$10039,54,0)</f>
        <v>#N/A</v>
      </c>
      <c r="L9141" t="e">
        <f>IF(Tabla267[[#This Row],[VALOR RESTANTE]]&lt;Tabla267[[#This Row],[VALOR]],"NO DISPONIBLE","DISPONIBLE")</f>
        <v>#N/A</v>
      </c>
      <c r="M9141" s="9">
        <f>COUNTIF(Tabla267[[#This Row],[VALOR RESTANTE]],0)</f>
        <v>0</v>
      </c>
    </row>
    <row r="9142" spans="2:13" hidden="1" x14ac:dyDescent="0.2">
      <c r="B9142" s="31">
        <v>9133</v>
      </c>
      <c r="J9142">
        <f t="shared" si="142"/>
        <v>105000</v>
      </c>
      <c r="K9142" t="e">
        <f>VLOOKUP(B9142,'REGISTRO ABONOS'!$B$8:$BC$10039,54,0)</f>
        <v>#N/A</v>
      </c>
      <c r="L9142" t="e">
        <f>IF(Tabla267[[#This Row],[VALOR RESTANTE]]&lt;Tabla267[[#This Row],[VALOR]],"NO DISPONIBLE","DISPONIBLE")</f>
        <v>#N/A</v>
      </c>
      <c r="M9142" s="9">
        <f>COUNTIF(Tabla267[[#This Row],[VALOR RESTANTE]],0)</f>
        <v>0</v>
      </c>
    </row>
    <row r="9143" spans="2:13" hidden="1" x14ac:dyDescent="0.2">
      <c r="B9143" s="31">
        <v>9134</v>
      </c>
      <c r="J9143">
        <f t="shared" si="142"/>
        <v>105000</v>
      </c>
      <c r="K9143" t="e">
        <f>VLOOKUP(B9143,'REGISTRO ABONOS'!$B$8:$BC$10039,54,0)</f>
        <v>#N/A</v>
      </c>
      <c r="L9143" t="e">
        <f>IF(Tabla267[[#This Row],[VALOR RESTANTE]]&lt;Tabla267[[#This Row],[VALOR]],"NO DISPONIBLE","DISPONIBLE")</f>
        <v>#N/A</v>
      </c>
      <c r="M9143" s="9">
        <f>COUNTIF(Tabla267[[#This Row],[VALOR RESTANTE]],0)</f>
        <v>0</v>
      </c>
    </row>
    <row r="9144" spans="2:13" hidden="1" x14ac:dyDescent="0.2">
      <c r="B9144" s="31">
        <v>9135</v>
      </c>
      <c r="J9144">
        <f t="shared" si="142"/>
        <v>105000</v>
      </c>
      <c r="K9144" t="e">
        <f>VLOOKUP(B9144,'REGISTRO ABONOS'!$B$8:$BC$10039,54,0)</f>
        <v>#N/A</v>
      </c>
      <c r="L9144" t="e">
        <f>IF(Tabla267[[#This Row],[VALOR RESTANTE]]&lt;Tabla267[[#This Row],[VALOR]],"NO DISPONIBLE","DISPONIBLE")</f>
        <v>#N/A</v>
      </c>
      <c r="M9144" s="9">
        <f>COUNTIF(Tabla267[[#This Row],[VALOR RESTANTE]],0)</f>
        <v>0</v>
      </c>
    </row>
    <row r="9145" spans="2:13" hidden="1" x14ac:dyDescent="0.2">
      <c r="B9145" s="31">
        <v>9136</v>
      </c>
      <c r="J9145">
        <f t="shared" si="142"/>
        <v>105000</v>
      </c>
      <c r="K9145" t="e">
        <f>VLOOKUP(B9145,'REGISTRO ABONOS'!$B$8:$BC$10039,54,0)</f>
        <v>#N/A</v>
      </c>
      <c r="L9145" t="e">
        <f>IF(Tabla267[[#This Row],[VALOR RESTANTE]]&lt;Tabla267[[#This Row],[VALOR]],"NO DISPONIBLE","DISPONIBLE")</f>
        <v>#N/A</v>
      </c>
      <c r="M9145" s="9">
        <f>COUNTIF(Tabla267[[#This Row],[VALOR RESTANTE]],0)</f>
        <v>0</v>
      </c>
    </row>
    <row r="9146" spans="2:13" hidden="1" x14ac:dyDescent="0.2">
      <c r="B9146" s="31">
        <v>9137</v>
      </c>
      <c r="J9146">
        <f t="shared" si="142"/>
        <v>105000</v>
      </c>
      <c r="K9146" t="e">
        <f>VLOOKUP(B9146,'REGISTRO ABONOS'!$B$8:$BC$10039,54,0)</f>
        <v>#N/A</v>
      </c>
      <c r="L9146" t="e">
        <f>IF(Tabla267[[#This Row],[VALOR RESTANTE]]&lt;Tabla267[[#This Row],[VALOR]],"NO DISPONIBLE","DISPONIBLE")</f>
        <v>#N/A</v>
      </c>
      <c r="M9146" s="9">
        <f>COUNTIF(Tabla267[[#This Row],[VALOR RESTANTE]],0)</f>
        <v>0</v>
      </c>
    </row>
    <row r="9147" spans="2:13" hidden="1" x14ac:dyDescent="0.2">
      <c r="B9147" s="31">
        <v>9138</v>
      </c>
      <c r="J9147">
        <f t="shared" si="142"/>
        <v>105000</v>
      </c>
      <c r="K9147" t="e">
        <f>VLOOKUP(B9147,'REGISTRO ABONOS'!$B$8:$BC$10039,54,0)</f>
        <v>#N/A</v>
      </c>
      <c r="L9147" t="e">
        <f>IF(Tabla267[[#This Row],[VALOR RESTANTE]]&lt;Tabla267[[#This Row],[VALOR]],"NO DISPONIBLE","DISPONIBLE")</f>
        <v>#N/A</v>
      </c>
      <c r="M9147" s="9">
        <f>COUNTIF(Tabla267[[#This Row],[VALOR RESTANTE]],0)</f>
        <v>0</v>
      </c>
    </row>
    <row r="9148" spans="2:13" hidden="1" x14ac:dyDescent="0.2">
      <c r="B9148" s="31">
        <v>9139</v>
      </c>
      <c r="J9148">
        <f t="shared" si="142"/>
        <v>105000</v>
      </c>
      <c r="K9148" t="e">
        <f>VLOOKUP(B9148,'REGISTRO ABONOS'!$B$8:$BC$10039,54,0)</f>
        <v>#N/A</v>
      </c>
      <c r="L9148" t="e">
        <f>IF(Tabla267[[#This Row],[VALOR RESTANTE]]&lt;Tabla267[[#This Row],[VALOR]],"NO DISPONIBLE","DISPONIBLE")</f>
        <v>#N/A</v>
      </c>
      <c r="M9148" s="9">
        <f>COUNTIF(Tabla267[[#This Row],[VALOR RESTANTE]],0)</f>
        <v>0</v>
      </c>
    </row>
    <row r="9149" spans="2:13" hidden="1" x14ac:dyDescent="0.2">
      <c r="B9149" s="31">
        <v>9140</v>
      </c>
      <c r="J9149">
        <f t="shared" si="142"/>
        <v>105000</v>
      </c>
      <c r="K9149" t="e">
        <f>VLOOKUP(B9149,'REGISTRO ABONOS'!$B$8:$BC$10039,54,0)</f>
        <v>#N/A</v>
      </c>
      <c r="L9149" t="e">
        <f>IF(Tabla267[[#This Row],[VALOR RESTANTE]]&lt;Tabla267[[#This Row],[VALOR]],"NO DISPONIBLE","DISPONIBLE")</f>
        <v>#N/A</v>
      </c>
      <c r="M9149" s="9">
        <f>COUNTIF(Tabla267[[#This Row],[VALOR RESTANTE]],0)</f>
        <v>0</v>
      </c>
    </row>
    <row r="9150" spans="2:13" hidden="1" x14ac:dyDescent="0.2">
      <c r="B9150" s="31">
        <v>9141</v>
      </c>
      <c r="J9150">
        <f t="shared" si="142"/>
        <v>105000</v>
      </c>
      <c r="K9150" t="e">
        <f>VLOOKUP(B9150,'REGISTRO ABONOS'!$B$8:$BC$10039,54,0)</f>
        <v>#N/A</v>
      </c>
      <c r="L9150" t="e">
        <f>IF(Tabla267[[#This Row],[VALOR RESTANTE]]&lt;Tabla267[[#This Row],[VALOR]],"NO DISPONIBLE","DISPONIBLE")</f>
        <v>#N/A</v>
      </c>
      <c r="M9150" s="9">
        <f>COUNTIF(Tabla267[[#This Row],[VALOR RESTANTE]],0)</f>
        <v>0</v>
      </c>
    </row>
    <row r="9151" spans="2:13" hidden="1" x14ac:dyDescent="0.2">
      <c r="B9151" s="31">
        <v>9142</v>
      </c>
      <c r="J9151">
        <f t="shared" si="142"/>
        <v>105000</v>
      </c>
      <c r="K9151" t="e">
        <f>VLOOKUP(B9151,'REGISTRO ABONOS'!$B$8:$BC$10039,54,0)</f>
        <v>#N/A</v>
      </c>
      <c r="L9151" t="e">
        <f>IF(Tabla267[[#This Row],[VALOR RESTANTE]]&lt;Tabla267[[#This Row],[VALOR]],"NO DISPONIBLE","DISPONIBLE")</f>
        <v>#N/A</v>
      </c>
      <c r="M9151" s="9">
        <f>COUNTIF(Tabla267[[#This Row],[VALOR RESTANTE]],0)</f>
        <v>0</v>
      </c>
    </row>
    <row r="9152" spans="2:13" hidden="1" x14ac:dyDescent="0.2">
      <c r="B9152" s="31">
        <v>9143</v>
      </c>
      <c r="J9152">
        <f t="shared" si="142"/>
        <v>105000</v>
      </c>
      <c r="K9152" t="e">
        <f>VLOOKUP(B9152,'REGISTRO ABONOS'!$B$8:$BC$10039,54,0)</f>
        <v>#N/A</v>
      </c>
      <c r="L9152" t="e">
        <f>IF(Tabla267[[#This Row],[VALOR RESTANTE]]&lt;Tabla267[[#This Row],[VALOR]],"NO DISPONIBLE","DISPONIBLE")</f>
        <v>#N/A</v>
      </c>
      <c r="M9152" s="9">
        <f>COUNTIF(Tabla267[[#This Row],[VALOR RESTANTE]],0)</f>
        <v>0</v>
      </c>
    </row>
    <row r="9153" spans="2:13" hidden="1" x14ac:dyDescent="0.2">
      <c r="B9153" s="31">
        <v>9144</v>
      </c>
      <c r="J9153">
        <f t="shared" si="142"/>
        <v>105000</v>
      </c>
      <c r="K9153" t="e">
        <f>VLOOKUP(B9153,'REGISTRO ABONOS'!$B$8:$BC$10039,54,0)</f>
        <v>#N/A</v>
      </c>
      <c r="L9153" t="e">
        <f>IF(Tabla267[[#This Row],[VALOR RESTANTE]]&lt;Tabla267[[#This Row],[VALOR]],"NO DISPONIBLE","DISPONIBLE")</f>
        <v>#N/A</v>
      </c>
      <c r="M9153" s="9">
        <f>COUNTIF(Tabla267[[#This Row],[VALOR RESTANTE]],0)</f>
        <v>0</v>
      </c>
    </row>
    <row r="9154" spans="2:13" hidden="1" x14ac:dyDescent="0.2">
      <c r="B9154" s="31">
        <v>9145</v>
      </c>
      <c r="J9154">
        <f t="shared" si="142"/>
        <v>105000</v>
      </c>
      <c r="K9154" t="e">
        <f>VLOOKUP(B9154,'REGISTRO ABONOS'!$B$8:$BC$10039,54,0)</f>
        <v>#N/A</v>
      </c>
      <c r="L9154" t="e">
        <f>IF(Tabla267[[#This Row],[VALOR RESTANTE]]&lt;Tabla267[[#This Row],[VALOR]],"NO DISPONIBLE","DISPONIBLE")</f>
        <v>#N/A</v>
      </c>
      <c r="M9154" s="9">
        <f>COUNTIF(Tabla267[[#This Row],[VALOR RESTANTE]],0)</f>
        <v>0</v>
      </c>
    </row>
    <row r="9155" spans="2:13" hidden="1" x14ac:dyDescent="0.2">
      <c r="B9155" s="31">
        <v>9146</v>
      </c>
      <c r="J9155">
        <f t="shared" si="142"/>
        <v>105000</v>
      </c>
      <c r="K9155" t="e">
        <f>VLOOKUP(B9155,'REGISTRO ABONOS'!$B$8:$BC$10039,54,0)</f>
        <v>#N/A</v>
      </c>
      <c r="L9155" t="e">
        <f>IF(Tabla267[[#This Row],[VALOR RESTANTE]]&lt;Tabla267[[#This Row],[VALOR]],"NO DISPONIBLE","DISPONIBLE")</f>
        <v>#N/A</v>
      </c>
      <c r="M9155" s="9">
        <f>COUNTIF(Tabla267[[#This Row],[VALOR RESTANTE]],0)</f>
        <v>0</v>
      </c>
    </row>
    <row r="9156" spans="2:13" hidden="1" x14ac:dyDescent="0.2">
      <c r="B9156" s="31">
        <v>9147</v>
      </c>
      <c r="J9156">
        <f t="shared" si="142"/>
        <v>105000</v>
      </c>
      <c r="K9156" t="e">
        <f>VLOOKUP(B9156,'REGISTRO ABONOS'!$B$8:$BC$10039,54,0)</f>
        <v>#N/A</v>
      </c>
      <c r="L9156" t="e">
        <f>IF(Tabla267[[#This Row],[VALOR RESTANTE]]&lt;Tabla267[[#This Row],[VALOR]],"NO DISPONIBLE","DISPONIBLE")</f>
        <v>#N/A</v>
      </c>
      <c r="M9156" s="9">
        <f>COUNTIF(Tabla267[[#This Row],[VALOR RESTANTE]],0)</f>
        <v>0</v>
      </c>
    </row>
    <row r="9157" spans="2:13" hidden="1" x14ac:dyDescent="0.2">
      <c r="B9157" s="31">
        <v>9148</v>
      </c>
      <c r="J9157">
        <f t="shared" si="142"/>
        <v>105000</v>
      </c>
      <c r="K9157" t="e">
        <f>VLOOKUP(B9157,'REGISTRO ABONOS'!$B$8:$BC$10039,54,0)</f>
        <v>#N/A</v>
      </c>
      <c r="L9157" t="e">
        <f>IF(Tabla267[[#This Row],[VALOR RESTANTE]]&lt;Tabla267[[#This Row],[VALOR]],"NO DISPONIBLE","DISPONIBLE")</f>
        <v>#N/A</v>
      </c>
      <c r="M9157" s="9">
        <f>COUNTIF(Tabla267[[#This Row],[VALOR RESTANTE]],0)</f>
        <v>0</v>
      </c>
    </row>
    <row r="9158" spans="2:13" hidden="1" x14ac:dyDescent="0.2">
      <c r="B9158" s="31">
        <v>9149</v>
      </c>
      <c r="J9158">
        <f t="shared" si="142"/>
        <v>105000</v>
      </c>
      <c r="K9158" t="e">
        <f>VLOOKUP(B9158,'REGISTRO ABONOS'!$B$8:$BC$10039,54,0)</f>
        <v>#N/A</v>
      </c>
      <c r="L9158" t="e">
        <f>IF(Tabla267[[#This Row],[VALOR RESTANTE]]&lt;Tabla267[[#This Row],[VALOR]],"NO DISPONIBLE","DISPONIBLE")</f>
        <v>#N/A</v>
      </c>
      <c r="M9158" s="9">
        <f>COUNTIF(Tabla267[[#This Row],[VALOR RESTANTE]],0)</f>
        <v>0</v>
      </c>
    </row>
    <row r="9159" spans="2:13" hidden="1" x14ac:dyDescent="0.2">
      <c r="B9159" s="31">
        <v>9150</v>
      </c>
      <c r="J9159">
        <f t="shared" si="142"/>
        <v>105000</v>
      </c>
      <c r="K9159" t="e">
        <f>VLOOKUP(B9159,'REGISTRO ABONOS'!$B$8:$BC$10039,54,0)</f>
        <v>#N/A</v>
      </c>
      <c r="L9159" t="e">
        <f>IF(Tabla267[[#This Row],[VALOR RESTANTE]]&lt;Tabla267[[#This Row],[VALOR]],"NO DISPONIBLE","DISPONIBLE")</f>
        <v>#N/A</v>
      </c>
      <c r="M9159" s="9">
        <f>COUNTIF(Tabla267[[#This Row],[VALOR RESTANTE]],0)</f>
        <v>0</v>
      </c>
    </row>
    <row r="9160" spans="2:13" hidden="1" x14ac:dyDescent="0.2">
      <c r="B9160" s="31">
        <v>9151</v>
      </c>
      <c r="J9160">
        <f t="shared" si="142"/>
        <v>105000</v>
      </c>
      <c r="K9160" t="e">
        <f>VLOOKUP(B9160,'REGISTRO ABONOS'!$B$8:$BC$10039,54,0)</f>
        <v>#N/A</v>
      </c>
      <c r="L9160" t="e">
        <f>IF(Tabla267[[#This Row],[VALOR RESTANTE]]&lt;Tabla267[[#This Row],[VALOR]],"NO DISPONIBLE","DISPONIBLE")</f>
        <v>#N/A</v>
      </c>
      <c r="M9160" s="9">
        <f>COUNTIF(Tabla267[[#This Row],[VALOR RESTANTE]],0)</f>
        <v>0</v>
      </c>
    </row>
    <row r="9161" spans="2:13" hidden="1" x14ac:dyDescent="0.2">
      <c r="B9161" s="31">
        <v>9152</v>
      </c>
      <c r="J9161">
        <f t="shared" si="142"/>
        <v>105000</v>
      </c>
      <c r="K9161" t="e">
        <f>VLOOKUP(B9161,'REGISTRO ABONOS'!$B$8:$BC$10039,54,0)</f>
        <v>#N/A</v>
      </c>
      <c r="L9161" t="e">
        <f>IF(Tabla267[[#This Row],[VALOR RESTANTE]]&lt;Tabla267[[#This Row],[VALOR]],"NO DISPONIBLE","DISPONIBLE")</f>
        <v>#N/A</v>
      </c>
      <c r="M9161" s="9">
        <f>COUNTIF(Tabla267[[#This Row],[VALOR RESTANTE]],0)</f>
        <v>0</v>
      </c>
    </row>
    <row r="9162" spans="2:13" hidden="1" x14ac:dyDescent="0.2">
      <c r="B9162" s="31">
        <v>9153</v>
      </c>
      <c r="J9162">
        <f t="shared" si="142"/>
        <v>105000</v>
      </c>
      <c r="K9162" t="e">
        <f>VLOOKUP(B9162,'REGISTRO ABONOS'!$B$8:$BC$10039,54,0)</f>
        <v>#N/A</v>
      </c>
      <c r="L9162" t="e">
        <f>IF(Tabla267[[#This Row],[VALOR RESTANTE]]&lt;Tabla267[[#This Row],[VALOR]],"NO DISPONIBLE","DISPONIBLE")</f>
        <v>#N/A</v>
      </c>
      <c r="M9162" s="9">
        <f>COUNTIF(Tabla267[[#This Row],[VALOR RESTANTE]],0)</f>
        <v>0</v>
      </c>
    </row>
    <row r="9163" spans="2:13" hidden="1" x14ac:dyDescent="0.2">
      <c r="B9163" s="31">
        <v>9154</v>
      </c>
      <c r="J9163">
        <f t="shared" si="142"/>
        <v>105000</v>
      </c>
      <c r="K9163" t="e">
        <f>VLOOKUP(B9163,'REGISTRO ABONOS'!$B$8:$BC$10039,54,0)</f>
        <v>#N/A</v>
      </c>
      <c r="L9163" t="e">
        <f>IF(Tabla267[[#This Row],[VALOR RESTANTE]]&lt;Tabla267[[#This Row],[VALOR]],"NO DISPONIBLE","DISPONIBLE")</f>
        <v>#N/A</v>
      </c>
      <c r="M9163" s="9">
        <f>COUNTIF(Tabla267[[#This Row],[VALOR RESTANTE]],0)</f>
        <v>0</v>
      </c>
    </row>
    <row r="9164" spans="2:13" hidden="1" x14ac:dyDescent="0.2">
      <c r="B9164" s="31">
        <v>9155</v>
      </c>
      <c r="J9164">
        <f t="shared" ref="J9164:J9227" si="143">IF(C9164&gt;43607,130000,105000)</f>
        <v>105000</v>
      </c>
      <c r="K9164" t="e">
        <f>VLOOKUP(B9164,'REGISTRO ABONOS'!$B$8:$BC$10039,54,0)</f>
        <v>#N/A</v>
      </c>
      <c r="L9164" t="e">
        <f>IF(Tabla267[[#This Row],[VALOR RESTANTE]]&lt;Tabla267[[#This Row],[VALOR]],"NO DISPONIBLE","DISPONIBLE")</f>
        <v>#N/A</v>
      </c>
      <c r="M9164" s="9">
        <f>COUNTIF(Tabla267[[#This Row],[VALOR RESTANTE]],0)</f>
        <v>0</v>
      </c>
    </row>
    <row r="9165" spans="2:13" hidden="1" x14ac:dyDescent="0.2">
      <c r="B9165" s="31">
        <v>9156</v>
      </c>
      <c r="J9165">
        <f t="shared" si="143"/>
        <v>105000</v>
      </c>
      <c r="K9165" t="e">
        <f>VLOOKUP(B9165,'REGISTRO ABONOS'!$B$8:$BC$10039,54,0)</f>
        <v>#N/A</v>
      </c>
      <c r="L9165" t="e">
        <f>IF(Tabla267[[#This Row],[VALOR RESTANTE]]&lt;Tabla267[[#This Row],[VALOR]],"NO DISPONIBLE","DISPONIBLE")</f>
        <v>#N/A</v>
      </c>
      <c r="M9165" s="9">
        <f>COUNTIF(Tabla267[[#This Row],[VALOR RESTANTE]],0)</f>
        <v>0</v>
      </c>
    </row>
    <row r="9166" spans="2:13" hidden="1" x14ac:dyDescent="0.2">
      <c r="B9166" s="31">
        <v>9157</v>
      </c>
      <c r="J9166">
        <f t="shared" si="143"/>
        <v>105000</v>
      </c>
      <c r="K9166" t="e">
        <f>VLOOKUP(B9166,'REGISTRO ABONOS'!$B$8:$BC$10039,54,0)</f>
        <v>#N/A</v>
      </c>
      <c r="L9166" t="e">
        <f>IF(Tabla267[[#This Row],[VALOR RESTANTE]]&lt;Tabla267[[#This Row],[VALOR]],"NO DISPONIBLE","DISPONIBLE")</f>
        <v>#N/A</v>
      </c>
      <c r="M9166" s="9">
        <f>COUNTIF(Tabla267[[#This Row],[VALOR RESTANTE]],0)</f>
        <v>0</v>
      </c>
    </row>
    <row r="9167" spans="2:13" hidden="1" x14ac:dyDescent="0.2">
      <c r="B9167" s="31">
        <v>9158</v>
      </c>
      <c r="J9167">
        <f t="shared" si="143"/>
        <v>105000</v>
      </c>
      <c r="K9167" t="e">
        <f>VLOOKUP(B9167,'REGISTRO ABONOS'!$B$8:$BC$10039,54,0)</f>
        <v>#N/A</v>
      </c>
      <c r="L9167" t="e">
        <f>IF(Tabla267[[#This Row],[VALOR RESTANTE]]&lt;Tabla267[[#This Row],[VALOR]],"NO DISPONIBLE","DISPONIBLE")</f>
        <v>#N/A</v>
      </c>
      <c r="M9167" s="9">
        <f>COUNTIF(Tabla267[[#This Row],[VALOR RESTANTE]],0)</f>
        <v>0</v>
      </c>
    </row>
    <row r="9168" spans="2:13" hidden="1" x14ac:dyDescent="0.2">
      <c r="B9168" s="31">
        <v>9159</v>
      </c>
      <c r="J9168">
        <f t="shared" si="143"/>
        <v>105000</v>
      </c>
      <c r="K9168" t="e">
        <f>VLOOKUP(B9168,'REGISTRO ABONOS'!$B$8:$BC$10039,54,0)</f>
        <v>#N/A</v>
      </c>
      <c r="L9168" t="e">
        <f>IF(Tabla267[[#This Row],[VALOR RESTANTE]]&lt;Tabla267[[#This Row],[VALOR]],"NO DISPONIBLE","DISPONIBLE")</f>
        <v>#N/A</v>
      </c>
      <c r="M9168" s="9">
        <f>COUNTIF(Tabla267[[#This Row],[VALOR RESTANTE]],0)</f>
        <v>0</v>
      </c>
    </row>
    <row r="9169" spans="2:13" hidden="1" x14ac:dyDescent="0.2">
      <c r="B9169" s="31">
        <v>9160</v>
      </c>
      <c r="J9169">
        <f t="shared" si="143"/>
        <v>105000</v>
      </c>
      <c r="K9169" t="e">
        <f>VLOOKUP(B9169,'REGISTRO ABONOS'!$B$8:$BC$10039,54,0)</f>
        <v>#N/A</v>
      </c>
      <c r="L9169" t="e">
        <f>IF(Tabla267[[#This Row],[VALOR RESTANTE]]&lt;Tabla267[[#This Row],[VALOR]],"NO DISPONIBLE","DISPONIBLE")</f>
        <v>#N/A</v>
      </c>
      <c r="M9169" s="9">
        <f>COUNTIF(Tabla267[[#This Row],[VALOR RESTANTE]],0)</f>
        <v>0</v>
      </c>
    </row>
    <row r="9170" spans="2:13" hidden="1" x14ac:dyDescent="0.2">
      <c r="B9170" s="31">
        <v>9161</v>
      </c>
      <c r="J9170">
        <f t="shared" si="143"/>
        <v>105000</v>
      </c>
      <c r="K9170" t="e">
        <f>VLOOKUP(B9170,'REGISTRO ABONOS'!$B$8:$BC$10039,54,0)</f>
        <v>#N/A</v>
      </c>
      <c r="L9170" t="e">
        <f>IF(Tabla267[[#This Row],[VALOR RESTANTE]]&lt;Tabla267[[#This Row],[VALOR]],"NO DISPONIBLE","DISPONIBLE")</f>
        <v>#N/A</v>
      </c>
      <c r="M9170" s="9">
        <f>COUNTIF(Tabla267[[#This Row],[VALOR RESTANTE]],0)</f>
        <v>0</v>
      </c>
    </row>
    <row r="9171" spans="2:13" hidden="1" x14ac:dyDescent="0.2">
      <c r="B9171" s="31">
        <v>9162</v>
      </c>
      <c r="J9171">
        <f t="shared" si="143"/>
        <v>105000</v>
      </c>
      <c r="K9171" t="e">
        <f>VLOOKUP(B9171,'REGISTRO ABONOS'!$B$8:$BC$10039,54,0)</f>
        <v>#N/A</v>
      </c>
      <c r="L9171" t="e">
        <f>IF(Tabla267[[#This Row],[VALOR RESTANTE]]&lt;Tabla267[[#This Row],[VALOR]],"NO DISPONIBLE","DISPONIBLE")</f>
        <v>#N/A</v>
      </c>
      <c r="M9171" s="9">
        <f>COUNTIF(Tabla267[[#This Row],[VALOR RESTANTE]],0)</f>
        <v>0</v>
      </c>
    </row>
    <row r="9172" spans="2:13" hidden="1" x14ac:dyDescent="0.2">
      <c r="B9172" s="31">
        <v>9163</v>
      </c>
      <c r="J9172">
        <f t="shared" si="143"/>
        <v>105000</v>
      </c>
      <c r="K9172" t="e">
        <f>VLOOKUP(B9172,'REGISTRO ABONOS'!$B$8:$BC$10039,54,0)</f>
        <v>#N/A</v>
      </c>
      <c r="L9172" t="e">
        <f>IF(Tabla267[[#This Row],[VALOR RESTANTE]]&lt;Tabla267[[#This Row],[VALOR]],"NO DISPONIBLE","DISPONIBLE")</f>
        <v>#N/A</v>
      </c>
      <c r="M9172" s="9">
        <f>COUNTIF(Tabla267[[#This Row],[VALOR RESTANTE]],0)</f>
        <v>0</v>
      </c>
    </row>
    <row r="9173" spans="2:13" hidden="1" x14ac:dyDescent="0.2">
      <c r="B9173" s="31">
        <v>9164</v>
      </c>
      <c r="J9173">
        <f t="shared" si="143"/>
        <v>105000</v>
      </c>
      <c r="K9173" t="e">
        <f>VLOOKUP(B9173,'REGISTRO ABONOS'!$B$8:$BC$10039,54,0)</f>
        <v>#N/A</v>
      </c>
      <c r="L9173" t="e">
        <f>IF(Tabla267[[#This Row],[VALOR RESTANTE]]&lt;Tabla267[[#This Row],[VALOR]],"NO DISPONIBLE","DISPONIBLE")</f>
        <v>#N/A</v>
      </c>
      <c r="M9173" s="9">
        <f>COUNTIF(Tabla267[[#This Row],[VALOR RESTANTE]],0)</f>
        <v>0</v>
      </c>
    </row>
    <row r="9174" spans="2:13" hidden="1" x14ac:dyDescent="0.2">
      <c r="B9174" s="31">
        <v>9165</v>
      </c>
      <c r="J9174">
        <f t="shared" si="143"/>
        <v>105000</v>
      </c>
      <c r="K9174" t="e">
        <f>VLOOKUP(B9174,'REGISTRO ABONOS'!$B$8:$BC$10039,54,0)</f>
        <v>#N/A</v>
      </c>
      <c r="L9174" t="e">
        <f>IF(Tabla267[[#This Row],[VALOR RESTANTE]]&lt;Tabla267[[#This Row],[VALOR]],"NO DISPONIBLE","DISPONIBLE")</f>
        <v>#N/A</v>
      </c>
      <c r="M9174" s="9">
        <f>COUNTIF(Tabla267[[#This Row],[VALOR RESTANTE]],0)</f>
        <v>0</v>
      </c>
    </row>
    <row r="9175" spans="2:13" hidden="1" x14ac:dyDescent="0.2">
      <c r="B9175" s="31">
        <v>9166</v>
      </c>
      <c r="J9175">
        <f t="shared" si="143"/>
        <v>105000</v>
      </c>
      <c r="K9175" t="e">
        <f>VLOOKUP(B9175,'REGISTRO ABONOS'!$B$8:$BC$10039,54,0)</f>
        <v>#N/A</v>
      </c>
      <c r="L9175" t="e">
        <f>IF(Tabla267[[#This Row],[VALOR RESTANTE]]&lt;Tabla267[[#This Row],[VALOR]],"NO DISPONIBLE","DISPONIBLE")</f>
        <v>#N/A</v>
      </c>
      <c r="M9175" s="9">
        <f>COUNTIF(Tabla267[[#This Row],[VALOR RESTANTE]],0)</f>
        <v>0</v>
      </c>
    </row>
    <row r="9176" spans="2:13" hidden="1" x14ac:dyDescent="0.2">
      <c r="B9176" s="31">
        <v>9167</v>
      </c>
      <c r="J9176">
        <f t="shared" si="143"/>
        <v>105000</v>
      </c>
      <c r="K9176" t="e">
        <f>VLOOKUP(B9176,'REGISTRO ABONOS'!$B$8:$BC$10039,54,0)</f>
        <v>#N/A</v>
      </c>
      <c r="L9176" t="e">
        <f>IF(Tabla267[[#This Row],[VALOR RESTANTE]]&lt;Tabla267[[#This Row],[VALOR]],"NO DISPONIBLE","DISPONIBLE")</f>
        <v>#N/A</v>
      </c>
      <c r="M9176" s="9">
        <f>COUNTIF(Tabla267[[#This Row],[VALOR RESTANTE]],0)</f>
        <v>0</v>
      </c>
    </row>
    <row r="9177" spans="2:13" hidden="1" x14ac:dyDescent="0.2">
      <c r="B9177" s="31">
        <v>9168</v>
      </c>
      <c r="J9177">
        <f t="shared" si="143"/>
        <v>105000</v>
      </c>
      <c r="K9177" t="e">
        <f>VLOOKUP(B9177,'REGISTRO ABONOS'!$B$8:$BC$10039,54,0)</f>
        <v>#N/A</v>
      </c>
      <c r="L9177" t="e">
        <f>IF(Tabla267[[#This Row],[VALOR RESTANTE]]&lt;Tabla267[[#This Row],[VALOR]],"NO DISPONIBLE","DISPONIBLE")</f>
        <v>#N/A</v>
      </c>
      <c r="M9177" s="9">
        <f>COUNTIF(Tabla267[[#This Row],[VALOR RESTANTE]],0)</f>
        <v>0</v>
      </c>
    </row>
    <row r="9178" spans="2:13" hidden="1" x14ac:dyDescent="0.2">
      <c r="B9178" s="31">
        <v>9169</v>
      </c>
      <c r="J9178">
        <f t="shared" si="143"/>
        <v>105000</v>
      </c>
      <c r="K9178" t="e">
        <f>VLOOKUP(B9178,'REGISTRO ABONOS'!$B$8:$BC$10039,54,0)</f>
        <v>#N/A</v>
      </c>
      <c r="L9178" t="e">
        <f>IF(Tabla267[[#This Row],[VALOR RESTANTE]]&lt;Tabla267[[#This Row],[VALOR]],"NO DISPONIBLE","DISPONIBLE")</f>
        <v>#N/A</v>
      </c>
      <c r="M9178" s="9">
        <f>COUNTIF(Tabla267[[#This Row],[VALOR RESTANTE]],0)</f>
        <v>0</v>
      </c>
    </row>
    <row r="9179" spans="2:13" hidden="1" x14ac:dyDescent="0.2">
      <c r="B9179" s="31">
        <v>9170</v>
      </c>
      <c r="J9179">
        <f t="shared" si="143"/>
        <v>105000</v>
      </c>
      <c r="K9179" t="e">
        <f>VLOOKUP(B9179,'REGISTRO ABONOS'!$B$8:$BC$10039,54,0)</f>
        <v>#N/A</v>
      </c>
      <c r="L9179" t="e">
        <f>IF(Tabla267[[#This Row],[VALOR RESTANTE]]&lt;Tabla267[[#This Row],[VALOR]],"NO DISPONIBLE","DISPONIBLE")</f>
        <v>#N/A</v>
      </c>
      <c r="M9179" s="9">
        <f>COUNTIF(Tabla267[[#This Row],[VALOR RESTANTE]],0)</f>
        <v>0</v>
      </c>
    </row>
    <row r="9180" spans="2:13" hidden="1" x14ac:dyDescent="0.2">
      <c r="B9180" s="31">
        <v>9171</v>
      </c>
      <c r="J9180">
        <f t="shared" si="143"/>
        <v>105000</v>
      </c>
      <c r="K9180" t="e">
        <f>VLOOKUP(B9180,'REGISTRO ABONOS'!$B$8:$BC$10039,54,0)</f>
        <v>#N/A</v>
      </c>
      <c r="L9180" t="e">
        <f>IF(Tabla267[[#This Row],[VALOR RESTANTE]]&lt;Tabla267[[#This Row],[VALOR]],"NO DISPONIBLE","DISPONIBLE")</f>
        <v>#N/A</v>
      </c>
      <c r="M9180" s="9">
        <f>COUNTIF(Tabla267[[#This Row],[VALOR RESTANTE]],0)</f>
        <v>0</v>
      </c>
    </row>
    <row r="9181" spans="2:13" hidden="1" x14ac:dyDescent="0.2">
      <c r="B9181" s="31">
        <v>9172</v>
      </c>
      <c r="J9181">
        <f t="shared" si="143"/>
        <v>105000</v>
      </c>
      <c r="K9181" t="e">
        <f>VLOOKUP(B9181,'REGISTRO ABONOS'!$B$8:$BC$10039,54,0)</f>
        <v>#N/A</v>
      </c>
      <c r="L9181" t="e">
        <f>IF(Tabla267[[#This Row],[VALOR RESTANTE]]&lt;Tabla267[[#This Row],[VALOR]],"NO DISPONIBLE","DISPONIBLE")</f>
        <v>#N/A</v>
      </c>
      <c r="M9181" s="9">
        <f>COUNTIF(Tabla267[[#This Row],[VALOR RESTANTE]],0)</f>
        <v>0</v>
      </c>
    </row>
    <row r="9182" spans="2:13" hidden="1" x14ac:dyDescent="0.2">
      <c r="B9182" s="31">
        <v>9173</v>
      </c>
      <c r="J9182">
        <f t="shared" si="143"/>
        <v>105000</v>
      </c>
      <c r="K9182" t="e">
        <f>VLOOKUP(B9182,'REGISTRO ABONOS'!$B$8:$BC$10039,54,0)</f>
        <v>#N/A</v>
      </c>
      <c r="L9182" t="e">
        <f>IF(Tabla267[[#This Row],[VALOR RESTANTE]]&lt;Tabla267[[#This Row],[VALOR]],"NO DISPONIBLE","DISPONIBLE")</f>
        <v>#N/A</v>
      </c>
      <c r="M9182" s="9">
        <f>COUNTIF(Tabla267[[#This Row],[VALOR RESTANTE]],0)</f>
        <v>0</v>
      </c>
    </row>
    <row r="9183" spans="2:13" hidden="1" x14ac:dyDescent="0.2">
      <c r="B9183" s="31">
        <v>9174</v>
      </c>
      <c r="J9183">
        <f t="shared" si="143"/>
        <v>105000</v>
      </c>
      <c r="K9183" t="e">
        <f>VLOOKUP(B9183,'REGISTRO ABONOS'!$B$8:$BC$10039,54,0)</f>
        <v>#N/A</v>
      </c>
      <c r="L9183" t="e">
        <f>IF(Tabla267[[#This Row],[VALOR RESTANTE]]&lt;Tabla267[[#This Row],[VALOR]],"NO DISPONIBLE","DISPONIBLE")</f>
        <v>#N/A</v>
      </c>
      <c r="M9183" s="9">
        <f>COUNTIF(Tabla267[[#This Row],[VALOR RESTANTE]],0)</f>
        <v>0</v>
      </c>
    </row>
    <row r="9184" spans="2:13" hidden="1" x14ac:dyDescent="0.2">
      <c r="B9184" s="31">
        <v>9175</v>
      </c>
      <c r="J9184">
        <f t="shared" si="143"/>
        <v>105000</v>
      </c>
      <c r="K9184" t="e">
        <f>VLOOKUP(B9184,'REGISTRO ABONOS'!$B$8:$BC$10039,54,0)</f>
        <v>#N/A</v>
      </c>
      <c r="L9184" t="e">
        <f>IF(Tabla267[[#This Row],[VALOR RESTANTE]]&lt;Tabla267[[#This Row],[VALOR]],"NO DISPONIBLE","DISPONIBLE")</f>
        <v>#N/A</v>
      </c>
      <c r="M9184" s="9">
        <f>COUNTIF(Tabla267[[#This Row],[VALOR RESTANTE]],0)</f>
        <v>0</v>
      </c>
    </row>
    <row r="9185" spans="2:13" hidden="1" x14ac:dyDescent="0.2">
      <c r="B9185" s="31">
        <v>9176</v>
      </c>
      <c r="J9185">
        <f t="shared" si="143"/>
        <v>105000</v>
      </c>
      <c r="K9185" t="e">
        <f>VLOOKUP(B9185,'REGISTRO ABONOS'!$B$8:$BC$10039,54,0)</f>
        <v>#N/A</v>
      </c>
      <c r="L9185" t="e">
        <f>IF(Tabla267[[#This Row],[VALOR RESTANTE]]&lt;Tabla267[[#This Row],[VALOR]],"NO DISPONIBLE","DISPONIBLE")</f>
        <v>#N/A</v>
      </c>
      <c r="M9185" s="9">
        <f>COUNTIF(Tabla267[[#This Row],[VALOR RESTANTE]],0)</f>
        <v>0</v>
      </c>
    </row>
    <row r="9186" spans="2:13" hidden="1" x14ac:dyDescent="0.2">
      <c r="B9186" s="31">
        <v>9177</v>
      </c>
      <c r="J9186">
        <f t="shared" si="143"/>
        <v>105000</v>
      </c>
      <c r="K9186" t="e">
        <f>VLOOKUP(B9186,'REGISTRO ABONOS'!$B$8:$BC$10039,54,0)</f>
        <v>#N/A</v>
      </c>
      <c r="L9186" t="e">
        <f>IF(Tabla267[[#This Row],[VALOR RESTANTE]]&lt;Tabla267[[#This Row],[VALOR]],"NO DISPONIBLE","DISPONIBLE")</f>
        <v>#N/A</v>
      </c>
      <c r="M9186" s="9">
        <f>COUNTIF(Tabla267[[#This Row],[VALOR RESTANTE]],0)</f>
        <v>0</v>
      </c>
    </row>
    <row r="9187" spans="2:13" hidden="1" x14ac:dyDescent="0.2">
      <c r="B9187" s="31">
        <v>9178</v>
      </c>
      <c r="J9187">
        <f t="shared" si="143"/>
        <v>105000</v>
      </c>
      <c r="K9187" t="e">
        <f>VLOOKUP(B9187,'REGISTRO ABONOS'!$B$8:$BC$10039,54,0)</f>
        <v>#N/A</v>
      </c>
      <c r="L9187" t="e">
        <f>IF(Tabla267[[#This Row],[VALOR RESTANTE]]&lt;Tabla267[[#This Row],[VALOR]],"NO DISPONIBLE","DISPONIBLE")</f>
        <v>#N/A</v>
      </c>
      <c r="M9187" s="9">
        <f>COUNTIF(Tabla267[[#This Row],[VALOR RESTANTE]],0)</f>
        <v>0</v>
      </c>
    </row>
    <row r="9188" spans="2:13" hidden="1" x14ac:dyDescent="0.2">
      <c r="B9188" s="31">
        <v>9179</v>
      </c>
      <c r="J9188">
        <f t="shared" si="143"/>
        <v>105000</v>
      </c>
      <c r="K9188" t="e">
        <f>VLOOKUP(B9188,'REGISTRO ABONOS'!$B$8:$BC$10039,54,0)</f>
        <v>#N/A</v>
      </c>
      <c r="L9188" t="e">
        <f>IF(Tabla267[[#This Row],[VALOR RESTANTE]]&lt;Tabla267[[#This Row],[VALOR]],"NO DISPONIBLE","DISPONIBLE")</f>
        <v>#N/A</v>
      </c>
      <c r="M9188" s="9">
        <f>COUNTIF(Tabla267[[#This Row],[VALOR RESTANTE]],0)</f>
        <v>0</v>
      </c>
    </row>
    <row r="9189" spans="2:13" hidden="1" x14ac:dyDescent="0.2">
      <c r="B9189" s="31">
        <v>9180</v>
      </c>
      <c r="J9189">
        <f t="shared" si="143"/>
        <v>105000</v>
      </c>
      <c r="K9189" t="e">
        <f>VLOOKUP(B9189,'REGISTRO ABONOS'!$B$8:$BC$10039,54,0)</f>
        <v>#N/A</v>
      </c>
      <c r="L9189" t="e">
        <f>IF(Tabla267[[#This Row],[VALOR RESTANTE]]&lt;Tabla267[[#This Row],[VALOR]],"NO DISPONIBLE","DISPONIBLE")</f>
        <v>#N/A</v>
      </c>
      <c r="M9189" s="9">
        <f>COUNTIF(Tabla267[[#This Row],[VALOR RESTANTE]],0)</f>
        <v>0</v>
      </c>
    </row>
    <row r="9190" spans="2:13" hidden="1" x14ac:dyDescent="0.2">
      <c r="B9190" s="31">
        <v>9181</v>
      </c>
      <c r="J9190">
        <f t="shared" si="143"/>
        <v>105000</v>
      </c>
      <c r="K9190" t="e">
        <f>VLOOKUP(B9190,'REGISTRO ABONOS'!$B$8:$BC$10039,54,0)</f>
        <v>#N/A</v>
      </c>
      <c r="L9190" t="e">
        <f>IF(Tabla267[[#This Row],[VALOR RESTANTE]]&lt;Tabla267[[#This Row],[VALOR]],"NO DISPONIBLE","DISPONIBLE")</f>
        <v>#N/A</v>
      </c>
      <c r="M9190" s="9">
        <f>COUNTIF(Tabla267[[#This Row],[VALOR RESTANTE]],0)</f>
        <v>0</v>
      </c>
    </row>
    <row r="9191" spans="2:13" hidden="1" x14ac:dyDescent="0.2">
      <c r="B9191" s="31">
        <v>9182</v>
      </c>
      <c r="J9191">
        <f t="shared" si="143"/>
        <v>105000</v>
      </c>
      <c r="K9191" t="e">
        <f>VLOOKUP(B9191,'REGISTRO ABONOS'!$B$8:$BC$10039,54,0)</f>
        <v>#N/A</v>
      </c>
      <c r="L9191" t="e">
        <f>IF(Tabla267[[#This Row],[VALOR RESTANTE]]&lt;Tabla267[[#This Row],[VALOR]],"NO DISPONIBLE","DISPONIBLE")</f>
        <v>#N/A</v>
      </c>
      <c r="M9191" s="9">
        <f>COUNTIF(Tabla267[[#This Row],[VALOR RESTANTE]],0)</f>
        <v>0</v>
      </c>
    </row>
    <row r="9192" spans="2:13" hidden="1" x14ac:dyDescent="0.2">
      <c r="B9192" s="31">
        <v>9183</v>
      </c>
      <c r="J9192">
        <f t="shared" si="143"/>
        <v>105000</v>
      </c>
      <c r="K9192" t="e">
        <f>VLOOKUP(B9192,'REGISTRO ABONOS'!$B$8:$BC$10039,54,0)</f>
        <v>#N/A</v>
      </c>
      <c r="L9192" t="e">
        <f>IF(Tabla267[[#This Row],[VALOR RESTANTE]]&lt;Tabla267[[#This Row],[VALOR]],"NO DISPONIBLE","DISPONIBLE")</f>
        <v>#N/A</v>
      </c>
      <c r="M9192" s="9">
        <f>COUNTIF(Tabla267[[#This Row],[VALOR RESTANTE]],0)</f>
        <v>0</v>
      </c>
    </row>
    <row r="9193" spans="2:13" hidden="1" x14ac:dyDescent="0.2">
      <c r="B9193" s="31">
        <v>9184</v>
      </c>
      <c r="J9193">
        <f t="shared" si="143"/>
        <v>105000</v>
      </c>
      <c r="K9193" t="e">
        <f>VLOOKUP(B9193,'REGISTRO ABONOS'!$B$8:$BC$10039,54,0)</f>
        <v>#N/A</v>
      </c>
      <c r="L9193" t="e">
        <f>IF(Tabla267[[#This Row],[VALOR RESTANTE]]&lt;Tabla267[[#This Row],[VALOR]],"NO DISPONIBLE","DISPONIBLE")</f>
        <v>#N/A</v>
      </c>
      <c r="M9193" s="9">
        <f>COUNTIF(Tabla267[[#This Row],[VALOR RESTANTE]],0)</f>
        <v>0</v>
      </c>
    </row>
    <row r="9194" spans="2:13" hidden="1" x14ac:dyDescent="0.2">
      <c r="B9194" s="31">
        <v>9185</v>
      </c>
      <c r="J9194">
        <f t="shared" si="143"/>
        <v>105000</v>
      </c>
      <c r="K9194" t="e">
        <f>VLOOKUP(B9194,'REGISTRO ABONOS'!$B$8:$BC$10039,54,0)</f>
        <v>#N/A</v>
      </c>
      <c r="L9194" t="e">
        <f>IF(Tabla267[[#This Row],[VALOR RESTANTE]]&lt;Tabla267[[#This Row],[VALOR]],"NO DISPONIBLE","DISPONIBLE")</f>
        <v>#N/A</v>
      </c>
      <c r="M9194" s="9">
        <f>COUNTIF(Tabla267[[#This Row],[VALOR RESTANTE]],0)</f>
        <v>0</v>
      </c>
    </row>
    <row r="9195" spans="2:13" hidden="1" x14ac:dyDescent="0.2">
      <c r="B9195" s="31">
        <v>9186</v>
      </c>
      <c r="J9195">
        <f t="shared" si="143"/>
        <v>105000</v>
      </c>
      <c r="K9195" t="e">
        <f>VLOOKUP(B9195,'REGISTRO ABONOS'!$B$8:$BC$10039,54,0)</f>
        <v>#N/A</v>
      </c>
      <c r="L9195" t="e">
        <f>IF(Tabla267[[#This Row],[VALOR RESTANTE]]&lt;Tabla267[[#This Row],[VALOR]],"NO DISPONIBLE","DISPONIBLE")</f>
        <v>#N/A</v>
      </c>
      <c r="M9195" s="9">
        <f>COUNTIF(Tabla267[[#This Row],[VALOR RESTANTE]],0)</f>
        <v>0</v>
      </c>
    </row>
    <row r="9196" spans="2:13" hidden="1" x14ac:dyDescent="0.2">
      <c r="B9196" s="31">
        <v>9187</v>
      </c>
      <c r="J9196">
        <f t="shared" si="143"/>
        <v>105000</v>
      </c>
      <c r="K9196" t="e">
        <f>VLOOKUP(B9196,'REGISTRO ABONOS'!$B$8:$BC$10039,54,0)</f>
        <v>#N/A</v>
      </c>
      <c r="L9196" t="e">
        <f>IF(Tabla267[[#This Row],[VALOR RESTANTE]]&lt;Tabla267[[#This Row],[VALOR]],"NO DISPONIBLE","DISPONIBLE")</f>
        <v>#N/A</v>
      </c>
      <c r="M9196" s="9">
        <f>COUNTIF(Tabla267[[#This Row],[VALOR RESTANTE]],0)</f>
        <v>0</v>
      </c>
    </row>
    <row r="9197" spans="2:13" hidden="1" x14ac:dyDescent="0.2">
      <c r="B9197" s="31">
        <v>9188</v>
      </c>
      <c r="J9197">
        <f t="shared" si="143"/>
        <v>105000</v>
      </c>
      <c r="K9197" t="e">
        <f>VLOOKUP(B9197,'REGISTRO ABONOS'!$B$8:$BC$10039,54,0)</f>
        <v>#N/A</v>
      </c>
      <c r="L9197" t="e">
        <f>IF(Tabla267[[#This Row],[VALOR RESTANTE]]&lt;Tabla267[[#This Row],[VALOR]],"NO DISPONIBLE","DISPONIBLE")</f>
        <v>#N/A</v>
      </c>
      <c r="M9197" s="9">
        <f>COUNTIF(Tabla267[[#This Row],[VALOR RESTANTE]],0)</f>
        <v>0</v>
      </c>
    </row>
    <row r="9198" spans="2:13" hidden="1" x14ac:dyDescent="0.2">
      <c r="B9198" s="31">
        <v>9189</v>
      </c>
      <c r="J9198">
        <f t="shared" si="143"/>
        <v>105000</v>
      </c>
      <c r="K9198" t="e">
        <f>VLOOKUP(B9198,'REGISTRO ABONOS'!$B$8:$BC$10039,54,0)</f>
        <v>#N/A</v>
      </c>
      <c r="L9198" t="e">
        <f>IF(Tabla267[[#This Row],[VALOR RESTANTE]]&lt;Tabla267[[#This Row],[VALOR]],"NO DISPONIBLE","DISPONIBLE")</f>
        <v>#N/A</v>
      </c>
      <c r="M9198" s="9">
        <f>COUNTIF(Tabla267[[#This Row],[VALOR RESTANTE]],0)</f>
        <v>0</v>
      </c>
    </row>
    <row r="9199" spans="2:13" hidden="1" x14ac:dyDescent="0.2">
      <c r="B9199" s="31">
        <v>9190</v>
      </c>
      <c r="J9199">
        <f t="shared" si="143"/>
        <v>105000</v>
      </c>
      <c r="K9199" t="e">
        <f>VLOOKUP(B9199,'REGISTRO ABONOS'!$B$8:$BC$10039,54,0)</f>
        <v>#N/A</v>
      </c>
      <c r="L9199" t="e">
        <f>IF(Tabla267[[#This Row],[VALOR RESTANTE]]&lt;Tabla267[[#This Row],[VALOR]],"NO DISPONIBLE","DISPONIBLE")</f>
        <v>#N/A</v>
      </c>
      <c r="M9199" s="9">
        <f>COUNTIF(Tabla267[[#This Row],[VALOR RESTANTE]],0)</f>
        <v>0</v>
      </c>
    </row>
    <row r="9200" spans="2:13" hidden="1" x14ac:dyDescent="0.2">
      <c r="B9200" s="31">
        <v>9191</v>
      </c>
      <c r="J9200">
        <f t="shared" si="143"/>
        <v>105000</v>
      </c>
      <c r="K9200" t="e">
        <f>VLOOKUP(B9200,'REGISTRO ABONOS'!$B$8:$BC$10039,54,0)</f>
        <v>#N/A</v>
      </c>
      <c r="L9200" t="e">
        <f>IF(Tabla267[[#This Row],[VALOR RESTANTE]]&lt;Tabla267[[#This Row],[VALOR]],"NO DISPONIBLE","DISPONIBLE")</f>
        <v>#N/A</v>
      </c>
      <c r="M9200" s="9">
        <f>COUNTIF(Tabla267[[#This Row],[VALOR RESTANTE]],0)</f>
        <v>0</v>
      </c>
    </row>
    <row r="9201" spans="2:13" hidden="1" x14ac:dyDescent="0.2">
      <c r="B9201" s="31">
        <v>9192</v>
      </c>
      <c r="J9201">
        <f t="shared" si="143"/>
        <v>105000</v>
      </c>
      <c r="K9201" t="e">
        <f>VLOOKUP(B9201,'REGISTRO ABONOS'!$B$8:$BC$10039,54,0)</f>
        <v>#N/A</v>
      </c>
      <c r="L9201" t="e">
        <f>IF(Tabla267[[#This Row],[VALOR RESTANTE]]&lt;Tabla267[[#This Row],[VALOR]],"NO DISPONIBLE","DISPONIBLE")</f>
        <v>#N/A</v>
      </c>
      <c r="M9201" s="9">
        <f>COUNTIF(Tabla267[[#This Row],[VALOR RESTANTE]],0)</f>
        <v>0</v>
      </c>
    </row>
    <row r="9202" spans="2:13" hidden="1" x14ac:dyDescent="0.2">
      <c r="B9202" s="31">
        <v>9193</v>
      </c>
      <c r="J9202">
        <f t="shared" si="143"/>
        <v>105000</v>
      </c>
      <c r="K9202" t="e">
        <f>VLOOKUP(B9202,'REGISTRO ABONOS'!$B$8:$BC$10039,54,0)</f>
        <v>#N/A</v>
      </c>
      <c r="L9202" t="e">
        <f>IF(Tabla267[[#This Row],[VALOR RESTANTE]]&lt;Tabla267[[#This Row],[VALOR]],"NO DISPONIBLE","DISPONIBLE")</f>
        <v>#N/A</v>
      </c>
      <c r="M9202" s="9">
        <f>COUNTIF(Tabla267[[#This Row],[VALOR RESTANTE]],0)</f>
        <v>0</v>
      </c>
    </row>
    <row r="9203" spans="2:13" hidden="1" x14ac:dyDescent="0.2">
      <c r="B9203" s="31">
        <v>9194</v>
      </c>
      <c r="J9203">
        <f t="shared" si="143"/>
        <v>105000</v>
      </c>
      <c r="K9203" t="e">
        <f>VLOOKUP(B9203,'REGISTRO ABONOS'!$B$8:$BC$10039,54,0)</f>
        <v>#N/A</v>
      </c>
      <c r="L9203" t="e">
        <f>IF(Tabla267[[#This Row],[VALOR RESTANTE]]&lt;Tabla267[[#This Row],[VALOR]],"NO DISPONIBLE","DISPONIBLE")</f>
        <v>#N/A</v>
      </c>
      <c r="M9203" s="9">
        <f>COUNTIF(Tabla267[[#This Row],[VALOR RESTANTE]],0)</f>
        <v>0</v>
      </c>
    </row>
    <row r="9204" spans="2:13" hidden="1" x14ac:dyDescent="0.2">
      <c r="B9204" s="31">
        <v>9195</v>
      </c>
      <c r="J9204">
        <f t="shared" si="143"/>
        <v>105000</v>
      </c>
      <c r="K9204" t="e">
        <f>VLOOKUP(B9204,'REGISTRO ABONOS'!$B$8:$BC$10039,54,0)</f>
        <v>#N/A</v>
      </c>
      <c r="L9204" t="e">
        <f>IF(Tabla267[[#This Row],[VALOR RESTANTE]]&lt;Tabla267[[#This Row],[VALOR]],"NO DISPONIBLE","DISPONIBLE")</f>
        <v>#N/A</v>
      </c>
      <c r="M9204" s="9">
        <f>COUNTIF(Tabla267[[#This Row],[VALOR RESTANTE]],0)</f>
        <v>0</v>
      </c>
    </row>
    <row r="9205" spans="2:13" hidden="1" x14ac:dyDescent="0.2">
      <c r="B9205" s="31">
        <v>9196</v>
      </c>
      <c r="J9205">
        <f t="shared" si="143"/>
        <v>105000</v>
      </c>
      <c r="K9205" t="e">
        <f>VLOOKUP(B9205,'REGISTRO ABONOS'!$B$8:$BC$10039,54,0)</f>
        <v>#N/A</v>
      </c>
      <c r="L9205" t="e">
        <f>IF(Tabla267[[#This Row],[VALOR RESTANTE]]&lt;Tabla267[[#This Row],[VALOR]],"NO DISPONIBLE","DISPONIBLE")</f>
        <v>#N/A</v>
      </c>
      <c r="M9205" s="9">
        <f>COUNTIF(Tabla267[[#This Row],[VALOR RESTANTE]],0)</f>
        <v>0</v>
      </c>
    </row>
    <row r="9206" spans="2:13" hidden="1" x14ac:dyDescent="0.2">
      <c r="B9206" s="31">
        <v>9197</v>
      </c>
      <c r="J9206">
        <f t="shared" si="143"/>
        <v>105000</v>
      </c>
      <c r="K9206" t="e">
        <f>VLOOKUP(B9206,'REGISTRO ABONOS'!$B$8:$BC$10039,54,0)</f>
        <v>#N/A</v>
      </c>
      <c r="L9206" t="e">
        <f>IF(Tabla267[[#This Row],[VALOR RESTANTE]]&lt;Tabla267[[#This Row],[VALOR]],"NO DISPONIBLE","DISPONIBLE")</f>
        <v>#N/A</v>
      </c>
      <c r="M9206" s="9">
        <f>COUNTIF(Tabla267[[#This Row],[VALOR RESTANTE]],0)</f>
        <v>0</v>
      </c>
    </row>
    <row r="9207" spans="2:13" hidden="1" x14ac:dyDescent="0.2">
      <c r="B9207" s="31">
        <v>9198</v>
      </c>
      <c r="J9207">
        <f t="shared" si="143"/>
        <v>105000</v>
      </c>
      <c r="K9207" t="e">
        <f>VLOOKUP(B9207,'REGISTRO ABONOS'!$B$8:$BC$10039,54,0)</f>
        <v>#N/A</v>
      </c>
      <c r="L9207" t="e">
        <f>IF(Tabla267[[#This Row],[VALOR RESTANTE]]&lt;Tabla267[[#This Row],[VALOR]],"NO DISPONIBLE","DISPONIBLE")</f>
        <v>#N/A</v>
      </c>
      <c r="M9207" s="9">
        <f>COUNTIF(Tabla267[[#This Row],[VALOR RESTANTE]],0)</f>
        <v>0</v>
      </c>
    </row>
    <row r="9208" spans="2:13" hidden="1" x14ac:dyDescent="0.2">
      <c r="B9208" s="31">
        <v>9199</v>
      </c>
      <c r="J9208">
        <f t="shared" si="143"/>
        <v>105000</v>
      </c>
      <c r="K9208" t="e">
        <f>VLOOKUP(B9208,'REGISTRO ABONOS'!$B$8:$BC$10039,54,0)</f>
        <v>#N/A</v>
      </c>
      <c r="L9208" t="e">
        <f>IF(Tabla267[[#This Row],[VALOR RESTANTE]]&lt;Tabla267[[#This Row],[VALOR]],"NO DISPONIBLE","DISPONIBLE")</f>
        <v>#N/A</v>
      </c>
      <c r="M9208" s="9">
        <f>COUNTIF(Tabla267[[#This Row],[VALOR RESTANTE]],0)</f>
        <v>0</v>
      </c>
    </row>
    <row r="9209" spans="2:13" hidden="1" x14ac:dyDescent="0.2">
      <c r="B9209" s="31">
        <v>9200</v>
      </c>
      <c r="J9209">
        <f t="shared" si="143"/>
        <v>105000</v>
      </c>
      <c r="K9209" t="e">
        <f>VLOOKUP(B9209,'REGISTRO ABONOS'!$B$8:$BC$10039,54,0)</f>
        <v>#N/A</v>
      </c>
      <c r="L9209" t="e">
        <f>IF(Tabla267[[#This Row],[VALOR RESTANTE]]&lt;Tabla267[[#This Row],[VALOR]],"NO DISPONIBLE","DISPONIBLE")</f>
        <v>#N/A</v>
      </c>
      <c r="M9209" s="9">
        <f>COUNTIF(Tabla267[[#This Row],[VALOR RESTANTE]],0)</f>
        <v>0</v>
      </c>
    </row>
    <row r="9210" spans="2:13" hidden="1" x14ac:dyDescent="0.2">
      <c r="B9210" s="31">
        <v>9201</v>
      </c>
      <c r="J9210">
        <f t="shared" si="143"/>
        <v>105000</v>
      </c>
      <c r="K9210" t="e">
        <f>VLOOKUP(B9210,'REGISTRO ABONOS'!$B$8:$BC$10039,54,0)</f>
        <v>#N/A</v>
      </c>
      <c r="L9210" t="e">
        <f>IF(Tabla267[[#This Row],[VALOR RESTANTE]]&lt;Tabla267[[#This Row],[VALOR]],"NO DISPONIBLE","DISPONIBLE")</f>
        <v>#N/A</v>
      </c>
      <c r="M9210" s="9">
        <f>COUNTIF(Tabla267[[#This Row],[VALOR RESTANTE]],0)</f>
        <v>0</v>
      </c>
    </row>
    <row r="9211" spans="2:13" hidden="1" x14ac:dyDescent="0.2">
      <c r="B9211" s="31">
        <v>9202</v>
      </c>
      <c r="J9211">
        <f t="shared" si="143"/>
        <v>105000</v>
      </c>
      <c r="K9211" t="e">
        <f>VLOOKUP(B9211,'REGISTRO ABONOS'!$B$8:$BC$10039,54,0)</f>
        <v>#N/A</v>
      </c>
      <c r="L9211" t="e">
        <f>IF(Tabla267[[#This Row],[VALOR RESTANTE]]&lt;Tabla267[[#This Row],[VALOR]],"NO DISPONIBLE","DISPONIBLE")</f>
        <v>#N/A</v>
      </c>
      <c r="M9211" s="9">
        <f>COUNTIF(Tabla267[[#This Row],[VALOR RESTANTE]],0)</f>
        <v>0</v>
      </c>
    </row>
    <row r="9212" spans="2:13" hidden="1" x14ac:dyDescent="0.2">
      <c r="B9212" s="31">
        <v>9203</v>
      </c>
      <c r="J9212">
        <f t="shared" si="143"/>
        <v>105000</v>
      </c>
      <c r="K9212" t="e">
        <f>VLOOKUP(B9212,'REGISTRO ABONOS'!$B$8:$BC$10039,54,0)</f>
        <v>#N/A</v>
      </c>
      <c r="L9212" t="e">
        <f>IF(Tabla267[[#This Row],[VALOR RESTANTE]]&lt;Tabla267[[#This Row],[VALOR]],"NO DISPONIBLE","DISPONIBLE")</f>
        <v>#N/A</v>
      </c>
      <c r="M9212" s="9">
        <f>COUNTIF(Tabla267[[#This Row],[VALOR RESTANTE]],0)</f>
        <v>0</v>
      </c>
    </row>
    <row r="9213" spans="2:13" hidden="1" x14ac:dyDescent="0.2">
      <c r="B9213" s="31">
        <v>9204</v>
      </c>
      <c r="J9213">
        <f t="shared" si="143"/>
        <v>105000</v>
      </c>
      <c r="K9213" t="e">
        <f>VLOOKUP(B9213,'REGISTRO ABONOS'!$B$8:$BC$10039,54,0)</f>
        <v>#N/A</v>
      </c>
      <c r="L9213" t="e">
        <f>IF(Tabla267[[#This Row],[VALOR RESTANTE]]&lt;Tabla267[[#This Row],[VALOR]],"NO DISPONIBLE","DISPONIBLE")</f>
        <v>#N/A</v>
      </c>
      <c r="M9213" s="9">
        <f>COUNTIF(Tabla267[[#This Row],[VALOR RESTANTE]],0)</f>
        <v>0</v>
      </c>
    </row>
    <row r="9214" spans="2:13" hidden="1" x14ac:dyDescent="0.2">
      <c r="B9214" s="31">
        <v>9205</v>
      </c>
      <c r="J9214">
        <f t="shared" si="143"/>
        <v>105000</v>
      </c>
      <c r="K9214" t="e">
        <f>VLOOKUP(B9214,'REGISTRO ABONOS'!$B$8:$BC$10039,54,0)</f>
        <v>#N/A</v>
      </c>
      <c r="L9214" t="e">
        <f>IF(Tabla267[[#This Row],[VALOR RESTANTE]]&lt;Tabla267[[#This Row],[VALOR]],"NO DISPONIBLE","DISPONIBLE")</f>
        <v>#N/A</v>
      </c>
      <c r="M9214" s="9">
        <f>COUNTIF(Tabla267[[#This Row],[VALOR RESTANTE]],0)</f>
        <v>0</v>
      </c>
    </row>
    <row r="9215" spans="2:13" hidden="1" x14ac:dyDescent="0.2">
      <c r="B9215" s="31">
        <v>9206</v>
      </c>
      <c r="J9215">
        <f t="shared" si="143"/>
        <v>105000</v>
      </c>
      <c r="K9215" t="e">
        <f>VLOOKUP(B9215,'REGISTRO ABONOS'!$B$8:$BC$10039,54,0)</f>
        <v>#N/A</v>
      </c>
      <c r="L9215" t="e">
        <f>IF(Tabla267[[#This Row],[VALOR RESTANTE]]&lt;Tabla267[[#This Row],[VALOR]],"NO DISPONIBLE","DISPONIBLE")</f>
        <v>#N/A</v>
      </c>
      <c r="M9215" s="9">
        <f>COUNTIF(Tabla267[[#This Row],[VALOR RESTANTE]],0)</f>
        <v>0</v>
      </c>
    </row>
    <row r="9216" spans="2:13" hidden="1" x14ac:dyDescent="0.2">
      <c r="B9216" s="31">
        <v>9207</v>
      </c>
      <c r="J9216">
        <f t="shared" si="143"/>
        <v>105000</v>
      </c>
      <c r="K9216" t="e">
        <f>VLOOKUP(B9216,'REGISTRO ABONOS'!$B$8:$BC$10039,54,0)</f>
        <v>#N/A</v>
      </c>
      <c r="L9216" t="e">
        <f>IF(Tabla267[[#This Row],[VALOR RESTANTE]]&lt;Tabla267[[#This Row],[VALOR]],"NO DISPONIBLE","DISPONIBLE")</f>
        <v>#N/A</v>
      </c>
      <c r="M9216" s="9">
        <f>COUNTIF(Tabla267[[#This Row],[VALOR RESTANTE]],0)</f>
        <v>0</v>
      </c>
    </row>
    <row r="9217" spans="2:13" hidden="1" x14ac:dyDescent="0.2">
      <c r="B9217" s="31">
        <v>9208</v>
      </c>
      <c r="J9217">
        <f t="shared" si="143"/>
        <v>105000</v>
      </c>
      <c r="K9217" t="e">
        <f>VLOOKUP(B9217,'REGISTRO ABONOS'!$B$8:$BC$10039,54,0)</f>
        <v>#N/A</v>
      </c>
      <c r="L9217" t="e">
        <f>IF(Tabla267[[#This Row],[VALOR RESTANTE]]&lt;Tabla267[[#This Row],[VALOR]],"NO DISPONIBLE","DISPONIBLE")</f>
        <v>#N/A</v>
      </c>
      <c r="M9217" s="9">
        <f>COUNTIF(Tabla267[[#This Row],[VALOR RESTANTE]],0)</f>
        <v>0</v>
      </c>
    </row>
    <row r="9218" spans="2:13" hidden="1" x14ac:dyDescent="0.2">
      <c r="B9218" s="31">
        <v>9209</v>
      </c>
      <c r="J9218">
        <f t="shared" si="143"/>
        <v>105000</v>
      </c>
      <c r="K9218" t="e">
        <f>VLOOKUP(B9218,'REGISTRO ABONOS'!$B$8:$BC$10039,54,0)</f>
        <v>#N/A</v>
      </c>
      <c r="L9218" t="e">
        <f>IF(Tabla267[[#This Row],[VALOR RESTANTE]]&lt;Tabla267[[#This Row],[VALOR]],"NO DISPONIBLE","DISPONIBLE")</f>
        <v>#N/A</v>
      </c>
      <c r="M9218" s="9">
        <f>COUNTIF(Tabla267[[#This Row],[VALOR RESTANTE]],0)</f>
        <v>0</v>
      </c>
    </row>
    <row r="9219" spans="2:13" hidden="1" x14ac:dyDescent="0.2">
      <c r="B9219" s="31">
        <v>9210</v>
      </c>
      <c r="J9219">
        <f t="shared" si="143"/>
        <v>105000</v>
      </c>
      <c r="K9219" t="e">
        <f>VLOOKUP(B9219,'REGISTRO ABONOS'!$B$8:$BC$10039,54,0)</f>
        <v>#N/A</v>
      </c>
      <c r="L9219" t="e">
        <f>IF(Tabla267[[#This Row],[VALOR RESTANTE]]&lt;Tabla267[[#This Row],[VALOR]],"NO DISPONIBLE","DISPONIBLE")</f>
        <v>#N/A</v>
      </c>
      <c r="M9219" s="9">
        <f>COUNTIF(Tabla267[[#This Row],[VALOR RESTANTE]],0)</f>
        <v>0</v>
      </c>
    </row>
    <row r="9220" spans="2:13" hidden="1" x14ac:dyDescent="0.2">
      <c r="B9220" s="31">
        <v>9211</v>
      </c>
      <c r="J9220">
        <f t="shared" si="143"/>
        <v>105000</v>
      </c>
      <c r="K9220" t="e">
        <f>VLOOKUP(B9220,'REGISTRO ABONOS'!$B$8:$BC$10039,54,0)</f>
        <v>#N/A</v>
      </c>
      <c r="L9220" t="e">
        <f>IF(Tabla267[[#This Row],[VALOR RESTANTE]]&lt;Tabla267[[#This Row],[VALOR]],"NO DISPONIBLE","DISPONIBLE")</f>
        <v>#N/A</v>
      </c>
      <c r="M9220" s="9">
        <f>COUNTIF(Tabla267[[#This Row],[VALOR RESTANTE]],0)</f>
        <v>0</v>
      </c>
    </row>
    <row r="9221" spans="2:13" hidden="1" x14ac:dyDescent="0.2">
      <c r="B9221" s="31">
        <v>9212</v>
      </c>
      <c r="J9221">
        <f t="shared" si="143"/>
        <v>105000</v>
      </c>
      <c r="K9221" t="e">
        <f>VLOOKUP(B9221,'REGISTRO ABONOS'!$B$8:$BC$10039,54,0)</f>
        <v>#N/A</v>
      </c>
      <c r="L9221" t="e">
        <f>IF(Tabla267[[#This Row],[VALOR RESTANTE]]&lt;Tabla267[[#This Row],[VALOR]],"NO DISPONIBLE","DISPONIBLE")</f>
        <v>#N/A</v>
      </c>
      <c r="M9221" s="9">
        <f>COUNTIF(Tabla267[[#This Row],[VALOR RESTANTE]],0)</f>
        <v>0</v>
      </c>
    </row>
    <row r="9222" spans="2:13" hidden="1" x14ac:dyDescent="0.2">
      <c r="B9222" s="31">
        <v>9213</v>
      </c>
      <c r="J9222">
        <f t="shared" si="143"/>
        <v>105000</v>
      </c>
      <c r="K9222" t="e">
        <f>VLOOKUP(B9222,'REGISTRO ABONOS'!$B$8:$BC$10039,54,0)</f>
        <v>#N/A</v>
      </c>
      <c r="L9222" t="e">
        <f>IF(Tabla267[[#This Row],[VALOR RESTANTE]]&lt;Tabla267[[#This Row],[VALOR]],"NO DISPONIBLE","DISPONIBLE")</f>
        <v>#N/A</v>
      </c>
      <c r="M9222" s="9">
        <f>COUNTIF(Tabla267[[#This Row],[VALOR RESTANTE]],0)</f>
        <v>0</v>
      </c>
    </row>
    <row r="9223" spans="2:13" hidden="1" x14ac:dyDescent="0.2">
      <c r="B9223" s="31">
        <v>9214</v>
      </c>
      <c r="J9223">
        <f t="shared" si="143"/>
        <v>105000</v>
      </c>
      <c r="K9223" t="e">
        <f>VLOOKUP(B9223,'REGISTRO ABONOS'!$B$8:$BC$10039,54,0)</f>
        <v>#N/A</v>
      </c>
      <c r="L9223" t="e">
        <f>IF(Tabla267[[#This Row],[VALOR RESTANTE]]&lt;Tabla267[[#This Row],[VALOR]],"NO DISPONIBLE","DISPONIBLE")</f>
        <v>#N/A</v>
      </c>
      <c r="M9223" s="9">
        <f>COUNTIF(Tabla267[[#This Row],[VALOR RESTANTE]],0)</f>
        <v>0</v>
      </c>
    </row>
    <row r="9224" spans="2:13" hidden="1" x14ac:dyDescent="0.2">
      <c r="B9224" s="31">
        <v>9215</v>
      </c>
      <c r="J9224">
        <f t="shared" si="143"/>
        <v>105000</v>
      </c>
      <c r="K9224" t="e">
        <f>VLOOKUP(B9224,'REGISTRO ABONOS'!$B$8:$BC$10039,54,0)</f>
        <v>#N/A</v>
      </c>
      <c r="L9224" t="e">
        <f>IF(Tabla267[[#This Row],[VALOR RESTANTE]]&lt;Tabla267[[#This Row],[VALOR]],"NO DISPONIBLE","DISPONIBLE")</f>
        <v>#N/A</v>
      </c>
      <c r="M9224" s="9">
        <f>COUNTIF(Tabla267[[#This Row],[VALOR RESTANTE]],0)</f>
        <v>0</v>
      </c>
    </row>
    <row r="9225" spans="2:13" hidden="1" x14ac:dyDescent="0.2">
      <c r="B9225" s="31">
        <v>9216</v>
      </c>
      <c r="J9225">
        <f t="shared" si="143"/>
        <v>105000</v>
      </c>
      <c r="K9225" t="e">
        <f>VLOOKUP(B9225,'REGISTRO ABONOS'!$B$8:$BC$10039,54,0)</f>
        <v>#N/A</v>
      </c>
      <c r="L9225" t="e">
        <f>IF(Tabla267[[#This Row],[VALOR RESTANTE]]&lt;Tabla267[[#This Row],[VALOR]],"NO DISPONIBLE","DISPONIBLE")</f>
        <v>#N/A</v>
      </c>
      <c r="M9225" s="9">
        <f>COUNTIF(Tabla267[[#This Row],[VALOR RESTANTE]],0)</f>
        <v>0</v>
      </c>
    </row>
    <row r="9226" spans="2:13" hidden="1" x14ac:dyDescent="0.2">
      <c r="B9226" s="31">
        <v>9217</v>
      </c>
      <c r="J9226">
        <f t="shared" si="143"/>
        <v>105000</v>
      </c>
      <c r="K9226" t="e">
        <f>VLOOKUP(B9226,'REGISTRO ABONOS'!$B$8:$BC$10039,54,0)</f>
        <v>#N/A</v>
      </c>
      <c r="L9226" t="e">
        <f>IF(Tabla267[[#This Row],[VALOR RESTANTE]]&lt;Tabla267[[#This Row],[VALOR]],"NO DISPONIBLE","DISPONIBLE")</f>
        <v>#N/A</v>
      </c>
      <c r="M9226" s="9">
        <f>COUNTIF(Tabla267[[#This Row],[VALOR RESTANTE]],0)</f>
        <v>0</v>
      </c>
    </row>
    <row r="9227" spans="2:13" hidden="1" x14ac:dyDescent="0.2">
      <c r="B9227" s="31">
        <v>9218</v>
      </c>
      <c r="J9227">
        <f t="shared" si="143"/>
        <v>105000</v>
      </c>
      <c r="K9227" t="e">
        <f>VLOOKUP(B9227,'REGISTRO ABONOS'!$B$8:$BC$10039,54,0)</f>
        <v>#N/A</v>
      </c>
      <c r="L9227" t="e">
        <f>IF(Tabla267[[#This Row],[VALOR RESTANTE]]&lt;Tabla267[[#This Row],[VALOR]],"NO DISPONIBLE","DISPONIBLE")</f>
        <v>#N/A</v>
      </c>
      <c r="M9227" s="9">
        <f>COUNTIF(Tabla267[[#This Row],[VALOR RESTANTE]],0)</f>
        <v>0</v>
      </c>
    </row>
    <row r="9228" spans="2:13" hidden="1" x14ac:dyDescent="0.2">
      <c r="B9228" s="31">
        <v>9219</v>
      </c>
      <c r="J9228">
        <f t="shared" ref="J9228:J9291" si="144">IF(C9228&gt;43607,130000,105000)</f>
        <v>105000</v>
      </c>
      <c r="K9228" t="e">
        <f>VLOOKUP(B9228,'REGISTRO ABONOS'!$B$8:$BC$10039,54,0)</f>
        <v>#N/A</v>
      </c>
      <c r="L9228" t="e">
        <f>IF(Tabla267[[#This Row],[VALOR RESTANTE]]&lt;Tabla267[[#This Row],[VALOR]],"NO DISPONIBLE","DISPONIBLE")</f>
        <v>#N/A</v>
      </c>
      <c r="M9228" s="9">
        <f>COUNTIF(Tabla267[[#This Row],[VALOR RESTANTE]],0)</f>
        <v>0</v>
      </c>
    </row>
    <row r="9229" spans="2:13" hidden="1" x14ac:dyDescent="0.2">
      <c r="B9229" s="31">
        <v>9220</v>
      </c>
      <c r="J9229">
        <f t="shared" si="144"/>
        <v>105000</v>
      </c>
      <c r="K9229" t="e">
        <f>VLOOKUP(B9229,'REGISTRO ABONOS'!$B$8:$BC$10039,54,0)</f>
        <v>#N/A</v>
      </c>
      <c r="L9229" t="e">
        <f>IF(Tabla267[[#This Row],[VALOR RESTANTE]]&lt;Tabla267[[#This Row],[VALOR]],"NO DISPONIBLE","DISPONIBLE")</f>
        <v>#N/A</v>
      </c>
      <c r="M9229" s="9">
        <f>COUNTIF(Tabla267[[#This Row],[VALOR RESTANTE]],0)</f>
        <v>0</v>
      </c>
    </row>
    <row r="9230" spans="2:13" hidden="1" x14ac:dyDescent="0.2">
      <c r="B9230" s="31">
        <v>9221</v>
      </c>
      <c r="J9230">
        <f t="shared" si="144"/>
        <v>105000</v>
      </c>
      <c r="K9230" t="e">
        <f>VLOOKUP(B9230,'REGISTRO ABONOS'!$B$8:$BC$10039,54,0)</f>
        <v>#N/A</v>
      </c>
      <c r="L9230" t="e">
        <f>IF(Tabla267[[#This Row],[VALOR RESTANTE]]&lt;Tabla267[[#This Row],[VALOR]],"NO DISPONIBLE","DISPONIBLE")</f>
        <v>#N/A</v>
      </c>
      <c r="M9230" s="9">
        <f>COUNTIF(Tabla267[[#This Row],[VALOR RESTANTE]],0)</f>
        <v>0</v>
      </c>
    </row>
    <row r="9231" spans="2:13" hidden="1" x14ac:dyDescent="0.2">
      <c r="B9231" s="31">
        <v>9222</v>
      </c>
      <c r="J9231">
        <f t="shared" si="144"/>
        <v>105000</v>
      </c>
      <c r="K9231" t="e">
        <f>VLOOKUP(B9231,'REGISTRO ABONOS'!$B$8:$BC$10039,54,0)</f>
        <v>#N/A</v>
      </c>
      <c r="L9231" t="e">
        <f>IF(Tabla267[[#This Row],[VALOR RESTANTE]]&lt;Tabla267[[#This Row],[VALOR]],"NO DISPONIBLE","DISPONIBLE")</f>
        <v>#N/A</v>
      </c>
      <c r="M9231" s="9">
        <f>COUNTIF(Tabla267[[#This Row],[VALOR RESTANTE]],0)</f>
        <v>0</v>
      </c>
    </row>
    <row r="9232" spans="2:13" hidden="1" x14ac:dyDescent="0.2">
      <c r="B9232" s="31">
        <v>9223</v>
      </c>
      <c r="J9232">
        <f t="shared" si="144"/>
        <v>105000</v>
      </c>
      <c r="K9232" t="e">
        <f>VLOOKUP(B9232,'REGISTRO ABONOS'!$B$8:$BC$10039,54,0)</f>
        <v>#N/A</v>
      </c>
      <c r="L9232" t="e">
        <f>IF(Tabla267[[#This Row],[VALOR RESTANTE]]&lt;Tabla267[[#This Row],[VALOR]],"NO DISPONIBLE","DISPONIBLE")</f>
        <v>#N/A</v>
      </c>
      <c r="M9232" s="9">
        <f>COUNTIF(Tabla267[[#This Row],[VALOR RESTANTE]],0)</f>
        <v>0</v>
      </c>
    </row>
    <row r="9233" spans="2:13" hidden="1" x14ac:dyDescent="0.2">
      <c r="B9233" s="31">
        <v>9224</v>
      </c>
      <c r="J9233">
        <f t="shared" si="144"/>
        <v>105000</v>
      </c>
      <c r="K9233" t="e">
        <f>VLOOKUP(B9233,'REGISTRO ABONOS'!$B$8:$BC$10039,54,0)</f>
        <v>#N/A</v>
      </c>
      <c r="L9233" t="e">
        <f>IF(Tabla267[[#This Row],[VALOR RESTANTE]]&lt;Tabla267[[#This Row],[VALOR]],"NO DISPONIBLE","DISPONIBLE")</f>
        <v>#N/A</v>
      </c>
      <c r="M9233" s="9">
        <f>COUNTIF(Tabla267[[#This Row],[VALOR RESTANTE]],0)</f>
        <v>0</v>
      </c>
    </row>
    <row r="9234" spans="2:13" hidden="1" x14ac:dyDescent="0.2">
      <c r="B9234" s="31">
        <v>9225</v>
      </c>
      <c r="J9234">
        <f t="shared" si="144"/>
        <v>105000</v>
      </c>
      <c r="K9234" t="e">
        <f>VLOOKUP(B9234,'REGISTRO ABONOS'!$B$8:$BC$10039,54,0)</f>
        <v>#N/A</v>
      </c>
      <c r="L9234" t="e">
        <f>IF(Tabla267[[#This Row],[VALOR RESTANTE]]&lt;Tabla267[[#This Row],[VALOR]],"NO DISPONIBLE","DISPONIBLE")</f>
        <v>#N/A</v>
      </c>
      <c r="M9234" s="9">
        <f>COUNTIF(Tabla267[[#This Row],[VALOR RESTANTE]],0)</f>
        <v>0</v>
      </c>
    </row>
    <row r="9235" spans="2:13" hidden="1" x14ac:dyDescent="0.2">
      <c r="B9235" s="31">
        <v>9226</v>
      </c>
      <c r="J9235">
        <f t="shared" si="144"/>
        <v>105000</v>
      </c>
      <c r="K9235" t="e">
        <f>VLOOKUP(B9235,'REGISTRO ABONOS'!$B$8:$BC$10039,54,0)</f>
        <v>#N/A</v>
      </c>
      <c r="L9235" t="e">
        <f>IF(Tabla267[[#This Row],[VALOR RESTANTE]]&lt;Tabla267[[#This Row],[VALOR]],"NO DISPONIBLE","DISPONIBLE")</f>
        <v>#N/A</v>
      </c>
      <c r="M9235" s="9">
        <f>COUNTIF(Tabla267[[#This Row],[VALOR RESTANTE]],0)</f>
        <v>0</v>
      </c>
    </row>
    <row r="9236" spans="2:13" hidden="1" x14ac:dyDescent="0.2">
      <c r="B9236" s="31">
        <v>9227</v>
      </c>
      <c r="J9236">
        <f t="shared" si="144"/>
        <v>105000</v>
      </c>
      <c r="K9236" t="e">
        <f>VLOOKUP(B9236,'REGISTRO ABONOS'!$B$8:$BC$10039,54,0)</f>
        <v>#N/A</v>
      </c>
      <c r="L9236" t="e">
        <f>IF(Tabla267[[#This Row],[VALOR RESTANTE]]&lt;Tabla267[[#This Row],[VALOR]],"NO DISPONIBLE","DISPONIBLE")</f>
        <v>#N/A</v>
      </c>
      <c r="M9236" s="9">
        <f>COUNTIF(Tabla267[[#This Row],[VALOR RESTANTE]],0)</f>
        <v>0</v>
      </c>
    </row>
    <row r="9237" spans="2:13" hidden="1" x14ac:dyDescent="0.2">
      <c r="B9237" s="31">
        <v>9228</v>
      </c>
      <c r="J9237">
        <f t="shared" si="144"/>
        <v>105000</v>
      </c>
      <c r="K9237" t="e">
        <f>VLOOKUP(B9237,'REGISTRO ABONOS'!$B$8:$BC$10039,54,0)</f>
        <v>#N/A</v>
      </c>
      <c r="L9237" t="e">
        <f>IF(Tabla267[[#This Row],[VALOR RESTANTE]]&lt;Tabla267[[#This Row],[VALOR]],"NO DISPONIBLE","DISPONIBLE")</f>
        <v>#N/A</v>
      </c>
      <c r="M9237" s="9">
        <f>COUNTIF(Tabla267[[#This Row],[VALOR RESTANTE]],0)</f>
        <v>0</v>
      </c>
    </row>
    <row r="9238" spans="2:13" hidden="1" x14ac:dyDescent="0.2">
      <c r="B9238" s="31">
        <v>9229</v>
      </c>
      <c r="J9238">
        <f t="shared" si="144"/>
        <v>105000</v>
      </c>
      <c r="K9238" t="e">
        <f>VLOOKUP(B9238,'REGISTRO ABONOS'!$B$8:$BC$10039,54,0)</f>
        <v>#N/A</v>
      </c>
      <c r="L9238" t="e">
        <f>IF(Tabla267[[#This Row],[VALOR RESTANTE]]&lt;Tabla267[[#This Row],[VALOR]],"NO DISPONIBLE","DISPONIBLE")</f>
        <v>#N/A</v>
      </c>
      <c r="M9238" s="9">
        <f>COUNTIF(Tabla267[[#This Row],[VALOR RESTANTE]],0)</f>
        <v>0</v>
      </c>
    </row>
    <row r="9239" spans="2:13" hidden="1" x14ac:dyDescent="0.2">
      <c r="B9239" s="31">
        <v>9230</v>
      </c>
      <c r="J9239">
        <f t="shared" si="144"/>
        <v>105000</v>
      </c>
      <c r="K9239" t="e">
        <f>VLOOKUP(B9239,'REGISTRO ABONOS'!$B$8:$BC$10039,54,0)</f>
        <v>#N/A</v>
      </c>
      <c r="L9239" t="e">
        <f>IF(Tabla267[[#This Row],[VALOR RESTANTE]]&lt;Tabla267[[#This Row],[VALOR]],"NO DISPONIBLE","DISPONIBLE")</f>
        <v>#N/A</v>
      </c>
      <c r="M9239" s="9">
        <f>COUNTIF(Tabla267[[#This Row],[VALOR RESTANTE]],0)</f>
        <v>0</v>
      </c>
    </row>
    <row r="9240" spans="2:13" hidden="1" x14ac:dyDescent="0.2">
      <c r="B9240" s="31">
        <v>9231</v>
      </c>
      <c r="J9240">
        <f t="shared" si="144"/>
        <v>105000</v>
      </c>
      <c r="K9240" t="e">
        <f>VLOOKUP(B9240,'REGISTRO ABONOS'!$B$8:$BC$10039,54,0)</f>
        <v>#N/A</v>
      </c>
      <c r="L9240" t="e">
        <f>IF(Tabla267[[#This Row],[VALOR RESTANTE]]&lt;Tabla267[[#This Row],[VALOR]],"NO DISPONIBLE","DISPONIBLE")</f>
        <v>#N/A</v>
      </c>
      <c r="M9240" s="9">
        <f>COUNTIF(Tabla267[[#This Row],[VALOR RESTANTE]],0)</f>
        <v>0</v>
      </c>
    </row>
    <row r="9241" spans="2:13" hidden="1" x14ac:dyDescent="0.2">
      <c r="B9241" s="31">
        <v>9232</v>
      </c>
      <c r="J9241">
        <f t="shared" si="144"/>
        <v>105000</v>
      </c>
      <c r="K9241" t="e">
        <f>VLOOKUP(B9241,'REGISTRO ABONOS'!$B$8:$BC$10039,54,0)</f>
        <v>#N/A</v>
      </c>
      <c r="L9241" t="e">
        <f>IF(Tabla267[[#This Row],[VALOR RESTANTE]]&lt;Tabla267[[#This Row],[VALOR]],"NO DISPONIBLE","DISPONIBLE")</f>
        <v>#N/A</v>
      </c>
      <c r="M9241" s="9">
        <f>COUNTIF(Tabla267[[#This Row],[VALOR RESTANTE]],0)</f>
        <v>0</v>
      </c>
    </row>
    <row r="9242" spans="2:13" hidden="1" x14ac:dyDescent="0.2">
      <c r="B9242" s="31">
        <v>9233</v>
      </c>
      <c r="J9242">
        <f t="shared" si="144"/>
        <v>105000</v>
      </c>
      <c r="K9242" t="e">
        <f>VLOOKUP(B9242,'REGISTRO ABONOS'!$B$8:$BC$10039,54,0)</f>
        <v>#N/A</v>
      </c>
      <c r="L9242" t="e">
        <f>IF(Tabla267[[#This Row],[VALOR RESTANTE]]&lt;Tabla267[[#This Row],[VALOR]],"NO DISPONIBLE","DISPONIBLE")</f>
        <v>#N/A</v>
      </c>
      <c r="M9242" s="9">
        <f>COUNTIF(Tabla267[[#This Row],[VALOR RESTANTE]],0)</f>
        <v>0</v>
      </c>
    </row>
    <row r="9243" spans="2:13" hidden="1" x14ac:dyDescent="0.2">
      <c r="B9243" s="31">
        <v>9234</v>
      </c>
      <c r="J9243">
        <f t="shared" si="144"/>
        <v>105000</v>
      </c>
      <c r="K9243" t="e">
        <f>VLOOKUP(B9243,'REGISTRO ABONOS'!$B$8:$BC$10039,54,0)</f>
        <v>#N/A</v>
      </c>
      <c r="L9243" t="e">
        <f>IF(Tabla267[[#This Row],[VALOR RESTANTE]]&lt;Tabla267[[#This Row],[VALOR]],"NO DISPONIBLE","DISPONIBLE")</f>
        <v>#N/A</v>
      </c>
      <c r="M9243" s="9">
        <f>COUNTIF(Tabla267[[#This Row],[VALOR RESTANTE]],0)</f>
        <v>0</v>
      </c>
    </row>
    <row r="9244" spans="2:13" hidden="1" x14ac:dyDescent="0.2">
      <c r="B9244" s="31">
        <v>9235</v>
      </c>
      <c r="J9244">
        <f t="shared" si="144"/>
        <v>105000</v>
      </c>
      <c r="K9244" t="e">
        <f>VLOOKUP(B9244,'REGISTRO ABONOS'!$B$8:$BC$10039,54,0)</f>
        <v>#N/A</v>
      </c>
      <c r="L9244" t="e">
        <f>IF(Tabla267[[#This Row],[VALOR RESTANTE]]&lt;Tabla267[[#This Row],[VALOR]],"NO DISPONIBLE","DISPONIBLE")</f>
        <v>#N/A</v>
      </c>
      <c r="M9244" s="9">
        <f>COUNTIF(Tabla267[[#This Row],[VALOR RESTANTE]],0)</f>
        <v>0</v>
      </c>
    </row>
    <row r="9245" spans="2:13" hidden="1" x14ac:dyDescent="0.2">
      <c r="B9245" s="31">
        <v>9236</v>
      </c>
      <c r="J9245">
        <f t="shared" si="144"/>
        <v>105000</v>
      </c>
      <c r="K9245" t="e">
        <f>VLOOKUP(B9245,'REGISTRO ABONOS'!$B$8:$BC$10039,54,0)</f>
        <v>#N/A</v>
      </c>
      <c r="L9245" t="e">
        <f>IF(Tabla267[[#This Row],[VALOR RESTANTE]]&lt;Tabla267[[#This Row],[VALOR]],"NO DISPONIBLE","DISPONIBLE")</f>
        <v>#N/A</v>
      </c>
      <c r="M9245" s="9">
        <f>COUNTIF(Tabla267[[#This Row],[VALOR RESTANTE]],0)</f>
        <v>0</v>
      </c>
    </row>
    <row r="9246" spans="2:13" hidden="1" x14ac:dyDescent="0.2">
      <c r="B9246" s="31">
        <v>9237</v>
      </c>
      <c r="J9246">
        <f t="shared" si="144"/>
        <v>105000</v>
      </c>
      <c r="K9246" t="e">
        <f>VLOOKUP(B9246,'REGISTRO ABONOS'!$B$8:$BC$10039,54,0)</f>
        <v>#N/A</v>
      </c>
      <c r="L9246" t="e">
        <f>IF(Tabla267[[#This Row],[VALOR RESTANTE]]&lt;Tabla267[[#This Row],[VALOR]],"NO DISPONIBLE","DISPONIBLE")</f>
        <v>#N/A</v>
      </c>
      <c r="M9246" s="9">
        <f>COUNTIF(Tabla267[[#This Row],[VALOR RESTANTE]],0)</f>
        <v>0</v>
      </c>
    </row>
    <row r="9247" spans="2:13" hidden="1" x14ac:dyDescent="0.2">
      <c r="B9247" s="31">
        <v>9238</v>
      </c>
      <c r="J9247">
        <f t="shared" si="144"/>
        <v>105000</v>
      </c>
      <c r="K9247" t="e">
        <f>VLOOKUP(B9247,'REGISTRO ABONOS'!$B$8:$BC$10039,54,0)</f>
        <v>#N/A</v>
      </c>
      <c r="L9247" t="e">
        <f>IF(Tabla267[[#This Row],[VALOR RESTANTE]]&lt;Tabla267[[#This Row],[VALOR]],"NO DISPONIBLE","DISPONIBLE")</f>
        <v>#N/A</v>
      </c>
      <c r="M9247" s="9">
        <f>COUNTIF(Tabla267[[#This Row],[VALOR RESTANTE]],0)</f>
        <v>0</v>
      </c>
    </row>
    <row r="9248" spans="2:13" hidden="1" x14ac:dyDescent="0.2">
      <c r="B9248" s="31">
        <v>9239</v>
      </c>
      <c r="J9248">
        <f t="shared" si="144"/>
        <v>105000</v>
      </c>
      <c r="K9248" t="e">
        <f>VLOOKUP(B9248,'REGISTRO ABONOS'!$B$8:$BC$10039,54,0)</f>
        <v>#N/A</v>
      </c>
      <c r="L9248" t="e">
        <f>IF(Tabla267[[#This Row],[VALOR RESTANTE]]&lt;Tabla267[[#This Row],[VALOR]],"NO DISPONIBLE","DISPONIBLE")</f>
        <v>#N/A</v>
      </c>
      <c r="M9248" s="9">
        <f>COUNTIF(Tabla267[[#This Row],[VALOR RESTANTE]],0)</f>
        <v>0</v>
      </c>
    </row>
    <row r="9249" spans="2:13" hidden="1" x14ac:dyDescent="0.2">
      <c r="B9249" s="31">
        <v>9240</v>
      </c>
      <c r="J9249">
        <f t="shared" si="144"/>
        <v>105000</v>
      </c>
      <c r="K9249" t="e">
        <f>VLOOKUP(B9249,'REGISTRO ABONOS'!$B$8:$BC$10039,54,0)</f>
        <v>#N/A</v>
      </c>
      <c r="L9249" t="e">
        <f>IF(Tabla267[[#This Row],[VALOR RESTANTE]]&lt;Tabla267[[#This Row],[VALOR]],"NO DISPONIBLE","DISPONIBLE")</f>
        <v>#N/A</v>
      </c>
      <c r="M9249" s="9">
        <f>COUNTIF(Tabla267[[#This Row],[VALOR RESTANTE]],0)</f>
        <v>0</v>
      </c>
    </row>
    <row r="9250" spans="2:13" hidden="1" x14ac:dyDescent="0.2">
      <c r="B9250" s="31">
        <v>9241</v>
      </c>
      <c r="J9250">
        <f t="shared" si="144"/>
        <v>105000</v>
      </c>
      <c r="K9250" t="e">
        <f>VLOOKUP(B9250,'REGISTRO ABONOS'!$B$8:$BC$10039,54,0)</f>
        <v>#N/A</v>
      </c>
      <c r="L9250" t="e">
        <f>IF(Tabla267[[#This Row],[VALOR RESTANTE]]&lt;Tabla267[[#This Row],[VALOR]],"NO DISPONIBLE","DISPONIBLE")</f>
        <v>#N/A</v>
      </c>
      <c r="M9250" s="9">
        <f>COUNTIF(Tabla267[[#This Row],[VALOR RESTANTE]],0)</f>
        <v>0</v>
      </c>
    </row>
    <row r="9251" spans="2:13" hidden="1" x14ac:dyDescent="0.2">
      <c r="B9251" s="31">
        <v>9242</v>
      </c>
      <c r="J9251">
        <f t="shared" si="144"/>
        <v>105000</v>
      </c>
      <c r="K9251" t="e">
        <f>VLOOKUP(B9251,'REGISTRO ABONOS'!$B$8:$BC$10039,54,0)</f>
        <v>#N/A</v>
      </c>
      <c r="L9251" t="e">
        <f>IF(Tabla267[[#This Row],[VALOR RESTANTE]]&lt;Tabla267[[#This Row],[VALOR]],"NO DISPONIBLE","DISPONIBLE")</f>
        <v>#N/A</v>
      </c>
      <c r="M9251" s="9">
        <f>COUNTIF(Tabla267[[#This Row],[VALOR RESTANTE]],0)</f>
        <v>0</v>
      </c>
    </row>
    <row r="9252" spans="2:13" hidden="1" x14ac:dyDescent="0.2">
      <c r="B9252" s="31">
        <v>9243</v>
      </c>
      <c r="J9252">
        <f t="shared" si="144"/>
        <v>105000</v>
      </c>
      <c r="K9252" t="e">
        <f>VLOOKUP(B9252,'REGISTRO ABONOS'!$B$8:$BC$10039,54,0)</f>
        <v>#N/A</v>
      </c>
      <c r="L9252" t="e">
        <f>IF(Tabla267[[#This Row],[VALOR RESTANTE]]&lt;Tabla267[[#This Row],[VALOR]],"NO DISPONIBLE","DISPONIBLE")</f>
        <v>#N/A</v>
      </c>
      <c r="M9252" s="9">
        <f>COUNTIF(Tabla267[[#This Row],[VALOR RESTANTE]],0)</f>
        <v>0</v>
      </c>
    </row>
    <row r="9253" spans="2:13" hidden="1" x14ac:dyDescent="0.2">
      <c r="B9253" s="31">
        <v>9244</v>
      </c>
      <c r="J9253">
        <f t="shared" si="144"/>
        <v>105000</v>
      </c>
      <c r="K9253" t="e">
        <f>VLOOKUP(B9253,'REGISTRO ABONOS'!$B$8:$BC$10039,54,0)</f>
        <v>#N/A</v>
      </c>
      <c r="L9253" t="e">
        <f>IF(Tabla267[[#This Row],[VALOR RESTANTE]]&lt;Tabla267[[#This Row],[VALOR]],"NO DISPONIBLE","DISPONIBLE")</f>
        <v>#N/A</v>
      </c>
      <c r="M9253" s="9">
        <f>COUNTIF(Tabla267[[#This Row],[VALOR RESTANTE]],0)</f>
        <v>0</v>
      </c>
    </row>
    <row r="9254" spans="2:13" hidden="1" x14ac:dyDescent="0.2">
      <c r="B9254" s="31">
        <v>9245</v>
      </c>
      <c r="J9254">
        <f t="shared" si="144"/>
        <v>105000</v>
      </c>
      <c r="K9254" t="e">
        <f>VLOOKUP(B9254,'REGISTRO ABONOS'!$B$8:$BC$10039,54,0)</f>
        <v>#N/A</v>
      </c>
      <c r="L9254" t="e">
        <f>IF(Tabla267[[#This Row],[VALOR RESTANTE]]&lt;Tabla267[[#This Row],[VALOR]],"NO DISPONIBLE","DISPONIBLE")</f>
        <v>#N/A</v>
      </c>
      <c r="M9254" s="9">
        <f>COUNTIF(Tabla267[[#This Row],[VALOR RESTANTE]],0)</f>
        <v>0</v>
      </c>
    </row>
    <row r="9255" spans="2:13" hidden="1" x14ac:dyDescent="0.2">
      <c r="B9255" s="31">
        <v>9246</v>
      </c>
      <c r="J9255">
        <f t="shared" si="144"/>
        <v>105000</v>
      </c>
      <c r="K9255" t="e">
        <f>VLOOKUP(B9255,'REGISTRO ABONOS'!$B$8:$BC$10039,54,0)</f>
        <v>#N/A</v>
      </c>
      <c r="L9255" t="e">
        <f>IF(Tabla267[[#This Row],[VALOR RESTANTE]]&lt;Tabla267[[#This Row],[VALOR]],"NO DISPONIBLE","DISPONIBLE")</f>
        <v>#N/A</v>
      </c>
      <c r="M9255" s="9">
        <f>COUNTIF(Tabla267[[#This Row],[VALOR RESTANTE]],0)</f>
        <v>0</v>
      </c>
    </row>
    <row r="9256" spans="2:13" hidden="1" x14ac:dyDescent="0.2">
      <c r="B9256" s="31">
        <v>9247</v>
      </c>
      <c r="J9256">
        <f t="shared" si="144"/>
        <v>105000</v>
      </c>
      <c r="K9256" t="e">
        <f>VLOOKUP(B9256,'REGISTRO ABONOS'!$B$8:$BC$10039,54,0)</f>
        <v>#N/A</v>
      </c>
      <c r="L9256" t="e">
        <f>IF(Tabla267[[#This Row],[VALOR RESTANTE]]&lt;Tabla267[[#This Row],[VALOR]],"NO DISPONIBLE","DISPONIBLE")</f>
        <v>#N/A</v>
      </c>
      <c r="M9256" s="9">
        <f>COUNTIF(Tabla267[[#This Row],[VALOR RESTANTE]],0)</f>
        <v>0</v>
      </c>
    </row>
    <row r="9257" spans="2:13" hidden="1" x14ac:dyDescent="0.2">
      <c r="B9257" s="31">
        <v>9248</v>
      </c>
      <c r="J9257">
        <f t="shared" si="144"/>
        <v>105000</v>
      </c>
      <c r="K9257" t="e">
        <f>VLOOKUP(B9257,'REGISTRO ABONOS'!$B$8:$BC$10039,54,0)</f>
        <v>#N/A</v>
      </c>
      <c r="L9257" t="e">
        <f>IF(Tabla267[[#This Row],[VALOR RESTANTE]]&lt;Tabla267[[#This Row],[VALOR]],"NO DISPONIBLE","DISPONIBLE")</f>
        <v>#N/A</v>
      </c>
      <c r="M9257" s="9">
        <f>COUNTIF(Tabla267[[#This Row],[VALOR RESTANTE]],0)</f>
        <v>0</v>
      </c>
    </row>
    <row r="9258" spans="2:13" hidden="1" x14ac:dyDescent="0.2">
      <c r="B9258" s="31">
        <v>9249</v>
      </c>
      <c r="J9258">
        <f t="shared" si="144"/>
        <v>105000</v>
      </c>
      <c r="K9258" t="e">
        <f>VLOOKUP(B9258,'REGISTRO ABONOS'!$B$8:$BC$10039,54,0)</f>
        <v>#N/A</v>
      </c>
      <c r="L9258" t="e">
        <f>IF(Tabla267[[#This Row],[VALOR RESTANTE]]&lt;Tabla267[[#This Row],[VALOR]],"NO DISPONIBLE","DISPONIBLE")</f>
        <v>#N/A</v>
      </c>
      <c r="M9258" s="9">
        <f>COUNTIF(Tabla267[[#This Row],[VALOR RESTANTE]],0)</f>
        <v>0</v>
      </c>
    </row>
    <row r="9259" spans="2:13" hidden="1" x14ac:dyDescent="0.2">
      <c r="B9259" s="31">
        <v>9250</v>
      </c>
      <c r="J9259">
        <f t="shared" si="144"/>
        <v>105000</v>
      </c>
      <c r="K9259" t="e">
        <f>VLOOKUP(B9259,'REGISTRO ABONOS'!$B$8:$BC$10039,54,0)</f>
        <v>#N/A</v>
      </c>
      <c r="L9259" t="e">
        <f>IF(Tabla267[[#This Row],[VALOR RESTANTE]]&lt;Tabla267[[#This Row],[VALOR]],"NO DISPONIBLE","DISPONIBLE")</f>
        <v>#N/A</v>
      </c>
      <c r="M9259" s="9">
        <f>COUNTIF(Tabla267[[#This Row],[VALOR RESTANTE]],0)</f>
        <v>0</v>
      </c>
    </row>
    <row r="9260" spans="2:13" hidden="1" x14ac:dyDescent="0.2">
      <c r="B9260" s="31">
        <v>9251</v>
      </c>
      <c r="J9260">
        <f t="shared" si="144"/>
        <v>105000</v>
      </c>
      <c r="K9260" t="e">
        <f>VLOOKUP(B9260,'REGISTRO ABONOS'!$B$8:$BC$10039,54,0)</f>
        <v>#N/A</v>
      </c>
      <c r="L9260" t="e">
        <f>IF(Tabla267[[#This Row],[VALOR RESTANTE]]&lt;Tabla267[[#This Row],[VALOR]],"NO DISPONIBLE","DISPONIBLE")</f>
        <v>#N/A</v>
      </c>
      <c r="M9260" s="9">
        <f>COUNTIF(Tabla267[[#This Row],[VALOR RESTANTE]],0)</f>
        <v>0</v>
      </c>
    </row>
    <row r="9261" spans="2:13" hidden="1" x14ac:dyDescent="0.2">
      <c r="B9261" s="31">
        <v>9252</v>
      </c>
      <c r="J9261">
        <f t="shared" si="144"/>
        <v>105000</v>
      </c>
      <c r="K9261" t="e">
        <f>VLOOKUP(B9261,'REGISTRO ABONOS'!$B$8:$BC$10039,54,0)</f>
        <v>#N/A</v>
      </c>
      <c r="L9261" t="e">
        <f>IF(Tabla267[[#This Row],[VALOR RESTANTE]]&lt;Tabla267[[#This Row],[VALOR]],"NO DISPONIBLE","DISPONIBLE")</f>
        <v>#N/A</v>
      </c>
      <c r="M9261" s="9">
        <f>COUNTIF(Tabla267[[#This Row],[VALOR RESTANTE]],0)</f>
        <v>0</v>
      </c>
    </row>
    <row r="9262" spans="2:13" hidden="1" x14ac:dyDescent="0.2">
      <c r="B9262" s="31">
        <v>9253</v>
      </c>
      <c r="J9262">
        <f t="shared" si="144"/>
        <v>105000</v>
      </c>
      <c r="K9262" t="e">
        <f>VLOOKUP(B9262,'REGISTRO ABONOS'!$B$8:$BC$10039,54,0)</f>
        <v>#N/A</v>
      </c>
      <c r="L9262" t="e">
        <f>IF(Tabla267[[#This Row],[VALOR RESTANTE]]&lt;Tabla267[[#This Row],[VALOR]],"NO DISPONIBLE","DISPONIBLE")</f>
        <v>#N/A</v>
      </c>
      <c r="M9262" s="9">
        <f>COUNTIF(Tabla267[[#This Row],[VALOR RESTANTE]],0)</f>
        <v>0</v>
      </c>
    </row>
    <row r="9263" spans="2:13" hidden="1" x14ac:dyDescent="0.2">
      <c r="B9263" s="31">
        <v>9254</v>
      </c>
      <c r="J9263">
        <f t="shared" si="144"/>
        <v>105000</v>
      </c>
      <c r="K9263" t="e">
        <f>VLOOKUP(B9263,'REGISTRO ABONOS'!$B$8:$BC$10039,54,0)</f>
        <v>#N/A</v>
      </c>
      <c r="L9263" t="e">
        <f>IF(Tabla267[[#This Row],[VALOR RESTANTE]]&lt;Tabla267[[#This Row],[VALOR]],"NO DISPONIBLE","DISPONIBLE")</f>
        <v>#N/A</v>
      </c>
      <c r="M9263" s="9">
        <f>COUNTIF(Tabla267[[#This Row],[VALOR RESTANTE]],0)</f>
        <v>0</v>
      </c>
    </row>
    <row r="9264" spans="2:13" hidden="1" x14ac:dyDescent="0.2">
      <c r="B9264" s="31">
        <v>9255</v>
      </c>
      <c r="J9264">
        <f t="shared" si="144"/>
        <v>105000</v>
      </c>
      <c r="K9264" t="e">
        <f>VLOOKUP(B9264,'REGISTRO ABONOS'!$B$8:$BC$10039,54,0)</f>
        <v>#N/A</v>
      </c>
      <c r="L9264" t="e">
        <f>IF(Tabla267[[#This Row],[VALOR RESTANTE]]&lt;Tabla267[[#This Row],[VALOR]],"NO DISPONIBLE","DISPONIBLE")</f>
        <v>#N/A</v>
      </c>
      <c r="M9264" s="9">
        <f>COUNTIF(Tabla267[[#This Row],[VALOR RESTANTE]],0)</f>
        <v>0</v>
      </c>
    </row>
    <row r="9265" spans="2:13" hidden="1" x14ac:dyDescent="0.2">
      <c r="B9265" s="31">
        <v>9256</v>
      </c>
      <c r="J9265">
        <f t="shared" si="144"/>
        <v>105000</v>
      </c>
      <c r="K9265" t="e">
        <f>VLOOKUP(B9265,'REGISTRO ABONOS'!$B$8:$BC$10039,54,0)</f>
        <v>#N/A</v>
      </c>
      <c r="L9265" t="e">
        <f>IF(Tabla267[[#This Row],[VALOR RESTANTE]]&lt;Tabla267[[#This Row],[VALOR]],"NO DISPONIBLE","DISPONIBLE")</f>
        <v>#N/A</v>
      </c>
      <c r="M9265" s="9">
        <f>COUNTIF(Tabla267[[#This Row],[VALOR RESTANTE]],0)</f>
        <v>0</v>
      </c>
    </row>
    <row r="9266" spans="2:13" hidden="1" x14ac:dyDescent="0.2">
      <c r="B9266" s="31">
        <v>9257</v>
      </c>
      <c r="J9266">
        <f t="shared" si="144"/>
        <v>105000</v>
      </c>
      <c r="K9266" t="e">
        <f>VLOOKUP(B9266,'REGISTRO ABONOS'!$B$8:$BC$10039,54,0)</f>
        <v>#N/A</v>
      </c>
      <c r="L9266" t="e">
        <f>IF(Tabla267[[#This Row],[VALOR RESTANTE]]&lt;Tabla267[[#This Row],[VALOR]],"NO DISPONIBLE","DISPONIBLE")</f>
        <v>#N/A</v>
      </c>
      <c r="M9266" s="9">
        <f>COUNTIF(Tabla267[[#This Row],[VALOR RESTANTE]],0)</f>
        <v>0</v>
      </c>
    </row>
    <row r="9267" spans="2:13" hidden="1" x14ac:dyDescent="0.2">
      <c r="B9267" s="31">
        <v>9258</v>
      </c>
      <c r="J9267">
        <f t="shared" si="144"/>
        <v>105000</v>
      </c>
      <c r="K9267" t="e">
        <f>VLOOKUP(B9267,'REGISTRO ABONOS'!$B$8:$BC$10039,54,0)</f>
        <v>#N/A</v>
      </c>
      <c r="L9267" t="e">
        <f>IF(Tabla267[[#This Row],[VALOR RESTANTE]]&lt;Tabla267[[#This Row],[VALOR]],"NO DISPONIBLE","DISPONIBLE")</f>
        <v>#N/A</v>
      </c>
      <c r="M9267" s="9">
        <f>COUNTIF(Tabla267[[#This Row],[VALOR RESTANTE]],0)</f>
        <v>0</v>
      </c>
    </row>
    <row r="9268" spans="2:13" hidden="1" x14ac:dyDescent="0.2">
      <c r="B9268" s="31">
        <v>9259</v>
      </c>
      <c r="J9268">
        <f t="shared" si="144"/>
        <v>105000</v>
      </c>
      <c r="K9268" t="e">
        <f>VLOOKUP(B9268,'REGISTRO ABONOS'!$B$8:$BC$10039,54,0)</f>
        <v>#N/A</v>
      </c>
      <c r="L9268" t="e">
        <f>IF(Tabla267[[#This Row],[VALOR RESTANTE]]&lt;Tabla267[[#This Row],[VALOR]],"NO DISPONIBLE","DISPONIBLE")</f>
        <v>#N/A</v>
      </c>
      <c r="M9268" s="9">
        <f>COUNTIF(Tabla267[[#This Row],[VALOR RESTANTE]],0)</f>
        <v>0</v>
      </c>
    </row>
    <row r="9269" spans="2:13" hidden="1" x14ac:dyDescent="0.2">
      <c r="B9269" s="31">
        <v>9260</v>
      </c>
      <c r="J9269">
        <f t="shared" si="144"/>
        <v>105000</v>
      </c>
      <c r="K9269" t="e">
        <f>VLOOKUP(B9269,'REGISTRO ABONOS'!$B$8:$BC$10039,54,0)</f>
        <v>#N/A</v>
      </c>
      <c r="L9269" t="e">
        <f>IF(Tabla267[[#This Row],[VALOR RESTANTE]]&lt;Tabla267[[#This Row],[VALOR]],"NO DISPONIBLE","DISPONIBLE")</f>
        <v>#N/A</v>
      </c>
      <c r="M9269" s="9">
        <f>COUNTIF(Tabla267[[#This Row],[VALOR RESTANTE]],0)</f>
        <v>0</v>
      </c>
    </row>
    <row r="9270" spans="2:13" hidden="1" x14ac:dyDescent="0.2">
      <c r="B9270" s="31">
        <v>9261</v>
      </c>
      <c r="J9270">
        <f t="shared" si="144"/>
        <v>105000</v>
      </c>
      <c r="K9270" t="e">
        <f>VLOOKUP(B9270,'REGISTRO ABONOS'!$B$8:$BC$10039,54,0)</f>
        <v>#N/A</v>
      </c>
      <c r="L9270" t="e">
        <f>IF(Tabla267[[#This Row],[VALOR RESTANTE]]&lt;Tabla267[[#This Row],[VALOR]],"NO DISPONIBLE","DISPONIBLE")</f>
        <v>#N/A</v>
      </c>
      <c r="M9270" s="9">
        <f>COUNTIF(Tabla267[[#This Row],[VALOR RESTANTE]],0)</f>
        <v>0</v>
      </c>
    </row>
    <row r="9271" spans="2:13" hidden="1" x14ac:dyDescent="0.2">
      <c r="B9271" s="31">
        <v>9262</v>
      </c>
      <c r="J9271">
        <f t="shared" si="144"/>
        <v>105000</v>
      </c>
      <c r="K9271" t="e">
        <f>VLOOKUP(B9271,'REGISTRO ABONOS'!$B$8:$BC$10039,54,0)</f>
        <v>#N/A</v>
      </c>
      <c r="L9271" t="e">
        <f>IF(Tabla267[[#This Row],[VALOR RESTANTE]]&lt;Tabla267[[#This Row],[VALOR]],"NO DISPONIBLE","DISPONIBLE")</f>
        <v>#N/A</v>
      </c>
      <c r="M9271" s="9">
        <f>COUNTIF(Tabla267[[#This Row],[VALOR RESTANTE]],0)</f>
        <v>0</v>
      </c>
    </row>
    <row r="9272" spans="2:13" hidden="1" x14ac:dyDescent="0.2">
      <c r="B9272" s="31">
        <v>9263</v>
      </c>
      <c r="J9272">
        <f t="shared" si="144"/>
        <v>105000</v>
      </c>
      <c r="K9272" t="e">
        <f>VLOOKUP(B9272,'REGISTRO ABONOS'!$B$8:$BC$10039,54,0)</f>
        <v>#N/A</v>
      </c>
      <c r="L9272" t="e">
        <f>IF(Tabla267[[#This Row],[VALOR RESTANTE]]&lt;Tabla267[[#This Row],[VALOR]],"NO DISPONIBLE","DISPONIBLE")</f>
        <v>#N/A</v>
      </c>
      <c r="M9272" s="9">
        <f>COUNTIF(Tabla267[[#This Row],[VALOR RESTANTE]],0)</f>
        <v>0</v>
      </c>
    </row>
    <row r="9273" spans="2:13" hidden="1" x14ac:dyDescent="0.2">
      <c r="B9273" s="31">
        <v>9264</v>
      </c>
      <c r="J9273">
        <f t="shared" si="144"/>
        <v>105000</v>
      </c>
      <c r="K9273" t="e">
        <f>VLOOKUP(B9273,'REGISTRO ABONOS'!$B$8:$BC$10039,54,0)</f>
        <v>#N/A</v>
      </c>
      <c r="L9273" t="e">
        <f>IF(Tabla267[[#This Row],[VALOR RESTANTE]]&lt;Tabla267[[#This Row],[VALOR]],"NO DISPONIBLE","DISPONIBLE")</f>
        <v>#N/A</v>
      </c>
      <c r="M9273" s="9">
        <f>COUNTIF(Tabla267[[#This Row],[VALOR RESTANTE]],0)</f>
        <v>0</v>
      </c>
    </row>
    <row r="9274" spans="2:13" hidden="1" x14ac:dyDescent="0.2">
      <c r="B9274" s="31">
        <v>9265</v>
      </c>
      <c r="J9274">
        <f t="shared" si="144"/>
        <v>105000</v>
      </c>
      <c r="K9274" t="e">
        <f>VLOOKUP(B9274,'REGISTRO ABONOS'!$B$8:$BC$10039,54,0)</f>
        <v>#N/A</v>
      </c>
      <c r="L9274" t="e">
        <f>IF(Tabla267[[#This Row],[VALOR RESTANTE]]&lt;Tabla267[[#This Row],[VALOR]],"NO DISPONIBLE","DISPONIBLE")</f>
        <v>#N/A</v>
      </c>
      <c r="M9274" s="9">
        <f>COUNTIF(Tabla267[[#This Row],[VALOR RESTANTE]],0)</f>
        <v>0</v>
      </c>
    </row>
    <row r="9275" spans="2:13" hidden="1" x14ac:dyDescent="0.2">
      <c r="B9275" s="31">
        <v>9266</v>
      </c>
      <c r="J9275">
        <f t="shared" si="144"/>
        <v>105000</v>
      </c>
      <c r="K9275" t="e">
        <f>VLOOKUP(B9275,'REGISTRO ABONOS'!$B$8:$BC$10039,54,0)</f>
        <v>#N/A</v>
      </c>
      <c r="L9275" t="e">
        <f>IF(Tabla267[[#This Row],[VALOR RESTANTE]]&lt;Tabla267[[#This Row],[VALOR]],"NO DISPONIBLE","DISPONIBLE")</f>
        <v>#N/A</v>
      </c>
      <c r="M9275" s="9">
        <f>COUNTIF(Tabla267[[#This Row],[VALOR RESTANTE]],0)</f>
        <v>0</v>
      </c>
    </row>
    <row r="9276" spans="2:13" hidden="1" x14ac:dyDescent="0.2">
      <c r="B9276" s="31">
        <v>9267</v>
      </c>
      <c r="J9276">
        <f t="shared" si="144"/>
        <v>105000</v>
      </c>
      <c r="K9276" t="e">
        <f>VLOOKUP(B9276,'REGISTRO ABONOS'!$B$8:$BC$10039,54,0)</f>
        <v>#N/A</v>
      </c>
      <c r="L9276" t="e">
        <f>IF(Tabla267[[#This Row],[VALOR RESTANTE]]&lt;Tabla267[[#This Row],[VALOR]],"NO DISPONIBLE","DISPONIBLE")</f>
        <v>#N/A</v>
      </c>
      <c r="M9276" s="9">
        <f>COUNTIF(Tabla267[[#This Row],[VALOR RESTANTE]],0)</f>
        <v>0</v>
      </c>
    </row>
    <row r="9277" spans="2:13" hidden="1" x14ac:dyDescent="0.2">
      <c r="B9277" s="31">
        <v>9268</v>
      </c>
      <c r="J9277">
        <f t="shared" si="144"/>
        <v>105000</v>
      </c>
      <c r="K9277" t="e">
        <f>VLOOKUP(B9277,'REGISTRO ABONOS'!$B$8:$BC$10039,54,0)</f>
        <v>#N/A</v>
      </c>
      <c r="L9277" t="e">
        <f>IF(Tabla267[[#This Row],[VALOR RESTANTE]]&lt;Tabla267[[#This Row],[VALOR]],"NO DISPONIBLE","DISPONIBLE")</f>
        <v>#N/A</v>
      </c>
      <c r="M9277" s="9">
        <f>COUNTIF(Tabla267[[#This Row],[VALOR RESTANTE]],0)</f>
        <v>0</v>
      </c>
    </row>
    <row r="9278" spans="2:13" hidden="1" x14ac:dyDescent="0.2">
      <c r="B9278" s="31">
        <v>9269</v>
      </c>
      <c r="J9278">
        <f t="shared" si="144"/>
        <v>105000</v>
      </c>
      <c r="K9278" t="e">
        <f>VLOOKUP(B9278,'REGISTRO ABONOS'!$B$8:$BC$10039,54,0)</f>
        <v>#N/A</v>
      </c>
      <c r="L9278" t="e">
        <f>IF(Tabla267[[#This Row],[VALOR RESTANTE]]&lt;Tabla267[[#This Row],[VALOR]],"NO DISPONIBLE","DISPONIBLE")</f>
        <v>#N/A</v>
      </c>
      <c r="M9278" s="9">
        <f>COUNTIF(Tabla267[[#This Row],[VALOR RESTANTE]],0)</f>
        <v>0</v>
      </c>
    </row>
    <row r="9279" spans="2:13" hidden="1" x14ac:dyDescent="0.2">
      <c r="B9279" s="31">
        <v>9270</v>
      </c>
      <c r="J9279">
        <f t="shared" si="144"/>
        <v>105000</v>
      </c>
      <c r="K9279" t="e">
        <f>VLOOKUP(B9279,'REGISTRO ABONOS'!$B$8:$BC$10039,54,0)</f>
        <v>#N/A</v>
      </c>
      <c r="L9279" t="e">
        <f>IF(Tabla267[[#This Row],[VALOR RESTANTE]]&lt;Tabla267[[#This Row],[VALOR]],"NO DISPONIBLE","DISPONIBLE")</f>
        <v>#N/A</v>
      </c>
      <c r="M9279" s="9">
        <f>COUNTIF(Tabla267[[#This Row],[VALOR RESTANTE]],0)</f>
        <v>0</v>
      </c>
    </row>
    <row r="9280" spans="2:13" hidden="1" x14ac:dyDescent="0.2">
      <c r="B9280" s="31">
        <v>9271</v>
      </c>
      <c r="C9280" s="10">
        <v>43578</v>
      </c>
      <c r="D9280" t="s">
        <v>593</v>
      </c>
      <c r="H9280" t="s">
        <v>593</v>
      </c>
      <c r="I9280" t="s">
        <v>595</v>
      </c>
      <c r="J9280">
        <f t="shared" si="144"/>
        <v>105000</v>
      </c>
      <c r="K9280" t="e">
        <f>VLOOKUP(B9280,'REGISTRO ABONOS'!$B$8:$BC$10039,54,0)</f>
        <v>#N/A</v>
      </c>
      <c r="L9280" t="e">
        <f>IF(Tabla267[[#This Row],[VALOR RESTANTE]]&lt;Tabla267[[#This Row],[VALOR]],"NO DISPONIBLE","DISPONIBLE")</f>
        <v>#N/A</v>
      </c>
      <c r="M9280" s="9">
        <f>COUNTIF(Tabla267[[#This Row],[VALOR RESTANTE]],0)</f>
        <v>0</v>
      </c>
    </row>
    <row r="9281" spans="2:13" hidden="1" x14ac:dyDescent="0.2">
      <c r="B9281" s="31">
        <v>9272</v>
      </c>
      <c r="J9281">
        <f t="shared" si="144"/>
        <v>105000</v>
      </c>
      <c r="K9281" t="e">
        <f>VLOOKUP(B9281,'REGISTRO ABONOS'!$B$8:$BC$10039,54,0)</f>
        <v>#N/A</v>
      </c>
      <c r="L9281" t="e">
        <f>IF(Tabla267[[#This Row],[VALOR RESTANTE]]&lt;Tabla267[[#This Row],[VALOR]],"NO DISPONIBLE","DISPONIBLE")</f>
        <v>#N/A</v>
      </c>
      <c r="M9281" s="9">
        <f>COUNTIF(Tabla267[[#This Row],[VALOR RESTANTE]],0)</f>
        <v>0</v>
      </c>
    </row>
    <row r="9282" spans="2:13" hidden="1" x14ac:dyDescent="0.2">
      <c r="B9282" s="31">
        <v>9273</v>
      </c>
      <c r="J9282">
        <f t="shared" si="144"/>
        <v>105000</v>
      </c>
      <c r="K9282" t="e">
        <f>VLOOKUP(B9282,'REGISTRO ABONOS'!$B$8:$BC$10039,54,0)</f>
        <v>#N/A</v>
      </c>
      <c r="L9282" t="e">
        <f>IF(Tabla267[[#This Row],[VALOR RESTANTE]]&lt;Tabla267[[#This Row],[VALOR]],"NO DISPONIBLE","DISPONIBLE")</f>
        <v>#N/A</v>
      </c>
      <c r="M9282" s="9">
        <f>COUNTIF(Tabla267[[#This Row],[VALOR RESTANTE]],0)</f>
        <v>0</v>
      </c>
    </row>
    <row r="9283" spans="2:13" hidden="1" x14ac:dyDescent="0.2">
      <c r="B9283" s="31">
        <v>9274</v>
      </c>
      <c r="J9283">
        <f t="shared" si="144"/>
        <v>105000</v>
      </c>
      <c r="K9283" t="e">
        <f>VLOOKUP(B9283,'REGISTRO ABONOS'!$B$8:$BC$10039,54,0)</f>
        <v>#N/A</v>
      </c>
      <c r="L9283" t="e">
        <f>IF(Tabla267[[#This Row],[VALOR RESTANTE]]&lt;Tabla267[[#This Row],[VALOR]],"NO DISPONIBLE","DISPONIBLE")</f>
        <v>#N/A</v>
      </c>
      <c r="M9283" s="9">
        <f>COUNTIF(Tabla267[[#This Row],[VALOR RESTANTE]],0)</f>
        <v>0</v>
      </c>
    </row>
    <row r="9284" spans="2:13" hidden="1" x14ac:dyDescent="0.2">
      <c r="B9284" s="31">
        <v>9275</v>
      </c>
      <c r="J9284">
        <f t="shared" si="144"/>
        <v>105000</v>
      </c>
      <c r="K9284" t="e">
        <f>VLOOKUP(B9284,'REGISTRO ABONOS'!$B$8:$BC$10039,54,0)</f>
        <v>#N/A</v>
      </c>
      <c r="L9284" t="e">
        <f>IF(Tabla267[[#This Row],[VALOR RESTANTE]]&lt;Tabla267[[#This Row],[VALOR]],"NO DISPONIBLE","DISPONIBLE")</f>
        <v>#N/A</v>
      </c>
      <c r="M9284" s="9">
        <f>COUNTIF(Tabla267[[#This Row],[VALOR RESTANTE]],0)</f>
        <v>0</v>
      </c>
    </row>
    <row r="9285" spans="2:13" hidden="1" x14ac:dyDescent="0.2">
      <c r="B9285" s="31">
        <v>9276</v>
      </c>
      <c r="J9285">
        <f t="shared" si="144"/>
        <v>105000</v>
      </c>
      <c r="K9285" t="e">
        <f>VLOOKUP(B9285,'REGISTRO ABONOS'!$B$8:$BC$10039,54,0)</f>
        <v>#N/A</v>
      </c>
      <c r="L9285" t="e">
        <f>IF(Tabla267[[#This Row],[VALOR RESTANTE]]&lt;Tabla267[[#This Row],[VALOR]],"NO DISPONIBLE","DISPONIBLE")</f>
        <v>#N/A</v>
      </c>
      <c r="M9285" s="9">
        <f>COUNTIF(Tabla267[[#This Row],[VALOR RESTANTE]],0)</f>
        <v>0</v>
      </c>
    </row>
    <row r="9286" spans="2:13" hidden="1" x14ac:dyDescent="0.2">
      <c r="B9286" s="31">
        <v>9277</v>
      </c>
      <c r="J9286">
        <f t="shared" si="144"/>
        <v>105000</v>
      </c>
      <c r="K9286" t="e">
        <f>VLOOKUP(B9286,'REGISTRO ABONOS'!$B$8:$BC$10039,54,0)</f>
        <v>#N/A</v>
      </c>
      <c r="L9286" t="e">
        <f>IF(Tabla267[[#This Row],[VALOR RESTANTE]]&lt;Tabla267[[#This Row],[VALOR]],"NO DISPONIBLE","DISPONIBLE")</f>
        <v>#N/A</v>
      </c>
      <c r="M9286" s="9">
        <f>COUNTIF(Tabla267[[#This Row],[VALOR RESTANTE]],0)</f>
        <v>0</v>
      </c>
    </row>
    <row r="9287" spans="2:13" hidden="1" x14ac:dyDescent="0.2">
      <c r="B9287" s="31">
        <v>9278</v>
      </c>
      <c r="J9287">
        <f t="shared" si="144"/>
        <v>105000</v>
      </c>
      <c r="K9287" t="e">
        <f>VLOOKUP(B9287,'REGISTRO ABONOS'!$B$8:$BC$10039,54,0)</f>
        <v>#N/A</v>
      </c>
      <c r="L9287" t="e">
        <f>IF(Tabla267[[#This Row],[VALOR RESTANTE]]&lt;Tabla267[[#This Row],[VALOR]],"NO DISPONIBLE","DISPONIBLE")</f>
        <v>#N/A</v>
      </c>
      <c r="M9287" s="9">
        <f>COUNTIF(Tabla267[[#This Row],[VALOR RESTANTE]],0)</f>
        <v>0</v>
      </c>
    </row>
    <row r="9288" spans="2:13" hidden="1" x14ac:dyDescent="0.2">
      <c r="B9288" s="31">
        <v>9279</v>
      </c>
      <c r="J9288">
        <f t="shared" si="144"/>
        <v>105000</v>
      </c>
      <c r="K9288" t="e">
        <f>VLOOKUP(B9288,'REGISTRO ABONOS'!$B$8:$BC$10039,54,0)</f>
        <v>#N/A</v>
      </c>
      <c r="L9288" t="e">
        <f>IF(Tabla267[[#This Row],[VALOR RESTANTE]]&lt;Tabla267[[#This Row],[VALOR]],"NO DISPONIBLE","DISPONIBLE")</f>
        <v>#N/A</v>
      </c>
      <c r="M9288" s="9">
        <f>COUNTIF(Tabla267[[#This Row],[VALOR RESTANTE]],0)</f>
        <v>0</v>
      </c>
    </row>
    <row r="9289" spans="2:13" hidden="1" x14ac:dyDescent="0.2">
      <c r="B9289" s="31">
        <v>9280</v>
      </c>
      <c r="J9289">
        <f t="shared" si="144"/>
        <v>105000</v>
      </c>
      <c r="K9289" t="e">
        <f>VLOOKUP(B9289,'REGISTRO ABONOS'!$B$8:$BC$10039,54,0)</f>
        <v>#N/A</v>
      </c>
      <c r="L9289" t="e">
        <f>IF(Tabla267[[#This Row],[VALOR RESTANTE]]&lt;Tabla267[[#This Row],[VALOR]],"NO DISPONIBLE","DISPONIBLE")</f>
        <v>#N/A</v>
      </c>
      <c r="M9289" s="9">
        <f>COUNTIF(Tabla267[[#This Row],[VALOR RESTANTE]],0)</f>
        <v>0</v>
      </c>
    </row>
    <row r="9290" spans="2:13" hidden="1" x14ac:dyDescent="0.2">
      <c r="B9290" s="31">
        <v>9281</v>
      </c>
      <c r="J9290">
        <f t="shared" si="144"/>
        <v>105000</v>
      </c>
      <c r="K9290" t="e">
        <f>VLOOKUP(B9290,'REGISTRO ABONOS'!$B$8:$BC$10039,54,0)</f>
        <v>#N/A</v>
      </c>
      <c r="L9290" t="e">
        <f>IF(Tabla267[[#This Row],[VALOR RESTANTE]]&lt;Tabla267[[#This Row],[VALOR]],"NO DISPONIBLE","DISPONIBLE")</f>
        <v>#N/A</v>
      </c>
      <c r="M9290" s="9">
        <f>COUNTIF(Tabla267[[#This Row],[VALOR RESTANTE]],0)</f>
        <v>0</v>
      </c>
    </row>
    <row r="9291" spans="2:13" hidden="1" x14ac:dyDescent="0.2">
      <c r="B9291" s="31">
        <v>9282</v>
      </c>
      <c r="J9291">
        <f t="shared" si="144"/>
        <v>105000</v>
      </c>
      <c r="K9291" t="e">
        <f>VLOOKUP(B9291,'REGISTRO ABONOS'!$B$8:$BC$10039,54,0)</f>
        <v>#N/A</v>
      </c>
      <c r="L9291" t="e">
        <f>IF(Tabla267[[#This Row],[VALOR RESTANTE]]&lt;Tabla267[[#This Row],[VALOR]],"NO DISPONIBLE","DISPONIBLE")</f>
        <v>#N/A</v>
      </c>
      <c r="M9291" s="9">
        <f>COUNTIF(Tabla267[[#This Row],[VALOR RESTANTE]],0)</f>
        <v>0</v>
      </c>
    </row>
    <row r="9292" spans="2:13" hidden="1" x14ac:dyDescent="0.2">
      <c r="B9292" s="31">
        <v>9283</v>
      </c>
      <c r="J9292">
        <f t="shared" ref="J9292:J9355" si="145">IF(C9292&gt;43607,130000,105000)</f>
        <v>105000</v>
      </c>
      <c r="K9292" t="e">
        <f>VLOOKUP(B9292,'REGISTRO ABONOS'!$B$8:$BC$10039,54,0)</f>
        <v>#N/A</v>
      </c>
      <c r="L9292" t="e">
        <f>IF(Tabla267[[#This Row],[VALOR RESTANTE]]&lt;Tabla267[[#This Row],[VALOR]],"NO DISPONIBLE","DISPONIBLE")</f>
        <v>#N/A</v>
      </c>
      <c r="M9292" s="9">
        <f>COUNTIF(Tabla267[[#This Row],[VALOR RESTANTE]],0)</f>
        <v>0</v>
      </c>
    </row>
    <row r="9293" spans="2:13" hidden="1" x14ac:dyDescent="0.2">
      <c r="B9293" s="31">
        <v>9284</v>
      </c>
      <c r="J9293">
        <f t="shared" si="145"/>
        <v>105000</v>
      </c>
      <c r="K9293" t="e">
        <f>VLOOKUP(B9293,'REGISTRO ABONOS'!$B$8:$BC$10039,54,0)</f>
        <v>#N/A</v>
      </c>
      <c r="L9293" t="e">
        <f>IF(Tabla267[[#This Row],[VALOR RESTANTE]]&lt;Tabla267[[#This Row],[VALOR]],"NO DISPONIBLE","DISPONIBLE")</f>
        <v>#N/A</v>
      </c>
      <c r="M9293" s="9">
        <f>COUNTIF(Tabla267[[#This Row],[VALOR RESTANTE]],0)</f>
        <v>0</v>
      </c>
    </row>
    <row r="9294" spans="2:13" hidden="1" x14ac:dyDescent="0.2">
      <c r="B9294" s="31">
        <v>9285</v>
      </c>
      <c r="J9294">
        <f t="shared" si="145"/>
        <v>105000</v>
      </c>
      <c r="K9294" t="e">
        <f>VLOOKUP(B9294,'REGISTRO ABONOS'!$B$8:$BC$10039,54,0)</f>
        <v>#N/A</v>
      </c>
      <c r="L9294" t="e">
        <f>IF(Tabla267[[#This Row],[VALOR RESTANTE]]&lt;Tabla267[[#This Row],[VALOR]],"NO DISPONIBLE","DISPONIBLE")</f>
        <v>#N/A</v>
      </c>
      <c r="M9294" s="9">
        <f>COUNTIF(Tabla267[[#This Row],[VALOR RESTANTE]],0)</f>
        <v>0</v>
      </c>
    </row>
    <row r="9295" spans="2:13" hidden="1" x14ac:dyDescent="0.2">
      <c r="B9295" s="31">
        <v>9286</v>
      </c>
      <c r="J9295">
        <f t="shared" si="145"/>
        <v>105000</v>
      </c>
      <c r="K9295" t="e">
        <f>VLOOKUP(B9295,'REGISTRO ABONOS'!$B$8:$BC$10039,54,0)</f>
        <v>#N/A</v>
      </c>
      <c r="L9295" t="e">
        <f>IF(Tabla267[[#This Row],[VALOR RESTANTE]]&lt;Tabla267[[#This Row],[VALOR]],"NO DISPONIBLE","DISPONIBLE")</f>
        <v>#N/A</v>
      </c>
      <c r="M9295" s="9">
        <f>COUNTIF(Tabla267[[#This Row],[VALOR RESTANTE]],0)</f>
        <v>0</v>
      </c>
    </row>
    <row r="9296" spans="2:13" hidden="1" x14ac:dyDescent="0.2">
      <c r="B9296" s="31">
        <v>9287</v>
      </c>
      <c r="J9296">
        <f t="shared" si="145"/>
        <v>105000</v>
      </c>
      <c r="K9296" t="e">
        <f>VLOOKUP(B9296,'REGISTRO ABONOS'!$B$8:$BC$10039,54,0)</f>
        <v>#N/A</v>
      </c>
      <c r="L9296" t="e">
        <f>IF(Tabla267[[#This Row],[VALOR RESTANTE]]&lt;Tabla267[[#This Row],[VALOR]],"NO DISPONIBLE","DISPONIBLE")</f>
        <v>#N/A</v>
      </c>
      <c r="M9296" s="9">
        <f>COUNTIF(Tabla267[[#This Row],[VALOR RESTANTE]],0)</f>
        <v>0</v>
      </c>
    </row>
    <row r="9297" spans="2:13" hidden="1" x14ac:dyDescent="0.2">
      <c r="B9297" s="31">
        <v>9288</v>
      </c>
      <c r="J9297">
        <f t="shared" si="145"/>
        <v>105000</v>
      </c>
      <c r="K9297" t="e">
        <f>VLOOKUP(B9297,'REGISTRO ABONOS'!$B$8:$BC$10039,54,0)</f>
        <v>#N/A</v>
      </c>
      <c r="L9297" t="e">
        <f>IF(Tabla267[[#This Row],[VALOR RESTANTE]]&lt;Tabla267[[#This Row],[VALOR]],"NO DISPONIBLE","DISPONIBLE")</f>
        <v>#N/A</v>
      </c>
      <c r="M9297" s="9">
        <f>COUNTIF(Tabla267[[#This Row],[VALOR RESTANTE]],0)</f>
        <v>0</v>
      </c>
    </row>
    <row r="9298" spans="2:13" hidden="1" x14ac:dyDescent="0.2">
      <c r="B9298" s="31">
        <v>9289</v>
      </c>
      <c r="J9298">
        <f t="shared" si="145"/>
        <v>105000</v>
      </c>
      <c r="K9298" t="e">
        <f>VLOOKUP(B9298,'REGISTRO ABONOS'!$B$8:$BC$10039,54,0)</f>
        <v>#N/A</v>
      </c>
      <c r="L9298" t="e">
        <f>IF(Tabla267[[#This Row],[VALOR RESTANTE]]&lt;Tabla267[[#This Row],[VALOR]],"NO DISPONIBLE","DISPONIBLE")</f>
        <v>#N/A</v>
      </c>
      <c r="M9298" s="9">
        <f>COUNTIF(Tabla267[[#This Row],[VALOR RESTANTE]],0)</f>
        <v>0</v>
      </c>
    </row>
    <row r="9299" spans="2:13" hidden="1" x14ac:dyDescent="0.2">
      <c r="B9299" s="31">
        <v>9290</v>
      </c>
      <c r="J9299">
        <f t="shared" si="145"/>
        <v>105000</v>
      </c>
      <c r="K9299" t="e">
        <f>VLOOKUP(B9299,'REGISTRO ABONOS'!$B$8:$BC$10039,54,0)</f>
        <v>#N/A</v>
      </c>
      <c r="L9299" t="e">
        <f>IF(Tabla267[[#This Row],[VALOR RESTANTE]]&lt;Tabla267[[#This Row],[VALOR]],"NO DISPONIBLE","DISPONIBLE")</f>
        <v>#N/A</v>
      </c>
      <c r="M9299" s="9">
        <f>COUNTIF(Tabla267[[#This Row],[VALOR RESTANTE]],0)</f>
        <v>0</v>
      </c>
    </row>
    <row r="9300" spans="2:13" hidden="1" x14ac:dyDescent="0.2">
      <c r="B9300" s="31">
        <v>9291</v>
      </c>
      <c r="J9300">
        <f t="shared" si="145"/>
        <v>105000</v>
      </c>
      <c r="K9300" t="e">
        <f>VLOOKUP(B9300,'REGISTRO ABONOS'!$B$8:$BC$10039,54,0)</f>
        <v>#N/A</v>
      </c>
      <c r="L9300" t="e">
        <f>IF(Tabla267[[#This Row],[VALOR RESTANTE]]&lt;Tabla267[[#This Row],[VALOR]],"NO DISPONIBLE","DISPONIBLE")</f>
        <v>#N/A</v>
      </c>
      <c r="M9300" s="9">
        <f>COUNTIF(Tabla267[[#This Row],[VALOR RESTANTE]],0)</f>
        <v>0</v>
      </c>
    </row>
    <row r="9301" spans="2:13" hidden="1" x14ac:dyDescent="0.2">
      <c r="B9301" s="31">
        <v>9292</v>
      </c>
      <c r="J9301">
        <f t="shared" si="145"/>
        <v>105000</v>
      </c>
      <c r="K9301" t="e">
        <f>VLOOKUP(B9301,'REGISTRO ABONOS'!$B$8:$BC$10039,54,0)</f>
        <v>#N/A</v>
      </c>
      <c r="L9301" t="e">
        <f>IF(Tabla267[[#This Row],[VALOR RESTANTE]]&lt;Tabla267[[#This Row],[VALOR]],"NO DISPONIBLE","DISPONIBLE")</f>
        <v>#N/A</v>
      </c>
      <c r="M9301" s="9">
        <f>COUNTIF(Tabla267[[#This Row],[VALOR RESTANTE]],0)</f>
        <v>0</v>
      </c>
    </row>
    <row r="9302" spans="2:13" hidden="1" x14ac:dyDescent="0.2">
      <c r="B9302" s="31">
        <v>9293</v>
      </c>
      <c r="J9302">
        <f t="shared" si="145"/>
        <v>105000</v>
      </c>
      <c r="K9302" t="e">
        <f>VLOOKUP(B9302,'REGISTRO ABONOS'!$B$8:$BC$10039,54,0)</f>
        <v>#N/A</v>
      </c>
      <c r="L9302" t="e">
        <f>IF(Tabla267[[#This Row],[VALOR RESTANTE]]&lt;Tabla267[[#This Row],[VALOR]],"NO DISPONIBLE","DISPONIBLE")</f>
        <v>#N/A</v>
      </c>
      <c r="M9302" s="9">
        <f>COUNTIF(Tabla267[[#This Row],[VALOR RESTANTE]],0)</f>
        <v>0</v>
      </c>
    </row>
    <row r="9303" spans="2:13" hidden="1" x14ac:dyDescent="0.2">
      <c r="B9303" s="31">
        <v>9294</v>
      </c>
      <c r="J9303">
        <f t="shared" si="145"/>
        <v>105000</v>
      </c>
      <c r="K9303" t="e">
        <f>VLOOKUP(B9303,'REGISTRO ABONOS'!$B$8:$BC$10039,54,0)</f>
        <v>#N/A</v>
      </c>
      <c r="L9303" t="e">
        <f>IF(Tabla267[[#This Row],[VALOR RESTANTE]]&lt;Tabla267[[#This Row],[VALOR]],"NO DISPONIBLE","DISPONIBLE")</f>
        <v>#N/A</v>
      </c>
      <c r="M9303" s="9">
        <f>COUNTIF(Tabla267[[#This Row],[VALOR RESTANTE]],0)</f>
        <v>0</v>
      </c>
    </row>
    <row r="9304" spans="2:13" hidden="1" x14ac:dyDescent="0.2">
      <c r="B9304" s="31">
        <v>9295</v>
      </c>
      <c r="J9304">
        <f t="shared" si="145"/>
        <v>105000</v>
      </c>
      <c r="K9304" t="e">
        <f>VLOOKUP(B9304,'REGISTRO ABONOS'!$B$8:$BC$10039,54,0)</f>
        <v>#N/A</v>
      </c>
      <c r="L9304" t="e">
        <f>IF(Tabla267[[#This Row],[VALOR RESTANTE]]&lt;Tabla267[[#This Row],[VALOR]],"NO DISPONIBLE","DISPONIBLE")</f>
        <v>#N/A</v>
      </c>
      <c r="M9304" s="9">
        <f>COUNTIF(Tabla267[[#This Row],[VALOR RESTANTE]],0)</f>
        <v>0</v>
      </c>
    </row>
    <row r="9305" spans="2:13" hidden="1" x14ac:dyDescent="0.2">
      <c r="B9305" s="31">
        <v>9296</v>
      </c>
      <c r="J9305">
        <f t="shared" si="145"/>
        <v>105000</v>
      </c>
      <c r="K9305" t="e">
        <f>VLOOKUP(B9305,'REGISTRO ABONOS'!$B$8:$BC$10039,54,0)</f>
        <v>#N/A</v>
      </c>
      <c r="L9305" t="e">
        <f>IF(Tabla267[[#This Row],[VALOR RESTANTE]]&lt;Tabla267[[#This Row],[VALOR]],"NO DISPONIBLE","DISPONIBLE")</f>
        <v>#N/A</v>
      </c>
      <c r="M9305" s="9">
        <f>COUNTIF(Tabla267[[#This Row],[VALOR RESTANTE]],0)</f>
        <v>0</v>
      </c>
    </row>
    <row r="9306" spans="2:13" hidden="1" x14ac:dyDescent="0.2">
      <c r="B9306" s="31">
        <v>9297</v>
      </c>
      <c r="J9306">
        <f t="shared" si="145"/>
        <v>105000</v>
      </c>
      <c r="K9306" t="e">
        <f>VLOOKUP(B9306,'REGISTRO ABONOS'!$B$8:$BC$10039,54,0)</f>
        <v>#N/A</v>
      </c>
      <c r="L9306" t="e">
        <f>IF(Tabla267[[#This Row],[VALOR RESTANTE]]&lt;Tabla267[[#This Row],[VALOR]],"NO DISPONIBLE","DISPONIBLE")</f>
        <v>#N/A</v>
      </c>
      <c r="M9306" s="9">
        <f>COUNTIF(Tabla267[[#This Row],[VALOR RESTANTE]],0)</f>
        <v>0</v>
      </c>
    </row>
    <row r="9307" spans="2:13" hidden="1" x14ac:dyDescent="0.2">
      <c r="B9307" s="31">
        <v>9298</v>
      </c>
      <c r="J9307">
        <f t="shared" si="145"/>
        <v>105000</v>
      </c>
      <c r="K9307" t="e">
        <f>VLOOKUP(B9307,'REGISTRO ABONOS'!$B$8:$BC$10039,54,0)</f>
        <v>#N/A</v>
      </c>
      <c r="L9307" t="e">
        <f>IF(Tabla267[[#This Row],[VALOR RESTANTE]]&lt;Tabla267[[#This Row],[VALOR]],"NO DISPONIBLE","DISPONIBLE")</f>
        <v>#N/A</v>
      </c>
      <c r="M9307" s="9">
        <f>COUNTIF(Tabla267[[#This Row],[VALOR RESTANTE]],0)</f>
        <v>0</v>
      </c>
    </row>
    <row r="9308" spans="2:13" hidden="1" x14ac:dyDescent="0.2">
      <c r="B9308" s="31">
        <v>9299</v>
      </c>
      <c r="J9308">
        <f t="shared" si="145"/>
        <v>105000</v>
      </c>
      <c r="K9308" t="e">
        <f>VLOOKUP(B9308,'REGISTRO ABONOS'!$B$8:$BC$10039,54,0)</f>
        <v>#N/A</v>
      </c>
      <c r="L9308" t="e">
        <f>IF(Tabla267[[#This Row],[VALOR RESTANTE]]&lt;Tabla267[[#This Row],[VALOR]],"NO DISPONIBLE","DISPONIBLE")</f>
        <v>#N/A</v>
      </c>
      <c r="M9308" s="9">
        <f>COUNTIF(Tabla267[[#This Row],[VALOR RESTANTE]],0)</f>
        <v>0</v>
      </c>
    </row>
    <row r="9309" spans="2:13" hidden="1" x14ac:dyDescent="0.2">
      <c r="B9309" s="31">
        <v>9300</v>
      </c>
      <c r="J9309">
        <f t="shared" si="145"/>
        <v>105000</v>
      </c>
      <c r="K9309" t="e">
        <f>VLOOKUP(B9309,'REGISTRO ABONOS'!$B$8:$BC$10039,54,0)</f>
        <v>#N/A</v>
      </c>
      <c r="L9309" t="e">
        <f>IF(Tabla267[[#This Row],[VALOR RESTANTE]]&lt;Tabla267[[#This Row],[VALOR]],"NO DISPONIBLE","DISPONIBLE")</f>
        <v>#N/A</v>
      </c>
      <c r="M9309" s="9">
        <f>COUNTIF(Tabla267[[#This Row],[VALOR RESTANTE]],0)</f>
        <v>0</v>
      </c>
    </row>
    <row r="9310" spans="2:13" hidden="1" x14ac:dyDescent="0.2">
      <c r="B9310" s="31">
        <v>9301</v>
      </c>
      <c r="J9310">
        <f t="shared" si="145"/>
        <v>105000</v>
      </c>
      <c r="K9310" t="e">
        <f>VLOOKUP(B9310,'REGISTRO ABONOS'!$B$8:$BC$10039,54,0)</f>
        <v>#N/A</v>
      </c>
      <c r="L9310" t="e">
        <f>IF(Tabla267[[#This Row],[VALOR RESTANTE]]&lt;Tabla267[[#This Row],[VALOR]],"NO DISPONIBLE","DISPONIBLE")</f>
        <v>#N/A</v>
      </c>
      <c r="M9310" s="9">
        <f>COUNTIF(Tabla267[[#This Row],[VALOR RESTANTE]],0)</f>
        <v>0</v>
      </c>
    </row>
    <row r="9311" spans="2:13" hidden="1" x14ac:dyDescent="0.2">
      <c r="B9311" s="31">
        <v>9302</v>
      </c>
      <c r="J9311">
        <f t="shared" si="145"/>
        <v>105000</v>
      </c>
      <c r="K9311" t="e">
        <f>VLOOKUP(B9311,'REGISTRO ABONOS'!$B$8:$BC$10039,54,0)</f>
        <v>#N/A</v>
      </c>
      <c r="L9311" t="e">
        <f>IF(Tabla267[[#This Row],[VALOR RESTANTE]]&lt;Tabla267[[#This Row],[VALOR]],"NO DISPONIBLE","DISPONIBLE")</f>
        <v>#N/A</v>
      </c>
      <c r="M9311" s="9">
        <f>COUNTIF(Tabla267[[#This Row],[VALOR RESTANTE]],0)</f>
        <v>0</v>
      </c>
    </row>
    <row r="9312" spans="2:13" hidden="1" x14ac:dyDescent="0.2">
      <c r="B9312" s="31">
        <v>9303</v>
      </c>
      <c r="J9312">
        <f t="shared" si="145"/>
        <v>105000</v>
      </c>
      <c r="K9312" t="e">
        <f>VLOOKUP(B9312,'REGISTRO ABONOS'!$B$8:$BC$10039,54,0)</f>
        <v>#N/A</v>
      </c>
      <c r="L9312" t="e">
        <f>IF(Tabla267[[#This Row],[VALOR RESTANTE]]&lt;Tabla267[[#This Row],[VALOR]],"NO DISPONIBLE","DISPONIBLE")</f>
        <v>#N/A</v>
      </c>
      <c r="M9312" s="9">
        <f>COUNTIF(Tabla267[[#This Row],[VALOR RESTANTE]],0)</f>
        <v>0</v>
      </c>
    </row>
    <row r="9313" spans="2:13" hidden="1" x14ac:dyDescent="0.2">
      <c r="B9313" s="31">
        <v>9304</v>
      </c>
      <c r="J9313">
        <f t="shared" si="145"/>
        <v>105000</v>
      </c>
      <c r="K9313" t="e">
        <f>VLOOKUP(B9313,'REGISTRO ABONOS'!$B$8:$BC$10039,54,0)</f>
        <v>#N/A</v>
      </c>
      <c r="L9313" t="e">
        <f>IF(Tabla267[[#This Row],[VALOR RESTANTE]]&lt;Tabla267[[#This Row],[VALOR]],"NO DISPONIBLE","DISPONIBLE")</f>
        <v>#N/A</v>
      </c>
      <c r="M9313" s="9">
        <f>COUNTIF(Tabla267[[#This Row],[VALOR RESTANTE]],0)</f>
        <v>0</v>
      </c>
    </row>
    <row r="9314" spans="2:13" hidden="1" x14ac:dyDescent="0.2">
      <c r="B9314" s="31">
        <v>9305</v>
      </c>
      <c r="J9314">
        <f t="shared" si="145"/>
        <v>105000</v>
      </c>
      <c r="K9314" t="e">
        <f>VLOOKUP(B9314,'REGISTRO ABONOS'!$B$8:$BC$10039,54,0)</f>
        <v>#N/A</v>
      </c>
      <c r="L9314" t="e">
        <f>IF(Tabla267[[#This Row],[VALOR RESTANTE]]&lt;Tabla267[[#This Row],[VALOR]],"NO DISPONIBLE","DISPONIBLE")</f>
        <v>#N/A</v>
      </c>
      <c r="M9314" s="9">
        <f>COUNTIF(Tabla267[[#This Row],[VALOR RESTANTE]],0)</f>
        <v>0</v>
      </c>
    </row>
    <row r="9315" spans="2:13" hidden="1" x14ac:dyDescent="0.2">
      <c r="B9315" s="31">
        <v>9306</v>
      </c>
      <c r="J9315">
        <f t="shared" si="145"/>
        <v>105000</v>
      </c>
      <c r="K9315" t="e">
        <f>VLOOKUP(B9315,'REGISTRO ABONOS'!$B$8:$BC$10039,54,0)</f>
        <v>#N/A</v>
      </c>
      <c r="L9315" t="e">
        <f>IF(Tabla267[[#This Row],[VALOR RESTANTE]]&lt;Tabla267[[#This Row],[VALOR]],"NO DISPONIBLE","DISPONIBLE")</f>
        <v>#N/A</v>
      </c>
      <c r="M9315" s="9">
        <f>COUNTIF(Tabla267[[#This Row],[VALOR RESTANTE]],0)</f>
        <v>0</v>
      </c>
    </row>
    <row r="9316" spans="2:13" hidden="1" x14ac:dyDescent="0.2">
      <c r="B9316" s="31">
        <v>9307</v>
      </c>
      <c r="J9316">
        <f t="shared" si="145"/>
        <v>105000</v>
      </c>
      <c r="K9316" t="e">
        <f>VLOOKUP(B9316,'REGISTRO ABONOS'!$B$8:$BC$10039,54,0)</f>
        <v>#N/A</v>
      </c>
      <c r="L9316" t="e">
        <f>IF(Tabla267[[#This Row],[VALOR RESTANTE]]&lt;Tabla267[[#This Row],[VALOR]],"NO DISPONIBLE","DISPONIBLE")</f>
        <v>#N/A</v>
      </c>
      <c r="M9316" s="9">
        <f>COUNTIF(Tabla267[[#This Row],[VALOR RESTANTE]],0)</f>
        <v>0</v>
      </c>
    </row>
    <row r="9317" spans="2:13" hidden="1" x14ac:dyDescent="0.2">
      <c r="B9317" s="31">
        <v>9308</v>
      </c>
      <c r="J9317">
        <f t="shared" si="145"/>
        <v>105000</v>
      </c>
      <c r="K9317" t="e">
        <f>VLOOKUP(B9317,'REGISTRO ABONOS'!$B$8:$BC$10039,54,0)</f>
        <v>#N/A</v>
      </c>
      <c r="L9317" t="e">
        <f>IF(Tabla267[[#This Row],[VALOR RESTANTE]]&lt;Tabla267[[#This Row],[VALOR]],"NO DISPONIBLE","DISPONIBLE")</f>
        <v>#N/A</v>
      </c>
      <c r="M9317" s="9">
        <f>COUNTIF(Tabla267[[#This Row],[VALOR RESTANTE]],0)</f>
        <v>0</v>
      </c>
    </row>
    <row r="9318" spans="2:13" hidden="1" x14ac:dyDescent="0.2">
      <c r="B9318" s="31">
        <v>9309</v>
      </c>
      <c r="J9318">
        <f t="shared" si="145"/>
        <v>105000</v>
      </c>
      <c r="K9318" t="e">
        <f>VLOOKUP(B9318,'REGISTRO ABONOS'!$B$8:$BC$10039,54,0)</f>
        <v>#N/A</v>
      </c>
      <c r="L9318" t="e">
        <f>IF(Tabla267[[#This Row],[VALOR RESTANTE]]&lt;Tabla267[[#This Row],[VALOR]],"NO DISPONIBLE","DISPONIBLE")</f>
        <v>#N/A</v>
      </c>
      <c r="M9318" s="9">
        <f>COUNTIF(Tabla267[[#This Row],[VALOR RESTANTE]],0)</f>
        <v>0</v>
      </c>
    </row>
    <row r="9319" spans="2:13" hidden="1" x14ac:dyDescent="0.2">
      <c r="B9319" s="31">
        <v>9310</v>
      </c>
      <c r="J9319">
        <f t="shared" si="145"/>
        <v>105000</v>
      </c>
      <c r="K9319" t="e">
        <f>VLOOKUP(B9319,'REGISTRO ABONOS'!$B$8:$BC$10039,54,0)</f>
        <v>#N/A</v>
      </c>
      <c r="L9319" t="e">
        <f>IF(Tabla267[[#This Row],[VALOR RESTANTE]]&lt;Tabla267[[#This Row],[VALOR]],"NO DISPONIBLE","DISPONIBLE")</f>
        <v>#N/A</v>
      </c>
      <c r="M9319" s="9">
        <f>COUNTIF(Tabla267[[#This Row],[VALOR RESTANTE]],0)</f>
        <v>0</v>
      </c>
    </row>
    <row r="9320" spans="2:13" hidden="1" x14ac:dyDescent="0.2">
      <c r="B9320" s="31">
        <v>9311</v>
      </c>
      <c r="J9320">
        <f t="shared" si="145"/>
        <v>105000</v>
      </c>
      <c r="K9320" t="e">
        <f>VLOOKUP(B9320,'REGISTRO ABONOS'!$B$8:$BC$10039,54,0)</f>
        <v>#N/A</v>
      </c>
      <c r="L9320" t="e">
        <f>IF(Tabla267[[#This Row],[VALOR RESTANTE]]&lt;Tabla267[[#This Row],[VALOR]],"NO DISPONIBLE","DISPONIBLE")</f>
        <v>#N/A</v>
      </c>
      <c r="M9320" s="9">
        <f>COUNTIF(Tabla267[[#This Row],[VALOR RESTANTE]],0)</f>
        <v>0</v>
      </c>
    </row>
    <row r="9321" spans="2:13" hidden="1" x14ac:dyDescent="0.2">
      <c r="B9321" s="31">
        <v>9312</v>
      </c>
      <c r="J9321">
        <f t="shared" si="145"/>
        <v>105000</v>
      </c>
      <c r="K9321" t="e">
        <f>VLOOKUP(B9321,'REGISTRO ABONOS'!$B$8:$BC$10039,54,0)</f>
        <v>#N/A</v>
      </c>
      <c r="L9321" t="e">
        <f>IF(Tabla267[[#This Row],[VALOR RESTANTE]]&lt;Tabla267[[#This Row],[VALOR]],"NO DISPONIBLE","DISPONIBLE")</f>
        <v>#N/A</v>
      </c>
      <c r="M9321" s="9">
        <f>COUNTIF(Tabla267[[#This Row],[VALOR RESTANTE]],0)</f>
        <v>0</v>
      </c>
    </row>
    <row r="9322" spans="2:13" hidden="1" x14ac:dyDescent="0.2">
      <c r="B9322" s="31">
        <v>9313</v>
      </c>
      <c r="J9322">
        <f t="shared" si="145"/>
        <v>105000</v>
      </c>
      <c r="K9322" t="e">
        <f>VLOOKUP(B9322,'REGISTRO ABONOS'!$B$8:$BC$10039,54,0)</f>
        <v>#N/A</v>
      </c>
      <c r="L9322" t="e">
        <f>IF(Tabla267[[#This Row],[VALOR RESTANTE]]&lt;Tabla267[[#This Row],[VALOR]],"NO DISPONIBLE","DISPONIBLE")</f>
        <v>#N/A</v>
      </c>
      <c r="M9322" s="9">
        <f>COUNTIF(Tabla267[[#This Row],[VALOR RESTANTE]],0)</f>
        <v>0</v>
      </c>
    </row>
    <row r="9323" spans="2:13" hidden="1" x14ac:dyDescent="0.2">
      <c r="B9323" s="31">
        <v>9314</v>
      </c>
      <c r="J9323">
        <f t="shared" si="145"/>
        <v>105000</v>
      </c>
      <c r="K9323" t="e">
        <f>VLOOKUP(B9323,'REGISTRO ABONOS'!$B$8:$BC$10039,54,0)</f>
        <v>#N/A</v>
      </c>
      <c r="L9323" t="e">
        <f>IF(Tabla267[[#This Row],[VALOR RESTANTE]]&lt;Tabla267[[#This Row],[VALOR]],"NO DISPONIBLE","DISPONIBLE")</f>
        <v>#N/A</v>
      </c>
      <c r="M9323" s="9">
        <f>COUNTIF(Tabla267[[#This Row],[VALOR RESTANTE]],0)</f>
        <v>0</v>
      </c>
    </row>
    <row r="9324" spans="2:13" hidden="1" x14ac:dyDescent="0.2">
      <c r="B9324" s="31">
        <v>9315</v>
      </c>
      <c r="J9324">
        <f t="shared" si="145"/>
        <v>105000</v>
      </c>
      <c r="K9324" t="e">
        <f>VLOOKUP(B9324,'REGISTRO ABONOS'!$B$8:$BC$10039,54,0)</f>
        <v>#N/A</v>
      </c>
      <c r="L9324" t="e">
        <f>IF(Tabla267[[#This Row],[VALOR RESTANTE]]&lt;Tabla267[[#This Row],[VALOR]],"NO DISPONIBLE","DISPONIBLE")</f>
        <v>#N/A</v>
      </c>
      <c r="M9324" s="9">
        <f>COUNTIF(Tabla267[[#This Row],[VALOR RESTANTE]],0)</f>
        <v>0</v>
      </c>
    </row>
    <row r="9325" spans="2:13" hidden="1" x14ac:dyDescent="0.2">
      <c r="B9325" s="31">
        <v>9316</v>
      </c>
      <c r="J9325">
        <f t="shared" si="145"/>
        <v>105000</v>
      </c>
      <c r="K9325" t="e">
        <f>VLOOKUP(B9325,'REGISTRO ABONOS'!$B$8:$BC$10039,54,0)</f>
        <v>#N/A</v>
      </c>
      <c r="L9325" t="e">
        <f>IF(Tabla267[[#This Row],[VALOR RESTANTE]]&lt;Tabla267[[#This Row],[VALOR]],"NO DISPONIBLE","DISPONIBLE")</f>
        <v>#N/A</v>
      </c>
      <c r="M9325" s="9">
        <f>COUNTIF(Tabla267[[#This Row],[VALOR RESTANTE]],0)</f>
        <v>0</v>
      </c>
    </row>
    <row r="9326" spans="2:13" hidden="1" x14ac:dyDescent="0.2">
      <c r="B9326" s="31">
        <v>9317</v>
      </c>
      <c r="J9326">
        <f t="shared" si="145"/>
        <v>105000</v>
      </c>
      <c r="K9326" t="e">
        <f>VLOOKUP(B9326,'REGISTRO ABONOS'!$B$8:$BC$10039,54,0)</f>
        <v>#N/A</v>
      </c>
      <c r="L9326" t="e">
        <f>IF(Tabla267[[#This Row],[VALOR RESTANTE]]&lt;Tabla267[[#This Row],[VALOR]],"NO DISPONIBLE","DISPONIBLE")</f>
        <v>#N/A</v>
      </c>
      <c r="M9326" s="9">
        <f>COUNTIF(Tabla267[[#This Row],[VALOR RESTANTE]],0)</f>
        <v>0</v>
      </c>
    </row>
    <row r="9327" spans="2:13" hidden="1" x14ac:dyDescent="0.2">
      <c r="B9327" s="31">
        <v>9318</v>
      </c>
      <c r="J9327">
        <f t="shared" si="145"/>
        <v>105000</v>
      </c>
      <c r="K9327" t="e">
        <f>VLOOKUP(B9327,'REGISTRO ABONOS'!$B$8:$BC$10039,54,0)</f>
        <v>#N/A</v>
      </c>
      <c r="L9327" t="e">
        <f>IF(Tabla267[[#This Row],[VALOR RESTANTE]]&lt;Tabla267[[#This Row],[VALOR]],"NO DISPONIBLE","DISPONIBLE")</f>
        <v>#N/A</v>
      </c>
      <c r="M9327" s="9">
        <f>COUNTIF(Tabla267[[#This Row],[VALOR RESTANTE]],0)</f>
        <v>0</v>
      </c>
    </row>
    <row r="9328" spans="2:13" hidden="1" x14ac:dyDescent="0.2">
      <c r="B9328" s="31">
        <v>9319</v>
      </c>
      <c r="J9328">
        <f t="shared" si="145"/>
        <v>105000</v>
      </c>
      <c r="K9328" t="e">
        <f>VLOOKUP(B9328,'REGISTRO ABONOS'!$B$8:$BC$10039,54,0)</f>
        <v>#N/A</v>
      </c>
      <c r="L9328" t="e">
        <f>IF(Tabla267[[#This Row],[VALOR RESTANTE]]&lt;Tabla267[[#This Row],[VALOR]],"NO DISPONIBLE","DISPONIBLE")</f>
        <v>#N/A</v>
      </c>
      <c r="M9328" s="9">
        <f>COUNTIF(Tabla267[[#This Row],[VALOR RESTANTE]],0)</f>
        <v>0</v>
      </c>
    </row>
    <row r="9329" spans="2:13" hidden="1" x14ac:dyDescent="0.2">
      <c r="B9329" s="31">
        <v>9320</v>
      </c>
      <c r="J9329">
        <f t="shared" si="145"/>
        <v>105000</v>
      </c>
      <c r="K9329" t="e">
        <f>VLOOKUP(B9329,'REGISTRO ABONOS'!$B$8:$BC$10039,54,0)</f>
        <v>#N/A</v>
      </c>
      <c r="L9329" t="e">
        <f>IF(Tabla267[[#This Row],[VALOR RESTANTE]]&lt;Tabla267[[#This Row],[VALOR]],"NO DISPONIBLE","DISPONIBLE")</f>
        <v>#N/A</v>
      </c>
      <c r="M9329" s="9">
        <f>COUNTIF(Tabla267[[#This Row],[VALOR RESTANTE]],0)</f>
        <v>0</v>
      </c>
    </row>
    <row r="9330" spans="2:13" hidden="1" x14ac:dyDescent="0.2">
      <c r="B9330" s="31">
        <v>9321</v>
      </c>
      <c r="J9330">
        <f t="shared" si="145"/>
        <v>105000</v>
      </c>
      <c r="K9330" t="e">
        <f>VLOOKUP(B9330,'REGISTRO ABONOS'!$B$8:$BC$10039,54,0)</f>
        <v>#N/A</v>
      </c>
      <c r="L9330" t="e">
        <f>IF(Tabla267[[#This Row],[VALOR RESTANTE]]&lt;Tabla267[[#This Row],[VALOR]],"NO DISPONIBLE","DISPONIBLE")</f>
        <v>#N/A</v>
      </c>
      <c r="M9330" s="9">
        <f>COUNTIF(Tabla267[[#This Row],[VALOR RESTANTE]],0)</f>
        <v>0</v>
      </c>
    </row>
    <row r="9331" spans="2:13" hidden="1" x14ac:dyDescent="0.2">
      <c r="B9331" s="31">
        <v>9322</v>
      </c>
      <c r="J9331">
        <f t="shared" si="145"/>
        <v>105000</v>
      </c>
      <c r="K9331" t="e">
        <f>VLOOKUP(B9331,'REGISTRO ABONOS'!$B$8:$BC$10039,54,0)</f>
        <v>#N/A</v>
      </c>
      <c r="L9331" t="e">
        <f>IF(Tabla267[[#This Row],[VALOR RESTANTE]]&lt;Tabla267[[#This Row],[VALOR]],"NO DISPONIBLE","DISPONIBLE")</f>
        <v>#N/A</v>
      </c>
      <c r="M9331" s="9">
        <f>COUNTIF(Tabla267[[#This Row],[VALOR RESTANTE]],0)</f>
        <v>0</v>
      </c>
    </row>
    <row r="9332" spans="2:13" hidden="1" x14ac:dyDescent="0.2">
      <c r="B9332" s="31">
        <v>9323</v>
      </c>
      <c r="J9332">
        <f t="shared" si="145"/>
        <v>105000</v>
      </c>
      <c r="K9332" t="e">
        <f>VLOOKUP(B9332,'REGISTRO ABONOS'!$B$8:$BC$10039,54,0)</f>
        <v>#N/A</v>
      </c>
      <c r="L9332" t="e">
        <f>IF(Tabla267[[#This Row],[VALOR RESTANTE]]&lt;Tabla267[[#This Row],[VALOR]],"NO DISPONIBLE","DISPONIBLE")</f>
        <v>#N/A</v>
      </c>
      <c r="M9332" s="9">
        <f>COUNTIF(Tabla267[[#This Row],[VALOR RESTANTE]],0)</f>
        <v>0</v>
      </c>
    </row>
    <row r="9333" spans="2:13" hidden="1" x14ac:dyDescent="0.2">
      <c r="B9333" s="31">
        <v>9324</v>
      </c>
      <c r="J9333">
        <f t="shared" si="145"/>
        <v>105000</v>
      </c>
      <c r="K9333" t="e">
        <f>VLOOKUP(B9333,'REGISTRO ABONOS'!$B$8:$BC$10039,54,0)</f>
        <v>#N/A</v>
      </c>
      <c r="L9333" t="e">
        <f>IF(Tabla267[[#This Row],[VALOR RESTANTE]]&lt;Tabla267[[#This Row],[VALOR]],"NO DISPONIBLE","DISPONIBLE")</f>
        <v>#N/A</v>
      </c>
      <c r="M9333" s="9">
        <f>COUNTIF(Tabla267[[#This Row],[VALOR RESTANTE]],0)</f>
        <v>0</v>
      </c>
    </row>
    <row r="9334" spans="2:13" hidden="1" x14ac:dyDescent="0.2">
      <c r="B9334" s="31">
        <v>9325</v>
      </c>
      <c r="J9334">
        <f t="shared" si="145"/>
        <v>105000</v>
      </c>
      <c r="K9334" t="e">
        <f>VLOOKUP(B9334,'REGISTRO ABONOS'!$B$8:$BC$10039,54,0)</f>
        <v>#N/A</v>
      </c>
      <c r="L9334" t="e">
        <f>IF(Tabla267[[#This Row],[VALOR RESTANTE]]&lt;Tabla267[[#This Row],[VALOR]],"NO DISPONIBLE","DISPONIBLE")</f>
        <v>#N/A</v>
      </c>
      <c r="M9334" s="9">
        <f>COUNTIF(Tabla267[[#This Row],[VALOR RESTANTE]],0)</f>
        <v>0</v>
      </c>
    </row>
    <row r="9335" spans="2:13" hidden="1" x14ac:dyDescent="0.2">
      <c r="B9335" s="31">
        <v>9326</v>
      </c>
      <c r="J9335">
        <f t="shared" si="145"/>
        <v>105000</v>
      </c>
      <c r="K9335" t="e">
        <f>VLOOKUP(B9335,'REGISTRO ABONOS'!$B$8:$BC$10039,54,0)</f>
        <v>#N/A</v>
      </c>
      <c r="L9335" t="e">
        <f>IF(Tabla267[[#This Row],[VALOR RESTANTE]]&lt;Tabla267[[#This Row],[VALOR]],"NO DISPONIBLE","DISPONIBLE")</f>
        <v>#N/A</v>
      </c>
      <c r="M9335" s="9">
        <f>COUNTIF(Tabla267[[#This Row],[VALOR RESTANTE]],0)</f>
        <v>0</v>
      </c>
    </row>
    <row r="9336" spans="2:13" hidden="1" x14ac:dyDescent="0.2">
      <c r="B9336" s="31">
        <v>9327</v>
      </c>
      <c r="J9336">
        <f t="shared" si="145"/>
        <v>105000</v>
      </c>
      <c r="K9336" t="e">
        <f>VLOOKUP(B9336,'REGISTRO ABONOS'!$B$8:$BC$10039,54,0)</f>
        <v>#N/A</v>
      </c>
      <c r="L9336" t="e">
        <f>IF(Tabla267[[#This Row],[VALOR RESTANTE]]&lt;Tabla267[[#This Row],[VALOR]],"NO DISPONIBLE","DISPONIBLE")</f>
        <v>#N/A</v>
      </c>
      <c r="M9336" s="9">
        <f>COUNTIF(Tabla267[[#This Row],[VALOR RESTANTE]],0)</f>
        <v>0</v>
      </c>
    </row>
    <row r="9337" spans="2:13" hidden="1" x14ac:dyDescent="0.2">
      <c r="B9337" s="31">
        <v>9328</v>
      </c>
      <c r="J9337">
        <f t="shared" si="145"/>
        <v>105000</v>
      </c>
      <c r="K9337" t="e">
        <f>VLOOKUP(B9337,'REGISTRO ABONOS'!$B$8:$BC$10039,54,0)</f>
        <v>#N/A</v>
      </c>
      <c r="L9337" t="e">
        <f>IF(Tabla267[[#This Row],[VALOR RESTANTE]]&lt;Tabla267[[#This Row],[VALOR]],"NO DISPONIBLE","DISPONIBLE")</f>
        <v>#N/A</v>
      </c>
      <c r="M9337" s="9">
        <f>COUNTIF(Tabla267[[#This Row],[VALOR RESTANTE]],0)</f>
        <v>0</v>
      </c>
    </row>
    <row r="9338" spans="2:13" hidden="1" x14ac:dyDescent="0.2">
      <c r="B9338" s="31">
        <v>9329</v>
      </c>
      <c r="J9338">
        <f t="shared" si="145"/>
        <v>105000</v>
      </c>
      <c r="K9338" t="e">
        <f>VLOOKUP(B9338,'REGISTRO ABONOS'!$B$8:$BC$10039,54,0)</f>
        <v>#N/A</v>
      </c>
      <c r="L9338" t="e">
        <f>IF(Tabla267[[#This Row],[VALOR RESTANTE]]&lt;Tabla267[[#This Row],[VALOR]],"NO DISPONIBLE","DISPONIBLE")</f>
        <v>#N/A</v>
      </c>
      <c r="M9338" s="9">
        <f>COUNTIF(Tabla267[[#This Row],[VALOR RESTANTE]],0)</f>
        <v>0</v>
      </c>
    </row>
    <row r="9339" spans="2:13" hidden="1" x14ac:dyDescent="0.2">
      <c r="B9339" s="31">
        <v>9330</v>
      </c>
      <c r="J9339">
        <f t="shared" si="145"/>
        <v>105000</v>
      </c>
      <c r="K9339" t="e">
        <f>VLOOKUP(B9339,'REGISTRO ABONOS'!$B$8:$BC$10039,54,0)</f>
        <v>#N/A</v>
      </c>
      <c r="L9339" t="e">
        <f>IF(Tabla267[[#This Row],[VALOR RESTANTE]]&lt;Tabla267[[#This Row],[VALOR]],"NO DISPONIBLE","DISPONIBLE")</f>
        <v>#N/A</v>
      </c>
      <c r="M9339" s="9">
        <f>COUNTIF(Tabla267[[#This Row],[VALOR RESTANTE]],0)</f>
        <v>0</v>
      </c>
    </row>
    <row r="9340" spans="2:13" hidden="1" x14ac:dyDescent="0.2">
      <c r="B9340" s="31">
        <v>9331</v>
      </c>
      <c r="J9340">
        <f t="shared" si="145"/>
        <v>105000</v>
      </c>
      <c r="K9340" t="e">
        <f>VLOOKUP(B9340,'REGISTRO ABONOS'!$B$8:$BC$10039,54,0)</f>
        <v>#N/A</v>
      </c>
      <c r="L9340" t="e">
        <f>IF(Tabla267[[#This Row],[VALOR RESTANTE]]&lt;Tabla267[[#This Row],[VALOR]],"NO DISPONIBLE","DISPONIBLE")</f>
        <v>#N/A</v>
      </c>
      <c r="M9340" s="9">
        <f>COUNTIF(Tabla267[[#This Row],[VALOR RESTANTE]],0)</f>
        <v>0</v>
      </c>
    </row>
    <row r="9341" spans="2:13" hidden="1" x14ac:dyDescent="0.2">
      <c r="B9341" s="31">
        <v>9332</v>
      </c>
      <c r="J9341">
        <f t="shared" si="145"/>
        <v>105000</v>
      </c>
      <c r="K9341" t="e">
        <f>VLOOKUP(B9341,'REGISTRO ABONOS'!$B$8:$BC$10039,54,0)</f>
        <v>#N/A</v>
      </c>
      <c r="L9341" t="e">
        <f>IF(Tabla267[[#This Row],[VALOR RESTANTE]]&lt;Tabla267[[#This Row],[VALOR]],"NO DISPONIBLE","DISPONIBLE")</f>
        <v>#N/A</v>
      </c>
      <c r="M9341" s="9">
        <f>COUNTIF(Tabla267[[#This Row],[VALOR RESTANTE]],0)</f>
        <v>0</v>
      </c>
    </row>
    <row r="9342" spans="2:13" hidden="1" x14ac:dyDescent="0.2">
      <c r="B9342" s="31">
        <v>9333</v>
      </c>
      <c r="J9342">
        <f t="shared" si="145"/>
        <v>105000</v>
      </c>
      <c r="K9342" t="e">
        <f>VLOOKUP(B9342,'REGISTRO ABONOS'!$B$8:$BC$10039,54,0)</f>
        <v>#N/A</v>
      </c>
      <c r="L9342" t="e">
        <f>IF(Tabla267[[#This Row],[VALOR RESTANTE]]&lt;Tabla267[[#This Row],[VALOR]],"NO DISPONIBLE","DISPONIBLE")</f>
        <v>#N/A</v>
      </c>
      <c r="M9342" s="9">
        <f>COUNTIF(Tabla267[[#This Row],[VALOR RESTANTE]],0)</f>
        <v>0</v>
      </c>
    </row>
    <row r="9343" spans="2:13" hidden="1" x14ac:dyDescent="0.2">
      <c r="B9343" s="31">
        <v>9334</v>
      </c>
      <c r="J9343">
        <f t="shared" si="145"/>
        <v>105000</v>
      </c>
      <c r="K9343" t="e">
        <f>VLOOKUP(B9343,'REGISTRO ABONOS'!$B$8:$BC$10039,54,0)</f>
        <v>#N/A</v>
      </c>
      <c r="L9343" t="e">
        <f>IF(Tabla267[[#This Row],[VALOR RESTANTE]]&lt;Tabla267[[#This Row],[VALOR]],"NO DISPONIBLE","DISPONIBLE")</f>
        <v>#N/A</v>
      </c>
      <c r="M9343" s="9">
        <f>COUNTIF(Tabla267[[#This Row],[VALOR RESTANTE]],0)</f>
        <v>0</v>
      </c>
    </row>
    <row r="9344" spans="2:13" hidden="1" x14ac:dyDescent="0.2">
      <c r="B9344" s="31">
        <v>9335</v>
      </c>
      <c r="J9344">
        <f t="shared" si="145"/>
        <v>105000</v>
      </c>
      <c r="K9344" t="e">
        <f>VLOOKUP(B9344,'REGISTRO ABONOS'!$B$8:$BC$10039,54,0)</f>
        <v>#N/A</v>
      </c>
      <c r="L9344" t="e">
        <f>IF(Tabla267[[#This Row],[VALOR RESTANTE]]&lt;Tabla267[[#This Row],[VALOR]],"NO DISPONIBLE","DISPONIBLE")</f>
        <v>#N/A</v>
      </c>
      <c r="M9344" s="9">
        <f>COUNTIF(Tabla267[[#This Row],[VALOR RESTANTE]],0)</f>
        <v>0</v>
      </c>
    </row>
    <row r="9345" spans="2:13" hidden="1" x14ac:dyDescent="0.2">
      <c r="B9345" s="31">
        <v>9336</v>
      </c>
      <c r="J9345">
        <f t="shared" si="145"/>
        <v>105000</v>
      </c>
      <c r="K9345" t="e">
        <f>VLOOKUP(B9345,'REGISTRO ABONOS'!$B$8:$BC$10039,54,0)</f>
        <v>#N/A</v>
      </c>
      <c r="L9345" t="e">
        <f>IF(Tabla267[[#This Row],[VALOR RESTANTE]]&lt;Tabla267[[#This Row],[VALOR]],"NO DISPONIBLE","DISPONIBLE")</f>
        <v>#N/A</v>
      </c>
      <c r="M9345" s="9">
        <f>COUNTIF(Tabla267[[#This Row],[VALOR RESTANTE]],0)</f>
        <v>0</v>
      </c>
    </row>
    <row r="9346" spans="2:13" hidden="1" x14ac:dyDescent="0.2">
      <c r="B9346" s="31">
        <v>9337</v>
      </c>
      <c r="J9346">
        <f t="shared" si="145"/>
        <v>105000</v>
      </c>
      <c r="K9346" t="e">
        <f>VLOOKUP(B9346,'REGISTRO ABONOS'!$B$8:$BC$10039,54,0)</f>
        <v>#N/A</v>
      </c>
      <c r="L9346" t="e">
        <f>IF(Tabla267[[#This Row],[VALOR RESTANTE]]&lt;Tabla267[[#This Row],[VALOR]],"NO DISPONIBLE","DISPONIBLE")</f>
        <v>#N/A</v>
      </c>
      <c r="M9346" s="9">
        <f>COUNTIF(Tabla267[[#This Row],[VALOR RESTANTE]],0)</f>
        <v>0</v>
      </c>
    </row>
    <row r="9347" spans="2:13" hidden="1" x14ac:dyDescent="0.2">
      <c r="B9347" s="31">
        <v>9338</v>
      </c>
      <c r="J9347">
        <f t="shared" si="145"/>
        <v>105000</v>
      </c>
      <c r="K9347" t="e">
        <f>VLOOKUP(B9347,'REGISTRO ABONOS'!$B$8:$BC$10039,54,0)</f>
        <v>#N/A</v>
      </c>
      <c r="L9347" t="e">
        <f>IF(Tabla267[[#This Row],[VALOR RESTANTE]]&lt;Tabla267[[#This Row],[VALOR]],"NO DISPONIBLE","DISPONIBLE")</f>
        <v>#N/A</v>
      </c>
      <c r="M9347" s="9">
        <f>COUNTIF(Tabla267[[#This Row],[VALOR RESTANTE]],0)</f>
        <v>0</v>
      </c>
    </row>
    <row r="9348" spans="2:13" hidden="1" x14ac:dyDescent="0.2">
      <c r="B9348" s="31">
        <v>9339</v>
      </c>
      <c r="J9348">
        <f t="shared" si="145"/>
        <v>105000</v>
      </c>
      <c r="K9348" t="e">
        <f>VLOOKUP(B9348,'REGISTRO ABONOS'!$B$8:$BC$10039,54,0)</f>
        <v>#N/A</v>
      </c>
      <c r="L9348" t="e">
        <f>IF(Tabla267[[#This Row],[VALOR RESTANTE]]&lt;Tabla267[[#This Row],[VALOR]],"NO DISPONIBLE","DISPONIBLE")</f>
        <v>#N/A</v>
      </c>
      <c r="M9348" s="9">
        <f>COUNTIF(Tabla267[[#This Row],[VALOR RESTANTE]],0)</f>
        <v>0</v>
      </c>
    </row>
    <row r="9349" spans="2:13" hidden="1" x14ac:dyDescent="0.2">
      <c r="B9349" s="31">
        <v>9340</v>
      </c>
      <c r="J9349">
        <f t="shared" si="145"/>
        <v>105000</v>
      </c>
      <c r="K9349" t="e">
        <f>VLOOKUP(B9349,'REGISTRO ABONOS'!$B$8:$BC$10039,54,0)</f>
        <v>#N/A</v>
      </c>
      <c r="L9349" t="e">
        <f>IF(Tabla267[[#This Row],[VALOR RESTANTE]]&lt;Tabla267[[#This Row],[VALOR]],"NO DISPONIBLE","DISPONIBLE")</f>
        <v>#N/A</v>
      </c>
      <c r="M9349" s="9">
        <f>COUNTIF(Tabla267[[#This Row],[VALOR RESTANTE]],0)</f>
        <v>0</v>
      </c>
    </row>
    <row r="9350" spans="2:13" hidden="1" x14ac:dyDescent="0.2">
      <c r="B9350" s="31">
        <v>9341</v>
      </c>
      <c r="J9350">
        <f t="shared" si="145"/>
        <v>105000</v>
      </c>
      <c r="K9350" t="e">
        <f>VLOOKUP(B9350,'REGISTRO ABONOS'!$B$8:$BC$10039,54,0)</f>
        <v>#N/A</v>
      </c>
      <c r="L9350" t="e">
        <f>IF(Tabla267[[#This Row],[VALOR RESTANTE]]&lt;Tabla267[[#This Row],[VALOR]],"NO DISPONIBLE","DISPONIBLE")</f>
        <v>#N/A</v>
      </c>
      <c r="M9350" s="9">
        <f>COUNTIF(Tabla267[[#This Row],[VALOR RESTANTE]],0)</f>
        <v>0</v>
      </c>
    </row>
    <row r="9351" spans="2:13" hidden="1" x14ac:dyDescent="0.2">
      <c r="B9351" s="31">
        <v>9342</v>
      </c>
      <c r="J9351">
        <f t="shared" si="145"/>
        <v>105000</v>
      </c>
      <c r="K9351" t="e">
        <f>VLOOKUP(B9351,'REGISTRO ABONOS'!$B$8:$BC$10039,54,0)</f>
        <v>#N/A</v>
      </c>
      <c r="L9351" t="e">
        <f>IF(Tabla267[[#This Row],[VALOR RESTANTE]]&lt;Tabla267[[#This Row],[VALOR]],"NO DISPONIBLE","DISPONIBLE")</f>
        <v>#N/A</v>
      </c>
      <c r="M9351" s="9">
        <f>COUNTIF(Tabla267[[#This Row],[VALOR RESTANTE]],0)</f>
        <v>0</v>
      </c>
    </row>
    <row r="9352" spans="2:13" hidden="1" x14ac:dyDescent="0.2">
      <c r="B9352" s="31">
        <v>9343</v>
      </c>
      <c r="J9352">
        <f t="shared" si="145"/>
        <v>105000</v>
      </c>
      <c r="K9352" t="e">
        <f>VLOOKUP(B9352,'REGISTRO ABONOS'!$B$8:$BC$10039,54,0)</f>
        <v>#N/A</v>
      </c>
      <c r="L9352" t="e">
        <f>IF(Tabla267[[#This Row],[VALOR RESTANTE]]&lt;Tabla267[[#This Row],[VALOR]],"NO DISPONIBLE","DISPONIBLE")</f>
        <v>#N/A</v>
      </c>
      <c r="M9352" s="9">
        <f>COUNTIF(Tabla267[[#This Row],[VALOR RESTANTE]],0)</f>
        <v>0</v>
      </c>
    </row>
    <row r="9353" spans="2:13" hidden="1" x14ac:dyDescent="0.2">
      <c r="B9353" s="31">
        <v>9344</v>
      </c>
      <c r="J9353">
        <f t="shared" si="145"/>
        <v>105000</v>
      </c>
      <c r="K9353" t="e">
        <f>VLOOKUP(B9353,'REGISTRO ABONOS'!$B$8:$BC$10039,54,0)</f>
        <v>#N/A</v>
      </c>
      <c r="L9353" t="e">
        <f>IF(Tabla267[[#This Row],[VALOR RESTANTE]]&lt;Tabla267[[#This Row],[VALOR]],"NO DISPONIBLE","DISPONIBLE")</f>
        <v>#N/A</v>
      </c>
      <c r="M9353" s="9">
        <f>COUNTIF(Tabla267[[#This Row],[VALOR RESTANTE]],0)</f>
        <v>0</v>
      </c>
    </row>
    <row r="9354" spans="2:13" hidden="1" x14ac:dyDescent="0.2">
      <c r="B9354" s="31">
        <v>9345</v>
      </c>
      <c r="J9354">
        <f t="shared" si="145"/>
        <v>105000</v>
      </c>
      <c r="K9354" t="e">
        <f>VLOOKUP(B9354,'REGISTRO ABONOS'!$B$8:$BC$10039,54,0)</f>
        <v>#N/A</v>
      </c>
      <c r="L9354" t="e">
        <f>IF(Tabla267[[#This Row],[VALOR RESTANTE]]&lt;Tabla267[[#This Row],[VALOR]],"NO DISPONIBLE","DISPONIBLE")</f>
        <v>#N/A</v>
      </c>
      <c r="M9354" s="9">
        <f>COUNTIF(Tabla267[[#This Row],[VALOR RESTANTE]],0)</f>
        <v>0</v>
      </c>
    </row>
    <row r="9355" spans="2:13" hidden="1" x14ac:dyDescent="0.2">
      <c r="B9355" s="31">
        <v>9346</v>
      </c>
      <c r="J9355">
        <f t="shared" si="145"/>
        <v>105000</v>
      </c>
      <c r="K9355" t="e">
        <f>VLOOKUP(B9355,'REGISTRO ABONOS'!$B$8:$BC$10039,54,0)</f>
        <v>#N/A</v>
      </c>
      <c r="L9355" t="e">
        <f>IF(Tabla267[[#This Row],[VALOR RESTANTE]]&lt;Tabla267[[#This Row],[VALOR]],"NO DISPONIBLE","DISPONIBLE")</f>
        <v>#N/A</v>
      </c>
      <c r="M9355" s="9">
        <f>COUNTIF(Tabla267[[#This Row],[VALOR RESTANTE]],0)</f>
        <v>0</v>
      </c>
    </row>
    <row r="9356" spans="2:13" hidden="1" x14ac:dyDescent="0.2">
      <c r="B9356" s="31">
        <v>9347</v>
      </c>
      <c r="J9356">
        <f t="shared" ref="J9356:J9419" si="146">IF(C9356&gt;43607,130000,105000)</f>
        <v>105000</v>
      </c>
      <c r="K9356" t="e">
        <f>VLOOKUP(B9356,'REGISTRO ABONOS'!$B$8:$BC$10039,54,0)</f>
        <v>#N/A</v>
      </c>
      <c r="L9356" t="e">
        <f>IF(Tabla267[[#This Row],[VALOR RESTANTE]]&lt;Tabla267[[#This Row],[VALOR]],"NO DISPONIBLE","DISPONIBLE")</f>
        <v>#N/A</v>
      </c>
      <c r="M9356" s="9">
        <f>COUNTIF(Tabla267[[#This Row],[VALOR RESTANTE]],0)</f>
        <v>0</v>
      </c>
    </row>
    <row r="9357" spans="2:13" hidden="1" x14ac:dyDescent="0.2">
      <c r="B9357" s="31">
        <v>9348</v>
      </c>
      <c r="J9357">
        <f t="shared" si="146"/>
        <v>105000</v>
      </c>
      <c r="K9357" t="e">
        <f>VLOOKUP(B9357,'REGISTRO ABONOS'!$B$8:$BC$10039,54,0)</f>
        <v>#N/A</v>
      </c>
      <c r="L9357" t="e">
        <f>IF(Tabla267[[#This Row],[VALOR RESTANTE]]&lt;Tabla267[[#This Row],[VALOR]],"NO DISPONIBLE","DISPONIBLE")</f>
        <v>#N/A</v>
      </c>
      <c r="M9357" s="9">
        <f>COUNTIF(Tabla267[[#This Row],[VALOR RESTANTE]],0)</f>
        <v>0</v>
      </c>
    </row>
    <row r="9358" spans="2:13" hidden="1" x14ac:dyDescent="0.2">
      <c r="B9358" s="31">
        <v>9349</v>
      </c>
      <c r="J9358">
        <f t="shared" si="146"/>
        <v>105000</v>
      </c>
      <c r="K9358" t="e">
        <f>VLOOKUP(B9358,'REGISTRO ABONOS'!$B$8:$BC$10039,54,0)</f>
        <v>#N/A</v>
      </c>
      <c r="L9358" t="e">
        <f>IF(Tabla267[[#This Row],[VALOR RESTANTE]]&lt;Tabla267[[#This Row],[VALOR]],"NO DISPONIBLE","DISPONIBLE")</f>
        <v>#N/A</v>
      </c>
      <c r="M9358" s="9">
        <f>COUNTIF(Tabla267[[#This Row],[VALOR RESTANTE]],0)</f>
        <v>0</v>
      </c>
    </row>
    <row r="9359" spans="2:13" hidden="1" x14ac:dyDescent="0.2">
      <c r="B9359" s="31">
        <v>9350</v>
      </c>
      <c r="J9359">
        <f t="shared" si="146"/>
        <v>105000</v>
      </c>
      <c r="K9359" t="e">
        <f>VLOOKUP(B9359,'REGISTRO ABONOS'!$B$8:$BC$10039,54,0)</f>
        <v>#N/A</v>
      </c>
      <c r="L9359" t="e">
        <f>IF(Tabla267[[#This Row],[VALOR RESTANTE]]&lt;Tabla267[[#This Row],[VALOR]],"NO DISPONIBLE","DISPONIBLE")</f>
        <v>#N/A</v>
      </c>
      <c r="M9359" s="9">
        <f>COUNTIF(Tabla267[[#This Row],[VALOR RESTANTE]],0)</f>
        <v>0</v>
      </c>
    </row>
    <row r="9360" spans="2:13" hidden="1" x14ac:dyDescent="0.2">
      <c r="B9360" s="31">
        <v>9351</v>
      </c>
      <c r="J9360">
        <f t="shared" si="146"/>
        <v>105000</v>
      </c>
      <c r="K9360" t="e">
        <f>VLOOKUP(B9360,'REGISTRO ABONOS'!$B$8:$BC$10039,54,0)</f>
        <v>#N/A</v>
      </c>
      <c r="L9360" t="e">
        <f>IF(Tabla267[[#This Row],[VALOR RESTANTE]]&lt;Tabla267[[#This Row],[VALOR]],"NO DISPONIBLE","DISPONIBLE")</f>
        <v>#N/A</v>
      </c>
      <c r="M9360" s="9">
        <f>COUNTIF(Tabla267[[#This Row],[VALOR RESTANTE]],0)</f>
        <v>0</v>
      </c>
    </row>
    <row r="9361" spans="2:13" hidden="1" x14ac:dyDescent="0.2">
      <c r="B9361" s="31">
        <v>9352</v>
      </c>
      <c r="J9361">
        <f t="shared" si="146"/>
        <v>105000</v>
      </c>
      <c r="K9361" t="e">
        <f>VLOOKUP(B9361,'REGISTRO ABONOS'!$B$8:$BC$10039,54,0)</f>
        <v>#N/A</v>
      </c>
      <c r="L9361" t="e">
        <f>IF(Tabla267[[#This Row],[VALOR RESTANTE]]&lt;Tabla267[[#This Row],[VALOR]],"NO DISPONIBLE","DISPONIBLE")</f>
        <v>#N/A</v>
      </c>
      <c r="M9361" s="9">
        <f>COUNTIF(Tabla267[[#This Row],[VALOR RESTANTE]],0)</f>
        <v>0</v>
      </c>
    </row>
    <row r="9362" spans="2:13" hidden="1" x14ac:dyDescent="0.2">
      <c r="B9362" s="31">
        <v>9353</v>
      </c>
      <c r="J9362">
        <f t="shared" si="146"/>
        <v>105000</v>
      </c>
      <c r="K9362" t="e">
        <f>VLOOKUP(B9362,'REGISTRO ABONOS'!$B$8:$BC$10039,54,0)</f>
        <v>#N/A</v>
      </c>
      <c r="L9362" t="e">
        <f>IF(Tabla267[[#This Row],[VALOR RESTANTE]]&lt;Tabla267[[#This Row],[VALOR]],"NO DISPONIBLE","DISPONIBLE")</f>
        <v>#N/A</v>
      </c>
      <c r="M9362" s="9">
        <f>COUNTIF(Tabla267[[#This Row],[VALOR RESTANTE]],0)</f>
        <v>0</v>
      </c>
    </row>
    <row r="9363" spans="2:13" hidden="1" x14ac:dyDescent="0.2">
      <c r="B9363" s="31">
        <v>9354</v>
      </c>
      <c r="J9363">
        <f t="shared" si="146"/>
        <v>105000</v>
      </c>
      <c r="K9363" t="e">
        <f>VLOOKUP(B9363,'REGISTRO ABONOS'!$B$8:$BC$10039,54,0)</f>
        <v>#N/A</v>
      </c>
      <c r="L9363" t="e">
        <f>IF(Tabla267[[#This Row],[VALOR RESTANTE]]&lt;Tabla267[[#This Row],[VALOR]],"NO DISPONIBLE","DISPONIBLE")</f>
        <v>#N/A</v>
      </c>
      <c r="M9363" s="9">
        <f>COUNTIF(Tabla267[[#This Row],[VALOR RESTANTE]],0)</f>
        <v>0</v>
      </c>
    </row>
    <row r="9364" spans="2:13" hidden="1" x14ac:dyDescent="0.2">
      <c r="B9364" s="31">
        <v>9355</v>
      </c>
      <c r="J9364">
        <f t="shared" si="146"/>
        <v>105000</v>
      </c>
      <c r="K9364" t="e">
        <f>VLOOKUP(B9364,'REGISTRO ABONOS'!$B$8:$BC$10039,54,0)</f>
        <v>#N/A</v>
      </c>
      <c r="L9364" t="e">
        <f>IF(Tabla267[[#This Row],[VALOR RESTANTE]]&lt;Tabla267[[#This Row],[VALOR]],"NO DISPONIBLE","DISPONIBLE")</f>
        <v>#N/A</v>
      </c>
      <c r="M9364" s="9">
        <f>COUNTIF(Tabla267[[#This Row],[VALOR RESTANTE]],0)</f>
        <v>0</v>
      </c>
    </row>
    <row r="9365" spans="2:13" hidden="1" x14ac:dyDescent="0.2">
      <c r="B9365" s="31">
        <v>9356</v>
      </c>
      <c r="J9365">
        <f t="shared" si="146"/>
        <v>105000</v>
      </c>
      <c r="K9365" t="e">
        <f>VLOOKUP(B9365,'REGISTRO ABONOS'!$B$8:$BC$10039,54,0)</f>
        <v>#N/A</v>
      </c>
      <c r="L9365" t="e">
        <f>IF(Tabla267[[#This Row],[VALOR RESTANTE]]&lt;Tabla267[[#This Row],[VALOR]],"NO DISPONIBLE","DISPONIBLE")</f>
        <v>#N/A</v>
      </c>
      <c r="M9365" s="9">
        <f>COUNTIF(Tabla267[[#This Row],[VALOR RESTANTE]],0)</f>
        <v>0</v>
      </c>
    </row>
    <row r="9366" spans="2:13" hidden="1" x14ac:dyDescent="0.2">
      <c r="B9366" s="31">
        <v>9357</v>
      </c>
      <c r="J9366">
        <f t="shared" si="146"/>
        <v>105000</v>
      </c>
      <c r="K9366" t="e">
        <f>VLOOKUP(B9366,'REGISTRO ABONOS'!$B$8:$BC$10039,54,0)</f>
        <v>#N/A</v>
      </c>
      <c r="L9366" t="e">
        <f>IF(Tabla267[[#This Row],[VALOR RESTANTE]]&lt;Tabla267[[#This Row],[VALOR]],"NO DISPONIBLE","DISPONIBLE")</f>
        <v>#N/A</v>
      </c>
      <c r="M9366" s="9">
        <f>COUNTIF(Tabla267[[#This Row],[VALOR RESTANTE]],0)</f>
        <v>0</v>
      </c>
    </row>
    <row r="9367" spans="2:13" hidden="1" x14ac:dyDescent="0.2">
      <c r="B9367" s="31">
        <v>9358</v>
      </c>
      <c r="J9367">
        <f t="shared" si="146"/>
        <v>105000</v>
      </c>
      <c r="K9367" t="e">
        <f>VLOOKUP(B9367,'REGISTRO ABONOS'!$B$8:$BC$10039,54,0)</f>
        <v>#N/A</v>
      </c>
      <c r="L9367" t="e">
        <f>IF(Tabla267[[#This Row],[VALOR RESTANTE]]&lt;Tabla267[[#This Row],[VALOR]],"NO DISPONIBLE","DISPONIBLE")</f>
        <v>#N/A</v>
      </c>
      <c r="M9367" s="9">
        <f>COUNTIF(Tabla267[[#This Row],[VALOR RESTANTE]],0)</f>
        <v>0</v>
      </c>
    </row>
    <row r="9368" spans="2:13" hidden="1" x14ac:dyDescent="0.2">
      <c r="B9368" s="31">
        <v>9359</v>
      </c>
      <c r="J9368">
        <f t="shared" si="146"/>
        <v>105000</v>
      </c>
      <c r="K9368" t="e">
        <f>VLOOKUP(B9368,'REGISTRO ABONOS'!$B$8:$BC$10039,54,0)</f>
        <v>#N/A</v>
      </c>
      <c r="L9368" t="e">
        <f>IF(Tabla267[[#This Row],[VALOR RESTANTE]]&lt;Tabla267[[#This Row],[VALOR]],"NO DISPONIBLE","DISPONIBLE")</f>
        <v>#N/A</v>
      </c>
      <c r="M9368" s="9">
        <f>COUNTIF(Tabla267[[#This Row],[VALOR RESTANTE]],0)</f>
        <v>0</v>
      </c>
    </row>
    <row r="9369" spans="2:13" hidden="1" x14ac:dyDescent="0.2">
      <c r="B9369" s="31">
        <v>9360</v>
      </c>
      <c r="J9369">
        <f t="shared" si="146"/>
        <v>105000</v>
      </c>
      <c r="K9369" t="e">
        <f>VLOOKUP(B9369,'REGISTRO ABONOS'!$B$8:$BC$10039,54,0)</f>
        <v>#N/A</v>
      </c>
      <c r="L9369" t="e">
        <f>IF(Tabla267[[#This Row],[VALOR RESTANTE]]&lt;Tabla267[[#This Row],[VALOR]],"NO DISPONIBLE","DISPONIBLE")</f>
        <v>#N/A</v>
      </c>
      <c r="M9369" s="9">
        <f>COUNTIF(Tabla267[[#This Row],[VALOR RESTANTE]],0)</f>
        <v>0</v>
      </c>
    </row>
    <row r="9370" spans="2:13" hidden="1" x14ac:dyDescent="0.2">
      <c r="B9370" s="31">
        <v>9361</v>
      </c>
      <c r="J9370">
        <f t="shared" si="146"/>
        <v>105000</v>
      </c>
      <c r="K9370" t="e">
        <f>VLOOKUP(B9370,'REGISTRO ABONOS'!$B$8:$BC$10039,54,0)</f>
        <v>#N/A</v>
      </c>
      <c r="L9370" t="e">
        <f>IF(Tabla267[[#This Row],[VALOR RESTANTE]]&lt;Tabla267[[#This Row],[VALOR]],"NO DISPONIBLE","DISPONIBLE")</f>
        <v>#N/A</v>
      </c>
      <c r="M9370" s="9">
        <f>COUNTIF(Tabla267[[#This Row],[VALOR RESTANTE]],0)</f>
        <v>0</v>
      </c>
    </row>
    <row r="9371" spans="2:13" hidden="1" x14ac:dyDescent="0.2">
      <c r="B9371" s="31">
        <v>9362</v>
      </c>
      <c r="J9371">
        <f t="shared" si="146"/>
        <v>105000</v>
      </c>
      <c r="K9371" t="e">
        <f>VLOOKUP(B9371,'REGISTRO ABONOS'!$B$8:$BC$10039,54,0)</f>
        <v>#N/A</v>
      </c>
      <c r="L9371" t="e">
        <f>IF(Tabla267[[#This Row],[VALOR RESTANTE]]&lt;Tabla267[[#This Row],[VALOR]],"NO DISPONIBLE","DISPONIBLE")</f>
        <v>#N/A</v>
      </c>
      <c r="M9371" s="9">
        <f>COUNTIF(Tabla267[[#This Row],[VALOR RESTANTE]],0)</f>
        <v>0</v>
      </c>
    </row>
    <row r="9372" spans="2:13" hidden="1" x14ac:dyDescent="0.2">
      <c r="B9372" s="31">
        <v>9363</v>
      </c>
      <c r="J9372">
        <f t="shared" si="146"/>
        <v>105000</v>
      </c>
      <c r="K9372" t="e">
        <f>VLOOKUP(B9372,'REGISTRO ABONOS'!$B$8:$BC$10039,54,0)</f>
        <v>#N/A</v>
      </c>
      <c r="L9372" t="e">
        <f>IF(Tabla267[[#This Row],[VALOR RESTANTE]]&lt;Tabla267[[#This Row],[VALOR]],"NO DISPONIBLE","DISPONIBLE")</f>
        <v>#N/A</v>
      </c>
      <c r="M9372" s="9">
        <f>COUNTIF(Tabla267[[#This Row],[VALOR RESTANTE]],0)</f>
        <v>0</v>
      </c>
    </row>
    <row r="9373" spans="2:13" hidden="1" x14ac:dyDescent="0.2">
      <c r="B9373" s="31">
        <v>9364</v>
      </c>
      <c r="J9373">
        <f t="shared" si="146"/>
        <v>105000</v>
      </c>
      <c r="K9373" t="e">
        <f>VLOOKUP(B9373,'REGISTRO ABONOS'!$B$8:$BC$10039,54,0)</f>
        <v>#N/A</v>
      </c>
      <c r="L9373" t="e">
        <f>IF(Tabla267[[#This Row],[VALOR RESTANTE]]&lt;Tabla267[[#This Row],[VALOR]],"NO DISPONIBLE","DISPONIBLE")</f>
        <v>#N/A</v>
      </c>
      <c r="M9373" s="9">
        <f>COUNTIF(Tabla267[[#This Row],[VALOR RESTANTE]],0)</f>
        <v>0</v>
      </c>
    </row>
    <row r="9374" spans="2:13" hidden="1" x14ac:dyDescent="0.2">
      <c r="B9374" s="31">
        <v>9365</v>
      </c>
      <c r="J9374">
        <f t="shared" si="146"/>
        <v>105000</v>
      </c>
      <c r="K9374" t="e">
        <f>VLOOKUP(B9374,'REGISTRO ABONOS'!$B$8:$BC$10039,54,0)</f>
        <v>#N/A</v>
      </c>
      <c r="L9374" t="e">
        <f>IF(Tabla267[[#This Row],[VALOR RESTANTE]]&lt;Tabla267[[#This Row],[VALOR]],"NO DISPONIBLE","DISPONIBLE")</f>
        <v>#N/A</v>
      </c>
      <c r="M9374" s="9">
        <f>COUNTIF(Tabla267[[#This Row],[VALOR RESTANTE]],0)</f>
        <v>0</v>
      </c>
    </row>
    <row r="9375" spans="2:13" hidden="1" x14ac:dyDescent="0.2">
      <c r="B9375" s="31">
        <v>9366</v>
      </c>
      <c r="J9375">
        <f t="shared" si="146"/>
        <v>105000</v>
      </c>
      <c r="K9375" t="e">
        <f>VLOOKUP(B9375,'REGISTRO ABONOS'!$B$8:$BC$10039,54,0)</f>
        <v>#N/A</v>
      </c>
      <c r="L9375" t="e">
        <f>IF(Tabla267[[#This Row],[VALOR RESTANTE]]&lt;Tabla267[[#This Row],[VALOR]],"NO DISPONIBLE","DISPONIBLE")</f>
        <v>#N/A</v>
      </c>
      <c r="M9375" s="9">
        <f>COUNTIF(Tabla267[[#This Row],[VALOR RESTANTE]],0)</f>
        <v>0</v>
      </c>
    </row>
    <row r="9376" spans="2:13" hidden="1" x14ac:dyDescent="0.2">
      <c r="B9376" s="31">
        <v>9367</v>
      </c>
      <c r="J9376">
        <f t="shared" si="146"/>
        <v>105000</v>
      </c>
      <c r="K9376" t="e">
        <f>VLOOKUP(B9376,'REGISTRO ABONOS'!$B$8:$BC$10039,54,0)</f>
        <v>#N/A</v>
      </c>
      <c r="L9376" t="e">
        <f>IF(Tabla267[[#This Row],[VALOR RESTANTE]]&lt;Tabla267[[#This Row],[VALOR]],"NO DISPONIBLE","DISPONIBLE")</f>
        <v>#N/A</v>
      </c>
      <c r="M9376" s="9">
        <f>COUNTIF(Tabla267[[#This Row],[VALOR RESTANTE]],0)</f>
        <v>0</v>
      </c>
    </row>
    <row r="9377" spans="2:13" hidden="1" x14ac:dyDescent="0.2">
      <c r="B9377" s="31">
        <v>9368</v>
      </c>
      <c r="J9377">
        <f t="shared" si="146"/>
        <v>105000</v>
      </c>
      <c r="K9377" t="e">
        <f>VLOOKUP(B9377,'REGISTRO ABONOS'!$B$8:$BC$10039,54,0)</f>
        <v>#N/A</v>
      </c>
      <c r="L9377" t="e">
        <f>IF(Tabla267[[#This Row],[VALOR RESTANTE]]&lt;Tabla267[[#This Row],[VALOR]],"NO DISPONIBLE","DISPONIBLE")</f>
        <v>#N/A</v>
      </c>
      <c r="M9377" s="9">
        <f>COUNTIF(Tabla267[[#This Row],[VALOR RESTANTE]],0)</f>
        <v>0</v>
      </c>
    </row>
    <row r="9378" spans="2:13" hidden="1" x14ac:dyDescent="0.2">
      <c r="B9378" s="31">
        <v>9369</v>
      </c>
      <c r="J9378">
        <f t="shared" si="146"/>
        <v>105000</v>
      </c>
      <c r="K9378" t="e">
        <f>VLOOKUP(B9378,'REGISTRO ABONOS'!$B$8:$BC$10039,54,0)</f>
        <v>#N/A</v>
      </c>
      <c r="L9378" t="e">
        <f>IF(Tabla267[[#This Row],[VALOR RESTANTE]]&lt;Tabla267[[#This Row],[VALOR]],"NO DISPONIBLE","DISPONIBLE")</f>
        <v>#N/A</v>
      </c>
      <c r="M9378" s="9">
        <f>COUNTIF(Tabla267[[#This Row],[VALOR RESTANTE]],0)</f>
        <v>0</v>
      </c>
    </row>
    <row r="9379" spans="2:13" hidden="1" x14ac:dyDescent="0.2">
      <c r="B9379" s="31">
        <v>9370</v>
      </c>
      <c r="J9379">
        <f t="shared" si="146"/>
        <v>105000</v>
      </c>
      <c r="K9379" t="e">
        <f>VLOOKUP(B9379,'REGISTRO ABONOS'!$B$8:$BC$10039,54,0)</f>
        <v>#N/A</v>
      </c>
      <c r="L9379" t="e">
        <f>IF(Tabla267[[#This Row],[VALOR RESTANTE]]&lt;Tabla267[[#This Row],[VALOR]],"NO DISPONIBLE","DISPONIBLE")</f>
        <v>#N/A</v>
      </c>
      <c r="M9379" s="9">
        <f>COUNTIF(Tabla267[[#This Row],[VALOR RESTANTE]],0)</f>
        <v>0</v>
      </c>
    </row>
    <row r="9380" spans="2:13" hidden="1" x14ac:dyDescent="0.2">
      <c r="B9380" s="31">
        <v>9371</v>
      </c>
      <c r="J9380">
        <f t="shared" si="146"/>
        <v>105000</v>
      </c>
      <c r="K9380" t="e">
        <f>VLOOKUP(B9380,'REGISTRO ABONOS'!$B$8:$BC$10039,54,0)</f>
        <v>#N/A</v>
      </c>
      <c r="L9380" t="e">
        <f>IF(Tabla267[[#This Row],[VALOR RESTANTE]]&lt;Tabla267[[#This Row],[VALOR]],"NO DISPONIBLE","DISPONIBLE")</f>
        <v>#N/A</v>
      </c>
      <c r="M9380" s="9">
        <f>COUNTIF(Tabla267[[#This Row],[VALOR RESTANTE]],0)</f>
        <v>0</v>
      </c>
    </row>
    <row r="9381" spans="2:13" hidden="1" x14ac:dyDescent="0.2">
      <c r="B9381" s="31">
        <v>9372</v>
      </c>
      <c r="J9381">
        <f t="shared" si="146"/>
        <v>105000</v>
      </c>
      <c r="K9381" t="e">
        <f>VLOOKUP(B9381,'REGISTRO ABONOS'!$B$8:$BC$10039,54,0)</f>
        <v>#N/A</v>
      </c>
      <c r="L9381" t="e">
        <f>IF(Tabla267[[#This Row],[VALOR RESTANTE]]&lt;Tabla267[[#This Row],[VALOR]],"NO DISPONIBLE","DISPONIBLE")</f>
        <v>#N/A</v>
      </c>
      <c r="M9381" s="9">
        <f>COUNTIF(Tabla267[[#This Row],[VALOR RESTANTE]],0)</f>
        <v>0</v>
      </c>
    </row>
    <row r="9382" spans="2:13" hidden="1" x14ac:dyDescent="0.2">
      <c r="B9382" s="31">
        <v>9373</v>
      </c>
      <c r="J9382">
        <f t="shared" si="146"/>
        <v>105000</v>
      </c>
      <c r="K9382" t="e">
        <f>VLOOKUP(B9382,'REGISTRO ABONOS'!$B$8:$BC$10039,54,0)</f>
        <v>#N/A</v>
      </c>
      <c r="L9382" t="e">
        <f>IF(Tabla267[[#This Row],[VALOR RESTANTE]]&lt;Tabla267[[#This Row],[VALOR]],"NO DISPONIBLE","DISPONIBLE")</f>
        <v>#N/A</v>
      </c>
      <c r="M9382" s="9">
        <f>COUNTIF(Tabla267[[#This Row],[VALOR RESTANTE]],0)</f>
        <v>0</v>
      </c>
    </row>
    <row r="9383" spans="2:13" hidden="1" x14ac:dyDescent="0.2">
      <c r="B9383" s="31">
        <v>9374</v>
      </c>
      <c r="J9383">
        <f t="shared" si="146"/>
        <v>105000</v>
      </c>
      <c r="K9383" t="e">
        <f>VLOOKUP(B9383,'REGISTRO ABONOS'!$B$8:$BC$10039,54,0)</f>
        <v>#N/A</v>
      </c>
      <c r="L9383" t="e">
        <f>IF(Tabla267[[#This Row],[VALOR RESTANTE]]&lt;Tabla267[[#This Row],[VALOR]],"NO DISPONIBLE","DISPONIBLE")</f>
        <v>#N/A</v>
      </c>
      <c r="M9383" s="9">
        <f>COUNTIF(Tabla267[[#This Row],[VALOR RESTANTE]],0)</f>
        <v>0</v>
      </c>
    </row>
    <row r="9384" spans="2:13" hidden="1" x14ac:dyDescent="0.2">
      <c r="B9384" s="31">
        <v>9375</v>
      </c>
      <c r="J9384">
        <f t="shared" si="146"/>
        <v>105000</v>
      </c>
      <c r="K9384" t="e">
        <f>VLOOKUP(B9384,'REGISTRO ABONOS'!$B$8:$BC$10039,54,0)</f>
        <v>#N/A</v>
      </c>
      <c r="L9384" t="e">
        <f>IF(Tabla267[[#This Row],[VALOR RESTANTE]]&lt;Tabla267[[#This Row],[VALOR]],"NO DISPONIBLE","DISPONIBLE")</f>
        <v>#N/A</v>
      </c>
      <c r="M9384" s="9">
        <f>COUNTIF(Tabla267[[#This Row],[VALOR RESTANTE]],0)</f>
        <v>0</v>
      </c>
    </row>
    <row r="9385" spans="2:13" hidden="1" x14ac:dyDescent="0.2">
      <c r="B9385" s="31">
        <v>9376</v>
      </c>
      <c r="J9385">
        <f t="shared" si="146"/>
        <v>105000</v>
      </c>
      <c r="K9385" t="e">
        <f>VLOOKUP(B9385,'REGISTRO ABONOS'!$B$8:$BC$10039,54,0)</f>
        <v>#N/A</v>
      </c>
      <c r="L9385" t="e">
        <f>IF(Tabla267[[#This Row],[VALOR RESTANTE]]&lt;Tabla267[[#This Row],[VALOR]],"NO DISPONIBLE","DISPONIBLE")</f>
        <v>#N/A</v>
      </c>
      <c r="M9385" s="9">
        <f>COUNTIF(Tabla267[[#This Row],[VALOR RESTANTE]],0)</f>
        <v>0</v>
      </c>
    </row>
    <row r="9386" spans="2:13" hidden="1" x14ac:dyDescent="0.2">
      <c r="B9386" s="31">
        <v>9377</v>
      </c>
      <c r="J9386">
        <f t="shared" si="146"/>
        <v>105000</v>
      </c>
      <c r="K9386" t="e">
        <f>VLOOKUP(B9386,'REGISTRO ABONOS'!$B$8:$BC$10039,54,0)</f>
        <v>#N/A</v>
      </c>
      <c r="L9386" t="e">
        <f>IF(Tabla267[[#This Row],[VALOR RESTANTE]]&lt;Tabla267[[#This Row],[VALOR]],"NO DISPONIBLE","DISPONIBLE")</f>
        <v>#N/A</v>
      </c>
      <c r="M9386" s="9">
        <f>COUNTIF(Tabla267[[#This Row],[VALOR RESTANTE]],0)</f>
        <v>0</v>
      </c>
    </row>
    <row r="9387" spans="2:13" hidden="1" x14ac:dyDescent="0.2">
      <c r="B9387" s="31">
        <v>9378</v>
      </c>
      <c r="J9387">
        <f t="shared" si="146"/>
        <v>105000</v>
      </c>
      <c r="K9387" t="e">
        <f>VLOOKUP(B9387,'REGISTRO ABONOS'!$B$8:$BC$10039,54,0)</f>
        <v>#N/A</v>
      </c>
      <c r="L9387" t="e">
        <f>IF(Tabla267[[#This Row],[VALOR RESTANTE]]&lt;Tabla267[[#This Row],[VALOR]],"NO DISPONIBLE","DISPONIBLE")</f>
        <v>#N/A</v>
      </c>
      <c r="M9387" s="9">
        <f>COUNTIF(Tabla267[[#This Row],[VALOR RESTANTE]],0)</f>
        <v>0</v>
      </c>
    </row>
    <row r="9388" spans="2:13" hidden="1" x14ac:dyDescent="0.2">
      <c r="B9388" s="31">
        <v>9379</v>
      </c>
      <c r="J9388">
        <f t="shared" si="146"/>
        <v>105000</v>
      </c>
      <c r="K9388" t="e">
        <f>VLOOKUP(B9388,'REGISTRO ABONOS'!$B$8:$BC$10039,54,0)</f>
        <v>#N/A</v>
      </c>
      <c r="L9388" t="e">
        <f>IF(Tabla267[[#This Row],[VALOR RESTANTE]]&lt;Tabla267[[#This Row],[VALOR]],"NO DISPONIBLE","DISPONIBLE")</f>
        <v>#N/A</v>
      </c>
      <c r="M9388" s="9">
        <f>COUNTIF(Tabla267[[#This Row],[VALOR RESTANTE]],0)</f>
        <v>0</v>
      </c>
    </row>
    <row r="9389" spans="2:13" hidden="1" x14ac:dyDescent="0.2">
      <c r="B9389" s="31">
        <v>9380</v>
      </c>
      <c r="J9389">
        <f t="shared" si="146"/>
        <v>105000</v>
      </c>
      <c r="K9389" t="e">
        <f>VLOOKUP(B9389,'REGISTRO ABONOS'!$B$8:$BC$10039,54,0)</f>
        <v>#N/A</v>
      </c>
      <c r="L9389" t="e">
        <f>IF(Tabla267[[#This Row],[VALOR RESTANTE]]&lt;Tabla267[[#This Row],[VALOR]],"NO DISPONIBLE","DISPONIBLE")</f>
        <v>#N/A</v>
      </c>
      <c r="M9389" s="9">
        <f>COUNTIF(Tabla267[[#This Row],[VALOR RESTANTE]],0)</f>
        <v>0</v>
      </c>
    </row>
    <row r="9390" spans="2:13" hidden="1" x14ac:dyDescent="0.2">
      <c r="B9390" s="31">
        <v>9381</v>
      </c>
      <c r="J9390">
        <f t="shared" si="146"/>
        <v>105000</v>
      </c>
      <c r="K9390" t="e">
        <f>VLOOKUP(B9390,'REGISTRO ABONOS'!$B$8:$BC$10039,54,0)</f>
        <v>#N/A</v>
      </c>
      <c r="L9390" t="e">
        <f>IF(Tabla267[[#This Row],[VALOR RESTANTE]]&lt;Tabla267[[#This Row],[VALOR]],"NO DISPONIBLE","DISPONIBLE")</f>
        <v>#N/A</v>
      </c>
      <c r="M9390" s="9">
        <f>COUNTIF(Tabla267[[#This Row],[VALOR RESTANTE]],0)</f>
        <v>0</v>
      </c>
    </row>
    <row r="9391" spans="2:13" hidden="1" x14ac:dyDescent="0.2">
      <c r="B9391" s="31">
        <v>9382</v>
      </c>
      <c r="J9391">
        <f t="shared" si="146"/>
        <v>105000</v>
      </c>
      <c r="K9391" t="e">
        <f>VLOOKUP(B9391,'REGISTRO ABONOS'!$B$8:$BC$10039,54,0)</f>
        <v>#N/A</v>
      </c>
      <c r="L9391" t="e">
        <f>IF(Tabla267[[#This Row],[VALOR RESTANTE]]&lt;Tabla267[[#This Row],[VALOR]],"NO DISPONIBLE","DISPONIBLE")</f>
        <v>#N/A</v>
      </c>
      <c r="M9391" s="9">
        <f>COUNTIF(Tabla267[[#This Row],[VALOR RESTANTE]],0)</f>
        <v>0</v>
      </c>
    </row>
    <row r="9392" spans="2:13" hidden="1" x14ac:dyDescent="0.2">
      <c r="B9392" s="31">
        <v>9383</v>
      </c>
      <c r="J9392">
        <f t="shared" si="146"/>
        <v>105000</v>
      </c>
      <c r="K9392" t="e">
        <f>VLOOKUP(B9392,'REGISTRO ABONOS'!$B$8:$BC$10039,54,0)</f>
        <v>#N/A</v>
      </c>
      <c r="L9392" t="e">
        <f>IF(Tabla267[[#This Row],[VALOR RESTANTE]]&lt;Tabla267[[#This Row],[VALOR]],"NO DISPONIBLE","DISPONIBLE")</f>
        <v>#N/A</v>
      </c>
      <c r="M9392" s="9">
        <f>COUNTIF(Tabla267[[#This Row],[VALOR RESTANTE]],0)</f>
        <v>0</v>
      </c>
    </row>
    <row r="9393" spans="2:13" hidden="1" x14ac:dyDescent="0.2">
      <c r="B9393" s="31">
        <v>9384</v>
      </c>
      <c r="J9393">
        <f t="shared" si="146"/>
        <v>105000</v>
      </c>
      <c r="K9393" t="e">
        <f>VLOOKUP(B9393,'REGISTRO ABONOS'!$B$8:$BC$10039,54,0)</f>
        <v>#N/A</v>
      </c>
      <c r="L9393" t="e">
        <f>IF(Tabla267[[#This Row],[VALOR RESTANTE]]&lt;Tabla267[[#This Row],[VALOR]],"NO DISPONIBLE","DISPONIBLE")</f>
        <v>#N/A</v>
      </c>
      <c r="M9393" s="9">
        <f>COUNTIF(Tabla267[[#This Row],[VALOR RESTANTE]],0)</f>
        <v>0</v>
      </c>
    </row>
    <row r="9394" spans="2:13" hidden="1" x14ac:dyDescent="0.2">
      <c r="B9394" s="31">
        <v>9385</v>
      </c>
      <c r="J9394">
        <f t="shared" si="146"/>
        <v>105000</v>
      </c>
      <c r="K9394" t="e">
        <f>VLOOKUP(B9394,'REGISTRO ABONOS'!$B$8:$BC$10039,54,0)</f>
        <v>#N/A</v>
      </c>
      <c r="L9394" t="e">
        <f>IF(Tabla267[[#This Row],[VALOR RESTANTE]]&lt;Tabla267[[#This Row],[VALOR]],"NO DISPONIBLE","DISPONIBLE")</f>
        <v>#N/A</v>
      </c>
      <c r="M9394" s="9">
        <f>COUNTIF(Tabla267[[#This Row],[VALOR RESTANTE]],0)</f>
        <v>0</v>
      </c>
    </row>
    <row r="9395" spans="2:13" hidden="1" x14ac:dyDescent="0.2">
      <c r="B9395" s="31">
        <v>9386</v>
      </c>
      <c r="J9395">
        <f t="shared" si="146"/>
        <v>105000</v>
      </c>
      <c r="K9395" t="e">
        <f>VLOOKUP(B9395,'REGISTRO ABONOS'!$B$8:$BC$10039,54,0)</f>
        <v>#N/A</v>
      </c>
      <c r="L9395" t="e">
        <f>IF(Tabla267[[#This Row],[VALOR RESTANTE]]&lt;Tabla267[[#This Row],[VALOR]],"NO DISPONIBLE","DISPONIBLE")</f>
        <v>#N/A</v>
      </c>
      <c r="M9395" s="9">
        <f>COUNTIF(Tabla267[[#This Row],[VALOR RESTANTE]],0)</f>
        <v>0</v>
      </c>
    </row>
    <row r="9396" spans="2:13" hidden="1" x14ac:dyDescent="0.2">
      <c r="B9396" s="31">
        <v>9387</v>
      </c>
      <c r="J9396">
        <f t="shared" si="146"/>
        <v>105000</v>
      </c>
      <c r="K9396" t="e">
        <f>VLOOKUP(B9396,'REGISTRO ABONOS'!$B$8:$BC$10039,54,0)</f>
        <v>#N/A</v>
      </c>
      <c r="L9396" t="e">
        <f>IF(Tabla267[[#This Row],[VALOR RESTANTE]]&lt;Tabla267[[#This Row],[VALOR]],"NO DISPONIBLE","DISPONIBLE")</f>
        <v>#N/A</v>
      </c>
      <c r="M9396" s="9">
        <f>COUNTIF(Tabla267[[#This Row],[VALOR RESTANTE]],0)</f>
        <v>0</v>
      </c>
    </row>
    <row r="9397" spans="2:13" hidden="1" x14ac:dyDescent="0.2">
      <c r="B9397" s="31">
        <v>9388</v>
      </c>
      <c r="J9397">
        <f t="shared" si="146"/>
        <v>105000</v>
      </c>
      <c r="K9397" t="e">
        <f>VLOOKUP(B9397,'REGISTRO ABONOS'!$B$8:$BC$10039,54,0)</f>
        <v>#N/A</v>
      </c>
      <c r="L9397" t="e">
        <f>IF(Tabla267[[#This Row],[VALOR RESTANTE]]&lt;Tabla267[[#This Row],[VALOR]],"NO DISPONIBLE","DISPONIBLE")</f>
        <v>#N/A</v>
      </c>
      <c r="M9397" s="9">
        <f>COUNTIF(Tabla267[[#This Row],[VALOR RESTANTE]],0)</f>
        <v>0</v>
      </c>
    </row>
    <row r="9398" spans="2:13" hidden="1" x14ac:dyDescent="0.2">
      <c r="B9398" s="31">
        <v>9389</v>
      </c>
      <c r="J9398">
        <f t="shared" si="146"/>
        <v>105000</v>
      </c>
      <c r="K9398" t="e">
        <f>VLOOKUP(B9398,'REGISTRO ABONOS'!$B$8:$BC$10039,54,0)</f>
        <v>#N/A</v>
      </c>
      <c r="L9398" t="e">
        <f>IF(Tabla267[[#This Row],[VALOR RESTANTE]]&lt;Tabla267[[#This Row],[VALOR]],"NO DISPONIBLE","DISPONIBLE")</f>
        <v>#N/A</v>
      </c>
      <c r="M9398" s="9">
        <f>COUNTIF(Tabla267[[#This Row],[VALOR RESTANTE]],0)</f>
        <v>0</v>
      </c>
    </row>
    <row r="9399" spans="2:13" hidden="1" x14ac:dyDescent="0.2">
      <c r="B9399" s="31">
        <v>9390</v>
      </c>
      <c r="J9399">
        <f t="shared" si="146"/>
        <v>105000</v>
      </c>
      <c r="K9399" t="e">
        <f>VLOOKUP(B9399,'REGISTRO ABONOS'!$B$8:$BC$10039,54,0)</f>
        <v>#N/A</v>
      </c>
      <c r="L9399" t="e">
        <f>IF(Tabla267[[#This Row],[VALOR RESTANTE]]&lt;Tabla267[[#This Row],[VALOR]],"NO DISPONIBLE","DISPONIBLE")</f>
        <v>#N/A</v>
      </c>
      <c r="M9399" s="9">
        <f>COUNTIF(Tabla267[[#This Row],[VALOR RESTANTE]],0)</f>
        <v>0</v>
      </c>
    </row>
    <row r="9400" spans="2:13" hidden="1" x14ac:dyDescent="0.2">
      <c r="B9400" s="31">
        <v>9391</v>
      </c>
      <c r="J9400">
        <f t="shared" si="146"/>
        <v>105000</v>
      </c>
      <c r="K9400" t="e">
        <f>VLOOKUP(B9400,'REGISTRO ABONOS'!$B$8:$BC$10039,54,0)</f>
        <v>#N/A</v>
      </c>
      <c r="L9400" t="e">
        <f>IF(Tabla267[[#This Row],[VALOR RESTANTE]]&lt;Tabla267[[#This Row],[VALOR]],"NO DISPONIBLE","DISPONIBLE")</f>
        <v>#N/A</v>
      </c>
      <c r="M9400" s="9">
        <f>COUNTIF(Tabla267[[#This Row],[VALOR RESTANTE]],0)</f>
        <v>0</v>
      </c>
    </row>
    <row r="9401" spans="2:13" hidden="1" x14ac:dyDescent="0.2">
      <c r="B9401" s="31">
        <v>9392</v>
      </c>
      <c r="J9401">
        <f t="shared" si="146"/>
        <v>105000</v>
      </c>
      <c r="K9401" t="e">
        <f>VLOOKUP(B9401,'REGISTRO ABONOS'!$B$8:$BC$10039,54,0)</f>
        <v>#N/A</v>
      </c>
      <c r="L9401" t="e">
        <f>IF(Tabla267[[#This Row],[VALOR RESTANTE]]&lt;Tabla267[[#This Row],[VALOR]],"NO DISPONIBLE","DISPONIBLE")</f>
        <v>#N/A</v>
      </c>
      <c r="M9401" s="9">
        <f>COUNTIF(Tabla267[[#This Row],[VALOR RESTANTE]],0)</f>
        <v>0</v>
      </c>
    </row>
    <row r="9402" spans="2:13" hidden="1" x14ac:dyDescent="0.2">
      <c r="B9402" s="31">
        <v>9393</v>
      </c>
      <c r="J9402">
        <f t="shared" si="146"/>
        <v>105000</v>
      </c>
      <c r="K9402" t="e">
        <f>VLOOKUP(B9402,'REGISTRO ABONOS'!$B$8:$BC$10039,54,0)</f>
        <v>#N/A</v>
      </c>
      <c r="L9402" t="e">
        <f>IF(Tabla267[[#This Row],[VALOR RESTANTE]]&lt;Tabla267[[#This Row],[VALOR]],"NO DISPONIBLE","DISPONIBLE")</f>
        <v>#N/A</v>
      </c>
      <c r="M9402" s="9">
        <f>COUNTIF(Tabla267[[#This Row],[VALOR RESTANTE]],0)</f>
        <v>0</v>
      </c>
    </row>
    <row r="9403" spans="2:13" hidden="1" x14ac:dyDescent="0.2">
      <c r="B9403" s="31">
        <v>9394</v>
      </c>
      <c r="J9403">
        <f t="shared" si="146"/>
        <v>105000</v>
      </c>
      <c r="K9403" t="e">
        <f>VLOOKUP(B9403,'REGISTRO ABONOS'!$B$8:$BC$10039,54,0)</f>
        <v>#N/A</v>
      </c>
      <c r="L9403" t="e">
        <f>IF(Tabla267[[#This Row],[VALOR RESTANTE]]&lt;Tabla267[[#This Row],[VALOR]],"NO DISPONIBLE","DISPONIBLE")</f>
        <v>#N/A</v>
      </c>
      <c r="M9403" s="9">
        <f>COUNTIF(Tabla267[[#This Row],[VALOR RESTANTE]],0)</f>
        <v>0</v>
      </c>
    </row>
    <row r="9404" spans="2:13" hidden="1" x14ac:dyDescent="0.2">
      <c r="B9404" s="31">
        <v>9395</v>
      </c>
      <c r="J9404">
        <f t="shared" si="146"/>
        <v>105000</v>
      </c>
      <c r="K9404" t="e">
        <f>VLOOKUP(B9404,'REGISTRO ABONOS'!$B$8:$BC$10039,54,0)</f>
        <v>#N/A</v>
      </c>
      <c r="L9404" t="e">
        <f>IF(Tabla267[[#This Row],[VALOR RESTANTE]]&lt;Tabla267[[#This Row],[VALOR]],"NO DISPONIBLE","DISPONIBLE")</f>
        <v>#N/A</v>
      </c>
      <c r="M9404" s="9">
        <f>COUNTIF(Tabla267[[#This Row],[VALOR RESTANTE]],0)</f>
        <v>0</v>
      </c>
    </row>
    <row r="9405" spans="2:13" hidden="1" x14ac:dyDescent="0.2">
      <c r="B9405" s="31">
        <v>9396</v>
      </c>
      <c r="J9405">
        <f t="shared" si="146"/>
        <v>105000</v>
      </c>
      <c r="K9405" t="e">
        <f>VLOOKUP(B9405,'REGISTRO ABONOS'!$B$8:$BC$10039,54,0)</f>
        <v>#N/A</v>
      </c>
      <c r="L9405" t="e">
        <f>IF(Tabla267[[#This Row],[VALOR RESTANTE]]&lt;Tabla267[[#This Row],[VALOR]],"NO DISPONIBLE","DISPONIBLE")</f>
        <v>#N/A</v>
      </c>
      <c r="M9405" s="9">
        <f>COUNTIF(Tabla267[[#This Row],[VALOR RESTANTE]],0)</f>
        <v>0</v>
      </c>
    </row>
    <row r="9406" spans="2:13" hidden="1" x14ac:dyDescent="0.2">
      <c r="B9406" s="31">
        <v>9397</v>
      </c>
      <c r="J9406">
        <f t="shared" si="146"/>
        <v>105000</v>
      </c>
      <c r="K9406" t="e">
        <f>VLOOKUP(B9406,'REGISTRO ABONOS'!$B$8:$BC$10039,54,0)</f>
        <v>#N/A</v>
      </c>
      <c r="L9406" t="e">
        <f>IF(Tabla267[[#This Row],[VALOR RESTANTE]]&lt;Tabla267[[#This Row],[VALOR]],"NO DISPONIBLE","DISPONIBLE")</f>
        <v>#N/A</v>
      </c>
      <c r="M9406" s="9">
        <f>COUNTIF(Tabla267[[#This Row],[VALOR RESTANTE]],0)</f>
        <v>0</v>
      </c>
    </row>
    <row r="9407" spans="2:13" hidden="1" x14ac:dyDescent="0.2">
      <c r="B9407" s="31">
        <v>9398</v>
      </c>
      <c r="J9407">
        <f t="shared" si="146"/>
        <v>105000</v>
      </c>
      <c r="K9407" t="e">
        <f>VLOOKUP(B9407,'REGISTRO ABONOS'!$B$8:$BC$10039,54,0)</f>
        <v>#N/A</v>
      </c>
      <c r="L9407" t="e">
        <f>IF(Tabla267[[#This Row],[VALOR RESTANTE]]&lt;Tabla267[[#This Row],[VALOR]],"NO DISPONIBLE","DISPONIBLE")</f>
        <v>#N/A</v>
      </c>
      <c r="M9407" s="9">
        <f>COUNTIF(Tabla267[[#This Row],[VALOR RESTANTE]],0)</f>
        <v>0</v>
      </c>
    </row>
    <row r="9408" spans="2:13" hidden="1" x14ac:dyDescent="0.2">
      <c r="B9408" s="31">
        <v>9399</v>
      </c>
      <c r="J9408">
        <f t="shared" si="146"/>
        <v>105000</v>
      </c>
      <c r="K9408" t="e">
        <f>VLOOKUP(B9408,'REGISTRO ABONOS'!$B$8:$BC$10039,54,0)</f>
        <v>#N/A</v>
      </c>
      <c r="L9408" t="e">
        <f>IF(Tabla267[[#This Row],[VALOR RESTANTE]]&lt;Tabla267[[#This Row],[VALOR]],"NO DISPONIBLE","DISPONIBLE")</f>
        <v>#N/A</v>
      </c>
      <c r="M9408" s="9">
        <f>COUNTIF(Tabla267[[#This Row],[VALOR RESTANTE]],0)</f>
        <v>0</v>
      </c>
    </row>
    <row r="9409" spans="2:13" hidden="1" x14ac:dyDescent="0.2">
      <c r="B9409" s="31">
        <v>9400</v>
      </c>
      <c r="J9409">
        <f t="shared" si="146"/>
        <v>105000</v>
      </c>
      <c r="K9409" t="e">
        <f>VLOOKUP(B9409,'REGISTRO ABONOS'!$B$8:$BC$10039,54,0)</f>
        <v>#N/A</v>
      </c>
      <c r="L9409" t="e">
        <f>IF(Tabla267[[#This Row],[VALOR RESTANTE]]&lt;Tabla267[[#This Row],[VALOR]],"NO DISPONIBLE","DISPONIBLE")</f>
        <v>#N/A</v>
      </c>
      <c r="M9409" s="9">
        <f>COUNTIF(Tabla267[[#This Row],[VALOR RESTANTE]],0)</f>
        <v>0</v>
      </c>
    </row>
    <row r="9410" spans="2:13" hidden="1" x14ac:dyDescent="0.2">
      <c r="B9410" s="31">
        <v>9401</v>
      </c>
      <c r="J9410">
        <f t="shared" si="146"/>
        <v>105000</v>
      </c>
      <c r="K9410" t="e">
        <f>VLOOKUP(B9410,'REGISTRO ABONOS'!$B$8:$BC$10039,54,0)</f>
        <v>#N/A</v>
      </c>
      <c r="L9410" t="e">
        <f>IF(Tabla267[[#This Row],[VALOR RESTANTE]]&lt;Tabla267[[#This Row],[VALOR]],"NO DISPONIBLE","DISPONIBLE")</f>
        <v>#N/A</v>
      </c>
      <c r="M9410" s="9">
        <f>COUNTIF(Tabla267[[#This Row],[VALOR RESTANTE]],0)</f>
        <v>0</v>
      </c>
    </row>
    <row r="9411" spans="2:13" hidden="1" x14ac:dyDescent="0.2">
      <c r="B9411" s="31">
        <v>9402</v>
      </c>
      <c r="J9411">
        <f t="shared" si="146"/>
        <v>105000</v>
      </c>
      <c r="K9411" t="e">
        <f>VLOOKUP(B9411,'REGISTRO ABONOS'!$B$8:$BC$10039,54,0)</f>
        <v>#N/A</v>
      </c>
      <c r="L9411" t="e">
        <f>IF(Tabla267[[#This Row],[VALOR RESTANTE]]&lt;Tabla267[[#This Row],[VALOR]],"NO DISPONIBLE","DISPONIBLE")</f>
        <v>#N/A</v>
      </c>
      <c r="M9411" s="9">
        <f>COUNTIF(Tabla267[[#This Row],[VALOR RESTANTE]],0)</f>
        <v>0</v>
      </c>
    </row>
    <row r="9412" spans="2:13" hidden="1" x14ac:dyDescent="0.2">
      <c r="B9412" s="31">
        <v>9403</v>
      </c>
      <c r="J9412">
        <f t="shared" si="146"/>
        <v>105000</v>
      </c>
      <c r="K9412" t="e">
        <f>VLOOKUP(B9412,'REGISTRO ABONOS'!$B$8:$BC$10039,54,0)</f>
        <v>#N/A</v>
      </c>
      <c r="L9412" t="e">
        <f>IF(Tabla267[[#This Row],[VALOR RESTANTE]]&lt;Tabla267[[#This Row],[VALOR]],"NO DISPONIBLE","DISPONIBLE")</f>
        <v>#N/A</v>
      </c>
      <c r="M9412" s="9">
        <f>COUNTIF(Tabla267[[#This Row],[VALOR RESTANTE]],0)</f>
        <v>0</v>
      </c>
    </row>
    <row r="9413" spans="2:13" hidden="1" x14ac:dyDescent="0.2">
      <c r="B9413" s="31">
        <v>9404</v>
      </c>
      <c r="J9413">
        <f t="shared" si="146"/>
        <v>105000</v>
      </c>
      <c r="K9413" t="e">
        <f>VLOOKUP(B9413,'REGISTRO ABONOS'!$B$8:$BC$10039,54,0)</f>
        <v>#N/A</v>
      </c>
      <c r="L9413" t="e">
        <f>IF(Tabla267[[#This Row],[VALOR RESTANTE]]&lt;Tabla267[[#This Row],[VALOR]],"NO DISPONIBLE","DISPONIBLE")</f>
        <v>#N/A</v>
      </c>
      <c r="M9413" s="9">
        <f>COUNTIF(Tabla267[[#This Row],[VALOR RESTANTE]],0)</f>
        <v>0</v>
      </c>
    </row>
    <row r="9414" spans="2:13" hidden="1" x14ac:dyDescent="0.2">
      <c r="B9414" s="31">
        <v>9405</v>
      </c>
      <c r="J9414">
        <f t="shared" si="146"/>
        <v>105000</v>
      </c>
      <c r="K9414" t="e">
        <f>VLOOKUP(B9414,'REGISTRO ABONOS'!$B$8:$BC$10039,54,0)</f>
        <v>#N/A</v>
      </c>
      <c r="L9414" t="e">
        <f>IF(Tabla267[[#This Row],[VALOR RESTANTE]]&lt;Tabla267[[#This Row],[VALOR]],"NO DISPONIBLE","DISPONIBLE")</f>
        <v>#N/A</v>
      </c>
      <c r="M9414" s="9">
        <f>COUNTIF(Tabla267[[#This Row],[VALOR RESTANTE]],0)</f>
        <v>0</v>
      </c>
    </row>
    <row r="9415" spans="2:13" hidden="1" x14ac:dyDescent="0.2">
      <c r="B9415" s="31">
        <v>9406</v>
      </c>
      <c r="J9415">
        <f t="shared" si="146"/>
        <v>105000</v>
      </c>
      <c r="K9415" t="e">
        <f>VLOOKUP(B9415,'REGISTRO ABONOS'!$B$8:$BC$10039,54,0)</f>
        <v>#N/A</v>
      </c>
      <c r="L9415" t="e">
        <f>IF(Tabla267[[#This Row],[VALOR RESTANTE]]&lt;Tabla267[[#This Row],[VALOR]],"NO DISPONIBLE","DISPONIBLE")</f>
        <v>#N/A</v>
      </c>
      <c r="M9415" s="9">
        <f>COUNTIF(Tabla267[[#This Row],[VALOR RESTANTE]],0)</f>
        <v>0</v>
      </c>
    </row>
    <row r="9416" spans="2:13" hidden="1" x14ac:dyDescent="0.2">
      <c r="B9416" s="31">
        <v>9407</v>
      </c>
      <c r="J9416">
        <f t="shared" si="146"/>
        <v>105000</v>
      </c>
      <c r="K9416" t="e">
        <f>VLOOKUP(B9416,'REGISTRO ABONOS'!$B$8:$BC$10039,54,0)</f>
        <v>#N/A</v>
      </c>
      <c r="L9416" t="e">
        <f>IF(Tabla267[[#This Row],[VALOR RESTANTE]]&lt;Tabla267[[#This Row],[VALOR]],"NO DISPONIBLE","DISPONIBLE")</f>
        <v>#N/A</v>
      </c>
      <c r="M9416" s="9">
        <f>COUNTIF(Tabla267[[#This Row],[VALOR RESTANTE]],0)</f>
        <v>0</v>
      </c>
    </row>
    <row r="9417" spans="2:13" hidden="1" x14ac:dyDescent="0.2">
      <c r="B9417" s="31">
        <v>9408</v>
      </c>
      <c r="J9417">
        <f t="shared" si="146"/>
        <v>105000</v>
      </c>
      <c r="K9417" t="e">
        <f>VLOOKUP(B9417,'REGISTRO ABONOS'!$B$8:$BC$10039,54,0)</f>
        <v>#N/A</v>
      </c>
      <c r="L9417" t="e">
        <f>IF(Tabla267[[#This Row],[VALOR RESTANTE]]&lt;Tabla267[[#This Row],[VALOR]],"NO DISPONIBLE","DISPONIBLE")</f>
        <v>#N/A</v>
      </c>
      <c r="M9417" s="9">
        <f>COUNTIF(Tabla267[[#This Row],[VALOR RESTANTE]],0)</f>
        <v>0</v>
      </c>
    </row>
    <row r="9418" spans="2:13" hidden="1" x14ac:dyDescent="0.2">
      <c r="B9418" s="31">
        <v>9409</v>
      </c>
      <c r="J9418">
        <f t="shared" si="146"/>
        <v>105000</v>
      </c>
      <c r="K9418" t="e">
        <f>VLOOKUP(B9418,'REGISTRO ABONOS'!$B$8:$BC$10039,54,0)</f>
        <v>#N/A</v>
      </c>
      <c r="L9418" t="e">
        <f>IF(Tabla267[[#This Row],[VALOR RESTANTE]]&lt;Tabla267[[#This Row],[VALOR]],"NO DISPONIBLE","DISPONIBLE")</f>
        <v>#N/A</v>
      </c>
      <c r="M9418" s="9">
        <f>COUNTIF(Tabla267[[#This Row],[VALOR RESTANTE]],0)</f>
        <v>0</v>
      </c>
    </row>
    <row r="9419" spans="2:13" hidden="1" x14ac:dyDescent="0.2">
      <c r="B9419" s="31">
        <v>9410</v>
      </c>
      <c r="J9419">
        <f t="shared" si="146"/>
        <v>105000</v>
      </c>
      <c r="K9419" t="e">
        <f>VLOOKUP(B9419,'REGISTRO ABONOS'!$B$8:$BC$10039,54,0)</f>
        <v>#N/A</v>
      </c>
      <c r="L9419" t="e">
        <f>IF(Tabla267[[#This Row],[VALOR RESTANTE]]&lt;Tabla267[[#This Row],[VALOR]],"NO DISPONIBLE","DISPONIBLE")</f>
        <v>#N/A</v>
      </c>
      <c r="M9419" s="9">
        <f>COUNTIF(Tabla267[[#This Row],[VALOR RESTANTE]],0)</f>
        <v>0</v>
      </c>
    </row>
    <row r="9420" spans="2:13" hidden="1" x14ac:dyDescent="0.2">
      <c r="B9420" s="31">
        <v>9411</v>
      </c>
      <c r="J9420">
        <f t="shared" ref="J9420:J9483" si="147">IF(C9420&gt;43607,130000,105000)</f>
        <v>105000</v>
      </c>
      <c r="K9420" t="e">
        <f>VLOOKUP(B9420,'REGISTRO ABONOS'!$B$8:$BC$10039,54,0)</f>
        <v>#N/A</v>
      </c>
      <c r="L9420" t="e">
        <f>IF(Tabla267[[#This Row],[VALOR RESTANTE]]&lt;Tabla267[[#This Row],[VALOR]],"NO DISPONIBLE","DISPONIBLE")</f>
        <v>#N/A</v>
      </c>
      <c r="M9420" s="9">
        <f>COUNTIF(Tabla267[[#This Row],[VALOR RESTANTE]],0)</f>
        <v>0</v>
      </c>
    </row>
    <row r="9421" spans="2:13" hidden="1" x14ac:dyDescent="0.2">
      <c r="B9421" s="31">
        <v>9412</v>
      </c>
      <c r="J9421">
        <f t="shared" si="147"/>
        <v>105000</v>
      </c>
      <c r="K9421" t="e">
        <f>VLOOKUP(B9421,'REGISTRO ABONOS'!$B$8:$BC$10039,54,0)</f>
        <v>#N/A</v>
      </c>
      <c r="L9421" t="e">
        <f>IF(Tabla267[[#This Row],[VALOR RESTANTE]]&lt;Tabla267[[#This Row],[VALOR]],"NO DISPONIBLE","DISPONIBLE")</f>
        <v>#N/A</v>
      </c>
      <c r="M9421" s="9">
        <f>COUNTIF(Tabla267[[#This Row],[VALOR RESTANTE]],0)</f>
        <v>0</v>
      </c>
    </row>
    <row r="9422" spans="2:13" hidden="1" x14ac:dyDescent="0.2">
      <c r="B9422" s="31">
        <v>9413</v>
      </c>
      <c r="J9422">
        <f t="shared" si="147"/>
        <v>105000</v>
      </c>
      <c r="K9422" t="e">
        <f>VLOOKUP(B9422,'REGISTRO ABONOS'!$B$8:$BC$10039,54,0)</f>
        <v>#N/A</v>
      </c>
      <c r="L9422" t="e">
        <f>IF(Tabla267[[#This Row],[VALOR RESTANTE]]&lt;Tabla267[[#This Row],[VALOR]],"NO DISPONIBLE","DISPONIBLE")</f>
        <v>#N/A</v>
      </c>
      <c r="M9422" s="9">
        <f>COUNTIF(Tabla267[[#This Row],[VALOR RESTANTE]],0)</f>
        <v>0</v>
      </c>
    </row>
    <row r="9423" spans="2:13" hidden="1" x14ac:dyDescent="0.2">
      <c r="B9423" s="31">
        <v>9414</v>
      </c>
      <c r="J9423">
        <f t="shared" si="147"/>
        <v>105000</v>
      </c>
      <c r="K9423" t="e">
        <f>VLOOKUP(B9423,'REGISTRO ABONOS'!$B$8:$BC$10039,54,0)</f>
        <v>#N/A</v>
      </c>
      <c r="L9423" t="e">
        <f>IF(Tabla267[[#This Row],[VALOR RESTANTE]]&lt;Tabla267[[#This Row],[VALOR]],"NO DISPONIBLE","DISPONIBLE")</f>
        <v>#N/A</v>
      </c>
      <c r="M9423" s="9">
        <f>COUNTIF(Tabla267[[#This Row],[VALOR RESTANTE]],0)</f>
        <v>0</v>
      </c>
    </row>
    <row r="9424" spans="2:13" hidden="1" x14ac:dyDescent="0.2">
      <c r="B9424" s="31">
        <v>9415</v>
      </c>
      <c r="J9424">
        <f t="shared" si="147"/>
        <v>105000</v>
      </c>
      <c r="K9424" t="e">
        <f>VLOOKUP(B9424,'REGISTRO ABONOS'!$B$8:$BC$10039,54,0)</f>
        <v>#N/A</v>
      </c>
      <c r="L9424" t="e">
        <f>IF(Tabla267[[#This Row],[VALOR RESTANTE]]&lt;Tabla267[[#This Row],[VALOR]],"NO DISPONIBLE","DISPONIBLE")</f>
        <v>#N/A</v>
      </c>
      <c r="M9424" s="9">
        <f>COUNTIF(Tabla267[[#This Row],[VALOR RESTANTE]],0)</f>
        <v>0</v>
      </c>
    </row>
    <row r="9425" spans="2:13" hidden="1" x14ac:dyDescent="0.2">
      <c r="B9425" s="31">
        <v>9416</v>
      </c>
      <c r="J9425">
        <f t="shared" si="147"/>
        <v>105000</v>
      </c>
      <c r="K9425" t="e">
        <f>VLOOKUP(B9425,'REGISTRO ABONOS'!$B$8:$BC$10039,54,0)</f>
        <v>#N/A</v>
      </c>
      <c r="L9425" t="e">
        <f>IF(Tabla267[[#This Row],[VALOR RESTANTE]]&lt;Tabla267[[#This Row],[VALOR]],"NO DISPONIBLE","DISPONIBLE")</f>
        <v>#N/A</v>
      </c>
      <c r="M9425" s="9">
        <f>COUNTIF(Tabla267[[#This Row],[VALOR RESTANTE]],0)</f>
        <v>0</v>
      </c>
    </row>
    <row r="9426" spans="2:13" hidden="1" x14ac:dyDescent="0.2">
      <c r="B9426" s="31">
        <v>9417</v>
      </c>
      <c r="J9426">
        <f t="shared" si="147"/>
        <v>105000</v>
      </c>
      <c r="K9426" t="e">
        <f>VLOOKUP(B9426,'REGISTRO ABONOS'!$B$8:$BC$10039,54,0)</f>
        <v>#N/A</v>
      </c>
      <c r="L9426" t="e">
        <f>IF(Tabla267[[#This Row],[VALOR RESTANTE]]&lt;Tabla267[[#This Row],[VALOR]],"NO DISPONIBLE","DISPONIBLE")</f>
        <v>#N/A</v>
      </c>
      <c r="M9426" s="9">
        <f>COUNTIF(Tabla267[[#This Row],[VALOR RESTANTE]],0)</f>
        <v>0</v>
      </c>
    </row>
    <row r="9427" spans="2:13" hidden="1" x14ac:dyDescent="0.2">
      <c r="B9427" s="31">
        <v>9418</v>
      </c>
      <c r="J9427">
        <f t="shared" si="147"/>
        <v>105000</v>
      </c>
      <c r="K9427" t="e">
        <f>VLOOKUP(B9427,'REGISTRO ABONOS'!$B$8:$BC$10039,54,0)</f>
        <v>#N/A</v>
      </c>
      <c r="L9427" t="e">
        <f>IF(Tabla267[[#This Row],[VALOR RESTANTE]]&lt;Tabla267[[#This Row],[VALOR]],"NO DISPONIBLE","DISPONIBLE")</f>
        <v>#N/A</v>
      </c>
      <c r="M9427" s="9">
        <f>COUNTIF(Tabla267[[#This Row],[VALOR RESTANTE]],0)</f>
        <v>0</v>
      </c>
    </row>
    <row r="9428" spans="2:13" hidden="1" x14ac:dyDescent="0.2">
      <c r="B9428" s="31">
        <v>9419</v>
      </c>
      <c r="J9428">
        <f t="shared" si="147"/>
        <v>105000</v>
      </c>
      <c r="K9428" t="e">
        <f>VLOOKUP(B9428,'REGISTRO ABONOS'!$B$8:$BC$10039,54,0)</f>
        <v>#N/A</v>
      </c>
      <c r="L9428" t="e">
        <f>IF(Tabla267[[#This Row],[VALOR RESTANTE]]&lt;Tabla267[[#This Row],[VALOR]],"NO DISPONIBLE","DISPONIBLE")</f>
        <v>#N/A</v>
      </c>
      <c r="M9428" s="9">
        <f>COUNTIF(Tabla267[[#This Row],[VALOR RESTANTE]],0)</f>
        <v>0</v>
      </c>
    </row>
    <row r="9429" spans="2:13" hidden="1" x14ac:dyDescent="0.2">
      <c r="B9429" s="31">
        <v>9420</v>
      </c>
      <c r="J9429">
        <f t="shared" si="147"/>
        <v>105000</v>
      </c>
      <c r="K9429" t="e">
        <f>VLOOKUP(B9429,'REGISTRO ABONOS'!$B$8:$BC$10039,54,0)</f>
        <v>#N/A</v>
      </c>
      <c r="L9429" t="e">
        <f>IF(Tabla267[[#This Row],[VALOR RESTANTE]]&lt;Tabla267[[#This Row],[VALOR]],"NO DISPONIBLE","DISPONIBLE")</f>
        <v>#N/A</v>
      </c>
      <c r="M9429" s="9">
        <f>COUNTIF(Tabla267[[#This Row],[VALOR RESTANTE]],0)</f>
        <v>0</v>
      </c>
    </row>
    <row r="9430" spans="2:13" hidden="1" x14ac:dyDescent="0.2">
      <c r="B9430" s="31">
        <v>9421</v>
      </c>
      <c r="J9430">
        <f t="shared" si="147"/>
        <v>105000</v>
      </c>
      <c r="K9430" t="e">
        <f>VLOOKUP(B9430,'REGISTRO ABONOS'!$B$8:$BC$10039,54,0)</f>
        <v>#N/A</v>
      </c>
      <c r="L9430" t="e">
        <f>IF(Tabla267[[#This Row],[VALOR RESTANTE]]&lt;Tabla267[[#This Row],[VALOR]],"NO DISPONIBLE","DISPONIBLE")</f>
        <v>#N/A</v>
      </c>
      <c r="M9430" s="9">
        <f>COUNTIF(Tabla267[[#This Row],[VALOR RESTANTE]],0)</f>
        <v>0</v>
      </c>
    </row>
    <row r="9431" spans="2:13" hidden="1" x14ac:dyDescent="0.2">
      <c r="B9431" s="31">
        <v>9422</v>
      </c>
      <c r="J9431">
        <f t="shared" si="147"/>
        <v>105000</v>
      </c>
      <c r="K9431" t="e">
        <f>VLOOKUP(B9431,'REGISTRO ABONOS'!$B$8:$BC$10039,54,0)</f>
        <v>#N/A</v>
      </c>
      <c r="L9431" t="e">
        <f>IF(Tabla267[[#This Row],[VALOR RESTANTE]]&lt;Tabla267[[#This Row],[VALOR]],"NO DISPONIBLE","DISPONIBLE")</f>
        <v>#N/A</v>
      </c>
      <c r="M9431" s="9">
        <f>COUNTIF(Tabla267[[#This Row],[VALOR RESTANTE]],0)</f>
        <v>0</v>
      </c>
    </row>
    <row r="9432" spans="2:13" hidden="1" x14ac:dyDescent="0.2">
      <c r="B9432" s="31">
        <v>9423</v>
      </c>
      <c r="J9432">
        <f t="shared" si="147"/>
        <v>105000</v>
      </c>
      <c r="K9432" t="e">
        <f>VLOOKUP(B9432,'REGISTRO ABONOS'!$B$8:$BC$10039,54,0)</f>
        <v>#N/A</v>
      </c>
      <c r="L9432" t="e">
        <f>IF(Tabla267[[#This Row],[VALOR RESTANTE]]&lt;Tabla267[[#This Row],[VALOR]],"NO DISPONIBLE","DISPONIBLE")</f>
        <v>#N/A</v>
      </c>
      <c r="M9432" s="9">
        <f>COUNTIF(Tabla267[[#This Row],[VALOR RESTANTE]],0)</f>
        <v>0</v>
      </c>
    </row>
    <row r="9433" spans="2:13" hidden="1" x14ac:dyDescent="0.2">
      <c r="B9433" s="31">
        <v>9424</v>
      </c>
      <c r="J9433">
        <f t="shared" si="147"/>
        <v>105000</v>
      </c>
      <c r="K9433" t="e">
        <f>VLOOKUP(B9433,'REGISTRO ABONOS'!$B$8:$BC$10039,54,0)</f>
        <v>#N/A</v>
      </c>
      <c r="L9433" t="e">
        <f>IF(Tabla267[[#This Row],[VALOR RESTANTE]]&lt;Tabla267[[#This Row],[VALOR]],"NO DISPONIBLE","DISPONIBLE")</f>
        <v>#N/A</v>
      </c>
      <c r="M9433" s="9">
        <f>COUNTIF(Tabla267[[#This Row],[VALOR RESTANTE]],0)</f>
        <v>0</v>
      </c>
    </row>
    <row r="9434" spans="2:13" hidden="1" x14ac:dyDescent="0.2">
      <c r="B9434" s="31">
        <v>9425</v>
      </c>
      <c r="J9434">
        <f t="shared" si="147"/>
        <v>105000</v>
      </c>
      <c r="K9434" t="e">
        <f>VLOOKUP(B9434,'REGISTRO ABONOS'!$B$8:$BC$10039,54,0)</f>
        <v>#N/A</v>
      </c>
      <c r="L9434" t="e">
        <f>IF(Tabla267[[#This Row],[VALOR RESTANTE]]&lt;Tabla267[[#This Row],[VALOR]],"NO DISPONIBLE","DISPONIBLE")</f>
        <v>#N/A</v>
      </c>
      <c r="M9434" s="9">
        <f>COUNTIF(Tabla267[[#This Row],[VALOR RESTANTE]],0)</f>
        <v>0</v>
      </c>
    </row>
    <row r="9435" spans="2:13" hidden="1" x14ac:dyDescent="0.2">
      <c r="B9435" s="31">
        <v>9426</v>
      </c>
      <c r="J9435">
        <f t="shared" si="147"/>
        <v>105000</v>
      </c>
      <c r="K9435" t="e">
        <f>VLOOKUP(B9435,'REGISTRO ABONOS'!$B$8:$BC$10039,54,0)</f>
        <v>#N/A</v>
      </c>
      <c r="L9435" t="e">
        <f>IF(Tabla267[[#This Row],[VALOR RESTANTE]]&lt;Tabla267[[#This Row],[VALOR]],"NO DISPONIBLE","DISPONIBLE")</f>
        <v>#N/A</v>
      </c>
      <c r="M9435" s="9">
        <f>COUNTIF(Tabla267[[#This Row],[VALOR RESTANTE]],0)</f>
        <v>0</v>
      </c>
    </row>
    <row r="9436" spans="2:13" hidden="1" x14ac:dyDescent="0.2">
      <c r="B9436" s="31">
        <v>9427</v>
      </c>
      <c r="J9436">
        <f t="shared" si="147"/>
        <v>105000</v>
      </c>
      <c r="K9436" t="e">
        <f>VLOOKUP(B9436,'REGISTRO ABONOS'!$B$8:$BC$10039,54,0)</f>
        <v>#N/A</v>
      </c>
      <c r="L9436" t="e">
        <f>IF(Tabla267[[#This Row],[VALOR RESTANTE]]&lt;Tabla267[[#This Row],[VALOR]],"NO DISPONIBLE","DISPONIBLE")</f>
        <v>#N/A</v>
      </c>
      <c r="M9436" s="9">
        <f>COUNTIF(Tabla267[[#This Row],[VALOR RESTANTE]],0)</f>
        <v>0</v>
      </c>
    </row>
    <row r="9437" spans="2:13" hidden="1" x14ac:dyDescent="0.2">
      <c r="B9437" s="31">
        <v>9428</v>
      </c>
      <c r="J9437">
        <f t="shared" si="147"/>
        <v>105000</v>
      </c>
      <c r="K9437" t="e">
        <f>VLOOKUP(B9437,'REGISTRO ABONOS'!$B$8:$BC$10039,54,0)</f>
        <v>#N/A</v>
      </c>
      <c r="L9437" t="e">
        <f>IF(Tabla267[[#This Row],[VALOR RESTANTE]]&lt;Tabla267[[#This Row],[VALOR]],"NO DISPONIBLE","DISPONIBLE")</f>
        <v>#N/A</v>
      </c>
      <c r="M9437" s="9">
        <f>COUNTIF(Tabla267[[#This Row],[VALOR RESTANTE]],0)</f>
        <v>0</v>
      </c>
    </row>
    <row r="9438" spans="2:13" hidden="1" x14ac:dyDescent="0.2">
      <c r="B9438" s="31">
        <v>9429</v>
      </c>
      <c r="J9438">
        <f t="shared" si="147"/>
        <v>105000</v>
      </c>
      <c r="K9438" t="e">
        <f>VLOOKUP(B9438,'REGISTRO ABONOS'!$B$8:$BC$10039,54,0)</f>
        <v>#N/A</v>
      </c>
      <c r="L9438" t="e">
        <f>IF(Tabla267[[#This Row],[VALOR RESTANTE]]&lt;Tabla267[[#This Row],[VALOR]],"NO DISPONIBLE","DISPONIBLE")</f>
        <v>#N/A</v>
      </c>
      <c r="M9438" s="9">
        <f>COUNTIF(Tabla267[[#This Row],[VALOR RESTANTE]],0)</f>
        <v>0</v>
      </c>
    </row>
    <row r="9439" spans="2:13" hidden="1" x14ac:dyDescent="0.2">
      <c r="B9439" s="31">
        <v>9430</v>
      </c>
      <c r="J9439">
        <f t="shared" si="147"/>
        <v>105000</v>
      </c>
      <c r="K9439" t="e">
        <f>VLOOKUP(B9439,'REGISTRO ABONOS'!$B$8:$BC$10039,54,0)</f>
        <v>#N/A</v>
      </c>
      <c r="L9439" t="e">
        <f>IF(Tabla267[[#This Row],[VALOR RESTANTE]]&lt;Tabla267[[#This Row],[VALOR]],"NO DISPONIBLE","DISPONIBLE")</f>
        <v>#N/A</v>
      </c>
      <c r="M9439" s="9">
        <f>COUNTIF(Tabla267[[#This Row],[VALOR RESTANTE]],0)</f>
        <v>0</v>
      </c>
    </row>
    <row r="9440" spans="2:13" hidden="1" x14ac:dyDescent="0.2">
      <c r="B9440" s="31">
        <v>9431</v>
      </c>
      <c r="J9440">
        <f t="shared" si="147"/>
        <v>105000</v>
      </c>
      <c r="K9440" t="e">
        <f>VLOOKUP(B9440,'REGISTRO ABONOS'!$B$8:$BC$10039,54,0)</f>
        <v>#N/A</v>
      </c>
      <c r="L9440" t="e">
        <f>IF(Tabla267[[#This Row],[VALOR RESTANTE]]&lt;Tabla267[[#This Row],[VALOR]],"NO DISPONIBLE","DISPONIBLE")</f>
        <v>#N/A</v>
      </c>
      <c r="M9440" s="9">
        <f>COUNTIF(Tabla267[[#This Row],[VALOR RESTANTE]],0)</f>
        <v>0</v>
      </c>
    </row>
    <row r="9441" spans="2:13" hidden="1" x14ac:dyDescent="0.2">
      <c r="B9441" s="31">
        <v>9432</v>
      </c>
      <c r="J9441">
        <f t="shared" si="147"/>
        <v>105000</v>
      </c>
      <c r="K9441" t="e">
        <f>VLOOKUP(B9441,'REGISTRO ABONOS'!$B$8:$BC$10039,54,0)</f>
        <v>#N/A</v>
      </c>
      <c r="L9441" t="e">
        <f>IF(Tabla267[[#This Row],[VALOR RESTANTE]]&lt;Tabla267[[#This Row],[VALOR]],"NO DISPONIBLE","DISPONIBLE")</f>
        <v>#N/A</v>
      </c>
      <c r="M9441" s="9">
        <f>COUNTIF(Tabla267[[#This Row],[VALOR RESTANTE]],0)</f>
        <v>0</v>
      </c>
    </row>
    <row r="9442" spans="2:13" hidden="1" x14ac:dyDescent="0.2">
      <c r="B9442" s="31">
        <v>9433</v>
      </c>
      <c r="J9442">
        <f t="shared" si="147"/>
        <v>105000</v>
      </c>
      <c r="K9442" t="e">
        <f>VLOOKUP(B9442,'REGISTRO ABONOS'!$B$8:$BC$10039,54,0)</f>
        <v>#N/A</v>
      </c>
      <c r="L9442" t="e">
        <f>IF(Tabla267[[#This Row],[VALOR RESTANTE]]&lt;Tabla267[[#This Row],[VALOR]],"NO DISPONIBLE","DISPONIBLE")</f>
        <v>#N/A</v>
      </c>
      <c r="M9442" s="9">
        <f>COUNTIF(Tabla267[[#This Row],[VALOR RESTANTE]],0)</f>
        <v>0</v>
      </c>
    </row>
    <row r="9443" spans="2:13" hidden="1" x14ac:dyDescent="0.2">
      <c r="B9443" s="31">
        <v>9434</v>
      </c>
      <c r="J9443">
        <f t="shared" si="147"/>
        <v>105000</v>
      </c>
      <c r="K9443" t="e">
        <f>VLOOKUP(B9443,'REGISTRO ABONOS'!$B$8:$BC$10039,54,0)</f>
        <v>#N/A</v>
      </c>
      <c r="L9443" t="e">
        <f>IF(Tabla267[[#This Row],[VALOR RESTANTE]]&lt;Tabla267[[#This Row],[VALOR]],"NO DISPONIBLE","DISPONIBLE")</f>
        <v>#N/A</v>
      </c>
      <c r="M9443" s="9">
        <f>COUNTIF(Tabla267[[#This Row],[VALOR RESTANTE]],0)</f>
        <v>0</v>
      </c>
    </row>
    <row r="9444" spans="2:13" hidden="1" x14ac:dyDescent="0.2">
      <c r="B9444" s="31">
        <v>9435</v>
      </c>
      <c r="J9444">
        <f t="shared" si="147"/>
        <v>105000</v>
      </c>
      <c r="K9444" t="e">
        <f>VLOOKUP(B9444,'REGISTRO ABONOS'!$B$8:$BC$10039,54,0)</f>
        <v>#N/A</v>
      </c>
      <c r="L9444" t="e">
        <f>IF(Tabla267[[#This Row],[VALOR RESTANTE]]&lt;Tabla267[[#This Row],[VALOR]],"NO DISPONIBLE","DISPONIBLE")</f>
        <v>#N/A</v>
      </c>
      <c r="M9444" s="9">
        <f>COUNTIF(Tabla267[[#This Row],[VALOR RESTANTE]],0)</f>
        <v>0</v>
      </c>
    </row>
    <row r="9445" spans="2:13" hidden="1" x14ac:dyDescent="0.2">
      <c r="B9445" s="31">
        <v>9436</v>
      </c>
      <c r="J9445">
        <f t="shared" si="147"/>
        <v>105000</v>
      </c>
      <c r="K9445" t="e">
        <f>VLOOKUP(B9445,'REGISTRO ABONOS'!$B$8:$BC$10039,54,0)</f>
        <v>#N/A</v>
      </c>
      <c r="L9445" t="e">
        <f>IF(Tabla267[[#This Row],[VALOR RESTANTE]]&lt;Tabla267[[#This Row],[VALOR]],"NO DISPONIBLE","DISPONIBLE")</f>
        <v>#N/A</v>
      </c>
      <c r="M9445" s="9">
        <f>COUNTIF(Tabla267[[#This Row],[VALOR RESTANTE]],0)</f>
        <v>0</v>
      </c>
    </row>
    <row r="9446" spans="2:13" hidden="1" x14ac:dyDescent="0.2">
      <c r="B9446" s="31">
        <v>9437</v>
      </c>
      <c r="J9446">
        <f t="shared" si="147"/>
        <v>105000</v>
      </c>
      <c r="K9446" t="e">
        <f>VLOOKUP(B9446,'REGISTRO ABONOS'!$B$8:$BC$10039,54,0)</f>
        <v>#N/A</v>
      </c>
      <c r="L9446" t="e">
        <f>IF(Tabla267[[#This Row],[VALOR RESTANTE]]&lt;Tabla267[[#This Row],[VALOR]],"NO DISPONIBLE","DISPONIBLE")</f>
        <v>#N/A</v>
      </c>
      <c r="M9446" s="9">
        <f>COUNTIF(Tabla267[[#This Row],[VALOR RESTANTE]],0)</f>
        <v>0</v>
      </c>
    </row>
    <row r="9447" spans="2:13" hidden="1" x14ac:dyDescent="0.2">
      <c r="B9447" s="31">
        <v>9438</v>
      </c>
      <c r="J9447">
        <f t="shared" si="147"/>
        <v>105000</v>
      </c>
      <c r="K9447" t="e">
        <f>VLOOKUP(B9447,'REGISTRO ABONOS'!$B$8:$BC$10039,54,0)</f>
        <v>#N/A</v>
      </c>
      <c r="L9447" t="e">
        <f>IF(Tabla267[[#This Row],[VALOR RESTANTE]]&lt;Tabla267[[#This Row],[VALOR]],"NO DISPONIBLE","DISPONIBLE")</f>
        <v>#N/A</v>
      </c>
      <c r="M9447" s="9">
        <f>COUNTIF(Tabla267[[#This Row],[VALOR RESTANTE]],0)</f>
        <v>0</v>
      </c>
    </row>
    <row r="9448" spans="2:13" hidden="1" x14ac:dyDescent="0.2">
      <c r="B9448" s="31">
        <v>9439</v>
      </c>
      <c r="J9448">
        <f t="shared" si="147"/>
        <v>105000</v>
      </c>
      <c r="K9448" t="e">
        <f>VLOOKUP(B9448,'REGISTRO ABONOS'!$B$8:$BC$10039,54,0)</f>
        <v>#N/A</v>
      </c>
      <c r="L9448" t="e">
        <f>IF(Tabla267[[#This Row],[VALOR RESTANTE]]&lt;Tabla267[[#This Row],[VALOR]],"NO DISPONIBLE","DISPONIBLE")</f>
        <v>#N/A</v>
      </c>
      <c r="M9448" s="9">
        <f>COUNTIF(Tabla267[[#This Row],[VALOR RESTANTE]],0)</f>
        <v>0</v>
      </c>
    </row>
    <row r="9449" spans="2:13" hidden="1" x14ac:dyDescent="0.2">
      <c r="B9449" s="31">
        <v>9440</v>
      </c>
      <c r="J9449">
        <f t="shared" si="147"/>
        <v>105000</v>
      </c>
      <c r="K9449" t="e">
        <f>VLOOKUP(B9449,'REGISTRO ABONOS'!$B$8:$BC$10039,54,0)</f>
        <v>#N/A</v>
      </c>
      <c r="L9449" t="e">
        <f>IF(Tabla267[[#This Row],[VALOR RESTANTE]]&lt;Tabla267[[#This Row],[VALOR]],"NO DISPONIBLE","DISPONIBLE")</f>
        <v>#N/A</v>
      </c>
      <c r="M9449" s="9">
        <f>COUNTIF(Tabla267[[#This Row],[VALOR RESTANTE]],0)</f>
        <v>0</v>
      </c>
    </row>
    <row r="9450" spans="2:13" hidden="1" x14ac:dyDescent="0.2">
      <c r="B9450" s="31">
        <v>9441</v>
      </c>
      <c r="J9450">
        <f t="shared" si="147"/>
        <v>105000</v>
      </c>
      <c r="K9450" t="e">
        <f>VLOOKUP(B9450,'REGISTRO ABONOS'!$B$8:$BC$10039,54,0)</f>
        <v>#N/A</v>
      </c>
      <c r="L9450" t="e">
        <f>IF(Tabla267[[#This Row],[VALOR RESTANTE]]&lt;Tabla267[[#This Row],[VALOR]],"NO DISPONIBLE","DISPONIBLE")</f>
        <v>#N/A</v>
      </c>
      <c r="M9450" s="9">
        <f>COUNTIF(Tabla267[[#This Row],[VALOR RESTANTE]],0)</f>
        <v>0</v>
      </c>
    </row>
    <row r="9451" spans="2:13" hidden="1" x14ac:dyDescent="0.2">
      <c r="B9451" s="31">
        <v>9442</v>
      </c>
      <c r="J9451">
        <f t="shared" si="147"/>
        <v>105000</v>
      </c>
      <c r="K9451" t="e">
        <f>VLOOKUP(B9451,'REGISTRO ABONOS'!$B$8:$BC$10039,54,0)</f>
        <v>#N/A</v>
      </c>
      <c r="L9451" t="e">
        <f>IF(Tabla267[[#This Row],[VALOR RESTANTE]]&lt;Tabla267[[#This Row],[VALOR]],"NO DISPONIBLE","DISPONIBLE")</f>
        <v>#N/A</v>
      </c>
      <c r="M9451" s="9">
        <f>COUNTIF(Tabla267[[#This Row],[VALOR RESTANTE]],0)</f>
        <v>0</v>
      </c>
    </row>
    <row r="9452" spans="2:13" hidden="1" x14ac:dyDescent="0.2">
      <c r="B9452" s="31">
        <v>9443</v>
      </c>
      <c r="J9452">
        <f t="shared" si="147"/>
        <v>105000</v>
      </c>
      <c r="K9452" t="e">
        <f>VLOOKUP(B9452,'REGISTRO ABONOS'!$B$8:$BC$10039,54,0)</f>
        <v>#N/A</v>
      </c>
      <c r="L9452" t="e">
        <f>IF(Tabla267[[#This Row],[VALOR RESTANTE]]&lt;Tabla267[[#This Row],[VALOR]],"NO DISPONIBLE","DISPONIBLE")</f>
        <v>#N/A</v>
      </c>
      <c r="M9452" s="9">
        <f>COUNTIF(Tabla267[[#This Row],[VALOR RESTANTE]],0)</f>
        <v>0</v>
      </c>
    </row>
    <row r="9453" spans="2:13" hidden="1" x14ac:dyDescent="0.2">
      <c r="B9453" s="31">
        <v>9444</v>
      </c>
      <c r="J9453">
        <f t="shared" si="147"/>
        <v>105000</v>
      </c>
      <c r="K9453" t="e">
        <f>VLOOKUP(B9453,'REGISTRO ABONOS'!$B$8:$BC$10039,54,0)</f>
        <v>#N/A</v>
      </c>
      <c r="L9453" t="e">
        <f>IF(Tabla267[[#This Row],[VALOR RESTANTE]]&lt;Tabla267[[#This Row],[VALOR]],"NO DISPONIBLE","DISPONIBLE")</f>
        <v>#N/A</v>
      </c>
      <c r="M9453" s="9">
        <f>COUNTIF(Tabla267[[#This Row],[VALOR RESTANTE]],0)</f>
        <v>0</v>
      </c>
    </row>
    <row r="9454" spans="2:13" hidden="1" x14ac:dyDescent="0.2">
      <c r="B9454" s="31">
        <v>9445</v>
      </c>
      <c r="J9454">
        <f t="shared" si="147"/>
        <v>105000</v>
      </c>
      <c r="K9454" t="e">
        <f>VLOOKUP(B9454,'REGISTRO ABONOS'!$B$8:$BC$10039,54,0)</f>
        <v>#N/A</v>
      </c>
      <c r="L9454" t="e">
        <f>IF(Tabla267[[#This Row],[VALOR RESTANTE]]&lt;Tabla267[[#This Row],[VALOR]],"NO DISPONIBLE","DISPONIBLE")</f>
        <v>#N/A</v>
      </c>
      <c r="M9454" s="9">
        <f>COUNTIF(Tabla267[[#This Row],[VALOR RESTANTE]],0)</f>
        <v>0</v>
      </c>
    </row>
    <row r="9455" spans="2:13" hidden="1" x14ac:dyDescent="0.2">
      <c r="B9455" s="31">
        <v>9446</v>
      </c>
      <c r="J9455">
        <f t="shared" si="147"/>
        <v>105000</v>
      </c>
      <c r="K9455" t="e">
        <f>VLOOKUP(B9455,'REGISTRO ABONOS'!$B$8:$BC$10039,54,0)</f>
        <v>#N/A</v>
      </c>
      <c r="L9455" t="e">
        <f>IF(Tabla267[[#This Row],[VALOR RESTANTE]]&lt;Tabla267[[#This Row],[VALOR]],"NO DISPONIBLE","DISPONIBLE")</f>
        <v>#N/A</v>
      </c>
      <c r="M9455" s="9">
        <f>COUNTIF(Tabla267[[#This Row],[VALOR RESTANTE]],0)</f>
        <v>0</v>
      </c>
    </row>
    <row r="9456" spans="2:13" hidden="1" x14ac:dyDescent="0.2">
      <c r="B9456" s="31">
        <v>9447</v>
      </c>
      <c r="J9456">
        <f t="shared" si="147"/>
        <v>105000</v>
      </c>
      <c r="K9456" t="e">
        <f>VLOOKUP(B9456,'REGISTRO ABONOS'!$B$8:$BC$10039,54,0)</f>
        <v>#N/A</v>
      </c>
      <c r="L9456" t="e">
        <f>IF(Tabla267[[#This Row],[VALOR RESTANTE]]&lt;Tabla267[[#This Row],[VALOR]],"NO DISPONIBLE","DISPONIBLE")</f>
        <v>#N/A</v>
      </c>
      <c r="M9456" s="9">
        <f>COUNTIF(Tabla267[[#This Row],[VALOR RESTANTE]],0)</f>
        <v>0</v>
      </c>
    </row>
    <row r="9457" spans="2:13" hidden="1" x14ac:dyDescent="0.2">
      <c r="B9457" s="31">
        <v>9448</v>
      </c>
      <c r="J9457">
        <f t="shared" si="147"/>
        <v>105000</v>
      </c>
      <c r="K9457" t="e">
        <f>VLOOKUP(B9457,'REGISTRO ABONOS'!$B$8:$BC$10039,54,0)</f>
        <v>#N/A</v>
      </c>
      <c r="L9457" t="e">
        <f>IF(Tabla267[[#This Row],[VALOR RESTANTE]]&lt;Tabla267[[#This Row],[VALOR]],"NO DISPONIBLE","DISPONIBLE")</f>
        <v>#N/A</v>
      </c>
      <c r="M9457" s="9">
        <f>COUNTIF(Tabla267[[#This Row],[VALOR RESTANTE]],0)</f>
        <v>0</v>
      </c>
    </row>
    <row r="9458" spans="2:13" hidden="1" x14ac:dyDescent="0.2">
      <c r="B9458" s="31">
        <v>9449</v>
      </c>
      <c r="J9458">
        <f t="shared" si="147"/>
        <v>105000</v>
      </c>
      <c r="K9458" t="e">
        <f>VLOOKUP(B9458,'REGISTRO ABONOS'!$B$8:$BC$10039,54,0)</f>
        <v>#N/A</v>
      </c>
      <c r="L9458" t="e">
        <f>IF(Tabla267[[#This Row],[VALOR RESTANTE]]&lt;Tabla267[[#This Row],[VALOR]],"NO DISPONIBLE","DISPONIBLE")</f>
        <v>#N/A</v>
      </c>
      <c r="M9458" s="9">
        <f>COUNTIF(Tabla267[[#This Row],[VALOR RESTANTE]],0)</f>
        <v>0</v>
      </c>
    </row>
    <row r="9459" spans="2:13" hidden="1" x14ac:dyDescent="0.2">
      <c r="B9459" s="31">
        <v>9450</v>
      </c>
      <c r="J9459">
        <f t="shared" si="147"/>
        <v>105000</v>
      </c>
      <c r="K9459" t="e">
        <f>VLOOKUP(B9459,'REGISTRO ABONOS'!$B$8:$BC$10039,54,0)</f>
        <v>#N/A</v>
      </c>
      <c r="L9459" t="e">
        <f>IF(Tabla267[[#This Row],[VALOR RESTANTE]]&lt;Tabla267[[#This Row],[VALOR]],"NO DISPONIBLE","DISPONIBLE")</f>
        <v>#N/A</v>
      </c>
      <c r="M9459" s="9">
        <f>COUNTIF(Tabla267[[#This Row],[VALOR RESTANTE]],0)</f>
        <v>0</v>
      </c>
    </row>
    <row r="9460" spans="2:13" hidden="1" x14ac:dyDescent="0.2">
      <c r="B9460" s="31">
        <v>9451</v>
      </c>
      <c r="J9460">
        <f t="shared" si="147"/>
        <v>105000</v>
      </c>
      <c r="K9460" t="e">
        <f>VLOOKUP(B9460,'REGISTRO ABONOS'!$B$8:$BC$10039,54,0)</f>
        <v>#N/A</v>
      </c>
      <c r="L9460" t="e">
        <f>IF(Tabla267[[#This Row],[VALOR RESTANTE]]&lt;Tabla267[[#This Row],[VALOR]],"NO DISPONIBLE","DISPONIBLE")</f>
        <v>#N/A</v>
      </c>
      <c r="M9460" s="9">
        <f>COUNTIF(Tabla267[[#This Row],[VALOR RESTANTE]],0)</f>
        <v>0</v>
      </c>
    </row>
    <row r="9461" spans="2:13" hidden="1" x14ac:dyDescent="0.2">
      <c r="B9461" s="31">
        <v>9452</v>
      </c>
      <c r="J9461">
        <f t="shared" si="147"/>
        <v>105000</v>
      </c>
      <c r="K9461" t="e">
        <f>VLOOKUP(B9461,'REGISTRO ABONOS'!$B$8:$BC$10039,54,0)</f>
        <v>#N/A</v>
      </c>
      <c r="L9461" t="e">
        <f>IF(Tabla267[[#This Row],[VALOR RESTANTE]]&lt;Tabla267[[#This Row],[VALOR]],"NO DISPONIBLE","DISPONIBLE")</f>
        <v>#N/A</v>
      </c>
      <c r="M9461" s="9">
        <f>COUNTIF(Tabla267[[#This Row],[VALOR RESTANTE]],0)</f>
        <v>0</v>
      </c>
    </row>
    <row r="9462" spans="2:13" hidden="1" x14ac:dyDescent="0.2">
      <c r="B9462" s="31">
        <v>9453</v>
      </c>
      <c r="J9462">
        <f t="shared" si="147"/>
        <v>105000</v>
      </c>
      <c r="K9462" t="e">
        <f>VLOOKUP(B9462,'REGISTRO ABONOS'!$B$8:$BC$10039,54,0)</f>
        <v>#N/A</v>
      </c>
      <c r="L9462" t="e">
        <f>IF(Tabla267[[#This Row],[VALOR RESTANTE]]&lt;Tabla267[[#This Row],[VALOR]],"NO DISPONIBLE","DISPONIBLE")</f>
        <v>#N/A</v>
      </c>
      <c r="M9462" s="9">
        <f>COUNTIF(Tabla267[[#This Row],[VALOR RESTANTE]],0)</f>
        <v>0</v>
      </c>
    </row>
    <row r="9463" spans="2:13" hidden="1" x14ac:dyDescent="0.2">
      <c r="B9463" s="31">
        <v>9454</v>
      </c>
      <c r="J9463">
        <f t="shared" si="147"/>
        <v>105000</v>
      </c>
      <c r="K9463" t="e">
        <f>VLOOKUP(B9463,'REGISTRO ABONOS'!$B$8:$BC$10039,54,0)</f>
        <v>#N/A</v>
      </c>
      <c r="L9463" t="e">
        <f>IF(Tabla267[[#This Row],[VALOR RESTANTE]]&lt;Tabla267[[#This Row],[VALOR]],"NO DISPONIBLE","DISPONIBLE")</f>
        <v>#N/A</v>
      </c>
      <c r="M9463" s="9">
        <f>COUNTIF(Tabla267[[#This Row],[VALOR RESTANTE]],0)</f>
        <v>0</v>
      </c>
    </row>
    <row r="9464" spans="2:13" hidden="1" x14ac:dyDescent="0.2">
      <c r="B9464" s="31">
        <v>9455</v>
      </c>
      <c r="J9464">
        <f t="shared" si="147"/>
        <v>105000</v>
      </c>
      <c r="K9464" t="e">
        <f>VLOOKUP(B9464,'REGISTRO ABONOS'!$B$8:$BC$10039,54,0)</f>
        <v>#N/A</v>
      </c>
      <c r="L9464" t="e">
        <f>IF(Tabla267[[#This Row],[VALOR RESTANTE]]&lt;Tabla267[[#This Row],[VALOR]],"NO DISPONIBLE","DISPONIBLE")</f>
        <v>#N/A</v>
      </c>
      <c r="M9464" s="9">
        <f>COUNTIF(Tabla267[[#This Row],[VALOR RESTANTE]],0)</f>
        <v>0</v>
      </c>
    </row>
    <row r="9465" spans="2:13" hidden="1" x14ac:dyDescent="0.2">
      <c r="B9465" s="31">
        <v>9456</v>
      </c>
      <c r="J9465">
        <f t="shared" si="147"/>
        <v>105000</v>
      </c>
      <c r="K9465" t="e">
        <f>VLOOKUP(B9465,'REGISTRO ABONOS'!$B$8:$BC$10039,54,0)</f>
        <v>#N/A</v>
      </c>
      <c r="L9465" t="e">
        <f>IF(Tabla267[[#This Row],[VALOR RESTANTE]]&lt;Tabla267[[#This Row],[VALOR]],"NO DISPONIBLE","DISPONIBLE")</f>
        <v>#N/A</v>
      </c>
      <c r="M9465" s="9">
        <f>COUNTIF(Tabla267[[#This Row],[VALOR RESTANTE]],0)</f>
        <v>0</v>
      </c>
    </row>
    <row r="9466" spans="2:13" hidden="1" x14ac:dyDescent="0.2">
      <c r="B9466" s="31">
        <v>9457</v>
      </c>
      <c r="J9466">
        <f t="shared" si="147"/>
        <v>105000</v>
      </c>
      <c r="K9466" t="e">
        <f>VLOOKUP(B9466,'REGISTRO ABONOS'!$B$8:$BC$10039,54,0)</f>
        <v>#N/A</v>
      </c>
      <c r="L9466" t="e">
        <f>IF(Tabla267[[#This Row],[VALOR RESTANTE]]&lt;Tabla267[[#This Row],[VALOR]],"NO DISPONIBLE","DISPONIBLE")</f>
        <v>#N/A</v>
      </c>
      <c r="M9466" s="9">
        <f>COUNTIF(Tabla267[[#This Row],[VALOR RESTANTE]],0)</f>
        <v>0</v>
      </c>
    </row>
    <row r="9467" spans="2:13" hidden="1" x14ac:dyDescent="0.2">
      <c r="B9467" s="31">
        <v>9458</v>
      </c>
      <c r="J9467">
        <f t="shared" si="147"/>
        <v>105000</v>
      </c>
      <c r="K9467" t="e">
        <f>VLOOKUP(B9467,'REGISTRO ABONOS'!$B$8:$BC$10039,54,0)</f>
        <v>#N/A</v>
      </c>
      <c r="L9467" t="e">
        <f>IF(Tabla267[[#This Row],[VALOR RESTANTE]]&lt;Tabla267[[#This Row],[VALOR]],"NO DISPONIBLE","DISPONIBLE")</f>
        <v>#N/A</v>
      </c>
      <c r="M9467" s="9">
        <f>COUNTIF(Tabla267[[#This Row],[VALOR RESTANTE]],0)</f>
        <v>0</v>
      </c>
    </row>
    <row r="9468" spans="2:13" hidden="1" x14ac:dyDescent="0.2">
      <c r="B9468" s="31">
        <v>9459</v>
      </c>
      <c r="J9468">
        <f t="shared" si="147"/>
        <v>105000</v>
      </c>
      <c r="K9468" t="e">
        <f>VLOOKUP(B9468,'REGISTRO ABONOS'!$B$8:$BC$10039,54,0)</f>
        <v>#N/A</v>
      </c>
      <c r="L9468" t="e">
        <f>IF(Tabla267[[#This Row],[VALOR RESTANTE]]&lt;Tabla267[[#This Row],[VALOR]],"NO DISPONIBLE","DISPONIBLE")</f>
        <v>#N/A</v>
      </c>
      <c r="M9468" s="9">
        <f>COUNTIF(Tabla267[[#This Row],[VALOR RESTANTE]],0)</f>
        <v>0</v>
      </c>
    </row>
    <row r="9469" spans="2:13" hidden="1" x14ac:dyDescent="0.2">
      <c r="B9469" s="31">
        <v>9460</v>
      </c>
      <c r="J9469">
        <f t="shared" si="147"/>
        <v>105000</v>
      </c>
      <c r="K9469" t="e">
        <f>VLOOKUP(B9469,'REGISTRO ABONOS'!$B$8:$BC$10039,54,0)</f>
        <v>#N/A</v>
      </c>
      <c r="L9469" t="e">
        <f>IF(Tabla267[[#This Row],[VALOR RESTANTE]]&lt;Tabla267[[#This Row],[VALOR]],"NO DISPONIBLE","DISPONIBLE")</f>
        <v>#N/A</v>
      </c>
      <c r="M9469" s="9">
        <f>COUNTIF(Tabla267[[#This Row],[VALOR RESTANTE]],0)</f>
        <v>0</v>
      </c>
    </row>
    <row r="9470" spans="2:13" hidden="1" x14ac:dyDescent="0.2">
      <c r="B9470" s="31">
        <v>9461</v>
      </c>
      <c r="J9470">
        <f t="shared" si="147"/>
        <v>105000</v>
      </c>
      <c r="K9470" t="e">
        <f>VLOOKUP(B9470,'REGISTRO ABONOS'!$B$8:$BC$10039,54,0)</f>
        <v>#N/A</v>
      </c>
      <c r="L9470" t="e">
        <f>IF(Tabla267[[#This Row],[VALOR RESTANTE]]&lt;Tabla267[[#This Row],[VALOR]],"NO DISPONIBLE","DISPONIBLE")</f>
        <v>#N/A</v>
      </c>
      <c r="M9470" s="9">
        <f>COUNTIF(Tabla267[[#This Row],[VALOR RESTANTE]],0)</f>
        <v>0</v>
      </c>
    </row>
    <row r="9471" spans="2:13" hidden="1" x14ac:dyDescent="0.2">
      <c r="B9471" s="31">
        <v>9462</v>
      </c>
      <c r="J9471">
        <f t="shared" si="147"/>
        <v>105000</v>
      </c>
      <c r="K9471" t="e">
        <f>VLOOKUP(B9471,'REGISTRO ABONOS'!$B$8:$BC$10039,54,0)</f>
        <v>#N/A</v>
      </c>
      <c r="L9471" t="e">
        <f>IF(Tabla267[[#This Row],[VALOR RESTANTE]]&lt;Tabla267[[#This Row],[VALOR]],"NO DISPONIBLE","DISPONIBLE")</f>
        <v>#N/A</v>
      </c>
      <c r="M9471" s="9">
        <f>COUNTIF(Tabla267[[#This Row],[VALOR RESTANTE]],0)</f>
        <v>0</v>
      </c>
    </row>
    <row r="9472" spans="2:13" hidden="1" x14ac:dyDescent="0.2">
      <c r="B9472" s="31">
        <v>9463</v>
      </c>
      <c r="J9472">
        <f t="shared" si="147"/>
        <v>105000</v>
      </c>
      <c r="K9472" t="e">
        <f>VLOOKUP(B9472,'REGISTRO ABONOS'!$B$8:$BC$10039,54,0)</f>
        <v>#N/A</v>
      </c>
      <c r="L9472" t="e">
        <f>IF(Tabla267[[#This Row],[VALOR RESTANTE]]&lt;Tabla267[[#This Row],[VALOR]],"NO DISPONIBLE","DISPONIBLE")</f>
        <v>#N/A</v>
      </c>
      <c r="M9472" s="9">
        <f>COUNTIF(Tabla267[[#This Row],[VALOR RESTANTE]],0)</f>
        <v>0</v>
      </c>
    </row>
    <row r="9473" spans="2:13" hidden="1" x14ac:dyDescent="0.2">
      <c r="B9473" s="31">
        <v>9464</v>
      </c>
      <c r="J9473">
        <f t="shared" si="147"/>
        <v>105000</v>
      </c>
      <c r="K9473" t="e">
        <f>VLOOKUP(B9473,'REGISTRO ABONOS'!$B$8:$BC$10039,54,0)</f>
        <v>#N/A</v>
      </c>
      <c r="L9473" t="e">
        <f>IF(Tabla267[[#This Row],[VALOR RESTANTE]]&lt;Tabla267[[#This Row],[VALOR]],"NO DISPONIBLE","DISPONIBLE")</f>
        <v>#N/A</v>
      </c>
      <c r="M9473" s="9">
        <f>COUNTIF(Tabla267[[#This Row],[VALOR RESTANTE]],0)</f>
        <v>0</v>
      </c>
    </row>
    <row r="9474" spans="2:13" hidden="1" x14ac:dyDescent="0.2">
      <c r="B9474" s="31">
        <v>9465</v>
      </c>
      <c r="J9474">
        <f t="shared" si="147"/>
        <v>105000</v>
      </c>
      <c r="K9474" t="e">
        <f>VLOOKUP(B9474,'REGISTRO ABONOS'!$B$8:$BC$10039,54,0)</f>
        <v>#N/A</v>
      </c>
      <c r="L9474" t="e">
        <f>IF(Tabla267[[#This Row],[VALOR RESTANTE]]&lt;Tabla267[[#This Row],[VALOR]],"NO DISPONIBLE","DISPONIBLE")</f>
        <v>#N/A</v>
      </c>
      <c r="M9474" s="9">
        <f>COUNTIF(Tabla267[[#This Row],[VALOR RESTANTE]],0)</f>
        <v>0</v>
      </c>
    </row>
    <row r="9475" spans="2:13" hidden="1" x14ac:dyDescent="0.2">
      <c r="B9475" s="31">
        <v>9466</v>
      </c>
      <c r="J9475">
        <f t="shared" si="147"/>
        <v>105000</v>
      </c>
      <c r="K9475" t="e">
        <f>VLOOKUP(B9475,'REGISTRO ABONOS'!$B$8:$BC$10039,54,0)</f>
        <v>#N/A</v>
      </c>
      <c r="L9475" t="e">
        <f>IF(Tabla267[[#This Row],[VALOR RESTANTE]]&lt;Tabla267[[#This Row],[VALOR]],"NO DISPONIBLE","DISPONIBLE")</f>
        <v>#N/A</v>
      </c>
      <c r="M9475" s="9">
        <f>COUNTIF(Tabla267[[#This Row],[VALOR RESTANTE]],0)</f>
        <v>0</v>
      </c>
    </row>
    <row r="9476" spans="2:13" hidden="1" x14ac:dyDescent="0.2">
      <c r="B9476" s="31">
        <v>9467</v>
      </c>
      <c r="J9476">
        <f t="shared" si="147"/>
        <v>105000</v>
      </c>
      <c r="K9476" t="e">
        <f>VLOOKUP(B9476,'REGISTRO ABONOS'!$B$8:$BC$10039,54,0)</f>
        <v>#N/A</v>
      </c>
      <c r="L9476" t="e">
        <f>IF(Tabla267[[#This Row],[VALOR RESTANTE]]&lt;Tabla267[[#This Row],[VALOR]],"NO DISPONIBLE","DISPONIBLE")</f>
        <v>#N/A</v>
      </c>
      <c r="M9476" s="9">
        <f>COUNTIF(Tabla267[[#This Row],[VALOR RESTANTE]],0)</f>
        <v>0</v>
      </c>
    </row>
    <row r="9477" spans="2:13" hidden="1" x14ac:dyDescent="0.2">
      <c r="B9477" s="31">
        <v>9468</v>
      </c>
      <c r="J9477">
        <f t="shared" si="147"/>
        <v>105000</v>
      </c>
      <c r="K9477" t="e">
        <f>VLOOKUP(B9477,'REGISTRO ABONOS'!$B$8:$BC$10039,54,0)</f>
        <v>#N/A</v>
      </c>
      <c r="L9477" t="e">
        <f>IF(Tabla267[[#This Row],[VALOR RESTANTE]]&lt;Tabla267[[#This Row],[VALOR]],"NO DISPONIBLE","DISPONIBLE")</f>
        <v>#N/A</v>
      </c>
      <c r="M9477" s="9">
        <f>COUNTIF(Tabla267[[#This Row],[VALOR RESTANTE]],0)</f>
        <v>0</v>
      </c>
    </row>
    <row r="9478" spans="2:13" hidden="1" x14ac:dyDescent="0.2">
      <c r="B9478" s="31">
        <v>9469</v>
      </c>
      <c r="J9478">
        <f t="shared" si="147"/>
        <v>105000</v>
      </c>
      <c r="K9478" t="e">
        <f>VLOOKUP(B9478,'REGISTRO ABONOS'!$B$8:$BC$10039,54,0)</f>
        <v>#N/A</v>
      </c>
      <c r="L9478" t="e">
        <f>IF(Tabla267[[#This Row],[VALOR RESTANTE]]&lt;Tabla267[[#This Row],[VALOR]],"NO DISPONIBLE","DISPONIBLE")</f>
        <v>#N/A</v>
      </c>
      <c r="M9478" s="9">
        <f>COUNTIF(Tabla267[[#This Row],[VALOR RESTANTE]],0)</f>
        <v>0</v>
      </c>
    </row>
    <row r="9479" spans="2:13" hidden="1" x14ac:dyDescent="0.2">
      <c r="B9479" s="31">
        <v>9470</v>
      </c>
      <c r="J9479">
        <f t="shared" si="147"/>
        <v>105000</v>
      </c>
      <c r="K9479" t="e">
        <f>VLOOKUP(B9479,'REGISTRO ABONOS'!$B$8:$BC$10039,54,0)</f>
        <v>#N/A</v>
      </c>
      <c r="L9479" t="e">
        <f>IF(Tabla267[[#This Row],[VALOR RESTANTE]]&lt;Tabla267[[#This Row],[VALOR]],"NO DISPONIBLE","DISPONIBLE")</f>
        <v>#N/A</v>
      </c>
      <c r="M9479" s="9">
        <f>COUNTIF(Tabla267[[#This Row],[VALOR RESTANTE]],0)</f>
        <v>0</v>
      </c>
    </row>
    <row r="9480" spans="2:13" hidden="1" x14ac:dyDescent="0.2">
      <c r="B9480" s="31">
        <v>9471</v>
      </c>
      <c r="J9480">
        <f t="shared" si="147"/>
        <v>105000</v>
      </c>
      <c r="K9480" t="e">
        <f>VLOOKUP(B9480,'REGISTRO ABONOS'!$B$8:$BC$10039,54,0)</f>
        <v>#N/A</v>
      </c>
      <c r="L9480" t="e">
        <f>IF(Tabla267[[#This Row],[VALOR RESTANTE]]&lt;Tabla267[[#This Row],[VALOR]],"NO DISPONIBLE","DISPONIBLE")</f>
        <v>#N/A</v>
      </c>
      <c r="M9480" s="9">
        <f>COUNTIF(Tabla267[[#This Row],[VALOR RESTANTE]],0)</f>
        <v>0</v>
      </c>
    </row>
    <row r="9481" spans="2:13" hidden="1" x14ac:dyDescent="0.2">
      <c r="B9481" s="31">
        <v>9472</v>
      </c>
      <c r="J9481">
        <f t="shared" si="147"/>
        <v>105000</v>
      </c>
      <c r="K9481" t="e">
        <f>VLOOKUP(B9481,'REGISTRO ABONOS'!$B$8:$BC$10039,54,0)</f>
        <v>#N/A</v>
      </c>
      <c r="L9481" t="e">
        <f>IF(Tabla267[[#This Row],[VALOR RESTANTE]]&lt;Tabla267[[#This Row],[VALOR]],"NO DISPONIBLE","DISPONIBLE")</f>
        <v>#N/A</v>
      </c>
      <c r="M9481" s="9">
        <f>COUNTIF(Tabla267[[#This Row],[VALOR RESTANTE]],0)</f>
        <v>0</v>
      </c>
    </row>
    <row r="9482" spans="2:13" hidden="1" x14ac:dyDescent="0.2">
      <c r="B9482" s="31">
        <v>9473</v>
      </c>
      <c r="J9482">
        <f t="shared" si="147"/>
        <v>105000</v>
      </c>
      <c r="K9482" t="e">
        <f>VLOOKUP(B9482,'REGISTRO ABONOS'!$B$8:$BC$10039,54,0)</f>
        <v>#N/A</v>
      </c>
      <c r="L9482" t="e">
        <f>IF(Tabla267[[#This Row],[VALOR RESTANTE]]&lt;Tabla267[[#This Row],[VALOR]],"NO DISPONIBLE","DISPONIBLE")</f>
        <v>#N/A</v>
      </c>
      <c r="M9482" s="9">
        <f>COUNTIF(Tabla267[[#This Row],[VALOR RESTANTE]],0)</f>
        <v>0</v>
      </c>
    </row>
    <row r="9483" spans="2:13" hidden="1" x14ac:dyDescent="0.2">
      <c r="B9483" s="31">
        <v>9474</v>
      </c>
      <c r="J9483">
        <f t="shared" si="147"/>
        <v>105000</v>
      </c>
      <c r="K9483" t="e">
        <f>VLOOKUP(B9483,'REGISTRO ABONOS'!$B$8:$BC$10039,54,0)</f>
        <v>#N/A</v>
      </c>
      <c r="L9483" t="e">
        <f>IF(Tabla267[[#This Row],[VALOR RESTANTE]]&lt;Tabla267[[#This Row],[VALOR]],"NO DISPONIBLE","DISPONIBLE")</f>
        <v>#N/A</v>
      </c>
      <c r="M9483" s="9">
        <f>COUNTIF(Tabla267[[#This Row],[VALOR RESTANTE]],0)</f>
        <v>0</v>
      </c>
    </row>
    <row r="9484" spans="2:13" hidden="1" x14ac:dyDescent="0.2">
      <c r="B9484" s="31">
        <v>9475</v>
      </c>
      <c r="J9484">
        <f t="shared" ref="J9484:J9547" si="148">IF(C9484&gt;43607,130000,105000)</f>
        <v>105000</v>
      </c>
      <c r="K9484" t="e">
        <f>VLOOKUP(B9484,'REGISTRO ABONOS'!$B$8:$BC$10039,54,0)</f>
        <v>#N/A</v>
      </c>
      <c r="L9484" t="e">
        <f>IF(Tabla267[[#This Row],[VALOR RESTANTE]]&lt;Tabla267[[#This Row],[VALOR]],"NO DISPONIBLE","DISPONIBLE")</f>
        <v>#N/A</v>
      </c>
      <c r="M9484" s="9">
        <f>COUNTIF(Tabla267[[#This Row],[VALOR RESTANTE]],0)</f>
        <v>0</v>
      </c>
    </row>
    <row r="9485" spans="2:13" hidden="1" x14ac:dyDescent="0.2">
      <c r="B9485" s="31">
        <v>9476</v>
      </c>
      <c r="J9485">
        <f t="shared" si="148"/>
        <v>105000</v>
      </c>
      <c r="K9485" t="e">
        <f>VLOOKUP(B9485,'REGISTRO ABONOS'!$B$8:$BC$10039,54,0)</f>
        <v>#N/A</v>
      </c>
      <c r="L9485" t="e">
        <f>IF(Tabla267[[#This Row],[VALOR RESTANTE]]&lt;Tabla267[[#This Row],[VALOR]],"NO DISPONIBLE","DISPONIBLE")</f>
        <v>#N/A</v>
      </c>
      <c r="M9485" s="9">
        <f>COUNTIF(Tabla267[[#This Row],[VALOR RESTANTE]],0)</f>
        <v>0</v>
      </c>
    </row>
    <row r="9486" spans="2:13" hidden="1" x14ac:dyDescent="0.2">
      <c r="B9486" s="31">
        <v>9477</v>
      </c>
      <c r="J9486">
        <f t="shared" si="148"/>
        <v>105000</v>
      </c>
      <c r="K9486" t="e">
        <f>VLOOKUP(B9486,'REGISTRO ABONOS'!$B$8:$BC$10039,54,0)</f>
        <v>#N/A</v>
      </c>
      <c r="L9486" t="e">
        <f>IF(Tabla267[[#This Row],[VALOR RESTANTE]]&lt;Tabla267[[#This Row],[VALOR]],"NO DISPONIBLE","DISPONIBLE")</f>
        <v>#N/A</v>
      </c>
      <c r="M9486" s="9">
        <f>COUNTIF(Tabla267[[#This Row],[VALOR RESTANTE]],0)</f>
        <v>0</v>
      </c>
    </row>
    <row r="9487" spans="2:13" hidden="1" x14ac:dyDescent="0.2">
      <c r="B9487" s="31">
        <v>9478</v>
      </c>
      <c r="J9487">
        <f t="shared" si="148"/>
        <v>105000</v>
      </c>
      <c r="K9487" t="e">
        <f>VLOOKUP(B9487,'REGISTRO ABONOS'!$B$8:$BC$10039,54,0)</f>
        <v>#N/A</v>
      </c>
      <c r="L9487" t="e">
        <f>IF(Tabla267[[#This Row],[VALOR RESTANTE]]&lt;Tabla267[[#This Row],[VALOR]],"NO DISPONIBLE","DISPONIBLE")</f>
        <v>#N/A</v>
      </c>
      <c r="M9487" s="9">
        <f>COUNTIF(Tabla267[[#This Row],[VALOR RESTANTE]],0)</f>
        <v>0</v>
      </c>
    </row>
    <row r="9488" spans="2:13" hidden="1" x14ac:dyDescent="0.2">
      <c r="B9488" s="31">
        <v>9479</v>
      </c>
      <c r="J9488">
        <f t="shared" si="148"/>
        <v>105000</v>
      </c>
      <c r="K9488" t="e">
        <f>VLOOKUP(B9488,'REGISTRO ABONOS'!$B$8:$BC$10039,54,0)</f>
        <v>#N/A</v>
      </c>
      <c r="L9488" t="e">
        <f>IF(Tabla267[[#This Row],[VALOR RESTANTE]]&lt;Tabla267[[#This Row],[VALOR]],"NO DISPONIBLE","DISPONIBLE")</f>
        <v>#N/A</v>
      </c>
      <c r="M9488" s="9">
        <f>COUNTIF(Tabla267[[#This Row],[VALOR RESTANTE]],0)</f>
        <v>0</v>
      </c>
    </row>
    <row r="9489" spans="2:13" hidden="1" x14ac:dyDescent="0.2">
      <c r="B9489" s="31">
        <v>9480</v>
      </c>
      <c r="J9489">
        <f t="shared" si="148"/>
        <v>105000</v>
      </c>
      <c r="K9489" t="e">
        <f>VLOOKUP(B9489,'REGISTRO ABONOS'!$B$8:$BC$10039,54,0)</f>
        <v>#N/A</v>
      </c>
      <c r="L9489" t="e">
        <f>IF(Tabla267[[#This Row],[VALOR RESTANTE]]&lt;Tabla267[[#This Row],[VALOR]],"NO DISPONIBLE","DISPONIBLE")</f>
        <v>#N/A</v>
      </c>
      <c r="M9489" s="9">
        <f>COUNTIF(Tabla267[[#This Row],[VALOR RESTANTE]],0)</f>
        <v>0</v>
      </c>
    </row>
    <row r="9490" spans="2:13" hidden="1" x14ac:dyDescent="0.2">
      <c r="B9490" s="31">
        <v>9481</v>
      </c>
      <c r="J9490">
        <f t="shared" si="148"/>
        <v>105000</v>
      </c>
      <c r="K9490" t="e">
        <f>VLOOKUP(B9490,'REGISTRO ABONOS'!$B$8:$BC$10039,54,0)</f>
        <v>#N/A</v>
      </c>
      <c r="L9490" t="e">
        <f>IF(Tabla267[[#This Row],[VALOR RESTANTE]]&lt;Tabla267[[#This Row],[VALOR]],"NO DISPONIBLE","DISPONIBLE")</f>
        <v>#N/A</v>
      </c>
      <c r="M9490" s="9">
        <f>COUNTIF(Tabla267[[#This Row],[VALOR RESTANTE]],0)</f>
        <v>0</v>
      </c>
    </row>
    <row r="9491" spans="2:13" hidden="1" x14ac:dyDescent="0.2">
      <c r="B9491" s="31">
        <v>9482</v>
      </c>
      <c r="J9491">
        <f t="shared" si="148"/>
        <v>105000</v>
      </c>
      <c r="K9491" t="e">
        <f>VLOOKUP(B9491,'REGISTRO ABONOS'!$B$8:$BC$10039,54,0)</f>
        <v>#N/A</v>
      </c>
      <c r="L9491" t="e">
        <f>IF(Tabla267[[#This Row],[VALOR RESTANTE]]&lt;Tabla267[[#This Row],[VALOR]],"NO DISPONIBLE","DISPONIBLE")</f>
        <v>#N/A</v>
      </c>
      <c r="M9491" s="9">
        <f>COUNTIF(Tabla267[[#This Row],[VALOR RESTANTE]],0)</f>
        <v>0</v>
      </c>
    </row>
    <row r="9492" spans="2:13" hidden="1" x14ac:dyDescent="0.2">
      <c r="B9492" s="31">
        <v>9483</v>
      </c>
      <c r="J9492">
        <f t="shared" si="148"/>
        <v>105000</v>
      </c>
      <c r="K9492" t="e">
        <f>VLOOKUP(B9492,'REGISTRO ABONOS'!$B$8:$BC$10039,54,0)</f>
        <v>#N/A</v>
      </c>
      <c r="L9492" t="e">
        <f>IF(Tabla267[[#This Row],[VALOR RESTANTE]]&lt;Tabla267[[#This Row],[VALOR]],"NO DISPONIBLE","DISPONIBLE")</f>
        <v>#N/A</v>
      </c>
      <c r="M9492" s="9">
        <f>COUNTIF(Tabla267[[#This Row],[VALOR RESTANTE]],0)</f>
        <v>0</v>
      </c>
    </row>
    <row r="9493" spans="2:13" hidden="1" x14ac:dyDescent="0.2">
      <c r="B9493" s="31">
        <v>9484</v>
      </c>
      <c r="J9493">
        <f t="shared" si="148"/>
        <v>105000</v>
      </c>
      <c r="K9493" t="e">
        <f>VLOOKUP(B9493,'REGISTRO ABONOS'!$B$8:$BC$10039,54,0)</f>
        <v>#N/A</v>
      </c>
      <c r="L9493" t="e">
        <f>IF(Tabla267[[#This Row],[VALOR RESTANTE]]&lt;Tabla267[[#This Row],[VALOR]],"NO DISPONIBLE","DISPONIBLE")</f>
        <v>#N/A</v>
      </c>
      <c r="M9493" s="9">
        <f>COUNTIF(Tabla267[[#This Row],[VALOR RESTANTE]],0)</f>
        <v>0</v>
      </c>
    </row>
    <row r="9494" spans="2:13" hidden="1" x14ac:dyDescent="0.2">
      <c r="B9494" s="31">
        <v>9485</v>
      </c>
      <c r="J9494">
        <f t="shared" si="148"/>
        <v>105000</v>
      </c>
      <c r="K9494" t="e">
        <f>VLOOKUP(B9494,'REGISTRO ABONOS'!$B$8:$BC$10039,54,0)</f>
        <v>#N/A</v>
      </c>
      <c r="L9494" t="e">
        <f>IF(Tabla267[[#This Row],[VALOR RESTANTE]]&lt;Tabla267[[#This Row],[VALOR]],"NO DISPONIBLE","DISPONIBLE")</f>
        <v>#N/A</v>
      </c>
      <c r="M9494" s="9">
        <f>COUNTIF(Tabla267[[#This Row],[VALOR RESTANTE]],0)</f>
        <v>0</v>
      </c>
    </row>
    <row r="9495" spans="2:13" hidden="1" x14ac:dyDescent="0.2">
      <c r="B9495" s="31">
        <v>9486</v>
      </c>
      <c r="J9495">
        <f t="shared" si="148"/>
        <v>105000</v>
      </c>
      <c r="K9495" t="e">
        <f>VLOOKUP(B9495,'REGISTRO ABONOS'!$B$8:$BC$10039,54,0)</f>
        <v>#N/A</v>
      </c>
      <c r="L9495" t="e">
        <f>IF(Tabla267[[#This Row],[VALOR RESTANTE]]&lt;Tabla267[[#This Row],[VALOR]],"NO DISPONIBLE","DISPONIBLE")</f>
        <v>#N/A</v>
      </c>
      <c r="M9495" s="9">
        <f>COUNTIF(Tabla267[[#This Row],[VALOR RESTANTE]],0)</f>
        <v>0</v>
      </c>
    </row>
    <row r="9496" spans="2:13" hidden="1" x14ac:dyDescent="0.2">
      <c r="B9496" s="31">
        <v>9487</v>
      </c>
      <c r="J9496">
        <f t="shared" si="148"/>
        <v>105000</v>
      </c>
      <c r="K9496" t="e">
        <f>VLOOKUP(B9496,'REGISTRO ABONOS'!$B$8:$BC$10039,54,0)</f>
        <v>#N/A</v>
      </c>
      <c r="L9496" t="e">
        <f>IF(Tabla267[[#This Row],[VALOR RESTANTE]]&lt;Tabla267[[#This Row],[VALOR]],"NO DISPONIBLE","DISPONIBLE")</f>
        <v>#N/A</v>
      </c>
      <c r="M9496" s="9">
        <f>COUNTIF(Tabla267[[#This Row],[VALOR RESTANTE]],0)</f>
        <v>0</v>
      </c>
    </row>
    <row r="9497" spans="2:13" hidden="1" x14ac:dyDescent="0.2">
      <c r="B9497" s="31">
        <v>9488</v>
      </c>
      <c r="J9497">
        <f t="shared" si="148"/>
        <v>105000</v>
      </c>
      <c r="K9497" t="e">
        <f>VLOOKUP(B9497,'REGISTRO ABONOS'!$B$8:$BC$10039,54,0)</f>
        <v>#N/A</v>
      </c>
      <c r="L9497" t="e">
        <f>IF(Tabla267[[#This Row],[VALOR RESTANTE]]&lt;Tabla267[[#This Row],[VALOR]],"NO DISPONIBLE","DISPONIBLE")</f>
        <v>#N/A</v>
      </c>
      <c r="M9497" s="9">
        <f>COUNTIF(Tabla267[[#This Row],[VALOR RESTANTE]],0)</f>
        <v>0</v>
      </c>
    </row>
    <row r="9498" spans="2:13" hidden="1" x14ac:dyDescent="0.2">
      <c r="B9498" s="31">
        <v>9489</v>
      </c>
      <c r="J9498">
        <f t="shared" si="148"/>
        <v>105000</v>
      </c>
      <c r="K9498" t="e">
        <f>VLOOKUP(B9498,'REGISTRO ABONOS'!$B$8:$BC$10039,54,0)</f>
        <v>#N/A</v>
      </c>
      <c r="L9498" t="e">
        <f>IF(Tabla267[[#This Row],[VALOR RESTANTE]]&lt;Tabla267[[#This Row],[VALOR]],"NO DISPONIBLE","DISPONIBLE")</f>
        <v>#N/A</v>
      </c>
      <c r="M9498" s="9">
        <f>COUNTIF(Tabla267[[#This Row],[VALOR RESTANTE]],0)</f>
        <v>0</v>
      </c>
    </row>
    <row r="9499" spans="2:13" hidden="1" x14ac:dyDescent="0.2">
      <c r="B9499" s="31">
        <v>9490</v>
      </c>
      <c r="J9499">
        <f t="shared" si="148"/>
        <v>105000</v>
      </c>
      <c r="K9499" t="e">
        <f>VLOOKUP(B9499,'REGISTRO ABONOS'!$B$8:$BC$10039,54,0)</f>
        <v>#N/A</v>
      </c>
      <c r="L9499" t="e">
        <f>IF(Tabla267[[#This Row],[VALOR RESTANTE]]&lt;Tabla267[[#This Row],[VALOR]],"NO DISPONIBLE","DISPONIBLE")</f>
        <v>#N/A</v>
      </c>
      <c r="M9499" s="9">
        <f>COUNTIF(Tabla267[[#This Row],[VALOR RESTANTE]],0)</f>
        <v>0</v>
      </c>
    </row>
    <row r="9500" spans="2:13" hidden="1" x14ac:dyDescent="0.2">
      <c r="B9500" s="31">
        <v>9491</v>
      </c>
      <c r="J9500">
        <f t="shared" si="148"/>
        <v>105000</v>
      </c>
      <c r="K9500" t="e">
        <f>VLOOKUP(B9500,'REGISTRO ABONOS'!$B$8:$BC$10039,54,0)</f>
        <v>#N/A</v>
      </c>
      <c r="L9500" t="e">
        <f>IF(Tabla267[[#This Row],[VALOR RESTANTE]]&lt;Tabla267[[#This Row],[VALOR]],"NO DISPONIBLE","DISPONIBLE")</f>
        <v>#N/A</v>
      </c>
      <c r="M9500" s="9">
        <f>COUNTIF(Tabla267[[#This Row],[VALOR RESTANTE]],0)</f>
        <v>0</v>
      </c>
    </row>
    <row r="9501" spans="2:13" hidden="1" x14ac:dyDescent="0.2">
      <c r="B9501" s="31">
        <v>9492</v>
      </c>
      <c r="J9501">
        <f t="shared" si="148"/>
        <v>105000</v>
      </c>
      <c r="K9501" t="e">
        <f>VLOOKUP(B9501,'REGISTRO ABONOS'!$B$8:$BC$10039,54,0)</f>
        <v>#N/A</v>
      </c>
      <c r="L9501" t="e">
        <f>IF(Tabla267[[#This Row],[VALOR RESTANTE]]&lt;Tabla267[[#This Row],[VALOR]],"NO DISPONIBLE","DISPONIBLE")</f>
        <v>#N/A</v>
      </c>
      <c r="M9501" s="9">
        <f>COUNTIF(Tabla267[[#This Row],[VALOR RESTANTE]],0)</f>
        <v>0</v>
      </c>
    </row>
    <row r="9502" spans="2:13" hidden="1" x14ac:dyDescent="0.2">
      <c r="B9502" s="31">
        <v>9493</v>
      </c>
      <c r="J9502">
        <f t="shared" si="148"/>
        <v>105000</v>
      </c>
      <c r="K9502" t="e">
        <f>VLOOKUP(B9502,'REGISTRO ABONOS'!$B$8:$BC$10039,54,0)</f>
        <v>#N/A</v>
      </c>
      <c r="L9502" t="e">
        <f>IF(Tabla267[[#This Row],[VALOR RESTANTE]]&lt;Tabla267[[#This Row],[VALOR]],"NO DISPONIBLE","DISPONIBLE")</f>
        <v>#N/A</v>
      </c>
      <c r="M9502" s="9">
        <f>COUNTIF(Tabla267[[#This Row],[VALOR RESTANTE]],0)</f>
        <v>0</v>
      </c>
    </row>
    <row r="9503" spans="2:13" hidden="1" x14ac:dyDescent="0.2">
      <c r="B9503" s="31">
        <v>9494</v>
      </c>
      <c r="J9503">
        <f t="shared" si="148"/>
        <v>105000</v>
      </c>
      <c r="K9503" t="e">
        <f>VLOOKUP(B9503,'REGISTRO ABONOS'!$B$8:$BC$10039,54,0)</f>
        <v>#N/A</v>
      </c>
      <c r="L9503" t="e">
        <f>IF(Tabla267[[#This Row],[VALOR RESTANTE]]&lt;Tabla267[[#This Row],[VALOR]],"NO DISPONIBLE","DISPONIBLE")</f>
        <v>#N/A</v>
      </c>
      <c r="M9503" s="9">
        <f>COUNTIF(Tabla267[[#This Row],[VALOR RESTANTE]],0)</f>
        <v>0</v>
      </c>
    </row>
    <row r="9504" spans="2:13" hidden="1" x14ac:dyDescent="0.2">
      <c r="B9504" s="31">
        <v>9495</v>
      </c>
      <c r="J9504">
        <f t="shared" si="148"/>
        <v>105000</v>
      </c>
      <c r="K9504" t="e">
        <f>VLOOKUP(B9504,'REGISTRO ABONOS'!$B$8:$BC$10039,54,0)</f>
        <v>#N/A</v>
      </c>
      <c r="L9504" t="e">
        <f>IF(Tabla267[[#This Row],[VALOR RESTANTE]]&lt;Tabla267[[#This Row],[VALOR]],"NO DISPONIBLE","DISPONIBLE")</f>
        <v>#N/A</v>
      </c>
      <c r="M9504" s="9">
        <f>COUNTIF(Tabla267[[#This Row],[VALOR RESTANTE]],0)</f>
        <v>0</v>
      </c>
    </row>
    <row r="9505" spans="2:13" hidden="1" x14ac:dyDescent="0.2">
      <c r="B9505" s="31">
        <v>9496</v>
      </c>
      <c r="J9505">
        <f t="shared" si="148"/>
        <v>105000</v>
      </c>
      <c r="K9505" t="e">
        <f>VLOOKUP(B9505,'REGISTRO ABONOS'!$B$8:$BC$10039,54,0)</f>
        <v>#N/A</v>
      </c>
      <c r="L9505" t="e">
        <f>IF(Tabla267[[#This Row],[VALOR RESTANTE]]&lt;Tabla267[[#This Row],[VALOR]],"NO DISPONIBLE","DISPONIBLE")</f>
        <v>#N/A</v>
      </c>
      <c r="M9505" s="9">
        <f>COUNTIF(Tabla267[[#This Row],[VALOR RESTANTE]],0)</f>
        <v>0</v>
      </c>
    </row>
    <row r="9506" spans="2:13" hidden="1" x14ac:dyDescent="0.2">
      <c r="B9506" s="31">
        <v>9497</v>
      </c>
      <c r="J9506">
        <f t="shared" si="148"/>
        <v>105000</v>
      </c>
      <c r="K9506" t="e">
        <f>VLOOKUP(B9506,'REGISTRO ABONOS'!$B$8:$BC$10039,54,0)</f>
        <v>#N/A</v>
      </c>
      <c r="L9506" t="e">
        <f>IF(Tabla267[[#This Row],[VALOR RESTANTE]]&lt;Tabla267[[#This Row],[VALOR]],"NO DISPONIBLE","DISPONIBLE")</f>
        <v>#N/A</v>
      </c>
      <c r="M9506" s="9">
        <f>COUNTIF(Tabla267[[#This Row],[VALOR RESTANTE]],0)</f>
        <v>0</v>
      </c>
    </row>
    <row r="9507" spans="2:13" hidden="1" x14ac:dyDescent="0.2">
      <c r="B9507" s="31">
        <v>9498</v>
      </c>
      <c r="J9507">
        <f t="shared" si="148"/>
        <v>105000</v>
      </c>
      <c r="K9507" t="e">
        <f>VLOOKUP(B9507,'REGISTRO ABONOS'!$B$8:$BC$10039,54,0)</f>
        <v>#N/A</v>
      </c>
      <c r="L9507" t="e">
        <f>IF(Tabla267[[#This Row],[VALOR RESTANTE]]&lt;Tabla267[[#This Row],[VALOR]],"NO DISPONIBLE","DISPONIBLE")</f>
        <v>#N/A</v>
      </c>
      <c r="M9507" s="9">
        <f>COUNTIF(Tabla267[[#This Row],[VALOR RESTANTE]],0)</f>
        <v>0</v>
      </c>
    </row>
    <row r="9508" spans="2:13" hidden="1" x14ac:dyDescent="0.2">
      <c r="B9508" s="31">
        <v>9499</v>
      </c>
      <c r="J9508">
        <f t="shared" si="148"/>
        <v>105000</v>
      </c>
      <c r="K9508" t="e">
        <f>VLOOKUP(B9508,'REGISTRO ABONOS'!$B$8:$BC$10039,54,0)</f>
        <v>#N/A</v>
      </c>
      <c r="L9508" t="e">
        <f>IF(Tabla267[[#This Row],[VALOR RESTANTE]]&lt;Tabla267[[#This Row],[VALOR]],"NO DISPONIBLE","DISPONIBLE")</f>
        <v>#N/A</v>
      </c>
      <c r="M9508" s="9">
        <f>COUNTIF(Tabla267[[#This Row],[VALOR RESTANTE]],0)</f>
        <v>0</v>
      </c>
    </row>
    <row r="9509" spans="2:13" hidden="1" x14ac:dyDescent="0.2">
      <c r="B9509" s="31">
        <v>9500</v>
      </c>
      <c r="J9509">
        <f t="shared" si="148"/>
        <v>105000</v>
      </c>
      <c r="K9509" t="e">
        <f>VLOOKUP(B9509,'REGISTRO ABONOS'!$B$8:$BC$10039,54,0)</f>
        <v>#N/A</v>
      </c>
      <c r="L9509" t="e">
        <f>IF(Tabla267[[#This Row],[VALOR RESTANTE]]&lt;Tabla267[[#This Row],[VALOR]],"NO DISPONIBLE","DISPONIBLE")</f>
        <v>#N/A</v>
      </c>
      <c r="M9509" s="9">
        <f>COUNTIF(Tabla267[[#This Row],[VALOR RESTANTE]],0)</f>
        <v>0</v>
      </c>
    </row>
    <row r="9510" spans="2:13" hidden="1" x14ac:dyDescent="0.2">
      <c r="B9510" s="31">
        <v>9501</v>
      </c>
      <c r="J9510">
        <f t="shared" si="148"/>
        <v>105000</v>
      </c>
      <c r="K9510" t="e">
        <f>VLOOKUP(B9510,'REGISTRO ABONOS'!$B$8:$BC$10039,54,0)</f>
        <v>#N/A</v>
      </c>
      <c r="L9510" t="e">
        <f>IF(Tabla267[[#This Row],[VALOR RESTANTE]]&lt;Tabla267[[#This Row],[VALOR]],"NO DISPONIBLE","DISPONIBLE")</f>
        <v>#N/A</v>
      </c>
      <c r="M9510" s="9">
        <f>COUNTIF(Tabla267[[#This Row],[VALOR RESTANTE]],0)</f>
        <v>0</v>
      </c>
    </row>
    <row r="9511" spans="2:13" hidden="1" x14ac:dyDescent="0.2">
      <c r="B9511" s="31">
        <v>9502</v>
      </c>
      <c r="J9511">
        <f t="shared" si="148"/>
        <v>105000</v>
      </c>
      <c r="K9511" t="e">
        <f>VLOOKUP(B9511,'REGISTRO ABONOS'!$B$8:$BC$10039,54,0)</f>
        <v>#N/A</v>
      </c>
      <c r="L9511" t="e">
        <f>IF(Tabla267[[#This Row],[VALOR RESTANTE]]&lt;Tabla267[[#This Row],[VALOR]],"NO DISPONIBLE","DISPONIBLE")</f>
        <v>#N/A</v>
      </c>
      <c r="M9511" s="9">
        <f>COUNTIF(Tabla267[[#This Row],[VALOR RESTANTE]],0)</f>
        <v>0</v>
      </c>
    </row>
    <row r="9512" spans="2:13" hidden="1" x14ac:dyDescent="0.2">
      <c r="B9512" s="31">
        <v>9503</v>
      </c>
      <c r="J9512">
        <f t="shared" si="148"/>
        <v>105000</v>
      </c>
      <c r="K9512" t="e">
        <f>VLOOKUP(B9512,'REGISTRO ABONOS'!$B$8:$BC$10039,54,0)</f>
        <v>#N/A</v>
      </c>
      <c r="L9512" t="e">
        <f>IF(Tabla267[[#This Row],[VALOR RESTANTE]]&lt;Tabla267[[#This Row],[VALOR]],"NO DISPONIBLE","DISPONIBLE")</f>
        <v>#N/A</v>
      </c>
      <c r="M9512" s="9">
        <f>COUNTIF(Tabla267[[#This Row],[VALOR RESTANTE]],0)</f>
        <v>0</v>
      </c>
    </row>
    <row r="9513" spans="2:13" hidden="1" x14ac:dyDescent="0.2">
      <c r="B9513" s="31">
        <v>9504</v>
      </c>
      <c r="J9513">
        <f t="shared" si="148"/>
        <v>105000</v>
      </c>
      <c r="K9513" t="e">
        <f>VLOOKUP(B9513,'REGISTRO ABONOS'!$B$8:$BC$10039,54,0)</f>
        <v>#N/A</v>
      </c>
      <c r="L9513" t="e">
        <f>IF(Tabla267[[#This Row],[VALOR RESTANTE]]&lt;Tabla267[[#This Row],[VALOR]],"NO DISPONIBLE","DISPONIBLE")</f>
        <v>#N/A</v>
      </c>
      <c r="M9513" s="9">
        <f>COUNTIF(Tabla267[[#This Row],[VALOR RESTANTE]],0)</f>
        <v>0</v>
      </c>
    </row>
    <row r="9514" spans="2:13" hidden="1" x14ac:dyDescent="0.2">
      <c r="B9514" s="31">
        <v>9505</v>
      </c>
      <c r="J9514">
        <f t="shared" si="148"/>
        <v>105000</v>
      </c>
      <c r="K9514" t="e">
        <f>VLOOKUP(B9514,'REGISTRO ABONOS'!$B$8:$BC$10039,54,0)</f>
        <v>#N/A</v>
      </c>
      <c r="L9514" t="e">
        <f>IF(Tabla267[[#This Row],[VALOR RESTANTE]]&lt;Tabla267[[#This Row],[VALOR]],"NO DISPONIBLE","DISPONIBLE")</f>
        <v>#N/A</v>
      </c>
      <c r="M9514" s="9">
        <f>COUNTIF(Tabla267[[#This Row],[VALOR RESTANTE]],0)</f>
        <v>0</v>
      </c>
    </row>
    <row r="9515" spans="2:13" hidden="1" x14ac:dyDescent="0.2">
      <c r="B9515" s="31">
        <v>9506</v>
      </c>
      <c r="J9515">
        <f t="shared" si="148"/>
        <v>105000</v>
      </c>
      <c r="K9515" t="e">
        <f>VLOOKUP(B9515,'REGISTRO ABONOS'!$B$8:$BC$10039,54,0)</f>
        <v>#N/A</v>
      </c>
      <c r="L9515" t="e">
        <f>IF(Tabla267[[#This Row],[VALOR RESTANTE]]&lt;Tabla267[[#This Row],[VALOR]],"NO DISPONIBLE","DISPONIBLE")</f>
        <v>#N/A</v>
      </c>
      <c r="M9515" s="9">
        <f>COUNTIF(Tabla267[[#This Row],[VALOR RESTANTE]],0)</f>
        <v>0</v>
      </c>
    </row>
    <row r="9516" spans="2:13" hidden="1" x14ac:dyDescent="0.2">
      <c r="B9516" s="31">
        <v>9507</v>
      </c>
      <c r="J9516">
        <f t="shared" si="148"/>
        <v>105000</v>
      </c>
      <c r="K9516" t="e">
        <f>VLOOKUP(B9516,'REGISTRO ABONOS'!$B$8:$BC$10039,54,0)</f>
        <v>#N/A</v>
      </c>
      <c r="L9516" t="e">
        <f>IF(Tabla267[[#This Row],[VALOR RESTANTE]]&lt;Tabla267[[#This Row],[VALOR]],"NO DISPONIBLE","DISPONIBLE")</f>
        <v>#N/A</v>
      </c>
      <c r="M9516" s="9">
        <f>COUNTIF(Tabla267[[#This Row],[VALOR RESTANTE]],0)</f>
        <v>0</v>
      </c>
    </row>
    <row r="9517" spans="2:13" hidden="1" x14ac:dyDescent="0.2">
      <c r="B9517" s="31">
        <v>9508</v>
      </c>
      <c r="J9517">
        <f t="shared" si="148"/>
        <v>105000</v>
      </c>
      <c r="K9517" t="e">
        <f>VLOOKUP(B9517,'REGISTRO ABONOS'!$B$8:$BC$10039,54,0)</f>
        <v>#N/A</v>
      </c>
      <c r="L9517" t="e">
        <f>IF(Tabla267[[#This Row],[VALOR RESTANTE]]&lt;Tabla267[[#This Row],[VALOR]],"NO DISPONIBLE","DISPONIBLE")</f>
        <v>#N/A</v>
      </c>
      <c r="M9517" s="9">
        <f>COUNTIF(Tabla267[[#This Row],[VALOR RESTANTE]],0)</f>
        <v>0</v>
      </c>
    </row>
    <row r="9518" spans="2:13" hidden="1" x14ac:dyDescent="0.2">
      <c r="B9518" s="31">
        <v>9509</v>
      </c>
      <c r="J9518">
        <f t="shared" si="148"/>
        <v>105000</v>
      </c>
      <c r="K9518" t="e">
        <f>VLOOKUP(B9518,'REGISTRO ABONOS'!$B$8:$BC$10039,54,0)</f>
        <v>#N/A</v>
      </c>
      <c r="L9518" t="e">
        <f>IF(Tabla267[[#This Row],[VALOR RESTANTE]]&lt;Tabla267[[#This Row],[VALOR]],"NO DISPONIBLE","DISPONIBLE")</f>
        <v>#N/A</v>
      </c>
      <c r="M9518" s="9">
        <f>COUNTIF(Tabla267[[#This Row],[VALOR RESTANTE]],0)</f>
        <v>0</v>
      </c>
    </row>
    <row r="9519" spans="2:13" hidden="1" x14ac:dyDescent="0.2">
      <c r="B9519" s="31">
        <v>9510</v>
      </c>
      <c r="J9519">
        <f t="shared" si="148"/>
        <v>105000</v>
      </c>
      <c r="K9519" t="e">
        <f>VLOOKUP(B9519,'REGISTRO ABONOS'!$B$8:$BC$10039,54,0)</f>
        <v>#N/A</v>
      </c>
      <c r="L9519" t="e">
        <f>IF(Tabla267[[#This Row],[VALOR RESTANTE]]&lt;Tabla267[[#This Row],[VALOR]],"NO DISPONIBLE","DISPONIBLE")</f>
        <v>#N/A</v>
      </c>
      <c r="M9519" s="9">
        <f>COUNTIF(Tabla267[[#This Row],[VALOR RESTANTE]],0)</f>
        <v>0</v>
      </c>
    </row>
    <row r="9520" spans="2:13" hidden="1" x14ac:dyDescent="0.2">
      <c r="B9520" s="31">
        <v>9511</v>
      </c>
      <c r="J9520">
        <f t="shared" si="148"/>
        <v>105000</v>
      </c>
      <c r="K9520" t="e">
        <f>VLOOKUP(B9520,'REGISTRO ABONOS'!$B$8:$BC$10039,54,0)</f>
        <v>#N/A</v>
      </c>
      <c r="L9520" t="e">
        <f>IF(Tabla267[[#This Row],[VALOR RESTANTE]]&lt;Tabla267[[#This Row],[VALOR]],"NO DISPONIBLE","DISPONIBLE")</f>
        <v>#N/A</v>
      </c>
      <c r="M9520" s="9">
        <f>COUNTIF(Tabla267[[#This Row],[VALOR RESTANTE]],0)</f>
        <v>0</v>
      </c>
    </row>
    <row r="9521" spans="2:13" hidden="1" x14ac:dyDescent="0.2">
      <c r="B9521" s="31">
        <v>9512</v>
      </c>
      <c r="J9521">
        <f t="shared" si="148"/>
        <v>105000</v>
      </c>
      <c r="K9521" t="e">
        <f>VLOOKUP(B9521,'REGISTRO ABONOS'!$B$8:$BC$10039,54,0)</f>
        <v>#N/A</v>
      </c>
      <c r="L9521" t="e">
        <f>IF(Tabla267[[#This Row],[VALOR RESTANTE]]&lt;Tabla267[[#This Row],[VALOR]],"NO DISPONIBLE","DISPONIBLE")</f>
        <v>#N/A</v>
      </c>
      <c r="M9521" s="9">
        <f>COUNTIF(Tabla267[[#This Row],[VALOR RESTANTE]],0)</f>
        <v>0</v>
      </c>
    </row>
    <row r="9522" spans="2:13" hidden="1" x14ac:dyDescent="0.2">
      <c r="B9522" s="31">
        <v>9513</v>
      </c>
      <c r="J9522">
        <f t="shared" si="148"/>
        <v>105000</v>
      </c>
      <c r="K9522" t="e">
        <f>VLOOKUP(B9522,'REGISTRO ABONOS'!$B$8:$BC$10039,54,0)</f>
        <v>#N/A</v>
      </c>
      <c r="L9522" t="e">
        <f>IF(Tabla267[[#This Row],[VALOR RESTANTE]]&lt;Tabla267[[#This Row],[VALOR]],"NO DISPONIBLE","DISPONIBLE")</f>
        <v>#N/A</v>
      </c>
      <c r="M9522" s="9">
        <f>COUNTIF(Tabla267[[#This Row],[VALOR RESTANTE]],0)</f>
        <v>0</v>
      </c>
    </row>
    <row r="9523" spans="2:13" hidden="1" x14ac:dyDescent="0.2">
      <c r="B9523" s="31">
        <v>9514</v>
      </c>
      <c r="J9523">
        <f t="shared" si="148"/>
        <v>105000</v>
      </c>
      <c r="K9523" t="e">
        <f>VLOOKUP(B9523,'REGISTRO ABONOS'!$B$8:$BC$10039,54,0)</f>
        <v>#N/A</v>
      </c>
      <c r="L9523" t="e">
        <f>IF(Tabla267[[#This Row],[VALOR RESTANTE]]&lt;Tabla267[[#This Row],[VALOR]],"NO DISPONIBLE","DISPONIBLE")</f>
        <v>#N/A</v>
      </c>
      <c r="M9523" s="9">
        <f>COUNTIF(Tabla267[[#This Row],[VALOR RESTANTE]],0)</f>
        <v>0</v>
      </c>
    </row>
    <row r="9524" spans="2:13" hidden="1" x14ac:dyDescent="0.2">
      <c r="B9524" s="31">
        <v>9515</v>
      </c>
      <c r="J9524">
        <f t="shared" si="148"/>
        <v>105000</v>
      </c>
      <c r="K9524" t="e">
        <f>VLOOKUP(B9524,'REGISTRO ABONOS'!$B$8:$BC$10039,54,0)</f>
        <v>#N/A</v>
      </c>
      <c r="L9524" t="e">
        <f>IF(Tabla267[[#This Row],[VALOR RESTANTE]]&lt;Tabla267[[#This Row],[VALOR]],"NO DISPONIBLE","DISPONIBLE")</f>
        <v>#N/A</v>
      </c>
      <c r="M9524" s="9">
        <f>COUNTIF(Tabla267[[#This Row],[VALOR RESTANTE]],0)</f>
        <v>0</v>
      </c>
    </row>
    <row r="9525" spans="2:13" hidden="1" x14ac:dyDescent="0.2">
      <c r="B9525" s="31">
        <v>9516</v>
      </c>
      <c r="J9525">
        <f t="shared" si="148"/>
        <v>105000</v>
      </c>
      <c r="K9525" t="e">
        <f>VLOOKUP(B9525,'REGISTRO ABONOS'!$B$8:$BC$10039,54,0)</f>
        <v>#N/A</v>
      </c>
      <c r="L9525" t="e">
        <f>IF(Tabla267[[#This Row],[VALOR RESTANTE]]&lt;Tabla267[[#This Row],[VALOR]],"NO DISPONIBLE","DISPONIBLE")</f>
        <v>#N/A</v>
      </c>
      <c r="M9525" s="9">
        <f>COUNTIF(Tabla267[[#This Row],[VALOR RESTANTE]],0)</f>
        <v>0</v>
      </c>
    </row>
    <row r="9526" spans="2:13" hidden="1" x14ac:dyDescent="0.2">
      <c r="B9526" s="31">
        <v>9517</v>
      </c>
      <c r="J9526">
        <f t="shared" si="148"/>
        <v>105000</v>
      </c>
      <c r="K9526" t="e">
        <f>VLOOKUP(B9526,'REGISTRO ABONOS'!$B$8:$BC$10039,54,0)</f>
        <v>#N/A</v>
      </c>
      <c r="L9526" t="e">
        <f>IF(Tabla267[[#This Row],[VALOR RESTANTE]]&lt;Tabla267[[#This Row],[VALOR]],"NO DISPONIBLE","DISPONIBLE")</f>
        <v>#N/A</v>
      </c>
      <c r="M9526" s="9">
        <f>COUNTIF(Tabla267[[#This Row],[VALOR RESTANTE]],0)</f>
        <v>0</v>
      </c>
    </row>
    <row r="9527" spans="2:13" hidden="1" x14ac:dyDescent="0.2">
      <c r="B9527" s="31">
        <v>9518</v>
      </c>
      <c r="J9527">
        <f t="shared" si="148"/>
        <v>105000</v>
      </c>
      <c r="K9527" t="e">
        <f>VLOOKUP(B9527,'REGISTRO ABONOS'!$B$8:$BC$10039,54,0)</f>
        <v>#N/A</v>
      </c>
      <c r="L9527" t="e">
        <f>IF(Tabla267[[#This Row],[VALOR RESTANTE]]&lt;Tabla267[[#This Row],[VALOR]],"NO DISPONIBLE","DISPONIBLE")</f>
        <v>#N/A</v>
      </c>
      <c r="M9527" s="9">
        <f>COUNTIF(Tabla267[[#This Row],[VALOR RESTANTE]],0)</f>
        <v>0</v>
      </c>
    </row>
    <row r="9528" spans="2:13" hidden="1" x14ac:dyDescent="0.2">
      <c r="B9528" s="31">
        <v>9519</v>
      </c>
      <c r="J9528">
        <f t="shared" si="148"/>
        <v>105000</v>
      </c>
      <c r="K9528" t="e">
        <f>VLOOKUP(B9528,'REGISTRO ABONOS'!$B$8:$BC$10039,54,0)</f>
        <v>#N/A</v>
      </c>
      <c r="L9528" t="e">
        <f>IF(Tabla267[[#This Row],[VALOR RESTANTE]]&lt;Tabla267[[#This Row],[VALOR]],"NO DISPONIBLE","DISPONIBLE")</f>
        <v>#N/A</v>
      </c>
      <c r="M9528" s="9">
        <f>COUNTIF(Tabla267[[#This Row],[VALOR RESTANTE]],0)</f>
        <v>0</v>
      </c>
    </row>
    <row r="9529" spans="2:13" hidden="1" x14ac:dyDescent="0.2">
      <c r="B9529" s="31">
        <v>9520</v>
      </c>
      <c r="J9529">
        <f t="shared" si="148"/>
        <v>105000</v>
      </c>
      <c r="K9529" t="e">
        <f>VLOOKUP(B9529,'REGISTRO ABONOS'!$B$8:$BC$10039,54,0)</f>
        <v>#N/A</v>
      </c>
      <c r="L9529" t="e">
        <f>IF(Tabla267[[#This Row],[VALOR RESTANTE]]&lt;Tabla267[[#This Row],[VALOR]],"NO DISPONIBLE","DISPONIBLE")</f>
        <v>#N/A</v>
      </c>
      <c r="M9529" s="9">
        <f>COUNTIF(Tabla267[[#This Row],[VALOR RESTANTE]],0)</f>
        <v>0</v>
      </c>
    </row>
    <row r="9530" spans="2:13" hidden="1" x14ac:dyDescent="0.2">
      <c r="B9530" s="31">
        <v>9521</v>
      </c>
      <c r="J9530">
        <f t="shared" si="148"/>
        <v>105000</v>
      </c>
      <c r="K9530" t="e">
        <f>VLOOKUP(B9530,'REGISTRO ABONOS'!$B$8:$BC$10039,54,0)</f>
        <v>#N/A</v>
      </c>
      <c r="L9530" t="e">
        <f>IF(Tabla267[[#This Row],[VALOR RESTANTE]]&lt;Tabla267[[#This Row],[VALOR]],"NO DISPONIBLE","DISPONIBLE")</f>
        <v>#N/A</v>
      </c>
      <c r="M9530" s="9">
        <f>COUNTIF(Tabla267[[#This Row],[VALOR RESTANTE]],0)</f>
        <v>0</v>
      </c>
    </row>
    <row r="9531" spans="2:13" hidden="1" x14ac:dyDescent="0.2">
      <c r="B9531" s="31">
        <v>9522</v>
      </c>
      <c r="J9531">
        <f t="shared" si="148"/>
        <v>105000</v>
      </c>
      <c r="K9531" t="e">
        <f>VLOOKUP(B9531,'REGISTRO ABONOS'!$B$8:$BC$10039,54,0)</f>
        <v>#N/A</v>
      </c>
      <c r="L9531" t="e">
        <f>IF(Tabla267[[#This Row],[VALOR RESTANTE]]&lt;Tabla267[[#This Row],[VALOR]],"NO DISPONIBLE","DISPONIBLE")</f>
        <v>#N/A</v>
      </c>
      <c r="M9531" s="9">
        <f>COUNTIF(Tabla267[[#This Row],[VALOR RESTANTE]],0)</f>
        <v>0</v>
      </c>
    </row>
    <row r="9532" spans="2:13" hidden="1" x14ac:dyDescent="0.2">
      <c r="B9532" s="31">
        <v>9523</v>
      </c>
      <c r="J9532">
        <f t="shared" si="148"/>
        <v>105000</v>
      </c>
      <c r="K9532" t="e">
        <f>VLOOKUP(B9532,'REGISTRO ABONOS'!$B$8:$BC$10039,54,0)</f>
        <v>#N/A</v>
      </c>
      <c r="L9532" t="e">
        <f>IF(Tabla267[[#This Row],[VALOR RESTANTE]]&lt;Tabla267[[#This Row],[VALOR]],"NO DISPONIBLE","DISPONIBLE")</f>
        <v>#N/A</v>
      </c>
      <c r="M9532" s="9">
        <f>COUNTIF(Tabla267[[#This Row],[VALOR RESTANTE]],0)</f>
        <v>0</v>
      </c>
    </row>
    <row r="9533" spans="2:13" hidden="1" x14ac:dyDescent="0.2">
      <c r="B9533" s="31">
        <v>9524</v>
      </c>
      <c r="J9533">
        <f t="shared" si="148"/>
        <v>105000</v>
      </c>
      <c r="K9533" t="e">
        <f>VLOOKUP(B9533,'REGISTRO ABONOS'!$B$8:$BC$10039,54,0)</f>
        <v>#N/A</v>
      </c>
      <c r="L9533" t="e">
        <f>IF(Tabla267[[#This Row],[VALOR RESTANTE]]&lt;Tabla267[[#This Row],[VALOR]],"NO DISPONIBLE","DISPONIBLE")</f>
        <v>#N/A</v>
      </c>
      <c r="M9533" s="9">
        <f>COUNTIF(Tabla267[[#This Row],[VALOR RESTANTE]],0)</f>
        <v>0</v>
      </c>
    </row>
    <row r="9534" spans="2:13" hidden="1" x14ac:dyDescent="0.2">
      <c r="B9534" s="31">
        <v>9525</v>
      </c>
      <c r="J9534">
        <f t="shared" si="148"/>
        <v>105000</v>
      </c>
      <c r="K9534" t="e">
        <f>VLOOKUP(B9534,'REGISTRO ABONOS'!$B$8:$BC$10039,54,0)</f>
        <v>#N/A</v>
      </c>
      <c r="L9534" t="e">
        <f>IF(Tabla267[[#This Row],[VALOR RESTANTE]]&lt;Tabla267[[#This Row],[VALOR]],"NO DISPONIBLE","DISPONIBLE")</f>
        <v>#N/A</v>
      </c>
      <c r="M9534" s="9">
        <f>COUNTIF(Tabla267[[#This Row],[VALOR RESTANTE]],0)</f>
        <v>0</v>
      </c>
    </row>
    <row r="9535" spans="2:13" hidden="1" x14ac:dyDescent="0.2">
      <c r="B9535" s="31">
        <v>9526</v>
      </c>
      <c r="J9535">
        <f t="shared" si="148"/>
        <v>105000</v>
      </c>
      <c r="K9535" t="e">
        <f>VLOOKUP(B9535,'REGISTRO ABONOS'!$B$8:$BC$10039,54,0)</f>
        <v>#N/A</v>
      </c>
      <c r="L9535" t="e">
        <f>IF(Tabla267[[#This Row],[VALOR RESTANTE]]&lt;Tabla267[[#This Row],[VALOR]],"NO DISPONIBLE","DISPONIBLE")</f>
        <v>#N/A</v>
      </c>
      <c r="M9535" s="9">
        <f>COUNTIF(Tabla267[[#This Row],[VALOR RESTANTE]],0)</f>
        <v>0</v>
      </c>
    </row>
    <row r="9536" spans="2:13" hidden="1" x14ac:dyDescent="0.2">
      <c r="B9536" s="31">
        <v>9527</v>
      </c>
      <c r="J9536">
        <f t="shared" si="148"/>
        <v>105000</v>
      </c>
      <c r="K9536" t="e">
        <f>VLOOKUP(B9536,'REGISTRO ABONOS'!$B$8:$BC$10039,54,0)</f>
        <v>#N/A</v>
      </c>
      <c r="L9536" t="e">
        <f>IF(Tabla267[[#This Row],[VALOR RESTANTE]]&lt;Tabla267[[#This Row],[VALOR]],"NO DISPONIBLE","DISPONIBLE")</f>
        <v>#N/A</v>
      </c>
      <c r="M9536" s="9">
        <f>COUNTIF(Tabla267[[#This Row],[VALOR RESTANTE]],0)</f>
        <v>0</v>
      </c>
    </row>
    <row r="9537" spans="2:13" hidden="1" x14ac:dyDescent="0.2">
      <c r="B9537" s="31">
        <v>9528</v>
      </c>
      <c r="J9537">
        <f t="shared" si="148"/>
        <v>105000</v>
      </c>
      <c r="K9537" t="e">
        <f>VLOOKUP(B9537,'REGISTRO ABONOS'!$B$8:$BC$10039,54,0)</f>
        <v>#N/A</v>
      </c>
      <c r="L9537" t="e">
        <f>IF(Tabla267[[#This Row],[VALOR RESTANTE]]&lt;Tabla267[[#This Row],[VALOR]],"NO DISPONIBLE","DISPONIBLE")</f>
        <v>#N/A</v>
      </c>
      <c r="M9537" s="9">
        <f>COUNTIF(Tabla267[[#This Row],[VALOR RESTANTE]],0)</f>
        <v>0</v>
      </c>
    </row>
    <row r="9538" spans="2:13" hidden="1" x14ac:dyDescent="0.2">
      <c r="B9538" s="31">
        <v>9529</v>
      </c>
      <c r="J9538">
        <f t="shared" si="148"/>
        <v>105000</v>
      </c>
      <c r="K9538" t="e">
        <f>VLOOKUP(B9538,'REGISTRO ABONOS'!$B$8:$BC$10039,54,0)</f>
        <v>#N/A</v>
      </c>
      <c r="L9538" t="e">
        <f>IF(Tabla267[[#This Row],[VALOR RESTANTE]]&lt;Tabla267[[#This Row],[VALOR]],"NO DISPONIBLE","DISPONIBLE")</f>
        <v>#N/A</v>
      </c>
      <c r="M9538" s="9">
        <f>COUNTIF(Tabla267[[#This Row],[VALOR RESTANTE]],0)</f>
        <v>0</v>
      </c>
    </row>
    <row r="9539" spans="2:13" hidden="1" x14ac:dyDescent="0.2">
      <c r="B9539" s="31">
        <v>9530</v>
      </c>
      <c r="J9539">
        <f t="shared" si="148"/>
        <v>105000</v>
      </c>
      <c r="K9539" t="e">
        <f>VLOOKUP(B9539,'REGISTRO ABONOS'!$B$8:$BC$10039,54,0)</f>
        <v>#N/A</v>
      </c>
      <c r="L9539" t="e">
        <f>IF(Tabla267[[#This Row],[VALOR RESTANTE]]&lt;Tabla267[[#This Row],[VALOR]],"NO DISPONIBLE","DISPONIBLE")</f>
        <v>#N/A</v>
      </c>
      <c r="M9539" s="9">
        <f>COUNTIF(Tabla267[[#This Row],[VALOR RESTANTE]],0)</f>
        <v>0</v>
      </c>
    </row>
    <row r="9540" spans="2:13" hidden="1" x14ac:dyDescent="0.2">
      <c r="B9540" s="31">
        <v>9531</v>
      </c>
      <c r="J9540">
        <f t="shared" si="148"/>
        <v>105000</v>
      </c>
      <c r="K9540" t="e">
        <f>VLOOKUP(B9540,'REGISTRO ABONOS'!$B$8:$BC$10039,54,0)</f>
        <v>#N/A</v>
      </c>
      <c r="L9540" t="e">
        <f>IF(Tabla267[[#This Row],[VALOR RESTANTE]]&lt;Tabla267[[#This Row],[VALOR]],"NO DISPONIBLE","DISPONIBLE")</f>
        <v>#N/A</v>
      </c>
      <c r="M9540" s="9">
        <f>COUNTIF(Tabla267[[#This Row],[VALOR RESTANTE]],0)</f>
        <v>0</v>
      </c>
    </row>
    <row r="9541" spans="2:13" hidden="1" x14ac:dyDescent="0.2">
      <c r="B9541" s="31">
        <v>9532</v>
      </c>
      <c r="J9541">
        <f t="shared" si="148"/>
        <v>105000</v>
      </c>
      <c r="K9541" t="e">
        <f>VLOOKUP(B9541,'REGISTRO ABONOS'!$B$8:$BC$10039,54,0)</f>
        <v>#N/A</v>
      </c>
      <c r="L9541" t="e">
        <f>IF(Tabla267[[#This Row],[VALOR RESTANTE]]&lt;Tabla267[[#This Row],[VALOR]],"NO DISPONIBLE","DISPONIBLE")</f>
        <v>#N/A</v>
      </c>
      <c r="M9541" s="9">
        <f>COUNTIF(Tabla267[[#This Row],[VALOR RESTANTE]],0)</f>
        <v>0</v>
      </c>
    </row>
    <row r="9542" spans="2:13" hidden="1" x14ac:dyDescent="0.2">
      <c r="B9542" s="31">
        <v>9533</v>
      </c>
      <c r="J9542">
        <f t="shared" si="148"/>
        <v>105000</v>
      </c>
      <c r="K9542" t="e">
        <f>VLOOKUP(B9542,'REGISTRO ABONOS'!$B$8:$BC$10039,54,0)</f>
        <v>#N/A</v>
      </c>
      <c r="L9542" t="e">
        <f>IF(Tabla267[[#This Row],[VALOR RESTANTE]]&lt;Tabla267[[#This Row],[VALOR]],"NO DISPONIBLE","DISPONIBLE")</f>
        <v>#N/A</v>
      </c>
      <c r="M9542" s="9">
        <f>COUNTIF(Tabla267[[#This Row],[VALOR RESTANTE]],0)</f>
        <v>0</v>
      </c>
    </row>
    <row r="9543" spans="2:13" hidden="1" x14ac:dyDescent="0.2">
      <c r="B9543" s="31">
        <v>9534</v>
      </c>
      <c r="J9543">
        <f t="shared" si="148"/>
        <v>105000</v>
      </c>
      <c r="K9543" t="e">
        <f>VLOOKUP(B9543,'REGISTRO ABONOS'!$B$8:$BC$10039,54,0)</f>
        <v>#N/A</v>
      </c>
      <c r="L9543" t="e">
        <f>IF(Tabla267[[#This Row],[VALOR RESTANTE]]&lt;Tabla267[[#This Row],[VALOR]],"NO DISPONIBLE","DISPONIBLE")</f>
        <v>#N/A</v>
      </c>
      <c r="M9543" s="9">
        <f>COUNTIF(Tabla267[[#This Row],[VALOR RESTANTE]],0)</f>
        <v>0</v>
      </c>
    </row>
    <row r="9544" spans="2:13" hidden="1" x14ac:dyDescent="0.2">
      <c r="B9544" s="31">
        <v>9535</v>
      </c>
      <c r="C9544" s="10">
        <v>43571</v>
      </c>
      <c r="D9544" t="s">
        <v>467</v>
      </c>
      <c r="H9544" t="s">
        <v>467</v>
      </c>
      <c r="I9544" t="s">
        <v>322</v>
      </c>
      <c r="J9544">
        <f t="shared" si="148"/>
        <v>105000</v>
      </c>
      <c r="K9544" t="e">
        <f>VLOOKUP(B9544,'REGISTRO ABONOS'!$B$8:$BC$10039,54,0)</f>
        <v>#N/A</v>
      </c>
      <c r="L9544" t="e">
        <f>IF(Tabla267[[#This Row],[VALOR RESTANTE]]&lt;Tabla267[[#This Row],[VALOR]],"NO DISPONIBLE","DISPONIBLE")</f>
        <v>#N/A</v>
      </c>
      <c r="M9544" s="9">
        <f>COUNTIF(Tabla267[[#This Row],[VALOR RESTANTE]],0)</f>
        <v>0</v>
      </c>
    </row>
    <row r="9545" spans="2:13" hidden="1" x14ac:dyDescent="0.2">
      <c r="B9545" s="31">
        <v>9536</v>
      </c>
      <c r="J9545">
        <f t="shared" si="148"/>
        <v>105000</v>
      </c>
      <c r="K9545" t="e">
        <f>VLOOKUP(B9545,'REGISTRO ABONOS'!$B$8:$BC$10039,54,0)</f>
        <v>#N/A</v>
      </c>
      <c r="L9545" t="e">
        <f>IF(Tabla267[[#This Row],[VALOR RESTANTE]]&lt;Tabla267[[#This Row],[VALOR]],"NO DISPONIBLE","DISPONIBLE")</f>
        <v>#N/A</v>
      </c>
      <c r="M9545" s="9">
        <f>COUNTIF(Tabla267[[#This Row],[VALOR RESTANTE]],0)</f>
        <v>0</v>
      </c>
    </row>
    <row r="9546" spans="2:13" hidden="1" x14ac:dyDescent="0.2">
      <c r="B9546" s="31">
        <v>9537</v>
      </c>
      <c r="J9546">
        <f t="shared" si="148"/>
        <v>105000</v>
      </c>
      <c r="K9546" t="e">
        <f>VLOOKUP(B9546,'REGISTRO ABONOS'!$B$8:$BC$10039,54,0)</f>
        <v>#N/A</v>
      </c>
      <c r="L9546" t="e">
        <f>IF(Tabla267[[#This Row],[VALOR RESTANTE]]&lt;Tabla267[[#This Row],[VALOR]],"NO DISPONIBLE","DISPONIBLE")</f>
        <v>#N/A</v>
      </c>
      <c r="M9546" s="9">
        <f>COUNTIF(Tabla267[[#This Row],[VALOR RESTANTE]],0)</f>
        <v>0</v>
      </c>
    </row>
    <row r="9547" spans="2:13" hidden="1" x14ac:dyDescent="0.2">
      <c r="B9547" s="31">
        <v>9538</v>
      </c>
      <c r="J9547">
        <f t="shared" si="148"/>
        <v>105000</v>
      </c>
      <c r="K9547" t="e">
        <f>VLOOKUP(B9547,'REGISTRO ABONOS'!$B$8:$BC$10039,54,0)</f>
        <v>#N/A</v>
      </c>
      <c r="L9547" t="e">
        <f>IF(Tabla267[[#This Row],[VALOR RESTANTE]]&lt;Tabla267[[#This Row],[VALOR]],"NO DISPONIBLE","DISPONIBLE")</f>
        <v>#N/A</v>
      </c>
      <c r="M9547" s="9">
        <f>COUNTIF(Tabla267[[#This Row],[VALOR RESTANTE]],0)</f>
        <v>0</v>
      </c>
    </row>
    <row r="9548" spans="2:13" hidden="1" x14ac:dyDescent="0.2">
      <c r="B9548" s="31">
        <v>9539</v>
      </c>
      <c r="J9548">
        <f t="shared" ref="J9548:J9611" si="149">IF(C9548&gt;43607,130000,105000)</f>
        <v>105000</v>
      </c>
      <c r="K9548" t="e">
        <f>VLOOKUP(B9548,'REGISTRO ABONOS'!$B$8:$BC$10039,54,0)</f>
        <v>#N/A</v>
      </c>
      <c r="L9548" t="e">
        <f>IF(Tabla267[[#This Row],[VALOR RESTANTE]]&lt;Tabla267[[#This Row],[VALOR]],"NO DISPONIBLE","DISPONIBLE")</f>
        <v>#N/A</v>
      </c>
      <c r="M9548" s="9">
        <f>COUNTIF(Tabla267[[#This Row],[VALOR RESTANTE]],0)</f>
        <v>0</v>
      </c>
    </row>
    <row r="9549" spans="2:13" hidden="1" x14ac:dyDescent="0.2">
      <c r="B9549" s="31">
        <v>9540</v>
      </c>
      <c r="J9549">
        <f t="shared" si="149"/>
        <v>105000</v>
      </c>
      <c r="K9549" t="e">
        <f>VLOOKUP(B9549,'REGISTRO ABONOS'!$B$8:$BC$10039,54,0)</f>
        <v>#N/A</v>
      </c>
      <c r="L9549" t="e">
        <f>IF(Tabla267[[#This Row],[VALOR RESTANTE]]&lt;Tabla267[[#This Row],[VALOR]],"NO DISPONIBLE","DISPONIBLE")</f>
        <v>#N/A</v>
      </c>
      <c r="M9549" s="9">
        <f>COUNTIF(Tabla267[[#This Row],[VALOR RESTANTE]],0)</f>
        <v>0</v>
      </c>
    </row>
    <row r="9550" spans="2:13" hidden="1" x14ac:dyDescent="0.2">
      <c r="B9550" s="31">
        <v>9541</v>
      </c>
      <c r="J9550">
        <f t="shared" si="149"/>
        <v>105000</v>
      </c>
      <c r="K9550" t="e">
        <f>VLOOKUP(B9550,'REGISTRO ABONOS'!$B$8:$BC$10039,54,0)</f>
        <v>#N/A</v>
      </c>
      <c r="L9550" t="e">
        <f>IF(Tabla267[[#This Row],[VALOR RESTANTE]]&lt;Tabla267[[#This Row],[VALOR]],"NO DISPONIBLE","DISPONIBLE")</f>
        <v>#N/A</v>
      </c>
      <c r="M9550" s="9">
        <f>COUNTIF(Tabla267[[#This Row],[VALOR RESTANTE]],0)</f>
        <v>0</v>
      </c>
    </row>
    <row r="9551" spans="2:13" hidden="1" x14ac:dyDescent="0.2">
      <c r="B9551" s="31">
        <v>9542</v>
      </c>
      <c r="J9551">
        <f t="shared" si="149"/>
        <v>105000</v>
      </c>
      <c r="K9551" t="e">
        <f>VLOOKUP(B9551,'REGISTRO ABONOS'!$B$8:$BC$10039,54,0)</f>
        <v>#N/A</v>
      </c>
      <c r="L9551" t="e">
        <f>IF(Tabla267[[#This Row],[VALOR RESTANTE]]&lt;Tabla267[[#This Row],[VALOR]],"NO DISPONIBLE","DISPONIBLE")</f>
        <v>#N/A</v>
      </c>
      <c r="M9551" s="9">
        <f>COUNTIF(Tabla267[[#This Row],[VALOR RESTANTE]],0)</f>
        <v>0</v>
      </c>
    </row>
    <row r="9552" spans="2:13" hidden="1" x14ac:dyDescent="0.2">
      <c r="B9552" s="31">
        <v>9543</v>
      </c>
      <c r="J9552">
        <f t="shared" si="149"/>
        <v>105000</v>
      </c>
      <c r="K9552" t="e">
        <f>VLOOKUP(B9552,'REGISTRO ABONOS'!$B$8:$BC$10039,54,0)</f>
        <v>#N/A</v>
      </c>
      <c r="L9552" t="e">
        <f>IF(Tabla267[[#This Row],[VALOR RESTANTE]]&lt;Tabla267[[#This Row],[VALOR]],"NO DISPONIBLE","DISPONIBLE")</f>
        <v>#N/A</v>
      </c>
      <c r="M9552" s="9">
        <f>COUNTIF(Tabla267[[#This Row],[VALOR RESTANTE]],0)</f>
        <v>0</v>
      </c>
    </row>
    <row r="9553" spans="2:13" hidden="1" x14ac:dyDescent="0.2">
      <c r="B9553" s="31">
        <v>9544</v>
      </c>
      <c r="J9553">
        <f t="shared" si="149"/>
        <v>105000</v>
      </c>
      <c r="K9553" t="e">
        <f>VLOOKUP(B9553,'REGISTRO ABONOS'!$B$8:$BC$10039,54,0)</f>
        <v>#N/A</v>
      </c>
      <c r="L9553" t="e">
        <f>IF(Tabla267[[#This Row],[VALOR RESTANTE]]&lt;Tabla267[[#This Row],[VALOR]],"NO DISPONIBLE","DISPONIBLE")</f>
        <v>#N/A</v>
      </c>
      <c r="M9553" s="9">
        <f>COUNTIF(Tabla267[[#This Row],[VALOR RESTANTE]],0)</f>
        <v>0</v>
      </c>
    </row>
    <row r="9554" spans="2:13" hidden="1" x14ac:dyDescent="0.2">
      <c r="B9554" s="31">
        <v>9545</v>
      </c>
      <c r="J9554">
        <f t="shared" si="149"/>
        <v>105000</v>
      </c>
      <c r="K9554" t="e">
        <f>VLOOKUP(B9554,'REGISTRO ABONOS'!$B$8:$BC$10039,54,0)</f>
        <v>#N/A</v>
      </c>
      <c r="L9554" t="e">
        <f>IF(Tabla267[[#This Row],[VALOR RESTANTE]]&lt;Tabla267[[#This Row],[VALOR]],"NO DISPONIBLE","DISPONIBLE")</f>
        <v>#N/A</v>
      </c>
      <c r="M9554" s="9">
        <f>COUNTIF(Tabla267[[#This Row],[VALOR RESTANTE]],0)</f>
        <v>0</v>
      </c>
    </row>
    <row r="9555" spans="2:13" hidden="1" x14ac:dyDescent="0.2">
      <c r="B9555" s="31">
        <v>9546</v>
      </c>
      <c r="J9555">
        <f t="shared" si="149"/>
        <v>105000</v>
      </c>
      <c r="K9555" t="e">
        <f>VLOOKUP(B9555,'REGISTRO ABONOS'!$B$8:$BC$10039,54,0)</f>
        <v>#N/A</v>
      </c>
      <c r="L9555" t="e">
        <f>IF(Tabla267[[#This Row],[VALOR RESTANTE]]&lt;Tabla267[[#This Row],[VALOR]],"NO DISPONIBLE","DISPONIBLE")</f>
        <v>#N/A</v>
      </c>
      <c r="M9555" s="9">
        <f>COUNTIF(Tabla267[[#This Row],[VALOR RESTANTE]],0)</f>
        <v>0</v>
      </c>
    </row>
    <row r="9556" spans="2:13" hidden="1" x14ac:dyDescent="0.2">
      <c r="B9556" s="31">
        <v>9547</v>
      </c>
      <c r="J9556">
        <f t="shared" si="149"/>
        <v>105000</v>
      </c>
      <c r="K9556" t="e">
        <f>VLOOKUP(B9556,'REGISTRO ABONOS'!$B$8:$BC$10039,54,0)</f>
        <v>#N/A</v>
      </c>
      <c r="L9556" t="e">
        <f>IF(Tabla267[[#This Row],[VALOR RESTANTE]]&lt;Tabla267[[#This Row],[VALOR]],"NO DISPONIBLE","DISPONIBLE")</f>
        <v>#N/A</v>
      </c>
      <c r="M9556" s="9">
        <f>COUNTIF(Tabla267[[#This Row],[VALOR RESTANTE]],0)</f>
        <v>0</v>
      </c>
    </row>
    <row r="9557" spans="2:13" hidden="1" x14ac:dyDescent="0.2">
      <c r="B9557" s="31">
        <v>9548</v>
      </c>
      <c r="J9557">
        <f t="shared" si="149"/>
        <v>105000</v>
      </c>
      <c r="K9557" t="e">
        <f>VLOOKUP(B9557,'REGISTRO ABONOS'!$B$8:$BC$10039,54,0)</f>
        <v>#N/A</v>
      </c>
      <c r="L9557" t="e">
        <f>IF(Tabla267[[#This Row],[VALOR RESTANTE]]&lt;Tabla267[[#This Row],[VALOR]],"NO DISPONIBLE","DISPONIBLE")</f>
        <v>#N/A</v>
      </c>
      <c r="M9557" s="9">
        <f>COUNTIF(Tabla267[[#This Row],[VALOR RESTANTE]],0)</f>
        <v>0</v>
      </c>
    </row>
    <row r="9558" spans="2:13" hidden="1" x14ac:dyDescent="0.2">
      <c r="B9558" s="31">
        <v>9549</v>
      </c>
      <c r="J9558">
        <f t="shared" si="149"/>
        <v>105000</v>
      </c>
      <c r="K9558" t="e">
        <f>VLOOKUP(B9558,'REGISTRO ABONOS'!$B$8:$BC$10039,54,0)</f>
        <v>#N/A</v>
      </c>
      <c r="L9558" t="e">
        <f>IF(Tabla267[[#This Row],[VALOR RESTANTE]]&lt;Tabla267[[#This Row],[VALOR]],"NO DISPONIBLE","DISPONIBLE")</f>
        <v>#N/A</v>
      </c>
      <c r="M9558" s="9">
        <f>COUNTIF(Tabla267[[#This Row],[VALOR RESTANTE]],0)</f>
        <v>0</v>
      </c>
    </row>
    <row r="9559" spans="2:13" hidden="1" x14ac:dyDescent="0.2">
      <c r="B9559" s="31">
        <v>9550</v>
      </c>
      <c r="J9559">
        <f t="shared" si="149"/>
        <v>105000</v>
      </c>
      <c r="K9559" t="e">
        <f>VLOOKUP(B9559,'REGISTRO ABONOS'!$B$8:$BC$10039,54,0)</f>
        <v>#N/A</v>
      </c>
      <c r="L9559" t="e">
        <f>IF(Tabla267[[#This Row],[VALOR RESTANTE]]&lt;Tabla267[[#This Row],[VALOR]],"NO DISPONIBLE","DISPONIBLE")</f>
        <v>#N/A</v>
      </c>
      <c r="M9559" s="9">
        <f>COUNTIF(Tabla267[[#This Row],[VALOR RESTANTE]],0)</f>
        <v>0</v>
      </c>
    </row>
    <row r="9560" spans="2:13" hidden="1" x14ac:dyDescent="0.2">
      <c r="B9560" s="31">
        <v>9551</v>
      </c>
      <c r="J9560">
        <f t="shared" si="149"/>
        <v>105000</v>
      </c>
      <c r="K9560" t="e">
        <f>VLOOKUP(B9560,'REGISTRO ABONOS'!$B$8:$BC$10039,54,0)</f>
        <v>#N/A</v>
      </c>
      <c r="L9560" t="e">
        <f>IF(Tabla267[[#This Row],[VALOR RESTANTE]]&lt;Tabla267[[#This Row],[VALOR]],"NO DISPONIBLE","DISPONIBLE")</f>
        <v>#N/A</v>
      </c>
      <c r="M9560" s="9">
        <f>COUNTIF(Tabla267[[#This Row],[VALOR RESTANTE]],0)</f>
        <v>0</v>
      </c>
    </row>
    <row r="9561" spans="2:13" hidden="1" x14ac:dyDescent="0.2">
      <c r="B9561" s="31">
        <v>9552</v>
      </c>
      <c r="J9561">
        <f t="shared" si="149"/>
        <v>105000</v>
      </c>
      <c r="K9561" t="e">
        <f>VLOOKUP(B9561,'REGISTRO ABONOS'!$B$8:$BC$10039,54,0)</f>
        <v>#N/A</v>
      </c>
      <c r="L9561" t="e">
        <f>IF(Tabla267[[#This Row],[VALOR RESTANTE]]&lt;Tabla267[[#This Row],[VALOR]],"NO DISPONIBLE","DISPONIBLE")</f>
        <v>#N/A</v>
      </c>
      <c r="M9561" s="9">
        <f>COUNTIF(Tabla267[[#This Row],[VALOR RESTANTE]],0)</f>
        <v>0</v>
      </c>
    </row>
    <row r="9562" spans="2:13" hidden="1" x14ac:dyDescent="0.2">
      <c r="B9562" s="31">
        <v>9553</v>
      </c>
      <c r="J9562">
        <f t="shared" si="149"/>
        <v>105000</v>
      </c>
      <c r="K9562" t="e">
        <f>VLOOKUP(B9562,'REGISTRO ABONOS'!$B$8:$BC$10039,54,0)</f>
        <v>#N/A</v>
      </c>
      <c r="L9562" t="e">
        <f>IF(Tabla267[[#This Row],[VALOR RESTANTE]]&lt;Tabla267[[#This Row],[VALOR]],"NO DISPONIBLE","DISPONIBLE")</f>
        <v>#N/A</v>
      </c>
      <c r="M9562" s="9">
        <f>COUNTIF(Tabla267[[#This Row],[VALOR RESTANTE]],0)</f>
        <v>0</v>
      </c>
    </row>
    <row r="9563" spans="2:13" hidden="1" x14ac:dyDescent="0.2">
      <c r="B9563" s="31">
        <v>9554</v>
      </c>
      <c r="J9563">
        <f t="shared" si="149"/>
        <v>105000</v>
      </c>
      <c r="K9563" t="e">
        <f>VLOOKUP(B9563,'REGISTRO ABONOS'!$B$8:$BC$10039,54,0)</f>
        <v>#N/A</v>
      </c>
      <c r="L9563" t="e">
        <f>IF(Tabla267[[#This Row],[VALOR RESTANTE]]&lt;Tabla267[[#This Row],[VALOR]],"NO DISPONIBLE","DISPONIBLE")</f>
        <v>#N/A</v>
      </c>
      <c r="M9563" s="9">
        <f>COUNTIF(Tabla267[[#This Row],[VALOR RESTANTE]],0)</f>
        <v>0</v>
      </c>
    </row>
    <row r="9564" spans="2:13" hidden="1" x14ac:dyDescent="0.2">
      <c r="B9564" s="31">
        <v>9555</v>
      </c>
      <c r="J9564">
        <f t="shared" si="149"/>
        <v>105000</v>
      </c>
      <c r="K9564" t="e">
        <f>VLOOKUP(B9564,'REGISTRO ABONOS'!$B$8:$BC$10039,54,0)</f>
        <v>#N/A</v>
      </c>
      <c r="L9564" t="e">
        <f>IF(Tabla267[[#This Row],[VALOR RESTANTE]]&lt;Tabla267[[#This Row],[VALOR]],"NO DISPONIBLE","DISPONIBLE")</f>
        <v>#N/A</v>
      </c>
      <c r="M9564" s="9">
        <f>COUNTIF(Tabla267[[#This Row],[VALOR RESTANTE]],0)</f>
        <v>0</v>
      </c>
    </row>
    <row r="9565" spans="2:13" hidden="1" x14ac:dyDescent="0.2">
      <c r="B9565" s="31">
        <v>9556</v>
      </c>
      <c r="J9565">
        <f t="shared" si="149"/>
        <v>105000</v>
      </c>
      <c r="K9565" t="e">
        <f>VLOOKUP(B9565,'REGISTRO ABONOS'!$B$8:$BC$10039,54,0)</f>
        <v>#N/A</v>
      </c>
      <c r="L9565" t="e">
        <f>IF(Tabla267[[#This Row],[VALOR RESTANTE]]&lt;Tabla267[[#This Row],[VALOR]],"NO DISPONIBLE","DISPONIBLE")</f>
        <v>#N/A</v>
      </c>
      <c r="M9565" s="9">
        <f>COUNTIF(Tabla267[[#This Row],[VALOR RESTANTE]],0)</f>
        <v>0</v>
      </c>
    </row>
    <row r="9566" spans="2:13" hidden="1" x14ac:dyDescent="0.2">
      <c r="B9566" s="31">
        <v>9557</v>
      </c>
      <c r="J9566">
        <f t="shared" si="149"/>
        <v>105000</v>
      </c>
      <c r="K9566" t="e">
        <f>VLOOKUP(B9566,'REGISTRO ABONOS'!$B$8:$BC$10039,54,0)</f>
        <v>#N/A</v>
      </c>
      <c r="L9566" t="e">
        <f>IF(Tabla267[[#This Row],[VALOR RESTANTE]]&lt;Tabla267[[#This Row],[VALOR]],"NO DISPONIBLE","DISPONIBLE")</f>
        <v>#N/A</v>
      </c>
      <c r="M9566" s="9">
        <f>COUNTIF(Tabla267[[#This Row],[VALOR RESTANTE]],0)</f>
        <v>0</v>
      </c>
    </row>
    <row r="9567" spans="2:13" hidden="1" x14ac:dyDescent="0.2">
      <c r="B9567" s="31">
        <v>9558</v>
      </c>
      <c r="J9567">
        <f t="shared" si="149"/>
        <v>105000</v>
      </c>
      <c r="K9567" t="e">
        <f>VLOOKUP(B9567,'REGISTRO ABONOS'!$B$8:$BC$10039,54,0)</f>
        <v>#N/A</v>
      </c>
      <c r="L9567" t="e">
        <f>IF(Tabla267[[#This Row],[VALOR RESTANTE]]&lt;Tabla267[[#This Row],[VALOR]],"NO DISPONIBLE","DISPONIBLE")</f>
        <v>#N/A</v>
      </c>
      <c r="M9567" s="9">
        <f>COUNTIF(Tabla267[[#This Row],[VALOR RESTANTE]],0)</f>
        <v>0</v>
      </c>
    </row>
    <row r="9568" spans="2:13" hidden="1" x14ac:dyDescent="0.2">
      <c r="B9568" s="31">
        <v>9559</v>
      </c>
      <c r="J9568">
        <f t="shared" si="149"/>
        <v>105000</v>
      </c>
      <c r="K9568" t="e">
        <f>VLOOKUP(B9568,'REGISTRO ABONOS'!$B$8:$BC$10039,54,0)</f>
        <v>#N/A</v>
      </c>
      <c r="L9568" t="e">
        <f>IF(Tabla267[[#This Row],[VALOR RESTANTE]]&lt;Tabla267[[#This Row],[VALOR]],"NO DISPONIBLE","DISPONIBLE")</f>
        <v>#N/A</v>
      </c>
      <c r="M9568" s="9">
        <f>COUNTIF(Tabla267[[#This Row],[VALOR RESTANTE]],0)</f>
        <v>0</v>
      </c>
    </row>
    <row r="9569" spans="2:13" hidden="1" x14ac:dyDescent="0.2">
      <c r="B9569" s="31">
        <v>9560</v>
      </c>
      <c r="C9569" s="10">
        <v>43560</v>
      </c>
      <c r="D9569" t="s">
        <v>221</v>
      </c>
      <c r="I9569" t="s">
        <v>211</v>
      </c>
      <c r="J9569">
        <f t="shared" si="149"/>
        <v>105000</v>
      </c>
      <c r="K9569" t="e">
        <f>VLOOKUP(B9569,'REGISTRO ABONOS'!$B$8:$BC$10039,54,0)</f>
        <v>#N/A</v>
      </c>
      <c r="L9569" t="e">
        <f>IF(Tabla267[[#This Row],[VALOR RESTANTE]]&lt;Tabla267[[#This Row],[VALOR]],"NO DISPONIBLE","DISPONIBLE")</f>
        <v>#N/A</v>
      </c>
      <c r="M9569" s="9">
        <f>COUNTIF(Tabla267[[#This Row],[VALOR RESTANTE]],0)</f>
        <v>0</v>
      </c>
    </row>
    <row r="9570" spans="2:13" hidden="1" x14ac:dyDescent="0.2">
      <c r="B9570" s="31">
        <v>9561</v>
      </c>
      <c r="J9570">
        <f t="shared" si="149"/>
        <v>105000</v>
      </c>
      <c r="K9570" t="e">
        <f>VLOOKUP(B9570,'REGISTRO ABONOS'!$B$8:$BC$10039,54,0)</f>
        <v>#N/A</v>
      </c>
      <c r="L9570" t="e">
        <f>IF(Tabla267[[#This Row],[VALOR RESTANTE]]&lt;Tabla267[[#This Row],[VALOR]],"NO DISPONIBLE","DISPONIBLE")</f>
        <v>#N/A</v>
      </c>
      <c r="M9570" s="9">
        <f>COUNTIF(Tabla267[[#This Row],[VALOR RESTANTE]],0)</f>
        <v>0</v>
      </c>
    </row>
    <row r="9571" spans="2:13" hidden="1" x14ac:dyDescent="0.2">
      <c r="B9571" s="31">
        <v>9562</v>
      </c>
      <c r="J9571">
        <f t="shared" si="149"/>
        <v>105000</v>
      </c>
      <c r="K9571" t="e">
        <f>VLOOKUP(B9571,'REGISTRO ABONOS'!$B$8:$BC$10039,54,0)</f>
        <v>#N/A</v>
      </c>
      <c r="L9571" t="e">
        <f>IF(Tabla267[[#This Row],[VALOR RESTANTE]]&lt;Tabla267[[#This Row],[VALOR]],"NO DISPONIBLE","DISPONIBLE")</f>
        <v>#N/A</v>
      </c>
      <c r="M9571" s="9">
        <f>COUNTIF(Tabla267[[#This Row],[VALOR RESTANTE]],0)</f>
        <v>0</v>
      </c>
    </row>
    <row r="9572" spans="2:13" hidden="1" x14ac:dyDescent="0.2">
      <c r="B9572" s="31">
        <v>9563</v>
      </c>
      <c r="J9572">
        <f t="shared" si="149"/>
        <v>105000</v>
      </c>
      <c r="K9572" t="e">
        <f>VLOOKUP(B9572,'REGISTRO ABONOS'!$B$8:$BC$10039,54,0)</f>
        <v>#N/A</v>
      </c>
      <c r="L9572" t="e">
        <f>IF(Tabla267[[#This Row],[VALOR RESTANTE]]&lt;Tabla267[[#This Row],[VALOR]],"NO DISPONIBLE","DISPONIBLE")</f>
        <v>#N/A</v>
      </c>
      <c r="M9572" s="9">
        <f>COUNTIF(Tabla267[[#This Row],[VALOR RESTANTE]],0)</f>
        <v>0</v>
      </c>
    </row>
    <row r="9573" spans="2:13" hidden="1" x14ac:dyDescent="0.2">
      <c r="B9573" s="31">
        <v>9564</v>
      </c>
      <c r="J9573">
        <f t="shared" si="149"/>
        <v>105000</v>
      </c>
      <c r="K9573" t="e">
        <f>VLOOKUP(B9573,'REGISTRO ABONOS'!$B$8:$BC$10039,54,0)</f>
        <v>#N/A</v>
      </c>
      <c r="L9573" t="e">
        <f>IF(Tabla267[[#This Row],[VALOR RESTANTE]]&lt;Tabla267[[#This Row],[VALOR]],"NO DISPONIBLE","DISPONIBLE")</f>
        <v>#N/A</v>
      </c>
      <c r="M9573" s="9">
        <f>COUNTIF(Tabla267[[#This Row],[VALOR RESTANTE]],0)</f>
        <v>0</v>
      </c>
    </row>
    <row r="9574" spans="2:13" hidden="1" x14ac:dyDescent="0.2">
      <c r="B9574" s="31">
        <v>9565</v>
      </c>
      <c r="J9574">
        <f t="shared" si="149"/>
        <v>105000</v>
      </c>
      <c r="K9574" t="e">
        <f>VLOOKUP(B9574,'REGISTRO ABONOS'!$B$8:$BC$10039,54,0)</f>
        <v>#N/A</v>
      </c>
      <c r="L9574" t="e">
        <f>IF(Tabla267[[#This Row],[VALOR RESTANTE]]&lt;Tabla267[[#This Row],[VALOR]],"NO DISPONIBLE","DISPONIBLE")</f>
        <v>#N/A</v>
      </c>
      <c r="M9574" s="9">
        <f>COUNTIF(Tabla267[[#This Row],[VALOR RESTANTE]],0)</f>
        <v>0</v>
      </c>
    </row>
    <row r="9575" spans="2:13" hidden="1" x14ac:dyDescent="0.2">
      <c r="B9575" s="31">
        <v>9566</v>
      </c>
      <c r="J9575">
        <f t="shared" si="149"/>
        <v>105000</v>
      </c>
      <c r="K9575" t="e">
        <f>VLOOKUP(B9575,'REGISTRO ABONOS'!$B$8:$BC$10039,54,0)</f>
        <v>#N/A</v>
      </c>
      <c r="L9575" t="e">
        <f>IF(Tabla267[[#This Row],[VALOR RESTANTE]]&lt;Tabla267[[#This Row],[VALOR]],"NO DISPONIBLE","DISPONIBLE")</f>
        <v>#N/A</v>
      </c>
      <c r="M9575" s="9">
        <f>COUNTIF(Tabla267[[#This Row],[VALOR RESTANTE]],0)</f>
        <v>0</v>
      </c>
    </row>
    <row r="9576" spans="2:13" hidden="1" x14ac:dyDescent="0.2">
      <c r="B9576" s="31">
        <v>9567</v>
      </c>
      <c r="J9576">
        <f t="shared" si="149"/>
        <v>105000</v>
      </c>
      <c r="K9576" t="e">
        <f>VLOOKUP(B9576,'REGISTRO ABONOS'!$B$8:$BC$10039,54,0)</f>
        <v>#N/A</v>
      </c>
      <c r="L9576" t="e">
        <f>IF(Tabla267[[#This Row],[VALOR RESTANTE]]&lt;Tabla267[[#This Row],[VALOR]],"NO DISPONIBLE","DISPONIBLE")</f>
        <v>#N/A</v>
      </c>
      <c r="M9576" s="9">
        <f>COUNTIF(Tabla267[[#This Row],[VALOR RESTANTE]],0)</f>
        <v>0</v>
      </c>
    </row>
    <row r="9577" spans="2:13" hidden="1" x14ac:dyDescent="0.2">
      <c r="B9577" s="31">
        <v>9568</v>
      </c>
      <c r="J9577">
        <f t="shared" si="149"/>
        <v>105000</v>
      </c>
      <c r="K9577" t="e">
        <f>VLOOKUP(B9577,'REGISTRO ABONOS'!$B$8:$BC$10039,54,0)</f>
        <v>#N/A</v>
      </c>
      <c r="L9577" t="e">
        <f>IF(Tabla267[[#This Row],[VALOR RESTANTE]]&lt;Tabla267[[#This Row],[VALOR]],"NO DISPONIBLE","DISPONIBLE")</f>
        <v>#N/A</v>
      </c>
      <c r="M9577" s="9">
        <f>COUNTIF(Tabla267[[#This Row],[VALOR RESTANTE]],0)</f>
        <v>0</v>
      </c>
    </row>
    <row r="9578" spans="2:13" hidden="1" x14ac:dyDescent="0.2">
      <c r="B9578" s="31">
        <v>9569</v>
      </c>
      <c r="J9578">
        <f t="shared" si="149"/>
        <v>105000</v>
      </c>
      <c r="K9578" t="e">
        <f>VLOOKUP(B9578,'REGISTRO ABONOS'!$B$8:$BC$10039,54,0)</f>
        <v>#N/A</v>
      </c>
      <c r="L9578" t="e">
        <f>IF(Tabla267[[#This Row],[VALOR RESTANTE]]&lt;Tabla267[[#This Row],[VALOR]],"NO DISPONIBLE","DISPONIBLE")</f>
        <v>#N/A</v>
      </c>
      <c r="M9578" s="9">
        <f>COUNTIF(Tabla267[[#This Row],[VALOR RESTANTE]],0)</f>
        <v>0</v>
      </c>
    </row>
    <row r="9579" spans="2:13" hidden="1" x14ac:dyDescent="0.2">
      <c r="B9579" s="31">
        <v>9570</v>
      </c>
      <c r="C9579" s="10">
        <v>43559</v>
      </c>
      <c r="D9579" t="s">
        <v>193</v>
      </c>
      <c r="I9579" t="s">
        <v>171</v>
      </c>
      <c r="J9579">
        <f t="shared" si="149"/>
        <v>105000</v>
      </c>
      <c r="K9579" t="e">
        <f>VLOOKUP(B9579,'REGISTRO ABONOS'!$B$8:$BC$10039,54,0)</f>
        <v>#N/A</v>
      </c>
      <c r="L9579" t="e">
        <f>IF(Tabla267[[#This Row],[VALOR RESTANTE]]&lt;Tabla267[[#This Row],[VALOR]],"NO DISPONIBLE","DISPONIBLE")</f>
        <v>#N/A</v>
      </c>
      <c r="M9579" s="9">
        <f>COUNTIF(Tabla267[[#This Row],[VALOR RESTANTE]],0)</f>
        <v>0</v>
      </c>
    </row>
    <row r="9580" spans="2:13" hidden="1" x14ac:dyDescent="0.2">
      <c r="B9580" s="31">
        <v>9571</v>
      </c>
      <c r="J9580">
        <f t="shared" si="149"/>
        <v>105000</v>
      </c>
      <c r="K9580" t="e">
        <f>VLOOKUP(B9580,'REGISTRO ABONOS'!$B$8:$BC$10039,54,0)</f>
        <v>#N/A</v>
      </c>
      <c r="L9580" t="e">
        <f>IF(Tabla267[[#This Row],[VALOR RESTANTE]]&lt;Tabla267[[#This Row],[VALOR]],"NO DISPONIBLE","DISPONIBLE")</f>
        <v>#N/A</v>
      </c>
      <c r="M9580" s="9">
        <f>COUNTIF(Tabla267[[#This Row],[VALOR RESTANTE]],0)</f>
        <v>0</v>
      </c>
    </row>
    <row r="9581" spans="2:13" hidden="1" x14ac:dyDescent="0.2">
      <c r="B9581" s="31">
        <v>9572</v>
      </c>
      <c r="J9581">
        <f t="shared" si="149"/>
        <v>105000</v>
      </c>
      <c r="K9581" t="e">
        <f>VLOOKUP(B9581,'REGISTRO ABONOS'!$B$8:$BC$10039,54,0)</f>
        <v>#N/A</v>
      </c>
      <c r="L9581" t="e">
        <f>IF(Tabla267[[#This Row],[VALOR RESTANTE]]&lt;Tabla267[[#This Row],[VALOR]],"NO DISPONIBLE","DISPONIBLE")</f>
        <v>#N/A</v>
      </c>
      <c r="M9581" s="9">
        <f>COUNTIF(Tabla267[[#This Row],[VALOR RESTANTE]],0)</f>
        <v>0</v>
      </c>
    </row>
    <row r="9582" spans="2:13" hidden="1" x14ac:dyDescent="0.2">
      <c r="B9582" s="31">
        <v>9573</v>
      </c>
      <c r="J9582">
        <f t="shared" si="149"/>
        <v>105000</v>
      </c>
      <c r="K9582" t="e">
        <f>VLOOKUP(B9582,'REGISTRO ABONOS'!$B$8:$BC$10039,54,0)</f>
        <v>#N/A</v>
      </c>
      <c r="L9582" t="e">
        <f>IF(Tabla267[[#This Row],[VALOR RESTANTE]]&lt;Tabla267[[#This Row],[VALOR]],"NO DISPONIBLE","DISPONIBLE")</f>
        <v>#N/A</v>
      </c>
      <c r="M9582" s="9">
        <f>COUNTIF(Tabla267[[#This Row],[VALOR RESTANTE]],0)</f>
        <v>0</v>
      </c>
    </row>
    <row r="9583" spans="2:13" hidden="1" x14ac:dyDescent="0.2">
      <c r="B9583" s="31">
        <v>9574</v>
      </c>
      <c r="J9583">
        <f t="shared" si="149"/>
        <v>105000</v>
      </c>
      <c r="K9583" t="e">
        <f>VLOOKUP(B9583,'REGISTRO ABONOS'!$B$8:$BC$10039,54,0)</f>
        <v>#N/A</v>
      </c>
      <c r="L9583" t="e">
        <f>IF(Tabla267[[#This Row],[VALOR RESTANTE]]&lt;Tabla267[[#This Row],[VALOR]],"NO DISPONIBLE","DISPONIBLE")</f>
        <v>#N/A</v>
      </c>
      <c r="M9583" s="9">
        <f>COUNTIF(Tabla267[[#This Row],[VALOR RESTANTE]],0)</f>
        <v>0</v>
      </c>
    </row>
    <row r="9584" spans="2:13" hidden="1" x14ac:dyDescent="0.2">
      <c r="B9584" s="31">
        <v>9575</v>
      </c>
      <c r="J9584">
        <f t="shared" si="149"/>
        <v>105000</v>
      </c>
      <c r="K9584" t="e">
        <f>VLOOKUP(B9584,'REGISTRO ABONOS'!$B$8:$BC$10039,54,0)</f>
        <v>#N/A</v>
      </c>
      <c r="L9584" t="e">
        <f>IF(Tabla267[[#This Row],[VALOR RESTANTE]]&lt;Tabla267[[#This Row],[VALOR]],"NO DISPONIBLE","DISPONIBLE")</f>
        <v>#N/A</v>
      </c>
      <c r="M9584" s="9">
        <f>COUNTIF(Tabla267[[#This Row],[VALOR RESTANTE]],0)</f>
        <v>0</v>
      </c>
    </row>
    <row r="9585" spans="2:13" hidden="1" x14ac:dyDescent="0.2">
      <c r="B9585" s="31">
        <v>9576</v>
      </c>
      <c r="J9585">
        <f t="shared" si="149"/>
        <v>105000</v>
      </c>
      <c r="K9585" t="e">
        <f>VLOOKUP(B9585,'REGISTRO ABONOS'!$B$8:$BC$10039,54,0)</f>
        <v>#N/A</v>
      </c>
      <c r="L9585" t="e">
        <f>IF(Tabla267[[#This Row],[VALOR RESTANTE]]&lt;Tabla267[[#This Row],[VALOR]],"NO DISPONIBLE","DISPONIBLE")</f>
        <v>#N/A</v>
      </c>
      <c r="M9585" s="9">
        <f>COUNTIF(Tabla267[[#This Row],[VALOR RESTANTE]],0)</f>
        <v>0</v>
      </c>
    </row>
    <row r="9586" spans="2:13" hidden="1" x14ac:dyDescent="0.2">
      <c r="B9586" s="31">
        <v>9577</v>
      </c>
      <c r="J9586">
        <f t="shared" si="149"/>
        <v>105000</v>
      </c>
      <c r="K9586" t="e">
        <f>VLOOKUP(B9586,'REGISTRO ABONOS'!$B$8:$BC$10039,54,0)</f>
        <v>#N/A</v>
      </c>
      <c r="L9586" t="e">
        <f>IF(Tabla267[[#This Row],[VALOR RESTANTE]]&lt;Tabla267[[#This Row],[VALOR]],"NO DISPONIBLE","DISPONIBLE")</f>
        <v>#N/A</v>
      </c>
      <c r="M9586" s="9">
        <f>COUNTIF(Tabla267[[#This Row],[VALOR RESTANTE]],0)</f>
        <v>0</v>
      </c>
    </row>
    <row r="9587" spans="2:13" hidden="1" x14ac:dyDescent="0.2">
      <c r="B9587" s="31">
        <v>9578</v>
      </c>
      <c r="J9587">
        <f t="shared" si="149"/>
        <v>105000</v>
      </c>
      <c r="K9587" t="e">
        <f>VLOOKUP(B9587,'REGISTRO ABONOS'!$B$8:$BC$10039,54,0)</f>
        <v>#N/A</v>
      </c>
      <c r="L9587" t="e">
        <f>IF(Tabla267[[#This Row],[VALOR RESTANTE]]&lt;Tabla267[[#This Row],[VALOR]],"NO DISPONIBLE","DISPONIBLE")</f>
        <v>#N/A</v>
      </c>
      <c r="M9587" s="9">
        <f>COUNTIF(Tabla267[[#This Row],[VALOR RESTANTE]],0)</f>
        <v>0</v>
      </c>
    </row>
    <row r="9588" spans="2:13" hidden="1" x14ac:dyDescent="0.2">
      <c r="B9588" s="31">
        <v>9579</v>
      </c>
      <c r="J9588">
        <f t="shared" si="149"/>
        <v>105000</v>
      </c>
      <c r="K9588" t="e">
        <f>VLOOKUP(B9588,'REGISTRO ABONOS'!$B$8:$BC$10039,54,0)</f>
        <v>#N/A</v>
      </c>
      <c r="L9588" t="e">
        <f>IF(Tabla267[[#This Row],[VALOR RESTANTE]]&lt;Tabla267[[#This Row],[VALOR]],"NO DISPONIBLE","DISPONIBLE")</f>
        <v>#N/A</v>
      </c>
      <c r="M9588" s="9">
        <f>COUNTIF(Tabla267[[#This Row],[VALOR RESTANTE]],0)</f>
        <v>0</v>
      </c>
    </row>
    <row r="9589" spans="2:13" hidden="1" x14ac:dyDescent="0.2">
      <c r="B9589" s="31">
        <v>9580</v>
      </c>
      <c r="J9589">
        <f t="shared" si="149"/>
        <v>105000</v>
      </c>
      <c r="K9589" t="e">
        <f>VLOOKUP(B9589,'REGISTRO ABONOS'!$B$8:$BC$10039,54,0)</f>
        <v>#N/A</v>
      </c>
      <c r="L9589" t="e">
        <f>IF(Tabla267[[#This Row],[VALOR RESTANTE]]&lt;Tabla267[[#This Row],[VALOR]],"NO DISPONIBLE","DISPONIBLE")</f>
        <v>#N/A</v>
      </c>
      <c r="M9589" s="9">
        <f>COUNTIF(Tabla267[[#This Row],[VALOR RESTANTE]],0)</f>
        <v>0</v>
      </c>
    </row>
    <row r="9590" spans="2:13" hidden="1" x14ac:dyDescent="0.2">
      <c r="B9590" s="31">
        <v>9581</v>
      </c>
      <c r="J9590">
        <f t="shared" si="149"/>
        <v>105000</v>
      </c>
      <c r="K9590" t="e">
        <f>VLOOKUP(B9590,'REGISTRO ABONOS'!$B$8:$BC$10039,54,0)</f>
        <v>#N/A</v>
      </c>
      <c r="L9590" t="e">
        <f>IF(Tabla267[[#This Row],[VALOR RESTANTE]]&lt;Tabla267[[#This Row],[VALOR]],"NO DISPONIBLE","DISPONIBLE")</f>
        <v>#N/A</v>
      </c>
      <c r="M9590" s="9">
        <f>COUNTIF(Tabla267[[#This Row],[VALOR RESTANTE]],0)</f>
        <v>0</v>
      </c>
    </row>
    <row r="9591" spans="2:13" hidden="1" x14ac:dyDescent="0.2">
      <c r="B9591" s="31">
        <v>9582</v>
      </c>
      <c r="J9591">
        <f t="shared" si="149"/>
        <v>105000</v>
      </c>
      <c r="K9591" t="e">
        <f>VLOOKUP(B9591,'REGISTRO ABONOS'!$B$8:$BC$10039,54,0)</f>
        <v>#N/A</v>
      </c>
      <c r="L9591" t="e">
        <f>IF(Tabla267[[#This Row],[VALOR RESTANTE]]&lt;Tabla267[[#This Row],[VALOR]],"NO DISPONIBLE","DISPONIBLE")</f>
        <v>#N/A</v>
      </c>
      <c r="M9591" s="9">
        <f>COUNTIF(Tabla267[[#This Row],[VALOR RESTANTE]],0)</f>
        <v>0</v>
      </c>
    </row>
    <row r="9592" spans="2:13" hidden="1" x14ac:dyDescent="0.2">
      <c r="B9592" s="31">
        <v>9583</v>
      </c>
      <c r="J9592">
        <f t="shared" si="149"/>
        <v>105000</v>
      </c>
      <c r="K9592" t="e">
        <f>VLOOKUP(B9592,'REGISTRO ABONOS'!$B$8:$BC$10039,54,0)</f>
        <v>#N/A</v>
      </c>
      <c r="L9592" t="e">
        <f>IF(Tabla267[[#This Row],[VALOR RESTANTE]]&lt;Tabla267[[#This Row],[VALOR]],"NO DISPONIBLE","DISPONIBLE")</f>
        <v>#N/A</v>
      </c>
      <c r="M9592" s="9">
        <f>COUNTIF(Tabla267[[#This Row],[VALOR RESTANTE]],0)</f>
        <v>0</v>
      </c>
    </row>
    <row r="9593" spans="2:13" hidden="1" x14ac:dyDescent="0.2">
      <c r="B9593" s="31">
        <v>9584</v>
      </c>
      <c r="J9593">
        <f t="shared" si="149"/>
        <v>105000</v>
      </c>
      <c r="K9593" t="e">
        <f>VLOOKUP(B9593,'REGISTRO ABONOS'!$B$8:$BC$10039,54,0)</f>
        <v>#N/A</v>
      </c>
      <c r="L9593" t="e">
        <f>IF(Tabla267[[#This Row],[VALOR RESTANTE]]&lt;Tabla267[[#This Row],[VALOR]],"NO DISPONIBLE","DISPONIBLE")</f>
        <v>#N/A</v>
      </c>
      <c r="M9593" s="9">
        <f>COUNTIF(Tabla267[[#This Row],[VALOR RESTANTE]],0)</f>
        <v>0</v>
      </c>
    </row>
    <row r="9594" spans="2:13" hidden="1" x14ac:dyDescent="0.2">
      <c r="B9594" s="31">
        <v>9585</v>
      </c>
      <c r="J9594">
        <f t="shared" si="149"/>
        <v>105000</v>
      </c>
      <c r="K9594" t="e">
        <f>VLOOKUP(B9594,'REGISTRO ABONOS'!$B$8:$BC$10039,54,0)</f>
        <v>#N/A</v>
      </c>
      <c r="L9594" t="e">
        <f>IF(Tabla267[[#This Row],[VALOR RESTANTE]]&lt;Tabla267[[#This Row],[VALOR]],"NO DISPONIBLE","DISPONIBLE")</f>
        <v>#N/A</v>
      </c>
      <c r="M9594" s="9">
        <f>COUNTIF(Tabla267[[#This Row],[VALOR RESTANTE]],0)</f>
        <v>0</v>
      </c>
    </row>
    <row r="9595" spans="2:13" hidden="1" x14ac:dyDescent="0.2">
      <c r="B9595" s="31">
        <v>9586</v>
      </c>
      <c r="J9595">
        <f t="shared" si="149"/>
        <v>105000</v>
      </c>
      <c r="K9595" t="e">
        <f>VLOOKUP(B9595,'REGISTRO ABONOS'!$B$8:$BC$10039,54,0)</f>
        <v>#N/A</v>
      </c>
      <c r="L9595" t="e">
        <f>IF(Tabla267[[#This Row],[VALOR RESTANTE]]&lt;Tabla267[[#This Row],[VALOR]],"NO DISPONIBLE","DISPONIBLE")</f>
        <v>#N/A</v>
      </c>
      <c r="M9595" s="9">
        <f>COUNTIF(Tabla267[[#This Row],[VALOR RESTANTE]],0)</f>
        <v>0</v>
      </c>
    </row>
    <row r="9596" spans="2:13" hidden="1" x14ac:dyDescent="0.2">
      <c r="B9596" s="31">
        <v>9587</v>
      </c>
      <c r="J9596">
        <f t="shared" si="149"/>
        <v>105000</v>
      </c>
      <c r="K9596" t="e">
        <f>VLOOKUP(B9596,'REGISTRO ABONOS'!$B$8:$BC$10039,54,0)</f>
        <v>#N/A</v>
      </c>
      <c r="L9596" t="e">
        <f>IF(Tabla267[[#This Row],[VALOR RESTANTE]]&lt;Tabla267[[#This Row],[VALOR]],"NO DISPONIBLE","DISPONIBLE")</f>
        <v>#N/A</v>
      </c>
      <c r="M9596" s="9">
        <f>COUNTIF(Tabla267[[#This Row],[VALOR RESTANTE]],0)</f>
        <v>0</v>
      </c>
    </row>
    <row r="9597" spans="2:13" hidden="1" x14ac:dyDescent="0.2">
      <c r="B9597" s="31">
        <v>9588</v>
      </c>
      <c r="J9597">
        <f t="shared" si="149"/>
        <v>105000</v>
      </c>
      <c r="K9597" t="e">
        <f>VLOOKUP(B9597,'REGISTRO ABONOS'!$B$8:$BC$10039,54,0)</f>
        <v>#N/A</v>
      </c>
      <c r="L9597" t="e">
        <f>IF(Tabla267[[#This Row],[VALOR RESTANTE]]&lt;Tabla267[[#This Row],[VALOR]],"NO DISPONIBLE","DISPONIBLE")</f>
        <v>#N/A</v>
      </c>
      <c r="M9597" s="9">
        <f>COUNTIF(Tabla267[[#This Row],[VALOR RESTANTE]],0)</f>
        <v>0</v>
      </c>
    </row>
    <row r="9598" spans="2:13" hidden="1" x14ac:dyDescent="0.2">
      <c r="B9598" s="31">
        <v>9589</v>
      </c>
      <c r="J9598">
        <f t="shared" si="149"/>
        <v>105000</v>
      </c>
      <c r="K9598" t="e">
        <f>VLOOKUP(B9598,'REGISTRO ABONOS'!$B$8:$BC$10039,54,0)</f>
        <v>#N/A</v>
      </c>
      <c r="L9598" t="e">
        <f>IF(Tabla267[[#This Row],[VALOR RESTANTE]]&lt;Tabla267[[#This Row],[VALOR]],"NO DISPONIBLE","DISPONIBLE")</f>
        <v>#N/A</v>
      </c>
      <c r="M9598" s="9">
        <f>COUNTIF(Tabla267[[#This Row],[VALOR RESTANTE]],0)</f>
        <v>0</v>
      </c>
    </row>
    <row r="9599" spans="2:13" hidden="1" x14ac:dyDescent="0.2">
      <c r="B9599" s="31">
        <v>9590</v>
      </c>
      <c r="J9599">
        <f t="shared" si="149"/>
        <v>105000</v>
      </c>
      <c r="K9599" t="e">
        <f>VLOOKUP(B9599,'REGISTRO ABONOS'!$B$8:$BC$10039,54,0)</f>
        <v>#N/A</v>
      </c>
      <c r="L9599" t="e">
        <f>IF(Tabla267[[#This Row],[VALOR RESTANTE]]&lt;Tabla267[[#This Row],[VALOR]],"NO DISPONIBLE","DISPONIBLE")</f>
        <v>#N/A</v>
      </c>
      <c r="M9599" s="9">
        <f>COUNTIF(Tabla267[[#This Row],[VALOR RESTANTE]],0)</f>
        <v>0</v>
      </c>
    </row>
    <row r="9600" spans="2:13" hidden="1" x14ac:dyDescent="0.2">
      <c r="B9600" s="31">
        <v>9591</v>
      </c>
      <c r="J9600">
        <f t="shared" si="149"/>
        <v>105000</v>
      </c>
      <c r="K9600" t="e">
        <f>VLOOKUP(B9600,'REGISTRO ABONOS'!$B$8:$BC$10039,54,0)</f>
        <v>#N/A</v>
      </c>
      <c r="L9600" t="e">
        <f>IF(Tabla267[[#This Row],[VALOR RESTANTE]]&lt;Tabla267[[#This Row],[VALOR]],"NO DISPONIBLE","DISPONIBLE")</f>
        <v>#N/A</v>
      </c>
      <c r="M9600" s="9">
        <f>COUNTIF(Tabla267[[#This Row],[VALOR RESTANTE]],0)</f>
        <v>0</v>
      </c>
    </row>
    <row r="9601" spans="2:13" hidden="1" x14ac:dyDescent="0.2">
      <c r="B9601" s="31">
        <v>9592</v>
      </c>
      <c r="J9601">
        <f t="shared" si="149"/>
        <v>105000</v>
      </c>
      <c r="K9601" t="e">
        <f>VLOOKUP(B9601,'REGISTRO ABONOS'!$B$8:$BC$10039,54,0)</f>
        <v>#N/A</v>
      </c>
      <c r="L9601" t="e">
        <f>IF(Tabla267[[#This Row],[VALOR RESTANTE]]&lt;Tabla267[[#This Row],[VALOR]],"NO DISPONIBLE","DISPONIBLE")</f>
        <v>#N/A</v>
      </c>
      <c r="M9601" s="9">
        <f>COUNTIF(Tabla267[[#This Row],[VALOR RESTANTE]],0)</f>
        <v>0</v>
      </c>
    </row>
    <row r="9602" spans="2:13" hidden="1" x14ac:dyDescent="0.2">
      <c r="B9602" s="31">
        <v>9593</v>
      </c>
      <c r="J9602">
        <f t="shared" si="149"/>
        <v>105000</v>
      </c>
      <c r="K9602" t="e">
        <f>VLOOKUP(B9602,'REGISTRO ABONOS'!$B$8:$BC$10039,54,0)</f>
        <v>#N/A</v>
      </c>
      <c r="L9602" t="e">
        <f>IF(Tabla267[[#This Row],[VALOR RESTANTE]]&lt;Tabla267[[#This Row],[VALOR]],"NO DISPONIBLE","DISPONIBLE")</f>
        <v>#N/A</v>
      </c>
      <c r="M9602" s="9">
        <f>COUNTIF(Tabla267[[#This Row],[VALOR RESTANTE]],0)</f>
        <v>0</v>
      </c>
    </row>
    <row r="9603" spans="2:13" hidden="1" x14ac:dyDescent="0.2">
      <c r="B9603" s="31">
        <v>9594</v>
      </c>
      <c r="J9603">
        <f t="shared" si="149"/>
        <v>105000</v>
      </c>
      <c r="K9603" t="e">
        <f>VLOOKUP(B9603,'REGISTRO ABONOS'!$B$8:$BC$10039,54,0)</f>
        <v>#N/A</v>
      </c>
      <c r="L9603" t="e">
        <f>IF(Tabla267[[#This Row],[VALOR RESTANTE]]&lt;Tabla267[[#This Row],[VALOR]],"NO DISPONIBLE","DISPONIBLE")</f>
        <v>#N/A</v>
      </c>
      <c r="M9603" s="9">
        <f>COUNTIF(Tabla267[[#This Row],[VALOR RESTANTE]],0)</f>
        <v>0</v>
      </c>
    </row>
    <row r="9604" spans="2:13" hidden="1" x14ac:dyDescent="0.2">
      <c r="B9604" s="31">
        <v>9595</v>
      </c>
      <c r="J9604">
        <f t="shared" si="149"/>
        <v>105000</v>
      </c>
      <c r="K9604" t="e">
        <f>VLOOKUP(B9604,'REGISTRO ABONOS'!$B$8:$BC$10039,54,0)</f>
        <v>#N/A</v>
      </c>
      <c r="L9604" t="e">
        <f>IF(Tabla267[[#This Row],[VALOR RESTANTE]]&lt;Tabla267[[#This Row],[VALOR]],"NO DISPONIBLE","DISPONIBLE")</f>
        <v>#N/A</v>
      </c>
      <c r="M9604" s="9">
        <f>COUNTIF(Tabla267[[#This Row],[VALOR RESTANTE]],0)</f>
        <v>0</v>
      </c>
    </row>
    <row r="9605" spans="2:13" hidden="1" x14ac:dyDescent="0.2">
      <c r="B9605" s="31">
        <v>9596</v>
      </c>
      <c r="J9605">
        <f t="shared" si="149"/>
        <v>105000</v>
      </c>
      <c r="K9605" t="e">
        <f>VLOOKUP(B9605,'REGISTRO ABONOS'!$B$8:$BC$10039,54,0)</f>
        <v>#N/A</v>
      </c>
      <c r="L9605" t="e">
        <f>IF(Tabla267[[#This Row],[VALOR RESTANTE]]&lt;Tabla267[[#This Row],[VALOR]],"NO DISPONIBLE","DISPONIBLE")</f>
        <v>#N/A</v>
      </c>
      <c r="M9605" s="9">
        <f>COUNTIF(Tabla267[[#This Row],[VALOR RESTANTE]],0)</f>
        <v>0</v>
      </c>
    </row>
    <row r="9606" spans="2:13" hidden="1" x14ac:dyDescent="0.2">
      <c r="B9606" s="31">
        <v>9597</v>
      </c>
      <c r="J9606">
        <f t="shared" si="149"/>
        <v>105000</v>
      </c>
      <c r="K9606" t="e">
        <f>VLOOKUP(B9606,'REGISTRO ABONOS'!$B$8:$BC$10039,54,0)</f>
        <v>#N/A</v>
      </c>
      <c r="L9606" t="e">
        <f>IF(Tabla267[[#This Row],[VALOR RESTANTE]]&lt;Tabla267[[#This Row],[VALOR]],"NO DISPONIBLE","DISPONIBLE")</f>
        <v>#N/A</v>
      </c>
      <c r="M9606" s="9">
        <f>COUNTIF(Tabla267[[#This Row],[VALOR RESTANTE]],0)</f>
        <v>0</v>
      </c>
    </row>
    <row r="9607" spans="2:13" hidden="1" x14ac:dyDescent="0.2">
      <c r="B9607" s="31">
        <v>9598</v>
      </c>
      <c r="J9607">
        <f t="shared" si="149"/>
        <v>105000</v>
      </c>
      <c r="K9607" t="e">
        <f>VLOOKUP(B9607,'REGISTRO ABONOS'!$B$8:$BC$10039,54,0)</f>
        <v>#N/A</v>
      </c>
      <c r="L9607" t="e">
        <f>IF(Tabla267[[#This Row],[VALOR RESTANTE]]&lt;Tabla267[[#This Row],[VALOR]],"NO DISPONIBLE","DISPONIBLE")</f>
        <v>#N/A</v>
      </c>
      <c r="M9607" s="9">
        <f>COUNTIF(Tabla267[[#This Row],[VALOR RESTANTE]],0)</f>
        <v>0</v>
      </c>
    </row>
    <row r="9608" spans="2:13" hidden="1" x14ac:dyDescent="0.2">
      <c r="B9608" s="31">
        <v>9599</v>
      </c>
      <c r="J9608">
        <f t="shared" si="149"/>
        <v>105000</v>
      </c>
      <c r="K9608" t="e">
        <f>VLOOKUP(B9608,'REGISTRO ABONOS'!$B$8:$BC$10039,54,0)</f>
        <v>#N/A</v>
      </c>
      <c r="L9608" t="e">
        <f>IF(Tabla267[[#This Row],[VALOR RESTANTE]]&lt;Tabla267[[#This Row],[VALOR]],"NO DISPONIBLE","DISPONIBLE")</f>
        <v>#N/A</v>
      </c>
      <c r="M9608" s="9">
        <f>COUNTIF(Tabla267[[#This Row],[VALOR RESTANTE]],0)</f>
        <v>0</v>
      </c>
    </row>
    <row r="9609" spans="2:13" hidden="1" x14ac:dyDescent="0.2">
      <c r="B9609" s="31">
        <v>9600</v>
      </c>
      <c r="J9609">
        <f t="shared" si="149"/>
        <v>105000</v>
      </c>
      <c r="K9609" t="e">
        <f>VLOOKUP(B9609,'REGISTRO ABONOS'!$B$8:$BC$10039,54,0)</f>
        <v>#N/A</v>
      </c>
      <c r="L9609" t="e">
        <f>IF(Tabla267[[#This Row],[VALOR RESTANTE]]&lt;Tabla267[[#This Row],[VALOR]],"NO DISPONIBLE","DISPONIBLE")</f>
        <v>#N/A</v>
      </c>
      <c r="M9609" s="9">
        <f>COUNTIF(Tabla267[[#This Row],[VALOR RESTANTE]],0)</f>
        <v>0</v>
      </c>
    </row>
    <row r="9610" spans="2:13" hidden="1" x14ac:dyDescent="0.2">
      <c r="B9610" s="31">
        <v>9601</v>
      </c>
      <c r="J9610">
        <f t="shared" si="149"/>
        <v>105000</v>
      </c>
      <c r="K9610" t="e">
        <f>VLOOKUP(B9610,'REGISTRO ABONOS'!$B$8:$BC$10039,54,0)</f>
        <v>#N/A</v>
      </c>
      <c r="L9610" t="e">
        <f>IF(Tabla267[[#This Row],[VALOR RESTANTE]]&lt;Tabla267[[#This Row],[VALOR]],"NO DISPONIBLE","DISPONIBLE")</f>
        <v>#N/A</v>
      </c>
      <c r="M9610" s="9">
        <f>COUNTIF(Tabla267[[#This Row],[VALOR RESTANTE]],0)</f>
        <v>0</v>
      </c>
    </row>
    <row r="9611" spans="2:13" hidden="1" x14ac:dyDescent="0.2">
      <c r="B9611" s="31">
        <v>9602</v>
      </c>
      <c r="J9611">
        <f t="shared" si="149"/>
        <v>105000</v>
      </c>
      <c r="K9611" t="e">
        <f>VLOOKUP(B9611,'REGISTRO ABONOS'!$B$8:$BC$10039,54,0)</f>
        <v>#N/A</v>
      </c>
      <c r="L9611" t="e">
        <f>IF(Tabla267[[#This Row],[VALOR RESTANTE]]&lt;Tabla267[[#This Row],[VALOR]],"NO DISPONIBLE","DISPONIBLE")</f>
        <v>#N/A</v>
      </c>
      <c r="M9611" s="9">
        <f>COUNTIF(Tabla267[[#This Row],[VALOR RESTANTE]],0)</f>
        <v>0</v>
      </c>
    </row>
    <row r="9612" spans="2:13" hidden="1" x14ac:dyDescent="0.2">
      <c r="B9612" s="31">
        <v>9603</v>
      </c>
      <c r="J9612">
        <f t="shared" ref="J9612:J9675" si="150">IF(C9612&gt;43607,130000,105000)</f>
        <v>105000</v>
      </c>
      <c r="K9612" t="e">
        <f>VLOOKUP(B9612,'REGISTRO ABONOS'!$B$8:$BC$10039,54,0)</f>
        <v>#N/A</v>
      </c>
      <c r="L9612" t="e">
        <f>IF(Tabla267[[#This Row],[VALOR RESTANTE]]&lt;Tabla267[[#This Row],[VALOR]],"NO DISPONIBLE","DISPONIBLE")</f>
        <v>#N/A</v>
      </c>
      <c r="M9612" s="9">
        <f>COUNTIF(Tabla267[[#This Row],[VALOR RESTANTE]],0)</f>
        <v>0</v>
      </c>
    </row>
    <row r="9613" spans="2:13" hidden="1" x14ac:dyDescent="0.2">
      <c r="B9613" s="31">
        <v>9604</v>
      </c>
      <c r="J9613">
        <f t="shared" si="150"/>
        <v>105000</v>
      </c>
      <c r="K9613" t="e">
        <f>VLOOKUP(B9613,'REGISTRO ABONOS'!$B$8:$BC$10039,54,0)</f>
        <v>#N/A</v>
      </c>
      <c r="L9613" t="e">
        <f>IF(Tabla267[[#This Row],[VALOR RESTANTE]]&lt;Tabla267[[#This Row],[VALOR]],"NO DISPONIBLE","DISPONIBLE")</f>
        <v>#N/A</v>
      </c>
      <c r="M9613" s="9">
        <f>COUNTIF(Tabla267[[#This Row],[VALOR RESTANTE]],0)</f>
        <v>0</v>
      </c>
    </row>
    <row r="9614" spans="2:13" hidden="1" x14ac:dyDescent="0.2">
      <c r="B9614" s="31">
        <v>9605</v>
      </c>
      <c r="J9614">
        <f t="shared" si="150"/>
        <v>105000</v>
      </c>
      <c r="K9614" t="e">
        <f>VLOOKUP(B9614,'REGISTRO ABONOS'!$B$8:$BC$10039,54,0)</f>
        <v>#N/A</v>
      </c>
      <c r="L9614" t="e">
        <f>IF(Tabla267[[#This Row],[VALOR RESTANTE]]&lt;Tabla267[[#This Row],[VALOR]],"NO DISPONIBLE","DISPONIBLE")</f>
        <v>#N/A</v>
      </c>
      <c r="M9614" s="9">
        <f>COUNTIF(Tabla267[[#This Row],[VALOR RESTANTE]],0)</f>
        <v>0</v>
      </c>
    </row>
    <row r="9615" spans="2:13" hidden="1" x14ac:dyDescent="0.2">
      <c r="B9615" s="31">
        <v>9606</v>
      </c>
      <c r="J9615">
        <f t="shared" si="150"/>
        <v>105000</v>
      </c>
      <c r="K9615" t="e">
        <f>VLOOKUP(B9615,'REGISTRO ABONOS'!$B$8:$BC$10039,54,0)</f>
        <v>#N/A</v>
      </c>
      <c r="L9615" t="e">
        <f>IF(Tabla267[[#This Row],[VALOR RESTANTE]]&lt;Tabla267[[#This Row],[VALOR]],"NO DISPONIBLE","DISPONIBLE")</f>
        <v>#N/A</v>
      </c>
      <c r="M9615" s="9">
        <f>COUNTIF(Tabla267[[#This Row],[VALOR RESTANTE]],0)</f>
        <v>0</v>
      </c>
    </row>
    <row r="9616" spans="2:13" hidden="1" x14ac:dyDescent="0.2">
      <c r="B9616" s="31">
        <v>9607</v>
      </c>
      <c r="J9616">
        <f t="shared" si="150"/>
        <v>105000</v>
      </c>
      <c r="K9616" t="e">
        <f>VLOOKUP(B9616,'REGISTRO ABONOS'!$B$8:$BC$10039,54,0)</f>
        <v>#N/A</v>
      </c>
      <c r="L9616" t="e">
        <f>IF(Tabla267[[#This Row],[VALOR RESTANTE]]&lt;Tabla267[[#This Row],[VALOR]],"NO DISPONIBLE","DISPONIBLE")</f>
        <v>#N/A</v>
      </c>
      <c r="M9616" s="9">
        <f>COUNTIF(Tabla267[[#This Row],[VALOR RESTANTE]],0)</f>
        <v>0</v>
      </c>
    </row>
    <row r="9617" spans="2:13" hidden="1" x14ac:dyDescent="0.2">
      <c r="B9617" s="31">
        <v>9608</v>
      </c>
      <c r="J9617">
        <f t="shared" si="150"/>
        <v>105000</v>
      </c>
      <c r="K9617" t="e">
        <f>VLOOKUP(B9617,'REGISTRO ABONOS'!$B$8:$BC$10039,54,0)</f>
        <v>#N/A</v>
      </c>
      <c r="L9617" t="e">
        <f>IF(Tabla267[[#This Row],[VALOR RESTANTE]]&lt;Tabla267[[#This Row],[VALOR]],"NO DISPONIBLE","DISPONIBLE")</f>
        <v>#N/A</v>
      </c>
      <c r="M9617" s="9">
        <f>COUNTIF(Tabla267[[#This Row],[VALOR RESTANTE]],0)</f>
        <v>0</v>
      </c>
    </row>
    <row r="9618" spans="2:13" hidden="1" x14ac:dyDescent="0.2">
      <c r="B9618" s="31">
        <v>9609</v>
      </c>
      <c r="J9618">
        <f t="shared" si="150"/>
        <v>105000</v>
      </c>
      <c r="K9618" t="e">
        <f>VLOOKUP(B9618,'REGISTRO ABONOS'!$B$8:$BC$10039,54,0)</f>
        <v>#N/A</v>
      </c>
      <c r="L9618" t="e">
        <f>IF(Tabla267[[#This Row],[VALOR RESTANTE]]&lt;Tabla267[[#This Row],[VALOR]],"NO DISPONIBLE","DISPONIBLE")</f>
        <v>#N/A</v>
      </c>
      <c r="M9618" s="9">
        <f>COUNTIF(Tabla267[[#This Row],[VALOR RESTANTE]],0)</f>
        <v>0</v>
      </c>
    </row>
    <row r="9619" spans="2:13" hidden="1" x14ac:dyDescent="0.2">
      <c r="B9619" s="31">
        <v>9610</v>
      </c>
      <c r="J9619">
        <f t="shared" si="150"/>
        <v>105000</v>
      </c>
      <c r="K9619" t="e">
        <f>VLOOKUP(B9619,'REGISTRO ABONOS'!$B$8:$BC$10039,54,0)</f>
        <v>#N/A</v>
      </c>
      <c r="L9619" t="e">
        <f>IF(Tabla267[[#This Row],[VALOR RESTANTE]]&lt;Tabla267[[#This Row],[VALOR]],"NO DISPONIBLE","DISPONIBLE")</f>
        <v>#N/A</v>
      </c>
      <c r="M9619" s="9">
        <f>COUNTIF(Tabla267[[#This Row],[VALOR RESTANTE]],0)</f>
        <v>0</v>
      </c>
    </row>
    <row r="9620" spans="2:13" hidden="1" x14ac:dyDescent="0.2">
      <c r="B9620" s="31">
        <v>9611</v>
      </c>
      <c r="J9620">
        <f t="shared" si="150"/>
        <v>105000</v>
      </c>
      <c r="K9620" t="e">
        <f>VLOOKUP(B9620,'REGISTRO ABONOS'!$B$8:$BC$10039,54,0)</f>
        <v>#N/A</v>
      </c>
      <c r="L9620" t="e">
        <f>IF(Tabla267[[#This Row],[VALOR RESTANTE]]&lt;Tabla267[[#This Row],[VALOR]],"NO DISPONIBLE","DISPONIBLE")</f>
        <v>#N/A</v>
      </c>
      <c r="M9620" s="9">
        <f>COUNTIF(Tabla267[[#This Row],[VALOR RESTANTE]],0)</f>
        <v>0</v>
      </c>
    </row>
    <row r="9621" spans="2:13" hidden="1" x14ac:dyDescent="0.2">
      <c r="B9621" s="31">
        <v>9612</v>
      </c>
      <c r="J9621">
        <f t="shared" si="150"/>
        <v>105000</v>
      </c>
      <c r="K9621" t="e">
        <f>VLOOKUP(B9621,'REGISTRO ABONOS'!$B$8:$BC$10039,54,0)</f>
        <v>#N/A</v>
      </c>
      <c r="L9621" t="e">
        <f>IF(Tabla267[[#This Row],[VALOR RESTANTE]]&lt;Tabla267[[#This Row],[VALOR]],"NO DISPONIBLE","DISPONIBLE")</f>
        <v>#N/A</v>
      </c>
      <c r="M9621" s="9">
        <f>COUNTIF(Tabla267[[#This Row],[VALOR RESTANTE]],0)</f>
        <v>0</v>
      </c>
    </row>
    <row r="9622" spans="2:13" hidden="1" x14ac:dyDescent="0.2">
      <c r="B9622" s="31">
        <v>9613</v>
      </c>
      <c r="J9622">
        <f t="shared" si="150"/>
        <v>105000</v>
      </c>
      <c r="K9622" t="e">
        <f>VLOOKUP(B9622,'REGISTRO ABONOS'!$B$8:$BC$10039,54,0)</f>
        <v>#N/A</v>
      </c>
      <c r="L9622" t="e">
        <f>IF(Tabla267[[#This Row],[VALOR RESTANTE]]&lt;Tabla267[[#This Row],[VALOR]],"NO DISPONIBLE","DISPONIBLE")</f>
        <v>#N/A</v>
      </c>
      <c r="M9622" s="9">
        <f>COUNTIF(Tabla267[[#This Row],[VALOR RESTANTE]],0)</f>
        <v>0</v>
      </c>
    </row>
    <row r="9623" spans="2:13" hidden="1" x14ac:dyDescent="0.2">
      <c r="B9623" s="31">
        <v>9614</v>
      </c>
      <c r="J9623">
        <f t="shared" si="150"/>
        <v>105000</v>
      </c>
      <c r="K9623" t="e">
        <f>VLOOKUP(B9623,'REGISTRO ABONOS'!$B$8:$BC$10039,54,0)</f>
        <v>#N/A</v>
      </c>
      <c r="L9623" t="e">
        <f>IF(Tabla267[[#This Row],[VALOR RESTANTE]]&lt;Tabla267[[#This Row],[VALOR]],"NO DISPONIBLE","DISPONIBLE")</f>
        <v>#N/A</v>
      </c>
      <c r="M9623" s="9">
        <f>COUNTIF(Tabla267[[#This Row],[VALOR RESTANTE]],0)</f>
        <v>0</v>
      </c>
    </row>
    <row r="9624" spans="2:13" hidden="1" x14ac:dyDescent="0.2">
      <c r="B9624" s="31">
        <v>9615</v>
      </c>
      <c r="J9624">
        <f t="shared" si="150"/>
        <v>105000</v>
      </c>
      <c r="K9624" t="e">
        <f>VLOOKUP(B9624,'REGISTRO ABONOS'!$B$8:$BC$10039,54,0)</f>
        <v>#N/A</v>
      </c>
      <c r="L9624" t="e">
        <f>IF(Tabla267[[#This Row],[VALOR RESTANTE]]&lt;Tabla267[[#This Row],[VALOR]],"NO DISPONIBLE","DISPONIBLE")</f>
        <v>#N/A</v>
      </c>
      <c r="M9624" s="9">
        <f>COUNTIF(Tabla267[[#This Row],[VALOR RESTANTE]],0)</f>
        <v>0</v>
      </c>
    </row>
    <row r="9625" spans="2:13" hidden="1" x14ac:dyDescent="0.2">
      <c r="B9625" s="31">
        <v>9616</v>
      </c>
      <c r="J9625">
        <f t="shared" si="150"/>
        <v>105000</v>
      </c>
      <c r="K9625" t="e">
        <f>VLOOKUP(B9625,'REGISTRO ABONOS'!$B$8:$BC$10039,54,0)</f>
        <v>#N/A</v>
      </c>
      <c r="L9625" t="e">
        <f>IF(Tabla267[[#This Row],[VALOR RESTANTE]]&lt;Tabla267[[#This Row],[VALOR]],"NO DISPONIBLE","DISPONIBLE")</f>
        <v>#N/A</v>
      </c>
      <c r="M9625" s="9">
        <f>COUNTIF(Tabla267[[#This Row],[VALOR RESTANTE]],0)</f>
        <v>0</v>
      </c>
    </row>
    <row r="9626" spans="2:13" hidden="1" x14ac:dyDescent="0.2">
      <c r="B9626" s="31">
        <v>9617</v>
      </c>
      <c r="J9626">
        <f t="shared" si="150"/>
        <v>105000</v>
      </c>
      <c r="K9626" t="e">
        <f>VLOOKUP(B9626,'REGISTRO ABONOS'!$B$8:$BC$10039,54,0)</f>
        <v>#N/A</v>
      </c>
      <c r="L9626" t="e">
        <f>IF(Tabla267[[#This Row],[VALOR RESTANTE]]&lt;Tabla267[[#This Row],[VALOR]],"NO DISPONIBLE","DISPONIBLE")</f>
        <v>#N/A</v>
      </c>
      <c r="M9626" s="9">
        <f>COUNTIF(Tabla267[[#This Row],[VALOR RESTANTE]],0)</f>
        <v>0</v>
      </c>
    </row>
    <row r="9627" spans="2:13" hidden="1" x14ac:dyDescent="0.2">
      <c r="B9627" s="31">
        <v>9618</v>
      </c>
      <c r="J9627">
        <f t="shared" si="150"/>
        <v>105000</v>
      </c>
      <c r="K9627" t="e">
        <f>VLOOKUP(B9627,'REGISTRO ABONOS'!$B$8:$BC$10039,54,0)</f>
        <v>#N/A</v>
      </c>
      <c r="L9627" t="e">
        <f>IF(Tabla267[[#This Row],[VALOR RESTANTE]]&lt;Tabla267[[#This Row],[VALOR]],"NO DISPONIBLE","DISPONIBLE")</f>
        <v>#N/A</v>
      </c>
      <c r="M9627" s="9">
        <f>COUNTIF(Tabla267[[#This Row],[VALOR RESTANTE]],0)</f>
        <v>0</v>
      </c>
    </row>
    <row r="9628" spans="2:13" hidden="1" x14ac:dyDescent="0.2">
      <c r="B9628" s="31">
        <v>9619</v>
      </c>
      <c r="J9628">
        <f t="shared" si="150"/>
        <v>105000</v>
      </c>
      <c r="K9628" t="e">
        <f>VLOOKUP(B9628,'REGISTRO ABONOS'!$B$8:$BC$10039,54,0)</f>
        <v>#N/A</v>
      </c>
      <c r="L9628" t="e">
        <f>IF(Tabla267[[#This Row],[VALOR RESTANTE]]&lt;Tabla267[[#This Row],[VALOR]],"NO DISPONIBLE","DISPONIBLE")</f>
        <v>#N/A</v>
      </c>
      <c r="M9628" s="9">
        <f>COUNTIF(Tabla267[[#This Row],[VALOR RESTANTE]],0)</f>
        <v>0</v>
      </c>
    </row>
    <row r="9629" spans="2:13" hidden="1" x14ac:dyDescent="0.2">
      <c r="B9629" s="31">
        <v>9620</v>
      </c>
      <c r="J9629">
        <f t="shared" si="150"/>
        <v>105000</v>
      </c>
      <c r="K9629" t="e">
        <f>VLOOKUP(B9629,'REGISTRO ABONOS'!$B$8:$BC$10039,54,0)</f>
        <v>#N/A</v>
      </c>
      <c r="L9629" t="e">
        <f>IF(Tabla267[[#This Row],[VALOR RESTANTE]]&lt;Tabla267[[#This Row],[VALOR]],"NO DISPONIBLE","DISPONIBLE")</f>
        <v>#N/A</v>
      </c>
      <c r="M9629" s="9">
        <f>COUNTIF(Tabla267[[#This Row],[VALOR RESTANTE]],0)</f>
        <v>0</v>
      </c>
    </row>
    <row r="9630" spans="2:13" hidden="1" x14ac:dyDescent="0.2">
      <c r="B9630" s="31">
        <v>9621</v>
      </c>
      <c r="J9630">
        <f t="shared" si="150"/>
        <v>105000</v>
      </c>
      <c r="K9630" t="e">
        <f>VLOOKUP(B9630,'REGISTRO ABONOS'!$B$8:$BC$10039,54,0)</f>
        <v>#N/A</v>
      </c>
      <c r="L9630" t="e">
        <f>IF(Tabla267[[#This Row],[VALOR RESTANTE]]&lt;Tabla267[[#This Row],[VALOR]],"NO DISPONIBLE","DISPONIBLE")</f>
        <v>#N/A</v>
      </c>
      <c r="M9630" s="9">
        <f>COUNTIF(Tabla267[[#This Row],[VALOR RESTANTE]],0)</f>
        <v>0</v>
      </c>
    </row>
    <row r="9631" spans="2:13" hidden="1" x14ac:dyDescent="0.2">
      <c r="B9631" s="31">
        <v>9622</v>
      </c>
      <c r="J9631">
        <f t="shared" si="150"/>
        <v>105000</v>
      </c>
      <c r="K9631" t="e">
        <f>VLOOKUP(B9631,'REGISTRO ABONOS'!$B$8:$BC$10039,54,0)</f>
        <v>#N/A</v>
      </c>
      <c r="L9631" t="e">
        <f>IF(Tabla267[[#This Row],[VALOR RESTANTE]]&lt;Tabla267[[#This Row],[VALOR]],"NO DISPONIBLE","DISPONIBLE")</f>
        <v>#N/A</v>
      </c>
      <c r="M9631" s="9">
        <f>COUNTIF(Tabla267[[#This Row],[VALOR RESTANTE]],0)</f>
        <v>0</v>
      </c>
    </row>
    <row r="9632" spans="2:13" hidden="1" x14ac:dyDescent="0.2">
      <c r="B9632" s="31">
        <v>9623</v>
      </c>
      <c r="J9632">
        <f t="shared" si="150"/>
        <v>105000</v>
      </c>
      <c r="K9632" t="e">
        <f>VLOOKUP(B9632,'REGISTRO ABONOS'!$B$8:$BC$10039,54,0)</f>
        <v>#N/A</v>
      </c>
      <c r="L9632" t="e">
        <f>IF(Tabla267[[#This Row],[VALOR RESTANTE]]&lt;Tabla267[[#This Row],[VALOR]],"NO DISPONIBLE","DISPONIBLE")</f>
        <v>#N/A</v>
      </c>
      <c r="M9632" s="9">
        <f>COUNTIF(Tabla267[[#This Row],[VALOR RESTANTE]],0)</f>
        <v>0</v>
      </c>
    </row>
    <row r="9633" spans="2:13" hidden="1" x14ac:dyDescent="0.2">
      <c r="B9633" s="31">
        <v>9624</v>
      </c>
      <c r="J9633">
        <f t="shared" si="150"/>
        <v>105000</v>
      </c>
      <c r="K9633" t="e">
        <f>VLOOKUP(B9633,'REGISTRO ABONOS'!$B$8:$BC$10039,54,0)</f>
        <v>#N/A</v>
      </c>
      <c r="L9633" t="e">
        <f>IF(Tabla267[[#This Row],[VALOR RESTANTE]]&lt;Tabla267[[#This Row],[VALOR]],"NO DISPONIBLE","DISPONIBLE")</f>
        <v>#N/A</v>
      </c>
      <c r="M9633" s="9">
        <f>COUNTIF(Tabla267[[#This Row],[VALOR RESTANTE]],0)</f>
        <v>0</v>
      </c>
    </row>
    <row r="9634" spans="2:13" hidden="1" x14ac:dyDescent="0.2">
      <c r="B9634" s="31">
        <v>9625</v>
      </c>
      <c r="J9634">
        <f t="shared" si="150"/>
        <v>105000</v>
      </c>
      <c r="K9634" t="e">
        <f>VLOOKUP(B9634,'REGISTRO ABONOS'!$B$8:$BC$10039,54,0)</f>
        <v>#N/A</v>
      </c>
      <c r="L9634" t="e">
        <f>IF(Tabla267[[#This Row],[VALOR RESTANTE]]&lt;Tabla267[[#This Row],[VALOR]],"NO DISPONIBLE","DISPONIBLE")</f>
        <v>#N/A</v>
      </c>
      <c r="M9634" s="9">
        <f>COUNTIF(Tabla267[[#This Row],[VALOR RESTANTE]],0)</f>
        <v>0</v>
      </c>
    </row>
    <row r="9635" spans="2:13" hidden="1" x14ac:dyDescent="0.2">
      <c r="B9635" s="31">
        <v>9626</v>
      </c>
      <c r="J9635">
        <f t="shared" si="150"/>
        <v>105000</v>
      </c>
      <c r="K9635" t="e">
        <f>VLOOKUP(B9635,'REGISTRO ABONOS'!$B$8:$BC$10039,54,0)</f>
        <v>#N/A</v>
      </c>
      <c r="L9635" t="e">
        <f>IF(Tabla267[[#This Row],[VALOR RESTANTE]]&lt;Tabla267[[#This Row],[VALOR]],"NO DISPONIBLE","DISPONIBLE")</f>
        <v>#N/A</v>
      </c>
      <c r="M9635" s="9">
        <f>COUNTIF(Tabla267[[#This Row],[VALOR RESTANTE]],0)</f>
        <v>0</v>
      </c>
    </row>
    <row r="9636" spans="2:13" hidden="1" x14ac:dyDescent="0.2">
      <c r="B9636" s="31">
        <v>9627</v>
      </c>
      <c r="J9636">
        <f t="shared" si="150"/>
        <v>105000</v>
      </c>
      <c r="K9636" t="e">
        <f>VLOOKUP(B9636,'REGISTRO ABONOS'!$B$8:$BC$10039,54,0)</f>
        <v>#N/A</v>
      </c>
      <c r="L9636" t="e">
        <f>IF(Tabla267[[#This Row],[VALOR RESTANTE]]&lt;Tabla267[[#This Row],[VALOR]],"NO DISPONIBLE","DISPONIBLE")</f>
        <v>#N/A</v>
      </c>
      <c r="M9636" s="9">
        <f>COUNTIF(Tabla267[[#This Row],[VALOR RESTANTE]],0)</f>
        <v>0</v>
      </c>
    </row>
    <row r="9637" spans="2:13" hidden="1" x14ac:dyDescent="0.2">
      <c r="B9637" s="31">
        <v>9628</v>
      </c>
      <c r="J9637">
        <f t="shared" si="150"/>
        <v>105000</v>
      </c>
      <c r="K9637" t="e">
        <f>VLOOKUP(B9637,'REGISTRO ABONOS'!$B$8:$BC$10039,54,0)</f>
        <v>#N/A</v>
      </c>
      <c r="L9637" t="e">
        <f>IF(Tabla267[[#This Row],[VALOR RESTANTE]]&lt;Tabla267[[#This Row],[VALOR]],"NO DISPONIBLE","DISPONIBLE")</f>
        <v>#N/A</v>
      </c>
      <c r="M9637" s="9">
        <f>COUNTIF(Tabla267[[#This Row],[VALOR RESTANTE]],0)</f>
        <v>0</v>
      </c>
    </row>
    <row r="9638" spans="2:13" hidden="1" x14ac:dyDescent="0.2">
      <c r="B9638" s="31">
        <v>9629</v>
      </c>
      <c r="J9638">
        <f t="shared" si="150"/>
        <v>105000</v>
      </c>
      <c r="K9638" t="e">
        <f>VLOOKUP(B9638,'REGISTRO ABONOS'!$B$8:$BC$10039,54,0)</f>
        <v>#N/A</v>
      </c>
      <c r="L9638" t="e">
        <f>IF(Tabla267[[#This Row],[VALOR RESTANTE]]&lt;Tabla267[[#This Row],[VALOR]],"NO DISPONIBLE","DISPONIBLE")</f>
        <v>#N/A</v>
      </c>
      <c r="M9638" s="9">
        <f>COUNTIF(Tabla267[[#This Row],[VALOR RESTANTE]],0)</f>
        <v>0</v>
      </c>
    </row>
    <row r="9639" spans="2:13" hidden="1" x14ac:dyDescent="0.2">
      <c r="B9639" s="31">
        <v>9630</v>
      </c>
      <c r="J9639">
        <f t="shared" si="150"/>
        <v>105000</v>
      </c>
      <c r="K9639" t="e">
        <f>VLOOKUP(B9639,'REGISTRO ABONOS'!$B$8:$BC$10039,54,0)</f>
        <v>#N/A</v>
      </c>
      <c r="L9639" t="e">
        <f>IF(Tabla267[[#This Row],[VALOR RESTANTE]]&lt;Tabla267[[#This Row],[VALOR]],"NO DISPONIBLE","DISPONIBLE")</f>
        <v>#N/A</v>
      </c>
      <c r="M9639" s="9">
        <f>COUNTIF(Tabla267[[#This Row],[VALOR RESTANTE]],0)</f>
        <v>0</v>
      </c>
    </row>
    <row r="9640" spans="2:13" hidden="1" x14ac:dyDescent="0.2">
      <c r="B9640" s="31">
        <v>9631</v>
      </c>
      <c r="J9640">
        <f t="shared" si="150"/>
        <v>105000</v>
      </c>
      <c r="K9640" t="e">
        <f>VLOOKUP(B9640,'REGISTRO ABONOS'!$B$8:$BC$10039,54,0)</f>
        <v>#N/A</v>
      </c>
      <c r="L9640" t="e">
        <f>IF(Tabla267[[#This Row],[VALOR RESTANTE]]&lt;Tabla267[[#This Row],[VALOR]],"NO DISPONIBLE","DISPONIBLE")</f>
        <v>#N/A</v>
      </c>
      <c r="M9640" s="9">
        <f>COUNTIF(Tabla267[[#This Row],[VALOR RESTANTE]],0)</f>
        <v>0</v>
      </c>
    </row>
    <row r="9641" spans="2:13" hidden="1" x14ac:dyDescent="0.2">
      <c r="B9641" s="31">
        <v>9632</v>
      </c>
      <c r="J9641">
        <f t="shared" si="150"/>
        <v>105000</v>
      </c>
      <c r="K9641" t="e">
        <f>VLOOKUP(B9641,'REGISTRO ABONOS'!$B$8:$BC$10039,54,0)</f>
        <v>#N/A</v>
      </c>
      <c r="L9641" t="e">
        <f>IF(Tabla267[[#This Row],[VALOR RESTANTE]]&lt;Tabla267[[#This Row],[VALOR]],"NO DISPONIBLE","DISPONIBLE")</f>
        <v>#N/A</v>
      </c>
      <c r="M9641" s="9">
        <f>COUNTIF(Tabla267[[#This Row],[VALOR RESTANTE]],0)</f>
        <v>0</v>
      </c>
    </row>
    <row r="9642" spans="2:13" hidden="1" x14ac:dyDescent="0.2">
      <c r="B9642" s="31">
        <v>9633</v>
      </c>
      <c r="J9642">
        <f t="shared" si="150"/>
        <v>105000</v>
      </c>
      <c r="K9642" t="e">
        <f>VLOOKUP(B9642,'REGISTRO ABONOS'!$B$8:$BC$10039,54,0)</f>
        <v>#N/A</v>
      </c>
      <c r="L9642" t="e">
        <f>IF(Tabla267[[#This Row],[VALOR RESTANTE]]&lt;Tabla267[[#This Row],[VALOR]],"NO DISPONIBLE","DISPONIBLE")</f>
        <v>#N/A</v>
      </c>
      <c r="M9642" s="9">
        <f>COUNTIF(Tabla267[[#This Row],[VALOR RESTANTE]],0)</f>
        <v>0</v>
      </c>
    </row>
    <row r="9643" spans="2:13" hidden="1" x14ac:dyDescent="0.2">
      <c r="B9643" s="31">
        <v>9634</v>
      </c>
      <c r="J9643">
        <f t="shared" si="150"/>
        <v>105000</v>
      </c>
      <c r="K9643" t="e">
        <f>VLOOKUP(B9643,'REGISTRO ABONOS'!$B$8:$BC$10039,54,0)</f>
        <v>#N/A</v>
      </c>
      <c r="L9643" t="e">
        <f>IF(Tabla267[[#This Row],[VALOR RESTANTE]]&lt;Tabla267[[#This Row],[VALOR]],"NO DISPONIBLE","DISPONIBLE")</f>
        <v>#N/A</v>
      </c>
      <c r="M9643" s="9">
        <f>COUNTIF(Tabla267[[#This Row],[VALOR RESTANTE]],0)</f>
        <v>0</v>
      </c>
    </row>
    <row r="9644" spans="2:13" hidden="1" x14ac:dyDescent="0.2">
      <c r="B9644" s="31">
        <v>9635</v>
      </c>
      <c r="J9644">
        <f t="shared" si="150"/>
        <v>105000</v>
      </c>
      <c r="K9644" t="e">
        <f>VLOOKUP(B9644,'REGISTRO ABONOS'!$B$8:$BC$10039,54,0)</f>
        <v>#N/A</v>
      </c>
      <c r="L9644" t="e">
        <f>IF(Tabla267[[#This Row],[VALOR RESTANTE]]&lt;Tabla267[[#This Row],[VALOR]],"NO DISPONIBLE","DISPONIBLE")</f>
        <v>#N/A</v>
      </c>
      <c r="M9644" s="9">
        <f>COUNTIF(Tabla267[[#This Row],[VALOR RESTANTE]],0)</f>
        <v>0</v>
      </c>
    </row>
    <row r="9645" spans="2:13" hidden="1" x14ac:dyDescent="0.2">
      <c r="B9645" s="31">
        <v>9636</v>
      </c>
      <c r="J9645">
        <f t="shared" si="150"/>
        <v>105000</v>
      </c>
      <c r="K9645" t="e">
        <f>VLOOKUP(B9645,'REGISTRO ABONOS'!$B$8:$BC$10039,54,0)</f>
        <v>#N/A</v>
      </c>
      <c r="L9645" t="e">
        <f>IF(Tabla267[[#This Row],[VALOR RESTANTE]]&lt;Tabla267[[#This Row],[VALOR]],"NO DISPONIBLE","DISPONIBLE")</f>
        <v>#N/A</v>
      </c>
      <c r="M9645" s="9">
        <f>COUNTIF(Tabla267[[#This Row],[VALOR RESTANTE]],0)</f>
        <v>0</v>
      </c>
    </row>
    <row r="9646" spans="2:13" hidden="1" x14ac:dyDescent="0.2">
      <c r="B9646" s="31">
        <v>9637</v>
      </c>
      <c r="J9646">
        <f t="shared" si="150"/>
        <v>105000</v>
      </c>
      <c r="K9646" t="e">
        <f>VLOOKUP(B9646,'REGISTRO ABONOS'!$B$8:$BC$10039,54,0)</f>
        <v>#N/A</v>
      </c>
      <c r="L9646" t="e">
        <f>IF(Tabla267[[#This Row],[VALOR RESTANTE]]&lt;Tabla267[[#This Row],[VALOR]],"NO DISPONIBLE","DISPONIBLE")</f>
        <v>#N/A</v>
      </c>
      <c r="M9646" s="9">
        <f>COUNTIF(Tabla267[[#This Row],[VALOR RESTANTE]],0)</f>
        <v>0</v>
      </c>
    </row>
    <row r="9647" spans="2:13" hidden="1" x14ac:dyDescent="0.2">
      <c r="B9647" s="31">
        <v>9638</v>
      </c>
      <c r="J9647">
        <f t="shared" si="150"/>
        <v>105000</v>
      </c>
      <c r="K9647" t="e">
        <f>VLOOKUP(B9647,'REGISTRO ABONOS'!$B$8:$BC$10039,54,0)</f>
        <v>#N/A</v>
      </c>
      <c r="L9647" t="e">
        <f>IF(Tabla267[[#This Row],[VALOR RESTANTE]]&lt;Tabla267[[#This Row],[VALOR]],"NO DISPONIBLE","DISPONIBLE")</f>
        <v>#N/A</v>
      </c>
      <c r="M9647" s="9">
        <f>COUNTIF(Tabla267[[#This Row],[VALOR RESTANTE]],0)</f>
        <v>0</v>
      </c>
    </row>
    <row r="9648" spans="2:13" hidden="1" x14ac:dyDescent="0.2">
      <c r="B9648" s="31">
        <v>9639</v>
      </c>
      <c r="J9648">
        <f t="shared" si="150"/>
        <v>105000</v>
      </c>
      <c r="K9648" t="e">
        <f>VLOOKUP(B9648,'REGISTRO ABONOS'!$B$8:$BC$10039,54,0)</f>
        <v>#N/A</v>
      </c>
      <c r="L9648" t="e">
        <f>IF(Tabla267[[#This Row],[VALOR RESTANTE]]&lt;Tabla267[[#This Row],[VALOR]],"NO DISPONIBLE","DISPONIBLE")</f>
        <v>#N/A</v>
      </c>
      <c r="M9648" s="9">
        <f>COUNTIF(Tabla267[[#This Row],[VALOR RESTANTE]],0)</f>
        <v>0</v>
      </c>
    </row>
    <row r="9649" spans="2:13" hidden="1" x14ac:dyDescent="0.2">
      <c r="B9649" s="31">
        <v>9640</v>
      </c>
      <c r="J9649">
        <f t="shared" si="150"/>
        <v>105000</v>
      </c>
      <c r="K9649" t="e">
        <f>VLOOKUP(B9649,'REGISTRO ABONOS'!$B$8:$BC$10039,54,0)</f>
        <v>#N/A</v>
      </c>
      <c r="L9649" t="e">
        <f>IF(Tabla267[[#This Row],[VALOR RESTANTE]]&lt;Tabla267[[#This Row],[VALOR]],"NO DISPONIBLE","DISPONIBLE")</f>
        <v>#N/A</v>
      </c>
      <c r="M9649" s="9">
        <f>COUNTIF(Tabla267[[#This Row],[VALOR RESTANTE]],0)</f>
        <v>0</v>
      </c>
    </row>
    <row r="9650" spans="2:13" hidden="1" x14ac:dyDescent="0.2">
      <c r="B9650" s="31">
        <v>9641</v>
      </c>
      <c r="J9650">
        <f t="shared" si="150"/>
        <v>105000</v>
      </c>
      <c r="K9650" t="e">
        <f>VLOOKUP(B9650,'REGISTRO ABONOS'!$B$8:$BC$10039,54,0)</f>
        <v>#N/A</v>
      </c>
      <c r="L9650" t="e">
        <f>IF(Tabla267[[#This Row],[VALOR RESTANTE]]&lt;Tabla267[[#This Row],[VALOR]],"NO DISPONIBLE","DISPONIBLE")</f>
        <v>#N/A</v>
      </c>
      <c r="M9650" s="9">
        <f>COUNTIF(Tabla267[[#This Row],[VALOR RESTANTE]],0)</f>
        <v>0</v>
      </c>
    </row>
    <row r="9651" spans="2:13" hidden="1" x14ac:dyDescent="0.2">
      <c r="B9651" s="31">
        <v>9642</v>
      </c>
      <c r="J9651">
        <f t="shared" si="150"/>
        <v>105000</v>
      </c>
      <c r="K9651" t="e">
        <f>VLOOKUP(B9651,'REGISTRO ABONOS'!$B$8:$BC$10039,54,0)</f>
        <v>#N/A</v>
      </c>
      <c r="L9651" t="e">
        <f>IF(Tabla267[[#This Row],[VALOR RESTANTE]]&lt;Tabla267[[#This Row],[VALOR]],"NO DISPONIBLE","DISPONIBLE")</f>
        <v>#N/A</v>
      </c>
      <c r="M9651" s="9">
        <f>COUNTIF(Tabla267[[#This Row],[VALOR RESTANTE]],0)</f>
        <v>0</v>
      </c>
    </row>
    <row r="9652" spans="2:13" hidden="1" x14ac:dyDescent="0.2">
      <c r="B9652" s="31">
        <v>9643</v>
      </c>
      <c r="J9652">
        <f t="shared" si="150"/>
        <v>105000</v>
      </c>
      <c r="K9652" t="e">
        <f>VLOOKUP(B9652,'REGISTRO ABONOS'!$B$8:$BC$10039,54,0)</f>
        <v>#N/A</v>
      </c>
      <c r="L9652" t="e">
        <f>IF(Tabla267[[#This Row],[VALOR RESTANTE]]&lt;Tabla267[[#This Row],[VALOR]],"NO DISPONIBLE","DISPONIBLE")</f>
        <v>#N/A</v>
      </c>
      <c r="M9652" s="9">
        <f>COUNTIF(Tabla267[[#This Row],[VALOR RESTANTE]],0)</f>
        <v>0</v>
      </c>
    </row>
    <row r="9653" spans="2:13" hidden="1" x14ac:dyDescent="0.2">
      <c r="B9653" s="31">
        <v>9644</v>
      </c>
      <c r="J9653">
        <f t="shared" si="150"/>
        <v>105000</v>
      </c>
      <c r="K9653" t="e">
        <f>VLOOKUP(B9653,'REGISTRO ABONOS'!$B$8:$BC$10039,54,0)</f>
        <v>#N/A</v>
      </c>
      <c r="L9653" t="e">
        <f>IF(Tabla267[[#This Row],[VALOR RESTANTE]]&lt;Tabla267[[#This Row],[VALOR]],"NO DISPONIBLE","DISPONIBLE")</f>
        <v>#N/A</v>
      </c>
      <c r="M9653" s="9">
        <f>COUNTIF(Tabla267[[#This Row],[VALOR RESTANTE]],0)</f>
        <v>0</v>
      </c>
    </row>
    <row r="9654" spans="2:13" hidden="1" x14ac:dyDescent="0.2">
      <c r="B9654" s="31">
        <v>9645</v>
      </c>
      <c r="J9654">
        <f t="shared" si="150"/>
        <v>105000</v>
      </c>
      <c r="K9654" t="e">
        <f>VLOOKUP(B9654,'REGISTRO ABONOS'!$B$8:$BC$10039,54,0)</f>
        <v>#N/A</v>
      </c>
      <c r="L9654" t="e">
        <f>IF(Tabla267[[#This Row],[VALOR RESTANTE]]&lt;Tabla267[[#This Row],[VALOR]],"NO DISPONIBLE","DISPONIBLE")</f>
        <v>#N/A</v>
      </c>
      <c r="M9654" s="9">
        <f>COUNTIF(Tabla267[[#This Row],[VALOR RESTANTE]],0)</f>
        <v>0</v>
      </c>
    </row>
    <row r="9655" spans="2:13" hidden="1" x14ac:dyDescent="0.2">
      <c r="B9655" s="31">
        <v>9646</v>
      </c>
      <c r="J9655">
        <f t="shared" si="150"/>
        <v>105000</v>
      </c>
      <c r="K9655" t="e">
        <f>VLOOKUP(B9655,'REGISTRO ABONOS'!$B$8:$BC$10039,54,0)</f>
        <v>#N/A</v>
      </c>
      <c r="L9655" t="e">
        <f>IF(Tabla267[[#This Row],[VALOR RESTANTE]]&lt;Tabla267[[#This Row],[VALOR]],"NO DISPONIBLE","DISPONIBLE")</f>
        <v>#N/A</v>
      </c>
      <c r="M9655" s="9">
        <f>COUNTIF(Tabla267[[#This Row],[VALOR RESTANTE]],0)</f>
        <v>0</v>
      </c>
    </row>
    <row r="9656" spans="2:13" hidden="1" x14ac:dyDescent="0.2">
      <c r="B9656" s="31">
        <v>9647</v>
      </c>
      <c r="J9656">
        <f t="shared" si="150"/>
        <v>105000</v>
      </c>
      <c r="K9656" t="e">
        <f>VLOOKUP(B9656,'REGISTRO ABONOS'!$B$8:$BC$10039,54,0)</f>
        <v>#N/A</v>
      </c>
      <c r="L9656" t="e">
        <f>IF(Tabla267[[#This Row],[VALOR RESTANTE]]&lt;Tabla267[[#This Row],[VALOR]],"NO DISPONIBLE","DISPONIBLE")</f>
        <v>#N/A</v>
      </c>
      <c r="M9656" s="9">
        <f>COUNTIF(Tabla267[[#This Row],[VALOR RESTANTE]],0)</f>
        <v>0</v>
      </c>
    </row>
    <row r="9657" spans="2:13" hidden="1" x14ac:dyDescent="0.2">
      <c r="B9657" s="31">
        <v>9648</v>
      </c>
      <c r="J9657">
        <f t="shared" si="150"/>
        <v>105000</v>
      </c>
      <c r="K9657" t="e">
        <f>VLOOKUP(B9657,'REGISTRO ABONOS'!$B$8:$BC$10039,54,0)</f>
        <v>#N/A</v>
      </c>
      <c r="L9657" t="e">
        <f>IF(Tabla267[[#This Row],[VALOR RESTANTE]]&lt;Tabla267[[#This Row],[VALOR]],"NO DISPONIBLE","DISPONIBLE")</f>
        <v>#N/A</v>
      </c>
      <c r="M9657" s="9">
        <f>COUNTIF(Tabla267[[#This Row],[VALOR RESTANTE]],0)</f>
        <v>0</v>
      </c>
    </row>
    <row r="9658" spans="2:13" hidden="1" x14ac:dyDescent="0.2">
      <c r="B9658" s="31">
        <v>9649</v>
      </c>
      <c r="C9658" s="10">
        <v>43567</v>
      </c>
      <c r="D9658" t="s">
        <v>277</v>
      </c>
      <c r="I9658" t="s">
        <v>200</v>
      </c>
      <c r="J9658">
        <f t="shared" si="150"/>
        <v>105000</v>
      </c>
      <c r="K9658" t="e">
        <f>VLOOKUP(B9658,'REGISTRO ABONOS'!$B$8:$BC$10039,54,0)</f>
        <v>#N/A</v>
      </c>
      <c r="L9658" t="e">
        <f>IF(Tabla267[[#This Row],[VALOR RESTANTE]]&lt;Tabla267[[#This Row],[VALOR]],"NO DISPONIBLE","DISPONIBLE")</f>
        <v>#N/A</v>
      </c>
      <c r="M9658" s="9">
        <f>COUNTIF(Tabla267[[#This Row],[VALOR RESTANTE]],0)</f>
        <v>0</v>
      </c>
    </row>
    <row r="9659" spans="2:13" hidden="1" x14ac:dyDescent="0.2">
      <c r="B9659" s="31">
        <v>9650</v>
      </c>
      <c r="J9659">
        <f t="shared" si="150"/>
        <v>105000</v>
      </c>
      <c r="K9659" t="e">
        <f>VLOOKUP(B9659,'REGISTRO ABONOS'!$B$8:$BC$10039,54,0)</f>
        <v>#N/A</v>
      </c>
      <c r="L9659" t="e">
        <f>IF(Tabla267[[#This Row],[VALOR RESTANTE]]&lt;Tabla267[[#This Row],[VALOR]],"NO DISPONIBLE","DISPONIBLE")</f>
        <v>#N/A</v>
      </c>
      <c r="M9659" s="9">
        <f>COUNTIF(Tabla267[[#This Row],[VALOR RESTANTE]],0)</f>
        <v>0</v>
      </c>
    </row>
    <row r="9660" spans="2:13" hidden="1" x14ac:dyDescent="0.2">
      <c r="B9660" s="31">
        <v>9651</v>
      </c>
      <c r="J9660">
        <f t="shared" si="150"/>
        <v>105000</v>
      </c>
      <c r="K9660" t="e">
        <f>VLOOKUP(B9660,'REGISTRO ABONOS'!$B$8:$BC$10039,54,0)</f>
        <v>#N/A</v>
      </c>
      <c r="L9660" t="e">
        <f>IF(Tabla267[[#This Row],[VALOR RESTANTE]]&lt;Tabla267[[#This Row],[VALOR]],"NO DISPONIBLE","DISPONIBLE")</f>
        <v>#N/A</v>
      </c>
      <c r="M9660" s="9">
        <f>COUNTIF(Tabla267[[#This Row],[VALOR RESTANTE]],0)</f>
        <v>0</v>
      </c>
    </row>
    <row r="9661" spans="2:13" hidden="1" x14ac:dyDescent="0.2">
      <c r="B9661" s="31">
        <v>9652</v>
      </c>
      <c r="J9661">
        <f t="shared" si="150"/>
        <v>105000</v>
      </c>
      <c r="K9661" t="e">
        <f>VLOOKUP(B9661,'REGISTRO ABONOS'!$B$8:$BC$10039,54,0)</f>
        <v>#N/A</v>
      </c>
      <c r="L9661" t="e">
        <f>IF(Tabla267[[#This Row],[VALOR RESTANTE]]&lt;Tabla267[[#This Row],[VALOR]],"NO DISPONIBLE","DISPONIBLE")</f>
        <v>#N/A</v>
      </c>
      <c r="M9661" s="9">
        <f>COUNTIF(Tabla267[[#This Row],[VALOR RESTANTE]],0)</f>
        <v>0</v>
      </c>
    </row>
    <row r="9662" spans="2:13" hidden="1" x14ac:dyDescent="0.2">
      <c r="B9662" s="31">
        <v>9653</v>
      </c>
      <c r="J9662">
        <f t="shared" si="150"/>
        <v>105000</v>
      </c>
      <c r="K9662" t="e">
        <f>VLOOKUP(B9662,'REGISTRO ABONOS'!$B$8:$BC$10039,54,0)</f>
        <v>#N/A</v>
      </c>
      <c r="L9662" t="e">
        <f>IF(Tabla267[[#This Row],[VALOR RESTANTE]]&lt;Tabla267[[#This Row],[VALOR]],"NO DISPONIBLE","DISPONIBLE")</f>
        <v>#N/A</v>
      </c>
      <c r="M9662" s="9">
        <f>COUNTIF(Tabla267[[#This Row],[VALOR RESTANTE]],0)</f>
        <v>0</v>
      </c>
    </row>
    <row r="9663" spans="2:13" hidden="1" x14ac:dyDescent="0.2">
      <c r="B9663" s="31">
        <v>9654</v>
      </c>
      <c r="J9663">
        <f t="shared" si="150"/>
        <v>105000</v>
      </c>
      <c r="K9663" t="e">
        <f>VLOOKUP(B9663,'REGISTRO ABONOS'!$B$8:$BC$10039,54,0)</f>
        <v>#N/A</v>
      </c>
      <c r="L9663" t="e">
        <f>IF(Tabla267[[#This Row],[VALOR RESTANTE]]&lt;Tabla267[[#This Row],[VALOR]],"NO DISPONIBLE","DISPONIBLE")</f>
        <v>#N/A</v>
      </c>
      <c r="M9663" s="9">
        <f>COUNTIF(Tabla267[[#This Row],[VALOR RESTANTE]],0)</f>
        <v>0</v>
      </c>
    </row>
    <row r="9664" spans="2:13" hidden="1" x14ac:dyDescent="0.2">
      <c r="B9664" s="31">
        <v>9655</v>
      </c>
      <c r="J9664">
        <f t="shared" si="150"/>
        <v>105000</v>
      </c>
      <c r="K9664" t="e">
        <f>VLOOKUP(B9664,'REGISTRO ABONOS'!$B$8:$BC$10039,54,0)</f>
        <v>#N/A</v>
      </c>
      <c r="L9664" t="e">
        <f>IF(Tabla267[[#This Row],[VALOR RESTANTE]]&lt;Tabla267[[#This Row],[VALOR]],"NO DISPONIBLE","DISPONIBLE")</f>
        <v>#N/A</v>
      </c>
      <c r="M9664" s="9">
        <f>COUNTIF(Tabla267[[#This Row],[VALOR RESTANTE]],0)</f>
        <v>0</v>
      </c>
    </row>
    <row r="9665" spans="2:13" hidden="1" x14ac:dyDescent="0.2">
      <c r="B9665" s="31">
        <v>9656</v>
      </c>
      <c r="J9665">
        <f t="shared" si="150"/>
        <v>105000</v>
      </c>
      <c r="K9665" t="e">
        <f>VLOOKUP(B9665,'REGISTRO ABONOS'!$B$8:$BC$10039,54,0)</f>
        <v>#N/A</v>
      </c>
      <c r="L9665" t="e">
        <f>IF(Tabla267[[#This Row],[VALOR RESTANTE]]&lt;Tabla267[[#This Row],[VALOR]],"NO DISPONIBLE","DISPONIBLE")</f>
        <v>#N/A</v>
      </c>
      <c r="M9665" s="9">
        <f>COUNTIF(Tabla267[[#This Row],[VALOR RESTANTE]],0)</f>
        <v>0</v>
      </c>
    </row>
    <row r="9666" spans="2:13" hidden="1" x14ac:dyDescent="0.2">
      <c r="B9666" s="31">
        <v>9657</v>
      </c>
      <c r="J9666">
        <f t="shared" si="150"/>
        <v>105000</v>
      </c>
      <c r="K9666" t="e">
        <f>VLOOKUP(B9666,'REGISTRO ABONOS'!$B$8:$BC$10039,54,0)</f>
        <v>#N/A</v>
      </c>
      <c r="L9666" t="e">
        <f>IF(Tabla267[[#This Row],[VALOR RESTANTE]]&lt;Tabla267[[#This Row],[VALOR]],"NO DISPONIBLE","DISPONIBLE")</f>
        <v>#N/A</v>
      </c>
      <c r="M9666" s="9">
        <f>COUNTIF(Tabla267[[#This Row],[VALOR RESTANTE]],0)</f>
        <v>0</v>
      </c>
    </row>
    <row r="9667" spans="2:13" hidden="1" x14ac:dyDescent="0.2">
      <c r="B9667" s="31">
        <v>9658</v>
      </c>
      <c r="J9667">
        <f t="shared" si="150"/>
        <v>105000</v>
      </c>
      <c r="K9667" t="e">
        <f>VLOOKUP(B9667,'REGISTRO ABONOS'!$B$8:$BC$10039,54,0)</f>
        <v>#N/A</v>
      </c>
      <c r="L9667" t="e">
        <f>IF(Tabla267[[#This Row],[VALOR RESTANTE]]&lt;Tabla267[[#This Row],[VALOR]],"NO DISPONIBLE","DISPONIBLE")</f>
        <v>#N/A</v>
      </c>
      <c r="M9667" s="9">
        <f>COUNTIF(Tabla267[[#This Row],[VALOR RESTANTE]],0)</f>
        <v>0</v>
      </c>
    </row>
    <row r="9668" spans="2:13" hidden="1" x14ac:dyDescent="0.2">
      <c r="B9668" s="31">
        <v>9659</v>
      </c>
      <c r="J9668">
        <f t="shared" si="150"/>
        <v>105000</v>
      </c>
      <c r="K9668" t="e">
        <f>VLOOKUP(B9668,'REGISTRO ABONOS'!$B$8:$BC$10039,54,0)</f>
        <v>#N/A</v>
      </c>
      <c r="L9668" t="e">
        <f>IF(Tabla267[[#This Row],[VALOR RESTANTE]]&lt;Tabla267[[#This Row],[VALOR]],"NO DISPONIBLE","DISPONIBLE")</f>
        <v>#N/A</v>
      </c>
      <c r="M9668" s="9">
        <f>COUNTIF(Tabla267[[#This Row],[VALOR RESTANTE]],0)</f>
        <v>0</v>
      </c>
    </row>
    <row r="9669" spans="2:13" hidden="1" x14ac:dyDescent="0.2">
      <c r="B9669" s="31">
        <v>9660</v>
      </c>
      <c r="J9669">
        <f t="shared" si="150"/>
        <v>105000</v>
      </c>
      <c r="K9669" t="e">
        <f>VLOOKUP(B9669,'REGISTRO ABONOS'!$B$8:$BC$10039,54,0)</f>
        <v>#N/A</v>
      </c>
      <c r="L9669" t="e">
        <f>IF(Tabla267[[#This Row],[VALOR RESTANTE]]&lt;Tabla267[[#This Row],[VALOR]],"NO DISPONIBLE","DISPONIBLE")</f>
        <v>#N/A</v>
      </c>
      <c r="M9669" s="9">
        <f>COUNTIF(Tabla267[[#This Row],[VALOR RESTANTE]],0)</f>
        <v>0</v>
      </c>
    </row>
    <row r="9670" spans="2:13" hidden="1" x14ac:dyDescent="0.2">
      <c r="B9670" s="31">
        <v>9661</v>
      </c>
      <c r="J9670">
        <f t="shared" si="150"/>
        <v>105000</v>
      </c>
      <c r="K9670" t="e">
        <f>VLOOKUP(B9670,'REGISTRO ABONOS'!$B$8:$BC$10039,54,0)</f>
        <v>#N/A</v>
      </c>
      <c r="L9670" t="e">
        <f>IF(Tabla267[[#This Row],[VALOR RESTANTE]]&lt;Tabla267[[#This Row],[VALOR]],"NO DISPONIBLE","DISPONIBLE")</f>
        <v>#N/A</v>
      </c>
      <c r="M9670" s="9">
        <f>COUNTIF(Tabla267[[#This Row],[VALOR RESTANTE]],0)</f>
        <v>0</v>
      </c>
    </row>
    <row r="9671" spans="2:13" hidden="1" x14ac:dyDescent="0.2">
      <c r="B9671" s="31">
        <v>9662</v>
      </c>
      <c r="J9671">
        <f t="shared" si="150"/>
        <v>105000</v>
      </c>
      <c r="K9671" t="e">
        <f>VLOOKUP(B9671,'REGISTRO ABONOS'!$B$8:$BC$10039,54,0)</f>
        <v>#N/A</v>
      </c>
      <c r="L9671" t="e">
        <f>IF(Tabla267[[#This Row],[VALOR RESTANTE]]&lt;Tabla267[[#This Row],[VALOR]],"NO DISPONIBLE","DISPONIBLE")</f>
        <v>#N/A</v>
      </c>
      <c r="M9671" s="9">
        <f>COUNTIF(Tabla267[[#This Row],[VALOR RESTANTE]],0)</f>
        <v>0</v>
      </c>
    </row>
    <row r="9672" spans="2:13" hidden="1" x14ac:dyDescent="0.2">
      <c r="B9672" s="31">
        <v>9663</v>
      </c>
      <c r="J9672">
        <f t="shared" si="150"/>
        <v>105000</v>
      </c>
      <c r="K9672" t="e">
        <f>VLOOKUP(B9672,'REGISTRO ABONOS'!$B$8:$BC$10039,54,0)</f>
        <v>#N/A</v>
      </c>
      <c r="L9672" t="e">
        <f>IF(Tabla267[[#This Row],[VALOR RESTANTE]]&lt;Tabla267[[#This Row],[VALOR]],"NO DISPONIBLE","DISPONIBLE")</f>
        <v>#N/A</v>
      </c>
      <c r="M9672" s="9">
        <f>COUNTIF(Tabla267[[#This Row],[VALOR RESTANTE]],0)</f>
        <v>0</v>
      </c>
    </row>
    <row r="9673" spans="2:13" hidden="1" x14ac:dyDescent="0.2">
      <c r="B9673" s="31">
        <v>9664</v>
      </c>
      <c r="J9673">
        <f t="shared" si="150"/>
        <v>105000</v>
      </c>
      <c r="K9673" t="e">
        <f>VLOOKUP(B9673,'REGISTRO ABONOS'!$B$8:$BC$10039,54,0)</f>
        <v>#N/A</v>
      </c>
      <c r="L9673" t="e">
        <f>IF(Tabla267[[#This Row],[VALOR RESTANTE]]&lt;Tabla267[[#This Row],[VALOR]],"NO DISPONIBLE","DISPONIBLE")</f>
        <v>#N/A</v>
      </c>
      <c r="M9673" s="9">
        <f>COUNTIF(Tabla267[[#This Row],[VALOR RESTANTE]],0)</f>
        <v>0</v>
      </c>
    </row>
    <row r="9674" spans="2:13" hidden="1" x14ac:dyDescent="0.2">
      <c r="B9674" s="31">
        <v>9665</v>
      </c>
      <c r="J9674">
        <f t="shared" si="150"/>
        <v>105000</v>
      </c>
      <c r="K9674" t="e">
        <f>VLOOKUP(B9674,'REGISTRO ABONOS'!$B$8:$BC$10039,54,0)</f>
        <v>#N/A</v>
      </c>
      <c r="L9674" t="e">
        <f>IF(Tabla267[[#This Row],[VALOR RESTANTE]]&lt;Tabla267[[#This Row],[VALOR]],"NO DISPONIBLE","DISPONIBLE")</f>
        <v>#N/A</v>
      </c>
      <c r="M9674" s="9">
        <f>COUNTIF(Tabla267[[#This Row],[VALOR RESTANTE]],0)</f>
        <v>0</v>
      </c>
    </row>
    <row r="9675" spans="2:13" hidden="1" x14ac:dyDescent="0.2">
      <c r="B9675" s="31">
        <v>9666</v>
      </c>
      <c r="J9675">
        <f t="shared" si="150"/>
        <v>105000</v>
      </c>
      <c r="K9675" t="e">
        <f>VLOOKUP(B9675,'REGISTRO ABONOS'!$B$8:$BC$10039,54,0)</f>
        <v>#N/A</v>
      </c>
      <c r="L9675" t="e">
        <f>IF(Tabla267[[#This Row],[VALOR RESTANTE]]&lt;Tabla267[[#This Row],[VALOR]],"NO DISPONIBLE","DISPONIBLE")</f>
        <v>#N/A</v>
      </c>
      <c r="M9675" s="9">
        <f>COUNTIF(Tabla267[[#This Row],[VALOR RESTANTE]],0)</f>
        <v>0</v>
      </c>
    </row>
    <row r="9676" spans="2:13" hidden="1" x14ac:dyDescent="0.2">
      <c r="B9676" s="31">
        <v>9667</v>
      </c>
      <c r="J9676">
        <f t="shared" ref="J9676:J9739" si="151">IF(C9676&gt;43607,130000,105000)</f>
        <v>105000</v>
      </c>
      <c r="K9676" t="e">
        <f>VLOOKUP(B9676,'REGISTRO ABONOS'!$B$8:$BC$10039,54,0)</f>
        <v>#N/A</v>
      </c>
      <c r="L9676" t="e">
        <f>IF(Tabla267[[#This Row],[VALOR RESTANTE]]&lt;Tabla267[[#This Row],[VALOR]],"NO DISPONIBLE","DISPONIBLE")</f>
        <v>#N/A</v>
      </c>
      <c r="M9676" s="9">
        <f>COUNTIF(Tabla267[[#This Row],[VALOR RESTANTE]],0)</f>
        <v>0</v>
      </c>
    </row>
    <row r="9677" spans="2:13" hidden="1" x14ac:dyDescent="0.2">
      <c r="B9677" s="31">
        <v>9668</v>
      </c>
      <c r="J9677">
        <f t="shared" si="151"/>
        <v>105000</v>
      </c>
      <c r="K9677" t="e">
        <f>VLOOKUP(B9677,'REGISTRO ABONOS'!$B$8:$BC$10039,54,0)</f>
        <v>#N/A</v>
      </c>
      <c r="L9677" t="e">
        <f>IF(Tabla267[[#This Row],[VALOR RESTANTE]]&lt;Tabla267[[#This Row],[VALOR]],"NO DISPONIBLE","DISPONIBLE")</f>
        <v>#N/A</v>
      </c>
      <c r="M9677" s="9">
        <f>COUNTIF(Tabla267[[#This Row],[VALOR RESTANTE]],0)</f>
        <v>0</v>
      </c>
    </row>
    <row r="9678" spans="2:13" hidden="1" x14ac:dyDescent="0.2">
      <c r="B9678" s="31">
        <v>9669</v>
      </c>
      <c r="J9678">
        <f t="shared" si="151"/>
        <v>105000</v>
      </c>
      <c r="K9678" t="e">
        <f>VLOOKUP(B9678,'REGISTRO ABONOS'!$B$8:$BC$10039,54,0)</f>
        <v>#N/A</v>
      </c>
      <c r="L9678" t="e">
        <f>IF(Tabla267[[#This Row],[VALOR RESTANTE]]&lt;Tabla267[[#This Row],[VALOR]],"NO DISPONIBLE","DISPONIBLE")</f>
        <v>#N/A</v>
      </c>
      <c r="M9678" s="9">
        <f>COUNTIF(Tabla267[[#This Row],[VALOR RESTANTE]],0)</f>
        <v>0</v>
      </c>
    </row>
    <row r="9679" spans="2:13" hidden="1" x14ac:dyDescent="0.2">
      <c r="B9679" s="31">
        <v>9670</v>
      </c>
      <c r="J9679">
        <f t="shared" si="151"/>
        <v>105000</v>
      </c>
      <c r="K9679" t="e">
        <f>VLOOKUP(B9679,'REGISTRO ABONOS'!$B$8:$BC$10039,54,0)</f>
        <v>#N/A</v>
      </c>
      <c r="L9679" t="e">
        <f>IF(Tabla267[[#This Row],[VALOR RESTANTE]]&lt;Tabla267[[#This Row],[VALOR]],"NO DISPONIBLE","DISPONIBLE")</f>
        <v>#N/A</v>
      </c>
      <c r="M9679" s="9">
        <f>COUNTIF(Tabla267[[#This Row],[VALOR RESTANTE]],0)</f>
        <v>0</v>
      </c>
    </row>
    <row r="9680" spans="2:13" hidden="1" x14ac:dyDescent="0.2">
      <c r="B9680" s="31">
        <v>9671</v>
      </c>
      <c r="J9680">
        <f t="shared" si="151"/>
        <v>105000</v>
      </c>
      <c r="K9680" t="e">
        <f>VLOOKUP(B9680,'REGISTRO ABONOS'!$B$8:$BC$10039,54,0)</f>
        <v>#N/A</v>
      </c>
      <c r="L9680" t="e">
        <f>IF(Tabla267[[#This Row],[VALOR RESTANTE]]&lt;Tabla267[[#This Row],[VALOR]],"NO DISPONIBLE","DISPONIBLE")</f>
        <v>#N/A</v>
      </c>
      <c r="M9680" s="9">
        <f>COUNTIF(Tabla267[[#This Row],[VALOR RESTANTE]],0)</f>
        <v>0</v>
      </c>
    </row>
    <row r="9681" spans="2:13" hidden="1" x14ac:dyDescent="0.2">
      <c r="B9681" s="31">
        <v>9672</v>
      </c>
      <c r="J9681">
        <f t="shared" si="151"/>
        <v>105000</v>
      </c>
      <c r="K9681" t="e">
        <f>VLOOKUP(B9681,'REGISTRO ABONOS'!$B$8:$BC$10039,54,0)</f>
        <v>#N/A</v>
      </c>
      <c r="L9681" t="e">
        <f>IF(Tabla267[[#This Row],[VALOR RESTANTE]]&lt;Tabla267[[#This Row],[VALOR]],"NO DISPONIBLE","DISPONIBLE")</f>
        <v>#N/A</v>
      </c>
      <c r="M9681" s="9">
        <f>COUNTIF(Tabla267[[#This Row],[VALOR RESTANTE]],0)</f>
        <v>0</v>
      </c>
    </row>
    <row r="9682" spans="2:13" hidden="1" x14ac:dyDescent="0.2">
      <c r="B9682" s="31">
        <v>9673</v>
      </c>
      <c r="J9682">
        <f t="shared" si="151"/>
        <v>105000</v>
      </c>
      <c r="K9682" t="e">
        <f>VLOOKUP(B9682,'REGISTRO ABONOS'!$B$8:$BC$10039,54,0)</f>
        <v>#N/A</v>
      </c>
      <c r="L9682" t="e">
        <f>IF(Tabla267[[#This Row],[VALOR RESTANTE]]&lt;Tabla267[[#This Row],[VALOR]],"NO DISPONIBLE","DISPONIBLE")</f>
        <v>#N/A</v>
      </c>
      <c r="M9682" s="9">
        <f>COUNTIF(Tabla267[[#This Row],[VALOR RESTANTE]],0)</f>
        <v>0</v>
      </c>
    </row>
    <row r="9683" spans="2:13" hidden="1" x14ac:dyDescent="0.2">
      <c r="B9683" s="31">
        <v>9674</v>
      </c>
      <c r="J9683">
        <f t="shared" si="151"/>
        <v>105000</v>
      </c>
      <c r="K9683" t="e">
        <f>VLOOKUP(B9683,'REGISTRO ABONOS'!$B$8:$BC$10039,54,0)</f>
        <v>#N/A</v>
      </c>
      <c r="L9683" t="e">
        <f>IF(Tabla267[[#This Row],[VALOR RESTANTE]]&lt;Tabla267[[#This Row],[VALOR]],"NO DISPONIBLE","DISPONIBLE")</f>
        <v>#N/A</v>
      </c>
      <c r="M9683" s="9">
        <f>COUNTIF(Tabla267[[#This Row],[VALOR RESTANTE]],0)</f>
        <v>0</v>
      </c>
    </row>
    <row r="9684" spans="2:13" hidden="1" x14ac:dyDescent="0.2">
      <c r="B9684" s="31">
        <v>9675</v>
      </c>
      <c r="J9684">
        <f t="shared" si="151"/>
        <v>105000</v>
      </c>
      <c r="K9684" t="e">
        <f>VLOOKUP(B9684,'REGISTRO ABONOS'!$B$8:$BC$10039,54,0)</f>
        <v>#N/A</v>
      </c>
      <c r="L9684" t="e">
        <f>IF(Tabla267[[#This Row],[VALOR RESTANTE]]&lt;Tabla267[[#This Row],[VALOR]],"NO DISPONIBLE","DISPONIBLE")</f>
        <v>#N/A</v>
      </c>
      <c r="M9684" s="9">
        <f>COUNTIF(Tabla267[[#This Row],[VALOR RESTANTE]],0)</f>
        <v>0</v>
      </c>
    </row>
    <row r="9685" spans="2:13" hidden="1" x14ac:dyDescent="0.2">
      <c r="B9685" s="31">
        <v>9676</v>
      </c>
      <c r="J9685">
        <f t="shared" si="151"/>
        <v>105000</v>
      </c>
      <c r="K9685" t="e">
        <f>VLOOKUP(B9685,'REGISTRO ABONOS'!$B$8:$BC$10039,54,0)</f>
        <v>#N/A</v>
      </c>
      <c r="L9685" t="e">
        <f>IF(Tabla267[[#This Row],[VALOR RESTANTE]]&lt;Tabla267[[#This Row],[VALOR]],"NO DISPONIBLE","DISPONIBLE")</f>
        <v>#N/A</v>
      </c>
      <c r="M9685" s="9">
        <f>COUNTIF(Tabla267[[#This Row],[VALOR RESTANTE]],0)</f>
        <v>0</v>
      </c>
    </row>
    <row r="9686" spans="2:13" hidden="1" x14ac:dyDescent="0.2">
      <c r="B9686" s="31">
        <v>9677</v>
      </c>
      <c r="J9686">
        <f t="shared" si="151"/>
        <v>105000</v>
      </c>
      <c r="K9686" t="e">
        <f>VLOOKUP(B9686,'REGISTRO ABONOS'!$B$8:$BC$10039,54,0)</f>
        <v>#N/A</v>
      </c>
      <c r="L9686" t="e">
        <f>IF(Tabla267[[#This Row],[VALOR RESTANTE]]&lt;Tabla267[[#This Row],[VALOR]],"NO DISPONIBLE","DISPONIBLE")</f>
        <v>#N/A</v>
      </c>
      <c r="M9686" s="9">
        <f>COUNTIF(Tabla267[[#This Row],[VALOR RESTANTE]],0)</f>
        <v>0</v>
      </c>
    </row>
    <row r="9687" spans="2:13" hidden="1" x14ac:dyDescent="0.2">
      <c r="B9687" s="31">
        <v>9678</v>
      </c>
      <c r="J9687">
        <f t="shared" si="151"/>
        <v>105000</v>
      </c>
      <c r="K9687" t="e">
        <f>VLOOKUP(B9687,'REGISTRO ABONOS'!$B$8:$BC$10039,54,0)</f>
        <v>#N/A</v>
      </c>
      <c r="L9687" t="e">
        <f>IF(Tabla267[[#This Row],[VALOR RESTANTE]]&lt;Tabla267[[#This Row],[VALOR]],"NO DISPONIBLE","DISPONIBLE")</f>
        <v>#N/A</v>
      </c>
      <c r="M9687" s="9">
        <f>COUNTIF(Tabla267[[#This Row],[VALOR RESTANTE]],0)</f>
        <v>0</v>
      </c>
    </row>
    <row r="9688" spans="2:13" hidden="1" x14ac:dyDescent="0.2">
      <c r="B9688" s="31">
        <v>9679</v>
      </c>
      <c r="J9688">
        <f t="shared" si="151"/>
        <v>105000</v>
      </c>
      <c r="K9688" t="e">
        <f>VLOOKUP(B9688,'REGISTRO ABONOS'!$B$8:$BC$10039,54,0)</f>
        <v>#N/A</v>
      </c>
      <c r="L9688" t="e">
        <f>IF(Tabla267[[#This Row],[VALOR RESTANTE]]&lt;Tabla267[[#This Row],[VALOR]],"NO DISPONIBLE","DISPONIBLE")</f>
        <v>#N/A</v>
      </c>
      <c r="M9688" s="9">
        <f>COUNTIF(Tabla267[[#This Row],[VALOR RESTANTE]],0)</f>
        <v>0</v>
      </c>
    </row>
    <row r="9689" spans="2:13" hidden="1" x14ac:dyDescent="0.2">
      <c r="B9689" s="31">
        <v>9680</v>
      </c>
      <c r="J9689">
        <f t="shared" si="151"/>
        <v>105000</v>
      </c>
      <c r="K9689" t="e">
        <f>VLOOKUP(B9689,'REGISTRO ABONOS'!$B$8:$BC$10039,54,0)</f>
        <v>#N/A</v>
      </c>
      <c r="L9689" t="e">
        <f>IF(Tabla267[[#This Row],[VALOR RESTANTE]]&lt;Tabla267[[#This Row],[VALOR]],"NO DISPONIBLE","DISPONIBLE")</f>
        <v>#N/A</v>
      </c>
      <c r="M9689" s="9">
        <f>COUNTIF(Tabla267[[#This Row],[VALOR RESTANTE]],0)</f>
        <v>0</v>
      </c>
    </row>
    <row r="9690" spans="2:13" hidden="1" x14ac:dyDescent="0.2">
      <c r="B9690" s="31">
        <v>9681</v>
      </c>
      <c r="J9690">
        <f t="shared" si="151"/>
        <v>105000</v>
      </c>
      <c r="K9690" t="e">
        <f>VLOOKUP(B9690,'REGISTRO ABONOS'!$B$8:$BC$10039,54,0)</f>
        <v>#N/A</v>
      </c>
      <c r="L9690" t="e">
        <f>IF(Tabla267[[#This Row],[VALOR RESTANTE]]&lt;Tabla267[[#This Row],[VALOR]],"NO DISPONIBLE","DISPONIBLE")</f>
        <v>#N/A</v>
      </c>
      <c r="M9690" s="9">
        <f>COUNTIF(Tabla267[[#This Row],[VALOR RESTANTE]],0)</f>
        <v>0</v>
      </c>
    </row>
    <row r="9691" spans="2:13" hidden="1" x14ac:dyDescent="0.2">
      <c r="B9691" s="31">
        <v>9682</v>
      </c>
      <c r="J9691">
        <f t="shared" si="151"/>
        <v>105000</v>
      </c>
      <c r="K9691" t="e">
        <f>VLOOKUP(B9691,'REGISTRO ABONOS'!$B$8:$BC$10039,54,0)</f>
        <v>#N/A</v>
      </c>
      <c r="L9691" t="e">
        <f>IF(Tabla267[[#This Row],[VALOR RESTANTE]]&lt;Tabla267[[#This Row],[VALOR]],"NO DISPONIBLE","DISPONIBLE")</f>
        <v>#N/A</v>
      </c>
      <c r="M9691" s="9">
        <f>COUNTIF(Tabla267[[#This Row],[VALOR RESTANTE]],0)</f>
        <v>0</v>
      </c>
    </row>
    <row r="9692" spans="2:13" hidden="1" x14ac:dyDescent="0.2">
      <c r="B9692" s="31">
        <v>9683</v>
      </c>
      <c r="J9692">
        <f t="shared" si="151"/>
        <v>105000</v>
      </c>
      <c r="K9692" t="e">
        <f>VLOOKUP(B9692,'REGISTRO ABONOS'!$B$8:$BC$10039,54,0)</f>
        <v>#N/A</v>
      </c>
      <c r="L9692" t="e">
        <f>IF(Tabla267[[#This Row],[VALOR RESTANTE]]&lt;Tabla267[[#This Row],[VALOR]],"NO DISPONIBLE","DISPONIBLE")</f>
        <v>#N/A</v>
      </c>
      <c r="M9692" s="9">
        <f>COUNTIF(Tabla267[[#This Row],[VALOR RESTANTE]],0)</f>
        <v>0</v>
      </c>
    </row>
    <row r="9693" spans="2:13" hidden="1" x14ac:dyDescent="0.2">
      <c r="B9693" s="31">
        <v>9684</v>
      </c>
      <c r="J9693">
        <f t="shared" si="151"/>
        <v>105000</v>
      </c>
      <c r="K9693" t="e">
        <f>VLOOKUP(B9693,'REGISTRO ABONOS'!$B$8:$BC$10039,54,0)</f>
        <v>#N/A</v>
      </c>
      <c r="L9693" t="e">
        <f>IF(Tabla267[[#This Row],[VALOR RESTANTE]]&lt;Tabla267[[#This Row],[VALOR]],"NO DISPONIBLE","DISPONIBLE")</f>
        <v>#N/A</v>
      </c>
      <c r="M9693" s="9">
        <f>COUNTIF(Tabla267[[#This Row],[VALOR RESTANTE]],0)</f>
        <v>0</v>
      </c>
    </row>
    <row r="9694" spans="2:13" hidden="1" x14ac:dyDescent="0.2">
      <c r="B9694" s="31">
        <v>9685</v>
      </c>
      <c r="J9694">
        <f t="shared" si="151"/>
        <v>105000</v>
      </c>
      <c r="K9694" t="e">
        <f>VLOOKUP(B9694,'REGISTRO ABONOS'!$B$8:$BC$10039,54,0)</f>
        <v>#N/A</v>
      </c>
      <c r="L9694" t="e">
        <f>IF(Tabla267[[#This Row],[VALOR RESTANTE]]&lt;Tabla267[[#This Row],[VALOR]],"NO DISPONIBLE","DISPONIBLE")</f>
        <v>#N/A</v>
      </c>
      <c r="M9694" s="9">
        <f>COUNTIF(Tabla267[[#This Row],[VALOR RESTANTE]],0)</f>
        <v>0</v>
      </c>
    </row>
    <row r="9695" spans="2:13" hidden="1" x14ac:dyDescent="0.2">
      <c r="B9695" s="31">
        <v>9686</v>
      </c>
      <c r="J9695">
        <f t="shared" si="151"/>
        <v>105000</v>
      </c>
      <c r="K9695" t="e">
        <f>VLOOKUP(B9695,'REGISTRO ABONOS'!$B$8:$BC$10039,54,0)</f>
        <v>#N/A</v>
      </c>
      <c r="L9695" t="e">
        <f>IF(Tabla267[[#This Row],[VALOR RESTANTE]]&lt;Tabla267[[#This Row],[VALOR]],"NO DISPONIBLE","DISPONIBLE")</f>
        <v>#N/A</v>
      </c>
      <c r="M9695" s="9">
        <f>COUNTIF(Tabla267[[#This Row],[VALOR RESTANTE]],0)</f>
        <v>0</v>
      </c>
    </row>
    <row r="9696" spans="2:13" hidden="1" x14ac:dyDescent="0.2">
      <c r="B9696" s="31">
        <v>9687</v>
      </c>
      <c r="J9696">
        <f t="shared" si="151"/>
        <v>105000</v>
      </c>
      <c r="K9696" t="e">
        <f>VLOOKUP(B9696,'REGISTRO ABONOS'!$B$8:$BC$10039,54,0)</f>
        <v>#N/A</v>
      </c>
      <c r="L9696" t="e">
        <f>IF(Tabla267[[#This Row],[VALOR RESTANTE]]&lt;Tabla267[[#This Row],[VALOR]],"NO DISPONIBLE","DISPONIBLE")</f>
        <v>#N/A</v>
      </c>
      <c r="M9696" s="9">
        <f>COUNTIF(Tabla267[[#This Row],[VALOR RESTANTE]],0)</f>
        <v>0</v>
      </c>
    </row>
    <row r="9697" spans="2:13" hidden="1" x14ac:dyDescent="0.2">
      <c r="B9697" s="31">
        <v>9688</v>
      </c>
      <c r="J9697">
        <f t="shared" si="151"/>
        <v>105000</v>
      </c>
      <c r="K9697" t="e">
        <f>VLOOKUP(B9697,'REGISTRO ABONOS'!$B$8:$BC$10039,54,0)</f>
        <v>#N/A</v>
      </c>
      <c r="L9697" t="e">
        <f>IF(Tabla267[[#This Row],[VALOR RESTANTE]]&lt;Tabla267[[#This Row],[VALOR]],"NO DISPONIBLE","DISPONIBLE")</f>
        <v>#N/A</v>
      </c>
      <c r="M9697" s="9">
        <f>COUNTIF(Tabla267[[#This Row],[VALOR RESTANTE]],0)</f>
        <v>0</v>
      </c>
    </row>
    <row r="9698" spans="2:13" hidden="1" x14ac:dyDescent="0.2">
      <c r="B9698" s="31">
        <v>9689</v>
      </c>
      <c r="J9698">
        <f t="shared" si="151"/>
        <v>105000</v>
      </c>
      <c r="K9698" t="e">
        <f>VLOOKUP(B9698,'REGISTRO ABONOS'!$B$8:$BC$10039,54,0)</f>
        <v>#N/A</v>
      </c>
      <c r="L9698" t="e">
        <f>IF(Tabla267[[#This Row],[VALOR RESTANTE]]&lt;Tabla267[[#This Row],[VALOR]],"NO DISPONIBLE","DISPONIBLE")</f>
        <v>#N/A</v>
      </c>
      <c r="M9698" s="9">
        <f>COUNTIF(Tabla267[[#This Row],[VALOR RESTANTE]],0)</f>
        <v>0</v>
      </c>
    </row>
    <row r="9699" spans="2:13" hidden="1" x14ac:dyDescent="0.2">
      <c r="B9699" s="31">
        <v>9690</v>
      </c>
      <c r="J9699">
        <f t="shared" si="151"/>
        <v>105000</v>
      </c>
      <c r="K9699" t="e">
        <f>VLOOKUP(B9699,'REGISTRO ABONOS'!$B$8:$BC$10039,54,0)</f>
        <v>#N/A</v>
      </c>
      <c r="L9699" t="e">
        <f>IF(Tabla267[[#This Row],[VALOR RESTANTE]]&lt;Tabla267[[#This Row],[VALOR]],"NO DISPONIBLE","DISPONIBLE")</f>
        <v>#N/A</v>
      </c>
      <c r="M9699" s="9">
        <f>COUNTIF(Tabla267[[#This Row],[VALOR RESTANTE]],0)</f>
        <v>0</v>
      </c>
    </row>
    <row r="9700" spans="2:13" hidden="1" x14ac:dyDescent="0.2">
      <c r="B9700" s="31">
        <v>9691</v>
      </c>
      <c r="J9700">
        <f t="shared" si="151"/>
        <v>105000</v>
      </c>
      <c r="K9700" t="e">
        <f>VLOOKUP(B9700,'REGISTRO ABONOS'!$B$8:$BC$10039,54,0)</f>
        <v>#N/A</v>
      </c>
      <c r="L9700" t="e">
        <f>IF(Tabla267[[#This Row],[VALOR RESTANTE]]&lt;Tabla267[[#This Row],[VALOR]],"NO DISPONIBLE","DISPONIBLE")</f>
        <v>#N/A</v>
      </c>
      <c r="M9700" s="9">
        <f>COUNTIF(Tabla267[[#This Row],[VALOR RESTANTE]],0)</f>
        <v>0</v>
      </c>
    </row>
    <row r="9701" spans="2:13" hidden="1" x14ac:dyDescent="0.2">
      <c r="B9701" s="31">
        <v>9692</v>
      </c>
      <c r="J9701">
        <f t="shared" si="151"/>
        <v>105000</v>
      </c>
      <c r="K9701" t="e">
        <f>VLOOKUP(B9701,'REGISTRO ABONOS'!$B$8:$BC$10039,54,0)</f>
        <v>#N/A</v>
      </c>
      <c r="L9701" t="e">
        <f>IF(Tabla267[[#This Row],[VALOR RESTANTE]]&lt;Tabla267[[#This Row],[VALOR]],"NO DISPONIBLE","DISPONIBLE")</f>
        <v>#N/A</v>
      </c>
      <c r="M9701" s="9">
        <f>COUNTIF(Tabla267[[#This Row],[VALOR RESTANTE]],0)</f>
        <v>0</v>
      </c>
    </row>
    <row r="9702" spans="2:13" hidden="1" x14ac:dyDescent="0.2">
      <c r="B9702" s="31">
        <v>9693</v>
      </c>
      <c r="J9702">
        <f t="shared" si="151"/>
        <v>105000</v>
      </c>
      <c r="K9702" t="e">
        <f>VLOOKUP(B9702,'REGISTRO ABONOS'!$B$8:$BC$10039,54,0)</f>
        <v>#N/A</v>
      </c>
      <c r="L9702" t="e">
        <f>IF(Tabla267[[#This Row],[VALOR RESTANTE]]&lt;Tabla267[[#This Row],[VALOR]],"NO DISPONIBLE","DISPONIBLE")</f>
        <v>#N/A</v>
      </c>
      <c r="M9702" s="9">
        <f>COUNTIF(Tabla267[[#This Row],[VALOR RESTANTE]],0)</f>
        <v>0</v>
      </c>
    </row>
    <row r="9703" spans="2:13" hidden="1" x14ac:dyDescent="0.2">
      <c r="B9703" s="31">
        <v>9694</v>
      </c>
      <c r="J9703">
        <f t="shared" si="151"/>
        <v>105000</v>
      </c>
      <c r="K9703" t="e">
        <f>VLOOKUP(B9703,'REGISTRO ABONOS'!$B$8:$BC$10039,54,0)</f>
        <v>#N/A</v>
      </c>
      <c r="L9703" t="e">
        <f>IF(Tabla267[[#This Row],[VALOR RESTANTE]]&lt;Tabla267[[#This Row],[VALOR]],"NO DISPONIBLE","DISPONIBLE")</f>
        <v>#N/A</v>
      </c>
      <c r="M9703" s="9">
        <f>COUNTIF(Tabla267[[#This Row],[VALOR RESTANTE]],0)</f>
        <v>0</v>
      </c>
    </row>
    <row r="9704" spans="2:13" hidden="1" x14ac:dyDescent="0.2">
      <c r="B9704" s="31">
        <v>9695</v>
      </c>
      <c r="J9704">
        <f t="shared" si="151"/>
        <v>105000</v>
      </c>
      <c r="K9704" t="e">
        <f>VLOOKUP(B9704,'REGISTRO ABONOS'!$B$8:$BC$10039,54,0)</f>
        <v>#N/A</v>
      </c>
      <c r="L9704" t="e">
        <f>IF(Tabla267[[#This Row],[VALOR RESTANTE]]&lt;Tabla267[[#This Row],[VALOR]],"NO DISPONIBLE","DISPONIBLE")</f>
        <v>#N/A</v>
      </c>
      <c r="M9704" s="9">
        <f>COUNTIF(Tabla267[[#This Row],[VALOR RESTANTE]],0)</f>
        <v>0</v>
      </c>
    </row>
    <row r="9705" spans="2:13" hidden="1" x14ac:dyDescent="0.2">
      <c r="B9705" s="31">
        <v>9696</v>
      </c>
      <c r="J9705">
        <f t="shared" si="151"/>
        <v>105000</v>
      </c>
      <c r="K9705" t="e">
        <f>VLOOKUP(B9705,'REGISTRO ABONOS'!$B$8:$BC$10039,54,0)</f>
        <v>#N/A</v>
      </c>
      <c r="L9705" t="e">
        <f>IF(Tabla267[[#This Row],[VALOR RESTANTE]]&lt;Tabla267[[#This Row],[VALOR]],"NO DISPONIBLE","DISPONIBLE")</f>
        <v>#N/A</v>
      </c>
      <c r="M9705" s="9">
        <f>COUNTIF(Tabla267[[#This Row],[VALOR RESTANTE]],0)</f>
        <v>0</v>
      </c>
    </row>
    <row r="9706" spans="2:13" hidden="1" x14ac:dyDescent="0.2">
      <c r="B9706" s="31">
        <v>9697</v>
      </c>
      <c r="J9706">
        <f t="shared" si="151"/>
        <v>105000</v>
      </c>
      <c r="K9706" t="e">
        <f>VLOOKUP(B9706,'REGISTRO ABONOS'!$B$8:$BC$10039,54,0)</f>
        <v>#N/A</v>
      </c>
      <c r="L9706" t="e">
        <f>IF(Tabla267[[#This Row],[VALOR RESTANTE]]&lt;Tabla267[[#This Row],[VALOR]],"NO DISPONIBLE","DISPONIBLE")</f>
        <v>#N/A</v>
      </c>
      <c r="M9706" s="9">
        <f>COUNTIF(Tabla267[[#This Row],[VALOR RESTANTE]],0)</f>
        <v>0</v>
      </c>
    </row>
    <row r="9707" spans="2:13" hidden="1" x14ac:dyDescent="0.2">
      <c r="B9707" s="31">
        <v>9698</v>
      </c>
      <c r="J9707">
        <f t="shared" si="151"/>
        <v>105000</v>
      </c>
      <c r="K9707" t="e">
        <f>VLOOKUP(B9707,'REGISTRO ABONOS'!$B$8:$BC$10039,54,0)</f>
        <v>#N/A</v>
      </c>
      <c r="L9707" t="e">
        <f>IF(Tabla267[[#This Row],[VALOR RESTANTE]]&lt;Tabla267[[#This Row],[VALOR]],"NO DISPONIBLE","DISPONIBLE")</f>
        <v>#N/A</v>
      </c>
      <c r="M9707" s="9">
        <f>COUNTIF(Tabla267[[#This Row],[VALOR RESTANTE]],0)</f>
        <v>0</v>
      </c>
    </row>
    <row r="9708" spans="2:13" hidden="1" x14ac:dyDescent="0.2">
      <c r="B9708" s="31">
        <v>9699</v>
      </c>
      <c r="J9708">
        <f t="shared" si="151"/>
        <v>105000</v>
      </c>
      <c r="K9708" t="e">
        <f>VLOOKUP(B9708,'REGISTRO ABONOS'!$B$8:$BC$10039,54,0)</f>
        <v>#N/A</v>
      </c>
      <c r="L9708" t="e">
        <f>IF(Tabla267[[#This Row],[VALOR RESTANTE]]&lt;Tabla267[[#This Row],[VALOR]],"NO DISPONIBLE","DISPONIBLE")</f>
        <v>#N/A</v>
      </c>
      <c r="M9708" s="9">
        <f>COUNTIF(Tabla267[[#This Row],[VALOR RESTANTE]],0)</f>
        <v>0</v>
      </c>
    </row>
    <row r="9709" spans="2:13" hidden="1" x14ac:dyDescent="0.2">
      <c r="B9709" s="31">
        <v>9700</v>
      </c>
      <c r="J9709">
        <f t="shared" si="151"/>
        <v>105000</v>
      </c>
      <c r="K9709" t="e">
        <f>VLOOKUP(B9709,'REGISTRO ABONOS'!$B$8:$BC$10039,54,0)</f>
        <v>#N/A</v>
      </c>
      <c r="L9709" t="e">
        <f>IF(Tabla267[[#This Row],[VALOR RESTANTE]]&lt;Tabla267[[#This Row],[VALOR]],"NO DISPONIBLE","DISPONIBLE")</f>
        <v>#N/A</v>
      </c>
      <c r="M9709" s="9">
        <f>COUNTIF(Tabla267[[#This Row],[VALOR RESTANTE]],0)</f>
        <v>0</v>
      </c>
    </row>
    <row r="9710" spans="2:13" hidden="1" x14ac:dyDescent="0.2">
      <c r="B9710" s="31">
        <v>9701</v>
      </c>
      <c r="J9710">
        <f t="shared" si="151"/>
        <v>105000</v>
      </c>
      <c r="K9710" t="e">
        <f>VLOOKUP(B9710,'REGISTRO ABONOS'!$B$8:$BC$10039,54,0)</f>
        <v>#N/A</v>
      </c>
      <c r="L9710" t="e">
        <f>IF(Tabla267[[#This Row],[VALOR RESTANTE]]&lt;Tabla267[[#This Row],[VALOR]],"NO DISPONIBLE","DISPONIBLE")</f>
        <v>#N/A</v>
      </c>
      <c r="M9710" s="9">
        <f>COUNTIF(Tabla267[[#This Row],[VALOR RESTANTE]],0)</f>
        <v>0</v>
      </c>
    </row>
    <row r="9711" spans="2:13" hidden="1" x14ac:dyDescent="0.2">
      <c r="B9711" s="31">
        <v>9702</v>
      </c>
      <c r="J9711">
        <f t="shared" si="151"/>
        <v>105000</v>
      </c>
      <c r="K9711" t="e">
        <f>VLOOKUP(B9711,'REGISTRO ABONOS'!$B$8:$BC$10039,54,0)</f>
        <v>#N/A</v>
      </c>
      <c r="L9711" t="e">
        <f>IF(Tabla267[[#This Row],[VALOR RESTANTE]]&lt;Tabla267[[#This Row],[VALOR]],"NO DISPONIBLE","DISPONIBLE")</f>
        <v>#N/A</v>
      </c>
      <c r="M9711" s="9">
        <f>COUNTIF(Tabla267[[#This Row],[VALOR RESTANTE]],0)</f>
        <v>0</v>
      </c>
    </row>
    <row r="9712" spans="2:13" hidden="1" x14ac:dyDescent="0.2">
      <c r="B9712" s="31">
        <v>9703</v>
      </c>
      <c r="J9712">
        <f t="shared" si="151"/>
        <v>105000</v>
      </c>
      <c r="K9712" t="e">
        <f>VLOOKUP(B9712,'REGISTRO ABONOS'!$B$8:$BC$10039,54,0)</f>
        <v>#N/A</v>
      </c>
      <c r="L9712" t="e">
        <f>IF(Tabla267[[#This Row],[VALOR RESTANTE]]&lt;Tabla267[[#This Row],[VALOR]],"NO DISPONIBLE","DISPONIBLE")</f>
        <v>#N/A</v>
      </c>
      <c r="M9712" s="9">
        <f>COUNTIF(Tabla267[[#This Row],[VALOR RESTANTE]],0)</f>
        <v>0</v>
      </c>
    </row>
    <row r="9713" spans="2:13" hidden="1" x14ac:dyDescent="0.2">
      <c r="B9713" s="31">
        <v>9704</v>
      </c>
      <c r="J9713">
        <f t="shared" si="151"/>
        <v>105000</v>
      </c>
      <c r="K9713" t="e">
        <f>VLOOKUP(B9713,'REGISTRO ABONOS'!$B$8:$BC$10039,54,0)</f>
        <v>#N/A</v>
      </c>
      <c r="L9713" t="e">
        <f>IF(Tabla267[[#This Row],[VALOR RESTANTE]]&lt;Tabla267[[#This Row],[VALOR]],"NO DISPONIBLE","DISPONIBLE")</f>
        <v>#N/A</v>
      </c>
      <c r="M9713" s="9">
        <f>COUNTIF(Tabla267[[#This Row],[VALOR RESTANTE]],0)</f>
        <v>0</v>
      </c>
    </row>
    <row r="9714" spans="2:13" hidden="1" x14ac:dyDescent="0.2">
      <c r="B9714" s="31">
        <v>9705</v>
      </c>
      <c r="J9714">
        <f t="shared" si="151"/>
        <v>105000</v>
      </c>
      <c r="K9714" t="e">
        <f>VLOOKUP(B9714,'REGISTRO ABONOS'!$B$8:$BC$10039,54,0)</f>
        <v>#N/A</v>
      </c>
      <c r="L9714" t="e">
        <f>IF(Tabla267[[#This Row],[VALOR RESTANTE]]&lt;Tabla267[[#This Row],[VALOR]],"NO DISPONIBLE","DISPONIBLE")</f>
        <v>#N/A</v>
      </c>
      <c r="M9714" s="9">
        <f>COUNTIF(Tabla267[[#This Row],[VALOR RESTANTE]],0)</f>
        <v>0</v>
      </c>
    </row>
    <row r="9715" spans="2:13" hidden="1" x14ac:dyDescent="0.2">
      <c r="B9715" s="31">
        <v>9706</v>
      </c>
      <c r="J9715">
        <f t="shared" si="151"/>
        <v>105000</v>
      </c>
      <c r="K9715" t="e">
        <f>VLOOKUP(B9715,'REGISTRO ABONOS'!$B$8:$BC$10039,54,0)</f>
        <v>#N/A</v>
      </c>
      <c r="L9715" t="e">
        <f>IF(Tabla267[[#This Row],[VALOR RESTANTE]]&lt;Tabla267[[#This Row],[VALOR]],"NO DISPONIBLE","DISPONIBLE")</f>
        <v>#N/A</v>
      </c>
      <c r="M9715" s="9">
        <f>COUNTIF(Tabla267[[#This Row],[VALOR RESTANTE]],0)</f>
        <v>0</v>
      </c>
    </row>
    <row r="9716" spans="2:13" hidden="1" x14ac:dyDescent="0.2">
      <c r="B9716" s="31">
        <v>9707</v>
      </c>
      <c r="J9716">
        <f t="shared" si="151"/>
        <v>105000</v>
      </c>
      <c r="K9716" t="e">
        <f>VLOOKUP(B9716,'REGISTRO ABONOS'!$B$8:$BC$10039,54,0)</f>
        <v>#N/A</v>
      </c>
      <c r="L9716" t="e">
        <f>IF(Tabla267[[#This Row],[VALOR RESTANTE]]&lt;Tabla267[[#This Row],[VALOR]],"NO DISPONIBLE","DISPONIBLE")</f>
        <v>#N/A</v>
      </c>
      <c r="M9716" s="9">
        <f>COUNTIF(Tabla267[[#This Row],[VALOR RESTANTE]],0)</f>
        <v>0</v>
      </c>
    </row>
    <row r="9717" spans="2:13" hidden="1" x14ac:dyDescent="0.2">
      <c r="B9717" s="31">
        <v>9708</v>
      </c>
      <c r="J9717">
        <f t="shared" si="151"/>
        <v>105000</v>
      </c>
      <c r="K9717" t="e">
        <f>VLOOKUP(B9717,'REGISTRO ABONOS'!$B$8:$BC$10039,54,0)</f>
        <v>#N/A</v>
      </c>
      <c r="L9717" t="e">
        <f>IF(Tabla267[[#This Row],[VALOR RESTANTE]]&lt;Tabla267[[#This Row],[VALOR]],"NO DISPONIBLE","DISPONIBLE")</f>
        <v>#N/A</v>
      </c>
      <c r="M9717" s="9">
        <f>COUNTIF(Tabla267[[#This Row],[VALOR RESTANTE]],0)</f>
        <v>0</v>
      </c>
    </row>
    <row r="9718" spans="2:13" hidden="1" x14ac:dyDescent="0.2">
      <c r="B9718" s="31">
        <v>9709</v>
      </c>
      <c r="J9718">
        <f t="shared" si="151"/>
        <v>105000</v>
      </c>
      <c r="K9718" t="e">
        <f>VLOOKUP(B9718,'REGISTRO ABONOS'!$B$8:$BC$10039,54,0)</f>
        <v>#N/A</v>
      </c>
      <c r="L9718" t="e">
        <f>IF(Tabla267[[#This Row],[VALOR RESTANTE]]&lt;Tabla267[[#This Row],[VALOR]],"NO DISPONIBLE","DISPONIBLE")</f>
        <v>#N/A</v>
      </c>
      <c r="M9718" s="9">
        <f>COUNTIF(Tabla267[[#This Row],[VALOR RESTANTE]],0)</f>
        <v>0</v>
      </c>
    </row>
    <row r="9719" spans="2:13" hidden="1" x14ac:dyDescent="0.2">
      <c r="B9719" s="31">
        <v>9710</v>
      </c>
      <c r="J9719">
        <f t="shared" si="151"/>
        <v>105000</v>
      </c>
      <c r="K9719" t="e">
        <f>VLOOKUP(B9719,'REGISTRO ABONOS'!$B$8:$BC$10039,54,0)</f>
        <v>#N/A</v>
      </c>
      <c r="L9719" t="e">
        <f>IF(Tabla267[[#This Row],[VALOR RESTANTE]]&lt;Tabla267[[#This Row],[VALOR]],"NO DISPONIBLE","DISPONIBLE")</f>
        <v>#N/A</v>
      </c>
      <c r="M9719" s="9">
        <f>COUNTIF(Tabla267[[#This Row],[VALOR RESTANTE]],0)</f>
        <v>0</v>
      </c>
    </row>
    <row r="9720" spans="2:13" hidden="1" x14ac:dyDescent="0.2">
      <c r="B9720" s="31">
        <v>9711</v>
      </c>
      <c r="J9720">
        <f t="shared" si="151"/>
        <v>105000</v>
      </c>
      <c r="K9720" t="e">
        <f>VLOOKUP(B9720,'REGISTRO ABONOS'!$B$8:$BC$10039,54,0)</f>
        <v>#N/A</v>
      </c>
      <c r="L9720" t="e">
        <f>IF(Tabla267[[#This Row],[VALOR RESTANTE]]&lt;Tabla267[[#This Row],[VALOR]],"NO DISPONIBLE","DISPONIBLE")</f>
        <v>#N/A</v>
      </c>
      <c r="M9720" s="9">
        <f>COUNTIF(Tabla267[[#This Row],[VALOR RESTANTE]],0)</f>
        <v>0</v>
      </c>
    </row>
    <row r="9721" spans="2:13" hidden="1" x14ac:dyDescent="0.2">
      <c r="B9721" s="31">
        <v>9712</v>
      </c>
      <c r="J9721">
        <f t="shared" si="151"/>
        <v>105000</v>
      </c>
      <c r="K9721" t="e">
        <f>VLOOKUP(B9721,'REGISTRO ABONOS'!$B$8:$BC$10039,54,0)</f>
        <v>#N/A</v>
      </c>
      <c r="L9721" t="e">
        <f>IF(Tabla267[[#This Row],[VALOR RESTANTE]]&lt;Tabla267[[#This Row],[VALOR]],"NO DISPONIBLE","DISPONIBLE")</f>
        <v>#N/A</v>
      </c>
      <c r="M9721" s="9">
        <f>COUNTIF(Tabla267[[#This Row],[VALOR RESTANTE]],0)</f>
        <v>0</v>
      </c>
    </row>
    <row r="9722" spans="2:13" hidden="1" x14ac:dyDescent="0.2">
      <c r="B9722" s="31">
        <v>9713</v>
      </c>
      <c r="J9722">
        <f t="shared" si="151"/>
        <v>105000</v>
      </c>
      <c r="K9722" t="e">
        <f>VLOOKUP(B9722,'REGISTRO ABONOS'!$B$8:$BC$10039,54,0)</f>
        <v>#N/A</v>
      </c>
      <c r="L9722" t="e">
        <f>IF(Tabla267[[#This Row],[VALOR RESTANTE]]&lt;Tabla267[[#This Row],[VALOR]],"NO DISPONIBLE","DISPONIBLE")</f>
        <v>#N/A</v>
      </c>
      <c r="M9722" s="9">
        <f>COUNTIF(Tabla267[[#This Row],[VALOR RESTANTE]],0)</f>
        <v>0</v>
      </c>
    </row>
    <row r="9723" spans="2:13" hidden="1" x14ac:dyDescent="0.2">
      <c r="B9723" s="31">
        <v>9714</v>
      </c>
      <c r="J9723">
        <f t="shared" si="151"/>
        <v>105000</v>
      </c>
      <c r="K9723" t="e">
        <f>VLOOKUP(B9723,'REGISTRO ABONOS'!$B$8:$BC$10039,54,0)</f>
        <v>#N/A</v>
      </c>
      <c r="L9723" t="e">
        <f>IF(Tabla267[[#This Row],[VALOR RESTANTE]]&lt;Tabla267[[#This Row],[VALOR]],"NO DISPONIBLE","DISPONIBLE")</f>
        <v>#N/A</v>
      </c>
      <c r="M9723" s="9">
        <f>COUNTIF(Tabla267[[#This Row],[VALOR RESTANTE]],0)</f>
        <v>0</v>
      </c>
    </row>
    <row r="9724" spans="2:13" hidden="1" x14ac:dyDescent="0.2">
      <c r="B9724" s="31">
        <v>9715</v>
      </c>
      <c r="J9724">
        <f t="shared" si="151"/>
        <v>105000</v>
      </c>
      <c r="K9724" t="e">
        <f>VLOOKUP(B9724,'REGISTRO ABONOS'!$B$8:$BC$10039,54,0)</f>
        <v>#N/A</v>
      </c>
      <c r="L9724" t="e">
        <f>IF(Tabla267[[#This Row],[VALOR RESTANTE]]&lt;Tabla267[[#This Row],[VALOR]],"NO DISPONIBLE","DISPONIBLE")</f>
        <v>#N/A</v>
      </c>
      <c r="M9724" s="9">
        <f>COUNTIF(Tabla267[[#This Row],[VALOR RESTANTE]],0)</f>
        <v>0</v>
      </c>
    </row>
    <row r="9725" spans="2:13" hidden="1" x14ac:dyDescent="0.2">
      <c r="B9725" s="31">
        <v>9716</v>
      </c>
      <c r="J9725">
        <f t="shared" si="151"/>
        <v>105000</v>
      </c>
      <c r="K9725" t="e">
        <f>VLOOKUP(B9725,'REGISTRO ABONOS'!$B$8:$BC$10039,54,0)</f>
        <v>#N/A</v>
      </c>
      <c r="L9725" t="e">
        <f>IF(Tabla267[[#This Row],[VALOR RESTANTE]]&lt;Tabla267[[#This Row],[VALOR]],"NO DISPONIBLE","DISPONIBLE")</f>
        <v>#N/A</v>
      </c>
      <c r="M9725" s="9">
        <f>COUNTIF(Tabla267[[#This Row],[VALOR RESTANTE]],0)</f>
        <v>0</v>
      </c>
    </row>
    <row r="9726" spans="2:13" hidden="1" x14ac:dyDescent="0.2">
      <c r="B9726" s="31">
        <v>9717</v>
      </c>
      <c r="J9726">
        <f t="shared" si="151"/>
        <v>105000</v>
      </c>
      <c r="K9726" t="e">
        <f>VLOOKUP(B9726,'REGISTRO ABONOS'!$B$8:$BC$10039,54,0)</f>
        <v>#N/A</v>
      </c>
      <c r="L9726" t="e">
        <f>IF(Tabla267[[#This Row],[VALOR RESTANTE]]&lt;Tabla267[[#This Row],[VALOR]],"NO DISPONIBLE","DISPONIBLE")</f>
        <v>#N/A</v>
      </c>
      <c r="M9726" s="9">
        <f>COUNTIF(Tabla267[[#This Row],[VALOR RESTANTE]],0)</f>
        <v>0</v>
      </c>
    </row>
    <row r="9727" spans="2:13" hidden="1" x14ac:dyDescent="0.2">
      <c r="B9727" s="31">
        <v>9718</v>
      </c>
      <c r="J9727">
        <f t="shared" si="151"/>
        <v>105000</v>
      </c>
      <c r="K9727" t="e">
        <f>VLOOKUP(B9727,'REGISTRO ABONOS'!$B$8:$BC$10039,54,0)</f>
        <v>#N/A</v>
      </c>
      <c r="L9727" t="e">
        <f>IF(Tabla267[[#This Row],[VALOR RESTANTE]]&lt;Tabla267[[#This Row],[VALOR]],"NO DISPONIBLE","DISPONIBLE")</f>
        <v>#N/A</v>
      </c>
      <c r="M9727" s="9">
        <f>COUNTIF(Tabla267[[#This Row],[VALOR RESTANTE]],0)</f>
        <v>0</v>
      </c>
    </row>
    <row r="9728" spans="2:13" hidden="1" x14ac:dyDescent="0.2">
      <c r="B9728" s="31">
        <v>9719</v>
      </c>
      <c r="J9728">
        <f t="shared" si="151"/>
        <v>105000</v>
      </c>
      <c r="K9728" t="e">
        <f>VLOOKUP(B9728,'REGISTRO ABONOS'!$B$8:$BC$10039,54,0)</f>
        <v>#N/A</v>
      </c>
      <c r="L9728" t="e">
        <f>IF(Tabla267[[#This Row],[VALOR RESTANTE]]&lt;Tabla267[[#This Row],[VALOR]],"NO DISPONIBLE","DISPONIBLE")</f>
        <v>#N/A</v>
      </c>
      <c r="M9728" s="9">
        <f>COUNTIF(Tabla267[[#This Row],[VALOR RESTANTE]],0)</f>
        <v>0</v>
      </c>
    </row>
    <row r="9729" spans="2:13" hidden="1" x14ac:dyDescent="0.2">
      <c r="B9729" s="31">
        <v>9720</v>
      </c>
      <c r="J9729">
        <f t="shared" si="151"/>
        <v>105000</v>
      </c>
      <c r="K9729" t="e">
        <f>VLOOKUP(B9729,'REGISTRO ABONOS'!$B$8:$BC$10039,54,0)</f>
        <v>#N/A</v>
      </c>
      <c r="L9729" t="e">
        <f>IF(Tabla267[[#This Row],[VALOR RESTANTE]]&lt;Tabla267[[#This Row],[VALOR]],"NO DISPONIBLE","DISPONIBLE")</f>
        <v>#N/A</v>
      </c>
      <c r="M9729" s="9">
        <f>COUNTIF(Tabla267[[#This Row],[VALOR RESTANTE]],0)</f>
        <v>0</v>
      </c>
    </row>
    <row r="9730" spans="2:13" hidden="1" x14ac:dyDescent="0.2">
      <c r="B9730" s="31">
        <v>9721</v>
      </c>
      <c r="J9730">
        <f t="shared" si="151"/>
        <v>105000</v>
      </c>
      <c r="K9730" t="e">
        <f>VLOOKUP(B9730,'REGISTRO ABONOS'!$B$8:$BC$10039,54,0)</f>
        <v>#N/A</v>
      </c>
      <c r="L9730" t="e">
        <f>IF(Tabla267[[#This Row],[VALOR RESTANTE]]&lt;Tabla267[[#This Row],[VALOR]],"NO DISPONIBLE","DISPONIBLE")</f>
        <v>#N/A</v>
      </c>
      <c r="M9730" s="9">
        <f>COUNTIF(Tabla267[[#This Row],[VALOR RESTANTE]],0)</f>
        <v>0</v>
      </c>
    </row>
    <row r="9731" spans="2:13" hidden="1" x14ac:dyDescent="0.2">
      <c r="B9731" s="31">
        <v>9722</v>
      </c>
      <c r="J9731">
        <f t="shared" si="151"/>
        <v>105000</v>
      </c>
      <c r="K9731" t="e">
        <f>VLOOKUP(B9731,'REGISTRO ABONOS'!$B$8:$BC$10039,54,0)</f>
        <v>#N/A</v>
      </c>
      <c r="L9731" t="e">
        <f>IF(Tabla267[[#This Row],[VALOR RESTANTE]]&lt;Tabla267[[#This Row],[VALOR]],"NO DISPONIBLE","DISPONIBLE")</f>
        <v>#N/A</v>
      </c>
      <c r="M9731" s="9">
        <f>COUNTIF(Tabla267[[#This Row],[VALOR RESTANTE]],0)</f>
        <v>0</v>
      </c>
    </row>
    <row r="9732" spans="2:13" hidden="1" x14ac:dyDescent="0.2">
      <c r="B9732" s="31">
        <v>9723</v>
      </c>
      <c r="J9732">
        <f t="shared" si="151"/>
        <v>105000</v>
      </c>
      <c r="K9732" t="e">
        <f>VLOOKUP(B9732,'REGISTRO ABONOS'!$B$8:$BC$10039,54,0)</f>
        <v>#N/A</v>
      </c>
      <c r="L9732" t="e">
        <f>IF(Tabla267[[#This Row],[VALOR RESTANTE]]&lt;Tabla267[[#This Row],[VALOR]],"NO DISPONIBLE","DISPONIBLE")</f>
        <v>#N/A</v>
      </c>
      <c r="M9732" s="9">
        <f>COUNTIF(Tabla267[[#This Row],[VALOR RESTANTE]],0)</f>
        <v>0</v>
      </c>
    </row>
    <row r="9733" spans="2:13" hidden="1" x14ac:dyDescent="0.2">
      <c r="B9733" s="31">
        <v>9724</v>
      </c>
      <c r="J9733">
        <f t="shared" si="151"/>
        <v>105000</v>
      </c>
      <c r="K9733" t="e">
        <f>VLOOKUP(B9733,'REGISTRO ABONOS'!$B$8:$BC$10039,54,0)</f>
        <v>#N/A</v>
      </c>
      <c r="L9733" t="e">
        <f>IF(Tabla267[[#This Row],[VALOR RESTANTE]]&lt;Tabla267[[#This Row],[VALOR]],"NO DISPONIBLE","DISPONIBLE")</f>
        <v>#N/A</v>
      </c>
      <c r="M9733" s="9">
        <f>COUNTIF(Tabla267[[#This Row],[VALOR RESTANTE]],0)</f>
        <v>0</v>
      </c>
    </row>
    <row r="9734" spans="2:13" hidden="1" x14ac:dyDescent="0.2">
      <c r="B9734" s="31">
        <v>9725</v>
      </c>
      <c r="J9734">
        <f t="shared" si="151"/>
        <v>105000</v>
      </c>
      <c r="K9734" t="e">
        <f>VLOOKUP(B9734,'REGISTRO ABONOS'!$B$8:$BC$10039,54,0)</f>
        <v>#N/A</v>
      </c>
      <c r="L9734" t="e">
        <f>IF(Tabla267[[#This Row],[VALOR RESTANTE]]&lt;Tabla267[[#This Row],[VALOR]],"NO DISPONIBLE","DISPONIBLE")</f>
        <v>#N/A</v>
      </c>
      <c r="M9734" s="9">
        <f>COUNTIF(Tabla267[[#This Row],[VALOR RESTANTE]],0)</f>
        <v>0</v>
      </c>
    </row>
    <row r="9735" spans="2:13" hidden="1" x14ac:dyDescent="0.2">
      <c r="B9735" s="31">
        <v>9726</v>
      </c>
      <c r="J9735">
        <f t="shared" si="151"/>
        <v>105000</v>
      </c>
      <c r="K9735" t="e">
        <f>VLOOKUP(B9735,'REGISTRO ABONOS'!$B$8:$BC$10039,54,0)</f>
        <v>#N/A</v>
      </c>
      <c r="L9735" t="e">
        <f>IF(Tabla267[[#This Row],[VALOR RESTANTE]]&lt;Tabla267[[#This Row],[VALOR]],"NO DISPONIBLE","DISPONIBLE")</f>
        <v>#N/A</v>
      </c>
      <c r="M9735" s="9">
        <f>COUNTIF(Tabla267[[#This Row],[VALOR RESTANTE]],0)</f>
        <v>0</v>
      </c>
    </row>
    <row r="9736" spans="2:13" hidden="1" x14ac:dyDescent="0.2">
      <c r="B9736" s="31">
        <v>9727</v>
      </c>
      <c r="J9736">
        <f t="shared" si="151"/>
        <v>105000</v>
      </c>
      <c r="K9736" t="e">
        <f>VLOOKUP(B9736,'REGISTRO ABONOS'!$B$8:$BC$10039,54,0)</f>
        <v>#N/A</v>
      </c>
      <c r="L9736" t="e">
        <f>IF(Tabla267[[#This Row],[VALOR RESTANTE]]&lt;Tabla267[[#This Row],[VALOR]],"NO DISPONIBLE","DISPONIBLE")</f>
        <v>#N/A</v>
      </c>
      <c r="M9736" s="9">
        <f>COUNTIF(Tabla267[[#This Row],[VALOR RESTANTE]],0)</f>
        <v>0</v>
      </c>
    </row>
    <row r="9737" spans="2:13" hidden="1" x14ac:dyDescent="0.2">
      <c r="B9737" s="31">
        <v>9728</v>
      </c>
      <c r="J9737">
        <f t="shared" si="151"/>
        <v>105000</v>
      </c>
      <c r="K9737" t="e">
        <f>VLOOKUP(B9737,'REGISTRO ABONOS'!$B$8:$BC$10039,54,0)</f>
        <v>#N/A</v>
      </c>
      <c r="L9737" t="e">
        <f>IF(Tabla267[[#This Row],[VALOR RESTANTE]]&lt;Tabla267[[#This Row],[VALOR]],"NO DISPONIBLE","DISPONIBLE")</f>
        <v>#N/A</v>
      </c>
      <c r="M9737" s="9">
        <f>COUNTIF(Tabla267[[#This Row],[VALOR RESTANTE]],0)</f>
        <v>0</v>
      </c>
    </row>
    <row r="9738" spans="2:13" hidden="1" x14ac:dyDescent="0.2">
      <c r="B9738" s="31">
        <v>9729</v>
      </c>
      <c r="J9738">
        <f t="shared" si="151"/>
        <v>105000</v>
      </c>
      <c r="K9738" t="e">
        <f>VLOOKUP(B9738,'REGISTRO ABONOS'!$B$8:$BC$10039,54,0)</f>
        <v>#N/A</v>
      </c>
      <c r="L9738" t="e">
        <f>IF(Tabla267[[#This Row],[VALOR RESTANTE]]&lt;Tabla267[[#This Row],[VALOR]],"NO DISPONIBLE","DISPONIBLE")</f>
        <v>#N/A</v>
      </c>
      <c r="M9738" s="9">
        <f>COUNTIF(Tabla267[[#This Row],[VALOR RESTANTE]],0)</f>
        <v>0</v>
      </c>
    </row>
    <row r="9739" spans="2:13" hidden="1" x14ac:dyDescent="0.2">
      <c r="B9739" s="31">
        <v>9730</v>
      </c>
      <c r="J9739">
        <f t="shared" si="151"/>
        <v>105000</v>
      </c>
      <c r="K9739" t="e">
        <f>VLOOKUP(B9739,'REGISTRO ABONOS'!$B$8:$BC$10039,54,0)</f>
        <v>#N/A</v>
      </c>
      <c r="L9739" t="e">
        <f>IF(Tabla267[[#This Row],[VALOR RESTANTE]]&lt;Tabla267[[#This Row],[VALOR]],"NO DISPONIBLE","DISPONIBLE")</f>
        <v>#N/A</v>
      </c>
      <c r="M9739" s="9">
        <f>COUNTIF(Tabla267[[#This Row],[VALOR RESTANTE]],0)</f>
        <v>0</v>
      </c>
    </row>
    <row r="9740" spans="2:13" hidden="1" x14ac:dyDescent="0.2">
      <c r="B9740" s="31">
        <v>9731</v>
      </c>
      <c r="J9740">
        <f t="shared" ref="J9740:J9803" si="152">IF(C9740&gt;43607,130000,105000)</f>
        <v>105000</v>
      </c>
      <c r="K9740" t="e">
        <f>VLOOKUP(B9740,'REGISTRO ABONOS'!$B$8:$BC$10039,54,0)</f>
        <v>#N/A</v>
      </c>
      <c r="L9740" t="e">
        <f>IF(Tabla267[[#This Row],[VALOR RESTANTE]]&lt;Tabla267[[#This Row],[VALOR]],"NO DISPONIBLE","DISPONIBLE")</f>
        <v>#N/A</v>
      </c>
      <c r="M9740" s="9">
        <f>COUNTIF(Tabla267[[#This Row],[VALOR RESTANTE]],0)</f>
        <v>0</v>
      </c>
    </row>
    <row r="9741" spans="2:13" hidden="1" x14ac:dyDescent="0.2">
      <c r="B9741" s="31">
        <v>9732</v>
      </c>
      <c r="J9741">
        <f t="shared" si="152"/>
        <v>105000</v>
      </c>
      <c r="K9741" t="e">
        <f>VLOOKUP(B9741,'REGISTRO ABONOS'!$B$8:$BC$10039,54,0)</f>
        <v>#N/A</v>
      </c>
      <c r="L9741" t="e">
        <f>IF(Tabla267[[#This Row],[VALOR RESTANTE]]&lt;Tabla267[[#This Row],[VALOR]],"NO DISPONIBLE","DISPONIBLE")</f>
        <v>#N/A</v>
      </c>
      <c r="M9741" s="9">
        <f>COUNTIF(Tabla267[[#This Row],[VALOR RESTANTE]],0)</f>
        <v>0</v>
      </c>
    </row>
    <row r="9742" spans="2:13" hidden="1" x14ac:dyDescent="0.2">
      <c r="B9742" s="31">
        <v>9733</v>
      </c>
      <c r="J9742">
        <f t="shared" si="152"/>
        <v>105000</v>
      </c>
      <c r="K9742" t="e">
        <f>VLOOKUP(B9742,'REGISTRO ABONOS'!$B$8:$BC$10039,54,0)</f>
        <v>#N/A</v>
      </c>
      <c r="L9742" t="e">
        <f>IF(Tabla267[[#This Row],[VALOR RESTANTE]]&lt;Tabla267[[#This Row],[VALOR]],"NO DISPONIBLE","DISPONIBLE")</f>
        <v>#N/A</v>
      </c>
      <c r="M9742" s="9">
        <f>COUNTIF(Tabla267[[#This Row],[VALOR RESTANTE]],0)</f>
        <v>0</v>
      </c>
    </row>
    <row r="9743" spans="2:13" hidden="1" x14ac:dyDescent="0.2">
      <c r="B9743" s="31">
        <v>9734</v>
      </c>
      <c r="J9743">
        <f t="shared" si="152"/>
        <v>105000</v>
      </c>
      <c r="K9743" t="e">
        <f>VLOOKUP(B9743,'REGISTRO ABONOS'!$B$8:$BC$10039,54,0)</f>
        <v>#N/A</v>
      </c>
      <c r="L9743" t="e">
        <f>IF(Tabla267[[#This Row],[VALOR RESTANTE]]&lt;Tabla267[[#This Row],[VALOR]],"NO DISPONIBLE","DISPONIBLE")</f>
        <v>#N/A</v>
      </c>
      <c r="M9743" s="9">
        <f>COUNTIF(Tabla267[[#This Row],[VALOR RESTANTE]],0)</f>
        <v>0</v>
      </c>
    </row>
    <row r="9744" spans="2:13" hidden="1" x14ac:dyDescent="0.2">
      <c r="B9744" s="31">
        <v>9735</v>
      </c>
      <c r="J9744">
        <f t="shared" si="152"/>
        <v>105000</v>
      </c>
      <c r="K9744" t="e">
        <f>VLOOKUP(B9744,'REGISTRO ABONOS'!$B$8:$BC$10039,54,0)</f>
        <v>#N/A</v>
      </c>
      <c r="L9744" t="e">
        <f>IF(Tabla267[[#This Row],[VALOR RESTANTE]]&lt;Tabla267[[#This Row],[VALOR]],"NO DISPONIBLE","DISPONIBLE")</f>
        <v>#N/A</v>
      </c>
      <c r="M9744" s="9">
        <f>COUNTIF(Tabla267[[#This Row],[VALOR RESTANTE]],0)</f>
        <v>0</v>
      </c>
    </row>
    <row r="9745" spans="2:13" hidden="1" x14ac:dyDescent="0.2">
      <c r="B9745" s="31">
        <v>9736</v>
      </c>
      <c r="J9745">
        <f t="shared" si="152"/>
        <v>105000</v>
      </c>
      <c r="K9745" t="e">
        <f>VLOOKUP(B9745,'REGISTRO ABONOS'!$B$8:$BC$10039,54,0)</f>
        <v>#N/A</v>
      </c>
      <c r="L9745" t="e">
        <f>IF(Tabla267[[#This Row],[VALOR RESTANTE]]&lt;Tabla267[[#This Row],[VALOR]],"NO DISPONIBLE","DISPONIBLE")</f>
        <v>#N/A</v>
      </c>
      <c r="M9745" s="9">
        <f>COUNTIF(Tabla267[[#This Row],[VALOR RESTANTE]],0)</f>
        <v>0</v>
      </c>
    </row>
    <row r="9746" spans="2:13" hidden="1" x14ac:dyDescent="0.2">
      <c r="B9746" s="31">
        <v>9737</v>
      </c>
      <c r="J9746">
        <f t="shared" si="152"/>
        <v>105000</v>
      </c>
      <c r="K9746" t="e">
        <f>VLOOKUP(B9746,'REGISTRO ABONOS'!$B$8:$BC$10039,54,0)</f>
        <v>#N/A</v>
      </c>
      <c r="L9746" t="e">
        <f>IF(Tabla267[[#This Row],[VALOR RESTANTE]]&lt;Tabla267[[#This Row],[VALOR]],"NO DISPONIBLE","DISPONIBLE")</f>
        <v>#N/A</v>
      </c>
      <c r="M9746" s="9">
        <f>COUNTIF(Tabla267[[#This Row],[VALOR RESTANTE]],0)</f>
        <v>0</v>
      </c>
    </row>
    <row r="9747" spans="2:13" hidden="1" x14ac:dyDescent="0.2">
      <c r="B9747" s="31">
        <v>9738</v>
      </c>
      <c r="J9747">
        <f t="shared" si="152"/>
        <v>105000</v>
      </c>
      <c r="K9747" t="e">
        <f>VLOOKUP(B9747,'REGISTRO ABONOS'!$B$8:$BC$10039,54,0)</f>
        <v>#N/A</v>
      </c>
      <c r="L9747" t="e">
        <f>IF(Tabla267[[#This Row],[VALOR RESTANTE]]&lt;Tabla267[[#This Row],[VALOR]],"NO DISPONIBLE","DISPONIBLE")</f>
        <v>#N/A</v>
      </c>
      <c r="M9747" s="9">
        <f>COUNTIF(Tabla267[[#This Row],[VALOR RESTANTE]],0)</f>
        <v>0</v>
      </c>
    </row>
    <row r="9748" spans="2:13" hidden="1" x14ac:dyDescent="0.2">
      <c r="B9748" s="31">
        <v>9739</v>
      </c>
      <c r="J9748">
        <f t="shared" si="152"/>
        <v>105000</v>
      </c>
      <c r="K9748" t="e">
        <f>VLOOKUP(B9748,'REGISTRO ABONOS'!$B$8:$BC$10039,54,0)</f>
        <v>#N/A</v>
      </c>
      <c r="L9748" t="e">
        <f>IF(Tabla267[[#This Row],[VALOR RESTANTE]]&lt;Tabla267[[#This Row],[VALOR]],"NO DISPONIBLE","DISPONIBLE")</f>
        <v>#N/A</v>
      </c>
      <c r="M9748" s="9">
        <f>COUNTIF(Tabla267[[#This Row],[VALOR RESTANTE]],0)</f>
        <v>0</v>
      </c>
    </row>
    <row r="9749" spans="2:13" hidden="1" x14ac:dyDescent="0.2">
      <c r="B9749" s="31">
        <v>9740</v>
      </c>
      <c r="J9749">
        <f t="shared" si="152"/>
        <v>105000</v>
      </c>
      <c r="K9749" t="e">
        <f>VLOOKUP(B9749,'REGISTRO ABONOS'!$B$8:$BC$10039,54,0)</f>
        <v>#N/A</v>
      </c>
      <c r="L9749" t="e">
        <f>IF(Tabla267[[#This Row],[VALOR RESTANTE]]&lt;Tabla267[[#This Row],[VALOR]],"NO DISPONIBLE","DISPONIBLE")</f>
        <v>#N/A</v>
      </c>
      <c r="M9749" s="9">
        <f>COUNTIF(Tabla267[[#This Row],[VALOR RESTANTE]],0)</f>
        <v>0</v>
      </c>
    </row>
    <row r="9750" spans="2:13" hidden="1" x14ac:dyDescent="0.2">
      <c r="B9750" s="31">
        <v>9741</v>
      </c>
      <c r="J9750">
        <f t="shared" si="152"/>
        <v>105000</v>
      </c>
      <c r="K9750" t="e">
        <f>VLOOKUP(B9750,'REGISTRO ABONOS'!$B$8:$BC$10039,54,0)</f>
        <v>#N/A</v>
      </c>
      <c r="L9750" t="e">
        <f>IF(Tabla267[[#This Row],[VALOR RESTANTE]]&lt;Tabla267[[#This Row],[VALOR]],"NO DISPONIBLE","DISPONIBLE")</f>
        <v>#N/A</v>
      </c>
      <c r="M9750" s="9">
        <f>COUNTIF(Tabla267[[#This Row],[VALOR RESTANTE]],0)</f>
        <v>0</v>
      </c>
    </row>
    <row r="9751" spans="2:13" hidden="1" x14ac:dyDescent="0.2">
      <c r="B9751" s="31">
        <v>9742</v>
      </c>
      <c r="J9751">
        <f t="shared" si="152"/>
        <v>105000</v>
      </c>
      <c r="K9751" t="e">
        <f>VLOOKUP(B9751,'REGISTRO ABONOS'!$B$8:$BC$10039,54,0)</f>
        <v>#N/A</v>
      </c>
      <c r="L9751" t="e">
        <f>IF(Tabla267[[#This Row],[VALOR RESTANTE]]&lt;Tabla267[[#This Row],[VALOR]],"NO DISPONIBLE","DISPONIBLE")</f>
        <v>#N/A</v>
      </c>
      <c r="M9751" s="9">
        <f>COUNTIF(Tabla267[[#This Row],[VALOR RESTANTE]],0)</f>
        <v>0</v>
      </c>
    </row>
    <row r="9752" spans="2:13" hidden="1" x14ac:dyDescent="0.2">
      <c r="B9752" s="31">
        <v>9743</v>
      </c>
      <c r="J9752">
        <f t="shared" si="152"/>
        <v>105000</v>
      </c>
      <c r="K9752" t="e">
        <f>VLOOKUP(B9752,'REGISTRO ABONOS'!$B$8:$BC$10039,54,0)</f>
        <v>#N/A</v>
      </c>
      <c r="L9752" t="e">
        <f>IF(Tabla267[[#This Row],[VALOR RESTANTE]]&lt;Tabla267[[#This Row],[VALOR]],"NO DISPONIBLE","DISPONIBLE")</f>
        <v>#N/A</v>
      </c>
      <c r="M9752" s="9">
        <f>COUNTIF(Tabla267[[#This Row],[VALOR RESTANTE]],0)</f>
        <v>0</v>
      </c>
    </row>
    <row r="9753" spans="2:13" hidden="1" x14ac:dyDescent="0.2">
      <c r="B9753" s="31">
        <v>9744</v>
      </c>
      <c r="J9753">
        <f t="shared" si="152"/>
        <v>105000</v>
      </c>
      <c r="K9753" t="e">
        <f>VLOOKUP(B9753,'REGISTRO ABONOS'!$B$8:$BC$10039,54,0)</f>
        <v>#N/A</v>
      </c>
      <c r="L9753" t="e">
        <f>IF(Tabla267[[#This Row],[VALOR RESTANTE]]&lt;Tabla267[[#This Row],[VALOR]],"NO DISPONIBLE","DISPONIBLE")</f>
        <v>#N/A</v>
      </c>
      <c r="M9753" s="9">
        <f>COUNTIF(Tabla267[[#This Row],[VALOR RESTANTE]],0)</f>
        <v>0</v>
      </c>
    </row>
    <row r="9754" spans="2:13" hidden="1" x14ac:dyDescent="0.2">
      <c r="B9754" s="31">
        <v>9745</v>
      </c>
      <c r="J9754">
        <f t="shared" si="152"/>
        <v>105000</v>
      </c>
      <c r="K9754" t="e">
        <f>VLOOKUP(B9754,'REGISTRO ABONOS'!$B$8:$BC$10039,54,0)</f>
        <v>#N/A</v>
      </c>
      <c r="L9754" t="e">
        <f>IF(Tabla267[[#This Row],[VALOR RESTANTE]]&lt;Tabla267[[#This Row],[VALOR]],"NO DISPONIBLE","DISPONIBLE")</f>
        <v>#N/A</v>
      </c>
      <c r="M9754" s="9">
        <f>COUNTIF(Tabla267[[#This Row],[VALOR RESTANTE]],0)</f>
        <v>0</v>
      </c>
    </row>
    <row r="9755" spans="2:13" hidden="1" x14ac:dyDescent="0.2">
      <c r="B9755" s="31">
        <v>9746</v>
      </c>
      <c r="J9755">
        <f t="shared" si="152"/>
        <v>105000</v>
      </c>
      <c r="K9755" t="e">
        <f>VLOOKUP(B9755,'REGISTRO ABONOS'!$B$8:$BC$10039,54,0)</f>
        <v>#N/A</v>
      </c>
      <c r="L9755" t="e">
        <f>IF(Tabla267[[#This Row],[VALOR RESTANTE]]&lt;Tabla267[[#This Row],[VALOR]],"NO DISPONIBLE","DISPONIBLE")</f>
        <v>#N/A</v>
      </c>
      <c r="M9755" s="9">
        <f>COUNTIF(Tabla267[[#This Row],[VALOR RESTANTE]],0)</f>
        <v>0</v>
      </c>
    </row>
    <row r="9756" spans="2:13" hidden="1" x14ac:dyDescent="0.2">
      <c r="B9756" s="31">
        <v>9747</v>
      </c>
      <c r="J9756">
        <f t="shared" si="152"/>
        <v>105000</v>
      </c>
      <c r="K9756" t="e">
        <f>VLOOKUP(B9756,'REGISTRO ABONOS'!$B$8:$BC$10039,54,0)</f>
        <v>#N/A</v>
      </c>
      <c r="L9756" t="e">
        <f>IF(Tabla267[[#This Row],[VALOR RESTANTE]]&lt;Tabla267[[#This Row],[VALOR]],"NO DISPONIBLE","DISPONIBLE")</f>
        <v>#N/A</v>
      </c>
      <c r="M9756" s="9">
        <f>COUNTIF(Tabla267[[#This Row],[VALOR RESTANTE]],0)</f>
        <v>0</v>
      </c>
    </row>
    <row r="9757" spans="2:13" hidden="1" x14ac:dyDescent="0.2">
      <c r="B9757" s="31">
        <v>9748</v>
      </c>
      <c r="J9757">
        <f t="shared" si="152"/>
        <v>105000</v>
      </c>
      <c r="K9757" t="e">
        <f>VLOOKUP(B9757,'REGISTRO ABONOS'!$B$8:$BC$10039,54,0)</f>
        <v>#N/A</v>
      </c>
      <c r="L9757" t="e">
        <f>IF(Tabla267[[#This Row],[VALOR RESTANTE]]&lt;Tabla267[[#This Row],[VALOR]],"NO DISPONIBLE","DISPONIBLE")</f>
        <v>#N/A</v>
      </c>
      <c r="M9757" s="9">
        <f>COUNTIF(Tabla267[[#This Row],[VALOR RESTANTE]],0)</f>
        <v>0</v>
      </c>
    </row>
    <row r="9758" spans="2:13" hidden="1" x14ac:dyDescent="0.2">
      <c r="B9758" s="31">
        <v>9749</v>
      </c>
      <c r="J9758">
        <f t="shared" si="152"/>
        <v>105000</v>
      </c>
      <c r="K9758" t="e">
        <f>VLOOKUP(B9758,'REGISTRO ABONOS'!$B$8:$BC$10039,54,0)</f>
        <v>#N/A</v>
      </c>
      <c r="L9758" t="e">
        <f>IF(Tabla267[[#This Row],[VALOR RESTANTE]]&lt;Tabla267[[#This Row],[VALOR]],"NO DISPONIBLE","DISPONIBLE")</f>
        <v>#N/A</v>
      </c>
      <c r="M9758" s="9">
        <f>COUNTIF(Tabla267[[#This Row],[VALOR RESTANTE]],0)</f>
        <v>0</v>
      </c>
    </row>
    <row r="9759" spans="2:13" hidden="1" x14ac:dyDescent="0.2">
      <c r="B9759" s="31">
        <v>9750</v>
      </c>
      <c r="J9759">
        <f t="shared" si="152"/>
        <v>105000</v>
      </c>
      <c r="K9759" t="e">
        <f>VLOOKUP(B9759,'REGISTRO ABONOS'!$B$8:$BC$10039,54,0)</f>
        <v>#N/A</v>
      </c>
      <c r="L9759" t="e">
        <f>IF(Tabla267[[#This Row],[VALOR RESTANTE]]&lt;Tabla267[[#This Row],[VALOR]],"NO DISPONIBLE","DISPONIBLE")</f>
        <v>#N/A</v>
      </c>
      <c r="M9759" s="9">
        <f>COUNTIF(Tabla267[[#This Row],[VALOR RESTANTE]],0)</f>
        <v>0</v>
      </c>
    </row>
    <row r="9760" spans="2:13" hidden="1" x14ac:dyDescent="0.2">
      <c r="B9760" s="31">
        <v>9751</v>
      </c>
      <c r="J9760">
        <f t="shared" si="152"/>
        <v>105000</v>
      </c>
      <c r="K9760" t="e">
        <f>VLOOKUP(B9760,'REGISTRO ABONOS'!$B$8:$BC$10039,54,0)</f>
        <v>#N/A</v>
      </c>
      <c r="L9760" t="e">
        <f>IF(Tabla267[[#This Row],[VALOR RESTANTE]]&lt;Tabla267[[#This Row],[VALOR]],"NO DISPONIBLE","DISPONIBLE")</f>
        <v>#N/A</v>
      </c>
      <c r="M9760" s="9">
        <f>COUNTIF(Tabla267[[#This Row],[VALOR RESTANTE]],0)</f>
        <v>0</v>
      </c>
    </row>
    <row r="9761" spans="2:13" hidden="1" x14ac:dyDescent="0.2">
      <c r="B9761" s="31">
        <v>9752</v>
      </c>
      <c r="J9761">
        <f t="shared" si="152"/>
        <v>105000</v>
      </c>
      <c r="K9761" t="e">
        <f>VLOOKUP(B9761,'REGISTRO ABONOS'!$B$8:$BC$10039,54,0)</f>
        <v>#N/A</v>
      </c>
      <c r="L9761" t="e">
        <f>IF(Tabla267[[#This Row],[VALOR RESTANTE]]&lt;Tabla267[[#This Row],[VALOR]],"NO DISPONIBLE","DISPONIBLE")</f>
        <v>#N/A</v>
      </c>
      <c r="M9761" s="9">
        <f>COUNTIF(Tabla267[[#This Row],[VALOR RESTANTE]],0)</f>
        <v>0</v>
      </c>
    </row>
    <row r="9762" spans="2:13" hidden="1" x14ac:dyDescent="0.2">
      <c r="B9762" s="31">
        <v>9753</v>
      </c>
      <c r="J9762">
        <f t="shared" si="152"/>
        <v>105000</v>
      </c>
      <c r="K9762" t="e">
        <f>VLOOKUP(B9762,'REGISTRO ABONOS'!$B$8:$BC$10039,54,0)</f>
        <v>#N/A</v>
      </c>
      <c r="L9762" t="e">
        <f>IF(Tabla267[[#This Row],[VALOR RESTANTE]]&lt;Tabla267[[#This Row],[VALOR]],"NO DISPONIBLE","DISPONIBLE")</f>
        <v>#N/A</v>
      </c>
      <c r="M9762" s="9">
        <f>COUNTIF(Tabla267[[#This Row],[VALOR RESTANTE]],0)</f>
        <v>0</v>
      </c>
    </row>
    <row r="9763" spans="2:13" hidden="1" x14ac:dyDescent="0.2">
      <c r="B9763" s="31">
        <v>9754</v>
      </c>
      <c r="J9763">
        <f t="shared" si="152"/>
        <v>105000</v>
      </c>
      <c r="K9763" t="e">
        <f>VLOOKUP(B9763,'REGISTRO ABONOS'!$B$8:$BC$10039,54,0)</f>
        <v>#N/A</v>
      </c>
      <c r="L9763" t="e">
        <f>IF(Tabla267[[#This Row],[VALOR RESTANTE]]&lt;Tabla267[[#This Row],[VALOR]],"NO DISPONIBLE","DISPONIBLE")</f>
        <v>#N/A</v>
      </c>
      <c r="M9763" s="9">
        <f>COUNTIF(Tabla267[[#This Row],[VALOR RESTANTE]],0)</f>
        <v>0</v>
      </c>
    </row>
    <row r="9764" spans="2:13" hidden="1" x14ac:dyDescent="0.2">
      <c r="B9764" s="31">
        <v>9755</v>
      </c>
      <c r="J9764">
        <f t="shared" si="152"/>
        <v>105000</v>
      </c>
      <c r="K9764" t="e">
        <f>VLOOKUP(B9764,'REGISTRO ABONOS'!$B$8:$BC$10039,54,0)</f>
        <v>#N/A</v>
      </c>
      <c r="L9764" t="e">
        <f>IF(Tabla267[[#This Row],[VALOR RESTANTE]]&lt;Tabla267[[#This Row],[VALOR]],"NO DISPONIBLE","DISPONIBLE")</f>
        <v>#N/A</v>
      </c>
      <c r="M9764" s="9">
        <f>COUNTIF(Tabla267[[#This Row],[VALOR RESTANTE]],0)</f>
        <v>0</v>
      </c>
    </row>
    <row r="9765" spans="2:13" hidden="1" x14ac:dyDescent="0.2">
      <c r="B9765" s="31">
        <v>9756</v>
      </c>
      <c r="J9765">
        <f t="shared" si="152"/>
        <v>105000</v>
      </c>
      <c r="K9765" t="e">
        <f>VLOOKUP(B9765,'REGISTRO ABONOS'!$B$8:$BC$10039,54,0)</f>
        <v>#N/A</v>
      </c>
      <c r="L9765" t="e">
        <f>IF(Tabla267[[#This Row],[VALOR RESTANTE]]&lt;Tabla267[[#This Row],[VALOR]],"NO DISPONIBLE","DISPONIBLE")</f>
        <v>#N/A</v>
      </c>
      <c r="M9765" s="9">
        <f>COUNTIF(Tabla267[[#This Row],[VALOR RESTANTE]],0)</f>
        <v>0</v>
      </c>
    </row>
    <row r="9766" spans="2:13" hidden="1" x14ac:dyDescent="0.2">
      <c r="B9766" s="31">
        <v>9757</v>
      </c>
      <c r="J9766">
        <f t="shared" si="152"/>
        <v>105000</v>
      </c>
      <c r="K9766" t="e">
        <f>VLOOKUP(B9766,'REGISTRO ABONOS'!$B$8:$BC$10039,54,0)</f>
        <v>#N/A</v>
      </c>
      <c r="L9766" t="e">
        <f>IF(Tabla267[[#This Row],[VALOR RESTANTE]]&lt;Tabla267[[#This Row],[VALOR]],"NO DISPONIBLE","DISPONIBLE")</f>
        <v>#N/A</v>
      </c>
      <c r="M9766" s="9">
        <f>COUNTIF(Tabla267[[#This Row],[VALOR RESTANTE]],0)</f>
        <v>0</v>
      </c>
    </row>
    <row r="9767" spans="2:13" hidden="1" x14ac:dyDescent="0.2">
      <c r="B9767" s="31">
        <v>9758</v>
      </c>
      <c r="J9767">
        <f t="shared" si="152"/>
        <v>105000</v>
      </c>
      <c r="K9767" t="e">
        <f>VLOOKUP(B9767,'REGISTRO ABONOS'!$B$8:$BC$10039,54,0)</f>
        <v>#N/A</v>
      </c>
      <c r="L9767" t="e">
        <f>IF(Tabla267[[#This Row],[VALOR RESTANTE]]&lt;Tabla267[[#This Row],[VALOR]],"NO DISPONIBLE","DISPONIBLE")</f>
        <v>#N/A</v>
      </c>
      <c r="M9767" s="9">
        <f>COUNTIF(Tabla267[[#This Row],[VALOR RESTANTE]],0)</f>
        <v>0</v>
      </c>
    </row>
    <row r="9768" spans="2:13" hidden="1" x14ac:dyDescent="0.2">
      <c r="B9768" s="31">
        <v>9759</v>
      </c>
      <c r="J9768">
        <f t="shared" si="152"/>
        <v>105000</v>
      </c>
      <c r="K9768" t="e">
        <f>VLOOKUP(B9768,'REGISTRO ABONOS'!$B$8:$BC$10039,54,0)</f>
        <v>#N/A</v>
      </c>
      <c r="L9768" t="e">
        <f>IF(Tabla267[[#This Row],[VALOR RESTANTE]]&lt;Tabla267[[#This Row],[VALOR]],"NO DISPONIBLE","DISPONIBLE")</f>
        <v>#N/A</v>
      </c>
      <c r="M9768" s="9">
        <f>COUNTIF(Tabla267[[#This Row],[VALOR RESTANTE]],0)</f>
        <v>0</v>
      </c>
    </row>
    <row r="9769" spans="2:13" hidden="1" x14ac:dyDescent="0.2">
      <c r="B9769" s="31">
        <v>9760</v>
      </c>
      <c r="J9769">
        <f t="shared" si="152"/>
        <v>105000</v>
      </c>
      <c r="K9769" t="e">
        <f>VLOOKUP(B9769,'REGISTRO ABONOS'!$B$8:$BC$10039,54,0)</f>
        <v>#N/A</v>
      </c>
      <c r="L9769" t="e">
        <f>IF(Tabla267[[#This Row],[VALOR RESTANTE]]&lt;Tabla267[[#This Row],[VALOR]],"NO DISPONIBLE","DISPONIBLE")</f>
        <v>#N/A</v>
      </c>
      <c r="M9769" s="9">
        <f>COUNTIF(Tabla267[[#This Row],[VALOR RESTANTE]],0)</f>
        <v>0</v>
      </c>
    </row>
    <row r="9770" spans="2:13" hidden="1" x14ac:dyDescent="0.2">
      <c r="B9770" s="31">
        <v>9761</v>
      </c>
      <c r="J9770">
        <f t="shared" si="152"/>
        <v>105000</v>
      </c>
      <c r="K9770" t="e">
        <f>VLOOKUP(B9770,'REGISTRO ABONOS'!$B$8:$BC$10039,54,0)</f>
        <v>#N/A</v>
      </c>
      <c r="L9770" t="e">
        <f>IF(Tabla267[[#This Row],[VALOR RESTANTE]]&lt;Tabla267[[#This Row],[VALOR]],"NO DISPONIBLE","DISPONIBLE")</f>
        <v>#N/A</v>
      </c>
      <c r="M9770" s="9">
        <f>COUNTIF(Tabla267[[#This Row],[VALOR RESTANTE]],0)</f>
        <v>0</v>
      </c>
    </row>
    <row r="9771" spans="2:13" hidden="1" x14ac:dyDescent="0.2">
      <c r="B9771" s="31">
        <v>9762</v>
      </c>
      <c r="J9771">
        <f t="shared" si="152"/>
        <v>105000</v>
      </c>
      <c r="K9771" t="e">
        <f>VLOOKUP(B9771,'REGISTRO ABONOS'!$B$8:$BC$10039,54,0)</f>
        <v>#N/A</v>
      </c>
      <c r="L9771" t="e">
        <f>IF(Tabla267[[#This Row],[VALOR RESTANTE]]&lt;Tabla267[[#This Row],[VALOR]],"NO DISPONIBLE","DISPONIBLE")</f>
        <v>#N/A</v>
      </c>
      <c r="M9771" s="9">
        <f>COUNTIF(Tabla267[[#This Row],[VALOR RESTANTE]],0)</f>
        <v>0</v>
      </c>
    </row>
    <row r="9772" spans="2:13" hidden="1" x14ac:dyDescent="0.2">
      <c r="B9772" s="31">
        <v>9763</v>
      </c>
      <c r="J9772">
        <f t="shared" si="152"/>
        <v>105000</v>
      </c>
      <c r="K9772" t="e">
        <f>VLOOKUP(B9772,'REGISTRO ABONOS'!$B$8:$BC$10039,54,0)</f>
        <v>#N/A</v>
      </c>
      <c r="L9772" t="e">
        <f>IF(Tabla267[[#This Row],[VALOR RESTANTE]]&lt;Tabla267[[#This Row],[VALOR]],"NO DISPONIBLE","DISPONIBLE")</f>
        <v>#N/A</v>
      </c>
      <c r="M9772" s="9">
        <f>COUNTIF(Tabla267[[#This Row],[VALOR RESTANTE]],0)</f>
        <v>0</v>
      </c>
    </row>
    <row r="9773" spans="2:13" hidden="1" x14ac:dyDescent="0.2">
      <c r="B9773" s="31">
        <v>9764</v>
      </c>
      <c r="J9773">
        <f t="shared" si="152"/>
        <v>105000</v>
      </c>
      <c r="K9773" t="e">
        <f>VLOOKUP(B9773,'REGISTRO ABONOS'!$B$8:$BC$10039,54,0)</f>
        <v>#N/A</v>
      </c>
      <c r="L9773" t="e">
        <f>IF(Tabla267[[#This Row],[VALOR RESTANTE]]&lt;Tabla267[[#This Row],[VALOR]],"NO DISPONIBLE","DISPONIBLE")</f>
        <v>#N/A</v>
      </c>
      <c r="M9773" s="9">
        <f>COUNTIF(Tabla267[[#This Row],[VALOR RESTANTE]],0)</f>
        <v>0</v>
      </c>
    </row>
    <row r="9774" spans="2:13" hidden="1" x14ac:dyDescent="0.2">
      <c r="B9774" s="31">
        <v>9765</v>
      </c>
      <c r="J9774">
        <f t="shared" si="152"/>
        <v>105000</v>
      </c>
      <c r="K9774" t="e">
        <f>VLOOKUP(B9774,'REGISTRO ABONOS'!$B$8:$BC$10039,54,0)</f>
        <v>#N/A</v>
      </c>
      <c r="L9774" t="e">
        <f>IF(Tabla267[[#This Row],[VALOR RESTANTE]]&lt;Tabla267[[#This Row],[VALOR]],"NO DISPONIBLE","DISPONIBLE")</f>
        <v>#N/A</v>
      </c>
      <c r="M9774" s="9">
        <f>COUNTIF(Tabla267[[#This Row],[VALOR RESTANTE]],0)</f>
        <v>0</v>
      </c>
    </row>
    <row r="9775" spans="2:13" hidden="1" x14ac:dyDescent="0.2">
      <c r="B9775" s="31">
        <v>9766</v>
      </c>
      <c r="J9775">
        <f t="shared" si="152"/>
        <v>105000</v>
      </c>
      <c r="K9775" t="e">
        <f>VLOOKUP(B9775,'REGISTRO ABONOS'!$B$8:$BC$10039,54,0)</f>
        <v>#N/A</v>
      </c>
      <c r="L9775" t="e">
        <f>IF(Tabla267[[#This Row],[VALOR RESTANTE]]&lt;Tabla267[[#This Row],[VALOR]],"NO DISPONIBLE","DISPONIBLE")</f>
        <v>#N/A</v>
      </c>
      <c r="M9775" s="9">
        <f>COUNTIF(Tabla267[[#This Row],[VALOR RESTANTE]],0)</f>
        <v>0</v>
      </c>
    </row>
    <row r="9776" spans="2:13" hidden="1" x14ac:dyDescent="0.2">
      <c r="B9776" s="31">
        <v>9767</v>
      </c>
      <c r="J9776">
        <f t="shared" si="152"/>
        <v>105000</v>
      </c>
      <c r="K9776" t="e">
        <f>VLOOKUP(B9776,'REGISTRO ABONOS'!$B$8:$BC$10039,54,0)</f>
        <v>#N/A</v>
      </c>
      <c r="L9776" t="e">
        <f>IF(Tabla267[[#This Row],[VALOR RESTANTE]]&lt;Tabla267[[#This Row],[VALOR]],"NO DISPONIBLE","DISPONIBLE")</f>
        <v>#N/A</v>
      </c>
      <c r="M9776" s="9">
        <f>COUNTIF(Tabla267[[#This Row],[VALOR RESTANTE]],0)</f>
        <v>0</v>
      </c>
    </row>
    <row r="9777" spans="2:13" hidden="1" x14ac:dyDescent="0.2">
      <c r="B9777" s="31">
        <v>9768</v>
      </c>
      <c r="J9777">
        <f t="shared" si="152"/>
        <v>105000</v>
      </c>
      <c r="K9777" t="e">
        <f>VLOOKUP(B9777,'REGISTRO ABONOS'!$B$8:$BC$10039,54,0)</f>
        <v>#N/A</v>
      </c>
      <c r="L9777" t="e">
        <f>IF(Tabla267[[#This Row],[VALOR RESTANTE]]&lt;Tabla267[[#This Row],[VALOR]],"NO DISPONIBLE","DISPONIBLE")</f>
        <v>#N/A</v>
      </c>
      <c r="M9777" s="9">
        <f>COUNTIF(Tabla267[[#This Row],[VALOR RESTANTE]],0)</f>
        <v>0</v>
      </c>
    </row>
    <row r="9778" spans="2:13" hidden="1" x14ac:dyDescent="0.2">
      <c r="B9778" s="31">
        <v>9769</v>
      </c>
      <c r="J9778">
        <f t="shared" si="152"/>
        <v>105000</v>
      </c>
      <c r="K9778" t="e">
        <f>VLOOKUP(B9778,'REGISTRO ABONOS'!$B$8:$BC$10039,54,0)</f>
        <v>#N/A</v>
      </c>
      <c r="L9778" t="e">
        <f>IF(Tabla267[[#This Row],[VALOR RESTANTE]]&lt;Tabla267[[#This Row],[VALOR]],"NO DISPONIBLE","DISPONIBLE")</f>
        <v>#N/A</v>
      </c>
      <c r="M9778" s="9">
        <f>COUNTIF(Tabla267[[#This Row],[VALOR RESTANTE]],0)</f>
        <v>0</v>
      </c>
    </row>
    <row r="9779" spans="2:13" hidden="1" x14ac:dyDescent="0.2">
      <c r="B9779" s="31">
        <v>9770</v>
      </c>
      <c r="J9779">
        <f t="shared" si="152"/>
        <v>105000</v>
      </c>
      <c r="K9779" t="e">
        <f>VLOOKUP(B9779,'REGISTRO ABONOS'!$B$8:$BC$10039,54,0)</f>
        <v>#N/A</v>
      </c>
      <c r="L9779" t="e">
        <f>IF(Tabla267[[#This Row],[VALOR RESTANTE]]&lt;Tabla267[[#This Row],[VALOR]],"NO DISPONIBLE","DISPONIBLE")</f>
        <v>#N/A</v>
      </c>
      <c r="M9779" s="9">
        <f>COUNTIF(Tabla267[[#This Row],[VALOR RESTANTE]],0)</f>
        <v>0</v>
      </c>
    </row>
    <row r="9780" spans="2:13" hidden="1" x14ac:dyDescent="0.2">
      <c r="B9780" s="31">
        <v>9771</v>
      </c>
      <c r="J9780">
        <f t="shared" si="152"/>
        <v>105000</v>
      </c>
      <c r="K9780" t="e">
        <f>VLOOKUP(B9780,'REGISTRO ABONOS'!$B$8:$BC$10039,54,0)</f>
        <v>#N/A</v>
      </c>
      <c r="L9780" t="e">
        <f>IF(Tabla267[[#This Row],[VALOR RESTANTE]]&lt;Tabla267[[#This Row],[VALOR]],"NO DISPONIBLE","DISPONIBLE")</f>
        <v>#N/A</v>
      </c>
      <c r="M9780" s="9">
        <f>COUNTIF(Tabla267[[#This Row],[VALOR RESTANTE]],0)</f>
        <v>0</v>
      </c>
    </row>
    <row r="9781" spans="2:13" hidden="1" x14ac:dyDescent="0.2">
      <c r="B9781" s="31">
        <v>9772</v>
      </c>
      <c r="J9781">
        <f t="shared" si="152"/>
        <v>105000</v>
      </c>
      <c r="K9781" t="e">
        <f>VLOOKUP(B9781,'REGISTRO ABONOS'!$B$8:$BC$10039,54,0)</f>
        <v>#N/A</v>
      </c>
      <c r="L9781" t="e">
        <f>IF(Tabla267[[#This Row],[VALOR RESTANTE]]&lt;Tabla267[[#This Row],[VALOR]],"NO DISPONIBLE","DISPONIBLE")</f>
        <v>#N/A</v>
      </c>
      <c r="M9781" s="9">
        <f>COUNTIF(Tabla267[[#This Row],[VALOR RESTANTE]],0)</f>
        <v>0</v>
      </c>
    </row>
    <row r="9782" spans="2:13" hidden="1" x14ac:dyDescent="0.2">
      <c r="B9782" s="31">
        <v>9773</v>
      </c>
      <c r="J9782">
        <f t="shared" si="152"/>
        <v>105000</v>
      </c>
      <c r="K9782" t="e">
        <f>VLOOKUP(B9782,'REGISTRO ABONOS'!$B$8:$BC$10039,54,0)</f>
        <v>#N/A</v>
      </c>
      <c r="L9782" t="e">
        <f>IF(Tabla267[[#This Row],[VALOR RESTANTE]]&lt;Tabla267[[#This Row],[VALOR]],"NO DISPONIBLE","DISPONIBLE")</f>
        <v>#N/A</v>
      </c>
      <c r="M9782" s="9">
        <f>COUNTIF(Tabla267[[#This Row],[VALOR RESTANTE]],0)</f>
        <v>0</v>
      </c>
    </row>
    <row r="9783" spans="2:13" hidden="1" x14ac:dyDescent="0.2">
      <c r="B9783" s="31">
        <v>9774</v>
      </c>
      <c r="J9783">
        <f t="shared" si="152"/>
        <v>105000</v>
      </c>
      <c r="K9783" t="e">
        <f>VLOOKUP(B9783,'REGISTRO ABONOS'!$B$8:$BC$10039,54,0)</f>
        <v>#N/A</v>
      </c>
      <c r="L9783" t="e">
        <f>IF(Tabla267[[#This Row],[VALOR RESTANTE]]&lt;Tabla267[[#This Row],[VALOR]],"NO DISPONIBLE","DISPONIBLE")</f>
        <v>#N/A</v>
      </c>
      <c r="M9783" s="9">
        <f>COUNTIF(Tabla267[[#This Row],[VALOR RESTANTE]],0)</f>
        <v>0</v>
      </c>
    </row>
    <row r="9784" spans="2:13" hidden="1" x14ac:dyDescent="0.2">
      <c r="B9784" s="31">
        <v>9775</v>
      </c>
      <c r="J9784">
        <f t="shared" si="152"/>
        <v>105000</v>
      </c>
      <c r="K9784" t="e">
        <f>VLOOKUP(B9784,'REGISTRO ABONOS'!$B$8:$BC$10039,54,0)</f>
        <v>#N/A</v>
      </c>
      <c r="L9784" t="e">
        <f>IF(Tabla267[[#This Row],[VALOR RESTANTE]]&lt;Tabla267[[#This Row],[VALOR]],"NO DISPONIBLE","DISPONIBLE")</f>
        <v>#N/A</v>
      </c>
      <c r="M9784" s="9">
        <f>COUNTIF(Tabla267[[#This Row],[VALOR RESTANTE]],0)</f>
        <v>0</v>
      </c>
    </row>
    <row r="9785" spans="2:13" hidden="1" x14ac:dyDescent="0.2">
      <c r="B9785" s="31">
        <v>9776</v>
      </c>
      <c r="J9785">
        <f t="shared" si="152"/>
        <v>105000</v>
      </c>
      <c r="K9785" t="e">
        <f>VLOOKUP(B9785,'REGISTRO ABONOS'!$B$8:$BC$10039,54,0)</f>
        <v>#N/A</v>
      </c>
      <c r="L9785" t="e">
        <f>IF(Tabla267[[#This Row],[VALOR RESTANTE]]&lt;Tabla267[[#This Row],[VALOR]],"NO DISPONIBLE","DISPONIBLE")</f>
        <v>#N/A</v>
      </c>
      <c r="M9785" s="9">
        <f>COUNTIF(Tabla267[[#This Row],[VALOR RESTANTE]],0)</f>
        <v>0</v>
      </c>
    </row>
    <row r="9786" spans="2:13" hidden="1" x14ac:dyDescent="0.2">
      <c r="B9786" s="31">
        <v>9777</v>
      </c>
      <c r="J9786">
        <f t="shared" si="152"/>
        <v>105000</v>
      </c>
      <c r="K9786" t="e">
        <f>VLOOKUP(B9786,'REGISTRO ABONOS'!$B$8:$BC$10039,54,0)</f>
        <v>#N/A</v>
      </c>
      <c r="L9786" t="e">
        <f>IF(Tabla267[[#This Row],[VALOR RESTANTE]]&lt;Tabla267[[#This Row],[VALOR]],"NO DISPONIBLE","DISPONIBLE")</f>
        <v>#N/A</v>
      </c>
      <c r="M9786" s="9">
        <f>COUNTIF(Tabla267[[#This Row],[VALOR RESTANTE]],0)</f>
        <v>0</v>
      </c>
    </row>
    <row r="9787" spans="2:13" hidden="1" x14ac:dyDescent="0.2">
      <c r="B9787" s="31">
        <v>9778</v>
      </c>
      <c r="J9787">
        <f t="shared" si="152"/>
        <v>105000</v>
      </c>
      <c r="K9787" t="e">
        <f>VLOOKUP(B9787,'REGISTRO ABONOS'!$B$8:$BC$10039,54,0)</f>
        <v>#N/A</v>
      </c>
      <c r="L9787" t="e">
        <f>IF(Tabla267[[#This Row],[VALOR RESTANTE]]&lt;Tabla267[[#This Row],[VALOR]],"NO DISPONIBLE","DISPONIBLE")</f>
        <v>#N/A</v>
      </c>
      <c r="M9787" s="9">
        <f>COUNTIF(Tabla267[[#This Row],[VALOR RESTANTE]],0)</f>
        <v>0</v>
      </c>
    </row>
    <row r="9788" spans="2:13" hidden="1" x14ac:dyDescent="0.2">
      <c r="B9788" s="31">
        <v>9779</v>
      </c>
      <c r="J9788">
        <f t="shared" si="152"/>
        <v>105000</v>
      </c>
      <c r="K9788" t="e">
        <f>VLOOKUP(B9788,'REGISTRO ABONOS'!$B$8:$BC$10039,54,0)</f>
        <v>#N/A</v>
      </c>
      <c r="L9788" t="e">
        <f>IF(Tabla267[[#This Row],[VALOR RESTANTE]]&lt;Tabla267[[#This Row],[VALOR]],"NO DISPONIBLE","DISPONIBLE")</f>
        <v>#N/A</v>
      </c>
      <c r="M9788" s="9">
        <f>COUNTIF(Tabla267[[#This Row],[VALOR RESTANTE]],0)</f>
        <v>0</v>
      </c>
    </row>
    <row r="9789" spans="2:13" hidden="1" x14ac:dyDescent="0.2">
      <c r="B9789" s="31">
        <v>9780</v>
      </c>
      <c r="J9789">
        <f t="shared" si="152"/>
        <v>105000</v>
      </c>
      <c r="K9789" t="e">
        <f>VLOOKUP(B9789,'REGISTRO ABONOS'!$B$8:$BC$10039,54,0)</f>
        <v>#N/A</v>
      </c>
      <c r="L9789" t="e">
        <f>IF(Tabla267[[#This Row],[VALOR RESTANTE]]&lt;Tabla267[[#This Row],[VALOR]],"NO DISPONIBLE","DISPONIBLE")</f>
        <v>#N/A</v>
      </c>
      <c r="M9789" s="9">
        <f>COUNTIF(Tabla267[[#This Row],[VALOR RESTANTE]],0)</f>
        <v>0</v>
      </c>
    </row>
    <row r="9790" spans="2:13" hidden="1" x14ac:dyDescent="0.2">
      <c r="B9790" s="31">
        <v>9781</v>
      </c>
      <c r="J9790">
        <f t="shared" si="152"/>
        <v>105000</v>
      </c>
      <c r="K9790" t="e">
        <f>VLOOKUP(B9790,'REGISTRO ABONOS'!$B$8:$BC$10039,54,0)</f>
        <v>#N/A</v>
      </c>
      <c r="L9790" t="e">
        <f>IF(Tabla267[[#This Row],[VALOR RESTANTE]]&lt;Tabla267[[#This Row],[VALOR]],"NO DISPONIBLE","DISPONIBLE")</f>
        <v>#N/A</v>
      </c>
      <c r="M9790" s="9">
        <f>COUNTIF(Tabla267[[#This Row],[VALOR RESTANTE]],0)</f>
        <v>0</v>
      </c>
    </row>
    <row r="9791" spans="2:13" hidden="1" x14ac:dyDescent="0.2">
      <c r="B9791" s="31">
        <v>9782</v>
      </c>
      <c r="J9791">
        <f t="shared" si="152"/>
        <v>105000</v>
      </c>
      <c r="K9791" t="e">
        <f>VLOOKUP(B9791,'REGISTRO ABONOS'!$B$8:$BC$10039,54,0)</f>
        <v>#N/A</v>
      </c>
      <c r="L9791" t="e">
        <f>IF(Tabla267[[#This Row],[VALOR RESTANTE]]&lt;Tabla267[[#This Row],[VALOR]],"NO DISPONIBLE","DISPONIBLE")</f>
        <v>#N/A</v>
      </c>
      <c r="M9791" s="9">
        <f>COUNTIF(Tabla267[[#This Row],[VALOR RESTANTE]],0)</f>
        <v>0</v>
      </c>
    </row>
    <row r="9792" spans="2:13" hidden="1" x14ac:dyDescent="0.2">
      <c r="B9792" s="31">
        <v>9783</v>
      </c>
      <c r="J9792">
        <f t="shared" si="152"/>
        <v>105000</v>
      </c>
      <c r="K9792" t="e">
        <f>VLOOKUP(B9792,'REGISTRO ABONOS'!$B$8:$BC$10039,54,0)</f>
        <v>#N/A</v>
      </c>
      <c r="L9792" t="e">
        <f>IF(Tabla267[[#This Row],[VALOR RESTANTE]]&lt;Tabla267[[#This Row],[VALOR]],"NO DISPONIBLE","DISPONIBLE")</f>
        <v>#N/A</v>
      </c>
      <c r="M9792" s="9">
        <f>COUNTIF(Tabla267[[#This Row],[VALOR RESTANTE]],0)</f>
        <v>0</v>
      </c>
    </row>
    <row r="9793" spans="2:13" hidden="1" x14ac:dyDescent="0.2">
      <c r="B9793" s="31">
        <v>9784</v>
      </c>
      <c r="J9793">
        <f t="shared" si="152"/>
        <v>105000</v>
      </c>
      <c r="K9793" t="e">
        <f>VLOOKUP(B9793,'REGISTRO ABONOS'!$B$8:$BC$10039,54,0)</f>
        <v>#N/A</v>
      </c>
      <c r="L9793" t="e">
        <f>IF(Tabla267[[#This Row],[VALOR RESTANTE]]&lt;Tabla267[[#This Row],[VALOR]],"NO DISPONIBLE","DISPONIBLE")</f>
        <v>#N/A</v>
      </c>
      <c r="M9793" s="9">
        <f>COUNTIF(Tabla267[[#This Row],[VALOR RESTANTE]],0)</f>
        <v>0</v>
      </c>
    </row>
    <row r="9794" spans="2:13" hidden="1" x14ac:dyDescent="0.2">
      <c r="B9794" s="31">
        <v>9785</v>
      </c>
      <c r="J9794">
        <f t="shared" si="152"/>
        <v>105000</v>
      </c>
      <c r="K9794" t="e">
        <f>VLOOKUP(B9794,'REGISTRO ABONOS'!$B$8:$BC$10039,54,0)</f>
        <v>#N/A</v>
      </c>
      <c r="L9794" t="e">
        <f>IF(Tabla267[[#This Row],[VALOR RESTANTE]]&lt;Tabla267[[#This Row],[VALOR]],"NO DISPONIBLE","DISPONIBLE")</f>
        <v>#N/A</v>
      </c>
      <c r="M9794" s="9">
        <f>COUNTIF(Tabla267[[#This Row],[VALOR RESTANTE]],0)</f>
        <v>0</v>
      </c>
    </row>
    <row r="9795" spans="2:13" hidden="1" x14ac:dyDescent="0.2">
      <c r="B9795" s="31">
        <v>9786</v>
      </c>
      <c r="J9795">
        <f t="shared" si="152"/>
        <v>105000</v>
      </c>
      <c r="K9795" t="e">
        <f>VLOOKUP(B9795,'REGISTRO ABONOS'!$B$8:$BC$10039,54,0)</f>
        <v>#N/A</v>
      </c>
      <c r="L9795" t="e">
        <f>IF(Tabla267[[#This Row],[VALOR RESTANTE]]&lt;Tabla267[[#This Row],[VALOR]],"NO DISPONIBLE","DISPONIBLE")</f>
        <v>#N/A</v>
      </c>
      <c r="M9795" s="9">
        <f>COUNTIF(Tabla267[[#This Row],[VALOR RESTANTE]],0)</f>
        <v>0</v>
      </c>
    </row>
    <row r="9796" spans="2:13" hidden="1" x14ac:dyDescent="0.2">
      <c r="B9796" s="31">
        <v>9787</v>
      </c>
      <c r="J9796">
        <f t="shared" si="152"/>
        <v>105000</v>
      </c>
      <c r="K9796" t="e">
        <f>VLOOKUP(B9796,'REGISTRO ABONOS'!$B$8:$BC$10039,54,0)</f>
        <v>#N/A</v>
      </c>
      <c r="L9796" t="e">
        <f>IF(Tabla267[[#This Row],[VALOR RESTANTE]]&lt;Tabla267[[#This Row],[VALOR]],"NO DISPONIBLE","DISPONIBLE")</f>
        <v>#N/A</v>
      </c>
      <c r="M9796" s="9">
        <f>COUNTIF(Tabla267[[#This Row],[VALOR RESTANTE]],0)</f>
        <v>0</v>
      </c>
    </row>
    <row r="9797" spans="2:13" hidden="1" x14ac:dyDescent="0.2">
      <c r="B9797" s="31">
        <v>9788</v>
      </c>
      <c r="J9797">
        <f t="shared" si="152"/>
        <v>105000</v>
      </c>
      <c r="K9797" t="e">
        <f>VLOOKUP(B9797,'REGISTRO ABONOS'!$B$8:$BC$10039,54,0)</f>
        <v>#N/A</v>
      </c>
      <c r="L9797" t="e">
        <f>IF(Tabla267[[#This Row],[VALOR RESTANTE]]&lt;Tabla267[[#This Row],[VALOR]],"NO DISPONIBLE","DISPONIBLE")</f>
        <v>#N/A</v>
      </c>
      <c r="M9797" s="9">
        <f>COUNTIF(Tabla267[[#This Row],[VALOR RESTANTE]],0)</f>
        <v>0</v>
      </c>
    </row>
    <row r="9798" spans="2:13" hidden="1" x14ac:dyDescent="0.2">
      <c r="B9798" s="31">
        <v>9789</v>
      </c>
      <c r="J9798">
        <f t="shared" si="152"/>
        <v>105000</v>
      </c>
      <c r="K9798" t="e">
        <f>VLOOKUP(B9798,'REGISTRO ABONOS'!$B$8:$BC$10039,54,0)</f>
        <v>#N/A</v>
      </c>
      <c r="L9798" t="e">
        <f>IF(Tabla267[[#This Row],[VALOR RESTANTE]]&lt;Tabla267[[#This Row],[VALOR]],"NO DISPONIBLE","DISPONIBLE")</f>
        <v>#N/A</v>
      </c>
      <c r="M9798" s="9">
        <f>COUNTIF(Tabla267[[#This Row],[VALOR RESTANTE]],0)</f>
        <v>0</v>
      </c>
    </row>
    <row r="9799" spans="2:13" hidden="1" x14ac:dyDescent="0.2">
      <c r="B9799" s="31">
        <v>9790</v>
      </c>
      <c r="J9799">
        <f t="shared" si="152"/>
        <v>105000</v>
      </c>
      <c r="K9799" t="e">
        <f>VLOOKUP(B9799,'REGISTRO ABONOS'!$B$8:$BC$10039,54,0)</f>
        <v>#N/A</v>
      </c>
      <c r="L9799" t="e">
        <f>IF(Tabla267[[#This Row],[VALOR RESTANTE]]&lt;Tabla267[[#This Row],[VALOR]],"NO DISPONIBLE","DISPONIBLE")</f>
        <v>#N/A</v>
      </c>
      <c r="M9799" s="9">
        <f>COUNTIF(Tabla267[[#This Row],[VALOR RESTANTE]],0)</f>
        <v>0</v>
      </c>
    </row>
    <row r="9800" spans="2:13" hidden="1" x14ac:dyDescent="0.2">
      <c r="B9800" s="31">
        <v>9791</v>
      </c>
      <c r="J9800">
        <f t="shared" si="152"/>
        <v>105000</v>
      </c>
      <c r="K9800" t="e">
        <f>VLOOKUP(B9800,'REGISTRO ABONOS'!$B$8:$BC$10039,54,0)</f>
        <v>#N/A</v>
      </c>
      <c r="L9800" t="e">
        <f>IF(Tabla267[[#This Row],[VALOR RESTANTE]]&lt;Tabla267[[#This Row],[VALOR]],"NO DISPONIBLE","DISPONIBLE")</f>
        <v>#N/A</v>
      </c>
      <c r="M9800" s="9">
        <f>COUNTIF(Tabla267[[#This Row],[VALOR RESTANTE]],0)</f>
        <v>0</v>
      </c>
    </row>
    <row r="9801" spans="2:13" hidden="1" x14ac:dyDescent="0.2">
      <c r="B9801" s="31">
        <v>9792</v>
      </c>
      <c r="J9801">
        <f t="shared" si="152"/>
        <v>105000</v>
      </c>
      <c r="K9801" t="e">
        <f>VLOOKUP(B9801,'REGISTRO ABONOS'!$B$8:$BC$10039,54,0)</f>
        <v>#N/A</v>
      </c>
      <c r="L9801" t="e">
        <f>IF(Tabla267[[#This Row],[VALOR RESTANTE]]&lt;Tabla267[[#This Row],[VALOR]],"NO DISPONIBLE","DISPONIBLE")</f>
        <v>#N/A</v>
      </c>
      <c r="M9801" s="9">
        <f>COUNTIF(Tabla267[[#This Row],[VALOR RESTANTE]],0)</f>
        <v>0</v>
      </c>
    </row>
    <row r="9802" spans="2:13" hidden="1" x14ac:dyDescent="0.2">
      <c r="B9802" s="31">
        <v>9793</v>
      </c>
      <c r="J9802">
        <f t="shared" si="152"/>
        <v>105000</v>
      </c>
      <c r="K9802" t="e">
        <f>VLOOKUP(B9802,'REGISTRO ABONOS'!$B$8:$BC$10039,54,0)</f>
        <v>#N/A</v>
      </c>
      <c r="L9802" t="e">
        <f>IF(Tabla267[[#This Row],[VALOR RESTANTE]]&lt;Tabla267[[#This Row],[VALOR]],"NO DISPONIBLE","DISPONIBLE")</f>
        <v>#N/A</v>
      </c>
      <c r="M9802" s="9">
        <f>COUNTIF(Tabla267[[#This Row],[VALOR RESTANTE]],0)</f>
        <v>0</v>
      </c>
    </row>
    <row r="9803" spans="2:13" hidden="1" x14ac:dyDescent="0.2">
      <c r="B9803" s="31">
        <v>9794</v>
      </c>
      <c r="J9803">
        <f t="shared" si="152"/>
        <v>105000</v>
      </c>
      <c r="K9803" t="e">
        <f>VLOOKUP(B9803,'REGISTRO ABONOS'!$B$8:$BC$10039,54,0)</f>
        <v>#N/A</v>
      </c>
      <c r="L9803" t="e">
        <f>IF(Tabla267[[#This Row],[VALOR RESTANTE]]&lt;Tabla267[[#This Row],[VALOR]],"NO DISPONIBLE","DISPONIBLE")</f>
        <v>#N/A</v>
      </c>
      <c r="M9803" s="9">
        <f>COUNTIF(Tabla267[[#This Row],[VALOR RESTANTE]],0)</f>
        <v>0</v>
      </c>
    </row>
    <row r="9804" spans="2:13" hidden="1" x14ac:dyDescent="0.2">
      <c r="B9804" s="31">
        <v>9795</v>
      </c>
      <c r="J9804">
        <f t="shared" ref="J9804:J9867" si="153">IF(C9804&gt;43607,130000,105000)</f>
        <v>105000</v>
      </c>
      <c r="K9804" t="e">
        <f>VLOOKUP(B9804,'REGISTRO ABONOS'!$B$8:$BC$10039,54,0)</f>
        <v>#N/A</v>
      </c>
      <c r="L9804" t="e">
        <f>IF(Tabla267[[#This Row],[VALOR RESTANTE]]&lt;Tabla267[[#This Row],[VALOR]],"NO DISPONIBLE","DISPONIBLE")</f>
        <v>#N/A</v>
      </c>
      <c r="M9804" s="9">
        <f>COUNTIF(Tabla267[[#This Row],[VALOR RESTANTE]],0)</f>
        <v>0</v>
      </c>
    </row>
    <row r="9805" spans="2:13" hidden="1" x14ac:dyDescent="0.2">
      <c r="B9805" s="31">
        <v>9796</v>
      </c>
      <c r="J9805">
        <f t="shared" si="153"/>
        <v>105000</v>
      </c>
      <c r="K9805" t="e">
        <f>VLOOKUP(B9805,'REGISTRO ABONOS'!$B$8:$BC$10039,54,0)</f>
        <v>#N/A</v>
      </c>
      <c r="L9805" t="e">
        <f>IF(Tabla267[[#This Row],[VALOR RESTANTE]]&lt;Tabla267[[#This Row],[VALOR]],"NO DISPONIBLE","DISPONIBLE")</f>
        <v>#N/A</v>
      </c>
      <c r="M9805" s="9">
        <f>COUNTIF(Tabla267[[#This Row],[VALOR RESTANTE]],0)</f>
        <v>0</v>
      </c>
    </row>
    <row r="9806" spans="2:13" hidden="1" x14ac:dyDescent="0.2">
      <c r="B9806" s="31">
        <v>9797</v>
      </c>
      <c r="J9806">
        <f t="shared" si="153"/>
        <v>105000</v>
      </c>
      <c r="K9806" t="e">
        <f>VLOOKUP(B9806,'REGISTRO ABONOS'!$B$8:$BC$10039,54,0)</f>
        <v>#N/A</v>
      </c>
      <c r="L9806" t="e">
        <f>IF(Tabla267[[#This Row],[VALOR RESTANTE]]&lt;Tabla267[[#This Row],[VALOR]],"NO DISPONIBLE","DISPONIBLE")</f>
        <v>#N/A</v>
      </c>
      <c r="M9806" s="9">
        <f>COUNTIF(Tabla267[[#This Row],[VALOR RESTANTE]],0)</f>
        <v>0</v>
      </c>
    </row>
    <row r="9807" spans="2:13" hidden="1" x14ac:dyDescent="0.2">
      <c r="B9807" s="31">
        <v>9798</v>
      </c>
      <c r="J9807">
        <f t="shared" si="153"/>
        <v>105000</v>
      </c>
      <c r="K9807" t="e">
        <f>VLOOKUP(B9807,'REGISTRO ABONOS'!$B$8:$BC$10039,54,0)</f>
        <v>#N/A</v>
      </c>
      <c r="L9807" t="e">
        <f>IF(Tabla267[[#This Row],[VALOR RESTANTE]]&lt;Tabla267[[#This Row],[VALOR]],"NO DISPONIBLE","DISPONIBLE")</f>
        <v>#N/A</v>
      </c>
      <c r="M9807" s="9">
        <f>COUNTIF(Tabla267[[#This Row],[VALOR RESTANTE]],0)</f>
        <v>0</v>
      </c>
    </row>
    <row r="9808" spans="2:13" hidden="1" x14ac:dyDescent="0.2">
      <c r="B9808" s="31">
        <v>9799</v>
      </c>
      <c r="J9808">
        <f t="shared" si="153"/>
        <v>105000</v>
      </c>
      <c r="K9808" t="e">
        <f>VLOOKUP(B9808,'REGISTRO ABONOS'!$B$8:$BC$10039,54,0)</f>
        <v>#N/A</v>
      </c>
      <c r="L9808" t="e">
        <f>IF(Tabla267[[#This Row],[VALOR RESTANTE]]&lt;Tabla267[[#This Row],[VALOR]],"NO DISPONIBLE","DISPONIBLE")</f>
        <v>#N/A</v>
      </c>
      <c r="M9808" s="9">
        <f>COUNTIF(Tabla267[[#This Row],[VALOR RESTANTE]],0)</f>
        <v>0</v>
      </c>
    </row>
    <row r="9809" spans="2:13" hidden="1" x14ac:dyDescent="0.2">
      <c r="B9809" s="31">
        <v>9800</v>
      </c>
      <c r="J9809">
        <f t="shared" si="153"/>
        <v>105000</v>
      </c>
      <c r="K9809" t="e">
        <f>VLOOKUP(B9809,'REGISTRO ABONOS'!$B$8:$BC$10039,54,0)</f>
        <v>#N/A</v>
      </c>
      <c r="L9809" t="e">
        <f>IF(Tabla267[[#This Row],[VALOR RESTANTE]]&lt;Tabla267[[#This Row],[VALOR]],"NO DISPONIBLE","DISPONIBLE")</f>
        <v>#N/A</v>
      </c>
      <c r="M9809" s="9">
        <f>COUNTIF(Tabla267[[#This Row],[VALOR RESTANTE]],0)</f>
        <v>0</v>
      </c>
    </row>
    <row r="9810" spans="2:13" hidden="1" x14ac:dyDescent="0.2">
      <c r="B9810" s="31">
        <v>9801</v>
      </c>
      <c r="J9810">
        <f t="shared" si="153"/>
        <v>105000</v>
      </c>
      <c r="K9810" t="e">
        <f>VLOOKUP(B9810,'REGISTRO ABONOS'!$B$8:$BC$10039,54,0)</f>
        <v>#N/A</v>
      </c>
      <c r="L9810" t="e">
        <f>IF(Tabla267[[#This Row],[VALOR RESTANTE]]&lt;Tabla267[[#This Row],[VALOR]],"NO DISPONIBLE","DISPONIBLE")</f>
        <v>#N/A</v>
      </c>
      <c r="M9810" s="9">
        <f>COUNTIF(Tabla267[[#This Row],[VALOR RESTANTE]],0)</f>
        <v>0</v>
      </c>
    </row>
    <row r="9811" spans="2:13" hidden="1" x14ac:dyDescent="0.2">
      <c r="B9811" s="31">
        <v>9802</v>
      </c>
      <c r="J9811">
        <f t="shared" si="153"/>
        <v>105000</v>
      </c>
      <c r="K9811" t="e">
        <f>VLOOKUP(B9811,'REGISTRO ABONOS'!$B$8:$BC$10039,54,0)</f>
        <v>#N/A</v>
      </c>
      <c r="L9811" t="e">
        <f>IF(Tabla267[[#This Row],[VALOR RESTANTE]]&lt;Tabla267[[#This Row],[VALOR]],"NO DISPONIBLE","DISPONIBLE")</f>
        <v>#N/A</v>
      </c>
      <c r="M9811" s="9">
        <f>COUNTIF(Tabla267[[#This Row],[VALOR RESTANTE]],0)</f>
        <v>0</v>
      </c>
    </row>
    <row r="9812" spans="2:13" hidden="1" x14ac:dyDescent="0.2">
      <c r="B9812" s="31">
        <v>9803</v>
      </c>
      <c r="J9812">
        <f t="shared" si="153"/>
        <v>105000</v>
      </c>
      <c r="K9812" t="e">
        <f>VLOOKUP(B9812,'REGISTRO ABONOS'!$B$8:$BC$10039,54,0)</f>
        <v>#N/A</v>
      </c>
      <c r="L9812" t="e">
        <f>IF(Tabla267[[#This Row],[VALOR RESTANTE]]&lt;Tabla267[[#This Row],[VALOR]],"NO DISPONIBLE","DISPONIBLE")</f>
        <v>#N/A</v>
      </c>
      <c r="M9812" s="9">
        <f>COUNTIF(Tabla267[[#This Row],[VALOR RESTANTE]],0)</f>
        <v>0</v>
      </c>
    </row>
    <row r="9813" spans="2:13" hidden="1" x14ac:dyDescent="0.2">
      <c r="B9813" s="31">
        <v>9804</v>
      </c>
      <c r="J9813">
        <f t="shared" si="153"/>
        <v>105000</v>
      </c>
      <c r="K9813" t="e">
        <f>VLOOKUP(B9813,'REGISTRO ABONOS'!$B$8:$BC$10039,54,0)</f>
        <v>#N/A</v>
      </c>
      <c r="L9813" t="e">
        <f>IF(Tabla267[[#This Row],[VALOR RESTANTE]]&lt;Tabla267[[#This Row],[VALOR]],"NO DISPONIBLE","DISPONIBLE")</f>
        <v>#N/A</v>
      </c>
      <c r="M9813" s="9">
        <f>COUNTIF(Tabla267[[#This Row],[VALOR RESTANTE]],0)</f>
        <v>0</v>
      </c>
    </row>
    <row r="9814" spans="2:13" hidden="1" x14ac:dyDescent="0.2">
      <c r="B9814" s="31">
        <v>9805</v>
      </c>
      <c r="J9814">
        <f t="shared" si="153"/>
        <v>105000</v>
      </c>
      <c r="K9814" t="e">
        <f>VLOOKUP(B9814,'REGISTRO ABONOS'!$B$8:$BC$10039,54,0)</f>
        <v>#N/A</v>
      </c>
      <c r="L9814" t="e">
        <f>IF(Tabla267[[#This Row],[VALOR RESTANTE]]&lt;Tabla267[[#This Row],[VALOR]],"NO DISPONIBLE","DISPONIBLE")</f>
        <v>#N/A</v>
      </c>
      <c r="M9814" s="9">
        <f>COUNTIF(Tabla267[[#This Row],[VALOR RESTANTE]],0)</f>
        <v>0</v>
      </c>
    </row>
    <row r="9815" spans="2:13" hidden="1" x14ac:dyDescent="0.2">
      <c r="B9815" s="31">
        <v>9806</v>
      </c>
      <c r="J9815">
        <f t="shared" si="153"/>
        <v>105000</v>
      </c>
      <c r="K9815" t="e">
        <f>VLOOKUP(B9815,'REGISTRO ABONOS'!$B$8:$BC$10039,54,0)</f>
        <v>#N/A</v>
      </c>
      <c r="L9815" t="e">
        <f>IF(Tabla267[[#This Row],[VALOR RESTANTE]]&lt;Tabla267[[#This Row],[VALOR]],"NO DISPONIBLE","DISPONIBLE")</f>
        <v>#N/A</v>
      </c>
      <c r="M9815" s="9">
        <f>COUNTIF(Tabla267[[#This Row],[VALOR RESTANTE]],0)</f>
        <v>0</v>
      </c>
    </row>
    <row r="9816" spans="2:13" hidden="1" x14ac:dyDescent="0.2">
      <c r="B9816" s="31">
        <v>9807</v>
      </c>
      <c r="J9816">
        <f t="shared" si="153"/>
        <v>105000</v>
      </c>
      <c r="K9816" t="e">
        <f>VLOOKUP(B9816,'REGISTRO ABONOS'!$B$8:$BC$10039,54,0)</f>
        <v>#N/A</v>
      </c>
      <c r="L9816" t="e">
        <f>IF(Tabla267[[#This Row],[VALOR RESTANTE]]&lt;Tabla267[[#This Row],[VALOR]],"NO DISPONIBLE","DISPONIBLE")</f>
        <v>#N/A</v>
      </c>
      <c r="M9816" s="9">
        <f>COUNTIF(Tabla267[[#This Row],[VALOR RESTANTE]],0)</f>
        <v>0</v>
      </c>
    </row>
    <row r="9817" spans="2:13" hidden="1" x14ac:dyDescent="0.2">
      <c r="B9817" s="31">
        <v>9808</v>
      </c>
      <c r="J9817">
        <f t="shared" si="153"/>
        <v>105000</v>
      </c>
      <c r="K9817" t="e">
        <f>VLOOKUP(B9817,'REGISTRO ABONOS'!$B$8:$BC$10039,54,0)</f>
        <v>#N/A</v>
      </c>
      <c r="L9817" t="e">
        <f>IF(Tabla267[[#This Row],[VALOR RESTANTE]]&lt;Tabla267[[#This Row],[VALOR]],"NO DISPONIBLE","DISPONIBLE")</f>
        <v>#N/A</v>
      </c>
      <c r="M9817" s="9">
        <f>COUNTIF(Tabla267[[#This Row],[VALOR RESTANTE]],0)</f>
        <v>0</v>
      </c>
    </row>
    <row r="9818" spans="2:13" hidden="1" x14ac:dyDescent="0.2">
      <c r="B9818" s="31">
        <v>9809</v>
      </c>
      <c r="J9818">
        <f t="shared" si="153"/>
        <v>105000</v>
      </c>
      <c r="K9818" t="e">
        <f>VLOOKUP(B9818,'REGISTRO ABONOS'!$B$8:$BC$10039,54,0)</f>
        <v>#N/A</v>
      </c>
      <c r="L9818" t="e">
        <f>IF(Tabla267[[#This Row],[VALOR RESTANTE]]&lt;Tabla267[[#This Row],[VALOR]],"NO DISPONIBLE","DISPONIBLE")</f>
        <v>#N/A</v>
      </c>
      <c r="M9818" s="9">
        <f>COUNTIF(Tabla267[[#This Row],[VALOR RESTANTE]],0)</f>
        <v>0</v>
      </c>
    </row>
    <row r="9819" spans="2:13" hidden="1" x14ac:dyDescent="0.2">
      <c r="B9819" s="31">
        <v>9810</v>
      </c>
      <c r="J9819">
        <f t="shared" si="153"/>
        <v>105000</v>
      </c>
      <c r="K9819" t="e">
        <f>VLOOKUP(B9819,'REGISTRO ABONOS'!$B$8:$BC$10039,54,0)</f>
        <v>#N/A</v>
      </c>
      <c r="L9819" t="e">
        <f>IF(Tabla267[[#This Row],[VALOR RESTANTE]]&lt;Tabla267[[#This Row],[VALOR]],"NO DISPONIBLE","DISPONIBLE")</f>
        <v>#N/A</v>
      </c>
      <c r="M9819" s="9">
        <f>COUNTIF(Tabla267[[#This Row],[VALOR RESTANTE]],0)</f>
        <v>0</v>
      </c>
    </row>
    <row r="9820" spans="2:13" hidden="1" x14ac:dyDescent="0.2">
      <c r="B9820" s="31">
        <v>9811</v>
      </c>
      <c r="J9820">
        <f t="shared" si="153"/>
        <v>105000</v>
      </c>
      <c r="K9820" t="e">
        <f>VLOOKUP(B9820,'REGISTRO ABONOS'!$B$8:$BC$10039,54,0)</f>
        <v>#N/A</v>
      </c>
      <c r="L9820" t="e">
        <f>IF(Tabla267[[#This Row],[VALOR RESTANTE]]&lt;Tabla267[[#This Row],[VALOR]],"NO DISPONIBLE","DISPONIBLE")</f>
        <v>#N/A</v>
      </c>
      <c r="M9820" s="9">
        <f>COUNTIF(Tabla267[[#This Row],[VALOR RESTANTE]],0)</f>
        <v>0</v>
      </c>
    </row>
    <row r="9821" spans="2:13" hidden="1" x14ac:dyDescent="0.2">
      <c r="B9821" s="31">
        <v>9812</v>
      </c>
      <c r="J9821">
        <f t="shared" si="153"/>
        <v>105000</v>
      </c>
      <c r="K9821" t="e">
        <f>VLOOKUP(B9821,'REGISTRO ABONOS'!$B$8:$BC$10039,54,0)</f>
        <v>#N/A</v>
      </c>
      <c r="L9821" t="e">
        <f>IF(Tabla267[[#This Row],[VALOR RESTANTE]]&lt;Tabla267[[#This Row],[VALOR]],"NO DISPONIBLE","DISPONIBLE")</f>
        <v>#N/A</v>
      </c>
      <c r="M9821" s="9">
        <f>COUNTIF(Tabla267[[#This Row],[VALOR RESTANTE]],0)</f>
        <v>0</v>
      </c>
    </row>
    <row r="9822" spans="2:13" hidden="1" x14ac:dyDescent="0.2">
      <c r="B9822" s="31">
        <v>9813</v>
      </c>
      <c r="J9822">
        <f t="shared" si="153"/>
        <v>105000</v>
      </c>
      <c r="K9822" t="e">
        <f>VLOOKUP(B9822,'REGISTRO ABONOS'!$B$8:$BC$10039,54,0)</f>
        <v>#N/A</v>
      </c>
      <c r="L9822" t="e">
        <f>IF(Tabla267[[#This Row],[VALOR RESTANTE]]&lt;Tabla267[[#This Row],[VALOR]],"NO DISPONIBLE","DISPONIBLE")</f>
        <v>#N/A</v>
      </c>
      <c r="M9822" s="9">
        <f>COUNTIF(Tabla267[[#This Row],[VALOR RESTANTE]],0)</f>
        <v>0</v>
      </c>
    </row>
    <row r="9823" spans="2:13" hidden="1" x14ac:dyDescent="0.2">
      <c r="B9823" s="31">
        <v>9814</v>
      </c>
      <c r="J9823">
        <f t="shared" si="153"/>
        <v>105000</v>
      </c>
      <c r="K9823" t="e">
        <f>VLOOKUP(B9823,'REGISTRO ABONOS'!$B$8:$BC$10039,54,0)</f>
        <v>#N/A</v>
      </c>
      <c r="L9823" t="e">
        <f>IF(Tabla267[[#This Row],[VALOR RESTANTE]]&lt;Tabla267[[#This Row],[VALOR]],"NO DISPONIBLE","DISPONIBLE")</f>
        <v>#N/A</v>
      </c>
      <c r="M9823" s="9">
        <f>COUNTIF(Tabla267[[#This Row],[VALOR RESTANTE]],0)</f>
        <v>0</v>
      </c>
    </row>
    <row r="9824" spans="2:13" hidden="1" x14ac:dyDescent="0.2">
      <c r="B9824" s="31">
        <v>9815</v>
      </c>
      <c r="J9824">
        <f t="shared" si="153"/>
        <v>105000</v>
      </c>
      <c r="K9824" t="e">
        <f>VLOOKUP(B9824,'REGISTRO ABONOS'!$B$8:$BC$10039,54,0)</f>
        <v>#N/A</v>
      </c>
      <c r="L9824" t="e">
        <f>IF(Tabla267[[#This Row],[VALOR RESTANTE]]&lt;Tabla267[[#This Row],[VALOR]],"NO DISPONIBLE","DISPONIBLE")</f>
        <v>#N/A</v>
      </c>
      <c r="M9824" s="9">
        <f>COUNTIF(Tabla267[[#This Row],[VALOR RESTANTE]],0)</f>
        <v>0</v>
      </c>
    </row>
    <row r="9825" spans="2:13" hidden="1" x14ac:dyDescent="0.2">
      <c r="B9825" s="31">
        <v>9816</v>
      </c>
      <c r="J9825">
        <f t="shared" si="153"/>
        <v>105000</v>
      </c>
      <c r="K9825" t="e">
        <f>VLOOKUP(B9825,'REGISTRO ABONOS'!$B$8:$BC$10039,54,0)</f>
        <v>#N/A</v>
      </c>
      <c r="L9825" t="e">
        <f>IF(Tabla267[[#This Row],[VALOR RESTANTE]]&lt;Tabla267[[#This Row],[VALOR]],"NO DISPONIBLE","DISPONIBLE")</f>
        <v>#N/A</v>
      </c>
      <c r="M9825" s="9">
        <f>COUNTIF(Tabla267[[#This Row],[VALOR RESTANTE]],0)</f>
        <v>0</v>
      </c>
    </row>
    <row r="9826" spans="2:13" hidden="1" x14ac:dyDescent="0.2">
      <c r="B9826" s="31">
        <v>9817</v>
      </c>
      <c r="J9826">
        <f t="shared" si="153"/>
        <v>105000</v>
      </c>
      <c r="K9826" t="e">
        <f>VLOOKUP(B9826,'REGISTRO ABONOS'!$B$8:$BC$10039,54,0)</f>
        <v>#N/A</v>
      </c>
      <c r="L9826" t="e">
        <f>IF(Tabla267[[#This Row],[VALOR RESTANTE]]&lt;Tabla267[[#This Row],[VALOR]],"NO DISPONIBLE","DISPONIBLE")</f>
        <v>#N/A</v>
      </c>
      <c r="M9826" s="9">
        <f>COUNTIF(Tabla267[[#This Row],[VALOR RESTANTE]],0)</f>
        <v>0</v>
      </c>
    </row>
    <row r="9827" spans="2:13" hidden="1" x14ac:dyDescent="0.2">
      <c r="B9827" s="31">
        <v>9818</v>
      </c>
      <c r="J9827">
        <f t="shared" si="153"/>
        <v>105000</v>
      </c>
      <c r="K9827" t="e">
        <f>VLOOKUP(B9827,'REGISTRO ABONOS'!$B$8:$BC$10039,54,0)</f>
        <v>#N/A</v>
      </c>
      <c r="L9827" t="e">
        <f>IF(Tabla267[[#This Row],[VALOR RESTANTE]]&lt;Tabla267[[#This Row],[VALOR]],"NO DISPONIBLE","DISPONIBLE")</f>
        <v>#N/A</v>
      </c>
      <c r="M9827" s="9">
        <f>COUNTIF(Tabla267[[#This Row],[VALOR RESTANTE]],0)</f>
        <v>0</v>
      </c>
    </row>
    <row r="9828" spans="2:13" hidden="1" x14ac:dyDescent="0.2">
      <c r="B9828" s="31">
        <v>9819</v>
      </c>
      <c r="J9828">
        <f t="shared" si="153"/>
        <v>105000</v>
      </c>
      <c r="K9828" t="e">
        <f>VLOOKUP(B9828,'REGISTRO ABONOS'!$B$8:$BC$10039,54,0)</f>
        <v>#N/A</v>
      </c>
      <c r="L9828" t="e">
        <f>IF(Tabla267[[#This Row],[VALOR RESTANTE]]&lt;Tabla267[[#This Row],[VALOR]],"NO DISPONIBLE","DISPONIBLE")</f>
        <v>#N/A</v>
      </c>
      <c r="M9828" s="9">
        <f>COUNTIF(Tabla267[[#This Row],[VALOR RESTANTE]],0)</f>
        <v>0</v>
      </c>
    </row>
    <row r="9829" spans="2:13" hidden="1" x14ac:dyDescent="0.2">
      <c r="B9829" s="31">
        <v>9820</v>
      </c>
      <c r="J9829">
        <f t="shared" si="153"/>
        <v>105000</v>
      </c>
      <c r="K9829" t="e">
        <f>VLOOKUP(B9829,'REGISTRO ABONOS'!$B$8:$BC$10039,54,0)</f>
        <v>#N/A</v>
      </c>
      <c r="L9829" t="e">
        <f>IF(Tabla267[[#This Row],[VALOR RESTANTE]]&lt;Tabla267[[#This Row],[VALOR]],"NO DISPONIBLE","DISPONIBLE")</f>
        <v>#N/A</v>
      </c>
      <c r="M9829" s="9">
        <f>COUNTIF(Tabla267[[#This Row],[VALOR RESTANTE]],0)</f>
        <v>0</v>
      </c>
    </row>
    <row r="9830" spans="2:13" hidden="1" x14ac:dyDescent="0.2">
      <c r="B9830" s="31">
        <v>9821</v>
      </c>
      <c r="J9830">
        <f t="shared" si="153"/>
        <v>105000</v>
      </c>
      <c r="K9830" t="e">
        <f>VLOOKUP(B9830,'REGISTRO ABONOS'!$B$8:$BC$10039,54,0)</f>
        <v>#N/A</v>
      </c>
      <c r="L9830" t="e">
        <f>IF(Tabla267[[#This Row],[VALOR RESTANTE]]&lt;Tabla267[[#This Row],[VALOR]],"NO DISPONIBLE","DISPONIBLE")</f>
        <v>#N/A</v>
      </c>
      <c r="M9830" s="9">
        <f>COUNTIF(Tabla267[[#This Row],[VALOR RESTANTE]],0)</f>
        <v>0</v>
      </c>
    </row>
    <row r="9831" spans="2:13" hidden="1" x14ac:dyDescent="0.2">
      <c r="B9831" s="31">
        <v>9822</v>
      </c>
      <c r="J9831">
        <f t="shared" si="153"/>
        <v>105000</v>
      </c>
      <c r="K9831" t="e">
        <f>VLOOKUP(B9831,'REGISTRO ABONOS'!$B$8:$BC$10039,54,0)</f>
        <v>#N/A</v>
      </c>
      <c r="L9831" t="e">
        <f>IF(Tabla267[[#This Row],[VALOR RESTANTE]]&lt;Tabla267[[#This Row],[VALOR]],"NO DISPONIBLE","DISPONIBLE")</f>
        <v>#N/A</v>
      </c>
      <c r="M9831" s="9">
        <f>COUNTIF(Tabla267[[#This Row],[VALOR RESTANTE]],0)</f>
        <v>0</v>
      </c>
    </row>
    <row r="9832" spans="2:13" hidden="1" x14ac:dyDescent="0.2">
      <c r="B9832" s="31">
        <v>9823</v>
      </c>
      <c r="J9832">
        <f t="shared" si="153"/>
        <v>105000</v>
      </c>
      <c r="K9832" t="e">
        <f>VLOOKUP(B9832,'REGISTRO ABONOS'!$B$8:$BC$10039,54,0)</f>
        <v>#N/A</v>
      </c>
      <c r="L9832" t="e">
        <f>IF(Tabla267[[#This Row],[VALOR RESTANTE]]&lt;Tabla267[[#This Row],[VALOR]],"NO DISPONIBLE","DISPONIBLE")</f>
        <v>#N/A</v>
      </c>
      <c r="M9832" s="9">
        <f>COUNTIF(Tabla267[[#This Row],[VALOR RESTANTE]],0)</f>
        <v>0</v>
      </c>
    </row>
    <row r="9833" spans="2:13" hidden="1" x14ac:dyDescent="0.2">
      <c r="B9833" s="31">
        <v>9824</v>
      </c>
      <c r="J9833">
        <f t="shared" si="153"/>
        <v>105000</v>
      </c>
      <c r="K9833" t="e">
        <f>VLOOKUP(B9833,'REGISTRO ABONOS'!$B$8:$BC$10039,54,0)</f>
        <v>#N/A</v>
      </c>
      <c r="L9833" t="e">
        <f>IF(Tabla267[[#This Row],[VALOR RESTANTE]]&lt;Tabla267[[#This Row],[VALOR]],"NO DISPONIBLE","DISPONIBLE")</f>
        <v>#N/A</v>
      </c>
      <c r="M9833" s="9">
        <f>COUNTIF(Tabla267[[#This Row],[VALOR RESTANTE]],0)</f>
        <v>0</v>
      </c>
    </row>
    <row r="9834" spans="2:13" hidden="1" x14ac:dyDescent="0.2">
      <c r="B9834" s="31">
        <v>9825</v>
      </c>
      <c r="J9834">
        <f t="shared" si="153"/>
        <v>105000</v>
      </c>
      <c r="K9834" t="e">
        <f>VLOOKUP(B9834,'REGISTRO ABONOS'!$B$8:$BC$10039,54,0)</f>
        <v>#N/A</v>
      </c>
      <c r="L9834" t="e">
        <f>IF(Tabla267[[#This Row],[VALOR RESTANTE]]&lt;Tabla267[[#This Row],[VALOR]],"NO DISPONIBLE","DISPONIBLE")</f>
        <v>#N/A</v>
      </c>
      <c r="M9834" s="9">
        <f>COUNTIF(Tabla267[[#This Row],[VALOR RESTANTE]],0)</f>
        <v>0</v>
      </c>
    </row>
    <row r="9835" spans="2:13" hidden="1" x14ac:dyDescent="0.2">
      <c r="B9835" s="31">
        <v>9826</v>
      </c>
      <c r="C9835" s="10">
        <v>43561</v>
      </c>
      <c r="D9835" t="s">
        <v>138</v>
      </c>
      <c r="H9835" t="s">
        <v>138</v>
      </c>
      <c r="I9835" t="s">
        <v>65</v>
      </c>
      <c r="J9835">
        <f t="shared" si="153"/>
        <v>105000</v>
      </c>
      <c r="K9835" t="e">
        <f>VLOOKUP(B9835,'REGISTRO ABONOS'!$B$8:$BC$10039,54,0)</f>
        <v>#N/A</v>
      </c>
      <c r="L9835" t="e">
        <f>IF(Tabla267[[#This Row],[VALOR RESTANTE]]&lt;Tabla267[[#This Row],[VALOR]],"NO DISPONIBLE","DISPONIBLE")</f>
        <v>#N/A</v>
      </c>
      <c r="M9835" s="9">
        <f>COUNTIF(Tabla267[[#This Row],[VALOR RESTANTE]],0)</f>
        <v>0</v>
      </c>
    </row>
    <row r="9836" spans="2:13" hidden="1" x14ac:dyDescent="0.2">
      <c r="B9836" s="31">
        <v>9827</v>
      </c>
      <c r="J9836">
        <f t="shared" si="153"/>
        <v>105000</v>
      </c>
      <c r="K9836" t="e">
        <f>VLOOKUP(B9836,'REGISTRO ABONOS'!$B$8:$BC$10039,54,0)</f>
        <v>#N/A</v>
      </c>
      <c r="L9836" t="e">
        <f>IF(Tabla267[[#This Row],[VALOR RESTANTE]]&lt;Tabla267[[#This Row],[VALOR]],"NO DISPONIBLE","DISPONIBLE")</f>
        <v>#N/A</v>
      </c>
      <c r="M9836" s="9">
        <f>COUNTIF(Tabla267[[#This Row],[VALOR RESTANTE]],0)</f>
        <v>0</v>
      </c>
    </row>
    <row r="9837" spans="2:13" hidden="1" x14ac:dyDescent="0.2">
      <c r="B9837" s="31">
        <v>9828</v>
      </c>
      <c r="J9837">
        <f t="shared" si="153"/>
        <v>105000</v>
      </c>
      <c r="K9837" t="e">
        <f>VLOOKUP(B9837,'REGISTRO ABONOS'!$B$8:$BC$10039,54,0)</f>
        <v>#N/A</v>
      </c>
      <c r="L9837" t="e">
        <f>IF(Tabla267[[#This Row],[VALOR RESTANTE]]&lt;Tabla267[[#This Row],[VALOR]],"NO DISPONIBLE","DISPONIBLE")</f>
        <v>#N/A</v>
      </c>
      <c r="M9837" s="9">
        <f>COUNTIF(Tabla267[[#This Row],[VALOR RESTANTE]],0)</f>
        <v>0</v>
      </c>
    </row>
    <row r="9838" spans="2:13" hidden="1" x14ac:dyDescent="0.2">
      <c r="B9838" s="31">
        <v>9829</v>
      </c>
      <c r="J9838">
        <f t="shared" si="153"/>
        <v>105000</v>
      </c>
      <c r="K9838" t="e">
        <f>VLOOKUP(B9838,'REGISTRO ABONOS'!$B$8:$BC$10039,54,0)</f>
        <v>#N/A</v>
      </c>
      <c r="L9838" t="e">
        <f>IF(Tabla267[[#This Row],[VALOR RESTANTE]]&lt;Tabla267[[#This Row],[VALOR]],"NO DISPONIBLE","DISPONIBLE")</f>
        <v>#N/A</v>
      </c>
      <c r="M9838" s="9">
        <f>COUNTIF(Tabla267[[#This Row],[VALOR RESTANTE]],0)</f>
        <v>0</v>
      </c>
    </row>
    <row r="9839" spans="2:13" hidden="1" x14ac:dyDescent="0.2">
      <c r="B9839" s="31">
        <v>9830</v>
      </c>
      <c r="J9839">
        <f t="shared" si="153"/>
        <v>105000</v>
      </c>
      <c r="K9839" t="e">
        <f>VLOOKUP(B9839,'REGISTRO ABONOS'!$B$8:$BC$10039,54,0)</f>
        <v>#N/A</v>
      </c>
      <c r="L9839" t="e">
        <f>IF(Tabla267[[#This Row],[VALOR RESTANTE]]&lt;Tabla267[[#This Row],[VALOR]],"NO DISPONIBLE","DISPONIBLE")</f>
        <v>#N/A</v>
      </c>
      <c r="M9839" s="9">
        <f>COUNTIF(Tabla267[[#This Row],[VALOR RESTANTE]],0)</f>
        <v>0</v>
      </c>
    </row>
    <row r="9840" spans="2:13" hidden="1" x14ac:dyDescent="0.2">
      <c r="B9840" s="31">
        <v>9831</v>
      </c>
      <c r="J9840">
        <f t="shared" si="153"/>
        <v>105000</v>
      </c>
      <c r="K9840" t="e">
        <f>VLOOKUP(B9840,'REGISTRO ABONOS'!$B$8:$BC$10039,54,0)</f>
        <v>#N/A</v>
      </c>
      <c r="L9840" t="e">
        <f>IF(Tabla267[[#This Row],[VALOR RESTANTE]]&lt;Tabla267[[#This Row],[VALOR]],"NO DISPONIBLE","DISPONIBLE")</f>
        <v>#N/A</v>
      </c>
      <c r="M9840" s="9">
        <f>COUNTIF(Tabla267[[#This Row],[VALOR RESTANTE]],0)</f>
        <v>0</v>
      </c>
    </row>
    <row r="9841" spans="2:13" hidden="1" x14ac:dyDescent="0.2">
      <c r="B9841" s="31">
        <v>9832</v>
      </c>
      <c r="J9841">
        <f t="shared" si="153"/>
        <v>105000</v>
      </c>
      <c r="K9841" t="e">
        <f>VLOOKUP(B9841,'REGISTRO ABONOS'!$B$8:$BC$10039,54,0)</f>
        <v>#N/A</v>
      </c>
      <c r="L9841" t="e">
        <f>IF(Tabla267[[#This Row],[VALOR RESTANTE]]&lt;Tabla267[[#This Row],[VALOR]],"NO DISPONIBLE","DISPONIBLE")</f>
        <v>#N/A</v>
      </c>
      <c r="M9841" s="9">
        <f>COUNTIF(Tabla267[[#This Row],[VALOR RESTANTE]],0)</f>
        <v>0</v>
      </c>
    </row>
    <row r="9842" spans="2:13" hidden="1" x14ac:dyDescent="0.2">
      <c r="B9842" s="31">
        <v>9833</v>
      </c>
      <c r="J9842">
        <f t="shared" si="153"/>
        <v>105000</v>
      </c>
      <c r="K9842" t="e">
        <f>VLOOKUP(B9842,'REGISTRO ABONOS'!$B$8:$BC$10039,54,0)</f>
        <v>#N/A</v>
      </c>
      <c r="L9842" t="e">
        <f>IF(Tabla267[[#This Row],[VALOR RESTANTE]]&lt;Tabla267[[#This Row],[VALOR]],"NO DISPONIBLE","DISPONIBLE")</f>
        <v>#N/A</v>
      </c>
      <c r="M9842" s="9">
        <f>COUNTIF(Tabla267[[#This Row],[VALOR RESTANTE]],0)</f>
        <v>0</v>
      </c>
    </row>
    <row r="9843" spans="2:13" hidden="1" x14ac:dyDescent="0.2">
      <c r="B9843" s="31">
        <v>9834</v>
      </c>
      <c r="J9843">
        <f t="shared" si="153"/>
        <v>105000</v>
      </c>
      <c r="K9843" t="e">
        <f>VLOOKUP(B9843,'REGISTRO ABONOS'!$B$8:$BC$10039,54,0)</f>
        <v>#N/A</v>
      </c>
      <c r="L9843" t="e">
        <f>IF(Tabla267[[#This Row],[VALOR RESTANTE]]&lt;Tabla267[[#This Row],[VALOR]],"NO DISPONIBLE","DISPONIBLE")</f>
        <v>#N/A</v>
      </c>
      <c r="M9843" s="9">
        <f>COUNTIF(Tabla267[[#This Row],[VALOR RESTANTE]],0)</f>
        <v>0</v>
      </c>
    </row>
    <row r="9844" spans="2:13" hidden="1" x14ac:dyDescent="0.2">
      <c r="B9844" s="31">
        <v>9835</v>
      </c>
      <c r="J9844">
        <f t="shared" si="153"/>
        <v>105000</v>
      </c>
      <c r="K9844" t="e">
        <f>VLOOKUP(B9844,'REGISTRO ABONOS'!$B$8:$BC$10039,54,0)</f>
        <v>#N/A</v>
      </c>
      <c r="L9844" t="e">
        <f>IF(Tabla267[[#This Row],[VALOR RESTANTE]]&lt;Tabla267[[#This Row],[VALOR]],"NO DISPONIBLE","DISPONIBLE")</f>
        <v>#N/A</v>
      </c>
      <c r="M9844" s="9">
        <f>COUNTIF(Tabla267[[#This Row],[VALOR RESTANTE]],0)</f>
        <v>0</v>
      </c>
    </row>
    <row r="9845" spans="2:13" hidden="1" x14ac:dyDescent="0.2">
      <c r="B9845" s="31">
        <v>9836</v>
      </c>
      <c r="J9845">
        <f t="shared" si="153"/>
        <v>105000</v>
      </c>
      <c r="K9845" t="e">
        <f>VLOOKUP(B9845,'REGISTRO ABONOS'!$B$8:$BC$10039,54,0)</f>
        <v>#N/A</v>
      </c>
      <c r="L9845" t="e">
        <f>IF(Tabla267[[#This Row],[VALOR RESTANTE]]&lt;Tabla267[[#This Row],[VALOR]],"NO DISPONIBLE","DISPONIBLE")</f>
        <v>#N/A</v>
      </c>
      <c r="M9845" s="9">
        <f>COUNTIF(Tabla267[[#This Row],[VALOR RESTANTE]],0)</f>
        <v>0</v>
      </c>
    </row>
    <row r="9846" spans="2:13" hidden="1" x14ac:dyDescent="0.2">
      <c r="B9846" s="31">
        <v>9837</v>
      </c>
      <c r="J9846">
        <f t="shared" si="153"/>
        <v>105000</v>
      </c>
      <c r="K9846" t="e">
        <f>VLOOKUP(B9846,'REGISTRO ABONOS'!$B$8:$BC$10039,54,0)</f>
        <v>#N/A</v>
      </c>
      <c r="L9846" t="e">
        <f>IF(Tabla267[[#This Row],[VALOR RESTANTE]]&lt;Tabla267[[#This Row],[VALOR]],"NO DISPONIBLE","DISPONIBLE")</f>
        <v>#N/A</v>
      </c>
      <c r="M9846" s="9">
        <f>COUNTIF(Tabla267[[#This Row],[VALOR RESTANTE]],0)</f>
        <v>0</v>
      </c>
    </row>
    <row r="9847" spans="2:13" hidden="1" x14ac:dyDescent="0.2">
      <c r="B9847" s="31">
        <v>9838</v>
      </c>
      <c r="J9847">
        <f t="shared" si="153"/>
        <v>105000</v>
      </c>
      <c r="K9847" t="e">
        <f>VLOOKUP(B9847,'REGISTRO ABONOS'!$B$8:$BC$10039,54,0)</f>
        <v>#N/A</v>
      </c>
      <c r="L9847" t="e">
        <f>IF(Tabla267[[#This Row],[VALOR RESTANTE]]&lt;Tabla267[[#This Row],[VALOR]],"NO DISPONIBLE","DISPONIBLE")</f>
        <v>#N/A</v>
      </c>
      <c r="M9847" s="9">
        <f>COUNTIF(Tabla267[[#This Row],[VALOR RESTANTE]],0)</f>
        <v>0</v>
      </c>
    </row>
    <row r="9848" spans="2:13" hidden="1" x14ac:dyDescent="0.2">
      <c r="B9848" s="31">
        <v>9839</v>
      </c>
      <c r="J9848">
        <f t="shared" si="153"/>
        <v>105000</v>
      </c>
      <c r="K9848" t="e">
        <f>VLOOKUP(B9848,'REGISTRO ABONOS'!$B$8:$BC$10039,54,0)</f>
        <v>#N/A</v>
      </c>
      <c r="L9848" t="e">
        <f>IF(Tabla267[[#This Row],[VALOR RESTANTE]]&lt;Tabla267[[#This Row],[VALOR]],"NO DISPONIBLE","DISPONIBLE")</f>
        <v>#N/A</v>
      </c>
      <c r="M9848" s="9">
        <f>COUNTIF(Tabla267[[#This Row],[VALOR RESTANTE]],0)</f>
        <v>0</v>
      </c>
    </row>
    <row r="9849" spans="2:13" hidden="1" x14ac:dyDescent="0.2">
      <c r="B9849" s="31">
        <v>9840</v>
      </c>
      <c r="J9849">
        <f t="shared" si="153"/>
        <v>105000</v>
      </c>
      <c r="K9849" t="e">
        <f>VLOOKUP(B9849,'REGISTRO ABONOS'!$B$8:$BC$10039,54,0)</f>
        <v>#N/A</v>
      </c>
      <c r="L9849" t="e">
        <f>IF(Tabla267[[#This Row],[VALOR RESTANTE]]&lt;Tabla267[[#This Row],[VALOR]],"NO DISPONIBLE","DISPONIBLE")</f>
        <v>#N/A</v>
      </c>
      <c r="M9849" s="9">
        <f>COUNTIF(Tabla267[[#This Row],[VALOR RESTANTE]],0)</f>
        <v>0</v>
      </c>
    </row>
    <row r="9850" spans="2:13" hidden="1" x14ac:dyDescent="0.2">
      <c r="B9850" s="31">
        <v>9841</v>
      </c>
      <c r="J9850">
        <f t="shared" si="153"/>
        <v>105000</v>
      </c>
      <c r="K9850" t="e">
        <f>VLOOKUP(B9850,'REGISTRO ABONOS'!$B$8:$BC$10039,54,0)</f>
        <v>#N/A</v>
      </c>
      <c r="L9850" t="e">
        <f>IF(Tabla267[[#This Row],[VALOR RESTANTE]]&lt;Tabla267[[#This Row],[VALOR]],"NO DISPONIBLE","DISPONIBLE")</f>
        <v>#N/A</v>
      </c>
      <c r="M9850" s="9">
        <f>COUNTIF(Tabla267[[#This Row],[VALOR RESTANTE]],0)</f>
        <v>0</v>
      </c>
    </row>
    <row r="9851" spans="2:13" hidden="1" x14ac:dyDescent="0.2">
      <c r="B9851" s="31">
        <v>9842</v>
      </c>
      <c r="J9851">
        <f t="shared" si="153"/>
        <v>105000</v>
      </c>
      <c r="K9851" t="e">
        <f>VLOOKUP(B9851,'REGISTRO ABONOS'!$B$8:$BC$10039,54,0)</f>
        <v>#N/A</v>
      </c>
      <c r="L9851" t="e">
        <f>IF(Tabla267[[#This Row],[VALOR RESTANTE]]&lt;Tabla267[[#This Row],[VALOR]],"NO DISPONIBLE","DISPONIBLE")</f>
        <v>#N/A</v>
      </c>
      <c r="M9851" s="9">
        <f>COUNTIF(Tabla267[[#This Row],[VALOR RESTANTE]],0)</f>
        <v>0</v>
      </c>
    </row>
    <row r="9852" spans="2:13" hidden="1" x14ac:dyDescent="0.2">
      <c r="B9852" s="31">
        <v>9843</v>
      </c>
      <c r="J9852">
        <f t="shared" si="153"/>
        <v>105000</v>
      </c>
      <c r="K9852" t="e">
        <f>VLOOKUP(B9852,'REGISTRO ABONOS'!$B$8:$BC$10039,54,0)</f>
        <v>#N/A</v>
      </c>
      <c r="L9852" t="e">
        <f>IF(Tabla267[[#This Row],[VALOR RESTANTE]]&lt;Tabla267[[#This Row],[VALOR]],"NO DISPONIBLE","DISPONIBLE")</f>
        <v>#N/A</v>
      </c>
      <c r="M9852" s="9">
        <f>COUNTIF(Tabla267[[#This Row],[VALOR RESTANTE]],0)</f>
        <v>0</v>
      </c>
    </row>
    <row r="9853" spans="2:13" hidden="1" x14ac:dyDescent="0.2">
      <c r="B9853" s="31">
        <v>9844</v>
      </c>
      <c r="J9853">
        <f t="shared" si="153"/>
        <v>105000</v>
      </c>
      <c r="K9853" t="e">
        <f>VLOOKUP(B9853,'REGISTRO ABONOS'!$B$8:$BC$10039,54,0)</f>
        <v>#N/A</v>
      </c>
      <c r="L9853" t="e">
        <f>IF(Tabla267[[#This Row],[VALOR RESTANTE]]&lt;Tabla267[[#This Row],[VALOR]],"NO DISPONIBLE","DISPONIBLE")</f>
        <v>#N/A</v>
      </c>
      <c r="M9853" s="9">
        <f>COUNTIF(Tabla267[[#This Row],[VALOR RESTANTE]],0)</f>
        <v>0</v>
      </c>
    </row>
    <row r="9854" spans="2:13" hidden="1" x14ac:dyDescent="0.2">
      <c r="B9854" s="31">
        <v>9845</v>
      </c>
      <c r="J9854">
        <f t="shared" si="153"/>
        <v>105000</v>
      </c>
      <c r="K9854" t="e">
        <f>VLOOKUP(B9854,'REGISTRO ABONOS'!$B$8:$BC$10039,54,0)</f>
        <v>#N/A</v>
      </c>
      <c r="L9854" t="e">
        <f>IF(Tabla267[[#This Row],[VALOR RESTANTE]]&lt;Tabla267[[#This Row],[VALOR]],"NO DISPONIBLE","DISPONIBLE")</f>
        <v>#N/A</v>
      </c>
      <c r="M9854" s="9">
        <f>COUNTIF(Tabla267[[#This Row],[VALOR RESTANTE]],0)</f>
        <v>0</v>
      </c>
    </row>
    <row r="9855" spans="2:13" hidden="1" x14ac:dyDescent="0.2">
      <c r="B9855" s="31">
        <v>9846</v>
      </c>
      <c r="J9855">
        <f t="shared" si="153"/>
        <v>105000</v>
      </c>
      <c r="K9855" t="e">
        <f>VLOOKUP(B9855,'REGISTRO ABONOS'!$B$8:$BC$10039,54,0)</f>
        <v>#N/A</v>
      </c>
      <c r="L9855" t="e">
        <f>IF(Tabla267[[#This Row],[VALOR RESTANTE]]&lt;Tabla267[[#This Row],[VALOR]],"NO DISPONIBLE","DISPONIBLE")</f>
        <v>#N/A</v>
      </c>
      <c r="M9855" s="9">
        <f>COUNTIF(Tabla267[[#This Row],[VALOR RESTANTE]],0)</f>
        <v>0</v>
      </c>
    </row>
    <row r="9856" spans="2:13" hidden="1" x14ac:dyDescent="0.2">
      <c r="B9856" s="31">
        <v>9847</v>
      </c>
      <c r="J9856">
        <f t="shared" si="153"/>
        <v>105000</v>
      </c>
      <c r="K9856" t="e">
        <f>VLOOKUP(B9856,'REGISTRO ABONOS'!$B$8:$BC$10039,54,0)</f>
        <v>#N/A</v>
      </c>
      <c r="L9856" t="e">
        <f>IF(Tabla267[[#This Row],[VALOR RESTANTE]]&lt;Tabla267[[#This Row],[VALOR]],"NO DISPONIBLE","DISPONIBLE")</f>
        <v>#N/A</v>
      </c>
      <c r="M9856" s="9">
        <f>COUNTIF(Tabla267[[#This Row],[VALOR RESTANTE]],0)</f>
        <v>0</v>
      </c>
    </row>
    <row r="9857" spans="2:13" hidden="1" x14ac:dyDescent="0.2">
      <c r="B9857" s="31">
        <v>9848</v>
      </c>
      <c r="J9857">
        <f t="shared" si="153"/>
        <v>105000</v>
      </c>
      <c r="K9857" t="e">
        <f>VLOOKUP(B9857,'REGISTRO ABONOS'!$B$8:$BC$10039,54,0)</f>
        <v>#N/A</v>
      </c>
      <c r="L9857" t="e">
        <f>IF(Tabla267[[#This Row],[VALOR RESTANTE]]&lt;Tabla267[[#This Row],[VALOR]],"NO DISPONIBLE","DISPONIBLE")</f>
        <v>#N/A</v>
      </c>
      <c r="M9857" s="9">
        <f>COUNTIF(Tabla267[[#This Row],[VALOR RESTANTE]],0)</f>
        <v>0</v>
      </c>
    </row>
    <row r="9858" spans="2:13" hidden="1" x14ac:dyDescent="0.2">
      <c r="B9858" s="31">
        <v>9849</v>
      </c>
      <c r="J9858">
        <f t="shared" si="153"/>
        <v>105000</v>
      </c>
      <c r="K9858" t="e">
        <f>VLOOKUP(B9858,'REGISTRO ABONOS'!$B$8:$BC$10039,54,0)</f>
        <v>#N/A</v>
      </c>
      <c r="L9858" t="e">
        <f>IF(Tabla267[[#This Row],[VALOR RESTANTE]]&lt;Tabla267[[#This Row],[VALOR]],"NO DISPONIBLE","DISPONIBLE")</f>
        <v>#N/A</v>
      </c>
      <c r="M9858" s="9">
        <f>COUNTIF(Tabla267[[#This Row],[VALOR RESTANTE]],0)</f>
        <v>0</v>
      </c>
    </row>
    <row r="9859" spans="2:13" hidden="1" x14ac:dyDescent="0.2">
      <c r="B9859" s="31">
        <v>9850</v>
      </c>
      <c r="J9859">
        <f t="shared" si="153"/>
        <v>105000</v>
      </c>
      <c r="K9859" t="e">
        <f>VLOOKUP(B9859,'REGISTRO ABONOS'!$B$8:$BC$10039,54,0)</f>
        <v>#N/A</v>
      </c>
      <c r="L9859" t="e">
        <f>IF(Tabla267[[#This Row],[VALOR RESTANTE]]&lt;Tabla267[[#This Row],[VALOR]],"NO DISPONIBLE","DISPONIBLE")</f>
        <v>#N/A</v>
      </c>
      <c r="M9859" s="9">
        <f>COUNTIF(Tabla267[[#This Row],[VALOR RESTANTE]],0)</f>
        <v>0</v>
      </c>
    </row>
    <row r="9860" spans="2:13" hidden="1" x14ac:dyDescent="0.2">
      <c r="B9860" s="31">
        <v>9851</v>
      </c>
      <c r="J9860">
        <f t="shared" si="153"/>
        <v>105000</v>
      </c>
      <c r="K9860" t="e">
        <f>VLOOKUP(B9860,'REGISTRO ABONOS'!$B$8:$BC$10039,54,0)</f>
        <v>#N/A</v>
      </c>
      <c r="L9860" t="e">
        <f>IF(Tabla267[[#This Row],[VALOR RESTANTE]]&lt;Tabla267[[#This Row],[VALOR]],"NO DISPONIBLE","DISPONIBLE")</f>
        <v>#N/A</v>
      </c>
      <c r="M9860" s="9">
        <f>COUNTIF(Tabla267[[#This Row],[VALOR RESTANTE]],0)</f>
        <v>0</v>
      </c>
    </row>
    <row r="9861" spans="2:13" hidden="1" x14ac:dyDescent="0.2">
      <c r="B9861" s="31">
        <v>9852</v>
      </c>
      <c r="J9861">
        <f t="shared" si="153"/>
        <v>105000</v>
      </c>
      <c r="K9861" t="e">
        <f>VLOOKUP(B9861,'REGISTRO ABONOS'!$B$8:$BC$10039,54,0)</f>
        <v>#N/A</v>
      </c>
      <c r="L9861" t="e">
        <f>IF(Tabla267[[#This Row],[VALOR RESTANTE]]&lt;Tabla267[[#This Row],[VALOR]],"NO DISPONIBLE","DISPONIBLE")</f>
        <v>#N/A</v>
      </c>
      <c r="M9861" s="9">
        <f>COUNTIF(Tabla267[[#This Row],[VALOR RESTANTE]],0)</f>
        <v>0</v>
      </c>
    </row>
    <row r="9862" spans="2:13" hidden="1" x14ac:dyDescent="0.2">
      <c r="B9862" s="31">
        <v>9853</v>
      </c>
      <c r="J9862">
        <f t="shared" si="153"/>
        <v>105000</v>
      </c>
      <c r="K9862" t="e">
        <f>VLOOKUP(B9862,'REGISTRO ABONOS'!$B$8:$BC$10039,54,0)</f>
        <v>#N/A</v>
      </c>
      <c r="L9862" t="e">
        <f>IF(Tabla267[[#This Row],[VALOR RESTANTE]]&lt;Tabla267[[#This Row],[VALOR]],"NO DISPONIBLE","DISPONIBLE")</f>
        <v>#N/A</v>
      </c>
      <c r="M9862" s="9">
        <f>COUNTIF(Tabla267[[#This Row],[VALOR RESTANTE]],0)</f>
        <v>0</v>
      </c>
    </row>
    <row r="9863" spans="2:13" hidden="1" x14ac:dyDescent="0.2">
      <c r="B9863" s="31">
        <v>9854</v>
      </c>
      <c r="J9863">
        <f t="shared" si="153"/>
        <v>105000</v>
      </c>
      <c r="K9863" t="e">
        <f>VLOOKUP(B9863,'REGISTRO ABONOS'!$B$8:$BC$10039,54,0)</f>
        <v>#N/A</v>
      </c>
      <c r="L9863" t="e">
        <f>IF(Tabla267[[#This Row],[VALOR RESTANTE]]&lt;Tabla267[[#This Row],[VALOR]],"NO DISPONIBLE","DISPONIBLE")</f>
        <v>#N/A</v>
      </c>
      <c r="M9863" s="9">
        <f>COUNTIF(Tabla267[[#This Row],[VALOR RESTANTE]],0)</f>
        <v>0</v>
      </c>
    </row>
    <row r="9864" spans="2:13" hidden="1" x14ac:dyDescent="0.2">
      <c r="B9864" s="31">
        <v>9855</v>
      </c>
      <c r="J9864">
        <f t="shared" si="153"/>
        <v>105000</v>
      </c>
      <c r="K9864" t="e">
        <f>VLOOKUP(B9864,'REGISTRO ABONOS'!$B$8:$BC$10039,54,0)</f>
        <v>#N/A</v>
      </c>
      <c r="L9864" t="e">
        <f>IF(Tabla267[[#This Row],[VALOR RESTANTE]]&lt;Tabla267[[#This Row],[VALOR]],"NO DISPONIBLE","DISPONIBLE")</f>
        <v>#N/A</v>
      </c>
      <c r="M9864" s="9">
        <f>COUNTIF(Tabla267[[#This Row],[VALOR RESTANTE]],0)</f>
        <v>0</v>
      </c>
    </row>
    <row r="9865" spans="2:13" hidden="1" x14ac:dyDescent="0.2">
      <c r="B9865" s="31">
        <v>9856</v>
      </c>
      <c r="J9865">
        <f t="shared" si="153"/>
        <v>105000</v>
      </c>
      <c r="K9865" t="e">
        <f>VLOOKUP(B9865,'REGISTRO ABONOS'!$B$8:$BC$10039,54,0)</f>
        <v>#N/A</v>
      </c>
      <c r="L9865" t="e">
        <f>IF(Tabla267[[#This Row],[VALOR RESTANTE]]&lt;Tabla267[[#This Row],[VALOR]],"NO DISPONIBLE","DISPONIBLE")</f>
        <v>#N/A</v>
      </c>
      <c r="M9865" s="9">
        <f>COUNTIF(Tabla267[[#This Row],[VALOR RESTANTE]],0)</f>
        <v>0</v>
      </c>
    </row>
    <row r="9866" spans="2:13" hidden="1" x14ac:dyDescent="0.2">
      <c r="B9866" s="31">
        <v>9857</v>
      </c>
      <c r="J9866">
        <f t="shared" si="153"/>
        <v>105000</v>
      </c>
      <c r="K9866" t="e">
        <f>VLOOKUP(B9866,'REGISTRO ABONOS'!$B$8:$BC$10039,54,0)</f>
        <v>#N/A</v>
      </c>
      <c r="L9866" t="e">
        <f>IF(Tabla267[[#This Row],[VALOR RESTANTE]]&lt;Tabla267[[#This Row],[VALOR]],"NO DISPONIBLE","DISPONIBLE")</f>
        <v>#N/A</v>
      </c>
      <c r="M9866" s="9">
        <f>COUNTIF(Tabla267[[#This Row],[VALOR RESTANTE]],0)</f>
        <v>0</v>
      </c>
    </row>
    <row r="9867" spans="2:13" hidden="1" x14ac:dyDescent="0.2">
      <c r="B9867" s="31">
        <v>9858</v>
      </c>
      <c r="J9867">
        <f t="shared" si="153"/>
        <v>105000</v>
      </c>
      <c r="K9867" t="e">
        <f>VLOOKUP(B9867,'REGISTRO ABONOS'!$B$8:$BC$10039,54,0)</f>
        <v>#N/A</v>
      </c>
      <c r="L9867" t="e">
        <f>IF(Tabla267[[#This Row],[VALOR RESTANTE]]&lt;Tabla267[[#This Row],[VALOR]],"NO DISPONIBLE","DISPONIBLE")</f>
        <v>#N/A</v>
      </c>
      <c r="M9867" s="9">
        <f>COUNTIF(Tabla267[[#This Row],[VALOR RESTANTE]],0)</f>
        <v>0</v>
      </c>
    </row>
    <row r="9868" spans="2:13" hidden="1" x14ac:dyDescent="0.2">
      <c r="B9868" s="31">
        <v>9859</v>
      </c>
      <c r="J9868">
        <f t="shared" ref="J9868:J9931" si="154">IF(C9868&gt;43607,130000,105000)</f>
        <v>105000</v>
      </c>
      <c r="K9868" t="e">
        <f>VLOOKUP(B9868,'REGISTRO ABONOS'!$B$8:$BC$10039,54,0)</f>
        <v>#N/A</v>
      </c>
      <c r="L9868" t="e">
        <f>IF(Tabla267[[#This Row],[VALOR RESTANTE]]&lt;Tabla267[[#This Row],[VALOR]],"NO DISPONIBLE","DISPONIBLE")</f>
        <v>#N/A</v>
      </c>
      <c r="M9868" s="9">
        <f>COUNTIF(Tabla267[[#This Row],[VALOR RESTANTE]],0)</f>
        <v>0</v>
      </c>
    </row>
    <row r="9869" spans="2:13" hidden="1" x14ac:dyDescent="0.2">
      <c r="B9869" s="31">
        <v>9860</v>
      </c>
      <c r="J9869">
        <f t="shared" si="154"/>
        <v>105000</v>
      </c>
      <c r="K9869" t="e">
        <f>VLOOKUP(B9869,'REGISTRO ABONOS'!$B$8:$BC$10039,54,0)</f>
        <v>#N/A</v>
      </c>
      <c r="L9869" t="e">
        <f>IF(Tabla267[[#This Row],[VALOR RESTANTE]]&lt;Tabla267[[#This Row],[VALOR]],"NO DISPONIBLE","DISPONIBLE")</f>
        <v>#N/A</v>
      </c>
      <c r="M9869" s="9">
        <f>COUNTIF(Tabla267[[#This Row],[VALOR RESTANTE]],0)</f>
        <v>0</v>
      </c>
    </row>
    <row r="9870" spans="2:13" hidden="1" x14ac:dyDescent="0.2">
      <c r="B9870" s="31">
        <v>9861</v>
      </c>
      <c r="J9870">
        <f t="shared" si="154"/>
        <v>105000</v>
      </c>
      <c r="K9870" t="e">
        <f>VLOOKUP(B9870,'REGISTRO ABONOS'!$B$8:$BC$10039,54,0)</f>
        <v>#N/A</v>
      </c>
      <c r="L9870" t="e">
        <f>IF(Tabla267[[#This Row],[VALOR RESTANTE]]&lt;Tabla267[[#This Row],[VALOR]],"NO DISPONIBLE","DISPONIBLE")</f>
        <v>#N/A</v>
      </c>
      <c r="M9870" s="9">
        <f>COUNTIF(Tabla267[[#This Row],[VALOR RESTANTE]],0)</f>
        <v>0</v>
      </c>
    </row>
    <row r="9871" spans="2:13" hidden="1" x14ac:dyDescent="0.2">
      <c r="B9871" s="31">
        <v>9862</v>
      </c>
      <c r="J9871">
        <f t="shared" si="154"/>
        <v>105000</v>
      </c>
      <c r="K9871" t="e">
        <f>VLOOKUP(B9871,'REGISTRO ABONOS'!$B$8:$BC$10039,54,0)</f>
        <v>#N/A</v>
      </c>
      <c r="L9871" t="e">
        <f>IF(Tabla267[[#This Row],[VALOR RESTANTE]]&lt;Tabla267[[#This Row],[VALOR]],"NO DISPONIBLE","DISPONIBLE")</f>
        <v>#N/A</v>
      </c>
      <c r="M9871" s="9">
        <f>COUNTIF(Tabla267[[#This Row],[VALOR RESTANTE]],0)</f>
        <v>0</v>
      </c>
    </row>
    <row r="9872" spans="2:13" hidden="1" x14ac:dyDescent="0.2">
      <c r="B9872" s="31">
        <v>9863</v>
      </c>
      <c r="J9872">
        <f t="shared" si="154"/>
        <v>105000</v>
      </c>
      <c r="K9872" t="e">
        <f>VLOOKUP(B9872,'REGISTRO ABONOS'!$B$8:$BC$10039,54,0)</f>
        <v>#N/A</v>
      </c>
      <c r="L9872" t="e">
        <f>IF(Tabla267[[#This Row],[VALOR RESTANTE]]&lt;Tabla267[[#This Row],[VALOR]],"NO DISPONIBLE","DISPONIBLE")</f>
        <v>#N/A</v>
      </c>
      <c r="M9872" s="9">
        <f>COUNTIF(Tabla267[[#This Row],[VALOR RESTANTE]],0)</f>
        <v>0</v>
      </c>
    </row>
    <row r="9873" spans="2:13" hidden="1" x14ac:dyDescent="0.2">
      <c r="B9873" s="31">
        <v>9864</v>
      </c>
      <c r="J9873">
        <f t="shared" si="154"/>
        <v>105000</v>
      </c>
      <c r="K9873" t="e">
        <f>VLOOKUP(B9873,'REGISTRO ABONOS'!$B$8:$BC$10039,54,0)</f>
        <v>#N/A</v>
      </c>
      <c r="L9873" t="e">
        <f>IF(Tabla267[[#This Row],[VALOR RESTANTE]]&lt;Tabla267[[#This Row],[VALOR]],"NO DISPONIBLE","DISPONIBLE")</f>
        <v>#N/A</v>
      </c>
      <c r="M9873" s="9">
        <f>COUNTIF(Tabla267[[#This Row],[VALOR RESTANTE]],0)</f>
        <v>0</v>
      </c>
    </row>
    <row r="9874" spans="2:13" hidden="1" x14ac:dyDescent="0.2">
      <c r="B9874" s="31">
        <v>9865</v>
      </c>
      <c r="J9874">
        <f t="shared" si="154"/>
        <v>105000</v>
      </c>
      <c r="K9874" t="e">
        <f>VLOOKUP(B9874,'REGISTRO ABONOS'!$B$8:$BC$10039,54,0)</f>
        <v>#N/A</v>
      </c>
      <c r="L9874" t="e">
        <f>IF(Tabla267[[#This Row],[VALOR RESTANTE]]&lt;Tabla267[[#This Row],[VALOR]],"NO DISPONIBLE","DISPONIBLE")</f>
        <v>#N/A</v>
      </c>
      <c r="M9874" s="9">
        <f>COUNTIF(Tabla267[[#This Row],[VALOR RESTANTE]],0)</f>
        <v>0</v>
      </c>
    </row>
    <row r="9875" spans="2:13" hidden="1" x14ac:dyDescent="0.2">
      <c r="B9875" s="31">
        <v>9866</v>
      </c>
      <c r="J9875">
        <f t="shared" si="154"/>
        <v>105000</v>
      </c>
      <c r="K9875" t="e">
        <f>VLOOKUP(B9875,'REGISTRO ABONOS'!$B$8:$BC$10039,54,0)</f>
        <v>#N/A</v>
      </c>
      <c r="L9875" t="e">
        <f>IF(Tabla267[[#This Row],[VALOR RESTANTE]]&lt;Tabla267[[#This Row],[VALOR]],"NO DISPONIBLE","DISPONIBLE")</f>
        <v>#N/A</v>
      </c>
      <c r="M9875" s="9">
        <f>COUNTIF(Tabla267[[#This Row],[VALOR RESTANTE]],0)</f>
        <v>0</v>
      </c>
    </row>
    <row r="9876" spans="2:13" hidden="1" x14ac:dyDescent="0.2">
      <c r="B9876" s="31">
        <v>9867</v>
      </c>
      <c r="J9876">
        <f t="shared" si="154"/>
        <v>105000</v>
      </c>
      <c r="K9876" t="e">
        <f>VLOOKUP(B9876,'REGISTRO ABONOS'!$B$8:$BC$10039,54,0)</f>
        <v>#N/A</v>
      </c>
      <c r="L9876" t="e">
        <f>IF(Tabla267[[#This Row],[VALOR RESTANTE]]&lt;Tabla267[[#This Row],[VALOR]],"NO DISPONIBLE","DISPONIBLE")</f>
        <v>#N/A</v>
      </c>
      <c r="M9876" s="9">
        <f>COUNTIF(Tabla267[[#This Row],[VALOR RESTANTE]],0)</f>
        <v>0</v>
      </c>
    </row>
    <row r="9877" spans="2:13" hidden="1" x14ac:dyDescent="0.2">
      <c r="B9877" s="31">
        <v>9868</v>
      </c>
      <c r="J9877">
        <f t="shared" si="154"/>
        <v>105000</v>
      </c>
      <c r="K9877" t="e">
        <f>VLOOKUP(B9877,'REGISTRO ABONOS'!$B$8:$BC$10039,54,0)</f>
        <v>#N/A</v>
      </c>
      <c r="L9877" t="e">
        <f>IF(Tabla267[[#This Row],[VALOR RESTANTE]]&lt;Tabla267[[#This Row],[VALOR]],"NO DISPONIBLE","DISPONIBLE")</f>
        <v>#N/A</v>
      </c>
      <c r="M9877" s="9">
        <f>COUNTIF(Tabla267[[#This Row],[VALOR RESTANTE]],0)</f>
        <v>0</v>
      </c>
    </row>
    <row r="9878" spans="2:13" hidden="1" x14ac:dyDescent="0.2">
      <c r="B9878" s="31">
        <v>9869</v>
      </c>
      <c r="J9878">
        <f t="shared" si="154"/>
        <v>105000</v>
      </c>
      <c r="K9878" t="e">
        <f>VLOOKUP(B9878,'REGISTRO ABONOS'!$B$8:$BC$10039,54,0)</f>
        <v>#N/A</v>
      </c>
      <c r="L9878" t="e">
        <f>IF(Tabla267[[#This Row],[VALOR RESTANTE]]&lt;Tabla267[[#This Row],[VALOR]],"NO DISPONIBLE","DISPONIBLE")</f>
        <v>#N/A</v>
      </c>
      <c r="M9878" s="9">
        <f>COUNTIF(Tabla267[[#This Row],[VALOR RESTANTE]],0)</f>
        <v>0</v>
      </c>
    </row>
    <row r="9879" spans="2:13" hidden="1" x14ac:dyDescent="0.2">
      <c r="B9879" s="31">
        <v>9870</v>
      </c>
      <c r="J9879">
        <f t="shared" si="154"/>
        <v>105000</v>
      </c>
      <c r="K9879" t="e">
        <f>VLOOKUP(B9879,'REGISTRO ABONOS'!$B$8:$BC$10039,54,0)</f>
        <v>#N/A</v>
      </c>
      <c r="L9879" t="e">
        <f>IF(Tabla267[[#This Row],[VALOR RESTANTE]]&lt;Tabla267[[#This Row],[VALOR]],"NO DISPONIBLE","DISPONIBLE")</f>
        <v>#N/A</v>
      </c>
      <c r="M9879" s="9">
        <f>COUNTIF(Tabla267[[#This Row],[VALOR RESTANTE]],0)</f>
        <v>0</v>
      </c>
    </row>
    <row r="9880" spans="2:13" hidden="1" x14ac:dyDescent="0.2">
      <c r="B9880" s="31">
        <v>9871</v>
      </c>
      <c r="J9880">
        <f t="shared" si="154"/>
        <v>105000</v>
      </c>
      <c r="K9880" t="e">
        <f>VLOOKUP(B9880,'REGISTRO ABONOS'!$B$8:$BC$10039,54,0)</f>
        <v>#N/A</v>
      </c>
      <c r="L9880" t="e">
        <f>IF(Tabla267[[#This Row],[VALOR RESTANTE]]&lt;Tabla267[[#This Row],[VALOR]],"NO DISPONIBLE","DISPONIBLE")</f>
        <v>#N/A</v>
      </c>
      <c r="M9880" s="9">
        <f>COUNTIF(Tabla267[[#This Row],[VALOR RESTANTE]],0)</f>
        <v>0</v>
      </c>
    </row>
    <row r="9881" spans="2:13" hidden="1" x14ac:dyDescent="0.2">
      <c r="B9881" s="31">
        <v>9872</v>
      </c>
      <c r="J9881">
        <f t="shared" si="154"/>
        <v>105000</v>
      </c>
      <c r="K9881" t="e">
        <f>VLOOKUP(B9881,'REGISTRO ABONOS'!$B$8:$BC$10039,54,0)</f>
        <v>#N/A</v>
      </c>
      <c r="L9881" t="e">
        <f>IF(Tabla267[[#This Row],[VALOR RESTANTE]]&lt;Tabla267[[#This Row],[VALOR]],"NO DISPONIBLE","DISPONIBLE")</f>
        <v>#N/A</v>
      </c>
      <c r="M9881" s="9">
        <f>COUNTIF(Tabla267[[#This Row],[VALOR RESTANTE]],0)</f>
        <v>0</v>
      </c>
    </row>
    <row r="9882" spans="2:13" hidden="1" x14ac:dyDescent="0.2">
      <c r="B9882" s="31">
        <v>9873</v>
      </c>
      <c r="J9882">
        <f t="shared" si="154"/>
        <v>105000</v>
      </c>
      <c r="K9882" t="e">
        <f>VLOOKUP(B9882,'REGISTRO ABONOS'!$B$8:$BC$10039,54,0)</f>
        <v>#N/A</v>
      </c>
      <c r="L9882" t="e">
        <f>IF(Tabla267[[#This Row],[VALOR RESTANTE]]&lt;Tabla267[[#This Row],[VALOR]],"NO DISPONIBLE","DISPONIBLE")</f>
        <v>#N/A</v>
      </c>
      <c r="M9882" s="9">
        <f>COUNTIF(Tabla267[[#This Row],[VALOR RESTANTE]],0)</f>
        <v>0</v>
      </c>
    </row>
    <row r="9883" spans="2:13" hidden="1" x14ac:dyDescent="0.2">
      <c r="B9883" s="31">
        <v>9874</v>
      </c>
      <c r="J9883">
        <f t="shared" si="154"/>
        <v>105000</v>
      </c>
      <c r="K9883" t="e">
        <f>VLOOKUP(B9883,'REGISTRO ABONOS'!$B$8:$BC$10039,54,0)</f>
        <v>#N/A</v>
      </c>
      <c r="L9883" t="e">
        <f>IF(Tabla267[[#This Row],[VALOR RESTANTE]]&lt;Tabla267[[#This Row],[VALOR]],"NO DISPONIBLE","DISPONIBLE")</f>
        <v>#N/A</v>
      </c>
      <c r="M9883" s="9">
        <f>COUNTIF(Tabla267[[#This Row],[VALOR RESTANTE]],0)</f>
        <v>0</v>
      </c>
    </row>
    <row r="9884" spans="2:13" hidden="1" x14ac:dyDescent="0.2">
      <c r="B9884" s="31">
        <v>9875</v>
      </c>
      <c r="J9884">
        <f t="shared" si="154"/>
        <v>105000</v>
      </c>
      <c r="K9884" t="e">
        <f>VLOOKUP(B9884,'REGISTRO ABONOS'!$B$8:$BC$10039,54,0)</f>
        <v>#N/A</v>
      </c>
      <c r="L9884" t="e">
        <f>IF(Tabla267[[#This Row],[VALOR RESTANTE]]&lt;Tabla267[[#This Row],[VALOR]],"NO DISPONIBLE","DISPONIBLE")</f>
        <v>#N/A</v>
      </c>
      <c r="M9884" s="9">
        <f>COUNTIF(Tabla267[[#This Row],[VALOR RESTANTE]],0)</f>
        <v>0</v>
      </c>
    </row>
    <row r="9885" spans="2:13" hidden="1" x14ac:dyDescent="0.2">
      <c r="B9885" s="31">
        <v>9876</v>
      </c>
      <c r="J9885">
        <f t="shared" si="154"/>
        <v>105000</v>
      </c>
      <c r="K9885" t="e">
        <f>VLOOKUP(B9885,'REGISTRO ABONOS'!$B$8:$BC$10039,54,0)</f>
        <v>#N/A</v>
      </c>
      <c r="L9885" t="e">
        <f>IF(Tabla267[[#This Row],[VALOR RESTANTE]]&lt;Tabla267[[#This Row],[VALOR]],"NO DISPONIBLE","DISPONIBLE")</f>
        <v>#N/A</v>
      </c>
      <c r="M9885" s="9">
        <f>COUNTIF(Tabla267[[#This Row],[VALOR RESTANTE]],0)</f>
        <v>0</v>
      </c>
    </row>
    <row r="9886" spans="2:13" hidden="1" x14ac:dyDescent="0.2">
      <c r="B9886" s="31">
        <v>9877</v>
      </c>
      <c r="J9886">
        <f t="shared" si="154"/>
        <v>105000</v>
      </c>
      <c r="K9886" t="e">
        <f>VLOOKUP(B9886,'REGISTRO ABONOS'!$B$8:$BC$10039,54,0)</f>
        <v>#N/A</v>
      </c>
      <c r="L9886" t="e">
        <f>IF(Tabla267[[#This Row],[VALOR RESTANTE]]&lt;Tabla267[[#This Row],[VALOR]],"NO DISPONIBLE","DISPONIBLE")</f>
        <v>#N/A</v>
      </c>
      <c r="M9886" s="9">
        <f>COUNTIF(Tabla267[[#This Row],[VALOR RESTANTE]],0)</f>
        <v>0</v>
      </c>
    </row>
    <row r="9887" spans="2:13" hidden="1" x14ac:dyDescent="0.2">
      <c r="B9887" s="31">
        <v>9878</v>
      </c>
      <c r="J9887">
        <f t="shared" si="154"/>
        <v>105000</v>
      </c>
      <c r="K9887" t="e">
        <f>VLOOKUP(B9887,'REGISTRO ABONOS'!$B$8:$BC$10039,54,0)</f>
        <v>#N/A</v>
      </c>
      <c r="L9887" t="e">
        <f>IF(Tabla267[[#This Row],[VALOR RESTANTE]]&lt;Tabla267[[#This Row],[VALOR]],"NO DISPONIBLE","DISPONIBLE")</f>
        <v>#N/A</v>
      </c>
      <c r="M9887" s="9">
        <f>COUNTIF(Tabla267[[#This Row],[VALOR RESTANTE]],0)</f>
        <v>0</v>
      </c>
    </row>
    <row r="9888" spans="2:13" hidden="1" x14ac:dyDescent="0.2">
      <c r="B9888" s="31">
        <v>9879</v>
      </c>
      <c r="J9888">
        <f t="shared" si="154"/>
        <v>105000</v>
      </c>
      <c r="K9888" t="e">
        <f>VLOOKUP(B9888,'REGISTRO ABONOS'!$B$8:$BC$10039,54,0)</f>
        <v>#N/A</v>
      </c>
      <c r="L9888" t="e">
        <f>IF(Tabla267[[#This Row],[VALOR RESTANTE]]&lt;Tabla267[[#This Row],[VALOR]],"NO DISPONIBLE","DISPONIBLE")</f>
        <v>#N/A</v>
      </c>
      <c r="M9888" s="9">
        <f>COUNTIF(Tabla267[[#This Row],[VALOR RESTANTE]],0)</f>
        <v>0</v>
      </c>
    </row>
    <row r="9889" spans="2:13" hidden="1" x14ac:dyDescent="0.2">
      <c r="B9889" s="31">
        <v>9880</v>
      </c>
      <c r="J9889">
        <f t="shared" si="154"/>
        <v>105000</v>
      </c>
      <c r="K9889" t="e">
        <f>VLOOKUP(B9889,'REGISTRO ABONOS'!$B$8:$BC$10039,54,0)</f>
        <v>#N/A</v>
      </c>
      <c r="L9889" t="e">
        <f>IF(Tabla267[[#This Row],[VALOR RESTANTE]]&lt;Tabla267[[#This Row],[VALOR]],"NO DISPONIBLE","DISPONIBLE")</f>
        <v>#N/A</v>
      </c>
      <c r="M9889" s="9">
        <f>COUNTIF(Tabla267[[#This Row],[VALOR RESTANTE]],0)</f>
        <v>0</v>
      </c>
    </row>
    <row r="9890" spans="2:13" hidden="1" x14ac:dyDescent="0.2">
      <c r="B9890" s="31">
        <v>9881</v>
      </c>
      <c r="J9890">
        <f t="shared" si="154"/>
        <v>105000</v>
      </c>
      <c r="K9890" t="e">
        <f>VLOOKUP(B9890,'REGISTRO ABONOS'!$B$8:$BC$10039,54,0)</f>
        <v>#N/A</v>
      </c>
      <c r="L9890" t="e">
        <f>IF(Tabla267[[#This Row],[VALOR RESTANTE]]&lt;Tabla267[[#This Row],[VALOR]],"NO DISPONIBLE","DISPONIBLE")</f>
        <v>#N/A</v>
      </c>
      <c r="M9890" s="9">
        <f>COUNTIF(Tabla267[[#This Row],[VALOR RESTANTE]],0)</f>
        <v>0</v>
      </c>
    </row>
    <row r="9891" spans="2:13" hidden="1" x14ac:dyDescent="0.2">
      <c r="B9891" s="31">
        <v>9882</v>
      </c>
      <c r="J9891">
        <f t="shared" si="154"/>
        <v>105000</v>
      </c>
      <c r="K9891" t="e">
        <f>VLOOKUP(B9891,'REGISTRO ABONOS'!$B$8:$BC$10039,54,0)</f>
        <v>#N/A</v>
      </c>
      <c r="L9891" t="e">
        <f>IF(Tabla267[[#This Row],[VALOR RESTANTE]]&lt;Tabla267[[#This Row],[VALOR]],"NO DISPONIBLE","DISPONIBLE")</f>
        <v>#N/A</v>
      </c>
      <c r="M9891" s="9">
        <f>COUNTIF(Tabla267[[#This Row],[VALOR RESTANTE]],0)</f>
        <v>0</v>
      </c>
    </row>
    <row r="9892" spans="2:13" hidden="1" x14ac:dyDescent="0.2">
      <c r="B9892" s="31">
        <v>9883</v>
      </c>
      <c r="J9892">
        <f t="shared" si="154"/>
        <v>105000</v>
      </c>
      <c r="K9892" t="e">
        <f>VLOOKUP(B9892,'REGISTRO ABONOS'!$B$8:$BC$10039,54,0)</f>
        <v>#N/A</v>
      </c>
      <c r="L9892" t="e">
        <f>IF(Tabla267[[#This Row],[VALOR RESTANTE]]&lt;Tabla267[[#This Row],[VALOR]],"NO DISPONIBLE","DISPONIBLE")</f>
        <v>#N/A</v>
      </c>
      <c r="M9892" s="9">
        <f>COUNTIF(Tabla267[[#This Row],[VALOR RESTANTE]],0)</f>
        <v>0</v>
      </c>
    </row>
    <row r="9893" spans="2:13" hidden="1" x14ac:dyDescent="0.2">
      <c r="B9893" s="31">
        <v>9884</v>
      </c>
      <c r="J9893">
        <f t="shared" si="154"/>
        <v>105000</v>
      </c>
      <c r="K9893" t="e">
        <f>VLOOKUP(B9893,'REGISTRO ABONOS'!$B$8:$BC$10039,54,0)</f>
        <v>#N/A</v>
      </c>
      <c r="L9893" t="e">
        <f>IF(Tabla267[[#This Row],[VALOR RESTANTE]]&lt;Tabla267[[#This Row],[VALOR]],"NO DISPONIBLE","DISPONIBLE")</f>
        <v>#N/A</v>
      </c>
      <c r="M9893" s="9">
        <f>COUNTIF(Tabla267[[#This Row],[VALOR RESTANTE]],0)</f>
        <v>0</v>
      </c>
    </row>
    <row r="9894" spans="2:13" hidden="1" x14ac:dyDescent="0.2">
      <c r="B9894" s="31">
        <v>9885</v>
      </c>
      <c r="J9894">
        <f t="shared" si="154"/>
        <v>105000</v>
      </c>
      <c r="K9894" t="e">
        <f>VLOOKUP(B9894,'REGISTRO ABONOS'!$B$8:$BC$10039,54,0)</f>
        <v>#N/A</v>
      </c>
      <c r="L9894" t="e">
        <f>IF(Tabla267[[#This Row],[VALOR RESTANTE]]&lt;Tabla267[[#This Row],[VALOR]],"NO DISPONIBLE","DISPONIBLE")</f>
        <v>#N/A</v>
      </c>
      <c r="M9894" s="9">
        <f>COUNTIF(Tabla267[[#This Row],[VALOR RESTANTE]],0)</f>
        <v>0</v>
      </c>
    </row>
    <row r="9895" spans="2:13" hidden="1" x14ac:dyDescent="0.2">
      <c r="B9895" s="31">
        <v>9886</v>
      </c>
      <c r="J9895">
        <f t="shared" si="154"/>
        <v>105000</v>
      </c>
      <c r="K9895" t="e">
        <f>VLOOKUP(B9895,'REGISTRO ABONOS'!$B$8:$BC$10039,54,0)</f>
        <v>#N/A</v>
      </c>
      <c r="L9895" t="e">
        <f>IF(Tabla267[[#This Row],[VALOR RESTANTE]]&lt;Tabla267[[#This Row],[VALOR]],"NO DISPONIBLE","DISPONIBLE")</f>
        <v>#N/A</v>
      </c>
      <c r="M9895" s="9">
        <f>COUNTIF(Tabla267[[#This Row],[VALOR RESTANTE]],0)</f>
        <v>0</v>
      </c>
    </row>
    <row r="9896" spans="2:13" hidden="1" x14ac:dyDescent="0.2">
      <c r="B9896" s="31">
        <v>9887</v>
      </c>
      <c r="J9896">
        <f t="shared" si="154"/>
        <v>105000</v>
      </c>
      <c r="K9896" t="e">
        <f>VLOOKUP(B9896,'REGISTRO ABONOS'!$B$8:$BC$10039,54,0)</f>
        <v>#N/A</v>
      </c>
      <c r="L9896" t="e">
        <f>IF(Tabla267[[#This Row],[VALOR RESTANTE]]&lt;Tabla267[[#This Row],[VALOR]],"NO DISPONIBLE","DISPONIBLE")</f>
        <v>#N/A</v>
      </c>
      <c r="M9896" s="9">
        <f>COUNTIF(Tabla267[[#This Row],[VALOR RESTANTE]],0)</f>
        <v>0</v>
      </c>
    </row>
    <row r="9897" spans="2:13" hidden="1" x14ac:dyDescent="0.2">
      <c r="B9897" s="31">
        <v>9888</v>
      </c>
      <c r="J9897">
        <f t="shared" si="154"/>
        <v>105000</v>
      </c>
      <c r="K9897" t="e">
        <f>VLOOKUP(B9897,'REGISTRO ABONOS'!$B$8:$BC$10039,54,0)</f>
        <v>#N/A</v>
      </c>
      <c r="L9897" t="e">
        <f>IF(Tabla267[[#This Row],[VALOR RESTANTE]]&lt;Tabla267[[#This Row],[VALOR]],"NO DISPONIBLE","DISPONIBLE")</f>
        <v>#N/A</v>
      </c>
      <c r="M9897" s="9">
        <f>COUNTIF(Tabla267[[#This Row],[VALOR RESTANTE]],0)</f>
        <v>0</v>
      </c>
    </row>
    <row r="9898" spans="2:13" hidden="1" x14ac:dyDescent="0.2">
      <c r="B9898" s="31">
        <v>9889</v>
      </c>
      <c r="J9898">
        <f t="shared" si="154"/>
        <v>105000</v>
      </c>
      <c r="K9898" t="e">
        <f>VLOOKUP(B9898,'REGISTRO ABONOS'!$B$8:$BC$10039,54,0)</f>
        <v>#N/A</v>
      </c>
      <c r="L9898" t="e">
        <f>IF(Tabla267[[#This Row],[VALOR RESTANTE]]&lt;Tabla267[[#This Row],[VALOR]],"NO DISPONIBLE","DISPONIBLE")</f>
        <v>#N/A</v>
      </c>
      <c r="M9898" s="9">
        <f>COUNTIF(Tabla267[[#This Row],[VALOR RESTANTE]],0)</f>
        <v>0</v>
      </c>
    </row>
    <row r="9899" spans="2:13" hidden="1" x14ac:dyDescent="0.2">
      <c r="B9899" s="31">
        <v>9890</v>
      </c>
      <c r="J9899">
        <f t="shared" si="154"/>
        <v>105000</v>
      </c>
      <c r="K9899" t="e">
        <f>VLOOKUP(B9899,'REGISTRO ABONOS'!$B$8:$BC$10039,54,0)</f>
        <v>#N/A</v>
      </c>
      <c r="L9899" t="e">
        <f>IF(Tabla267[[#This Row],[VALOR RESTANTE]]&lt;Tabla267[[#This Row],[VALOR]],"NO DISPONIBLE","DISPONIBLE")</f>
        <v>#N/A</v>
      </c>
      <c r="M9899" s="9">
        <f>COUNTIF(Tabla267[[#This Row],[VALOR RESTANTE]],0)</f>
        <v>0</v>
      </c>
    </row>
    <row r="9900" spans="2:13" hidden="1" x14ac:dyDescent="0.2">
      <c r="B9900" s="31">
        <v>9891</v>
      </c>
      <c r="J9900">
        <f t="shared" si="154"/>
        <v>105000</v>
      </c>
      <c r="K9900" t="e">
        <f>VLOOKUP(B9900,'REGISTRO ABONOS'!$B$8:$BC$10039,54,0)</f>
        <v>#N/A</v>
      </c>
      <c r="L9900" t="e">
        <f>IF(Tabla267[[#This Row],[VALOR RESTANTE]]&lt;Tabla267[[#This Row],[VALOR]],"NO DISPONIBLE","DISPONIBLE")</f>
        <v>#N/A</v>
      </c>
      <c r="M9900" s="9">
        <f>COUNTIF(Tabla267[[#This Row],[VALOR RESTANTE]],0)</f>
        <v>0</v>
      </c>
    </row>
    <row r="9901" spans="2:13" hidden="1" x14ac:dyDescent="0.2">
      <c r="B9901" s="31">
        <v>9892</v>
      </c>
      <c r="J9901">
        <f t="shared" si="154"/>
        <v>105000</v>
      </c>
      <c r="K9901" t="e">
        <f>VLOOKUP(B9901,'REGISTRO ABONOS'!$B$8:$BC$10039,54,0)</f>
        <v>#N/A</v>
      </c>
      <c r="L9901" t="e">
        <f>IF(Tabla267[[#This Row],[VALOR RESTANTE]]&lt;Tabla267[[#This Row],[VALOR]],"NO DISPONIBLE","DISPONIBLE")</f>
        <v>#N/A</v>
      </c>
      <c r="M9901" s="9">
        <f>COUNTIF(Tabla267[[#This Row],[VALOR RESTANTE]],0)</f>
        <v>0</v>
      </c>
    </row>
    <row r="9902" spans="2:13" hidden="1" x14ac:dyDescent="0.2">
      <c r="B9902" s="31">
        <v>9893</v>
      </c>
      <c r="J9902">
        <f t="shared" si="154"/>
        <v>105000</v>
      </c>
      <c r="K9902" t="e">
        <f>VLOOKUP(B9902,'REGISTRO ABONOS'!$B$8:$BC$10039,54,0)</f>
        <v>#N/A</v>
      </c>
      <c r="L9902" t="e">
        <f>IF(Tabla267[[#This Row],[VALOR RESTANTE]]&lt;Tabla267[[#This Row],[VALOR]],"NO DISPONIBLE","DISPONIBLE")</f>
        <v>#N/A</v>
      </c>
      <c r="M9902" s="9">
        <f>COUNTIF(Tabla267[[#This Row],[VALOR RESTANTE]],0)</f>
        <v>0</v>
      </c>
    </row>
    <row r="9903" spans="2:13" hidden="1" x14ac:dyDescent="0.2">
      <c r="B9903" s="31">
        <v>9894</v>
      </c>
      <c r="J9903">
        <f t="shared" si="154"/>
        <v>105000</v>
      </c>
      <c r="K9903" t="e">
        <f>VLOOKUP(B9903,'REGISTRO ABONOS'!$B$8:$BC$10039,54,0)</f>
        <v>#N/A</v>
      </c>
      <c r="L9903" t="e">
        <f>IF(Tabla267[[#This Row],[VALOR RESTANTE]]&lt;Tabla267[[#This Row],[VALOR]],"NO DISPONIBLE","DISPONIBLE")</f>
        <v>#N/A</v>
      </c>
      <c r="M9903" s="9">
        <f>COUNTIF(Tabla267[[#This Row],[VALOR RESTANTE]],0)</f>
        <v>0</v>
      </c>
    </row>
    <row r="9904" spans="2:13" hidden="1" x14ac:dyDescent="0.2">
      <c r="B9904" s="31">
        <v>9895</v>
      </c>
      <c r="J9904">
        <f t="shared" si="154"/>
        <v>105000</v>
      </c>
      <c r="K9904" t="e">
        <f>VLOOKUP(B9904,'REGISTRO ABONOS'!$B$8:$BC$10039,54,0)</f>
        <v>#N/A</v>
      </c>
      <c r="L9904" t="e">
        <f>IF(Tabla267[[#This Row],[VALOR RESTANTE]]&lt;Tabla267[[#This Row],[VALOR]],"NO DISPONIBLE","DISPONIBLE")</f>
        <v>#N/A</v>
      </c>
      <c r="M9904" s="9">
        <f>COUNTIF(Tabla267[[#This Row],[VALOR RESTANTE]],0)</f>
        <v>0</v>
      </c>
    </row>
    <row r="9905" spans="2:13" hidden="1" x14ac:dyDescent="0.2">
      <c r="B9905" s="31">
        <v>9896</v>
      </c>
      <c r="J9905">
        <f t="shared" si="154"/>
        <v>105000</v>
      </c>
      <c r="K9905" t="e">
        <f>VLOOKUP(B9905,'REGISTRO ABONOS'!$B$8:$BC$10039,54,0)</f>
        <v>#N/A</v>
      </c>
      <c r="L9905" t="e">
        <f>IF(Tabla267[[#This Row],[VALOR RESTANTE]]&lt;Tabla267[[#This Row],[VALOR]],"NO DISPONIBLE","DISPONIBLE")</f>
        <v>#N/A</v>
      </c>
      <c r="M9905" s="9">
        <f>COUNTIF(Tabla267[[#This Row],[VALOR RESTANTE]],0)</f>
        <v>0</v>
      </c>
    </row>
    <row r="9906" spans="2:13" hidden="1" x14ac:dyDescent="0.2">
      <c r="B9906" s="31">
        <v>9897</v>
      </c>
      <c r="J9906">
        <f t="shared" si="154"/>
        <v>105000</v>
      </c>
      <c r="K9906" t="e">
        <f>VLOOKUP(B9906,'REGISTRO ABONOS'!$B$8:$BC$10039,54,0)</f>
        <v>#N/A</v>
      </c>
      <c r="L9906" t="e">
        <f>IF(Tabla267[[#This Row],[VALOR RESTANTE]]&lt;Tabla267[[#This Row],[VALOR]],"NO DISPONIBLE","DISPONIBLE")</f>
        <v>#N/A</v>
      </c>
      <c r="M9906" s="9">
        <f>COUNTIF(Tabla267[[#This Row],[VALOR RESTANTE]],0)</f>
        <v>0</v>
      </c>
    </row>
    <row r="9907" spans="2:13" hidden="1" x14ac:dyDescent="0.2">
      <c r="B9907" s="31">
        <v>9898</v>
      </c>
      <c r="J9907">
        <f t="shared" si="154"/>
        <v>105000</v>
      </c>
      <c r="K9907" t="e">
        <f>VLOOKUP(B9907,'REGISTRO ABONOS'!$B$8:$BC$10039,54,0)</f>
        <v>#N/A</v>
      </c>
      <c r="L9907" t="e">
        <f>IF(Tabla267[[#This Row],[VALOR RESTANTE]]&lt;Tabla267[[#This Row],[VALOR]],"NO DISPONIBLE","DISPONIBLE")</f>
        <v>#N/A</v>
      </c>
      <c r="M9907" s="9">
        <f>COUNTIF(Tabla267[[#This Row],[VALOR RESTANTE]],0)</f>
        <v>0</v>
      </c>
    </row>
    <row r="9908" spans="2:13" hidden="1" x14ac:dyDescent="0.2">
      <c r="B9908" s="31">
        <v>9899</v>
      </c>
      <c r="J9908">
        <f t="shared" si="154"/>
        <v>105000</v>
      </c>
      <c r="K9908" t="e">
        <f>VLOOKUP(B9908,'REGISTRO ABONOS'!$B$8:$BC$10039,54,0)</f>
        <v>#N/A</v>
      </c>
      <c r="L9908" t="e">
        <f>IF(Tabla267[[#This Row],[VALOR RESTANTE]]&lt;Tabla267[[#This Row],[VALOR]],"NO DISPONIBLE","DISPONIBLE")</f>
        <v>#N/A</v>
      </c>
      <c r="M9908" s="9">
        <f>COUNTIF(Tabla267[[#This Row],[VALOR RESTANTE]],0)</f>
        <v>0</v>
      </c>
    </row>
    <row r="9909" spans="2:13" hidden="1" x14ac:dyDescent="0.2">
      <c r="B9909" s="31">
        <v>9900</v>
      </c>
      <c r="J9909">
        <f t="shared" si="154"/>
        <v>105000</v>
      </c>
      <c r="K9909" t="e">
        <f>VLOOKUP(B9909,'REGISTRO ABONOS'!$B$8:$BC$10039,54,0)</f>
        <v>#N/A</v>
      </c>
      <c r="L9909" t="e">
        <f>IF(Tabla267[[#This Row],[VALOR RESTANTE]]&lt;Tabla267[[#This Row],[VALOR]],"NO DISPONIBLE","DISPONIBLE")</f>
        <v>#N/A</v>
      </c>
      <c r="M9909" s="9">
        <f>COUNTIF(Tabla267[[#This Row],[VALOR RESTANTE]],0)</f>
        <v>0</v>
      </c>
    </row>
    <row r="9910" spans="2:13" hidden="1" x14ac:dyDescent="0.2">
      <c r="B9910" s="31">
        <v>9901</v>
      </c>
      <c r="J9910">
        <f t="shared" si="154"/>
        <v>105000</v>
      </c>
      <c r="K9910" t="e">
        <f>VLOOKUP(B9910,'REGISTRO ABONOS'!$B$8:$BC$10039,54,0)</f>
        <v>#N/A</v>
      </c>
      <c r="L9910" t="e">
        <f>IF(Tabla267[[#This Row],[VALOR RESTANTE]]&lt;Tabla267[[#This Row],[VALOR]],"NO DISPONIBLE","DISPONIBLE")</f>
        <v>#N/A</v>
      </c>
      <c r="M9910" s="9">
        <f>COUNTIF(Tabla267[[#This Row],[VALOR RESTANTE]],0)</f>
        <v>0</v>
      </c>
    </row>
    <row r="9911" spans="2:13" hidden="1" x14ac:dyDescent="0.2">
      <c r="B9911" s="31">
        <v>9902</v>
      </c>
      <c r="J9911">
        <f t="shared" si="154"/>
        <v>105000</v>
      </c>
      <c r="K9911" t="e">
        <f>VLOOKUP(B9911,'REGISTRO ABONOS'!$B$8:$BC$10039,54,0)</f>
        <v>#N/A</v>
      </c>
      <c r="L9911" t="e">
        <f>IF(Tabla267[[#This Row],[VALOR RESTANTE]]&lt;Tabla267[[#This Row],[VALOR]],"NO DISPONIBLE","DISPONIBLE")</f>
        <v>#N/A</v>
      </c>
      <c r="M9911" s="9">
        <f>COUNTIF(Tabla267[[#This Row],[VALOR RESTANTE]],0)</f>
        <v>0</v>
      </c>
    </row>
    <row r="9912" spans="2:13" hidden="1" x14ac:dyDescent="0.2">
      <c r="B9912" s="31">
        <v>9903</v>
      </c>
      <c r="J9912">
        <f t="shared" si="154"/>
        <v>105000</v>
      </c>
      <c r="K9912" t="e">
        <f>VLOOKUP(B9912,'REGISTRO ABONOS'!$B$8:$BC$10039,54,0)</f>
        <v>#N/A</v>
      </c>
      <c r="L9912" t="e">
        <f>IF(Tabla267[[#This Row],[VALOR RESTANTE]]&lt;Tabla267[[#This Row],[VALOR]],"NO DISPONIBLE","DISPONIBLE")</f>
        <v>#N/A</v>
      </c>
      <c r="M9912" s="9">
        <f>COUNTIF(Tabla267[[#This Row],[VALOR RESTANTE]],0)</f>
        <v>0</v>
      </c>
    </row>
    <row r="9913" spans="2:13" hidden="1" x14ac:dyDescent="0.2">
      <c r="B9913" s="31">
        <v>9904</v>
      </c>
      <c r="J9913">
        <f t="shared" si="154"/>
        <v>105000</v>
      </c>
      <c r="K9913" t="e">
        <f>VLOOKUP(B9913,'REGISTRO ABONOS'!$B$8:$BC$10039,54,0)</f>
        <v>#N/A</v>
      </c>
      <c r="L9913" t="e">
        <f>IF(Tabla267[[#This Row],[VALOR RESTANTE]]&lt;Tabla267[[#This Row],[VALOR]],"NO DISPONIBLE","DISPONIBLE")</f>
        <v>#N/A</v>
      </c>
      <c r="M9913" s="9">
        <f>COUNTIF(Tabla267[[#This Row],[VALOR RESTANTE]],0)</f>
        <v>0</v>
      </c>
    </row>
    <row r="9914" spans="2:13" hidden="1" x14ac:dyDescent="0.2">
      <c r="B9914" s="31">
        <v>9905</v>
      </c>
      <c r="J9914">
        <f t="shared" si="154"/>
        <v>105000</v>
      </c>
      <c r="K9914" t="e">
        <f>VLOOKUP(B9914,'REGISTRO ABONOS'!$B$8:$BC$10039,54,0)</f>
        <v>#N/A</v>
      </c>
      <c r="L9914" t="e">
        <f>IF(Tabla267[[#This Row],[VALOR RESTANTE]]&lt;Tabla267[[#This Row],[VALOR]],"NO DISPONIBLE","DISPONIBLE")</f>
        <v>#N/A</v>
      </c>
      <c r="M9914" s="9">
        <f>COUNTIF(Tabla267[[#This Row],[VALOR RESTANTE]],0)</f>
        <v>0</v>
      </c>
    </row>
    <row r="9915" spans="2:13" hidden="1" x14ac:dyDescent="0.2">
      <c r="B9915" s="31">
        <v>9906</v>
      </c>
      <c r="J9915">
        <f t="shared" si="154"/>
        <v>105000</v>
      </c>
      <c r="K9915" t="e">
        <f>VLOOKUP(B9915,'REGISTRO ABONOS'!$B$8:$BC$10039,54,0)</f>
        <v>#N/A</v>
      </c>
      <c r="L9915" t="e">
        <f>IF(Tabla267[[#This Row],[VALOR RESTANTE]]&lt;Tabla267[[#This Row],[VALOR]],"NO DISPONIBLE","DISPONIBLE")</f>
        <v>#N/A</v>
      </c>
      <c r="M9915" s="9">
        <f>COUNTIF(Tabla267[[#This Row],[VALOR RESTANTE]],0)</f>
        <v>0</v>
      </c>
    </row>
    <row r="9916" spans="2:13" hidden="1" x14ac:dyDescent="0.2">
      <c r="B9916" s="31">
        <v>9907</v>
      </c>
      <c r="J9916">
        <f t="shared" si="154"/>
        <v>105000</v>
      </c>
      <c r="K9916" t="e">
        <f>VLOOKUP(B9916,'REGISTRO ABONOS'!$B$8:$BC$10039,54,0)</f>
        <v>#N/A</v>
      </c>
      <c r="L9916" t="e">
        <f>IF(Tabla267[[#This Row],[VALOR RESTANTE]]&lt;Tabla267[[#This Row],[VALOR]],"NO DISPONIBLE","DISPONIBLE")</f>
        <v>#N/A</v>
      </c>
      <c r="M9916" s="9">
        <f>COUNTIF(Tabla267[[#This Row],[VALOR RESTANTE]],0)</f>
        <v>0</v>
      </c>
    </row>
    <row r="9917" spans="2:13" hidden="1" x14ac:dyDescent="0.2">
      <c r="B9917" s="31">
        <v>9908</v>
      </c>
      <c r="J9917">
        <f t="shared" si="154"/>
        <v>105000</v>
      </c>
      <c r="K9917" t="e">
        <f>VLOOKUP(B9917,'REGISTRO ABONOS'!$B$8:$BC$10039,54,0)</f>
        <v>#N/A</v>
      </c>
      <c r="L9917" t="e">
        <f>IF(Tabla267[[#This Row],[VALOR RESTANTE]]&lt;Tabla267[[#This Row],[VALOR]],"NO DISPONIBLE","DISPONIBLE")</f>
        <v>#N/A</v>
      </c>
      <c r="M9917" s="9">
        <f>COUNTIF(Tabla267[[#This Row],[VALOR RESTANTE]],0)</f>
        <v>0</v>
      </c>
    </row>
    <row r="9918" spans="2:13" hidden="1" x14ac:dyDescent="0.2">
      <c r="B9918" s="31">
        <v>9909</v>
      </c>
      <c r="J9918">
        <f t="shared" si="154"/>
        <v>105000</v>
      </c>
      <c r="K9918" t="e">
        <f>VLOOKUP(B9918,'REGISTRO ABONOS'!$B$8:$BC$10039,54,0)</f>
        <v>#N/A</v>
      </c>
      <c r="L9918" t="e">
        <f>IF(Tabla267[[#This Row],[VALOR RESTANTE]]&lt;Tabla267[[#This Row],[VALOR]],"NO DISPONIBLE","DISPONIBLE")</f>
        <v>#N/A</v>
      </c>
      <c r="M9918" s="9">
        <f>COUNTIF(Tabla267[[#This Row],[VALOR RESTANTE]],0)</f>
        <v>0</v>
      </c>
    </row>
    <row r="9919" spans="2:13" hidden="1" x14ac:dyDescent="0.2">
      <c r="B9919" s="31">
        <v>9910</v>
      </c>
      <c r="J9919">
        <f t="shared" si="154"/>
        <v>105000</v>
      </c>
      <c r="K9919" t="e">
        <f>VLOOKUP(B9919,'REGISTRO ABONOS'!$B$8:$BC$10039,54,0)</f>
        <v>#N/A</v>
      </c>
      <c r="L9919" t="e">
        <f>IF(Tabla267[[#This Row],[VALOR RESTANTE]]&lt;Tabla267[[#This Row],[VALOR]],"NO DISPONIBLE","DISPONIBLE")</f>
        <v>#N/A</v>
      </c>
      <c r="M9919" s="9">
        <f>COUNTIF(Tabla267[[#This Row],[VALOR RESTANTE]],0)</f>
        <v>0</v>
      </c>
    </row>
    <row r="9920" spans="2:13" hidden="1" x14ac:dyDescent="0.2">
      <c r="B9920" s="31">
        <v>9911</v>
      </c>
      <c r="J9920">
        <f t="shared" si="154"/>
        <v>105000</v>
      </c>
      <c r="K9920" t="e">
        <f>VLOOKUP(B9920,'REGISTRO ABONOS'!$B$8:$BC$10039,54,0)</f>
        <v>#N/A</v>
      </c>
      <c r="L9920" t="e">
        <f>IF(Tabla267[[#This Row],[VALOR RESTANTE]]&lt;Tabla267[[#This Row],[VALOR]],"NO DISPONIBLE","DISPONIBLE")</f>
        <v>#N/A</v>
      </c>
      <c r="M9920" s="9">
        <f>COUNTIF(Tabla267[[#This Row],[VALOR RESTANTE]],0)</f>
        <v>0</v>
      </c>
    </row>
    <row r="9921" spans="2:13" hidden="1" x14ac:dyDescent="0.2">
      <c r="B9921" s="31">
        <v>9912</v>
      </c>
      <c r="J9921">
        <f t="shared" si="154"/>
        <v>105000</v>
      </c>
      <c r="K9921" t="e">
        <f>VLOOKUP(B9921,'REGISTRO ABONOS'!$B$8:$BC$10039,54,0)</f>
        <v>#N/A</v>
      </c>
      <c r="L9921" t="e">
        <f>IF(Tabla267[[#This Row],[VALOR RESTANTE]]&lt;Tabla267[[#This Row],[VALOR]],"NO DISPONIBLE","DISPONIBLE")</f>
        <v>#N/A</v>
      </c>
      <c r="M9921" s="9">
        <f>COUNTIF(Tabla267[[#This Row],[VALOR RESTANTE]],0)</f>
        <v>0</v>
      </c>
    </row>
    <row r="9922" spans="2:13" hidden="1" x14ac:dyDescent="0.2">
      <c r="B9922" s="31">
        <v>9913</v>
      </c>
      <c r="J9922">
        <f t="shared" si="154"/>
        <v>105000</v>
      </c>
      <c r="K9922" t="e">
        <f>VLOOKUP(B9922,'REGISTRO ABONOS'!$B$8:$BC$10039,54,0)</f>
        <v>#N/A</v>
      </c>
      <c r="L9922" t="e">
        <f>IF(Tabla267[[#This Row],[VALOR RESTANTE]]&lt;Tabla267[[#This Row],[VALOR]],"NO DISPONIBLE","DISPONIBLE")</f>
        <v>#N/A</v>
      </c>
      <c r="M9922" s="9">
        <f>COUNTIF(Tabla267[[#This Row],[VALOR RESTANTE]],0)</f>
        <v>0</v>
      </c>
    </row>
    <row r="9923" spans="2:13" hidden="1" x14ac:dyDescent="0.2">
      <c r="B9923" s="31">
        <v>9914</v>
      </c>
      <c r="J9923">
        <f t="shared" si="154"/>
        <v>105000</v>
      </c>
      <c r="K9923" t="e">
        <f>VLOOKUP(B9923,'REGISTRO ABONOS'!$B$8:$BC$10039,54,0)</f>
        <v>#N/A</v>
      </c>
      <c r="L9923" t="e">
        <f>IF(Tabla267[[#This Row],[VALOR RESTANTE]]&lt;Tabla267[[#This Row],[VALOR]],"NO DISPONIBLE","DISPONIBLE")</f>
        <v>#N/A</v>
      </c>
      <c r="M9923" s="9">
        <f>COUNTIF(Tabla267[[#This Row],[VALOR RESTANTE]],0)</f>
        <v>0</v>
      </c>
    </row>
    <row r="9924" spans="2:13" hidden="1" x14ac:dyDescent="0.2">
      <c r="B9924" s="31">
        <v>9915</v>
      </c>
      <c r="J9924">
        <f t="shared" si="154"/>
        <v>105000</v>
      </c>
      <c r="K9924" t="e">
        <f>VLOOKUP(B9924,'REGISTRO ABONOS'!$B$8:$BC$10039,54,0)</f>
        <v>#N/A</v>
      </c>
      <c r="L9924" t="e">
        <f>IF(Tabla267[[#This Row],[VALOR RESTANTE]]&lt;Tabla267[[#This Row],[VALOR]],"NO DISPONIBLE","DISPONIBLE")</f>
        <v>#N/A</v>
      </c>
      <c r="M9924" s="9">
        <f>COUNTIF(Tabla267[[#This Row],[VALOR RESTANTE]],0)</f>
        <v>0</v>
      </c>
    </row>
    <row r="9925" spans="2:13" hidden="1" x14ac:dyDescent="0.2">
      <c r="B9925" s="31">
        <v>9916</v>
      </c>
      <c r="J9925">
        <f t="shared" si="154"/>
        <v>105000</v>
      </c>
      <c r="K9925" t="e">
        <f>VLOOKUP(B9925,'REGISTRO ABONOS'!$B$8:$BC$10039,54,0)</f>
        <v>#N/A</v>
      </c>
      <c r="L9925" t="e">
        <f>IF(Tabla267[[#This Row],[VALOR RESTANTE]]&lt;Tabla267[[#This Row],[VALOR]],"NO DISPONIBLE","DISPONIBLE")</f>
        <v>#N/A</v>
      </c>
      <c r="M9925" s="9">
        <f>COUNTIF(Tabla267[[#This Row],[VALOR RESTANTE]],0)</f>
        <v>0</v>
      </c>
    </row>
    <row r="9926" spans="2:13" hidden="1" x14ac:dyDescent="0.2">
      <c r="B9926" s="31">
        <v>9917</v>
      </c>
      <c r="J9926">
        <f t="shared" si="154"/>
        <v>105000</v>
      </c>
      <c r="K9926" t="e">
        <f>VLOOKUP(B9926,'REGISTRO ABONOS'!$B$8:$BC$10039,54,0)</f>
        <v>#N/A</v>
      </c>
      <c r="L9926" t="e">
        <f>IF(Tabla267[[#This Row],[VALOR RESTANTE]]&lt;Tabla267[[#This Row],[VALOR]],"NO DISPONIBLE","DISPONIBLE")</f>
        <v>#N/A</v>
      </c>
      <c r="M9926" s="9">
        <f>COUNTIF(Tabla267[[#This Row],[VALOR RESTANTE]],0)</f>
        <v>0</v>
      </c>
    </row>
    <row r="9927" spans="2:13" hidden="1" x14ac:dyDescent="0.2">
      <c r="B9927" s="31">
        <v>9918</v>
      </c>
      <c r="J9927">
        <f t="shared" si="154"/>
        <v>105000</v>
      </c>
      <c r="K9927" t="e">
        <f>VLOOKUP(B9927,'REGISTRO ABONOS'!$B$8:$BC$10039,54,0)</f>
        <v>#N/A</v>
      </c>
      <c r="L9927" t="e">
        <f>IF(Tabla267[[#This Row],[VALOR RESTANTE]]&lt;Tabla267[[#This Row],[VALOR]],"NO DISPONIBLE","DISPONIBLE")</f>
        <v>#N/A</v>
      </c>
      <c r="M9927" s="9">
        <f>COUNTIF(Tabla267[[#This Row],[VALOR RESTANTE]],0)</f>
        <v>0</v>
      </c>
    </row>
    <row r="9928" spans="2:13" hidden="1" x14ac:dyDescent="0.2">
      <c r="B9928" s="31">
        <v>9919</v>
      </c>
      <c r="J9928">
        <f t="shared" si="154"/>
        <v>105000</v>
      </c>
      <c r="K9928" t="e">
        <f>VLOOKUP(B9928,'REGISTRO ABONOS'!$B$8:$BC$10039,54,0)</f>
        <v>#N/A</v>
      </c>
      <c r="L9928" t="e">
        <f>IF(Tabla267[[#This Row],[VALOR RESTANTE]]&lt;Tabla267[[#This Row],[VALOR]],"NO DISPONIBLE","DISPONIBLE")</f>
        <v>#N/A</v>
      </c>
      <c r="M9928" s="9">
        <f>COUNTIF(Tabla267[[#This Row],[VALOR RESTANTE]],0)</f>
        <v>0</v>
      </c>
    </row>
    <row r="9929" spans="2:13" hidden="1" x14ac:dyDescent="0.2">
      <c r="B9929" s="31">
        <v>9920</v>
      </c>
      <c r="J9929">
        <f t="shared" si="154"/>
        <v>105000</v>
      </c>
      <c r="K9929" t="e">
        <f>VLOOKUP(B9929,'REGISTRO ABONOS'!$B$8:$BC$10039,54,0)</f>
        <v>#N/A</v>
      </c>
      <c r="L9929" t="e">
        <f>IF(Tabla267[[#This Row],[VALOR RESTANTE]]&lt;Tabla267[[#This Row],[VALOR]],"NO DISPONIBLE","DISPONIBLE")</f>
        <v>#N/A</v>
      </c>
      <c r="M9929" s="9">
        <f>COUNTIF(Tabla267[[#This Row],[VALOR RESTANTE]],0)</f>
        <v>0</v>
      </c>
    </row>
    <row r="9930" spans="2:13" hidden="1" x14ac:dyDescent="0.2">
      <c r="B9930" s="31">
        <v>9921</v>
      </c>
      <c r="J9930">
        <f t="shared" si="154"/>
        <v>105000</v>
      </c>
      <c r="K9930" t="e">
        <f>VLOOKUP(B9930,'REGISTRO ABONOS'!$B$8:$BC$10039,54,0)</f>
        <v>#N/A</v>
      </c>
      <c r="L9930" t="e">
        <f>IF(Tabla267[[#This Row],[VALOR RESTANTE]]&lt;Tabla267[[#This Row],[VALOR]],"NO DISPONIBLE","DISPONIBLE")</f>
        <v>#N/A</v>
      </c>
      <c r="M9930" s="9">
        <f>COUNTIF(Tabla267[[#This Row],[VALOR RESTANTE]],0)</f>
        <v>0</v>
      </c>
    </row>
    <row r="9931" spans="2:13" hidden="1" x14ac:dyDescent="0.2">
      <c r="B9931" s="31">
        <v>9922</v>
      </c>
      <c r="J9931">
        <f t="shared" si="154"/>
        <v>105000</v>
      </c>
      <c r="K9931" t="e">
        <f>VLOOKUP(B9931,'REGISTRO ABONOS'!$B$8:$BC$10039,54,0)</f>
        <v>#N/A</v>
      </c>
      <c r="L9931" t="e">
        <f>IF(Tabla267[[#This Row],[VALOR RESTANTE]]&lt;Tabla267[[#This Row],[VALOR]],"NO DISPONIBLE","DISPONIBLE")</f>
        <v>#N/A</v>
      </c>
      <c r="M9931" s="9">
        <f>COUNTIF(Tabla267[[#This Row],[VALOR RESTANTE]],0)</f>
        <v>0</v>
      </c>
    </row>
    <row r="9932" spans="2:13" hidden="1" x14ac:dyDescent="0.2">
      <c r="B9932" s="31">
        <v>9923</v>
      </c>
      <c r="J9932">
        <f t="shared" ref="J9932:J9995" si="155">IF(C9932&gt;43607,130000,105000)</f>
        <v>105000</v>
      </c>
      <c r="K9932" t="e">
        <f>VLOOKUP(B9932,'REGISTRO ABONOS'!$B$8:$BC$10039,54,0)</f>
        <v>#N/A</v>
      </c>
      <c r="L9932" t="e">
        <f>IF(Tabla267[[#This Row],[VALOR RESTANTE]]&lt;Tabla267[[#This Row],[VALOR]],"NO DISPONIBLE","DISPONIBLE")</f>
        <v>#N/A</v>
      </c>
      <c r="M9932" s="9">
        <f>COUNTIF(Tabla267[[#This Row],[VALOR RESTANTE]],0)</f>
        <v>0</v>
      </c>
    </row>
    <row r="9933" spans="2:13" hidden="1" x14ac:dyDescent="0.2">
      <c r="B9933" s="31">
        <v>9924</v>
      </c>
      <c r="J9933">
        <f t="shared" si="155"/>
        <v>105000</v>
      </c>
      <c r="K9933" t="e">
        <f>VLOOKUP(B9933,'REGISTRO ABONOS'!$B$8:$BC$10039,54,0)</f>
        <v>#N/A</v>
      </c>
      <c r="L9933" t="e">
        <f>IF(Tabla267[[#This Row],[VALOR RESTANTE]]&lt;Tabla267[[#This Row],[VALOR]],"NO DISPONIBLE","DISPONIBLE")</f>
        <v>#N/A</v>
      </c>
      <c r="M9933" s="9">
        <f>COUNTIF(Tabla267[[#This Row],[VALOR RESTANTE]],0)</f>
        <v>0</v>
      </c>
    </row>
    <row r="9934" spans="2:13" hidden="1" x14ac:dyDescent="0.2">
      <c r="B9934" s="31">
        <v>9925</v>
      </c>
      <c r="J9934">
        <f t="shared" si="155"/>
        <v>105000</v>
      </c>
      <c r="K9934" t="e">
        <f>VLOOKUP(B9934,'REGISTRO ABONOS'!$B$8:$BC$10039,54,0)</f>
        <v>#N/A</v>
      </c>
      <c r="L9934" t="e">
        <f>IF(Tabla267[[#This Row],[VALOR RESTANTE]]&lt;Tabla267[[#This Row],[VALOR]],"NO DISPONIBLE","DISPONIBLE")</f>
        <v>#N/A</v>
      </c>
      <c r="M9934" s="9">
        <f>COUNTIF(Tabla267[[#This Row],[VALOR RESTANTE]],0)</f>
        <v>0</v>
      </c>
    </row>
    <row r="9935" spans="2:13" hidden="1" x14ac:dyDescent="0.2">
      <c r="B9935" s="31">
        <v>9926</v>
      </c>
      <c r="J9935">
        <f t="shared" si="155"/>
        <v>105000</v>
      </c>
      <c r="K9935" t="e">
        <f>VLOOKUP(B9935,'REGISTRO ABONOS'!$B$8:$BC$10039,54,0)</f>
        <v>#N/A</v>
      </c>
      <c r="L9935" t="e">
        <f>IF(Tabla267[[#This Row],[VALOR RESTANTE]]&lt;Tabla267[[#This Row],[VALOR]],"NO DISPONIBLE","DISPONIBLE")</f>
        <v>#N/A</v>
      </c>
      <c r="M9935" s="9">
        <f>COUNTIF(Tabla267[[#This Row],[VALOR RESTANTE]],0)</f>
        <v>0</v>
      </c>
    </row>
    <row r="9936" spans="2:13" hidden="1" x14ac:dyDescent="0.2">
      <c r="B9936" s="31">
        <v>9927</v>
      </c>
      <c r="J9936">
        <f t="shared" si="155"/>
        <v>105000</v>
      </c>
      <c r="K9936" t="e">
        <f>VLOOKUP(B9936,'REGISTRO ABONOS'!$B$8:$BC$10039,54,0)</f>
        <v>#N/A</v>
      </c>
      <c r="L9936" t="e">
        <f>IF(Tabla267[[#This Row],[VALOR RESTANTE]]&lt;Tabla267[[#This Row],[VALOR]],"NO DISPONIBLE","DISPONIBLE")</f>
        <v>#N/A</v>
      </c>
      <c r="M9936" s="9">
        <f>COUNTIF(Tabla267[[#This Row],[VALOR RESTANTE]],0)</f>
        <v>0</v>
      </c>
    </row>
    <row r="9937" spans="2:13" hidden="1" x14ac:dyDescent="0.2">
      <c r="B9937" s="31">
        <v>9928</v>
      </c>
      <c r="J9937">
        <f t="shared" si="155"/>
        <v>105000</v>
      </c>
      <c r="K9937" t="e">
        <f>VLOOKUP(B9937,'REGISTRO ABONOS'!$B$8:$BC$10039,54,0)</f>
        <v>#N/A</v>
      </c>
      <c r="L9937" t="e">
        <f>IF(Tabla267[[#This Row],[VALOR RESTANTE]]&lt;Tabla267[[#This Row],[VALOR]],"NO DISPONIBLE","DISPONIBLE")</f>
        <v>#N/A</v>
      </c>
      <c r="M9937" s="9">
        <f>COUNTIF(Tabla267[[#This Row],[VALOR RESTANTE]],0)</f>
        <v>0</v>
      </c>
    </row>
    <row r="9938" spans="2:13" hidden="1" x14ac:dyDescent="0.2">
      <c r="B9938" s="31">
        <v>9929</v>
      </c>
      <c r="J9938">
        <f t="shared" si="155"/>
        <v>105000</v>
      </c>
      <c r="K9938" t="e">
        <f>VLOOKUP(B9938,'REGISTRO ABONOS'!$B$8:$BC$10039,54,0)</f>
        <v>#N/A</v>
      </c>
      <c r="L9938" t="e">
        <f>IF(Tabla267[[#This Row],[VALOR RESTANTE]]&lt;Tabla267[[#This Row],[VALOR]],"NO DISPONIBLE","DISPONIBLE")</f>
        <v>#N/A</v>
      </c>
      <c r="M9938" s="9">
        <f>COUNTIF(Tabla267[[#This Row],[VALOR RESTANTE]],0)</f>
        <v>0</v>
      </c>
    </row>
    <row r="9939" spans="2:13" hidden="1" x14ac:dyDescent="0.2">
      <c r="B9939" s="31">
        <v>9930</v>
      </c>
      <c r="J9939">
        <f t="shared" si="155"/>
        <v>105000</v>
      </c>
      <c r="K9939" t="e">
        <f>VLOOKUP(B9939,'REGISTRO ABONOS'!$B$8:$BC$10039,54,0)</f>
        <v>#N/A</v>
      </c>
      <c r="L9939" t="e">
        <f>IF(Tabla267[[#This Row],[VALOR RESTANTE]]&lt;Tabla267[[#This Row],[VALOR]],"NO DISPONIBLE","DISPONIBLE")</f>
        <v>#N/A</v>
      </c>
      <c r="M9939" s="9">
        <f>COUNTIF(Tabla267[[#This Row],[VALOR RESTANTE]],0)</f>
        <v>0</v>
      </c>
    </row>
    <row r="9940" spans="2:13" hidden="1" x14ac:dyDescent="0.2">
      <c r="B9940" s="31">
        <v>9931</v>
      </c>
      <c r="J9940">
        <f t="shared" si="155"/>
        <v>105000</v>
      </c>
      <c r="K9940" t="e">
        <f>VLOOKUP(B9940,'REGISTRO ABONOS'!$B$8:$BC$10039,54,0)</f>
        <v>#N/A</v>
      </c>
      <c r="L9940" t="e">
        <f>IF(Tabla267[[#This Row],[VALOR RESTANTE]]&lt;Tabla267[[#This Row],[VALOR]],"NO DISPONIBLE","DISPONIBLE")</f>
        <v>#N/A</v>
      </c>
      <c r="M9940" s="9">
        <f>COUNTIF(Tabla267[[#This Row],[VALOR RESTANTE]],0)</f>
        <v>0</v>
      </c>
    </row>
    <row r="9941" spans="2:13" hidden="1" x14ac:dyDescent="0.2">
      <c r="B9941" s="31">
        <v>9932</v>
      </c>
      <c r="J9941">
        <f t="shared" si="155"/>
        <v>105000</v>
      </c>
      <c r="K9941" t="e">
        <f>VLOOKUP(B9941,'REGISTRO ABONOS'!$B$8:$BC$10039,54,0)</f>
        <v>#N/A</v>
      </c>
      <c r="L9941" t="e">
        <f>IF(Tabla267[[#This Row],[VALOR RESTANTE]]&lt;Tabla267[[#This Row],[VALOR]],"NO DISPONIBLE","DISPONIBLE")</f>
        <v>#N/A</v>
      </c>
      <c r="M9941" s="9">
        <f>COUNTIF(Tabla267[[#This Row],[VALOR RESTANTE]],0)</f>
        <v>0</v>
      </c>
    </row>
    <row r="9942" spans="2:13" hidden="1" x14ac:dyDescent="0.2">
      <c r="B9942" s="31">
        <v>9933</v>
      </c>
      <c r="J9942">
        <f t="shared" si="155"/>
        <v>105000</v>
      </c>
      <c r="K9942" t="e">
        <f>VLOOKUP(B9942,'REGISTRO ABONOS'!$B$8:$BC$10039,54,0)</f>
        <v>#N/A</v>
      </c>
      <c r="L9942" t="e">
        <f>IF(Tabla267[[#This Row],[VALOR RESTANTE]]&lt;Tabla267[[#This Row],[VALOR]],"NO DISPONIBLE","DISPONIBLE")</f>
        <v>#N/A</v>
      </c>
      <c r="M9942" s="9">
        <f>COUNTIF(Tabla267[[#This Row],[VALOR RESTANTE]],0)</f>
        <v>0</v>
      </c>
    </row>
    <row r="9943" spans="2:13" hidden="1" x14ac:dyDescent="0.2">
      <c r="B9943" s="31">
        <v>9934</v>
      </c>
      <c r="J9943">
        <f t="shared" si="155"/>
        <v>105000</v>
      </c>
      <c r="K9943" t="e">
        <f>VLOOKUP(B9943,'REGISTRO ABONOS'!$B$8:$BC$10039,54,0)</f>
        <v>#N/A</v>
      </c>
      <c r="L9943" t="e">
        <f>IF(Tabla267[[#This Row],[VALOR RESTANTE]]&lt;Tabla267[[#This Row],[VALOR]],"NO DISPONIBLE","DISPONIBLE")</f>
        <v>#N/A</v>
      </c>
      <c r="M9943" s="9">
        <f>COUNTIF(Tabla267[[#This Row],[VALOR RESTANTE]],0)</f>
        <v>0</v>
      </c>
    </row>
    <row r="9944" spans="2:13" hidden="1" x14ac:dyDescent="0.2">
      <c r="B9944" s="31">
        <v>9935</v>
      </c>
      <c r="J9944">
        <f t="shared" si="155"/>
        <v>105000</v>
      </c>
      <c r="K9944" t="e">
        <f>VLOOKUP(B9944,'REGISTRO ABONOS'!$B$8:$BC$10039,54,0)</f>
        <v>#N/A</v>
      </c>
      <c r="L9944" t="e">
        <f>IF(Tabla267[[#This Row],[VALOR RESTANTE]]&lt;Tabla267[[#This Row],[VALOR]],"NO DISPONIBLE","DISPONIBLE")</f>
        <v>#N/A</v>
      </c>
      <c r="M9944" s="9">
        <f>COUNTIF(Tabla267[[#This Row],[VALOR RESTANTE]],0)</f>
        <v>0</v>
      </c>
    </row>
    <row r="9945" spans="2:13" hidden="1" x14ac:dyDescent="0.2">
      <c r="B9945" s="31">
        <v>9936</v>
      </c>
      <c r="J9945">
        <f t="shared" si="155"/>
        <v>105000</v>
      </c>
      <c r="K9945" t="e">
        <f>VLOOKUP(B9945,'REGISTRO ABONOS'!$B$8:$BC$10039,54,0)</f>
        <v>#N/A</v>
      </c>
      <c r="L9945" t="e">
        <f>IF(Tabla267[[#This Row],[VALOR RESTANTE]]&lt;Tabla267[[#This Row],[VALOR]],"NO DISPONIBLE","DISPONIBLE")</f>
        <v>#N/A</v>
      </c>
      <c r="M9945" s="9">
        <f>COUNTIF(Tabla267[[#This Row],[VALOR RESTANTE]],0)</f>
        <v>0</v>
      </c>
    </row>
    <row r="9946" spans="2:13" hidden="1" x14ac:dyDescent="0.2">
      <c r="B9946" s="31">
        <v>9937</v>
      </c>
      <c r="J9946">
        <f t="shared" si="155"/>
        <v>105000</v>
      </c>
      <c r="K9946" t="e">
        <f>VLOOKUP(B9946,'REGISTRO ABONOS'!$B$8:$BC$10039,54,0)</f>
        <v>#N/A</v>
      </c>
      <c r="L9946" t="e">
        <f>IF(Tabla267[[#This Row],[VALOR RESTANTE]]&lt;Tabla267[[#This Row],[VALOR]],"NO DISPONIBLE","DISPONIBLE")</f>
        <v>#N/A</v>
      </c>
      <c r="M9946" s="9">
        <f>COUNTIF(Tabla267[[#This Row],[VALOR RESTANTE]],0)</f>
        <v>0</v>
      </c>
    </row>
    <row r="9947" spans="2:13" hidden="1" x14ac:dyDescent="0.2">
      <c r="B9947" s="31">
        <v>9938</v>
      </c>
      <c r="J9947">
        <f t="shared" si="155"/>
        <v>105000</v>
      </c>
      <c r="K9947" t="e">
        <f>VLOOKUP(B9947,'REGISTRO ABONOS'!$B$8:$BC$10039,54,0)</f>
        <v>#N/A</v>
      </c>
      <c r="L9947" t="e">
        <f>IF(Tabla267[[#This Row],[VALOR RESTANTE]]&lt;Tabla267[[#This Row],[VALOR]],"NO DISPONIBLE","DISPONIBLE")</f>
        <v>#N/A</v>
      </c>
      <c r="M9947" s="9">
        <f>COUNTIF(Tabla267[[#This Row],[VALOR RESTANTE]],0)</f>
        <v>0</v>
      </c>
    </row>
    <row r="9948" spans="2:13" hidden="1" x14ac:dyDescent="0.2">
      <c r="B9948" s="31">
        <v>9939</v>
      </c>
      <c r="J9948">
        <f t="shared" si="155"/>
        <v>105000</v>
      </c>
      <c r="K9948" t="e">
        <f>VLOOKUP(B9948,'REGISTRO ABONOS'!$B$8:$BC$10039,54,0)</f>
        <v>#N/A</v>
      </c>
      <c r="L9948" t="e">
        <f>IF(Tabla267[[#This Row],[VALOR RESTANTE]]&lt;Tabla267[[#This Row],[VALOR]],"NO DISPONIBLE","DISPONIBLE")</f>
        <v>#N/A</v>
      </c>
      <c r="M9948" s="9">
        <f>COUNTIF(Tabla267[[#This Row],[VALOR RESTANTE]],0)</f>
        <v>0</v>
      </c>
    </row>
    <row r="9949" spans="2:13" hidden="1" x14ac:dyDescent="0.2">
      <c r="B9949" s="31">
        <v>9940</v>
      </c>
      <c r="J9949">
        <f t="shared" si="155"/>
        <v>105000</v>
      </c>
      <c r="K9949" t="e">
        <f>VLOOKUP(B9949,'REGISTRO ABONOS'!$B$8:$BC$10039,54,0)</f>
        <v>#N/A</v>
      </c>
      <c r="L9949" t="e">
        <f>IF(Tabla267[[#This Row],[VALOR RESTANTE]]&lt;Tabla267[[#This Row],[VALOR]],"NO DISPONIBLE","DISPONIBLE")</f>
        <v>#N/A</v>
      </c>
      <c r="M9949" s="9">
        <f>COUNTIF(Tabla267[[#This Row],[VALOR RESTANTE]],0)</f>
        <v>0</v>
      </c>
    </row>
    <row r="9950" spans="2:13" hidden="1" x14ac:dyDescent="0.2">
      <c r="B9950" s="31">
        <v>9941</v>
      </c>
      <c r="J9950">
        <f t="shared" si="155"/>
        <v>105000</v>
      </c>
      <c r="K9950" t="e">
        <f>VLOOKUP(B9950,'REGISTRO ABONOS'!$B$8:$BC$10039,54,0)</f>
        <v>#N/A</v>
      </c>
      <c r="L9950" t="e">
        <f>IF(Tabla267[[#This Row],[VALOR RESTANTE]]&lt;Tabla267[[#This Row],[VALOR]],"NO DISPONIBLE","DISPONIBLE")</f>
        <v>#N/A</v>
      </c>
      <c r="M9950" s="9">
        <f>COUNTIF(Tabla267[[#This Row],[VALOR RESTANTE]],0)</f>
        <v>0</v>
      </c>
    </row>
    <row r="9951" spans="2:13" hidden="1" x14ac:dyDescent="0.2">
      <c r="B9951" s="31">
        <v>9942</v>
      </c>
      <c r="J9951">
        <f t="shared" si="155"/>
        <v>105000</v>
      </c>
      <c r="K9951" t="e">
        <f>VLOOKUP(B9951,'REGISTRO ABONOS'!$B$8:$BC$10039,54,0)</f>
        <v>#N/A</v>
      </c>
      <c r="L9951" t="e">
        <f>IF(Tabla267[[#This Row],[VALOR RESTANTE]]&lt;Tabla267[[#This Row],[VALOR]],"NO DISPONIBLE","DISPONIBLE")</f>
        <v>#N/A</v>
      </c>
      <c r="M9951" s="9">
        <f>COUNTIF(Tabla267[[#This Row],[VALOR RESTANTE]],0)</f>
        <v>0</v>
      </c>
    </row>
    <row r="9952" spans="2:13" hidden="1" x14ac:dyDescent="0.2">
      <c r="B9952" s="31">
        <v>9943</v>
      </c>
      <c r="J9952">
        <f t="shared" si="155"/>
        <v>105000</v>
      </c>
      <c r="K9952" t="e">
        <f>VLOOKUP(B9952,'REGISTRO ABONOS'!$B$8:$BC$10039,54,0)</f>
        <v>#N/A</v>
      </c>
      <c r="L9952" t="e">
        <f>IF(Tabla267[[#This Row],[VALOR RESTANTE]]&lt;Tabla267[[#This Row],[VALOR]],"NO DISPONIBLE","DISPONIBLE")</f>
        <v>#N/A</v>
      </c>
      <c r="M9952" s="9">
        <f>COUNTIF(Tabla267[[#This Row],[VALOR RESTANTE]],0)</f>
        <v>0</v>
      </c>
    </row>
    <row r="9953" spans="2:13" hidden="1" x14ac:dyDescent="0.2">
      <c r="B9953" s="31">
        <v>9944</v>
      </c>
      <c r="J9953">
        <f t="shared" si="155"/>
        <v>105000</v>
      </c>
      <c r="K9953" t="e">
        <f>VLOOKUP(B9953,'REGISTRO ABONOS'!$B$8:$BC$10039,54,0)</f>
        <v>#N/A</v>
      </c>
      <c r="L9953" t="e">
        <f>IF(Tabla267[[#This Row],[VALOR RESTANTE]]&lt;Tabla267[[#This Row],[VALOR]],"NO DISPONIBLE","DISPONIBLE")</f>
        <v>#N/A</v>
      </c>
      <c r="M9953" s="9">
        <f>COUNTIF(Tabla267[[#This Row],[VALOR RESTANTE]],0)</f>
        <v>0</v>
      </c>
    </row>
    <row r="9954" spans="2:13" hidden="1" x14ac:dyDescent="0.2">
      <c r="B9954" s="31">
        <v>9945</v>
      </c>
      <c r="J9954">
        <f t="shared" si="155"/>
        <v>105000</v>
      </c>
      <c r="K9954" t="e">
        <f>VLOOKUP(B9954,'REGISTRO ABONOS'!$B$8:$BC$10039,54,0)</f>
        <v>#N/A</v>
      </c>
      <c r="L9954" t="e">
        <f>IF(Tabla267[[#This Row],[VALOR RESTANTE]]&lt;Tabla267[[#This Row],[VALOR]],"NO DISPONIBLE","DISPONIBLE")</f>
        <v>#N/A</v>
      </c>
      <c r="M9954" s="9">
        <f>COUNTIF(Tabla267[[#This Row],[VALOR RESTANTE]],0)</f>
        <v>0</v>
      </c>
    </row>
    <row r="9955" spans="2:13" hidden="1" x14ac:dyDescent="0.2">
      <c r="B9955" s="31">
        <v>9946</v>
      </c>
      <c r="J9955">
        <f t="shared" si="155"/>
        <v>105000</v>
      </c>
      <c r="K9955" t="e">
        <f>VLOOKUP(B9955,'REGISTRO ABONOS'!$B$8:$BC$10039,54,0)</f>
        <v>#N/A</v>
      </c>
      <c r="L9955" t="e">
        <f>IF(Tabla267[[#This Row],[VALOR RESTANTE]]&lt;Tabla267[[#This Row],[VALOR]],"NO DISPONIBLE","DISPONIBLE")</f>
        <v>#N/A</v>
      </c>
      <c r="M9955" s="9">
        <f>COUNTIF(Tabla267[[#This Row],[VALOR RESTANTE]],0)</f>
        <v>0</v>
      </c>
    </row>
    <row r="9956" spans="2:13" hidden="1" x14ac:dyDescent="0.2">
      <c r="B9956" s="31">
        <v>9947</v>
      </c>
      <c r="J9956">
        <f t="shared" si="155"/>
        <v>105000</v>
      </c>
      <c r="K9956" t="e">
        <f>VLOOKUP(B9956,'REGISTRO ABONOS'!$B$8:$BC$10039,54,0)</f>
        <v>#N/A</v>
      </c>
      <c r="L9956" t="e">
        <f>IF(Tabla267[[#This Row],[VALOR RESTANTE]]&lt;Tabla267[[#This Row],[VALOR]],"NO DISPONIBLE","DISPONIBLE")</f>
        <v>#N/A</v>
      </c>
      <c r="M9956" s="9">
        <f>COUNTIF(Tabla267[[#This Row],[VALOR RESTANTE]],0)</f>
        <v>0</v>
      </c>
    </row>
    <row r="9957" spans="2:13" hidden="1" x14ac:dyDescent="0.2">
      <c r="B9957" s="31">
        <v>9948</v>
      </c>
      <c r="J9957">
        <f t="shared" si="155"/>
        <v>105000</v>
      </c>
      <c r="K9957" t="e">
        <f>VLOOKUP(B9957,'REGISTRO ABONOS'!$B$8:$BC$10039,54,0)</f>
        <v>#N/A</v>
      </c>
      <c r="L9957" t="e">
        <f>IF(Tabla267[[#This Row],[VALOR RESTANTE]]&lt;Tabla267[[#This Row],[VALOR]],"NO DISPONIBLE","DISPONIBLE")</f>
        <v>#N/A</v>
      </c>
      <c r="M9957" s="9">
        <f>COUNTIF(Tabla267[[#This Row],[VALOR RESTANTE]],0)</f>
        <v>0</v>
      </c>
    </row>
    <row r="9958" spans="2:13" hidden="1" x14ac:dyDescent="0.2">
      <c r="B9958" s="31">
        <v>9949</v>
      </c>
      <c r="J9958">
        <f t="shared" si="155"/>
        <v>105000</v>
      </c>
      <c r="K9958" t="e">
        <f>VLOOKUP(B9958,'REGISTRO ABONOS'!$B$8:$BC$10039,54,0)</f>
        <v>#N/A</v>
      </c>
      <c r="L9958" t="e">
        <f>IF(Tabla267[[#This Row],[VALOR RESTANTE]]&lt;Tabla267[[#This Row],[VALOR]],"NO DISPONIBLE","DISPONIBLE")</f>
        <v>#N/A</v>
      </c>
      <c r="M9958" s="9">
        <f>COUNTIF(Tabla267[[#This Row],[VALOR RESTANTE]],0)</f>
        <v>0</v>
      </c>
    </row>
    <row r="9959" spans="2:13" hidden="1" x14ac:dyDescent="0.2">
      <c r="B9959" s="31">
        <v>9950</v>
      </c>
      <c r="C9959" s="10">
        <v>43565</v>
      </c>
      <c r="D9959" t="s">
        <v>390</v>
      </c>
      <c r="I9959" t="s">
        <v>383</v>
      </c>
      <c r="J9959">
        <f t="shared" si="155"/>
        <v>105000</v>
      </c>
      <c r="K9959" t="e">
        <f>VLOOKUP(B9959,'REGISTRO ABONOS'!$B$8:$BC$10039,54,0)</f>
        <v>#N/A</v>
      </c>
      <c r="L9959" t="e">
        <f>IF(Tabla267[[#This Row],[VALOR RESTANTE]]&lt;Tabla267[[#This Row],[VALOR]],"NO DISPONIBLE","DISPONIBLE")</f>
        <v>#N/A</v>
      </c>
      <c r="M9959" s="9">
        <f>COUNTIF(Tabla267[[#This Row],[VALOR RESTANTE]],0)</f>
        <v>0</v>
      </c>
    </row>
    <row r="9960" spans="2:13" hidden="1" x14ac:dyDescent="0.2">
      <c r="B9960" s="31">
        <v>9951</v>
      </c>
      <c r="J9960">
        <f t="shared" si="155"/>
        <v>105000</v>
      </c>
      <c r="K9960" t="e">
        <f>VLOOKUP(B9960,'REGISTRO ABONOS'!$B$8:$BC$10039,54,0)</f>
        <v>#N/A</v>
      </c>
      <c r="L9960" t="e">
        <f>IF(Tabla267[[#This Row],[VALOR RESTANTE]]&lt;Tabla267[[#This Row],[VALOR]],"NO DISPONIBLE","DISPONIBLE")</f>
        <v>#N/A</v>
      </c>
      <c r="M9960" s="9">
        <f>COUNTIF(Tabla267[[#This Row],[VALOR RESTANTE]],0)</f>
        <v>0</v>
      </c>
    </row>
    <row r="9961" spans="2:13" hidden="1" x14ac:dyDescent="0.2">
      <c r="B9961" s="31">
        <v>9952</v>
      </c>
      <c r="J9961">
        <f t="shared" si="155"/>
        <v>105000</v>
      </c>
      <c r="K9961" t="e">
        <f>VLOOKUP(B9961,'REGISTRO ABONOS'!$B$8:$BC$10039,54,0)</f>
        <v>#N/A</v>
      </c>
      <c r="L9961" t="e">
        <f>IF(Tabla267[[#This Row],[VALOR RESTANTE]]&lt;Tabla267[[#This Row],[VALOR]],"NO DISPONIBLE","DISPONIBLE")</f>
        <v>#N/A</v>
      </c>
      <c r="M9961" s="9">
        <f>COUNTIF(Tabla267[[#This Row],[VALOR RESTANTE]],0)</f>
        <v>0</v>
      </c>
    </row>
    <row r="9962" spans="2:13" hidden="1" x14ac:dyDescent="0.2">
      <c r="B9962" s="31">
        <v>9953</v>
      </c>
      <c r="J9962">
        <f t="shared" si="155"/>
        <v>105000</v>
      </c>
      <c r="K9962" t="e">
        <f>VLOOKUP(B9962,'REGISTRO ABONOS'!$B$8:$BC$10039,54,0)</f>
        <v>#N/A</v>
      </c>
      <c r="L9962" t="e">
        <f>IF(Tabla267[[#This Row],[VALOR RESTANTE]]&lt;Tabla267[[#This Row],[VALOR]],"NO DISPONIBLE","DISPONIBLE")</f>
        <v>#N/A</v>
      </c>
      <c r="M9962" s="9">
        <f>COUNTIF(Tabla267[[#This Row],[VALOR RESTANTE]],0)</f>
        <v>0</v>
      </c>
    </row>
    <row r="9963" spans="2:13" hidden="1" x14ac:dyDescent="0.2">
      <c r="B9963" s="31">
        <v>9954</v>
      </c>
      <c r="J9963">
        <f t="shared" si="155"/>
        <v>105000</v>
      </c>
      <c r="K9963" t="e">
        <f>VLOOKUP(B9963,'REGISTRO ABONOS'!$B$8:$BC$10039,54,0)</f>
        <v>#N/A</v>
      </c>
      <c r="L9963" t="e">
        <f>IF(Tabla267[[#This Row],[VALOR RESTANTE]]&lt;Tabla267[[#This Row],[VALOR]],"NO DISPONIBLE","DISPONIBLE")</f>
        <v>#N/A</v>
      </c>
      <c r="M9963" s="9">
        <f>COUNTIF(Tabla267[[#This Row],[VALOR RESTANTE]],0)</f>
        <v>0</v>
      </c>
    </row>
    <row r="9964" spans="2:13" hidden="1" x14ac:dyDescent="0.2">
      <c r="B9964" s="31">
        <v>9955</v>
      </c>
      <c r="J9964">
        <f t="shared" si="155"/>
        <v>105000</v>
      </c>
      <c r="K9964" t="e">
        <f>VLOOKUP(B9964,'REGISTRO ABONOS'!$B$8:$BC$10039,54,0)</f>
        <v>#N/A</v>
      </c>
      <c r="L9964" t="e">
        <f>IF(Tabla267[[#This Row],[VALOR RESTANTE]]&lt;Tabla267[[#This Row],[VALOR]],"NO DISPONIBLE","DISPONIBLE")</f>
        <v>#N/A</v>
      </c>
      <c r="M9964" s="9">
        <f>COUNTIF(Tabla267[[#This Row],[VALOR RESTANTE]],0)</f>
        <v>0</v>
      </c>
    </row>
    <row r="9965" spans="2:13" hidden="1" x14ac:dyDescent="0.2">
      <c r="B9965" s="31">
        <v>9956</v>
      </c>
      <c r="J9965">
        <f t="shared" si="155"/>
        <v>105000</v>
      </c>
      <c r="K9965" t="e">
        <f>VLOOKUP(B9965,'REGISTRO ABONOS'!$B$8:$BC$10039,54,0)</f>
        <v>#N/A</v>
      </c>
      <c r="L9965" t="e">
        <f>IF(Tabla267[[#This Row],[VALOR RESTANTE]]&lt;Tabla267[[#This Row],[VALOR]],"NO DISPONIBLE","DISPONIBLE")</f>
        <v>#N/A</v>
      </c>
      <c r="M9965" s="9">
        <f>COUNTIF(Tabla267[[#This Row],[VALOR RESTANTE]],0)</f>
        <v>0</v>
      </c>
    </row>
    <row r="9966" spans="2:13" hidden="1" x14ac:dyDescent="0.2">
      <c r="B9966" s="31">
        <v>9957</v>
      </c>
      <c r="J9966">
        <f t="shared" si="155"/>
        <v>105000</v>
      </c>
      <c r="K9966" t="e">
        <f>VLOOKUP(B9966,'REGISTRO ABONOS'!$B$8:$BC$10039,54,0)</f>
        <v>#N/A</v>
      </c>
      <c r="L9966" t="e">
        <f>IF(Tabla267[[#This Row],[VALOR RESTANTE]]&lt;Tabla267[[#This Row],[VALOR]],"NO DISPONIBLE","DISPONIBLE")</f>
        <v>#N/A</v>
      </c>
      <c r="M9966" s="9">
        <f>COUNTIF(Tabla267[[#This Row],[VALOR RESTANTE]],0)</f>
        <v>0</v>
      </c>
    </row>
    <row r="9967" spans="2:13" hidden="1" x14ac:dyDescent="0.2">
      <c r="B9967" s="31">
        <v>9958</v>
      </c>
      <c r="J9967">
        <f t="shared" si="155"/>
        <v>105000</v>
      </c>
      <c r="K9967" t="e">
        <f>VLOOKUP(B9967,'REGISTRO ABONOS'!$B$8:$BC$10039,54,0)</f>
        <v>#N/A</v>
      </c>
      <c r="L9967" t="e">
        <f>IF(Tabla267[[#This Row],[VALOR RESTANTE]]&lt;Tabla267[[#This Row],[VALOR]],"NO DISPONIBLE","DISPONIBLE")</f>
        <v>#N/A</v>
      </c>
      <c r="M9967" s="9">
        <f>COUNTIF(Tabla267[[#This Row],[VALOR RESTANTE]],0)</f>
        <v>0</v>
      </c>
    </row>
    <row r="9968" spans="2:13" hidden="1" x14ac:dyDescent="0.2">
      <c r="B9968" s="31">
        <v>9959</v>
      </c>
      <c r="J9968">
        <f t="shared" si="155"/>
        <v>105000</v>
      </c>
      <c r="K9968" t="e">
        <f>VLOOKUP(B9968,'REGISTRO ABONOS'!$B$8:$BC$10039,54,0)</f>
        <v>#N/A</v>
      </c>
      <c r="L9968" t="e">
        <f>IF(Tabla267[[#This Row],[VALOR RESTANTE]]&lt;Tabla267[[#This Row],[VALOR]],"NO DISPONIBLE","DISPONIBLE")</f>
        <v>#N/A</v>
      </c>
      <c r="M9968" s="9">
        <f>COUNTIF(Tabla267[[#This Row],[VALOR RESTANTE]],0)</f>
        <v>0</v>
      </c>
    </row>
    <row r="9969" spans="2:13" hidden="1" x14ac:dyDescent="0.2">
      <c r="B9969" s="31">
        <v>9960</v>
      </c>
      <c r="J9969">
        <f t="shared" si="155"/>
        <v>105000</v>
      </c>
      <c r="K9969" t="e">
        <f>VLOOKUP(B9969,'REGISTRO ABONOS'!$B$8:$BC$10039,54,0)</f>
        <v>#N/A</v>
      </c>
      <c r="L9969" t="e">
        <f>IF(Tabla267[[#This Row],[VALOR RESTANTE]]&lt;Tabla267[[#This Row],[VALOR]],"NO DISPONIBLE","DISPONIBLE")</f>
        <v>#N/A</v>
      </c>
      <c r="M9969" s="9">
        <f>COUNTIF(Tabla267[[#This Row],[VALOR RESTANTE]],0)</f>
        <v>0</v>
      </c>
    </row>
    <row r="9970" spans="2:13" hidden="1" x14ac:dyDescent="0.2">
      <c r="B9970" s="31">
        <v>9961</v>
      </c>
      <c r="J9970">
        <f t="shared" si="155"/>
        <v>105000</v>
      </c>
      <c r="K9970" t="e">
        <f>VLOOKUP(B9970,'REGISTRO ABONOS'!$B$8:$BC$10039,54,0)</f>
        <v>#N/A</v>
      </c>
      <c r="L9970" t="e">
        <f>IF(Tabla267[[#This Row],[VALOR RESTANTE]]&lt;Tabla267[[#This Row],[VALOR]],"NO DISPONIBLE","DISPONIBLE")</f>
        <v>#N/A</v>
      </c>
      <c r="M9970" s="9">
        <f>COUNTIF(Tabla267[[#This Row],[VALOR RESTANTE]],0)</f>
        <v>0</v>
      </c>
    </row>
    <row r="9971" spans="2:13" hidden="1" x14ac:dyDescent="0.2">
      <c r="B9971" s="31">
        <v>9962</v>
      </c>
      <c r="J9971">
        <f t="shared" si="155"/>
        <v>105000</v>
      </c>
      <c r="K9971" t="e">
        <f>VLOOKUP(B9971,'REGISTRO ABONOS'!$B$8:$BC$10039,54,0)</f>
        <v>#N/A</v>
      </c>
      <c r="L9971" t="e">
        <f>IF(Tabla267[[#This Row],[VALOR RESTANTE]]&lt;Tabla267[[#This Row],[VALOR]],"NO DISPONIBLE","DISPONIBLE")</f>
        <v>#N/A</v>
      </c>
      <c r="M9971" s="9">
        <f>COUNTIF(Tabla267[[#This Row],[VALOR RESTANTE]],0)</f>
        <v>0</v>
      </c>
    </row>
    <row r="9972" spans="2:13" hidden="1" x14ac:dyDescent="0.2">
      <c r="B9972" s="31">
        <v>9963</v>
      </c>
      <c r="J9972">
        <f t="shared" si="155"/>
        <v>105000</v>
      </c>
      <c r="K9972" t="e">
        <f>VLOOKUP(B9972,'REGISTRO ABONOS'!$B$8:$BC$10039,54,0)</f>
        <v>#N/A</v>
      </c>
      <c r="L9972" t="e">
        <f>IF(Tabla267[[#This Row],[VALOR RESTANTE]]&lt;Tabla267[[#This Row],[VALOR]],"NO DISPONIBLE","DISPONIBLE")</f>
        <v>#N/A</v>
      </c>
      <c r="M9972" s="9">
        <f>COUNTIF(Tabla267[[#This Row],[VALOR RESTANTE]],0)</f>
        <v>0</v>
      </c>
    </row>
    <row r="9973" spans="2:13" hidden="1" x14ac:dyDescent="0.2">
      <c r="B9973" s="31">
        <v>9964</v>
      </c>
      <c r="J9973">
        <f t="shared" si="155"/>
        <v>105000</v>
      </c>
      <c r="K9973" t="e">
        <f>VLOOKUP(B9973,'REGISTRO ABONOS'!$B$8:$BC$10039,54,0)</f>
        <v>#N/A</v>
      </c>
      <c r="L9973" t="e">
        <f>IF(Tabla267[[#This Row],[VALOR RESTANTE]]&lt;Tabla267[[#This Row],[VALOR]],"NO DISPONIBLE","DISPONIBLE")</f>
        <v>#N/A</v>
      </c>
      <c r="M9973" s="9">
        <f>COUNTIF(Tabla267[[#This Row],[VALOR RESTANTE]],0)</f>
        <v>0</v>
      </c>
    </row>
    <row r="9974" spans="2:13" hidden="1" x14ac:dyDescent="0.2">
      <c r="B9974" s="31">
        <v>9965</v>
      </c>
      <c r="J9974">
        <f t="shared" si="155"/>
        <v>105000</v>
      </c>
      <c r="K9974" t="e">
        <f>VLOOKUP(B9974,'REGISTRO ABONOS'!$B$8:$BC$10039,54,0)</f>
        <v>#N/A</v>
      </c>
      <c r="L9974" t="e">
        <f>IF(Tabla267[[#This Row],[VALOR RESTANTE]]&lt;Tabla267[[#This Row],[VALOR]],"NO DISPONIBLE","DISPONIBLE")</f>
        <v>#N/A</v>
      </c>
      <c r="M9974" s="9">
        <f>COUNTIF(Tabla267[[#This Row],[VALOR RESTANTE]],0)</f>
        <v>0</v>
      </c>
    </row>
    <row r="9975" spans="2:13" hidden="1" x14ac:dyDescent="0.2">
      <c r="B9975" s="31">
        <v>9966</v>
      </c>
      <c r="J9975">
        <f t="shared" si="155"/>
        <v>105000</v>
      </c>
      <c r="K9975" t="e">
        <f>VLOOKUP(B9975,'REGISTRO ABONOS'!$B$8:$BC$10039,54,0)</f>
        <v>#N/A</v>
      </c>
      <c r="L9975" t="e">
        <f>IF(Tabla267[[#This Row],[VALOR RESTANTE]]&lt;Tabla267[[#This Row],[VALOR]],"NO DISPONIBLE","DISPONIBLE")</f>
        <v>#N/A</v>
      </c>
      <c r="M9975" s="9">
        <f>COUNTIF(Tabla267[[#This Row],[VALOR RESTANTE]],0)</f>
        <v>0</v>
      </c>
    </row>
    <row r="9976" spans="2:13" hidden="1" x14ac:dyDescent="0.2">
      <c r="B9976" s="31">
        <v>9967</v>
      </c>
      <c r="J9976">
        <f t="shared" si="155"/>
        <v>105000</v>
      </c>
      <c r="K9976" t="e">
        <f>VLOOKUP(B9976,'REGISTRO ABONOS'!$B$8:$BC$10039,54,0)</f>
        <v>#N/A</v>
      </c>
      <c r="L9976" t="e">
        <f>IF(Tabla267[[#This Row],[VALOR RESTANTE]]&lt;Tabla267[[#This Row],[VALOR]],"NO DISPONIBLE","DISPONIBLE")</f>
        <v>#N/A</v>
      </c>
      <c r="M9976" s="9">
        <f>COUNTIF(Tabla267[[#This Row],[VALOR RESTANTE]],0)</f>
        <v>0</v>
      </c>
    </row>
    <row r="9977" spans="2:13" hidden="1" x14ac:dyDescent="0.2">
      <c r="B9977" s="31">
        <v>9968</v>
      </c>
      <c r="J9977">
        <f t="shared" si="155"/>
        <v>105000</v>
      </c>
      <c r="K9977" t="e">
        <f>VLOOKUP(B9977,'REGISTRO ABONOS'!$B$8:$BC$10039,54,0)</f>
        <v>#N/A</v>
      </c>
      <c r="L9977" t="e">
        <f>IF(Tabla267[[#This Row],[VALOR RESTANTE]]&lt;Tabla267[[#This Row],[VALOR]],"NO DISPONIBLE","DISPONIBLE")</f>
        <v>#N/A</v>
      </c>
      <c r="M9977" s="9">
        <f>COUNTIF(Tabla267[[#This Row],[VALOR RESTANTE]],0)</f>
        <v>0</v>
      </c>
    </row>
    <row r="9978" spans="2:13" hidden="1" x14ac:dyDescent="0.2">
      <c r="B9978" s="31">
        <v>9969</v>
      </c>
      <c r="J9978">
        <f t="shared" si="155"/>
        <v>105000</v>
      </c>
      <c r="K9978" t="e">
        <f>VLOOKUP(B9978,'REGISTRO ABONOS'!$B$8:$BC$10039,54,0)</f>
        <v>#N/A</v>
      </c>
      <c r="L9978" t="e">
        <f>IF(Tabla267[[#This Row],[VALOR RESTANTE]]&lt;Tabla267[[#This Row],[VALOR]],"NO DISPONIBLE","DISPONIBLE")</f>
        <v>#N/A</v>
      </c>
      <c r="M9978" s="9">
        <f>COUNTIF(Tabla267[[#This Row],[VALOR RESTANTE]],0)</f>
        <v>0</v>
      </c>
    </row>
    <row r="9979" spans="2:13" hidden="1" x14ac:dyDescent="0.2">
      <c r="B9979" s="31">
        <v>9970</v>
      </c>
      <c r="J9979">
        <f t="shared" si="155"/>
        <v>105000</v>
      </c>
      <c r="K9979" t="e">
        <f>VLOOKUP(B9979,'REGISTRO ABONOS'!$B$8:$BC$10039,54,0)</f>
        <v>#N/A</v>
      </c>
      <c r="L9979" t="e">
        <f>IF(Tabla267[[#This Row],[VALOR RESTANTE]]&lt;Tabla267[[#This Row],[VALOR]],"NO DISPONIBLE","DISPONIBLE")</f>
        <v>#N/A</v>
      </c>
      <c r="M9979" s="9">
        <f>COUNTIF(Tabla267[[#This Row],[VALOR RESTANTE]],0)</f>
        <v>0</v>
      </c>
    </row>
    <row r="9980" spans="2:13" hidden="1" x14ac:dyDescent="0.2">
      <c r="B9980" s="31">
        <v>9971</v>
      </c>
      <c r="J9980">
        <f t="shared" si="155"/>
        <v>105000</v>
      </c>
      <c r="K9980" t="e">
        <f>VLOOKUP(B9980,'REGISTRO ABONOS'!$B$8:$BC$10039,54,0)</f>
        <v>#N/A</v>
      </c>
      <c r="L9980" t="e">
        <f>IF(Tabla267[[#This Row],[VALOR RESTANTE]]&lt;Tabla267[[#This Row],[VALOR]],"NO DISPONIBLE","DISPONIBLE")</f>
        <v>#N/A</v>
      </c>
      <c r="M9980" s="9">
        <f>COUNTIF(Tabla267[[#This Row],[VALOR RESTANTE]],0)</f>
        <v>0</v>
      </c>
    </row>
    <row r="9981" spans="2:13" hidden="1" x14ac:dyDescent="0.2">
      <c r="B9981" s="31">
        <v>9972</v>
      </c>
      <c r="J9981">
        <f t="shared" si="155"/>
        <v>105000</v>
      </c>
      <c r="K9981" t="e">
        <f>VLOOKUP(B9981,'REGISTRO ABONOS'!$B$8:$BC$10039,54,0)</f>
        <v>#N/A</v>
      </c>
      <c r="L9981" t="e">
        <f>IF(Tabla267[[#This Row],[VALOR RESTANTE]]&lt;Tabla267[[#This Row],[VALOR]],"NO DISPONIBLE","DISPONIBLE")</f>
        <v>#N/A</v>
      </c>
      <c r="M9981" s="9">
        <f>COUNTIF(Tabla267[[#This Row],[VALOR RESTANTE]],0)</f>
        <v>0</v>
      </c>
    </row>
    <row r="9982" spans="2:13" hidden="1" x14ac:dyDescent="0.2">
      <c r="B9982" s="31">
        <v>9973</v>
      </c>
      <c r="J9982">
        <f t="shared" si="155"/>
        <v>105000</v>
      </c>
      <c r="K9982" t="e">
        <f>VLOOKUP(B9982,'REGISTRO ABONOS'!$B$8:$BC$10039,54,0)</f>
        <v>#N/A</v>
      </c>
      <c r="L9982" t="e">
        <f>IF(Tabla267[[#This Row],[VALOR RESTANTE]]&lt;Tabla267[[#This Row],[VALOR]],"NO DISPONIBLE","DISPONIBLE")</f>
        <v>#N/A</v>
      </c>
      <c r="M9982" s="9">
        <f>COUNTIF(Tabla267[[#This Row],[VALOR RESTANTE]],0)</f>
        <v>0</v>
      </c>
    </row>
    <row r="9983" spans="2:13" hidden="1" x14ac:dyDescent="0.2">
      <c r="B9983" s="31">
        <v>9974</v>
      </c>
      <c r="J9983">
        <f t="shared" si="155"/>
        <v>105000</v>
      </c>
      <c r="K9983" t="e">
        <f>VLOOKUP(B9983,'REGISTRO ABONOS'!$B$8:$BC$10039,54,0)</f>
        <v>#N/A</v>
      </c>
      <c r="L9983" t="e">
        <f>IF(Tabla267[[#This Row],[VALOR RESTANTE]]&lt;Tabla267[[#This Row],[VALOR]],"NO DISPONIBLE","DISPONIBLE")</f>
        <v>#N/A</v>
      </c>
      <c r="M9983" s="9">
        <f>COUNTIF(Tabla267[[#This Row],[VALOR RESTANTE]],0)</f>
        <v>0</v>
      </c>
    </row>
    <row r="9984" spans="2:13" hidden="1" x14ac:dyDescent="0.2">
      <c r="B9984" s="31">
        <v>9975</v>
      </c>
      <c r="J9984">
        <f t="shared" si="155"/>
        <v>105000</v>
      </c>
      <c r="K9984" t="e">
        <f>VLOOKUP(B9984,'REGISTRO ABONOS'!$B$8:$BC$10039,54,0)</f>
        <v>#N/A</v>
      </c>
      <c r="L9984" t="e">
        <f>IF(Tabla267[[#This Row],[VALOR RESTANTE]]&lt;Tabla267[[#This Row],[VALOR]],"NO DISPONIBLE","DISPONIBLE")</f>
        <v>#N/A</v>
      </c>
      <c r="M9984" s="9">
        <f>COUNTIF(Tabla267[[#This Row],[VALOR RESTANTE]],0)</f>
        <v>0</v>
      </c>
    </row>
    <row r="9985" spans="2:13" hidden="1" x14ac:dyDescent="0.2">
      <c r="B9985" s="31">
        <v>9976</v>
      </c>
      <c r="J9985">
        <f t="shared" si="155"/>
        <v>105000</v>
      </c>
      <c r="K9985" t="e">
        <f>VLOOKUP(B9985,'REGISTRO ABONOS'!$B$8:$BC$10039,54,0)</f>
        <v>#N/A</v>
      </c>
      <c r="L9985" t="e">
        <f>IF(Tabla267[[#This Row],[VALOR RESTANTE]]&lt;Tabla267[[#This Row],[VALOR]],"NO DISPONIBLE","DISPONIBLE")</f>
        <v>#N/A</v>
      </c>
      <c r="M9985" s="9">
        <f>COUNTIF(Tabla267[[#This Row],[VALOR RESTANTE]],0)</f>
        <v>0</v>
      </c>
    </row>
    <row r="9986" spans="2:13" hidden="1" x14ac:dyDescent="0.2">
      <c r="B9986" s="31">
        <v>9977</v>
      </c>
      <c r="J9986">
        <f t="shared" si="155"/>
        <v>105000</v>
      </c>
      <c r="K9986" t="e">
        <f>VLOOKUP(B9986,'REGISTRO ABONOS'!$B$8:$BC$10039,54,0)</f>
        <v>#N/A</v>
      </c>
      <c r="L9986" t="e">
        <f>IF(Tabla267[[#This Row],[VALOR RESTANTE]]&lt;Tabla267[[#This Row],[VALOR]],"NO DISPONIBLE","DISPONIBLE")</f>
        <v>#N/A</v>
      </c>
      <c r="M9986" s="9">
        <f>COUNTIF(Tabla267[[#This Row],[VALOR RESTANTE]],0)</f>
        <v>0</v>
      </c>
    </row>
    <row r="9987" spans="2:13" hidden="1" x14ac:dyDescent="0.2">
      <c r="B9987" s="31">
        <v>9978</v>
      </c>
      <c r="J9987">
        <f t="shared" si="155"/>
        <v>105000</v>
      </c>
      <c r="K9987" t="e">
        <f>VLOOKUP(B9987,'REGISTRO ABONOS'!$B$8:$BC$10039,54,0)</f>
        <v>#N/A</v>
      </c>
      <c r="L9987" t="e">
        <f>IF(Tabla267[[#This Row],[VALOR RESTANTE]]&lt;Tabla267[[#This Row],[VALOR]],"NO DISPONIBLE","DISPONIBLE")</f>
        <v>#N/A</v>
      </c>
      <c r="M9987" s="9">
        <f>COUNTIF(Tabla267[[#This Row],[VALOR RESTANTE]],0)</f>
        <v>0</v>
      </c>
    </row>
    <row r="9988" spans="2:13" hidden="1" x14ac:dyDescent="0.2">
      <c r="B9988" s="31">
        <v>9979</v>
      </c>
      <c r="J9988">
        <f t="shared" si="155"/>
        <v>105000</v>
      </c>
      <c r="K9988" t="e">
        <f>VLOOKUP(B9988,'REGISTRO ABONOS'!$B$8:$BC$10039,54,0)</f>
        <v>#N/A</v>
      </c>
      <c r="L9988" t="e">
        <f>IF(Tabla267[[#This Row],[VALOR RESTANTE]]&lt;Tabla267[[#This Row],[VALOR]],"NO DISPONIBLE","DISPONIBLE")</f>
        <v>#N/A</v>
      </c>
      <c r="M9988" s="9">
        <f>COUNTIF(Tabla267[[#This Row],[VALOR RESTANTE]],0)</f>
        <v>0</v>
      </c>
    </row>
    <row r="9989" spans="2:13" hidden="1" x14ac:dyDescent="0.2">
      <c r="B9989" s="31">
        <v>9980</v>
      </c>
      <c r="J9989">
        <f t="shared" si="155"/>
        <v>105000</v>
      </c>
      <c r="K9989" t="e">
        <f>VLOOKUP(B9989,'REGISTRO ABONOS'!$B$8:$BC$10039,54,0)</f>
        <v>#N/A</v>
      </c>
      <c r="L9989" t="e">
        <f>IF(Tabla267[[#This Row],[VALOR RESTANTE]]&lt;Tabla267[[#This Row],[VALOR]],"NO DISPONIBLE","DISPONIBLE")</f>
        <v>#N/A</v>
      </c>
      <c r="M9989" s="9">
        <f>COUNTIF(Tabla267[[#This Row],[VALOR RESTANTE]],0)</f>
        <v>0</v>
      </c>
    </row>
    <row r="9990" spans="2:13" hidden="1" x14ac:dyDescent="0.2">
      <c r="B9990" s="31">
        <v>9981</v>
      </c>
      <c r="J9990">
        <f t="shared" si="155"/>
        <v>105000</v>
      </c>
      <c r="K9990" t="e">
        <f>VLOOKUP(B9990,'REGISTRO ABONOS'!$B$8:$BC$10039,54,0)</f>
        <v>#N/A</v>
      </c>
      <c r="L9990" t="e">
        <f>IF(Tabla267[[#This Row],[VALOR RESTANTE]]&lt;Tabla267[[#This Row],[VALOR]],"NO DISPONIBLE","DISPONIBLE")</f>
        <v>#N/A</v>
      </c>
      <c r="M9990" s="9">
        <f>COUNTIF(Tabla267[[#This Row],[VALOR RESTANTE]],0)</f>
        <v>0</v>
      </c>
    </row>
    <row r="9991" spans="2:13" hidden="1" x14ac:dyDescent="0.2">
      <c r="B9991" s="31">
        <v>9982</v>
      </c>
      <c r="J9991">
        <f t="shared" si="155"/>
        <v>105000</v>
      </c>
      <c r="K9991" t="e">
        <f>VLOOKUP(B9991,'REGISTRO ABONOS'!$B$8:$BC$10039,54,0)</f>
        <v>#N/A</v>
      </c>
      <c r="L9991" t="e">
        <f>IF(Tabla267[[#This Row],[VALOR RESTANTE]]&lt;Tabla267[[#This Row],[VALOR]],"NO DISPONIBLE","DISPONIBLE")</f>
        <v>#N/A</v>
      </c>
      <c r="M9991" s="9">
        <f>COUNTIF(Tabla267[[#This Row],[VALOR RESTANTE]],0)</f>
        <v>0</v>
      </c>
    </row>
    <row r="9992" spans="2:13" hidden="1" x14ac:dyDescent="0.2">
      <c r="B9992" s="31">
        <v>9983</v>
      </c>
      <c r="J9992">
        <f t="shared" si="155"/>
        <v>105000</v>
      </c>
      <c r="K9992" t="e">
        <f>VLOOKUP(B9992,'REGISTRO ABONOS'!$B$8:$BC$10039,54,0)</f>
        <v>#N/A</v>
      </c>
      <c r="L9992" t="e">
        <f>IF(Tabla267[[#This Row],[VALOR RESTANTE]]&lt;Tabla267[[#This Row],[VALOR]],"NO DISPONIBLE","DISPONIBLE")</f>
        <v>#N/A</v>
      </c>
      <c r="M9992" s="9">
        <f>COUNTIF(Tabla267[[#This Row],[VALOR RESTANTE]],0)</f>
        <v>0</v>
      </c>
    </row>
    <row r="9993" spans="2:13" hidden="1" x14ac:dyDescent="0.2">
      <c r="B9993" s="31">
        <v>9984</v>
      </c>
      <c r="J9993">
        <f t="shared" si="155"/>
        <v>105000</v>
      </c>
      <c r="K9993" t="e">
        <f>VLOOKUP(B9993,'REGISTRO ABONOS'!$B$8:$BC$10039,54,0)</f>
        <v>#N/A</v>
      </c>
      <c r="L9993" t="e">
        <f>IF(Tabla267[[#This Row],[VALOR RESTANTE]]&lt;Tabla267[[#This Row],[VALOR]],"NO DISPONIBLE","DISPONIBLE")</f>
        <v>#N/A</v>
      </c>
      <c r="M9993" s="9">
        <f>COUNTIF(Tabla267[[#This Row],[VALOR RESTANTE]],0)</f>
        <v>0</v>
      </c>
    </row>
    <row r="9994" spans="2:13" hidden="1" x14ac:dyDescent="0.2">
      <c r="B9994" s="31">
        <v>9985</v>
      </c>
      <c r="J9994">
        <f t="shared" si="155"/>
        <v>105000</v>
      </c>
      <c r="K9994" t="e">
        <f>VLOOKUP(B9994,'REGISTRO ABONOS'!$B$8:$BC$10039,54,0)</f>
        <v>#N/A</v>
      </c>
      <c r="L9994" t="e">
        <f>IF(Tabla267[[#This Row],[VALOR RESTANTE]]&lt;Tabla267[[#This Row],[VALOR]],"NO DISPONIBLE","DISPONIBLE")</f>
        <v>#N/A</v>
      </c>
      <c r="M9994" s="9">
        <f>COUNTIF(Tabla267[[#This Row],[VALOR RESTANTE]],0)</f>
        <v>0</v>
      </c>
    </row>
    <row r="9995" spans="2:13" hidden="1" x14ac:dyDescent="0.2">
      <c r="B9995" s="31">
        <v>9986</v>
      </c>
      <c r="J9995">
        <f t="shared" si="155"/>
        <v>105000</v>
      </c>
      <c r="K9995" t="e">
        <f>VLOOKUP(B9995,'REGISTRO ABONOS'!$B$8:$BC$10039,54,0)</f>
        <v>#N/A</v>
      </c>
      <c r="L9995" t="e">
        <f>IF(Tabla267[[#This Row],[VALOR RESTANTE]]&lt;Tabla267[[#This Row],[VALOR]],"NO DISPONIBLE","DISPONIBLE")</f>
        <v>#N/A</v>
      </c>
      <c r="M9995" s="9">
        <f>COUNTIF(Tabla267[[#This Row],[VALOR RESTANTE]],0)</f>
        <v>0</v>
      </c>
    </row>
    <row r="9996" spans="2:13" hidden="1" x14ac:dyDescent="0.2">
      <c r="B9996" s="31">
        <v>9987</v>
      </c>
      <c r="J9996">
        <f t="shared" ref="J9996:J10015" si="156">IF(C9996&gt;43607,130000,105000)</f>
        <v>105000</v>
      </c>
      <c r="K9996" t="e">
        <f>VLOOKUP(B9996,'REGISTRO ABONOS'!$B$8:$BC$10039,54,0)</f>
        <v>#N/A</v>
      </c>
      <c r="L9996" t="e">
        <f>IF(Tabla267[[#This Row],[VALOR RESTANTE]]&lt;Tabla267[[#This Row],[VALOR]],"NO DISPONIBLE","DISPONIBLE")</f>
        <v>#N/A</v>
      </c>
      <c r="M9996" s="9">
        <f>COUNTIF(Tabla267[[#This Row],[VALOR RESTANTE]],0)</f>
        <v>0</v>
      </c>
    </row>
    <row r="9997" spans="2:13" hidden="1" x14ac:dyDescent="0.2">
      <c r="B9997" s="31">
        <v>9988</v>
      </c>
      <c r="J9997">
        <f t="shared" si="156"/>
        <v>105000</v>
      </c>
      <c r="K9997" t="e">
        <f>VLOOKUP(B9997,'REGISTRO ABONOS'!$B$8:$BC$10039,54,0)</f>
        <v>#N/A</v>
      </c>
      <c r="L9997" t="e">
        <f>IF(Tabla267[[#This Row],[VALOR RESTANTE]]&lt;Tabla267[[#This Row],[VALOR]],"NO DISPONIBLE","DISPONIBLE")</f>
        <v>#N/A</v>
      </c>
      <c r="M9997" s="9">
        <f>COUNTIF(Tabla267[[#This Row],[VALOR RESTANTE]],0)</f>
        <v>0</v>
      </c>
    </row>
    <row r="9998" spans="2:13" hidden="1" x14ac:dyDescent="0.2">
      <c r="B9998" s="31">
        <v>9989</v>
      </c>
      <c r="J9998">
        <f t="shared" si="156"/>
        <v>105000</v>
      </c>
      <c r="K9998" t="e">
        <f>VLOOKUP(B9998,'REGISTRO ABONOS'!$B$8:$BC$10039,54,0)</f>
        <v>#N/A</v>
      </c>
      <c r="L9998" t="e">
        <f>IF(Tabla267[[#This Row],[VALOR RESTANTE]]&lt;Tabla267[[#This Row],[VALOR]],"NO DISPONIBLE","DISPONIBLE")</f>
        <v>#N/A</v>
      </c>
      <c r="M9998" s="9">
        <f>COUNTIF(Tabla267[[#This Row],[VALOR RESTANTE]],0)</f>
        <v>0</v>
      </c>
    </row>
    <row r="9999" spans="2:13" hidden="1" x14ac:dyDescent="0.2">
      <c r="B9999" s="31">
        <v>9990</v>
      </c>
      <c r="J9999">
        <f t="shared" si="156"/>
        <v>105000</v>
      </c>
      <c r="K9999" t="e">
        <f>VLOOKUP(B9999,'REGISTRO ABONOS'!$B$8:$BC$10039,54,0)</f>
        <v>#N/A</v>
      </c>
      <c r="L9999" t="e">
        <f>IF(Tabla267[[#This Row],[VALOR RESTANTE]]&lt;Tabla267[[#This Row],[VALOR]],"NO DISPONIBLE","DISPONIBLE")</f>
        <v>#N/A</v>
      </c>
      <c r="M9999" s="9">
        <f>COUNTIF(Tabla267[[#This Row],[VALOR RESTANTE]],0)</f>
        <v>0</v>
      </c>
    </row>
    <row r="10000" spans="2:13" hidden="1" x14ac:dyDescent="0.2">
      <c r="B10000" s="31">
        <v>9991</v>
      </c>
      <c r="J10000">
        <f t="shared" si="156"/>
        <v>105000</v>
      </c>
      <c r="K10000" t="e">
        <f>VLOOKUP(B10000,'REGISTRO ABONOS'!$B$8:$BC$10039,54,0)</f>
        <v>#N/A</v>
      </c>
      <c r="L10000" t="e">
        <f>IF(Tabla267[[#This Row],[VALOR RESTANTE]]&lt;Tabla267[[#This Row],[VALOR]],"NO DISPONIBLE","DISPONIBLE")</f>
        <v>#N/A</v>
      </c>
      <c r="M10000" s="9">
        <f>COUNTIF(Tabla267[[#This Row],[VALOR RESTANTE]],0)</f>
        <v>0</v>
      </c>
    </row>
    <row r="10001" spans="2:13" hidden="1" x14ac:dyDescent="0.2">
      <c r="B10001" s="31">
        <v>9992</v>
      </c>
      <c r="J10001">
        <f t="shared" si="156"/>
        <v>105000</v>
      </c>
      <c r="K10001" t="e">
        <f>VLOOKUP(B10001,'REGISTRO ABONOS'!$B$8:$BC$10039,54,0)</f>
        <v>#N/A</v>
      </c>
      <c r="L10001" t="e">
        <f>IF(Tabla267[[#This Row],[VALOR RESTANTE]]&lt;Tabla267[[#This Row],[VALOR]],"NO DISPONIBLE","DISPONIBLE")</f>
        <v>#N/A</v>
      </c>
      <c r="M10001" s="9">
        <f>COUNTIF(Tabla267[[#This Row],[VALOR RESTANTE]],0)</f>
        <v>0</v>
      </c>
    </row>
    <row r="10002" spans="2:13" hidden="1" x14ac:dyDescent="0.2">
      <c r="B10002" s="31">
        <v>9993</v>
      </c>
      <c r="J10002">
        <f t="shared" si="156"/>
        <v>105000</v>
      </c>
      <c r="K10002" t="e">
        <f>VLOOKUP(B10002,'REGISTRO ABONOS'!$B$8:$BC$10039,54,0)</f>
        <v>#N/A</v>
      </c>
      <c r="L10002" t="e">
        <f>IF(Tabla267[[#This Row],[VALOR RESTANTE]]&lt;Tabla267[[#This Row],[VALOR]],"NO DISPONIBLE","DISPONIBLE")</f>
        <v>#N/A</v>
      </c>
      <c r="M10002" s="9">
        <f>COUNTIF(Tabla267[[#This Row],[VALOR RESTANTE]],0)</f>
        <v>0</v>
      </c>
    </row>
    <row r="10003" spans="2:13" hidden="1" x14ac:dyDescent="0.2">
      <c r="B10003" s="31">
        <v>9994</v>
      </c>
      <c r="J10003">
        <f t="shared" si="156"/>
        <v>105000</v>
      </c>
      <c r="K10003" t="e">
        <f>VLOOKUP(B10003,'REGISTRO ABONOS'!$B$8:$BC$10039,54,0)</f>
        <v>#N/A</v>
      </c>
      <c r="L10003" t="e">
        <f>IF(Tabla267[[#This Row],[VALOR RESTANTE]]&lt;Tabla267[[#This Row],[VALOR]],"NO DISPONIBLE","DISPONIBLE")</f>
        <v>#N/A</v>
      </c>
      <c r="M10003" s="9">
        <f>COUNTIF(Tabla267[[#This Row],[VALOR RESTANTE]],0)</f>
        <v>0</v>
      </c>
    </row>
    <row r="10004" spans="2:13" hidden="1" x14ac:dyDescent="0.2">
      <c r="B10004" s="31">
        <v>9995</v>
      </c>
      <c r="J10004">
        <f t="shared" si="156"/>
        <v>105000</v>
      </c>
      <c r="K10004" t="e">
        <f>VLOOKUP(B10004,'REGISTRO ABONOS'!$B$8:$BC$10039,54,0)</f>
        <v>#N/A</v>
      </c>
      <c r="L10004" t="e">
        <f>IF(Tabla267[[#This Row],[VALOR RESTANTE]]&lt;Tabla267[[#This Row],[VALOR]],"NO DISPONIBLE","DISPONIBLE")</f>
        <v>#N/A</v>
      </c>
      <c r="M10004" s="9">
        <f>COUNTIF(Tabla267[[#This Row],[VALOR RESTANTE]],0)</f>
        <v>0</v>
      </c>
    </row>
    <row r="10005" spans="2:13" hidden="1" x14ac:dyDescent="0.2">
      <c r="B10005" s="31">
        <v>9996</v>
      </c>
      <c r="J10005">
        <f t="shared" si="156"/>
        <v>105000</v>
      </c>
      <c r="K10005" t="e">
        <f>VLOOKUP(B10005,'REGISTRO ABONOS'!$B$8:$BC$10039,54,0)</f>
        <v>#N/A</v>
      </c>
      <c r="L10005" t="e">
        <f>IF(Tabla267[[#This Row],[VALOR RESTANTE]]&lt;Tabla267[[#This Row],[VALOR]],"NO DISPONIBLE","DISPONIBLE")</f>
        <v>#N/A</v>
      </c>
      <c r="M10005" s="9">
        <f>COUNTIF(Tabla267[[#This Row],[VALOR RESTANTE]],0)</f>
        <v>0</v>
      </c>
    </row>
    <row r="10006" spans="2:13" hidden="1" x14ac:dyDescent="0.2">
      <c r="B10006" s="31">
        <v>9997</v>
      </c>
      <c r="J10006">
        <f t="shared" si="156"/>
        <v>105000</v>
      </c>
      <c r="K10006" t="e">
        <f>VLOOKUP(B10006,'REGISTRO ABONOS'!$B$8:$BC$10039,54,0)</f>
        <v>#N/A</v>
      </c>
      <c r="L10006" t="e">
        <f>IF(Tabla267[[#This Row],[VALOR RESTANTE]]&lt;Tabla267[[#This Row],[VALOR]],"NO DISPONIBLE","DISPONIBLE")</f>
        <v>#N/A</v>
      </c>
      <c r="M10006" s="9">
        <f>COUNTIF(Tabla267[[#This Row],[VALOR RESTANTE]],0)</f>
        <v>0</v>
      </c>
    </row>
    <row r="10007" spans="2:13" hidden="1" x14ac:dyDescent="0.2">
      <c r="B10007" s="31">
        <v>9998</v>
      </c>
      <c r="J10007">
        <f t="shared" si="156"/>
        <v>105000</v>
      </c>
      <c r="K10007" t="e">
        <f>VLOOKUP(B10007,'REGISTRO ABONOS'!$B$8:$BC$10039,54,0)</f>
        <v>#N/A</v>
      </c>
      <c r="L10007" t="e">
        <f>IF(Tabla267[[#This Row],[VALOR RESTANTE]]&lt;Tabla267[[#This Row],[VALOR]],"NO DISPONIBLE","DISPONIBLE")</f>
        <v>#N/A</v>
      </c>
      <c r="M10007" s="9">
        <f>COUNTIF(Tabla267[[#This Row],[VALOR RESTANTE]],0)</f>
        <v>0</v>
      </c>
    </row>
    <row r="10008" spans="2:13" hidden="1" x14ac:dyDescent="0.2">
      <c r="B10008" s="31">
        <v>9999</v>
      </c>
      <c r="J10008">
        <f t="shared" si="156"/>
        <v>105000</v>
      </c>
      <c r="K10008" t="e">
        <f>VLOOKUP(B10008,'REGISTRO ABONOS'!$B$8:$BC$10039,54,0)</f>
        <v>#N/A</v>
      </c>
      <c r="L10008" t="e">
        <f>IF(Tabla267[[#This Row],[VALOR RESTANTE]]&lt;Tabla267[[#This Row],[VALOR]],"NO DISPONIBLE","DISPONIBLE")</f>
        <v>#N/A</v>
      </c>
      <c r="M10008" s="9">
        <f>COUNTIF(Tabla267[[#This Row],[VALOR RESTANTE]],0)</f>
        <v>0</v>
      </c>
    </row>
    <row r="10009" spans="2:13" hidden="1" x14ac:dyDescent="0.2">
      <c r="B10009" s="94">
        <v>9458</v>
      </c>
      <c r="C10009" s="95">
        <v>43565</v>
      </c>
      <c r="D10009" s="14" t="s">
        <v>161</v>
      </c>
      <c r="E10009" s="14" t="s">
        <v>164</v>
      </c>
      <c r="F10009" s="14"/>
      <c r="G10009" s="14"/>
      <c r="H10009" s="14" t="s">
        <v>161</v>
      </c>
      <c r="I10009" s="14" t="s">
        <v>87</v>
      </c>
      <c r="J10009" s="96">
        <f t="shared" si="156"/>
        <v>105000</v>
      </c>
      <c r="K10009" s="96" t="e">
        <f>VLOOKUP(B10009,'REGISTRO ABONOS'!$B$8:$BC$10039,54,0)</f>
        <v>#N/A</v>
      </c>
      <c r="L10009" s="96" t="e">
        <f>IF(Tabla267[[#This Row],[VALOR RESTANTE]]&lt;Tabla267[[#This Row],[VALOR]],"NO DISPONIBLE","DISPONIBLE")</f>
        <v>#N/A</v>
      </c>
      <c r="M10009" s="97">
        <f>COUNTIF(Tabla267[[#This Row],[VALOR RESTANTE]],0)</f>
        <v>0</v>
      </c>
    </row>
    <row r="10010" spans="2:13" hidden="1" x14ac:dyDescent="0.2">
      <c r="B10010" s="94">
        <v>4580</v>
      </c>
      <c r="C10010" s="95">
        <v>43565</v>
      </c>
      <c r="D10010" s="14" t="s">
        <v>165</v>
      </c>
      <c r="E10010" s="14" t="s">
        <v>167</v>
      </c>
      <c r="F10010" s="14"/>
      <c r="G10010" s="14">
        <v>3007845887</v>
      </c>
      <c r="H10010" s="14" t="s">
        <v>165</v>
      </c>
      <c r="I10010" s="14" t="s">
        <v>87</v>
      </c>
      <c r="J10010" s="96">
        <f t="shared" si="156"/>
        <v>105000</v>
      </c>
      <c r="K10010" s="96" t="e">
        <f>VLOOKUP(B10010,'REGISTRO ABONOS'!$B$8:$BC$10039,54,0)</f>
        <v>#N/A</v>
      </c>
      <c r="L10010" s="96" t="e">
        <f>IF(Tabla267[[#This Row],[VALOR RESTANTE]]&lt;Tabla267[[#This Row],[VALOR]],"NO DISPONIBLE","DISPONIBLE")</f>
        <v>#N/A</v>
      </c>
      <c r="M10010" s="97">
        <f>COUNTIF(Tabla267[[#This Row],[VALOR RESTANTE]],0)</f>
        <v>0</v>
      </c>
    </row>
    <row r="10011" spans="2:13" hidden="1" x14ac:dyDescent="0.2">
      <c r="B10011" s="94"/>
      <c r="C10011" s="95">
        <v>43559</v>
      </c>
      <c r="D10011" s="14" t="s">
        <v>168</v>
      </c>
      <c r="E10011" s="14" t="s">
        <v>169</v>
      </c>
      <c r="F10011" s="14"/>
      <c r="G10011" s="14">
        <v>94227097</v>
      </c>
      <c r="H10011" s="14" t="s">
        <v>168</v>
      </c>
      <c r="I10011" s="14" t="s">
        <v>171</v>
      </c>
      <c r="J10011" s="96">
        <f t="shared" si="156"/>
        <v>105000</v>
      </c>
      <c r="K10011" s="96" t="e">
        <f>VLOOKUP(B10011,'REGISTRO ABONOS'!$B$8:$BC$10039,54,0)</f>
        <v>#N/A</v>
      </c>
      <c r="L10011" s="96" t="e">
        <f>IF(Tabla267[[#This Row],[VALOR RESTANTE]]&lt;Tabla267[[#This Row],[VALOR]],"NO DISPONIBLE","DISPONIBLE")</f>
        <v>#N/A</v>
      </c>
      <c r="M10011" s="97">
        <f>COUNTIF(Tabla267[[#This Row],[VALOR RESTANTE]],0)</f>
        <v>0</v>
      </c>
    </row>
    <row r="10012" spans="2:13" hidden="1" x14ac:dyDescent="0.2">
      <c r="B10012" s="94">
        <v>8728</v>
      </c>
      <c r="C10012" s="95">
        <v>43559</v>
      </c>
      <c r="D10012" s="14" t="s">
        <v>176</v>
      </c>
      <c r="E10012" s="14" t="s">
        <v>175</v>
      </c>
      <c r="F10012" s="14"/>
      <c r="G10012" s="14">
        <v>94229849</v>
      </c>
      <c r="H10012" s="14" t="s">
        <v>176</v>
      </c>
      <c r="I10012" s="14" t="s">
        <v>171</v>
      </c>
      <c r="J10012" s="96">
        <f t="shared" si="156"/>
        <v>105000</v>
      </c>
      <c r="K10012" s="96" t="e">
        <f>VLOOKUP(B10012,'REGISTRO ABONOS'!$B$8:$BC$10039,54,0)</f>
        <v>#N/A</v>
      </c>
      <c r="L10012" s="96" t="e">
        <f>IF(Tabla267[[#This Row],[VALOR RESTANTE]]&lt;Tabla267[[#This Row],[VALOR]],"NO DISPONIBLE","DISPONIBLE")</f>
        <v>#N/A</v>
      </c>
      <c r="M10012" s="97">
        <f>COUNTIF(Tabla267[[#This Row],[VALOR RESTANTE]],0)</f>
        <v>0</v>
      </c>
    </row>
    <row r="10013" spans="2:13" hidden="1" x14ac:dyDescent="0.2">
      <c r="B10013" s="94">
        <v>9302</v>
      </c>
      <c r="C10013" s="95">
        <v>43559</v>
      </c>
      <c r="D10013" s="14" t="s">
        <v>177</v>
      </c>
      <c r="E10013" s="14" t="s">
        <v>181</v>
      </c>
      <c r="F10013" s="14"/>
      <c r="G10013" s="14">
        <v>16540613</v>
      </c>
      <c r="H10013" s="14" t="s">
        <v>177</v>
      </c>
      <c r="I10013" s="14" t="s">
        <v>171</v>
      </c>
      <c r="J10013" s="96">
        <f t="shared" si="156"/>
        <v>105000</v>
      </c>
      <c r="K10013" s="96" t="e">
        <f>VLOOKUP(B10013,'REGISTRO ABONOS'!$B$8:$BC$10039,54,0)</f>
        <v>#N/A</v>
      </c>
      <c r="L10013" s="96" t="e">
        <f>IF(Tabla267[[#This Row],[VALOR RESTANTE]]&lt;Tabla267[[#This Row],[VALOR]],"NO DISPONIBLE","DISPONIBLE")</f>
        <v>#N/A</v>
      </c>
      <c r="M10013" s="97">
        <f>COUNTIF(Tabla267[[#This Row],[VALOR RESTANTE]],0)</f>
        <v>0</v>
      </c>
    </row>
    <row r="10014" spans="2:13" hidden="1" x14ac:dyDescent="0.2">
      <c r="B10014" s="94">
        <v>3105</v>
      </c>
      <c r="C10014" s="95">
        <v>43559</v>
      </c>
      <c r="D10014" s="14" t="s">
        <v>182</v>
      </c>
      <c r="E10014" s="14" t="s">
        <v>183</v>
      </c>
      <c r="F10014" s="14">
        <v>3183057511</v>
      </c>
      <c r="G10014" s="14">
        <v>66870376</v>
      </c>
      <c r="H10014" s="14" t="s">
        <v>182</v>
      </c>
      <c r="I10014" s="14" t="s">
        <v>171</v>
      </c>
      <c r="J10014" s="96">
        <f t="shared" si="156"/>
        <v>105000</v>
      </c>
      <c r="K10014" s="96" t="e">
        <f>VLOOKUP(B10014,'REGISTRO ABONOS'!$B$8:$BC$10039,54,0)</f>
        <v>#N/A</v>
      </c>
      <c r="L10014" s="96" t="e">
        <f>IF(Tabla267[[#This Row],[VALOR RESTANTE]]&lt;Tabla267[[#This Row],[VALOR]],"NO DISPONIBLE","DISPONIBLE")</f>
        <v>#N/A</v>
      </c>
      <c r="M10014" s="97">
        <f>COUNTIF(Tabla267[[#This Row],[VALOR RESTANTE]],0)</f>
        <v>0</v>
      </c>
    </row>
    <row r="10015" spans="2:13" hidden="1" x14ac:dyDescent="0.2">
      <c r="B10015" s="94" t="s">
        <v>188</v>
      </c>
      <c r="C10015" s="95">
        <v>43559</v>
      </c>
      <c r="D10015" s="14" t="s">
        <v>186</v>
      </c>
      <c r="E10015" s="14"/>
      <c r="F10015" s="14"/>
      <c r="G10015" s="14"/>
      <c r="H10015" s="14" t="s">
        <v>186</v>
      </c>
      <c r="I10015" s="14" t="s">
        <v>171</v>
      </c>
      <c r="J10015" s="96">
        <f t="shared" si="156"/>
        <v>105000</v>
      </c>
      <c r="K10015" s="96" t="e">
        <f>VLOOKUP(B10015,'REGISTRO ABONOS'!$B$8:$BC$10039,54,0)</f>
        <v>#N/A</v>
      </c>
      <c r="L10015" s="96" t="e">
        <f>IF(Tabla267[[#This Row],[VALOR RESTANTE]]&lt;Tabla267[[#This Row],[VALOR]],"NO DISPONIBLE","DISPONIBLE")</f>
        <v>#N/A</v>
      </c>
      <c r="M10015" s="97">
        <f>COUNTIF(Tabla267[[#This Row],[VALOR RESTANTE]],0)</f>
        <v>0</v>
      </c>
    </row>
    <row r="10016" spans="2:13" hidden="1" x14ac:dyDescent="0.2">
      <c r="B10016" s="94">
        <v>8649</v>
      </c>
      <c r="C10016" s="95">
        <v>43565</v>
      </c>
      <c r="D10016" s="14" t="s">
        <v>290</v>
      </c>
      <c r="E10016" s="14"/>
      <c r="F10016" s="14"/>
      <c r="G10016" s="14"/>
      <c r="H10016" s="14"/>
      <c r="I10016" s="14" t="s">
        <v>281</v>
      </c>
      <c r="J10016" s="96">
        <f>IF(C10016&gt;43607,130000,105000)</f>
        <v>105000</v>
      </c>
      <c r="K10016" s="96" t="e">
        <f>VLOOKUP(B10016,'REGISTRO ABONOS'!$B$8:$BC$10039,54,0)</f>
        <v>#N/A</v>
      </c>
      <c r="L10016" s="96" t="e">
        <f>IF(Tabla267[[#This Row],[VALOR RESTANTE]]&lt;Tabla267[[#This Row],[VALOR]],"NO DISPONIBLE","DISPONIBLE")</f>
        <v>#N/A</v>
      </c>
      <c r="M10016" s="97">
        <f>COUNTIF(Tabla267[[#This Row],[VALOR RESTANTE]],0)</f>
        <v>0</v>
      </c>
    </row>
  </sheetData>
  <mergeCells count="3">
    <mergeCell ref="A7:C7"/>
    <mergeCell ref="D7:I7"/>
    <mergeCell ref="A1:N6"/>
  </mergeCells>
  <conditionalFormatting sqref="M9:M10016">
    <cfRule type="cellIs" dxfId="0" priority="1" operator="equal">
      <formula>1</formula>
    </cfRule>
  </conditionalFormatting>
  <hyperlinks>
    <hyperlink ref="K8" location="'PRECIO BONOS'!A1" display="valor restante"/>
  </hyperlinks>
  <pageMargins left="0.7" right="0.7" top="0.75" bottom="0.75" header="0.3" footer="0.3"/>
  <drawing r:id="rId1"/>
  <legacy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31"/>
  <sheetViews>
    <sheetView workbookViewId="0">
      <selection activeCell="G26" sqref="G26"/>
    </sheetView>
  </sheetViews>
  <sheetFormatPr baseColWidth="10" defaultRowHeight="12.75" x14ac:dyDescent="0.2"/>
  <cols>
    <col min="3" max="3" width="13.875" customWidth="1"/>
    <col min="4" max="4" width="17.75" customWidth="1"/>
    <col min="5" max="5" width="11.125" customWidth="1"/>
  </cols>
  <sheetData>
    <row r="1" spans="1:6" x14ac:dyDescent="0.2">
      <c r="A1" s="117"/>
      <c r="B1" s="2"/>
      <c r="C1" s="2"/>
      <c r="D1" s="2"/>
      <c r="E1" s="2"/>
      <c r="F1" s="2"/>
    </row>
    <row r="2" spans="1:6" ht="13.5" thickBot="1" x14ac:dyDescent="0.25">
      <c r="A2" s="2"/>
      <c r="B2" s="2"/>
      <c r="C2" s="2"/>
      <c r="D2" s="2"/>
      <c r="E2" s="2"/>
      <c r="F2" s="2"/>
    </row>
    <row r="3" spans="1:6" x14ac:dyDescent="0.2">
      <c r="A3" s="2"/>
      <c r="B3" s="168" t="s">
        <v>9</v>
      </c>
      <c r="C3" s="170" t="s">
        <v>8</v>
      </c>
      <c r="D3" s="170" t="s">
        <v>0</v>
      </c>
      <c r="E3" s="172" t="s">
        <v>6</v>
      </c>
      <c r="F3" s="2"/>
    </row>
    <row r="4" spans="1:6" x14ac:dyDescent="0.2">
      <c r="A4" s="2"/>
      <c r="B4" s="169"/>
      <c r="C4" s="171"/>
      <c r="D4" s="171"/>
      <c r="E4" s="173"/>
      <c r="F4" s="2"/>
    </row>
    <row r="5" spans="1:6" x14ac:dyDescent="0.2">
      <c r="A5" s="2"/>
      <c r="B5" s="118">
        <v>1936</v>
      </c>
      <c r="C5" s="119">
        <f>VLOOKUP(B5,'REGISTRO ABONOS'!$B$8:$BD$10010,2,0)</f>
        <v>43556</v>
      </c>
      <c r="D5" s="119" t="str">
        <f>VLOOKUP(B5,'REGISTRO ABONOS'!$B$8:$BD$10010,3,0)</f>
        <v>MERY FRANCO</v>
      </c>
      <c r="E5" s="125">
        <f>VLOOKUP(B5,'REGISTRO ABONOS'!$B$8:$BD$10010,5,0)</f>
        <v>105000</v>
      </c>
      <c r="F5" s="2"/>
    </row>
    <row r="6" spans="1:6" x14ac:dyDescent="0.2">
      <c r="A6" s="2"/>
      <c r="B6" s="120"/>
      <c r="C6" s="121"/>
      <c r="D6" s="122"/>
      <c r="E6" s="123"/>
      <c r="F6" s="2"/>
    </row>
    <row r="7" spans="1:6" x14ac:dyDescent="0.2">
      <c r="A7" s="2"/>
      <c r="B7" s="120" t="s">
        <v>574</v>
      </c>
      <c r="C7" s="121">
        <f>VLOOKUP(B5,'REGISTRO ABONOS'!$B$8:$BD$10010,6,0)</f>
        <v>43560</v>
      </c>
      <c r="D7" s="122"/>
      <c r="E7" s="124">
        <f>VLOOKUP(B5,'REGISTRO ABONOS'!$B$8:$BD$10010,7,0)</f>
        <v>42000</v>
      </c>
      <c r="F7" s="2"/>
    </row>
    <row r="8" spans="1:6" x14ac:dyDescent="0.2">
      <c r="A8" s="2"/>
      <c r="B8" s="120" t="s">
        <v>574</v>
      </c>
      <c r="C8" s="121">
        <f>VLOOKUP(B5,'REGISTRO ABONOS'!$B$9:$BC$10010,10,0)</f>
        <v>43570</v>
      </c>
      <c r="D8" s="122"/>
      <c r="E8" s="124">
        <f>VLOOKUP(B5,'REGISTRO ABONOS'!$B$8:$BD$10010,11,0)</f>
        <v>50000</v>
      </c>
      <c r="F8" s="2"/>
    </row>
    <row r="9" spans="1:6" x14ac:dyDescent="0.2">
      <c r="A9" s="2"/>
      <c r="B9" s="120" t="s">
        <v>574</v>
      </c>
      <c r="C9" s="121">
        <f>VLOOKUP(B5,'REGISTRO ABONOS'!$B$8:$BD$10010,18,0)</f>
        <v>0</v>
      </c>
      <c r="D9" s="122"/>
      <c r="E9" s="124">
        <f>VLOOKUP(B5,'REGISTRO ABONOS'!$B$8:$BD$10010,15,0)</f>
        <v>0</v>
      </c>
      <c r="F9" s="2"/>
    </row>
    <row r="10" spans="1:6" x14ac:dyDescent="0.2">
      <c r="A10" s="2"/>
      <c r="B10" s="120" t="s">
        <v>574</v>
      </c>
      <c r="C10" s="121">
        <f>VLOOKUP(B5,'REGISTRO ABONOS'!$B$8:$BD$10010,22,0)</f>
        <v>0</v>
      </c>
      <c r="D10" s="122"/>
      <c r="E10" s="124">
        <f>VLOOKUP(B5,'REGISTRO ABONOS'!$B$8:$BD$10010,19,0)</f>
        <v>0</v>
      </c>
      <c r="F10" s="2"/>
    </row>
    <row r="11" spans="1:6" x14ac:dyDescent="0.2">
      <c r="A11" s="2"/>
      <c r="B11" s="120" t="s">
        <v>574</v>
      </c>
      <c r="C11" s="121">
        <f>VLOOKUP(B5,'REGISTRO ABONOS'!$B$8:$BD$10010,26,0)</f>
        <v>0</v>
      </c>
      <c r="D11" s="122"/>
      <c r="E11" s="124">
        <f>VLOOKUP(B5,'REGISTRO ABONOS'!$B$8:$BD$10010,23,0)</f>
        <v>0</v>
      </c>
      <c r="F11" s="2"/>
    </row>
    <row r="12" spans="1:6" x14ac:dyDescent="0.2">
      <c r="A12" s="2"/>
      <c r="B12" s="120" t="s">
        <v>574</v>
      </c>
      <c r="C12" s="121">
        <f>VLOOKUP(B5,'REGISTRO ABONOS'!$B$8:$BD$10010,30,0)</f>
        <v>0</v>
      </c>
      <c r="D12" s="122"/>
      <c r="E12" s="124">
        <f>VLOOKUP(B5,'REGISTRO ABONOS'!$B$8:$BD$10010,27,0)</f>
        <v>0</v>
      </c>
      <c r="F12" s="2"/>
    </row>
    <row r="13" spans="1:6" x14ac:dyDescent="0.2">
      <c r="A13" s="2"/>
      <c r="B13" s="120" t="s">
        <v>574</v>
      </c>
      <c r="C13" s="121">
        <f>VLOOKUP(B5,'REGISTRO ABONOS'!$B$8:$BD$10010,34,0)</f>
        <v>0</v>
      </c>
      <c r="D13" s="122"/>
      <c r="E13" s="124">
        <f>VLOOKUP(B5,'REGISTRO ABONOS'!$B$8:$BD$10010,31,0)</f>
        <v>0</v>
      </c>
      <c r="F13" s="2"/>
    </row>
    <row r="14" spans="1:6" x14ac:dyDescent="0.2">
      <c r="A14" s="2"/>
      <c r="B14" s="120" t="s">
        <v>574</v>
      </c>
      <c r="C14" s="121">
        <f>VLOOKUP(B5,'REGISTRO ABONOS'!$B$8:$BD$10010,38,0)</f>
        <v>0</v>
      </c>
      <c r="D14" s="122"/>
      <c r="E14" s="124">
        <f>VLOOKUP(B5,'REGISTRO ABONOS'!$B$8:$BD$10010,35,0)</f>
        <v>0</v>
      </c>
      <c r="F14" s="2"/>
    </row>
    <row r="15" spans="1:6" x14ac:dyDescent="0.2">
      <c r="A15" s="2"/>
      <c r="B15" s="120" t="s">
        <v>574</v>
      </c>
      <c r="C15" s="121">
        <f>VLOOKUP(B5,'REGISTRO ABONOS'!$B$8:$BD$10010,42,0)</f>
        <v>0</v>
      </c>
      <c r="D15" s="122"/>
      <c r="E15" s="124">
        <f>VLOOKUP(B5,'REGISTRO ABONOS'!$B$8:$BD$10010,39,0)</f>
        <v>0</v>
      </c>
      <c r="F15" s="2"/>
    </row>
    <row r="16" spans="1:6" x14ac:dyDescent="0.2">
      <c r="A16" s="2"/>
      <c r="B16" s="120" t="s">
        <v>574</v>
      </c>
      <c r="C16" s="121">
        <f>VLOOKUP(B5,'REGISTRO ABONOS'!$B$8:$BD$10010,46,0)</f>
        <v>0</v>
      </c>
      <c r="D16" s="122"/>
      <c r="E16" s="124">
        <f>VLOOKUP(B5,'REGISTRO ABONOS'!$B$8:$BD$10010,43,0)</f>
        <v>0</v>
      </c>
      <c r="F16" s="2"/>
    </row>
    <row r="17" spans="1:6" x14ac:dyDescent="0.2">
      <c r="A17" s="2"/>
      <c r="B17" s="174"/>
      <c r="C17" s="176" t="s">
        <v>7</v>
      </c>
      <c r="D17" s="176"/>
      <c r="E17" s="178">
        <f>E5-E6-E7-E8-E9-E10-E11-E12-E13-E14-E15-E16</f>
        <v>13000</v>
      </c>
      <c r="F17" s="2"/>
    </row>
    <row r="18" spans="1:6" ht="13.5" thickBot="1" x14ac:dyDescent="0.25">
      <c r="A18" s="2"/>
      <c r="B18" s="175"/>
      <c r="C18" s="177"/>
      <c r="D18" s="177"/>
      <c r="E18" s="179"/>
      <c r="F18" s="2"/>
    </row>
    <row r="19" spans="1:6" x14ac:dyDescent="0.2">
      <c r="A19" s="2"/>
      <c r="B19" s="2"/>
      <c r="C19" s="2"/>
      <c r="D19" s="2"/>
      <c r="E19" s="2"/>
      <c r="F19" s="2"/>
    </row>
    <row r="20" spans="1:6" x14ac:dyDescent="0.2">
      <c r="A20" s="2"/>
      <c r="B20" s="2"/>
      <c r="C20" s="2"/>
      <c r="D20" s="2"/>
      <c r="E20" s="2"/>
      <c r="F20" s="2"/>
    </row>
    <row r="21" spans="1:6" x14ac:dyDescent="0.2">
      <c r="A21" s="2"/>
      <c r="B21" s="2"/>
      <c r="C21" s="2"/>
      <c r="D21" s="2"/>
      <c r="E21" s="2"/>
      <c r="F21" s="2"/>
    </row>
    <row r="22" spans="1:6" x14ac:dyDescent="0.2">
      <c r="A22" s="2"/>
      <c r="B22" s="2"/>
      <c r="C22" s="2"/>
      <c r="D22" s="2"/>
      <c r="E22" s="2"/>
      <c r="F22" s="2"/>
    </row>
    <row r="23" spans="1:6" x14ac:dyDescent="0.2">
      <c r="A23" s="2"/>
      <c r="B23" s="2"/>
      <c r="C23" s="2"/>
      <c r="D23" s="2"/>
      <c r="E23" s="2"/>
      <c r="F23" s="2"/>
    </row>
    <row r="24" spans="1:6" x14ac:dyDescent="0.2">
      <c r="A24" s="2"/>
      <c r="B24" s="2"/>
      <c r="C24" s="2"/>
      <c r="D24" s="2"/>
      <c r="E24" s="2"/>
      <c r="F24" s="2"/>
    </row>
    <row r="25" spans="1:6" x14ac:dyDescent="0.2">
      <c r="A25" s="2"/>
      <c r="B25" s="2"/>
      <c r="C25" s="2"/>
      <c r="D25" s="2"/>
      <c r="E25" s="2"/>
      <c r="F25" s="2"/>
    </row>
    <row r="26" spans="1:6" x14ac:dyDescent="0.2">
      <c r="A26" s="2"/>
      <c r="B26" s="2"/>
      <c r="C26" s="2"/>
      <c r="D26" s="2"/>
      <c r="E26" s="2"/>
      <c r="F26" s="2"/>
    </row>
    <row r="27" spans="1:6" x14ac:dyDescent="0.2">
      <c r="A27" s="2"/>
      <c r="B27" s="2"/>
      <c r="C27" s="2"/>
      <c r="D27" s="2"/>
      <c r="E27" s="2"/>
      <c r="F27" s="2"/>
    </row>
    <row r="28" spans="1:6" x14ac:dyDescent="0.2">
      <c r="A28" s="2"/>
      <c r="B28" s="2"/>
      <c r="C28" s="2"/>
      <c r="D28" s="2"/>
      <c r="E28" s="2"/>
      <c r="F28" s="2"/>
    </row>
    <row r="29" spans="1:6" x14ac:dyDescent="0.2">
      <c r="A29" s="2"/>
      <c r="B29" s="2"/>
      <c r="C29" s="2"/>
      <c r="D29" s="2"/>
      <c r="E29" s="2"/>
      <c r="F29" s="2"/>
    </row>
    <row r="30" spans="1:6" x14ac:dyDescent="0.2">
      <c r="A30" s="2"/>
      <c r="B30" s="2"/>
      <c r="C30" s="2"/>
      <c r="D30" s="2"/>
      <c r="E30" s="2"/>
      <c r="F30" s="2"/>
    </row>
    <row r="31" spans="1:6" x14ac:dyDescent="0.2">
      <c r="A31" s="2"/>
      <c r="B31" s="2"/>
      <c r="C31" s="2"/>
      <c r="D31" s="2"/>
      <c r="E31" s="2"/>
      <c r="F31" s="2"/>
    </row>
  </sheetData>
  <mergeCells count="7">
    <mergeCell ref="B3:B4"/>
    <mergeCell ref="C3:C4"/>
    <mergeCell ref="D3:D4"/>
    <mergeCell ref="E3:E4"/>
    <mergeCell ref="B17:B18"/>
    <mergeCell ref="C17:D18"/>
    <mergeCell ref="E17:E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B3:G10"/>
  <sheetViews>
    <sheetView showGridLines="0" topLeftCell="A3" workbookViewId="0">
      <selection activeCell="C4" sqref="C4"/>
    </sheetView>
  </sheetViews>
  <sheetFormatPr baseColWidth="10" defaultRowHeight="12.75" x14ac:dyDescent="0.2"/>
  <cols>
    <col min="2" max="2" width="17" customWidth="1"/>
    <col min="3" max="3" width="40.75" customWidth="1"/>
    <col min="5" max="5" width="12.75" customWidth="1"/>
    <col min="9" max="9" width="23.5" customWidth="1"/>
  </cols>
  <sheetData>
    <row r="3" spans="2:7" x14ac:dyDescent="0.2">
      <c r="C3" t="s">
        <v>575</v>
      </c>
    </row>
    <row r="4" spans="2:7" ht="28.5" customHeight="1" x14ac:dyDescent="0.2">
      <c r="B4" s="126" t="s">
        <v>576</v>
      </c>
      <c r="C4" s="127"/>
    </row>
    <row r="5" spans="2:7" ht="25.5" customHeight="1" x14ac:dyDescent="0.2">
      <c r="B5" s="128" t="s">
        <v>6</v>
      </c>
      <c r="C5" s="129"/>
    </row>
    <row r="6" spans="2:7" ht="33" customHeight="1" x14ac:dyDescent="0.2">
      <c r="B6" s="128" t="s">
        <v>52</v>
      </c>
      <c r="C6" s="129"/>
    </row>
    <row r="7" spans="2:7" ht="36.75" customHeight="1" x14ac:dyDescent="0.2">
      <c r="B7" s="130" t="s">
        <v>8</v>
      </c>
      <c r="C7" s="129"/>
    </row>
    <row r="8" spans="2:7" ht="39" customHeight="1" x14ac:dyDescent="0.2">
      <c r="B8" s="130" t="s">
        <v>577</v>
      </c>
      <c r="C8" s="129"/>
    </row>
    <row r="9" spans="2:7" ht="39" customHeight="1" x14ac:dyDescent="0.2">
      <c r="B9" s="130" t="s">
        <v>578</v>
      </c>
      <c r="C9" s="129"/>
      <c r="E9" t="s">
        <v>579</v>
      </c>
      <c r="G9" t="s">
        <v>580</v>
      </c>
    </row>
    <row r="10" spans="2:7" ht="85.5" customHeight="1" x14ac:dyDescent="0.2">
      <c r="B10" s="131" t="s">
        <v>581</v>
      </c>
      <c r="C10" s="1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Macro1">
                <anchor moveWithCells="1" sizeWithCells="1">
                  <from>
                    <xdr:col>3</xdr:col>
                    <xdr:colOff>409575</xdr:colOff>
                    <xdr:row>3</xdr:row>
                    <xdr:rowOff>0</xdr:rowOff>
                  </from>
                  <to>
                    <xdr:col>4</xdr:col>
                    <xdr:colOff>952500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J9"/>
  <sheetViews>
    <sheetView workbookViewId="0">
      <selection activeCell="A9" sqref="A9:XFD22"/>
    </sheetView>
  </sheetViews>
  <sheetFormatPr baseColWidth="10" defaultRowHeight="12.75" x14ac:dyDescent="0.2"/>
  <cols>
    <col min="2" max="2" width="11" style="55" customWidth="1"/>
    <col min="3" max="3" width="17.125" customWidth="1"/>
    <col min="4" max="4" width="18.125" customWidth="1"/>
    <col min="5" max="5" width="14.375" customWidth="1"/>
    <col min="6" max="6" width="31.75" customWidth="1"/>
    <col min="7" max="7" width="15.375" customWidth="1"/>
    <col min="8" max="8" width="47.375" customWidth="1"/>
    <col min="9" max="9" width="27.75" customWidth="1"/>
    <col min="10" max="10" width="11" style="2"/>
  </cols>
  <sheetData>
    <row r="1" spans="1:9" ht="12.75" customHeight="1" x14ac:dyDescent="0.2">
      <c r="A1" s="149" t="s">
        <v>582</v>
      </c>
      <c r="B1" s="149"/>
      <c r="C1" s="149"/>
      <c r="D1" s="149"/>
      <c r="E1" s="149"/>
      <c r="F1" s="149"/>
      <c r="G1" s="149"/>
      <c r="H1" s="149"/>
      <c r="I1" s="149"/>
    </row>
    <row r="2" spans="1:9" ht="12.75" customHeight="1" x14ac:dyDescent="0.2">
      <c r="A2" s="149"/>
      <c r="B2" s="149"/>
      <c r="C2" s="149"/>
      <c r="D2" s="149"/>
      <c r="E2" s="149"/>
      <c r="F2" s="149"/>
      <c r="G2" s="149"/>
      <c r="H2" s="149"/>
      <c r="I2" s="149"/>
    </row>
    <row r="3" spans="1:9" ht="12.75" customHeight="1" x14ac:dyDescent="0.2">
      <c r="A3" s="149"/>
      <c r="B3" s="149"/>
      <c r="C3" s="149"/>
      <c r="D3" s="149"/>
      <c r="E3" s="149"/>
      <c r="F3" s="149"/>
      <c r="G3" s="149"/>
      <c r="H3" s="149"/>
      <c r="I3" s="149"/>
    </row>
    <row r="4" spans="1:9" ht="12.75" customHeight="1" x14ac:dyDescent="0.2">
      <c r="A4" s="149"/>
      <c r="B4" s="149"/>
      <c r="C4" s="149"/>
      <c r="D4" s="149"/>
      <c r="E4" s="149"/>
      <c r="F4" s="149"/>
      <c r="G4" s="149"/>
      <c r="H4" s="149"/>
      <c r="I4" s="149"/>
    </row>
    <row r="5" spans="1:9" ht="32.25" customHeight="1" x14ac:dyDescent="0.2">
      <c r="A5" s="3"/>
      <c r="B5" s="180" t="s">
        <v>583</v>
      </c>
      <c r="C5" s="180"/>
      <c r="D5" s="180"/>
      <c r="E5" s="180"/>
      <c r="F5" s="180"/>
      <c r="G5" s="180"/>
      <c r="H5" s="180"/>
      <c r="I5" s="180"/>
    </row>
    <row r="6" spans="1:9" ht="32.25" x14ac:dyDescent="0.2">
      <c r="A6" s="3"/>
      <c r="B6" s="180"/>
      <c r="C6" s="180"/>
      <c r="D6" s="180"/>
      <c r="E6" s="180"/>
      <c r="F6" s="180"/>
      <c r="G6" s="180"/>
      <c r="H6" s="180"/>
      <c r="I6" s="180"/>
    </row>
    <row r="7" spans="1:9" ht="32.25" x14ac:dyDescent="0.2">
      <c r="A7" s="3"/>
      <c r="B7" s="5"/>
      <c r="C7" s="5"/>
      <c r="D7" s="5"/>
      <c r="E7" s="181"/>
      <c r="F7" s="182"/>
      <c r="G7" s="182"/>
      <c r="H7" s="182"/>
      <c r="I7" s="133"/>
    </row>
    <row r="8" spans="1:9" x14ac:dyDescent="0.2">
      <c r="A8" s="8"/>
      <c r="B8" s="36" t="s">
        <v>584</v>
      </c>
      <c r="C8" s="24" t="s">
        <v>585</v>
      </c>
      <c r="D8" s="23" t="s">
        <v>52</v>
      </c>
      <c r="E8" s="23" t="s">
        <v>8</v>
      </c>
      <c r="F8" s="23" t="s">
        <v>586</v>
      </c>
      <c r="G8" s="23" t="s">
        <v>578</v>
      </c>
      <c r="H8" s="23" t="s">
        <v>587</v>
      </c>
      <c r="I8" s="23" t="s">
        <v>588</v>
      </c>
    </row>
    <row r="9" spans="1:9" x14ac:dyDescent="0.2">
      <c r="A9" s="8"/>
      <c r="B9" s="134"/>
      <c r="C9" s="135"/>
      <c r="D9" s="135"/>
      <c r="E9" s="9"/>
      <c r="F9" s="136"/>
      <c r="G9" s="137"/>
      <c r="H9" s="23"/>
      <c r="I9" s="138">
        <f>IF(Tabla178[[#This Row],[TIPO]]=1,(Tabla178[[#This Row],[VALOR ]] * - 1),Tabla178[[#This Row],[VALOR ]])</f>
        <v>0</v>
      </c>
    </row>
  </sheetData>
  <mergeCells count="3">
    <mergeCell ref="A1:I4"/>
    <mergeCell ref="B5:I6"/>
    <mergeCell ref="E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Button 3">
              <controlPr defaultSize="0" print="0" autoFill="0" autoPict="0" macro="[2]!REGISTRODEVENDEDOR_Botón4_Haga_clic_en">
                <anchor moveWithCells="1" sizeWithCells="1">
                  <from>
                    <xdr:col>0</xdr:col>
                    <xdr:colOff>381000</xdr:colOff>
                    <xdr:row>1</xdr:row>
                    <xdr:rowOff>0</xdr:rowOff>
                  </from>
                  <to>
                    <xdr:col>2</xdr:col>
                    <xdr:colOff>209550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REGISTRAR BONO</vt:lpstr>
      <vt:lpstr>REGISTRAR ABONO</vt:lpstr>
      <vt:lpstr>REGISTRAR VENDEDOR</vt:lpstr>
      <vt:lpstr>REGISTRAR PROMOTOR</vt:lpstr>
      <vt:lpstr>REGISTRAR COORDINADOR</vt:lpstr>
      <vt:lpstr> BONOS</vt:lpstr>
      <vt:lpstr>REGISTRO ABONOS</vt:lpstr>
      <vt:lpstr>CONTADOR VENDORES</vt:lpstr>
      <vt:lpstr>REGISTRO DE VENDEDOR</vt:lpstr>
      <vt:lpstr>CONTADOR PROMOTORES</vt:lpstr>
      <vt:lpstr>REGISTRO PROMOTORES</vt:lpstr>
      <vt:lpstr>CONTADOR COORDINADORES</vt:lpstr>
      <vt:lpstr>REGISTRO COORDINADORES</vt:lpstr>
      <vt:lpstr>BODEGA</vt:lpstr>
      <vt:lpstr>BUCADOR</vt:lpstr>
      <vt:lpstr> REGISTRO INVENTARIO</vt:lpstr>
      <vt:lpstr>INVENTARIO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 de Windows</dc:creator>
  <cp:keywords/>
  <dc:description/>
  <cp:lastModifiedBy>User</cp:lastModifiedBy>
  <dcterms:created xsi:type="dcterms:W3CDTF">2006-09-15T19:01:29Z</dcterms:created>
  <dcterms:modified xsi:type="dcterms:W3CDTF">2019-04-24T17:31:49Z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LCID">
    <vt:i4>3082</vt:i4>
  </property>
  <property fmtid="{D5CDD505-2E9C-101B-9397-08002B2CF9AE}" pid="3" name="_Version">
    <vt:lpwstr>0908</vt:lpwstr>
  </property>
</Properties>
</file>